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3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5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7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8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9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10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1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12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13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drawings/drawing14.xml" ContentType="application/vnd.openxmlformats-officedocument.drawing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15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drawings/drawing16.xml" ContentType="application/vnd.openxmlformats-officedocument.drawing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drawings/drawing17.xml" ContentType="application/vnd.openxmlformats-officedocument.drawing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18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drawings/drawing19.xml" ContentType="application/vnd.openxmlformats-officedocument.drawing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SAU/"/>
    </mc:Choice>
  </mc:AlternateContent>
  <xr:revisionPtr revIDLastSave="14" documentId="8_{A7F7E0EE-C34A-4D35-9307-9BF19F33DB1E}" xr6:coauthVersionLast="47" xr6:coauthVersionMax="47" xr10:uidLastSave="{72809299-92CB-4C4D-B43D-F404DCB4D1CE}"/>
  <bookViews>
    <workbookView xWindow="-108" yWindow="-108" windowWidth="23256" windowHeight="12576" tabRatio="972" firstSheet="1" activeTab="1" xr2:uid="{00000000-000D-0000-FFFF-FFFF00000000}"/>
  </bookViews>
  <sheets>
    <sheet name="Ark1" sheetId="43" state="hidden" r:id="rId1"/>
    <sheet name="År" sheetId="2" r:id="rId2"/>
    <sheet name="Å" sheetId="64" r:id="rId3"/>
    <sheet name="Måned" sheetId="35" r:id="rId4"/>
    <sheet name="M" sheetId="65" r:id="rId5"/>
    <sheet name="Uke" sheetId="1" r:id="rId6"/>
    <sheet name="U" sheetId="63" r:id="rId7"/>
    <sheet name="Regioner" sheetId="6" r:id="rId8"/>
    <sheet name="R" sheetId="69" r:id="rId9"/>
    <sheet name="Organisasjon" sheetId="16" r:id="rId10"/>
    <sheet name="O" sheetId="66" r:id="rId11"/>
    <sheet name="Regorg" sheetId="44" r:id="rId12"/>
    <sheet name="RO" sheetId="74" r:id="rId13"/>
    <sheet name="Bedrifter" sheetId="45" r:id="rId14"/>
    <sheet name="B" sheetId="75" r:id="rId15"/>
    <sheet name="Slakteri" sheetId="46" r:id="rId16"/>
    <sheet name="S" sheetId="71" r:id="rId17"/>
    <sheet name="Klasse" sheetId="48" r:id="rId18"/>
    <sheet name="KL" sheetId="70" r:id="rId19"/>
    <sheet name="Klasse per mnd" sheetId="60" r:id="rId20"/>
    <sheet name="KPM" sheetId="78" r:id="rId21"/>
    <sheet name="Klasse_Slakteri" sheetId="62" r:id="rId22"/>
    <sheet name="KLS" sheetId="77" r:id="rId23"/>
    <sheet name="Fettgruppe" sheetId="49" r:id="rId24"/>
    <sheet name="FE" sheetId="73" r:id="rId25"/>
    <sheet name="Fett per mnd" sheetId="61" r:id="rId26"/>
    <sheet name="Ark2" sheetId="82" r:id="rId27"/>
    <sheet name="Vektgrupper" sheetId="50" r:id="rId28"/>
    <sheet name="VK" sheetId="76" r:id="rId29"/>
    <sheet name="Variant" sheetId="47" r:id="rId30"/>
    <sheet name="V" sheetId="72" r:id="rId31"/>
    <sheet name="Fylker" sheetId="51" r:id="rId32"/>
    <sheet name="RNR" sheetId="81" r:id="rId33"/>
    <sheet name="F" sheetId="68" r:id="rId34"/>
    <sheet name="Komm_nr" sheetId="80" state="hidden" r:id="rId35"/>
  </sheets>
  <definedNames>
    <definedName name="__123Graph_ADIAGRAM1" localSheetId="14" hidden="1">Uke!#REF!</definedName>
    <definedName name="__123Graph_ADIAGRAM1" localSheetId="13" hidden="1">Uke!#REF!</definedName>
    <definedName name="__123Graph_ADIAGRAM1" localSheetId="33" hidden="1">Uke!#REF!</definedName>
    <definedName name="__123Graph_ADIAGRAM1" localSheetId="24" hidden="1">Uke!#REF!</definedName>
    <definedName name="__123Graph_ADIAGRAM1" localSheetId="25" hidden="1">#REF!</definedName>
    <definedName name="__123Graph_ADIAGRAM1" localSheetId="23" hidden="1">Uke!#REF!</definedName>
    <definedName name="__123Graph_ADIAGRAM1" localSheetId="31" hidden="1">Uke!#REF!</definedName>
    <definedName name="__123Graph_ADIAGRAM1" localSheetId="18" hidden="1">Uke!#REF!</definedName>
    <definedName name="__123Graph_ADIAGRAM1" localSheetId="17" hidden="1">Uke!#REF!</definedName>
    <definedName name="__123Graph_ADIAGRAM1" localSheetId="19" hidden="1">#REF!</definedName>
    <definedName name="__123Graph_ADIAGRAM1" localSheetId="21" hidden="1">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11" hidden="1">Uke!#REF!</definedName>
    <definedName name="__123Graph_ADIAGRAM1" localSheetId="12" hidden="1">Uke!#REF!</definedName>
    <definedName name="__123Graph_ADIAGRAM1" localSheetId="16" hidden="1">Uke!#REF!</definedName>
    <definedName name="__123Graph_ADIAGRAM1" localSheetId="15" hidden="1">Uke!#REF!</definedName>
    <definedName name="__123Graph_ADIAGRAM1" localSheetId="6" hidden="1">U!#REF!</definedName>
    <definedName name="__123Graph_ADIAGRAM1" localSheetId="30" hidden="1">Uke!#REF!</definedName>
    <definedName name="__123Graph_ADIAGRAM1" localSheetId="29" hidden="1">Uke!#REF!</definedName>
    <definedName name="__123Graph_ADIAGRAM1" localSheetId="27" hidden="1">Uke!#REF!</definedName>
    <definedName name="__123Graph_ADIAGRAM1" localSheetId="28" hidden="1">Uke!#REF!</definedName>
    <definedName name="__123Graph_ADIAGRAM1" localSheetId="2" hidden="1">Uke!#REF!</definedName>
    <definedName name="__123Graph_ADIAGRAM1" hidden="1">Uke!#REF!</definedName>
    <definedName name="__123Graph_ADIAGRAM2" localSheetId="14" hidden="1">Uke!#REF!</definedName>
    <definedName name="__123Graph_ADIAGRAM2" localSheetId="13" hidden="1">Uke!#REF!</definedName>
    <definedName name="__123Graph_ADIAGRAM2" localSheetId="33" hidden="1">Uke!#REF!</definedName>
    <definedName name="__123Graph_ADIAGRAM2" localSheetId="24" hidden="1">Uke!#REF!</definedName>
    <definedName name="__123Graph_ADIAGRAM2" localSheetId="25" hidden="1">#REF!</definedName>
    <definedName name="__123Graph_ADIAGRAM2" localSheetId="23" hidden="1">Uke!#REF!</definedName>
    <definedName name="__123Graph_ADIAGRAM2" localSheetId="31" hidden="1">Uke!#REF!</definedName>
    <definedName name="__123Graph_ADIAGRAM2" localSheetId="18" hidden="1">Uke!#REF!</definedName>
    <definedName name="__123Graph_ADIAGRAM2" localSheetId="17" hidden="1">Uke!#REF!</definedName>
    <definedName name="__123Graph_ADIAGRAM2" localSheetId="19" hidden="1">#REF!</definedName>
    <definedName name="__123Graph_ADIAGRAM2" localSheetId="21" hidden="1">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11" hidden="1">Uke!#REF!</definedName>
    <definedName name="__123Graph_ADIAGRAM2" localSheetId="12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6" hidden="1">U!#REF!</definedName>
    <definedName name="__123Graph_ADIAGRAM2" localSheetId="30" hidden="1">Uke!#REF!</definedName>
    <definedName name="__123Graph_ADIAGRAM2" localSheetId="29" hidden="1">Uke!#REF!</definedName>
    <definedName name="__123Graph_ADIAGRAM2" localSheetId="27" hidden="1">Uke!#REF!</definedName>
    <definedName name="__123Graph_ADIAGRAM2" localSheetId="28" hidden="1">Uke!#REF!</definedName>
    <definedName name="__123Graph_ADIAGRAM2" localSheetId="2" hidden="1">Uke!#REF!</definedName>
    <definedName name="__123Graph_ADIAGRAM2" hidden="1">Uke!#REF!</definedName>
    <definedName name="__123Graph_ADIAGRAM3" localSheetId="14" hidden="1">Uke!#REF!</definedName>
    <definedName name="__123Graph_ADIAGRAM3" localSheetId="33" hidden="1">Uke!#REF!</definedName>
    <definedName name="__123Graph_ADIAGRAM3" localSheetId="24" hidden="1">Uke!#REF!</definedName>
    <definedName name="__123Graph_ADIAGRAM3" localSheetId="25" hidden="1">#REF!</definedName>
    <definedName name="__123Graph_ADIAGRAM3" localSheetId="18" hidden="1">Uke!#REF!</definedName>
    <definedName name="__123Graph_ADIAGRAM3" localSheetId="19" hidden="1">#REF!</definedName>
    <definedName name="__123Graph_ADIAGRAM3" localSheetId="21" hidden="1">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12" hidden="1">Uke!#REF!</definedName>
    <definedName name="__123Graph_ADIAGRAM3" localSheetId="16" hidden="1">Uke!#REF!</definedName>
    <definedName name="__123Graph_ADIAGRAM3" localSheetId="6" hidden="1">U!#REF!</definedName>
    <definedName name="__123Graph_ADIAGRAM3" localSheetId="30" hidden="1">Uke!#REF!</definedName>
    <definedName name="__123Graph_ADIAGRAM3" localSheetId="28" hidden="1">Uke!#REF!</definedName>
    <definedName name="__123Graph_ADIAGRAM3" localSheetId="2" hidden="1">Uke!#REF!</definedName>
    <definedName name="__123Graph_ADIAGRAM3" hidden="1">Uke!#REF!</definedName>
    <definedName name="__123Graph_ADIAGRAM4" localSheetId="14" hidden="1">Uke!#REF!</definedName>
    <definedName name="__123Graph_ADIAGRAM4" localSheetId="13" hidden="1">Uke!#REF!</definedName>
    <definedName name="__123Graph_ADIAGRAM4" localSheetId="33" hidden="1">Uke!#REF!</definedName>
    <definedName name="__123Graph_ADIAGRAM4" localSheetId="24" hidden="1">Uke!#REF!</definedName>
    <definedName name="__123Graph_ADIAGRAM4" localSheetId="25" hidden="1">#REF!</definedName>
    <definedName name="__123Graph_ADIAGRAM4" localSheetId="23" hidden="1">Uke!#REF!</definedName>
    <definedName name="__123Graph_ADIAGRAM4" localSheetId="31" hidden="1">Uke!#REF!</definedName>
    <definedName name="__123Graph_ADIAGRAM4" localSheetId="18" hidden="1">Uke!#REF!</definedName>
    <definedName name="__123Graph_ADIAGRAM4" localSheetId="17" hidden="1">Uke!#REF!</definedName>
    <definedName name="__123Graph_ADIAGRAM4" localSheetId="19" hidden="1">#REF!</definedName>
    <definedName name="__123Graph_ADIAGRAM4" localSheetId="21" hidden="1">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11" hidden="1">Uke!#REF!</definedName>
    <definedName name="__123Graph_ADIAGRAM4" localSheetId="12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6" hidden="1">U!#REF!</definedName>
    <definedName name="__123Graph_ADIAGRAM4" localSheetId="30" hidden="1">Uke!#REF!</definedName>
    <definedName name="__123Graph_ADIAGRAM4" localSheetId="29" hidden="1">Uke!#REF!</definedName>
    <definedName name="__123Graph_ADIAGRAM4" localSheetId="27" hidden="1">Uke!#REF!</definedName>
    <definedName name="__123Graph_ADIAGRAM4" localSheetId="28" hidden="1">Uke!#REF!</definedName>
    <definedName name="__123Graph_ADIAGRAM4" localSheetId="2" hidden="1">Uke!#REF!</definedName>
    <definedName name="__123Graph_ADIAGRAM4" hidden="1">Uke!#REF!</definedName>
    <definedName name="__123Graph_ADIAGRAM5" localSheetId="14" hidden="1">Uke!#REF!</definedName>
    <definedName name="__123Graph_ADIAGRAM5" localSheetId="13" hidden="1">Uke!#REF!</definedName>
    <definedName name="__123Graph_ADIAGRAM5" localSheetId="33" hidden="1">Uke!#REF!</definedName>
    <definedName name="__123Graph_ADIAGRAM5" localSheetId="24" hidden="1">Uke!#REF!</definedName>
    <definedName name="__123Graph_ADIAGRAM5" localSheetId="25" hidden="1">#REF!</definedName>
    <definedName name="__123Graph_ADIAGRAM5" localSheetId="23" hidden="1">Uke!#REF!</definedName>
    <definedName name="__123Graph_ADIAGRAM5" localSheetId="31" hidden="1">Uke!#REF!</definedName>
    <definedName name="__123Graph_ADIAGRAM5" localSheetId="18" hidden="1">Uke!#REF!</definedName>
    <definedName name="__123Graph_ADIAGRAM5" localSheetId="17" hidden="1">Uke!#REF!</definedName>
    <definedName name="__123Graph_ADIAGRAM5" localSheetId="19" hidden="1">#REF!</definedName>
    <definedName name="__123Graph_ADIAGRAM5" localSheetId="21" hidden="1">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11" hidden="1">Uke!#REF!</definedName>
    <definedName name="__123Graph_ADIAGRAM5" localSheetId="12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6" hidden="1">U!#REF!</definedName>
    <definedName name="__123Graph_ADIAGRAM5" localSheetId="30" hidden="1">Uke!#REF!</definedName>
    <definedName name="__123Graph_ADIAGRAM5" localSheetId="29" hidden="1">Uke!#REF!</definedName>
    <definedName name="__123Graph_ADIAGRAM5" localSheetId="27" hidden="1">Uke!#REF!</definedName>
    <definedName name="__123Graph_ADIAGRAM5" localSheetId="28" hidden="1">Uke!#REF!</definedName>
    <definedName name="__123Graph_ADIAGRAM5" localSheetId="2" hidden="1">Uke!#REF!</definedName>
    <definedName name="__123Graph_ADIAGRAM5" hidden="1">Uke!#REF!</definedName>
    <definedName name="__123Graph_BDIAGRAM1" localSheetId="14" hidden="1">Uke!#REF!</definedName>
    <definedName name="__123Graph_BDIAGRAM1" localSheetId="13" hidden="1">Uke!#REF!</definedName>
    <definedName name="__123Graph_BDIAGRAM1" localSheetId="33" hidden="1">Uke!#REF!</definedName>
    <definedName name="__123Graph_BDIAGRAM1" localSheetId="24" hidden="1">Uke!#REF!</definedName>
    <definedName name="__123Graph_BDIAGRAM1" localSheetId="25" hidden="1">#REF!</definedName>
    <definedName name="__123Graph_BDIAGRAM1" localSheetId="23" hidden="1">Uke!#REF!</definedName>
    <definedName name="__123Graph_BDIAGRAM1" localSheetId="31" hidden="1">Uke!#REF!</definedName>
    <definedName name="__123Graph_BDIAGRAM1" localSheetId="18" hidden="1">Uke!#REF!</definedName>
    <definedName name="__123Graph_BDIAGRAM1" localSheetId="17" hidden="1">Uke!#REF!</definedName>
    <definedName name="__123Graph_BDIAGRAM1" localSheetId="19" hidden="1">#REF!</definedName>
    <definedName name="__123Graph_BDIAGRAM1" localSheetId="21" hidden="1">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11" hidden="1">Uke!#REF!</definedName>
    <definedName name="__123Graph_BDIAGRAM1" localSheetId="12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6" hidden="1">U!#REF!</definedName>
    <definedName name="__123Graph_BDIAGRAM1" localSheetId="30" hidden="1">Uke!#REF!</definedName>
    <definedName name="__123Graph_BDIAGRAM1" localSheetId="29" hidden="1">Uke!#REF!</definedName>
    <definedName name="__123Graph_BDIAGRAM1" localSheetId="27" hidden="1">Uke!#REF!</definedName>
    <definedName name="__123Graph_BDIAGRAM1" localSheetId="28" hidden="1">Uke!#REF!</definedName>
    <definedName name="__123Graph_BDIAGRAM1" localSheetId="2" hidden="1">Uke!#REF!</definedName>
    <definedName name="__123Graph_BDIAGRAM1" hidden="1">Uke!#REF!</definedName>
    <definedName name="__123Graph_BDIAGRAM2" localSheetId="14" hidden="1">Uke!#REF!</definedName>
    <definedName name="__123Graph_BDIAGRAM2" localSheetId="13" hidden="1">Uke!#REF!</definedName>
    <definedName name="__123Graph_BDIAGRAM2" localSheetId="33" hidden="1">Uke!#REF!</definedName>
    <definedName name="__123Graph_BDIAGRAM2" localSheetId="24" hidden="1">Uke!#REF!</definedName>
    <definedName name="__123Graph_BDIAGRAM2" localSheetId="25" hidden="1">#REF!</definedName>
    <definedName name="__123Graph_BDIAGRAM2" localSheetId="23" hidden="1">Uke!#REF!</definedName>
    <definedName name="__123Graph_BDIAGRAM2" localSheetId="31" hidden="1">Uke!#REF!</definedName>
    <definedName name="__123Graph_BDIAGRAM2" localSheetId="18" hidden="1">Uke!#REF!</definedName>
    <definedName name="__123Graph_BDIAGRAM2" localSheetId="17" hidden="1">Uke!#REF!</definedName>
    <definedName name="__123Graph_BDIAGRAM2" localSheetId="19" hidden="1">#REF!</definedName>
    <definedName name="__123Graph_BDIAGRAM2" localSheetId="21" hidden="1">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11" hidden="1">Uke!#REF!</definedName>
    <definedName name="__123Graph_BDIAGRAM2" localSheetId="12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6" hidden="1">U!#REF!</definedName>
    <definedName name="__123Graph_BDIAGRAM2" localSheetId="30" hidden="1">Uke!#REF!</definedName>
    <definedName name="__123Graph_BDIAGRAM2" localSheetId="29" hidden="1">Uke!#REF!</definedName>
    <definedName name="__123Graph_BDIAGRAM2" localSheetId="27" hidden="1">Uke!#REF!</definedName>
    <definedName name="__123Graph_BDIAGRAM2" localSheetId="28" hidden="1">Uke!#REF!</definedName>
    <definedName name="__123Graph_BDIAGRAM2" localSheetId="2" hidden="1">Uke!#REF!</definedName>
    <definedName name="__123Graph_BDIAGRAM2" hidden="1">Uke!#REF!</definedName>
    <definedName name="__123Graph_BDIAGRAM3" localSheetId="14" hidden="1">Uke!#REF!</definedName>
    <definedName name="__123Graph_BDIAGRAM3" localSheetId="33" hidden="1">Uke!#REF!</definedName>
    <definedName name="__123Graph_BDIAGRAM3" localSheetId="24" hidden="1">Uke!#REF!</definedName>
    <definedName name="__123Graph_BDIAGRAM3" localSheetId="25" hidden="1">#REF!</definedName>
    <definedName name="__123Graph_BDIAGRAM3" localSheetId="18" hidden="1">Uke!#REF!</definedName>
    <definedName name="__123Graph_BDIAGRAM3" localSheetId="19" hidden="1">#REF!</definedName>
    <definedName name="__123Graph_BDIAGRAM3" localSheetId="21" hidden="1">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12" hidden="1">Uke!#REF!</definedName>
    <definedName name="__123Graph_BDIAGRAM3" localSheetId="16" hidden="1">Uke!#REF!</definedName>
    <definedName name="__123Graph_BDIAGRAM3" localSheetId="6" hidden="1">U!#REF!</definedName>
    <definedName name="__123Graph_BDIAGRAM3" localSheetId="30" hidden="1">Uke!#REF!</definedName>
    <definedName name="__123Graph_BDIAGRAM3" localSheetId="28" hidden="1">Uke!#REF!</definedName>
    <definedName name="__123Graph_BDIAGRAM3" localSheetId="2" hidden="1">Uke!#REF!</definedName>
    <definedName name="__123Graph_BDIAGRAM3" hidden="1">Uke!#REF!</definedName>
    <definedName name="__123Graph_BDIAGRAM4" localSheetId="14" hidden="1">Uke!#REF!</definedName>
    <definedName name="__123Graph_BDIAGRAM4" localSheetId="13" hidden="1">Uke!#REF!</definedName>
    <definedName name="__123Graph_BDIAGRAM4" localSheetId="33" hidden="1">Uke!#REF!</definedName>
    <definedName name="__123Graph_BDIAGRAM4" localSheetId="24" hidden="1">Uke!#REF!</definedName>
    <definedName name="__123Graph_BDIAGRAM4" localSheetId="25" hidden="1">#REF!</definedName>
    <definedName name="__123Graph_BDIAGRAM4" localSheetId="23" hidden="1">Uke!#REF!</definedName>
    <definedName name="__123Graph_BDIAGRAM4" localSheetId="31" hidden="1">Uke!#REF!</definedName>
    <definedName name="__123Graph_BDIAGRAM4" localSheetId="18" hidden="1">Uke!#REF!</definedName>
    <definedName name="__123Graph_BDIAGRAM4" localSheetId="17" hidden="1">Uke!#REF!</definedName>
    <definedName name="__123Graph_BDIAGRAM4" localSheetId="19" hidden="1">#REF!</definedName>
    <definedName name="__123Graph_BDIAGRAM4" localSheetId="21" hidden="1">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11" hidden="1">Uke!#REF!</definedName>
    <definedName name="__123Graph_BDIAGRAM4" localSheetId="12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6" hidden="1">U!#REF!</definedName>
    <definedName name="__123Graph_BDIAGRAM4" localSheetId="30" hidden="1">Uke!#REF!</definedName>
    <definedName name="__123Graph_BDIAGRAM4" localSheetId="29" hidden="1">Uke!#REF!</definedName>
    <definedName name="__123Graph_BDIAGRAM4" localSheetId="27" hidden="1">Uke!#REF!</definedName>
    <definedName name="__123Graph_BDIAGRAM4" localSheetId="28" hidden="1">Uke!#REF!</definedName>
    <definedName name="__123Graph_BDIAGRAM4" localSheetId="2" hidden="1">Uke!#REF!</definedName>
    <definedName name="__123Graph_BDIAGRAM4" hidden="1">Uke!#REF!</definedName>
    <definedName name="__123Graph_CDIAGRAM5" localSheetId="14" hidden="1">Uke!#REF!</definedName>
    <definedName name="__123Graph_CDIAGRAM5" localSheetId="13" hidden="1">Uke!#REF!</definedName>
    <definedName name="__123Graph_CDIAGRAM5" localSheetId="33" hidden="1">Uke!#REF!</definedName>
    <definedName name="__123Graph_CDIAGRAM5" localSheetId="24" hidden="1">Uke!#REF!</definedName>
    <definedName name="__123Graph_CDIAGRAM5" localSheetId="25" hidden="1">#REF!</definedName>
    <definedName name="__123Graph_CDIAGRAM5" localSheetId="23" hidden="1">Uke!#REF!</definedName>
    <definedName name="__123Graph_CDIAGRAM5" localSheetId="31" hidden="1">Uke!#REF!</definedName>
    <definedName name="__123Graph_CDIAGRAM5" localSheetId="18" hidden="1">Uke!#REF!</definedName>
    <definedName name="__123Graph_CDIAGRAM5" localSheetId="17" hidden="1">Uke!#REF!</definedName>
    <definedName name="__123Graph_CDIAGRAM5" localSheetId="19" hidden="1">#REF!</definedName>
    <definedName name="__123Graph_CDIAGRAM5" localSheetId="21" hidden="1">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11" hidden="1">Uke!#REF!</definedName>
    <definedName name="__123Graph_CDIAGRAM5" localSheetId="12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6" hidden="1">U!#REF!</definedName>
    <definedName name="__123Graph_CDIAGRAM5" localSheetId="30" hidden="1">Uke!#REF!</definedName>
    <definedName name="__123Graph_CDIAGRAM5" localSheetId="29" hidden="1">Uke!#REF!</definedName>
    <definedName name="__123Graph_CDIAGRAM5" localSheetId="27" hidden="1">Uke!#REF!</definedName>
    <definedName name="__123Graph_CDIAGRAM5" localSheetId="28" hidden="1">Uke!#REF!</definedName>
    <definedName name="__123Graph_CDIAGRAM5" localSheetId="2" hidden="1">Uke!#REF!</definedName>
    <definedName name="__123Graph_CDIAGRAM5" hidden="1">Uke!#REF!</definedName>
    <definedName name="__123Graph_XDIAGRAM1" localSheetId="14" hidden="1">Uke!#REF!</definedName>
    <definedName name="__123Graph_XDIAGRAM1" localSheetId="33" hidden="1">Uke!#REF!</definedName>
    <definedName name="__123Graph_XDIAGRAM1" localSheetId="24" hidden="1">Uke!#REF!</definedName>
    <definedName name="__123Graph_XDIAGRAM1" localSheetId="25" hidden="1">#REF!</definedName>
    <definedName name="__123Graph_XDIAGRAM1" localSheetId="18" hidden="1">Uke!#REF!</definedName>
    <definedName name="__123Graph_XDIAGRAM1" localSheetId="19" hidden="1">#REF!</definedName>
    <definedName name="__123Graph_XDIAGRAM1" localSheetId="21" hidden="1">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12" hidden="1">Uke!#REF!</definedName>
    <definedName name="__123Graph_XDIAGRAM1" localSheetId="16" hidden="1">Uke!#REF!</definedName>
    <definedName name="__123Graph_XDIAGRAM1" localSheetId="6" hidden="1">U!#REF!</definedName>
    <definedName name="__123Graph_XDIAGRAM1" localSheetId="30" hidden="1">Uke!#REF!</definedName>
    <definedName name="__123Graph_XDIAGRAM1" localSheetId="28" hidden="1">Uke!#REF!</definedName>
    <definedName name="__123Graph_XDIAGRAM1" localSheetId="2" hidden="1">Uke!#REF!</definedName>
    <definedName name="__123Graph_XDIAGRAM1" hidden="1">Uke!#REF!</definedName>
    <definedName name="__123Graph_XDIAGRAM2" localSheetId="14" hidden="1">Uke!#REF!</definedName>
    <definedName name="__123Graph_XDIAGRAM2" localSheetId="33" hidden="1">Uke!#REF!</definedName>
    <definedName name="__123Graph_XDIAGRAM2" localSheetId="24" hidden="1">Uke!#REF!</definedName>
    <definedName name="__123Graph_XDIAGRAM2" localSheetId="25" hidden="1">#REF!</definedName>
    <definedName name="__123Graph_XDIAGRAM2" localSheetId="18" hidden="1">Uke!#REF!</definedName>
    <definedName name="__123Graph_XDIAGRAM2" localSheetId="19" hidden="1">#REF!</definedName>
    <definedName name="__123Graph_XDIAGRAM2" localSheetId="21" hidden="1">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12" hidden="1">Uke!#REF!</definedName>
    <definedName name="__123Graph_XDIAGRAM2" localSheetId="16" hidden="1">Uke!#REF!</definedName>
    <definedName name="__123Graph_XDIAGRAM2" localSheetId="6" hidden="1">U!#REF!</definedName>
    <definedName name="__123Graph_XDIAGRAM2" localSheetId="30" hidden="1">Uke!#REF!</definedName>
    <definedName name="__123Graph_XDIAGRAM2" localSheetId="28" hidden="1">Uke!#REF!</definedName>
    <definedName name="__123Graph_XDIAGRAM2" localSheetId="2" hidden="1">Uke!#REF!</definedName>
    <definedName name="__123Graph_XDIAGRAM2" hidden="1">Uke!#REF!</definedName>
    <definedName name="__123Graph_XDIAGRAM3" localSheetId="14" hidden="1">Uke!#REF!</definedName>
    <definedName name="__123Graph_XDIAGRAM3" localSheetId="33" hidden="1">Uke!#REF!</definedName>
    <definedName name="__123Graph_XDIAGRAM3" localSheetId="24" hidden="1">Uke!#REF!</definedName>
    <definedName name="__123Graph_XDIAGRAM3" localSheetId="25" hidden="1">#REF!</definedName>
    <definedName name="__123Graph_XDIAGRAM3" localSheetId="18" hidden="1">Uke!#REF!</definedName>
    <definedName name="__123Graph_XDIAGRAM3" localSheetId="19" hidden="1">#REF!</definedName>
    <definedName name="__123Graph_XDIAGRAM3" localSheetId="21" hidden="1">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12" hidden="1">Uke!#REF!</definedName>
    <definedName name="__123Graph_XDIAGRAM3" localSheetId="16" hidden="1">Uke!#REF!</definedName>
    <definedName name="__123Graph_XDIAGRAM3" localSheetId="6" hidden="1">U!#REF!</definedName>
    <definedName name="__123Graph_XDIAGRAM3" localSheetId="30" hidden="1">Uke!#REF!</definedName>
    <definedName name="__123Graph_XDIAGRAM3" localSheetId="28" hidden="1">Uke!#REF!</definedName>
    <definedName name="__123Graph_XDIAGRAM3" localSheetId="2" hidden="1">Uke!#REF!</definedName>
    <definedName name="__123Graph_XDIAGRAM3" hidden="1">Uke!#REF!</definedName>
    <definedName name="__123Graph_XDIAGRAM4" localSheetId="14" hidden="1">Uke!#REF!</definedName>
    <definedName name="__123Graph_XDIAGRAM4" localSheetId="33" hidden="1">Uke!#REF!</definedName>
    <definedName name="__123Graph_XDIAGRAM4" localSheetId="24" hidden="1">Uke!#REF!</definedName>
    <definedName name="__123Graph_XDIAGRAM4" localSheetId="25" hidden="1">#REF!</definedName>
    <definedName name="__123Graph_XDIAGRAM4" localSheetId="18" hidden="1">Uke!#REF!</definedName>
    <definedName name="__123Graph_XDIAGRAM4" localSheetId="19" hidden="1">#REF!</definedName>
    <definedName name="__123Graph_XDIAGRAM4" localSheetId="21" hidden="1">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12" hidden="1">Uke!#REF!</definedName>
    <definedName name="__123Graph_XDIAGRAM4" localSheetId="16" hidden="1">Uke!#REF!</definedName>
    <definedName name="__123Graph_XDIAGRAM4" localSheetId="6" hidden="1">U!#REF!</definedName>
    <definedName name="__123Graph_XDIAGRAM4" localSheetId="30" hidden="1">Uke!#REF!</definedName>
    <definedName name="__123Graph_XDIAGRAM4" localSheetId="28" hidden="1">Uke!#REF!</definedName>
    <definedName name="__123Graph_XDIAGRAM4" localSheetId="2" hidden="1">Uke!#REF!</definedName>
    <definedName name="__123Graph_XDIAGRAM4" hidden="1">Uke!#REF!</definedName>
    <definedName name="__123Graph_XDIAGRAM5" localSheetId="14" hidden="1">Uke!#REF!</definedName>
    <definedName name="__123Graph_XDIAGRAM5" localSheetId="33" hidden="1">Uke!#REF!</definedName>
    <definedName name="__123Graph_XDIAGRAM5" localSheetId="24" hidden="1">Uke!#REF!</definedName>
    <definedName name="__123Graph_XDIAGRAM5" localSheetId="25" hidden="1">#REF!</definedName>
    <definedName name="__123Graph_XDIAGRAM5" localSheetId="18" hidden="1">Uke!#REF!</definedName>
    <definedName name="__123Graph_XDIAGRAM5" localSheetId="19" hidden="1">#REF!</definedName>
    <definedName name="__123Graph_XDIAGRAM5" localSheetId="21" hidden="1">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12" hidden="1">Uke!#REF!</definedName>
    <definedName name="__123Graph_XDIAGRAM5" localSheetId="16" hidden="1">Uke!#REF!</definedName>
    <definedName name="__123Graph_XDIAGRAM5" localSheetId="6" hidden="1">U!#REF!</definedName>
    <definedName name="__123Graph_XDIAGRAM5" localSheetId="30" hidden="1">Uke!#REF!</definedName>
    <definedName name="__123Graph_XDIAGRAM5" localSheetId="28" hidden="1">Uke!#REF!</definedName>
    <definedName name="__123Graph_XDIAGRAM5" localSheetId="2" hidden="1">Uke!#REF!</definedName>
    <definedName name="__123Graph_XDIAGRAM5" hidden="1">Uke!#REF!</definedName>
    <definedName name="a" localSheetId="14" hidden="1">Uke!#REF!</definedName>
    <definedName name="a" localSheetId="33" hidden="1">Uke!#REF!</definedName>
    <definedName name="a" localSheetId="24" hidden="1">Uke!#REF!</definedName>
    <definedName name="a" localSheetId="25" hidden="1">#REF!</definedName>
    <definedName name="a" localSheetId="18" hidden="1">Uke!#REF!</definedName>
    <definedName name="a" localSheetId="19" hidden="1">#REF!</definedName>
    <definedName name="a" localSheetId="21" hidden="1">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12" hidden="1">Uke!#REF!</definedName>
    <definedName name="a" localSheetId="16" hidden="1">Uke!#REF!</definedName>
    <definedName name="a" localSheetId="6" hidden="1">U!#REF!</definedName>
    <definedName name="a" localSheetId="30" hidden="1">Uke!#REF!</definedName>
    <definedName name="a" localSheetId="28" hidden="1">Uke!#REF!</definedName>
    <definedName name="a" localSheetId="2" hidden="1">Uke!#REF!</definedName>
    <definedName name="a" hidden="1">Uke!#REF!</definedName>
    <definedName name="Ark1">'Ark1'!$A$1:$AH$1921</definedName>
    <definedName name="Ark2" localSheetId="25">#REF!</definedName>
    <definedName name="Ark2" localSheetId="19">#REF!</definedName>
    <definedName name="Ark2" localSheetId="21">#REF!</definedName>
    <definedName name="Ark2">#REF!</definedName>
    <definedName name="asdadsa" localSheetId="14" hidden="1">#REF!</definedName>
    <definedName name="asdadsa" localSheetId="33" hidden="1">#REF!</definedName>
    <definedName name="asdadsa" localSheetId="24" hidden="1">#REF!</definedName>
    <definedName name="asdadsa" localSheetId="25" hidden="1">#REF!</definedName>
    <definedName name="asdadsa" localSheetId="18" hidden="1">#REF!</definedName>
    <definedName name="asdadsa" localSheetId="19" hidden="1">#REF!</definedName>
    <definedName name="asdadsa" localSheetId="21" hidden="1">#REF!</definedName>
    <definedName name="asdadsa" localSheetId="4" hidden="1">#REF!</definedName>
    <definedName name="asdadsa" localSheetId="10" hidden="1">#REF!</definedName>
    <definedName name="asdadsa" localSheetId="8" hidden="1">#REF!</definedName>
    <definedName name="asdadsa" localSheetId="12" hidden="1">#REF!</definedName>
    <definedName name="asdadsa" localSheetId="16" hidden="1">#REF!</definedName>
    <definedName name="asdadsa" localSheetId="6" hidden="1">#REF!</definedName>
    <definedName name="asdadsa" localSheetId="30" hidden="1">#REF!</definedName>
    <definedName name="asdadsa" localSheetId="28" hidden="1">#REF!</definedName>
    <definedName name="asdadsa" localSheetId="2" hidden="1">#REF!</definedName>
    <definedName name="asdadsa" hidden="1">#REF!</definedName>
    <definedName name="BBB" localSheetId="14" hidden="1">Uke!#REF!</definedName>
    <definedName name="BBB" localSheetId="33" hidden="1">Uke!#REF!</definedName>
    <definedName name="BBB" localSheetId="24" hidden="1">Uke!#REF!</definedName>
    <definedName name="BBB" localSheetId="25" hidden="1">#REF!</definedName>
    <definedName name="BBB" localSheetId="23" hidden="1">Uke!#REF!</definedName>
    <definedName name="BBB" localSheetId="31" hidden="1">Uke!#REF!</definedName>
    <definedName name="BBB" localSheetId="18" hidden="1">Uke!#REF!</definedName>
    <definedName name="BBB" localSheetId="19" hidden="1">#REF!</definedName>
    <definedName name="BBB" localSheetId="21" hidden="1">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12" hidden="1">Uke!#REF!</definedName>
    <definedName name="BBB" localSheetId="16" hidden="1">Uke!#REF!</definedName>
    <definedName name="BBB" localSheetId="6" hidden="1">U!#REF!</definedName>
    <definedName name="BBB" localSheetId="30" hidden="1">Uke!#REF!</definedName>
    <definedName name="BBB" localSheetId="27" hidden="1">Uke!#REF!</definedName>
    <definedName name="BBB" localSheetId="28" hidden="1">Uke!#REF!</definedName>
    <definedName name="BBB" localSheetId="2" hidden="1">Uke!#REF!</definedName>
    <definedName name="BBB" hidden="1">Uke!#REF!</definedName>
    <definedName name="BNM" localSheetId="14" hidden="1">Uke!#REF!</definedName>
    <definedName name="BNM" localSheetId="33" hidden="1">Uke!#REF!</definedName>
    <definedName name="BNM" localSheetId="24" hidden="1">Uke!#REF!</definedName>
    <definedName name="BNM" localSheetId="25" hidden="1">#REF!</definedName>
    <definedName name="BNM" localSheetId="18" hidden="1">Uke!#REF!</definedName>
    <definedName name="BNM" localSheetId="19" hidden="1">#REF!</definedName>
    <definedName name="BNM" localSheetId="21" hidden="1">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12" hidden="1">Uke!#REF!</definedName>
    <definedName name="BNM" localSheetId="16" hidden="1">Uke!#REF!</definedName>
    <definedName name="BNM" localSheetId="6" hidden="1">U!#REF!</definedName>
    <definedName name="BNM" localSheetId="30" hidden="1">Uke!#REF!</definedName>
    <definedName name="BNM" localSheetId="28" hidden="1">Uke!#REF!</definedName>
    <definedName name="BNM" localSheetId="2" hidden="1">Uke!#REF!</definedName>
    <definedName name="BNM" hidden="1">Uke!#REF!</definedName>
    <definedName name="bvnbvnbvn" localSheetId="14" hidden="1">#REF!</definedName>
    <definedName name="bvnbvnbvn" localSheetId="33" hidden="1">#REF!</definedName>
    <definedName name="bvnbvnbvn" localSheetId="24" hidden="1">#REF!</definedName>
    <definedName name="bvnbvnbvn" localSheetId="25" hidden="1">#REF!</definedName>
    <definedName name="bvnbvnbvn" localSheetId="18" hidden="1">#REF!</definedName>
    <definedName name="bvnbvnbvn" localSheetId="19" hidden="1">#REF!</definedName>
    <definedName name="bvnbvnbvn" localSheetId="21" hidden="1">#REF!</definedName>
    <definedName name="bvnbvnbvn" localSheetId="4" hidden="1">#REF!</definedName>
    <definedName name="bvnbvnbvn" localSheetId="10" hidden="1">#REF!</definedName>
    <definedName name="bvnbvnbvn" localSheetId="8" hidden="1">#REF!</definedName>
    <definedName name="bvnbvnbvn" localSheetId="12" hidden="1">#REF!</definedName>
    <definedName name="bvnbvnbvn" localSheetId="16" hidden="1">#REF!</definedName>
    <definedName name="bvnbvnbvn" localSheetId="6" hidden="1">#REF!</definedName>
    <definedName name="bvnbvnbvn" localSheetId="30" hidden="1">#REF!</definedName>
    <definedName name="bvnbvnbvn" localSheetId="28" hidden="1">#REF!</definedName>
    <definedName name="bvnbvnbvn" localSheetId="2" hidden="1">#REF!</definedName>
    <definedName name="bvnbvnbvn" hidden="1">#REF!</definedName>
    <definedName name="cc" localSheetId="14" hidden="1">Uke!#REF!</definedName>
    <definedName name="cc" localSheetId="33" hidden="1">Uke!#REF!</definedName>
    <definedName name="cc" localSheetId="24" hidden="1">Uke!#REF!</definedName>
    <definedName name="cc" localSheetId="25" hidden="1">#REF!</definedName>
    <definedName name="cc" localSheetId="18" hidden="1">Uke!#REF!</definedName>
    <definedName name="cc" localSheetId="19" hidden="1">#REF!</definedName>
    <definedName name="cc" localSheetId="21" hidden="1">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12" hidden="1">Uke!#REF!</definedName>
    <definedName name="cc" localSheetId="16" hidden="1">Uke!#REF!</definedName>
    <definedName name="cc" localSheetId="6" hidden="1">U!#REF!</definedName>
    <definedName name="cc" localSheetId="30" hidden="1">Uke!#REF!</definedName>
    <definedName name="cc" localSheetId="28" hidden="1">Uke!#REF!</definedName>
    <definedName name="cc" localSheetId="2" hidden="1">Uke!#REF!</definedName>
    <definedName name="cc" hidden="1">Uke!#REF!</definedName>
    <definedName name="CFE" localSheetId="14" hidden="1">Uke!#REF!</definedName>
    <definedName name="CFE" localSheetId="33" hidden="1">Uke!#REF!</definedName>
    <definedName name="CFE" localSheetId="24" hidden="1">Uke!#REF!</definedName>
    <definedName name="CFE" localSheetId="25" hidden="1">#REF!</definedName>
    <definedName name="CFE" localSheetId="31" hidden="1">Uke!#REF!</definedName>
    <definedName name="CFE" localSheetId="18" hidden="1">Uke!#REF!</definedName>
    <definedName name="CFE" localSheetId="19" hidden="1">#REF!</definedName>
    <definedName name="CFE" localSheetId="21" hidden="1">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12" hidden="1">Uke!#REF!</definedName>
    <definedName name="CFE" localSheetId="16" hidden="1">Uke!#REF!</definedName>
    <definedName name="CFE" localSheetId="6" hidden="1">U!#REF!</definedName>
    <definedName name="CFE" localSheetId="30" hidden="1">Uke!#REF!</definedName>
    <definedName name="CFE" localSheetId="27" hidden="1">Uke!#REF!</definedName>
    <definedName name="CFE" localSheetId="28" hidden="1">Uke!#REF!</definedName>
    <definedName name="CFE" localSheetId="2" hidden="1">Uke!#REF!</definedName>
    <definedName name="CFE" hidden="1">Uke!#REF!</definedName>
    <definedName name="cvxvcxvc" localSheetId="14" hidden="1">#REF!</definedName>
    <definedName name="cvxvcxvc" localSheetId="33" hidden="1">#REF!</definedName>
    <definedName name="cvxvcxvc" localSheetId="24" hidden="1">#REF!</definedName>
    <definedName name="cvxvcxvc" localSheetId="25" hidden="1">#REF!</definedName>
    <definedName name="cvxvcxvc" localSheetId="18" hidden="1">#REF!</definedName>
    <definedName name="cvxvcxvc" localSheetId="19" hidden="1">#REF!</definedName>
    <definedName name="cvxvcxvc" localSheetId="21" hidden="1">#REF!</definedName>
    <definedName name="cvxvcxvc" localSheetId="4" hidden="1">#REF!</definedName>
    <definedName name="cvxvcxvc" localSheetId="10" hidden="1">#REF!</definedName>
    <definedName name="cvxvcxvc" localSheetId="8" hidden="1">#REF!</definedName>
    <definedName name="cvxvcxvc" localSheetId="12" hidden="1">#REF!</definedName>
    <definedName name="cvxvcxvc" localSheetId="16" hidden="1">#REF!</definedName>
    <definedName name="cvxvcxvc" localSheetId="6" hidden="1">#REF!</definedName>
    <definedName name="cvxvcxvc" localSheetId="30" hidden="1">#REF!</definedName>
    <definedName name="cvxvcxvc" localSheetId="28" hidden="1">#REF!</definedName>
    <definedName name="cvxvcxvc" localSheetId="2" hidden="1">#REF!</definedName>
    <definedName name="cvxvcxvc" hidden="1">#REF!</definedName>
    <definedName name="d" localSheetId="14" hidden="1">Uke!#REF!</definedName>
    <definedName name="d" localSheetId="33" hidden="1">Uke!#REF!</definedName>
    <definedName name="d" localSheetId="24" hidden="1">Uke!#REF!</definedName>
    <definedName name="d" localSheetId="25" hidden="1">#REF!</definedName>
    <definedName name="d" localSheetId="18" hidden="1">Uke!#REF!</definedName>
    <definedName name="d" localSheetId="19" hidden="1">#REF!</definedName>
    <definedName name="d" localSheetId="21" hidden="1">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12" hidden="1">Uke!#REF!</definedName>
    <definedName name="d" localSheetId="16" hidden="1">Uke!#REF!</definedName>
    <definedName name="d" localSheetId="6" hidden="1">U!#REF!</definedName>
    <definedName name="d" localSheetId="30" hidden="1">Uke!#REF!</definedName>
    <definedName name="d" localSheetId="28" hidden="1">Uke!#REF!</definedName>
    <definedName name="d" localSheetId="2" hidden="1">Uke!#REF!</definedName>
    <definedName name="d" hidden="1">Uke!#REF!</definedName>
    <definedName name="DDD" localSheetId="14" hidden="1">Uke!#REF!</definedName>
    <definedName name="DDD" localSheetId="33" hidden="1">Uke!#REF!</definedName>
    <definedName name="DDD" localSheetId="24" hidden="1">Uke!#REF!</definedName>
    <definedName name="DDD" localSheetId="25" hidden="1">#REF!</definedName>
    <definedName name="DDD" localSheetId="23" hidden="1">Uke!#REF!</definedName>
    <definedName name="DDD" localSheetId="31" hidden="1">Uke!#REF!</definedName>
    <definedName name="DDD" localSheetId="18" hidden="1">Uke!#REF!</definedName>
    <definedName name="DDD" localSheetId="17" hidden="1">Uke!#REF!</definedName>
    <definedName name="DDD" localSheetId="19" hidden="1">#REF!</definedName>
    <definedName name="DDD" localSheetId="21" hidden="1">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12" hidden="1">Uke!#REF!</definedName>
    <definedName name="DDD" localSheetId="16" hidden="1">Uke!#REF!</definedName>
    <definedName name="DDD" localSheetId="15" hidden="1">Uke!#REF!</definedName>
    <definedName name="DDD" localSheetId="6" hidden="1">U!#REF!</definedName>
    <definedName name="DDD" localSheetId="30" hidden="1">Uke!#REF!</definedName>
    <definedName name="DDD" localSheetId="29" hidden="1">Uke!#REF!</definedName>
    <definedName name="DDD" localSheetId="27" hidden="1">Uke!#REF!</definedName>
    <definedName name="DDD" localSheetId="28" hidden="1">Uke!#REF!</definedName>
    <definedName name="DDD" localSheetId="2" hidden="1">Uke!#REF!</definedName>
    <definedName name="DDD" hidden="1">Uke!#REF!</definedName>
    <definedName name="dfd" localSheetId="14" hidden="1">#REF!</definedName>
    <definedName name="dfd" localSheetId="33" hidden="1">#REF!</definedName>
    <definedName name="dfd" localSheetId="24" hidden="1">#REF!</definedName>
    <definedName name="dfd" localSheetId="25" hidden="1">#REF!</definedName>
    <definedName name="dfd" localSheetId="18" hidden="1">#REF!</definedName>
    <definedName name="dfd" localSheetId="19" hidden="1">#REF!</definedName>
    <definedName name="dfd" localSheetId="21" hidden="1">#REF!</definedName>
    <definedName name="dfd" localSheetId="4" hidden="1">#REF!</definedName>
    <definedName name="dfd" localSheetId="10" hidden="1">#REF!</definedName>
    <definedName name="dfd" localSheetId="8" hidden="1">#REF!</definedName>
    <definedName name="dfd" localSheetId="12" hidden="1">#REF!</definedName>
    <definedName name="dfd" localSheetId="16" hidden="1">#REF!</definedName>
    <definedName name="dfd" localSheetId="6" hidden="1">#REF!</definedName>
    <definedName name="dfd" localSheetId="30" hidden="1">#REF!</definedName>
    <definedName name="dfd" localSheetId="28" hidden="1">#REF!</definedName>
    <definedName name="dfd" localSheetId="2" hidden="1">#REF!</definedName>
    <definedName name="dfd" hidden="1">#REF!</definedName>
    <definedName name="EEE" localSheetId="14" hidden="1">Uke!#REF!</definedName>
    <definedName name="EEE" localSheetId="33" hidden="1">Uke!#REF!</definedName>
    <definedName name="EEE" localSheetId="24" hidden="1">Uke!#REF!</definedName>
    <definedName name="EEE" localSheetId="25" hidden="1">#REF!</definedName>
    <definedName name="EEE" localSheetId="23" hidden="1">Uke!#REF!</definedName>
    <definedName name="EEE" localSheetId="31" hidden="1">Uke!#REF!</definedName>
    <definedName name="EEE" localSheetId="18" hidden="1">Uke!#REF!</definedName>
    <definedName name="EEE" localSheetId="19" hidden="1">#REF!</definedName>
    <definedName name="EEE" localSheetId="21" hidden="1">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12" hidden="1">Uke!#REF!</definedName>
    <definedName name="EEE" localSheetId="16" hidden="1">Uke!#REF!</definedName>
    <definedName name="EEE" localSheetId="6" hidden="1">U!#REF!</definedName>
    <definedName name="EEE" localSheetId="30" hidden="1">Uke!#REF!</definedName>
    <definedName name="EEE" localSheetId="27" hidden="1">Uke!#REF!</definedName>
    <definedName name="EEE" localSheetId="28" hidden="1">Uke!#REF!</definedName>
    <definedName name="EEE" localSheetId="2" hidden="1">Uke!#REF!</definedName>
    <definedName name="EEE" hidden="1">Uke!#REF!</definedName>
    <definedName name="f" localSheetId="14" hidden="1">Uke!#REF!</definedName>
    <definedName name="f" localSheetId="33" hidden="1">Uke!#REF!</definedName>
    <definedName name="f" localSheetId="24" hidden="1">Uke!#REF!</definedName>
    <definedName name="f" localSheetId="25" hidden="1">#REF!</definedName>
    <definedName name="f" localSheetId="18" hidden="1">Uke!#REF!</definedName>
    <definedName name="f" localSheetId="19" hidden="1">#REF!</definedName>
    <definedName name="f" localSheetId="21" hidden="1">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12" hidden="1">Uke!#REF!</definedName>
    <definedName name="f" localSheetId="16" hidden="1">Uke!#REF!</definedName>
    <definedName name="f" localSheetId="6" hidden="1">U!#REF!</definedName>
    <definedName name="f" localSheetId="30" hidden="1">Uke!#REF!</definedName>
    <definedName name="f" localSheetId="28" hidden="1">Uke!#REF!</definedName>
    <definedName name="f" localSheetId="2" hidden="1">Uke!#REF!</definedName>
    <definedName name="f" hidden="1">Uke!#REF!</definedName>
    <definedName name="fdgfdg" localSheetId="14" hidden="1">#REF!</definedName>
    <definedName name="fdgfdg" localSheetId="33" hidden="1">#REF!</definedName>
    <definedName name="fdgfdg" localSheetId="24" hidden="1">#REF!</definedName>
    <definedName name="fdgfdg" localSheetId="25" hidden="1">#REF!</definedName>
    <definedName name="fdgfdg" localSheetId="18" hidden="1">#REF!</definedName>
    <definedName name="fdgfdg" localSheetId="19" hidden="1">#REF!</definedName>
    <definedName name="fdgfdg" localSheetId="21" hidden="1">#REF!</definedName>
    <definedName name="fdgfdg" localSheetId="4" hidden="1">#REF!</definedName>
    <definedName name="fdgfdg" localSheetId="10" hidden="1">#REF!</definedName>
    <definedName name="fdgfdg" localSheetId="8" hidden="1">#REF!</definedName>
    <definedName name="fdgfdg" localSheetId="12" hidden="1">#REF!</definedName>
    <definedName name="fdgfdg" localSheetId="16" hidden="1">#REF!</definedName>
    <definedName name="fdgfdg" localSheetId="6" hidden="1">#REF!</definedName>
    <definedName name="fdgfdg" localSheetId="30" hidden="1">#REF!</definedName>
    <definedName name="fdgfdg" localSheetId="28" hidden="1">#REF!</definedName>
    <definedName name="fdgfdg" localSheetId="2" hidden="1">#REF!</definedName>
    <definedName name="fdgfdg" hidden="1">#REF!</definedName>
    <definedName name="FF" localSheetId="14" hidden="1">Uke!#REF!</definedName>
    <definedName name="FF" localSheetId="33" hidden="1">Uke!#REF!</definedName>
    <definedName name="FF" localSheetId="24" hidden="1">Uke!#REF!</definedName>
    <definedName name="FF" localSheetId="25" hidden="1">#REF!</definedName>
    <definedName name="FF" localSheetId="18" hidden="1">Uke!#REF!</definedName>
    <definedName name="FF" localSheetId="19" hidden="1">#REF!</definedName>
    <definedName name="FF" localSheetId="21" hidden="1">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12" hidden="1">Uke!#REF!</definedName>
    <definedName name="FF" localSheetId="16" hidden="1">Uke!#REF!</definedName>
    <definedName name="FF" localSheetId="6" hidden="1">U!#REF!</definedName>
    <definedName name="FF" localSheetId="30" hidden="1">Uke!#REF!</definedName>
    <definedName name="FF" localSheetId="28" hidden="1">Uke!#REF!</definedName>
    <definedName name="FF" localSheetId="2" hidden="1">Uke!#REF!</definedName>
    <definedName name="FF" hidden="1">Uke!#REF!</definedName>
    <definedName name="fff" localSheetId="14" hidden="1">#REF!</definedName>
    <definedName name="fff" localSheetId="33" hidden="1">#REF!</definedName>
    <definedName name="fff" localSheetId="24" hidden="1">#REF!</definedName>
    <definedName name="fff" localSheetId="25" hidden="1">#REF!</definedName>
    <definedName name="fff" localSheetId="18" hidden="1">#REF!</definedName>
    <definedName name="fff" localSheetId="19" hidden="1">#REF!</definedName>
    <definedName name="fff" localSheetId="21" hidden="1">#REF!</definedName>
    <definedName name="fff" localSheetId="4" hidden="1">#REF!</definedName>
    <definedName name="fff" localSheetId="10" hidden="1">#REF!</definedName>
    <definedName name="fff" localSheetId="8" hidden="1">#REF!</definedName>
    <definedName name="fff" localSheetId="12" hidden="1">#REF!</definedName>
    <definedName name="fff" localSheetId="16" hidden="1">#REF!</definedName>
    <definedName name="fff" localSheetId="6" hidden="1">#REF!</definedName>
    <definedName name="fff" localSheetId="30" hidden="1">#REF!</definedName>
    <definedName name="fff" localSheetId="28" hidden="1">#REF!</definedName>
    <definedName name="fff" localSheetId="2" hidden="1">#REF!</definedName>
    <definedName name="fff" hidden="1">#REF!</definedName>
    <definedName name="fgfhg" localSheetId="14" hidden="1">#REF!</definedName>
    <definedName name="fgfhg" localSheetId="33" hidden="1">#REF!</definedName>
    <definedName name="fgfhg" localSheetId="24" hidden="1">#REF!</definedName>
    <definedName name="fgfhg" localSheetId="25" hidden="1">#REF!</definedName>
    <definedName name="fgfhg" localSheetId="18" hidden="1">#REF!</definedName>
    <definedName name="fgfhg" localSheetId="19" hidden="1">#REF!</definedName>
    <definedName name="fgfhg" localSheetId="21" hidden="1">#REF!</definedName>
    <definedName name="fgfhg" localSheetId="4" hidden="1">#REF!</definedName>
    <definedName name="fgfhg" localSheetId="10" hidden="1">#REF!</definedName>
    <definedName name="fgfhg" localSheetId="8" hidden="1">#REF!</definedName>
    <definedName name="fgfhg" localSheetId="12" hidden="1">#REF!</definedName>
    <definedName name="fgfhg" localSheetId="16" hidden="1">#REF!</definedName>
    <definedName name="fgfhg" localSheetId="6" hidden="1">#REF!</definedName>
    <definedName name="fgfhg" localSheetId="30" hidden="1">#REF!</definedName>
    <definedName name="fgfhg" localSheetId="28" hidden="1">#REF!</definedName>
    <definedName name="fgfhg" localSheetId="2" hidden="1">#REF!</definedName>
    <definedName name="fgfhg" hidden="1">#REF!</definedName>
    <definedName name="fhgfhgfhg" localSheetId="14" hidden="1">#REF!</definedName>
    <definedName name="fhgfhgfhg" localSheetId="33" hidden="1">#REF!</definedName>
    <definedName name="fhgfhgfhg" localSheetId="24" hidden="1">#REF!</definedName>
    <definedName name="fhgfhgfhg" localSheetId="25" hidden="1">#REF!</definedName>
    <definedName name="fhgfhgfhg" localSheetId="18" hidden="1">#REF!</definedName>
    <definedName name="fhgfhgfhg" localSheetId="19" hidden="1">#REF!</definedName>
    <definedName name="fhgfhgfhg" localSheetId="21" hidden="1">#REF!</definedName>
    <definedName name="fhgfhgfhg" localSheetId="4" hidden="1">#REF!</definedName>
    <definedName name="fhgfhgfhg" localSheetId="10" hidden="1">#REF!</definedName>
    <definedName name="fhgfhgfhg" localSheetId="8" hidden="1">#REF!</definedName>
    <definedName name="fhgfhgfhg" localSheetId="12" hidden="1">#REF!</definedName>
    <definedName name="fhgfhgfhg" localSheetId="16" hidden="1">#REF!</definedName>
    <definedName name="fhgfhgfhg" localSheetId="6" hidden="1">#REF!</definedName>
    <definedName name="fhgfhgfhg" localSheetId="30" hidden="1">#REF!</definedName>
    <definedName name="fhgfhgfhg" localSheetId="28" hidden="1">#REF!</definedName>
    <definedName name="fhgfhgfhg" localSheetId="2" hidden="1">#REF!</definedName>
    <definedName name="fhgfhgfhg" hidden="1">#REF!</definedName>
    <definedName name="GGG" localSheetId="14" hidden="1">Uke!#REF!</definedName>
    <definedName name="GGG" localSheetId="33" hidden="1">Uke!#REF!</definedName>
    <definedName name="GGG" localSheetId="24" hidden="1">Uke!#REF!</definedName>
    <definedName name="GGG" localSheetId="25" hidden="1">#REF!</definedName>
    <definedName name="GGG" localSheetId="23" hidden="1">Uke!#REF!</definedName>
    <definedName name="GGG" localSheetId="31" hidden="1">Uke!#REF!</definedName>
    <definedName name="GGG" localSheetId="18" hidden="1">Uke!#REF!</definedName>
    <definedName name="GGG" localSheetId="19" hidden="1">#REF!</definedName>
    <definedName name="GGG" localSheetId="21" hidden="1">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12" hidden="1">Uke!#REF!</definedName>
    <definedName name="GGG" localSheetId="16" hidden="1">Uke!#REF!</definedName>
    <definedName name="GGG" localSheetId="6" hidden="1">U!#REF!</definedName>
    <definedName name="GGG" localSheetId="30" hidden="1">Uke!#REF!</definedName>
    <definedName name="GGG" localSheetId="27" hidden="1">Uke!#REF!</definedName>
    <definedName name="GGG" localSheetId="28" hidden="1">Uke!#REF!</definedName>
    <definedName name="GGG" localSheetId="2" hidden="1">Uke!#REF!</definedName>
    <definedName name="GGG" hidden="1">Uke!#REF!</definedName>
    <definedName name="GH" localSheetId="14" hidden="1">Uke!#REF!</definedName>
    <definedName name="GH" localSheetId="33" hidden="1">Uke!#REF!</definedName>
    <definedName name="GH" localSheetId="24" hidden="1">Uke!#REF!</definedName>
    <definedName name="GH" localSheetId="25" hidden="1">#REF!</definedName>
    <definedName name="GH" localSheetId="18" hidden="1">Uke!#REF!</definedName>
    <definedName name="GH" localSheetId="19" hidden="1">#REF!</definedName>
    <definedName name="GH" localSheetId="21" hidden="1">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12" hidden="1">Uke!#REF!</definedName>
    <definedName name="GH" localSheetId="16" hidden="1">Uke!#REF!</definedName>
    <definedName name="GH" localSheetId="6" hidden="1">U!#REF!</definedName>
    <definedName name="GH" localSheetId="30" hidden="1">Uke!#REF!</definedName>
    <definedName name="GH" localSheetId="28" hidden="1">Uke!#REF!</definedName>
    <definedName name="GH" localSheetId="2" hidden="1">Uke!#REF!</definedName>
    <definedName name="GH" hidden="1">Uke!#REF!</definedName>
    <definedName name="ghj" localSheetId="14" hidden="1">#REF!</definedName>
    <definedName name="ghj" localSheetId="33" hidden="1">#REF!</definedName>
    <definedName name="ghj" localSheetId="24" hidden="1">#REF!</definedName>
    <definedName name="ghj" localSheetId="25" hidden="1">#REF!</definedName>
    <definedName name="ghj" localSheetId="18" hidden="1">#REF!</definedName>
    <definedName name="ghj" localSheetId="19" hidden="1">#REF!</definedName>
    <definedName name="ghj" localSheetId="21" hidden="1">#REF!</definedName>
    <definedName name="ghj" localSheetId="4" hidden="1">#REF!</definedName>
    <definedName name="ghj" localSheetId="10" hidden="1">#REF!</definedName>
    <definedName name="ghj" localSheetId="8" hidden="1">#REF!</definedName>
    <definedName name="ghj" localSheetId="12" hidden="1">#REF!</definedName>
    <definedName name="ghj" localSheetId="16" hidden="1">#REF!</definedName>
    <definedName name="ghj" localSheetId="6" hidden="1">#REF!</definedName>
    <definedName name="ghj" localSheetId="30" hidden="1">#REF!</definedName>
    <definedName name="ghj" localSheetId="28" hidden="1">#REF!</definedName>
    <definedName name="ghj" localSheetId="2" hidden="1">#REF!</definedName>
    <definedName name="ghj" hidden="1">#REF!</definedName>
    <definedName name="ghjghj" localSheetId="14" hidden="1">#REF!</definedName>
    <definedName name="ghjghj" localSheetId="33" hidden="1">#REF!</definedName>
    <definedName name="ghjghj" localSheetId="24" hidden="1">#REF!</definedName>
    <definedName name="ghjghj" localSheetId="25" hidden="1">#REF!</definedName>
    <definedName name="ghjghj" localSheetId="18" hidden="1">#REF!</definedName>
    <definedName name="ghjghj" localSheetId="19" hidden="1">#REF!</definedName>
    <definedName name="ghjghj" localSheetId="21" hidden="1">#REF!</definedName>
    <definedName name="ghjghj" localSheetId="4" hidden="1">#REF!</definedName>
    <definedName name="ghjghj" localSheetId="10" hidden="1">#REF!</definedName>
    <definedName name="ghjghj" localSheetId="8" hidden="1">#REF!</definedName>
    <definedName name="ghjghj" localSheetId="12" hidden="1">#REF!</definedName>
    <definedName name="ghjghj" localSheetId="16" hidden="1">#REF!</definedName>
    <definedName name="ghjghj" localSheetId="6" hidden="1">#REF!</definedName>
    <definedName name="ghjghj" localSheetId="30" hidden="1">#REF!</definedName>
    <definedName name="ghjghj" localSheetId="28" hidden="1">#REF!</definedName>
    <definedName name="ghjghj" localSheetId="2" hidden="1">#REF!</definedName>
    <definedName name="ghjghj" hidden="1">#REF!</definedName>
    <definedName name="GI" localSheetId="14" hidden="1">Uke!#REF!</definedName>
    <definedName name="GI" localSheetId="33" hidden="1">Uke!#REF!</definedName>
    <definedName name="GI" localSheetId="24" hidden="1">Uke!#REF!</definedName>
    <definedName name="GI" localSheetId="25" hidden="1">#REF!</definedName>
    <definedName name="GI" localSheetId="18" hidden="1">Uke!#REF!</definedName>
    <definedName name="GI" localSheetId="19" hidden="1">#REF!</definedName>
    <definedName name="GI" localSheetId="21" hidden="1">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12" hidden="1">Uke!#REF!</definedName>
    <definedName name="GI" localSheetId="16" hidden="1">Uke!#REF!</definedName>
    <definedName name="GI" localSheetId="6" hidden="1">U!#REF!</definedName>
    <definedName name="GI" localSheetId="30" hidden="1">Uke!#REF!</definedName>
    <definedName name="GI" localSheetId="28" hidden="1">Uke!#REF!</definedName>
    <definedName name="GI" localSheetId="2" hidden="1">Uke!#REF!</definedName>
    <definedName name="GI" hidden="1">Uke!#REF!</definedName>
    <definedName name="gjhghj" localSheetId="14" hidden="1">#REF!</definedName>
    <definedName name="gjhghj" localSheetId="33" hidden="1">#REF!</definedName>
    <definedName name="gjhghj" localSheetId="24" hidden="1">#REF!</definedName>
    <definedName name="gjhghj" localSheetId="25" hidden="1">#REF!</definedName>
    <definedName name="gjhghj" localSheetId="18" hidden="1">#REF!</definedName>
    <definedName name="gjhghj" localSheetId="19" hidden="1">#REF!</definedName>
    <definedName name="gjhghj" localSheetId="21" hidden="1">#REF!</definedName>
    <definedName name="gjhghj" localSheetId="4" hidden="1">#REF!</definedName>
    <definedName name="gjhghj" localSheetId="10" hidden="1">#REF!</definedName>
    <definedName name="gjhghj" localSheetId="8" hidden="1">#REF!</definedName>
    <definedName name="gjhghj" localSheetId="12" hidden="1">#REF!</definedName>
    <definedName name="gjhghj" localSheetId="16" hidden="1">#REF!</definedName>
    <definedName name="gjhghj" localSheetId="6" hidden="1">#REF!</definedName>
    <definedName name="gjhghj" localSheetId="30" hidden="1">#REF!</definedName>
    <definedName name="gjhghj" localSheetId="28" hidden="1">#REF!</definedName>
    <definedName name="gjhghj" localSheetId="2" hidden="1">#REF!</definedName>
    <definedName name="gjhghj" hidden="1">#REF!</definedName>
    <definedName name="HG" localSheetId="14" hidden="1">Uke!#REF!</definedName>
    <definedName name="HG" localSheetId="33" hidden="1">Uke!#REF!</definedName>
    <definedName name="HG" localSheetId="24" hidden="1">Uke!#REF!</definedName>
    <definedName name="HG" localSheetId="25" hidden="1">#REF!</definedName>
    <definedName name="HG" localSheetId="18" hidden="1">Uke!#REF!</definedName>
    <definedName name="HG" localSheetId="19" hidden="1">#REF!</definedName>
    <definedName name="HG" localSheetId="21" hidden="1">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12" hidden="1">Uke!#REF!</definedName>
    <definedName name="HG" localSheetId="16" hidden="1">Uke!#REF!</definedName>
    <definedName name="HG" localSheetId="6" hidden="1">U!#REF!</definedName>
    <definedName name="HG" localSheetId="30" hidden="1">Uke!#REF!</definedName>
    <definedName name="HG" localSheetId="28" hidden="1">Uke!#REF!</definedName>
    <definedName name="HG" localSheetId="2" hidden="1">Uke!#REF!</definedName>
    <definedName name="HG" hidden="1">Uke!#REF!</definedName>
    <definedName name="hghjg" localSheetId="14" hidden="1">#REF!</definedName>
    <definedName name="hghjg" localSheetId="33" hidden="1">#REF!</definedName>
    <definedName name="hghjg" localSheetId="24" hidden="1">#REF!</definedName>
    <definedName name="hghjg" localSheetId="25" hidden="1">#REF!</definedName>
    <definedName name="hghjg" localSheetId="18" hidden="1">#REF!</definedName>
    <definedName name="hghjg" localSheetId="19" hidden="1">#REF!</definedName>
    <definedName name="hghjg" localSheetId="21" hidden="1">#REF!</definedName>
    <definedName name="hghjg" localSheetId="4" hidden="1">#REF!</definedName>
    <definedName name="hghjg" localSheetId="10" hidden="1">#REF!</definedName>
    <definedName name="hghjg" localSheetId="8" hidden="1">#REF!</definedName>
    <definedName name="hghjg" localSheetId="12" hidden="1">#REF!</definedName>
    <definedName name="hghjg" localSheetId="16" hidden="1">#REF!</definedName>
    <definedName name="hghjg" localSheetId="6" hidden="1">#REF!</definedName>
    <definedName name="hghjg" localSheetId="30" hidden="1">#REF!</definedName>
    <definedName name="hghjg" localSheetId="28" hidden="1">#REF!</definedName>
    <definedName name="hghjg" localSheetId="2" hidden="1">#REF!</definedName>
    <definedName name="hghjg" hidden="1">#REF!</definedName>
    <definedName name="hjgjhgjh" localSheetId="14" hidden="1">#REF!</definedName>
    <definedName name="hjgjhgjh" localSheetId="33" hidden="1">#REF!</definedName>
    <definedName name="hjgjhgjh" localSheetId="24" hidden="1">#REF!</definedName>
    <definedName name="hjgjhgjh" localSheetId="25" hidden="1">#REF!</definedName>
    <definedName name="hjgjhgjh" localSheetId="18" hidden="1">#REF!</definedName>
    <definedName name="hjgjhgjh" localSheetId="19" hidden="1">#REF!</definedName>
    <definedName name="hjgjhgjh" localSheetId="21" hidden="1">#REF!</definedName>
    <definedName name="hjgjhgjh" localSheetId="4" hidden="1">#REF!</definedName>
    <definedName name="hjgjhgjh" localSheetId="10" hidden="1">#REF!</definedName>
    <definedName name="hjgjhgjh" localSheetId="8" hidden="1">#REF!</definedName>
    <definedName name="hjgjhgjh" localSheetId="12" hidden="1">#REF!</definedName>
    <definedName name="hjgjhgjh" localSheetId="16" hidden="1">#REF!</definedName>
    <definedName name="hjgjhgjh" localSheetId="6" hidden="1">#REF!</definedName>
    <definedName name="hjgjhgjh" localSheetId="30" hidden="1">#REF!</definedName>
    <definedName name="hjgjhgjh" localSheetId="28" hidden="1">#REF!</definedName>
    <definedName name="hjgjhgjh" localSheetId="2" hidden="1">#REF!</definedName>
    <definedName name="hjgjhgjh" hidden="1">#REF!</definedName>
    <definedName name="hkjhkj" localSheetId="14" hidden="1">#REF!</definedName>
    <definedName name="hkjhkj" localSheetId="33" hidden="1">#REF!</definedName>
    <definedName name="hkjhkj" localSheetId="24" hidden="1">#REF!</definedName>
    <definedName name="hkjhkj" localSheetId="25" hidden="1">#REF!</definedName>
    <definedName name="hkjhkj" localSheetId="18" hidden="1">#REF!</definedName>
    <definedName name="hkjhkj" localSheetId="19" hidden="1">#REF!</definedName>
    <definedName name="hkjhkj" localSheetId="21" hidden="1">#REF!</definedName>
    <definedName name="hkjhkj" localSheetId="4" hidden="1">#REF!</definedName>
    <definedName name="hkjhkj" localSheetId="10" hidden="1">#REF!</definedName>
    <definedName name="hkjhkj" localSheetId="8" hidden="1">#REF!</definedName>
    <definedName name="hkjhkj" localSheetId="12" hidden="1">#REF!</definedName>
    <definedName name="hkjhkj" localSheetId="16" hidden="1">#REF!</definedName>
    <definedName name="hkjhkj" localSheetId="6" hidden="1">#REF!</definedName>
    <definedName name="hkjhkj" localSheetId="30" hidden="1">#REF!</definedName>
    <definedName name="hkjhkj" localSheetId="28" hidden="1">#REF!</definedName>
    <definedName name="hkjhkj" localSheetId="2" hidden="1">#REF!</definedName>
    <definedName name="hkjhkj" hidden="1">#REF!</definedName>
    <definedName name="hkjhkjh" localSheetId="14" hidden="1">#REF!</definedName>
    <definedName name="hkjhkjh" localSheetId="33" hidden="1">#REF!</definedName>
    <definedName name="hkjhkjh" localSheetId="24" hidden="1">#REF!</definedName>
    <definedName name="HKJHKJH" localSheetId="25" hidden="1">#REF!</definedName>
    <definedName name="hkjhkjh" localSheetId="18" hidden="1">#REF!</definedName>
    <definedName name="HKJHKJH" localSheetId="19" hidden="1">#REF!</definedName>
    <definedName name="HKJHKJH" localSheetId="21" hidden="1">#REF!</definedName>
    <definedName name="hkjhkjh" localSheetId="4" hidden="1">#REF!</definedName>
    <definedName name="hkjhkjh" localSheetId="10" hidden="1">#REF!</definedName>
    <definedName name="hkjhkjh" localSheetId="8" hidden="1">#REF!</definedName>
    <definedName name="hkjhkjh" localSheetId="12" hidden="1">#REF!</definedName>
    <definedName name="hkjhkjh" localSheetId="16" hidden="1">#REF!</definedName>
    <definedName name="hkjhkjh" localSheetId="6" hidden="1">#REF!</definedName>
    <definedName name="hkjhkjh" localSheetId="30" hidden="1">#REF!</definedName>
    <definedName name="hkjhkjh" localSheetId="28" hidden="1">#REF!</definedName>
    <definedName name="hkjhkjh" localSheetId="2" hidden="1">#REF!</definedName>
    <definedName name="hkjhkjh" hidden="1">#REF!</definedName>
    <definedName name="HT" localSheetId="14" hidden="1">Uke!#REF!</definedName>
    <definedName name="HT" localSheetId="33" hidden="1">Uke!#REF!</definedName>
    <definedName name="HT" localSheetId="24" hidden="1">Uke!#REF!</definedName>
    <definedName name="HT" localSheetId="25" hidden="1">#REF!</definedName>
    <definedName name="HT" localSheetId="18" hidden="1">Uke!#REF!</definedName>
    <definedName name="HT" localSheetId="19" hidden="1">#REF!</definedName>
    <definedName name="HT" localSheetId="21" hidden="1">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12" hidden="1">Uke!#REF!</definedName>
    <definedName name="HT" localSheetId="16" hidden="1">Uke!#REF!</definedName>
    <definedName name="HT" localSheetId="6" hidden="1">U!#REF!</definedName>
    <definedName name="HT" localSheetId="30" hidden="1">Uke!#REF!</definedName>
    <definedName name="HT" localSheetId="28" hidden="1">Uke!#REF!</definedName>
    <definedName name="HT" localSheetId="2" hidden="1">Uke!#REF!</definedName>
    <definedName name="HT" hidden="1">Uke!#REF!</definedName>
    <definedName name="htt" localSheetId="14" hidden="1">#REF!</definedName>
    <definedName name="htt" localSheetId="33" hidden="1">#REF!</definedName>
    <definedName name="htt" localSheetId="24" hidden="1">#REF!</definedName>
    <definedName name="htt" localSheetId="25" hidden="1">#REF!</definedName>
    <definedName name="htt" localSheetId="18" hidden="1">#REF!</definedName>
    <definedName name="htt" localSheetId="19" hidden="1">#REF!</definedName>
    <definedName name="htt" localSheetId="21" hidden="1">#REF!</definedName>
    <definedName name="htt" localSheetId="4" hidden="1">#REF!</definedName>
    <definedName name="htt" localSheetId="10" hidden="1">#REF!</definedName>
    <definedName name="htt" localSheetId="8" hidden="1">#REF!</definedName>
    <definedName name="htt" localSheetId="12" hidden="1">#REF!</definedName>
    <definedName name="htt" localSheetId="16" hidden="1">#REF!</definedName>
    <definedName name="htt" localSheetId="6" hidden="1">#REF!</definedName>
    <definedName name="htt" localSheetId="30" hidden="1">#REF!</definedName>
    <definedName name="htt" localSheetId="28" hidden="1">#REF!</definedName>
    <definedName name="htt" localSheetId="2" hidden="1">#REF!</definedName>
    <definedName name="htt" hidden="1">#REF!</definedName>
    <definedName name="JHK" localSheetId="14" hidden="1">Uke!#REF!</definedName>
    <definedName name="JHK" localSheetId="33" hidden="1">Uke!#REF!</definedName>
    <definedName name="JHK" localSheetId="24" hidden="1">Uke!#REF!</definedName>
    <definedName name="JHK" localSheetId="25" hidden="1">#REF!</definedName>
    <definedName name="JHK" localSheetId="18" hidden="1">Uke!#REF!</definedName>
    <definedName name="JHK" localSheetId="19" hidden="1">#REF!</definedName>
    <definedName name="JHK" localSheetId="21" hidden="1">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12" hidden="1">Uke!#REF!</definedName>
    <definedName name="JHK" localSheetId="16" hidden="1">Uke!#REF!</definedName>
    <definedName name="JHK" localSheetId="6" hidden="1">U!#REF!</definedName>
    <definedName name="JHK" localSheetId="30" hidden="1">Uke!#REF!</definedName>
    <definedName name="JHK" localSheetId="28" hidden="1">Uke!#REF!</definedName>
    <definedName name="JHK" localSheetId="2" hidden="1">Uke!#REF!</definedName>
    <definedName name="JHK" hidden="1">Uke!#REF!</definedName>
    <definedName name="jhkjhjhjhkjhkj" localSheetId="14" hidden="1">#REF!</definedName>
    <definedName name="jhkjhjhjhkjhkj" localSheetId="33" hidden="1">#REF!</definedName>
    <definedName name="jhkjhjhjhkjhkj" localSheetId="24" hidden="1">#REF!</definedName>
    <definedName name="jhkjhjhjhkjhkj" localSheetId="25" hidden="1">#REF!</definedName>
    <definedName name="jhkjhjhjhkjhkj" localSheetId="18" hidden="1">#REF!</definedName>
    <definedName name="jhkjhjhjhkjhkj" localSheetId="19" hidden="1">#REF!</definedName>
    <definedName name="jhkjhjhjhkjhkj" localSheetId="21" hidden="1">#REF!</definedName>
    <definedName name="jhkjhjhjhkjhkj" localSheetId="4" hidden="1">#REF!</definedName>
    <definedName name="jhkjhjhjhkjhkj" localSheetId="10" hidden="1">#REF!</definedName>
    <definedName name="jhkjhjhjhkjhkj" localSheetId="8" hidden="1">#REF!</definedName>
    <definedName name="jhkjhjhjhkjhkj" localSheetId="12" hidden="1">#REF!</definedName>
    <definedName name="jhkjhjhjhkjhkj" localSheetId="16" hidden="1">#REF!</definedName>
    <definedName name="jhkjhjhjhkjhkj" localSheetId="6" hidden="1">#REF!</definedName>
    <definedName name="jhkjhjhjhkjhkj" localSheetId="30" hidden="1">#REF!</definedName>
    <definedName name="jhkjhjhjhkjhkj" localSheetId="28" hidden="1">#REF!</definedName>
    <definedName name="jhkjhjhjhkjhkj" localSheetId="2" hidden="1">#REF!</definedName>
    <definedName name="jhkjhjhjhkjhkj" hidden="1">#REF!</definedName>
    <definedName name="jhkjhkjh" localSheetId="14" hidden="1">#REF!</definedName>
    <definedName name="jhkjhkjh" localSheetId="33" hidden="1">#REF!</definedName>
    <definedName name="jhkjhkjh" localSheetId="24" hidden="1">#REF!</definedName>
    <definedName name="jhkjhkjh" localSheetId="25" hidden="1">#REF!</definedName>
    <definedName name="jhkjhkjh" localSheetId="18" hidden="1">#REF!</definedName>
    <definedName name="jhkjhkjh" localSheetId="19" hidden="1">#REF!</definedName>
    <definedName name="jhkjhkjh" localSheetId="21" hidden="1">#REF!</definedName>
    <definedName name="jhkjhkjh" localSheetId="4" hidden="1">#REF!</definedName>
    <definedName name="jhkjhkjh" localSheetId="10" hidden="1">#REF!</definedName>
    <definedName name="jhkjhkjh" localSheetId="8" hidden="1">#REF!</definedName>
    <definedName name="jhkjhkjh" localSheetId="12" hidden="1">#REF!</definedName>
    <definedName name="jhkjhkjh" localSheetId="16" hidden="1">#REF!</definedName>
    <definedName name="jhkjhkjh" localSheetId="6" hidden="1">#REF!</definedName>
    <definedName name="jhkjhkjh" localSheetId="30" hidden="1">#REF!</definedName>
    <definedName name="jhkjhkjh" localSheetId="28" hidden="1">#REF!</definedName>
    <definedName name="jhkjhkjh" localSheetId="2" hidden="1">#REF!</definedName>
    <definedName name="jhkjhkjh" hidden="1">#REF!</definedName>
    <definedName name="JK" localSheetId="14" hidden="1">#REF!</definedName>
    <definedName name="JK" localSheetId="33" hidden="1">#REF!</definedName>
    <definedName name="JK" localSheetId="24" hidden="1">#REF!</definedName>
    <definedName name="JK" localSheetId="25" hidden="1">#REF!</definedName>
    <definedName name="JK" localSheetId="18" hidden="1">#REF!</definedName>
    <definedName name="JK" localSheetId="19" hidden="1">#REF!</definedName>
    <definedName name="JK" localSheetId="21" hidden="1">#REF!</definedName>
    <definedName name="JK" localSheetId="4" hidden="1">#REF!</definedName>
    <definedName name="JK" localSheetId="10" hidden="1">#REF!</definedName>
    <definedName name="JK" localSheetId="8" hidden="1">#REF!</definedName>
    <definedName name="JK" localSheetId="12" hidden="1">#REF!</definedName>
    <definedName name="JK" localSheetId="16" hidden="1">#REF!</definedName>
    <definedName name="JK" localSheetId="6" hidden="1">#REF!</definedName>
    <definedName name="JK" localSheetId="30" hidden="1">#REF!</definedName>
    <definedName name="JK" localSheetId="28" hidden="1">#REF!</definedName>
    <definedName name="JK" localSheetId="2" hidden="1">#REF!</definedName>
    <definedName name="JK" hidden="1">#REF!</definedName>
    <definedName name="JLK" localSheetId="14" hidden="1">Uke!#REF!</definedName>
    <definedName name="JLK" localSheetId="33" hidden="1">Uke!#REF!</definedName>
    <definedName name="JLK" localSheetId="24" hidden="1">Uke!#REF!</definedName>
    <definedName name="JLK" localSheetId="25" hidden="1">#REF!</definedName>
    <definedName name="JLK" localSheetId="18" hidden="1">Uke!#REF!</definedName>
    <definedName name="JLK" localSheetId="19" hidden="1">#REF!</definedName>
    <definedName name="JLK" localSheetId="21" hidden="1">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12" hidden="1">Uke!#REF!</definedName>
    <definedName name="JLK" localSheetId="16" hidden="1">Uke!#REF!</definedName>
    <definedName name="JLK" localSheetId="6" hidden="1">U!#REF!</definedName>
    <definedName name="JLK" localSheetId="30" hidden="1">Uke!#REF!</definedName>
    <definedName name="JLK" localSheetId="28" hidden="1">Uke!#REF!</definedName>
    <definedName name="JLK" localSheetId="2" hidden="1">Uke!#REF!</definedName>
    <definedName name="JLK" hidden="1">Uke!#REF!</definedName>
    <definedName name="JLKJ" localSheetId="14" hidden="1">Uke!#REF!</definedName>
    <definedName name="JLKJ" localSheetId="33" hidden="1">Uke!#REF!</definedName>
    <definedName name="JLKJ" localSheetId="24" hidden="1">Uke!#REF!</definedName>
    <definedName name="JLKJ" localSheetId="25" hidden="1">#REF!</definedName>
    <definedName name="JLKJ" localSheetId="18" hidden="1">Uke!#REF!</definedName>
    <definedName name="JLKJ" localSheetId="19" hidden="1">#REF!</definedName>
    <definedName name="JLKJ" localSheetId="21" hidden="1">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12" hidden="1">Uke!#REF!</definedName>
    <definedName name="JLKJ" localSheetId="16" hidden="1">Uke!#REF!</definedName>
    <definedName name="JLKJ" localSheetId="6" hidden="1">U!#REF!</definedName>
    <definedName name="JLKJ" localSheetId="30" hidden="1">Uke!#REF!</definedName>
    <definedName name="JLKJ" localSheetId="28" hidden="1">Uke!#REF!</definedName>
    <definedName name="JLKJ" localSheetId="2" hidden="1">Uke!#REF!</definedName>
    <definedName name="JLKJ" hidden="1">Uke!#REF!</definedName>
    <definedName name="JLKJL" localSheetId="14" hidden="1">#REF!</definedName>
    <definedName name="JLKJL" localSheetId="33" hidden="1">#REF!</definedName>
    <definedName name="JLKJL" localSheetId="24" hidden="1">#REF!</definedName>
    <definedName name="JLKJL" localSheetId="25" hidden="1">#REF!</definedName>
    <definedName name="JLKJL" localSheetId="18" hidden="1">#REF!</definedName>
    <definedName name="JLKJL" localSheetId="19" hidden="1">#REF!</definedName>
    <definedName name="JLKJL" localSheetId="21" hidden="1">#REF!</definedName>
    <definedName name="JLKJL" localSheetId="4" hidden="1">#REF!</definedName>
    <definedName name="JLKJL" localSheetId="10" hidden="1">#REF!</definedName>
    <definedName name="JLKJL" localSheetId="8" hidden="1">#REF!</definedName>
    <definedName name="JLKJL" localSheetId="12" hidden="1">#REF!</definedName>
    <definedName name="JLKJL" localSheetId="16" hidden="1">#REF!</definedName>
    <definedName name="JLKJL" localSheetId="6" hidden="1">#REF!</definedName>
    <definedName name="JLKJL" localSheetId="30" hidden="1">#REF!</definedName>
    <definedName name="JLKJL" localSheetId="28" hidden="1">#REF!</definedName>
    <definedName name="JLKJL" localSheetId="2" hidden="1">#REF!</definedName>
    <definedName name="JLKJL" hidden="1">#REF!</definedName>
    <definedName name="JLKJLK" localSheetId="14" hidden="1">Uke!#REF!</definedName>
    <definedName name="JLKJLK" localSheetId="33" hidden="1">Uke!#REF!</definedName>
    <definedName name="JLKJLK" localSheetId="24" hidden="1">Uke!#REF!</definedName>
    <definedName name="JLKJLK" localSheetId="25" hidden="1">#REF!</definedName>
    <definedName name="JLKJLK" localSheetId="18" hidden="1">Uke!#REF!</definedName>
    <definedName name="JLKJLK" localSheetId="19" hidden="1">#REF!</definedName>
    <definedName name="JLKJLK" localSheetId="21" hidden="1">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12" hidden="1">Uke!#REF!</definedName>
    <definedName name="JLKJLK" localSheetId="16" hidden="1">Uke!#REF!</definedName>
    <definedName name="JLKJLK" localSheetId="6" hidden="1">U!#REF!</definedName>
    <definedName name="JLKJLK" localSheetId="30" hidden="1">Uke!#REF!</definedName>
    <definedName name="JLKJLK" localSheetId="28" hidden="1">Uke!#REF!</definedName>
    <definedName name="JLKJLK" localSheetId="2" hidden="1">Uke!#REF!</definedName>
    <definedName name="JLKJLK" hidden="1">Uke!#REF!</definedName>
    <definedName name="KJH" localSheetId="14" hidden="1">Uke!#REF!</definedName>
    <definedName name="KJH" localSheetId="33" hidden="1">Uke!#REF!</definedName>
    <definedName name="KJH" localSheetId="24" hidden="1">Uke!#REF!</definedName>
    <definedName name="KJH" localSheetId="25" hidden="1">#REF!</definedName>
    <definedName name="KJH" localSheetId="31" hidden="1">Uke!#REF!</definedName>
    <definedName name="KJH" localSheetId="18" hidden="1">Uke!#REF!</definedName>
    <definedName name="KJH" localSheetId="19" hidden="1">#REF!</definedName>
    <definedName name="KJH" localSheetId="21" hidden="1">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12" hidden="1">Uke!#REF!</definedName>
    <definedName name="KJH" localSheetId="16" hidden="1">Uke!#REF!</definedName>
    <definedName name="KJH" localSheetId="6" hidden="1">U!#REF!</definedName>
    <definedName name="KJH" localSheetId="30" hidden="1">Uke!#REF!</definedName>
    <definedName name="KJH" localSheetId="27" hidden="1">Uke!#REF!</definedName>
    <definedName name="KJH" localSheetId="28" hidden="1">Uke!#REF!</definedName>
    <definedName name="KJH" localSheetId="2" hidden="1">Uke!#REF!</definedName>
    <definedName name="KJH" hidden="1">Uke!#REF!</definedName>
    <definedName name="KJHK" localSheetId="14" hidden="1">Uke!#REF!</definedName>
    <definedName name="KJHK" localSheetId="33" hidden="1">Uke!#REF!</definedName>
    <definedName name="KJHK" localSheetId="24" hidden="1">Uke!#REF!</definedName>
    <definedName name="KJHK" localSheetId="25" hidden="1">#REF!</definedName>
    <definedName name="KJHK" localSheetId="18" hidden="1">Uke!#REF!</definedName>
    <definedName name="KJHK" localSheetId="19" hidden="1">#REF!</definedName>
    <definedName name="KJHK" localSheetId="21" hidden="1">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12" hidden="1">Uke!#REF!</definedName>
    <definedName name="KJHK" localSheetId="16" hidden="1">Uke!#REF!</definedName>
    <definedName name="KJHK" localSheetId="6" hidden="1">U!#REF!</definedName>
    <definedName name="KJHK" localSheetId="30" hidden="1">Uke!#REF!</definedName>
    <definedName name="KJHK" localSheetId="28" hidden="1">Uke!#REF!</definedName>
    <definedName name="KJHK" localSheetId="2" hidden="1">Uke!#REF!</definedName>
    <definedName name="KJHK" hidden="1">Uke!#REF!</definedName>
    <definedName name="KJLKJ" localSheetId="14" hidden="1">#REF!</definedName>
    <definedName name="KJLKJ" localSheetId="33" hidden="1">#REF!</definedName>
    <definedName name="KJLKJ" localSheetId="24" hidden="1">#REF!</definedName>
    <definedName name="KJLKJ" localSheetId="25" hidden="1">#REF!</definedName>
    <definedName name="KJLKJ" localSheetId="18" hidden="1">#REF!</definedName>
    <definedName name="KJLKJ" localSheetId="19" hidden="1">#REF!</definedName>
    <definedName name="KJLKJ" localSheetId="21" hidden="1">#REF!</definedName>
    <definedName name="KJLKJ" localSheetId="4" hidden="1">#REF!</definedName>
    <definedName name="KJLKJ" localSheetId="10" hidden="1">#REF!</definedName>
    <definedName name="KJLKJ" localSheetId="8" hidden="1">#REF!</definedName>
    <definedName name="KJLKJ" localSheetId="12" hidden="1">#REF!</definedName>
    <definedName name="KJLKJ" localSheetId="16" hidden="1">#REF!</definedName>
    <definedName name="KJLKJ" localSheetId="6" hidden="1">#REF!</definedName>
    <definedName name="KJLKJ" localSheetId="30" hidden="1">#REF!</definedName>
    <definedName name="KJLKJ" localSheetId="28" hidden="1">#REF!</definedName>
    <definedName name="KJLKJ" localSheetId="2" hidden="1">#REF!</definedName>
    <definedName name="KJLKJ" hidden="1">#REF!</definedName>
    <definedName name="kkk" localSheetId="14" hidden="1">Uke!#REF!</definedName>
    <definedName name="kkk" localSheetId="33" hidden="1">Uke!#REF!</definedName>
    <definedName name="kkk" localSheetId="24" hidden="1">Uke!#REF!</definedName>
    <definedName name="kkk" localSheetId="25" hidden="1">#REF!</definedName>
    <definedName name="kkk" localSheetId="18" hidden="1">Uke!#REF!</definedName>
    <definedName name="kkk" localSheetId="19" hidden="1">#REF!</definedName>
    <definedName name="kkk" localSheetId="21" hidden="1">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12" hidden="1">Uke!#REF!</definedName>
    <definedName name="kkk" localSheetId="16" hidden="1">Uke!#REF!</definedName>
    <definedName name="kkk" localSheetId="6" hidden="1">U!#REF!</definedName>
    <definedName name="kkk" localSheetId="30" hidden="1">Uke!#REF!</definedName>
    <definedName name="kkk" localSheetId="28" hidden="1">Uke!#REF!</definedName>
    <definedName name="kkk" localSheetId="2" hidden="1">Uke!#REF!</definedName>
    <definedName name="kkk" hidden="1">Uke!#REF!</definedName>
    <definedName name="LKH" localSheetId="14" hidden="1">Uke!#REF!</definedName>
    <definedName name="LKH" localSheetId="33" hidden="1">Uke!#REF!</definedName>
    <definedName name="LKH" localSheetId="24" hidden="1">Uke!#REF!</definedName>
    <definedName name="LKH" localSheetId="25" hidden="1">#REF!</definedName>
    <definedName name="LKH" localSheetId="31" hidden="1">Uke!#REF!</definedName>
    <definedName name="LKH" localSheetId="18" hidden="1">Uke!#REF!</definedName>
    <definedName name="LKH" localSheetId="19" hidden="1">#REF!</definedName>
    <definedName name="LKH" localSheetId="21" hidden="1">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12" hidden="1">Uke!#REF!</definedName>
    <definedName name="LKH" localSheetId="16" hidden="1">Uke!#REF!</definedName>
    <definedName name="LKH" localSheetId="6" hidden="1">U!#REF!</definedName>
    <definedName name="LKH" localSheetId="30" hidden="1">Uke!#REF!</definedName>
    <definedName name="LKH" localSheetId="27" hidden="1">Uke!#REF!</definedName>
    <definedName name="LKH" localSheetId="28" hidden="1">Uke!#REF!</definedName>
    <definedName name="LKH" localSheetId="2" hidden="1">Uke!#REF!</definedName>
    <definedName name="LKH" hidden="1">Uke!#REF!</definedName>
    <definedName name="lll" localSheetId="14" hidden="1">Uke!#REF!</definedName>
    <definedName name="lll" localSheetId="33" hidden="1">Uke!#REF!</definedName>
    <definedName name="lll" localSheetId="24" hidden="1">Uke!#REF!</definedName>
    <definedName name="lll" localSheetId="25" hidden="1">#REF!</definedName>
    <definedName name="lll" localSheetId="18" hidden="1">Uke!#REF!</definedName>
    <definedName name="lll" localSheetId="19" hidden="1">#REF!</definedName>
    <definedName name="lll" localSheetId="21" hidden="1">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12" hidden="1">Uke!#REF!</definedName>
    <definedName name="lll" localSheetId="16" hidden="1">Uke!#REF!</definedName>
    <definedName name="lll" localSheetId="6" hidden="1">U!#REF!</definedName>
    <definedName name="lll" localSheetId="30" hidden="1">Uke!#REF!</definedName>
    <definedName name="lll" localSheetId="28" hidden="1">Uke!#REF!</definedName>
    <definedName name="lll" localSheetId="2" hidden="1">Uke!#REF!</definedName>
    <definedName name="lll" hidden="1">Uke!#REF!</definedName>
    <definedName name="MM" localSheetId="14" hidden="1">Uke!#REF!</definedName>
    <definedName name="MM" localSheetId="33" hidden="1">Uke!#REF!</definedName>
    <definedName name="MM" localSheetId="24" hidden="1">Uke!#REF!</definedName>
    <definedName name="MM" localSheetId="25" hidden="1">#REF!</definedName>
    <definedName name="MM" localSheetId="18" hidden="1">Uke!#REF!</definedName>
    <definedName name="MM" localSheetId="19" hidden="1">#REF!</definedName>
    <definedName name="MM" localSheetId="21" hidden="1">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12" hidden="1">Uke!#REF!</definedName>
    <definedName name="MM" localSheetId="16" hidden="1">Uke!#REF!</definedName>
    <definedName name="MM" localSheetId="6" hidden="1">U!#REF!</definedName>
    <definedName name="MM" localSheetId="30" hidden="1">Uke!#REF!</definedName>
    <definedName name="MM" localSheetId="28" hidden="1">Uke!#REF!</definedName>
    <definedName name="MM" localSheetId="2" hidden="1">Uke!#REF!</definedName>
    <definedName name="MM" hidden="1">Uke!#REF!</definedName>
    <definedName name="mmm" localSheetId="14" hidden="1">Uke!#REF!</definedName>
    <definedName name="mmm" localSheetId="33" hidden="1">Uke!#REF!</definedName>
    <definedName name="mmm" localSheetId="24" hidden="1">Uke!#REF!</definedName>
    <definedName name="mmm" localSheetId="25" hidden="1">#REF!</definedName>
    <definedName name="mmm" localSheetId="18" hidden="1">Uke!#REF!</definedName>
    <definedName name="mmm" localSheetId="19" hidden="1">#REF!</definedName>
    <definedName name="mmm" localSheetId="21" hidden="1">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12" hidden="1">Uke!#REF!</definedName>
    <definedName name="mmm" localSheetId="16" hidden="1">Uke!#REF!</definedName>
    <definedName name="mmm" localSheetId="6" hidden="1">U!#REF!</definedName>
    <definedName name="mmm" localSheetId="30" hidden="1">Uke!#REF!</definedName>
    <definedName name="mmm" localSheetId="28" hidden="1">Uke!#REF!</definedName>
    <definedName name="mmm" localSheetId="2" hidden="1">Uke!#REF!</definedName>
    <definedName name="mmm" hidden="1">Uke!#REF!</definedName>
    <definedName name="nn" localSheetId="14" hidden="1">Uke!#REF!</definedName>
    <definedName name="nn" localSheetId="33" hidden="1">Uke!#REF!</definedName>
    <definedName name="nn" localSheetId="24" hidden="1">Uke!#REF!</definedName>
    <definedName name="nn" localSheetId="25" hidden="1">#REF!</definedName>
    <definedName name="nn" localSheetId="18" hidden="1">Uke!#REF!</definedName>
    <definedName name="nn" localSheetId="19" hidden="1">#REF!</definedName>
    <definedName name="nn" localSheetId="21" hidden="1">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12" hidden="1">Uke!#REF!</definedName>
    <definedName name="nn" localSheetId="16" hidden="1">Uke!#REF!</definedName>
    <definedName name="nn" localSheetId="6" hidden="1">U!#REF!</definedName>
    <definedName name="nn" localSheetId="30" hidden="1">Uke!#REF!</definedName>
    <definedName name="nn" localSheetId="28" hidden="1">Uke!#REF!</definedName>
    <definedName name="nn" localSheetId="2" hidden="1">Uke!#REF!</definedName>
    <definedName name="nn" hidden="1">Uke!#REF!</definedName>
    <definedName name="NVN" localSheetId="14" hidden="1">Uke!#REF!</definedName>
    <definedName name="NVN" localSheetId="33" hidden="1">Uke!#REF!</definedName>
    <definedName name="NVN" localSheetId="24" hidden="1">Uke!#REF!</definedName>
    <definedName name="NVN" localSheetId="25" hidden="1">#REF!</definedName>
    <definedName name="NVN" localSheetId="18" hidden="1">Uke!#REF!</definedName>
    <definedName name="NVN" localSheetId="19" hidden="1">#REF!</definedName>
    <definedName name="NVN" localSheetId="21" hidden="1">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12" hidden="1">Uke!#REF!</definedName>
    <definedName name="NVN" localSheetId="16" hidden="1">Uke!#REF!</definedName>
    <definedName name="NVN" localSheetId="6" hidden="1">U!#REF!</definedName>
    <definedName name="NVN" localSheetId="30" hidden="1">Uke!#REF!</definedName>
    <definedName name="NVN" localSheetId="28" hidden="1">Uke!#REF!</definedName>
    <definedName name="NVN" localSheetId="2" hidden="1">Uke!#REF!</definedName>
    <definedName name="NVN" hidden="1">Uke!#REF!</definedName>
    <definedName name="q" localSheetId="14" hidden="1">Uke!#REF!</definedName>
    <definedName name="q" localSheetId="33" hidden="1">Uke!#REF!</definedName>
    <definedName name="q" localSheetId="24" hidden="1">Uke!#REF!</definedName>
    <definedName name="q" localSheetId="25" hidden="1">#REF!</definedName>
    <definedName name="q" localSheetId="18" hidden="1">Uke!#REF!</definedName>
    <definedName name="q" localSheetId="19" hidden="1">#REF!</definedName>
    <definedName name="q" localSheetId="21" hidden="1">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12" hidden="1">Uke!#REF!</definedName>
    <definedName name="q" localSheetId="16" hidden="1">Uke!#REF!</definedName>
    <definedName name="q" localSheetId="6" hidden="1">U!#REF!</definedName>
    <definedName name="q" localSheetId="30" hidden="1">Uke!#REF!</definedName>
    <definedName name="q" localSheetId="28" hidden="1">Uke!#REF!</definedName>
    <definedName name="q" localSheetId="2" hidden="1">Uke!#REF!</definedName>
    <definedName name="q" hidden="1">Uke!#REF!</definedName>
    <definedName name="reyteyt" localSheetId="14" hidden="1">#REF!</definedName>
    <definedName name="reyteyt" localSheetId="33" hidden="1">#REF!</definedName>
    <definedName name="reyteyt" localSheetId="24" hidden="1">#REF!</definedName>
    <definedName name="reyteyt" localSheetId="25" hidden="1">#REF!</definedName>
    <definedName name="reyteyt" localSheetId="18" hidden="1">#REF!</definedName>
    <definedName name="reyteyt" localSheetId="19" hidden="1">#REF!</definedName>
    <definedName name="reyteyt" localSheetId="21" hidden="1">#REF!</definedName>
    <definedName name="reyteyt" localSheetId="4" hidden="1">#REF!</definedName>
    <definedName name="reyteyt" localSheetId="10" hidden="1">#REF!</definedName>
    <definedName name="reyteyt" localSheetId="8" hidden="1">#REF!</definedName>
    <definedName name="reyteyt" localSheetId="12" hidden="1">#REF!</definedName>
    <definedName name="reyteyt" localSheetId="16" hidden="1">#REF!</definedName>
    <definedName name="reyteyt" localSheetId="6" hidden="1">#REF!</definedName>
    <definedName name="reyteyt" localSheetId="30" hidden="1">#REF!</definedName>
    <definedName name="reyteyt" localSheetId="28" hidden="1">#REF!</definedName>
    <definedName name="reyteyt" localSheetId="2" hidden="1">#REF!</definedName>
    <definedName name="reyteyt" hidden="1">#REF!</definedName>
    <definedName name="rr" localSheetId="14" hidden="1">Uke!#REF!</definedName>
    <definedName name="rr" localSheetId="33" hidden="1">Uke!#REF!</definedName>
    <definedName name="rr" localSheetId="24" hidden="1">Uke!#REF!</definedName>
    <definedName name="rr" localSheetId="25" hidden="1">#REF!</definedName>
    <definedName name="rr" localSheetId="18" hidden="1">Uke!#REF!</definedName>
    <definedName name="rr" localSheetId="19" hidden="1">#REF!</definedName>
    <definedName name="rr" localSheetId="21" hidden="1">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12" hidden="1">Uke!#REF!</definedName>
    <definedName name="rr" localSheetId="16" hidden="1">Uke!#REF!</definedName>
    <definedName name="rr" localSheetId="6" hidden="1">U!#REF!</definedName>
    <definedName name="rr" localSheetId="30" hidden="1">Uke!#REF!</definedName>
    <definedName name="rr" localSheetId="28" hidden="1">Uke!#REF!</definedName>
    <definedName name="rr" localSheetId="2" hidden="1">Uke!#REF!</definedName>
    <definedName name="rr" hidden="1">Uke!#REF!</definedName>
    <definedName name="rw" localSheetId="14" hidden="1">#REF!</definedName>
    <definedName name="rw" localSheetId="33" hidden="1">#REF!</definedName>
    <definedName name="rw" localSheetId="24" hidden="1">#REF!</definedName>
    <definedName name="rw" localSheetId="25" hidden="1">#REF!</definedName>
    <definedName name="rw" localSheetId="18" hidden="1">#REF!</definedName>
    <definedName name="rw" localSheetId="19" hidden="1">#REF!</definedName>
    <definedName name="rw" localSheetId="21" hidden="1">#REF!</definedName>
    <definedName name="rw" localSheetId="4" hidden="1">#REF!</definedName>
    <definedName name="rw" localSheetId="10" hidden="1">#REF!</definedName>
    <definedName name="rw" localSheetId="8" hidden="1">#REF!</definedName>
    <definedName name="rw" localSheetId="12" hidden="1">#REF!</definedName>
    <definedName name="rw" localSheetId="16" hidden="1">#REF!</definedName>
    <definedName name="rw" localSheetId="6" hidden="1">#REF!</definedName>
    <definedName name="rw" localSheetId="30" hidden="1">#REF!</definedName>
    <definedName name="rw" localSheetId="28" hidden="1">#REF!</definedName>
    <definedName name="rw" localSheetId="2" hidden="1">#REF!</definedName>
    <definedName name="rw" hidden="1">#REF!</definedName>
    <definedName name="saff" localSheetId="14" hidden="1">#REF!</definedName>
    <definedName name="saff" localSheetId="33" hidden="1">#REF!</definedName>
    <definedName name="saff" localSheetId="24" hidden="1">#REF!</definedName>
    <definedName name="saff" localSheetId="25" hidden="1">#REF!</definedName>
    <definedName name="saff" localSheetId="18" hidden="1">#REF!</definedName>
    <definedName name="saff" localSheetId="19" hidden="1">#REF!</definedName>
    <definedName name="saff" localSheetId="21" hidden="1">#REF!</definedName>
    <definedName name="saff" localSheetId="4" hidden="1">#REF!</definedName>
    <definedName name="saff" localSheetId="10" hidden="1">#REF!</definedName>
    <definedName name="saff" localSheetId="8" hidden="1">#REF!</definedName>
    <definedName name="saff" localSheetId="12" hidden="1">#REF!</definedName>
    <definedName name="saff" localSheetId="16" hidden="1">#REF!</definedName>
    <definedName name="saff" localSheetId="6" hidden="1">#REF!</definedName>
    <definedName name="saff" localSheetId="30" hidden="1">#REF!</definedName>
    <definedName name="saff" localSheetId="28" hidden="1">#REF!</definedName>
    <definedName name="saff" localSheetId="2" hidden="1">#REF!</definedName>
    <definedName name="saff" hidden="1">#REF!</definedName>
    <definedName name="sdf" localSheetId="14" hidden="1">#REF!</definedName>
    <definedName name="sdf" localSheetId="33" hidden="1">#REF!</definedName>
    <definedName name="sdf" localSheetId="24" hidden="1">#REF!</definedName>
    <definedName name="sdf" localSheetId="25" hidden="1">#REF!</definedName>
    <definedName name="sdf" localSheetId="18" hidden="1">#REF!</definedName>
    <definedName name="sdf" localSheetId="19" hidden="1">#REF!</definedName>
    <definedName name="sdf" localSheetId="21" hidden="1">#REF!</definedName>
    <definedName name="sdf" localSheetId="4" hidden="1">#REF!</definedName>
    <definedName name="sdf" localSheetId="10" hidden="1">#REF!</definedName>
    <definedName name="sdf" localSheetId="8" hidden="1">#REF!</definedName>
    <definedName name="sdf" localSheetId="12" hidden="1">#REF!</definedName>
    <definedName name="sdf" localSheetId="16" hidden="1">#REF!</definedName>
    <definedName name="sdf" localSheetId="6" hidden="1">#REF!</definedName>
    <definedName name="sdf" localSheetId="30" hidden="1">#REF!</definedName>
    <definedName name="sdf" localSheetId="28" hidden="1">#REF!</definedName>
    <definedName name="sdf" localSheetId="2" hidden="1">#REF!</definedName>
    <definedName name="sdf" hidden="1">#REF!</definedName>
    <definedName name="sdfdsa" localSheetId="14" hidden="1">#REF!</definedName>
    <definedName name="sdfdsa" localSheetId="33" hidden="1">#REF!</definedName>
    <definedName name="sdfdsa" localSheetId="24" hidden="1">#REF!</definedName>
    <definedName name="sdfdsa" localSheetId="25" hidden="1">#REF!</definedName>
    <definedName name="sdfdsa" localSheetId="18" hidden="1">#REF!</definedName>
    <definedName name="sdfdsa" localSheetId="19" hidden="1">#REF!</definedName>
    <definedName name="sdfdsa" localSheetId="21" hidden="1">#REF!</definedName>
    <definedName name="sdfdsa" localSheetId="4" hidden="1">#REF!</definedName>
    <definedName name="sdfdsa" localSheetId="10" hidden="1">#REF!</definedName>
    <definedName name="sdfdsa" localSheetId="8" hidden="1">#REF!</definedName>
    <definedName name="sdfdsa" localSheetId="12" hidden="1">#REF!</definedName>
    <definedName name="sdfdsa" localSheetId="16" hidden="1">#REF!</definedName>
    <definedName name="sdfdsa" localSheetId="6" hidden="1">#REF!</definedName>
    <definedName name="sdfdsa" localSheetId="30" hidden="1">#REF!</definedName>
    <definedName name="sdfdsa" localSheetId="28" hidden="1">#REF!</definedName>
    <definedName name="sdfdsa" localSheetId="2" hidden="1">#REF!</definedName>
    <definedName name="sdfdsa" hidden="1">#REF!</definedName>
    <definedName name="sf" localSheetId="14" hidden="1">#REF!</definedName>
    <definedName name="sf" localSheetId="33" hidden="1">#REF!</definedName>
    <definedName name="sf" localSheetId="24" hidden="1">#REF!</definedName>
    <definedName name="sf" localSheetId="25" hidden="1">#REF!</definedName>
    <definedName name="sf" localSheetId="18" hidden="1">#REF!</definedName>
    <definedName name="sf" localSheetId="19" hidden="1">#REF!</definedName>
    <definedName name="sf" localSheetId="21" hidden="1">#REF!</definedName>
    <definedName name="sf" localSheetId="4" hidden="1">#REF!</definedName>
    <definedName name="sf" localSheetId="10" hidden="1">#REF!</definedName>
    <definedName name="sf" localSheetId="8" hidden="1">#REF!</definedName>
    <definedName name="sf" localSheetId="12" hidden="1">#REF!</definedName>
    <definedName name="sf" localSheetId="16" hidden="1">#REF!</definedName>
    <definedName name="sf" localSheetId="6" hidden="1">#REF!</definedName>
    <definedName name="sf" localSheetId="30" hidden="1">#REF!</definedName>
    <definedName name="sf" localSheetId="28" hidden="1">#REF!</definedName>
    <definedName name="sf" localSheetId="2" hidden="1">#REF!</definedName>
    <definedName name="sf" hidden="1">#REF!</definedName>
    <definedName name="sfd" localSheetId="14" hidden="1">#REF!</definedName>
    <definedName name="sfd" localSheetId="33" hidden="1">#REF!</definedName>
    <definedName name="sfd" localSheetId="24" hidden="1">#REF!</definedName>
    <definedName name="sfd" localSheetId="25" hidden="1">#REF!</definedName>
    <definedName name="sfd" localSheetId="18" hidden="1">#REF!</definedName>
    <definedName name="sfd" localSheetId="19" hidden="1">#REF!</definedName>
    <definedName name="sfd" localSheetId="21" hidden="1">#REF!</definedName>
    <definedName name="sfd" localSheetId="4" hidden="1">#REF!</definedName>
    <definedName name="sfd" localSheetId="10" hidden="1">#REF!</definedName>
    <definedName name="sfd" localSheetId="8" hidden="1">#REF!</definedName>
    <definedName name="sfd" localSheetId="12" hidden="1">#REF!</definedName>
    <definedName name="sfd" localSheetId="16" hidden="1">#REF!</definedName>
    <definedName name="sfd" localSheetId="6" hidden="1">#REF!</definedName>
    <definedName name="sfd" localSheetId="30" hidden="1">#REF!</definedName>
    <definedName name="sfd" localSheetId="28" hidden="1">#REF!</definedName>
    <definedName name="sfd" localSheetId="2" hidden="1">#REF!</definedName>
    <definedName name="sfd" hidden="1">#REF!</definedName>
    <definedName name="sfdd" localSheetId="14" hidden="1">#REF!</definedName>
    <definedName name="sfdd" localSheetId="33" hidden="1">#REF!</definedName>
    <definedName name="sfdd" localSheetId="24" hidden="1">#REF!</definedName>
    <definedName name="sfdd" localSheetId="25" hidden="1">#REF!</definedName>
    <definedName name="sfdd" localSheetId="18" hidden="1">#REF!</definedName>
    <definedName name="sfdd" localSheetId="19" hidden="1">#REF!</definedName>
    <definedName name="sfdd" localSheetId="21" hidden="1">#REF!</definedName>
    <definedName name="sfdd" localSheetId="4" hidden="1">#REF!</definedName>
    <definedName name="sfdd" localSheetId="10" hidden="1">#REF!</definedName>
    <definedName name="sfdd" localSheetId="8" hidden="1">#REF!</definedName>
    <definedName name="sfdd" localSheetId="12" hidden="1">#REF!</definedName>
    <definedName name="sfdd" localSheetId="16" hidden="1">#REF!</definedName>
    <definedName name="sfdd" localSheetId="6" hidden="1">#REF!</definedName>
    <definedName name="sfdd" localSheetId="30" hidden="1">#REF!</definedName>
    <definedName name="sfdd" localSheetId="28" hidden="1">#REF!</definedName>
    <definedName name="sfdd" localSheetId="2" hidden="1">#REF!</definedName>
    <definedName name="sfdd" hidden="1">#REF!</definedName>
    <definedName name="SSS" localSheetId="14" hidden="1">Uke!#REF!</definedName>
    <definedName name="SSS" localSheetId="33" hidden="1">Uke!#REF!</definedName>
    <definedName name="SSS" localSheetId="24" hidden="1">Uke!#REF!</definedName>
    <definedName name="SSS" localSheetId="25" hidden="1">#REF!</definedName>
    <definedName name="SSS" localSheetId="23" hidden="1">Uke!#REF!</definedName>
    <definedName name="SSS" localSheetId="31" hidden="1">Uke!#REF!</definedName>
    <definedName name="SSS" localSheetId="18" hidden="1">Uke!#REF!</definedName>
    <definedName name="SSS" localSheetId="19" hidden="1">#REF!</definedName>
    <definedName name="SSS" localSheetId="21" hidden="1">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12" hidden="1">Uke!#REF!</definedName>
    <definedName name="SSS" localSheetId="16" hidden="1">Uke!#REF!</definedName>
    <definedName name="SSS" localSheetId="6" hidden="1">U!#REF!</definedName>
    <definedName name="SSS" localSheetId="30" hidden="1">Uke!#REF!</definedName>
    <definedName name="SSS" localSheetId="27" hidden="1">Uke!#REF!</definedName>
    <definedName name="SSS" localSheetId="28" hidden="1">Uke!#REF!</definedName>
    <definedName name="SSS" localSheetId="2" hidden="1">Uke!#REF!</definedName>
    <definedName name="SSS" hidden="1">Uke!#REF!</definedName>
    <definedName name="SSSS" localSheetId="14" hidden="1">Uke!#REF!</definedName>
    <definedName name="SSSS" localSheetId="33" hidden="1">Uke!#REF!</definedName>
    <definedName name="SSSS" localSheetId="24" hidden="1">Uke!#REF!</definedName>
    <definedName name="SSSS" localSheetId="25" hidden="1">#REF!</definedName>
    <definedName name="SSSS" localSheetId="18" hidden="1">Uke!#REF!</definedName>
    <definedName name="SSSS" localSheetId="19" hidden="1">#REF!</definedName>
    <definedName name="SSSS" localSheetId="21" hidden="1">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12" hidden="1">Uke!#REF!</definedName>
    <definedName name="SSSS" localSheetId="16" hidden="1">Uke!#REF!</definedName>
    <definedName name="SSSS" localSheetId="6" hidden="1">U!#REF!</definedName>
    <definedName name="SSSS" localSheetId="30" hidden="1">Uke!#REF!</definedName>
    <definedName name="SSSS" localSheetId="28" hidden="1">Uke!#REF!</definedName>
    <definedName name="SSSS" localSheetId="2" hidden="1">Uke!#REF!</definedName>
    <definedName name="SSSS" hidden="1">Uke!#REF!</definedName>
    <definedName name="T" localSheetId="14" hidden="1">Uke!#REF!</definedName>
    <definedName name="T" localSheetId="33" hidden="1">Uke!#REF!</definedName>
    <definedName name="T" localSheetId="24" hidden="1">Uke!#REF!</definedName>
    <definedName name="T" localSheetId="25" hidden="1">#REF!</definedName>
    <definedName name="T" localSheetId="18" hidden="1">Uke!#REF!</definedName>
    <definedName name="T" localSheetId="19" hidden="1">#REF!</definedName>
    <definedName name="T" localSheetId="21" hidden="1">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12" hidden="1">Uke!#REF!</definedName>
    <definedName name="T" localSheetId="16" hidden="1">Uke!#REF!</definedName>
    <definedName name="T" localSheetId="6" hidden="1">U!#REF!</definedName>
    <definedName name="T" localSheetId="30" hidden="1">Uke!#REF!</definedName>
    <definedName name="T" localSheetId="28" hidden="1">Uke!#REF!</definedName>
    <definedName name="T" localSheetId="2" hidden="1">Uke!#REF!</definedName>
    <definedName name="T" hidden="1">Uke!#REF!</definedName>
    <definedName name="TT" localSheetId="14" hidden="1">Uke!#REF!</definedName>
    <definedName name="TT" localSheetId="33" hidden="1">Uke!#REF!</definedName>
    <definedName name="TT" localSheetId="24" hidden="1">Uke!#REF!</definedName>
    <definedName name="TT" localSheetId="25" hidden="1">#REF!</definedName>
    <definedName name="TT" localSheetId="18" hidden="1">Uke!#REF!</definedName>
    <definedName name="TT" localSheetId="19" hidden="1">#REF!</definedName>
    <definedName name="TT" localSheetId="21" hidden="1">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12" hidden="1">Uke!#REF!</definedName>
    <definedName name="TT" localSheetId="16" hidden="1">Uke!#REF!</definedName>
    <definedName name="TT" localSheetId="6" hidden="1">U!#REF!</definedName>
    <definedName name="TT" localSheetId="30" hidden="1">Uke!#REF!</definedName>
    <definedName name="TT" localSheetId="28" hidden="1">Uke!#REF!</definedName>
    <definedName name="TT" localSheetId="2" hidden="1">Uke!#REF!</definedName>
    <definedName name="TT" hidden="1">Uke!#REF!</definedName>
    <definedName name="TTT" localSheetId="14" hidden="1">Uke!#REF!</definedName>
    <definedName name="TTT" localSheetId="33" hidden="1">Uke!#REF!</definedName>
    <definedName name="TTT" localSheetId="24" hidden="1">Uke!#REF!</definedName>
    <definedName name="TTT" localSheetId="25" hidden="1">#REF!</definedName>
    <definedName name="TTT" localSheetId="23" hidden="1">Uke!#REF!</definedName>
    <definedName name="TTT" localSheetId="31" hidden="1">Uke!#REF!</definedName>
    <definedName name="TTT" localSheetId="18" hidden="1">Uke!#REF!</definedName>
    <definedName name="TTT" localSheetId="19" hidden="1">#REF!</definedName>
    <definedName name="TTT" localSheetId="21" hidden="1">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12" hidden="1">Uke!#REF!</definedName>
    <definedName name="TTT" localSheetId="16" hidden="1">Uke!#REF!</definedName>
    <definedName name="TTT" localSheetId="6" hidden="1">U!#REF!</definedName>
    <definedName name="TTT" localSheetId="30" hidden="1">Uke!#REF!</definedName>
    <definedName name="TTT" localSheetId="27" hidden="1">Uke!#REF!</definedName>
    <definedName name="TTT" localSheetId="28" hidden="1">Uke!#REF!</definedName>
    <definedName name="TTT" localSheetId="2" hidden="1">Uke!#REF!</definedName>
    <definedName name="TTT" hidden="1">Uke!#REF!</definedName>
    <definedName name="tttt" localSheetId="14" hidden="1">#REF!</definedName>
    <definedName name="tttt" localSheetId="33" hidden="1">#REF!</definedName>
    <definedName name="tttt" localSheetId="24" hidden="1">#REF!</definedName>
    <definedName name="tttt" localSheetId="25" hidden="1">#REF!</definedName>
    <definedName name="tttt" localSheetId="18" hidden="1">#REF!</definedName>
    <definedName name="tttt" localSheetId="19" hidden="1">#REF!</definedName>
    <definedName name="tttt" localSheetId="21" hidden="1">#REF!</definedName>
    <definedName name="tttt" localSheetId="4" hidden="1">#REF!</definedName>
    <definedName name="tttt" localSheetId="10" hidden="1">#REF!</definedName>
    <definedName name="tttt" localSheetId="8" hidden="1">#REF!</definedName>
    <definedName name="tttt" localSheetId="12" hidden="1">#REF!</definedName>
    <definedName name="tttt" localSheetId="16" hidden="1">#REF!</definedName>
    <definedName name="tttt" localSheetId="6" hidden="1">#REF!</definedName>
    <definedName name="tttt" localSheetId="30" hidden="1">#REF!</definedName>
    <definedName name="tttt" localSheetId="28" hidden="1">#REF!</definedName>
    <definedName name="tttt" localSheetId="2" hidden="1">#REF!</definedName>
    <definedName name="tttt" hidden="1">#REF!</definedName>
    <definedName name="ttyrytr" localSheetId="14" hidden="1">#REF!</definedName>
    <definedName name="ttyrytr" localSheetId="33" hidden="1">#REF!</definedName>
    <definedName name="ttyrytr" localSheetId="24" hidden="1">#REF!</definedName>
    <definedName name="ttyrytr" localSheetId="25" hidden="1">#REF!</definedName>
    <definedName name="ttyrytr" localSheetId="18" hidden="1">#REF!</definedName>
    <definedName name="ttyrytr" localSheetId="19" hidden="1">#REF!</definedName>
    <definedName name="ttyrytr" localSheetId="21" hidden="1">#REF!</definedName>
    <definedName name="ttyrytr" localSheetId="4" hidden="1">#REF!</definedName>
    <definedName name="ttyrytr" localSheetId="10" hidden="1">#REF!</definedName>
    <definedName name="ttyrytr" localSheetId="8" hidden="1">#REF!</definedName>
    <definedName name="ttyrytr" localSheetId="12" hidden="1">#REF!</definedName>
    <definedName name="ttyrytr" localSheetId="16" hidden="1">#REF!</definedName>
    <definedName name="ttyrytr" localSheetId="6" hidden="1">#REF!</definedName>
    <definedName name="ttyrytr" localSheetId="30" hidden="1">#REF!</definedName>
    <definedName name="ttyrytr" localSheetId="28" hidden="1">#REF!</definedName>
    <definedName name="ttyrytr" localSheetId="2" hidden="1">#REF!</definedName>
    <definedName name="ttyrytr" hidden="1">#REF!</definedName>
    <definedName name="u" localSheetId="14" hidden="1">Uke!#REF!</definedName>
    <definedName name="u" localSheetId="33" hidden="1">Uke!#REF!</definedName>
    <definedName name="u" localSheetId="24" hidden="1">Uke!#REF!</definedName>
    <definedName name="u" localSheetId="25" hidden="1">#REF!</definedName>
    <definedName name="u" localSheetId="18" hidden="1">Uke!#REF!</definedName>
    <definedName name="u" localSheetId="19" hidden="1">#REF!</definedName>
    <definedName name="u" localSheetId="21" hidden="1">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12" hidden="1">Uke!#REF!</definedName>
    <definedName name="u" localSheetId="16" hidden="1">Uke!#REF!</definedName>
    <definedName name="u" localSheetId="6" hidden="1">U!#REF!</definedName>
    <definedName name="u" localSheetId="30" hidden="1">Uke!#REF!</definedName>
    <definedName name="u" localSheetId="28" hidden="1">Uke!#REF!</definedName>
    <definedName name="u" localSheetId="2" hidden="1">Uke!#REF!</definedName>
    <definedName name="u" hidden="1">Uke!#REF!</definedName>
    <definedName name="_xlnm.Print_Area" localSheetId="3">Måned!$A$1:$AI$48</definedName>
    <definedName name="_xlnm.Print_Area" localSheetId="2">Å!$A$275:$H$281</definedName>
    <definedName name="_xlnm.Print_Area" localSheetId="1">År!$A$4:$AJ$37</definedName>
    <definedName name="v" localSheetId="14" hidden="1">Uke!#REF!</definedName>
    <definedName name="v" localSheetId="33" hidden="1">Uke!#REF!</definedName>
    <definedName name="v" localSheetId="24" hidden="1">Uke!#REF!</definedName>
    <definedName name="v" localSheetId="25" hidden="1">#REF!</definedName>
    <definedName name="v" localSheetId="18" hidden="1">Uke!#REF!</definedName>
    <definedName name="v" localSheetId="19" hidden="1">#REF!</definedName>
    <definedName name="v" localSheetId="21" hidden="1">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12" hidden="1">Uke!#REF!</definedName>
    <definedName name="v" localSheetId="16" hidden="1">Uke!#REF!</definedName>
    <definedName name="v" localSheetId="6" hidden="1">U!#REF!</definedName>
    <definedName name="v" localSheetId="30" hidden="1">Uke!#REF!</definedName>
    <definedName name="v" localSheetId="28" hidden="1">Uke!#REF!</definedName>
    <definedName name="v" localSheetId="2" hidden="1">Uke!#REF!</definedName>
    <definedName name="v" hidden="1">Uke!#REF!</definedName>
    <definedName name="vv" localSheetId="14" hidden="1">Uke!#REF!</definedName>
    <definedName name="vv" localSheetId="33" hidden="1">Uke!#REF!</definedName>
    <definedName name="vv" localSheetId="24" hidden="1">Uke!#REF!</definedName>
    <definedName name="vv" localSheetId="25" hidden="1">#REF!</definedName>
    <definedName name="vv" localSheetId="18" hidden="1">Uke!#REF!</definedName>
    <definedName name="vv" localSheetId="19" hidden="1">#REF!</definedName>
    <definedName name="vv" localSheetId="21" hidden="1">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12" hidden="1">Uke!#REF!</definedName>
    <definedName name="vv" localSheetId="16" hidden="1">Uke!#REF!</definedName>
    <definedName name="vv" localSheetId="6" hidden="1">U!#REF!</definedName>
    <definedName name="vv" localSheetId="30" hidden="1">Uke!#REF!</definedName>
    <definedName name="vv" localSheetId="28" hidden="1">Uke!#REF!</definedName>
    <definedName name="vv" localSheetId="2" hidden="1">Uke!#REF!</definedName>
    <definedName name="vv" hidden="1">Uke!#REF!</definedName>
    <definedName name="VVV" localSheetId="14" hidden="1">Uke!#REF!</definedName>
    <definedName name="VVV" localSheetId="33" hidden="1">Uke!#REF!</definedName>
    <definedName name="VVV" localSheetId="24" hidden="1">Uke!#REF!</definedName>
    <definedName name="VVV" localSheetId="25" hidden="1">#REF!</definedName>
    <definedName name="VVV" localSheetId="23" hidden="1">Uke!#REF!</definedName>
    <definedName name="VVV" localSheetId="31" hidden="1">Uke!#REF!</definedName>
    <definedName name="VVV" localSheetId="18" hidden="1">Uke!#REF!</definedName>
    <definedName name="VVV" localSheetId="19" hidden="1">#REF!</definedName>
    <definedName name="VVV" localSheetId="21" hidden="1">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12" hidden="1">Uke!#REF!</definedName>
    <definedName name="VVV" localSheetId="16" hidden="1">Uke!#REF!</definedName>
    <definedName name="VVV" localSheetId="6" hidden="1">U!#REF!</definedName>
    <definedName name="VVV" localSheetId="30" hidden="1">Uke!#REF!</definedName>
    <definedName name="VVV" localSheetId="27" hidden="1">Uke!#REF!</definedName>
    <definedName name="VVV" localSheetId="28" hidden="1">Uke!#REF!</definedName>
    <definedName name="VVV" localSheetId="2" hidden="1">Uke!#REF!</definedName>
    <definedName name="VVV" hidden="1">Uke!#REF!</definedName>
    <definedName name="w" localSheetId="14" hidden="1">Uke!#REF!</definedName>
    <definedName name="w" localSheetId="33" hidden="1">Uke!#REF!</definedName>
    <definedName name="w" localSheetId="24" hidden="1">Uke!#REF!</definedName>
    <definedName name="w" localSheetId="25" hidden="1">#REF!</definedName>
    <definedName name="w" localSheetId="18" hidden="1">Uke!#REF!</definedName>
    <definedName name="w" localSheetId="19" hidden="1">#REF!</definedName>
    <definedName name="w" localSheetId="21" hidden="1">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12" hidden="1">Uke!#REF!</definedName>
    <definedName name="w" localSheetId="16" hidden="1">Uke!#REF!</definedName>
    <definedName name="w" localSheetId="6" hidden="1">U!#REF!</definedName>
    <definedName name="w" localSheetId="30" hidden="1">Uke!#REF!</definedName>
    <definedName name="w" localSheetId="28" hidden="1">Uke!#REF!</definedName>
    <definedName name="w" localSheetId="2" hidden="1">Uke!#REF!</definedName>
    <definedName name="w" hidden="1">Uke!#REF!</definedName>
    <definedName name="XCV" localSheetId="14" hidden="1">Uke!#REF!</definedName>
    <definedName name="XCV" localSheetId="33" hidden="1">Uke!#REF!</definedName>
    <definedName name="XCV" localSheetId="24" hidden="1">Uke!#REF!</definedName>
    <definedName name="XCV" localSheetId="25" hidden="1">#REF!</definedName>
    <definedName name="XCV" localSheetId="31" hidden="1">Uke!#REF!</definedName>
    <definedName name="XCV" localSheetId="18" hidden="1">Uke!#REF!</definedName>
    <definedName name="XCV" localSheetId="19" hidden="1">#REF!</definedName>
    <definedName name="XCV" localSheetId="21" hidden="1">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12" hidden="1">Uke!#REF!</definedName>
    <definedName name="XCV" localSheetId="16" hidden="1">Uke!#REF!</definedName>
    <definedName name="XCV" localSheetId="6" hidden="1">U!#REF!</definedName>
    <definedName name="XCV" localSheetId="30" hidden="1">Uke!#REF!</definedName>
    <definedName name="XCV" localSheetId="27" hidden="1">Uke!#REF!</definedName>
    <definedName name="XCV" localSheetId="28" hidden="1">Uke!#REF!</definedName>
    <definedName name="XCV" localSheetId="2" hidden="1">Uke!#REF!</definedName>
    <definedName name="XCV" hidden="1">Uke!#REF!</definedName>
    <definedName name="XGXGF" localSheetId="14" hidden="1">Uke!#REF!</definedName>
    <definedName name="XGXGF" localSheetId="33" hidden="1">Uke!#REF!</definedName>
    <definedName name="XGXGF" localSheetId="24" hidden="1">Uke!#REF!</definedName>
    <definedName name="XGXGF" localSheetId="25" hidden="1">#REF!</definedName>
    <definedName name="XGXGF" localSheetId="18" hidden="1">Uke!#REF!</definedName>
    <definedName name="XGXGF" localSheetId="19" hidden="1">#REF!</definedName>
    <definedName name="XGXGF" localSheetId="21" hidden="1">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12" hidden="1">Uke!#REF!</definedName>
    <definedName name="XGXGF" localSheetId="16" hidden="1">Uke!#REF!</definedName>
    <definedName name="XGXGF" localSheetId="6" hidden="1">U!#REF!</definedName>
    <definedName name="XGXGF" localSheetId="30" hidden="1">Uke!#REF!</definedName>
    <definedName name="XGXGF" localSheetId="28" hidden="1">Uke!#REF!</definedName>
    <definedName name="XGXGF" localSheetId="2" hidden="1">Uke!#REF!</definedName>
    <definedName name="XGXGF" hidden="1">Uke!#REF!</definedName>
    <definedName name="XXX" localSheetId="14" hidden="1">Uke!#REF!</definedName>
    <definedName name="XXX" localSheetId="33" hidden="1">Uke!#REF!</definedName>
    <definedName name="XXX" localSheetId="24" hidden="1">Uke!#REF!</definedName>
    <definedName name="XXX" localSheetId="25" hidden="1">#REF!</definedName>
    <definedName name="XXX" localSheetId="23" hidden="1">Uke!#REF!</definedName>
    <definedName name="XXX" localSheetId="31" hidden="1">Uke!#REF!</definedName>
    <definedName name="XXX" localSheetId="18" hidden="1">Uke!#REF!</definedName>
    <definedName name="XXX" localSheetId="17" hidden="1">Uke!#REF!</definedName>
    <definedName name="XXX" localSheetId="19" hidden="1">#REF!</definedName>
    <definedName name="XXX" localSheetId="21" hidden="1">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12" hidden="1">Uke!#REF!</definedName>
    <definedName name="XXX" localSheetId="16" hidden="1">Uke!#REF!</definedName>
    <definedName name="XXX" localSheetId="15" hidden="1">Uke!#REF!</definedName>
    <definedName name="XXX" localSheetId="6" hidden="1">U!#REF!</definedName>
    <definedName name="XXX" localSheetId="30" hidden="1">Uke!#REF!</definedName>
    <definedName name="XXX" localSheetId="29" hidden="1">Uke!#REF!</definedName>
    <definedName name="XXX" localSheetId="27" hidden="1">Uke!#REF!</definedName>
    <definedName name="XXX" localSheetId="28" hidden="1">Uke!#REF!</definedName>
    <definedName name="XXX" localSheetId="2" hidden="1">Uke!#REF!</definedName>
    <definedName name="XXX" hidden="1">Uke!#REF!</definedName>
    <definedName name="YUT" localSheetId="14" hidden="1">Uke!#REF!</definedName>
    <definedName name="YUT" localSheetId="33" hidden="1">Uke!#REF!</definedName>
    <definedName name="YUT" localSheetId="24" hidden="1">Uke!#REF!</definedName>
    <definedName name="YUT" localSheetId="25" hidden="1">#REF!</definedName>
    <definedName name="YUT" localSheetId="18" hidden="1">Uke!#REF!</definedName>
    <definedName name="YUT" localSheetId="19" hidden="1">#REF!</definedName>
    <definedName name="YUT" localSheetId="21" hidden="1">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12" hidden="1">Uke!#REF!</definedName>
    <definedName name="YUT" localSheetId="16" hidden="1">Uke!#REF!</definedName>
    <definedName name="YUT" localSheetId="6" hidden="1">U!#REF!</definedName>
    <definedName name="YUT" localSheetId="30" hidden="1">Uke!#REF!</definedName>
    <definedName name="YUT" localSheetId="28" hidden="1">Uke!#REF!</definedName>
    <definedName name="YUT" localSheetId="2" hidden="1">Uke!#REF!</definedName>
    <definedName name="YUT" hidden="1">Uke!#REF!</definedName>
    <definedName name="YY" localSheetId="14" hidden="1">Uke!#REF!</definedName>
    <definedName name="YY" localSheetId="33" hidden="1">Uke!#REF!</definedName>
    <definedName name="YY" localSheetId="24" hidden="1">Uke!#REF!</definedName>
    <definedName name="YY" localSheetId="25" hidden="1">#REF!</definedName>
    <definedName name="YY" localSheetId="18" hidden="1">Uke!#REF!</definedName>
    <definedName name="YY" localSheetId="19" hidden="1">#REF!</definedName>
    <definedName name="YY" localSheetId="21" hidden="1">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12" hidden="1">Uke!#REF!</definedName>
    <definedName name="YY" localSheetId="16" hidden="1">Uke!#REF!</definedName>
    <definedName name="YY" localSheetId="6" hidden="1">U!#REF!</definedName>
    <definedName name="YY" localSheetId="30" hidden="1">Uke!#REF!</definedName>
    <definedName name="YY" localSheetId="28" hidden="1">Uke!#REF!</definedName>
    <definedName name="YY" localSheetId="2" hidden="1">Uke!#REF!</definedName>
    <definedName name="YY" hidden="1">Uke!#REF!</definedName>
    <definedName name="YYY" localSheetId="14" hidden="1">Uke!#REF!</definedName>
    <definedName name="YYY" localSheetId="33" hidden="1">Uke!#REF!</definedName>
    <definedName name="YYY" localSheetId="24" hidden="1">Uke!#REF!</definedName>
    <definedName name="YYY" localSheetId="25" hidden="1">#REF!</definedName>
    <definedName name="YYY" localSheetId="18" hidden="1">Uke!#REF!</definedName>
    <definedName name="YYY" localSheetId="19" hidden="1">#REF!</definedName>
    <definedName name="YYY" localSheetId="21" hidden="1">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12" hidden="1">Uke!#REF!</definedName>
    <definedName name="YYY" localSheetId="16" hidden="1">Uke!#REF!</definedName>
    <definedName name="YYY" localSheetId="6" hidden="1">U!#REF!</definedName>
    <definedName name="YYY" localSheetId="30" hidden="1">Uke!#REF!</definedName>
    <definedName name="YYY" localSheetId="28" hidden="1">Uke!#REF!</definedName>
    <definedName name="YYY" localSheetId="2" hidden="1">Uke!#REF!</definedName>
    <definedName name="YYY" hidden="1">Uke!#REF!</definedName>
    <definedName name="YYYY" localSheetId="14" hidden="1">Uke!#REF!</definedName>
    <definedName name="YYYY" localSheetId="33" hidden="1">Uke!#REF!</definedName>
    <definedName name="YYYY" localSheetId="24" hidden="1">Uke!#REF!</definedName>
    <definedName name="YYYY" localSheetId="25" hidden="1">#REF!</definedName>
    <definedName name="YYYY" localSheetId="18" hidden="1">Uke!#REF!</definedName>
    <definedName name="YYYY" localSheetId="19" hidden="1">#REF!</definedName>
    <definedName name="YYYY" localSheetId="21" hidden="1">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12" hidden="1">Uke!#REF!</definedName>
    <definedName name="YYYY" localSheetId="16" hidden="1">Uke!#REF!</definedName>
    <definedName name="YYYY" localSheetId="6" hidden="1">U!#REF!</definedName>
    <definedName name="YYYY" localSheetId="30" hidden="1">Uke!#REF!</definedName>
    <definedName name="YYYY" localSheetId="28" hidden="1">Uke!#REF!</definedName>
    <definedName name="YYYY" localSheetId="2" hidden="1">Uke!#REF!</definedName>
    <definedName name="YYYY" hidden="1">Uke!#REF!</definedName>
    <definedName name="zz" localSheetId="14" hidden="1">Uke!#REF!</definedName>
    <definedName name="zz" localSheetId="33" hidden="1">Uke!#REF!</definedName>
    <definedName name="zz" localSheetId="24" hidden="1">Uke!#REF!</definedName>
    <definedName name="zz" localSheetId="25" hidden="1">#REF!</definedName>
    <definedName name="zz" localSheetId="18" hidden="1">Uke!#REF!</definedName>
    <definedName name="zz" localSheetId="19" hidden="1">#REF!</definedName>
    <definedName name="zz" localSheetId="21" hidden="1">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12" hidden="1">Uke!#REF!</definedName>
    <definedName name="zz" localSheetId="16" hidden="1">Uke!#REF!</definedName>
    <definedName name="zz" localSheetId="6" hidden="1">U!#REF!</definedName>
    <definedName name="zz" localSheetId="30" hidden="1">Uke!#REF!</definedName>
    <definedName name="zz" localSheetId="28" hidden="1">Uke!#REF!</definedName>
    <definedName name="zz" localSheetId="2" hidden="1">Uke!#REF!</definedName>
    <definedName name="zz" hidden="1">Uke!#REF!</definedName>
    <definedName name="øøø" localSheetId="14" hidden="1">Uke!#REF!</definedName>
    <definedName name="øøø" localSheetId="33" hidden="1">Uke!#REF!</definedName>
    <definedName name="øøø" localSheetId="24" hidden="1">Uke!#REF!</definedName>
    <definedName name="øøø" localSheetId="25" hidden="1">#REF!</definedName>
    <definedName name="øøø" localSheetId="18" hidden="1">Uke!#REF!</definedName>
    <definedName name="øøø" localSheetId="19" hidden="1">#REF!</definedName>
    <definedName name="øøø" localSheetId="21" hidden="1">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12" hidden="1">Uke!#REF!</definedName>
    <definedName name="øøø" localSheetId="16" hidden="1">Uke!#REF!</definedName>
    <definedName name="øøø" localSheetId="6" hidden="1">U!#REF!</definedName>
    <definedName name="øøø" localSheetId="30" hidden="1">Uke!#REF!</definedName>
    <definedName name="øøø" localSheetId="28" hidden="1">Uke!#REF!</definedName>
    <definedName name="øøø" localSheetId="2" hidden="1">Uke!#REF!</definedName>
    <definedName name="øøø" hidden="1">Uke!#REF!</definedName>
    <definedName name="aa" localSheetId="14" hidden="1">Uke!#REF!</definedName>
    <definedName name="aa" localSheetId="33" hidden="1">Uke!#REF!</definedName>
    <definedName name="aa" localSheetId="24" hidden="1">Uke!#REF!</definedName>
    <definedName name="aa" localSheetId="25" hidden="1">#REF!</definedName>
    <definedName name="aa" localSheetId="23" hidden="1">Uke!#REF!</definedName>
    <definedName name="aa" localSheetId="31" hidden="1">Uke!#REF!</definedName>
    <definedName name="aa" localSheetId="18" hidden="1">Uke!#REF!</definedName>
    <definedName name="aa" localSheetId="17" hidden="1">Uke!#REF!</definedName>
    <definedName name="aa" localSheetId="19" hidden="1">#REF!</definedName>
    <definedName name="aa" localSheetId="21" hidden="1">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12" hidden="1">Uke!#REF!</definedName>
    <definedName name="aa" localSheetId="16" hidden="1">Uke!#REF!</definedName>
    <definedName name="aa" localSheetId="6" hidden="1">U!#REF!</definedName>
    <definedName name="aa" localSheetId="30" hidden="1">Uke!#REF!</definedName>
    <definedName name="aa" localSheetId="29" hidden="1">Uke!#REF!</definedName>
    <definedName name="aa" localSheetId="27" hidden="1">Uke!#REF!</definedName>
    <definedName name="aa" localSheetId="28" hidden="1">Uke!#REF!</definedName>
    <definedName name="aa" localSheetId="2" hidden="1">Uke!#REF!</definedName>
    <definedName name="aa" hidden="1">Uke!#REF!</definedName>
    <definedName name="aaa" localSheetId="14" hidden="1">Uke!#REF!</definedName>
    <definedName name="aaa" localSheetId="33" hidden="1">Uke!#REF!</definedName>
    <definedName name="aaa" localSheetId="24" hidden="1">Uke!#REF!</definedName>
    <definedName name="aaa" localSheetId="25" hidden="1">#REF!</definedName>
    <definedName name="aaa" localSheetId="23" hidden="1">Uke!#REF!</definedName>
    <definedName name="aaa" localSheetId="31" hidden="1">Uke!#REF!</definedName>
    <definedName name="aaa" localSheetId="18" hidden="1">Uke!#REF!</definedName>
    <definedName name="aaa" localSheetId="17" hidden="1">Uke!#REF!</definedName>
    <definedName name="aaa" localSheetId="19" hidden="1">#REF!</definedName>
    <definedName name="aaa" localSheetId="21" hidden="1">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12" hidden="1">Uke!#REF!</definedName>
    <definedName name="aaa" localSheetId="16" hidden="1">Uke!#REF!</definedName>
    <definedName name="aaa" localSheetId="6" hidden="1">U!#REF!</definedName>
    <definedName name="aaa" localSheetId="30" hidden="1">Uke!#REF!</definedName>
    <definedName name="aaa" localSheetId="27" hidden="1">Uke!#REF!</definedName>
    <definedName name="aaa" localSheetId="28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42" i="49" l="1"/>
  <c r="N42" i="49" s="1"/>
  <c r="K43" i="49"/>
  <c r="N43" i="49" s="1"/>
  <c r="K44" i="49"/>
  <c r="N44" i="49" s="1"/>
  <c r="K45" i="49"/>
  <c r="M45" i="49" s="1"/>
  <c r="K46" i="49"/>
  <c r="M46" i="49" s="1"/>
  <c r="K47" i="49"/>
  <c r="M47" i="49" s="1"/>
  <c r="K48" i="49"/>
  <c r="N48" i="49" s="1"/>
  <c r="K49" i="49"/>
  <c r="N49" i="49" s="1"/>
  <c r="K50" i="49"/>
  <c r="N50" i="49" s="1"/>
  <c r="K51" i="49"/>
  <c r="N51" i="49" s="1"/>
  <c r="K52" i="49"/>
  <c r="N52" i="49" s="1"/>
  <c r="K53" i="49"/>
  <c r="M53" i="49" s="1"/>
  <c r="K54" i="49"/>
  <c r="M54" i="49" s="1"/>
  <c r="K55" i="49"/>
  <c r="M55" i="49" s="1"/>
  <c r="K56" i="49"/>
  <c r="M56" i="49" s="1"/>
  <c r="B225" i="60"/>
  <c r="B226" i="60"/>
  <c r="B227" i="60"/>
  <c r="B228" i="60"/>
  <c r="B229" i="60"/>
  <c r="B230" i="60"/>
  <c r="B231" i="60"/>
  <c r="B232" i="60"/>
  <c r="B233" i="60"/>
  <c r="B234" i="60"/>
  <c r="B235" i="60"/>
  <c r="B224" i="60"/>
  <c r="R28" i="44"/>
  <c r="T28" i="44"/>
  <c r="V28" i="44"/>
  <c r="R29" i="44"/>
  <c r="T29" i="44"/>
  <c r="V29" i="44"/>
  <c r="R30" i="44"/>
  <c r="T30" i="44"/>
  <c r="V30" i="44"/>
  <c r="R31" i="44"/>
  <c r="T31" i="44"/>
  <c r="V31" i="44"/>
  <c r="R32" i="44"/>
  <c r="T32" i="44"/>
  <c r="V32" i="44"/>
  <c r="R33" i="44"/>
  <c r="T33" i="44"/>
  <c r="V33" i="44"/>
  <c r="R34" i="44"/>
  <c r="T34" i="44"/>
  <c r="V34" i="44"/>
  <c r="R35" i="44"/>
  <c r="T35" i="44"/>
  <c r="V35" i="44"/>
  <c r="P25" i="45"/>
  <c r="R25" i="45"/>
  <c r="T25" i="45"/>
  <c r="P26" i="45"/>
  <c r="R26" i="45"/>
  <c r="T26" i="45"/>
  <c r="P27" i="45"/>
  <c r="R27" i="45"/>
  <c r="T27" i="45"/>
  <c r="P28" i="45"/>
  <c r="R28" i="45"/>
  <c r="T28" i="45"/>
  <c r="P29" i="45"/>
  <c r="R29" i="45"/>
  <c r="T29" i="45"/>
  <c r="P30" i="45"/>
  <c r="R30" i="45"/>
  <c r="T30" i="45"/>
  <c r="P20" i="6"/>
  <c r="T20" i="6"/>
  <c r="V20" i="6"/>
  <c r="X20" i="6"/>
  <c r="P21" i="6"/>
  <c r="T21" i="6"/>
  <c r="V21" i="6"/>
  <c r="X21" i="6"/>
  <c r="P22" i="6"/>
  <c r="T22" i="6"/>
  <c r="V22" i="6"/>
  <c r="X22" i="6"/>
  <c r="P23" i="6"/>
  <c r="T23" i="6"/>
  <c r="V23" i="6"/>
  <c r="X23" i="6"/>
  <c r="H27" i="51"/>
  <c r="J27" i="51"/>
  <c r="L27" i="51"/>
  <c r="N27" i="51"/>
  <c r="P27" i="51"/>
  <c r="H28" i="51"/>
  <c r="J28" i="51"/>
  <c r="L28" i="51"/>
  <c r="N28" i="51"/>
  <c r="P28" i="51"/>
  <c r="H29" i="51"/>
  <c r="J29" i="51"/>
  <c r="L29" i="51"/>
  <c r="N29" i="51"/>
  <c r="P29" i="51"/>
  <c r="H30" i="51"/>
  <c r="J30" i="51"/>
  <c r="L30" i="51"/>
  <c r="N30" i="51"/>
  <c r="P30" i="51"/>
  <c r="H31" i="51"/>
  <c r="J31" i="51"/>
  <c r="L31" i="51"/>
  <c r="N31" i="51"/>
  <c r="P31" i="51"/>
  <c r="H32" i="51"/>
  <c r="J32" i="51"/>
  <c r="L32" i="51"/>
  <c r="N32" i="51"/>
  <c r="P32" i="51"/>
  <c r="H33" i="51"/>
  <c r="J33" i="51"/>
  <c r="L33" i="51"/>
  <c r="N33" i="51"/>
  <c r="P33" i="51"/>
  <c r="H34" i="51"/>
  <c r="J34" i="51"/>
  <c r="L34" i="51"/>
  <c r="N34" i="51"/>
  <c r="P34" i="51"/>
  <c r="H35" i="51"/>
  <c r="J35" i="51"/>
  <c r="L35" i="51"/>
  <c r="N35" i="51"/>
  <c r="P35" i="51"/>
  <c r="H36" i="51"/>
  <c r="J36" i="51"/>
  <c r="L36" i="51"/>
  <c r="N36" i="51"/>
  <c r="P36" i="51"/>
  <c r="H37" i="51"/>
  <c r="J37" i="51"/>
  <c r="L37" i="51"/>
  <c r="N37" i="51"/>
  <c r="P37" i="51"/>
  <c r="H38" i="51"/>
  <c r="J38" i="51"/>
  <c r="L38" i="51"/>
  <c r="N38" i="51"/>
  <c r="P38" i="51"/>
  <c r="H39" i="51"/>
  <c r="J39" i="51"/>
  <c r="L39" i="51"/>
  <c r="N39" i="51"/>
  <c r="P39" i="51"/>
  <c r="B47" i="51"/>
  <c r="C47" i="51"/>
  <c r="D47" i="51" s="1"/>
  <c r="E47" i="51"/>
  <c r="H47" i="51"/>
  <c r="J47" i="51"/>
  <c r="L47" i="51"/>
  <c r="N47" i="51"/>
  <c r="P47" i="51"/>
  <c r="S47" i="51"/>
  <c r="T47" i="51"/>
  <c r="U47" i="51"/>
  <c r="V47" i="51"/>
  <c r="W47" i="51"/>
  <c r="X47" i="51"/>
  <c r="Y47" i="51"/>
  <c r="Z47" i="51"/>
  <c r="AA47" i="51"/>
  <c r="AB47" i="51"/>
  <c r="AC47" i="51"/>
  <c r="B48" i="51"/>
  <c r="C48" i="51"/>
  <c r="D48" i="51" s="1"/>
  <c r="E48" i="51"/>
  <c r="H48" i="51"/>
  <c r="J48" i="51"/>
  <c r="L48" i="51"/>
  <c r="N48" i="51"/>
  <c r="P48" i="51"/>
  <c r="S48" i="51"/>
  <c r="T48" i="51"/>
  <c r="U48" i="51"/>
  <c r="V48" i="51"/>
  <c r="W48" i="51"/>
  <c r="X48" i="51"/>
  <c r="Y48" i="51"/>
  <c r="Z48" i="51"/>
  <c r="AA48" i="51"/>
  <c r="AB48" i="51"/>
  <c r="AC48" i="51"/>
  <c r="B49" i="51"/>
  <c r="C49" i="51"/>
  <c r="D49" i="51" s="1"/>
  <c r="E49" i="51"/>
  <c r="H49" i="51"/>
  <c r="J49" i="51"/>
  <c r="L49" i="51"/>
  <c r="N49" i="51"/>
  <c r="P49" i="51"/>
  <c r="S49" i="51"/>
  <c r="T49" i="51"/>
  <c r="U49" i="51"/>
  <c r="V49" i="51"/>
  <c r="W49" i="51"/>
  <c r="X49" i="51"/>
  <c r="Y49" i="51"/>
  <c r="Z49" i="51"/>
  <c r="AA49" i="51"/>
  <c r="AB49" i="51"/>
  <c r="AC49" i="51"/>
  <c r="B50" i="51"/>
  <c r="C50" i="51"/>
  <c r="D50" i="51" s="1"/>
  <c r="E50" i="51"/>
  <c r="H50" i="51"/>
  <c r="J50" i="51"/>
  <c r="L50" i="51"/>
  <c r="N50" i="51"/>
  <c r="P50" i="51"/>
  <c r="S50" i="51"/>
  <c r="T50" i="51"/>
  <c r="U50" i="51"/>
  <c r="V50" i="51"/>
  <c r="W50" i="51"/>
  <c r="X50" i="51"/>
  <c r="Y50" i="51"/>
  <c r="Z50" i="51"/>
  <c r="AA50" i="51"/>
  <c r="AB50" i="51"/>
  <c r="AC50" i="51"/>
  <c r="B51" i="51"/>
  <c r="C51" i="51"/>
  <c r="D51" i="51" s="1"/>
  <c r="E51" i="51"/>
  <c r="H51" i="51"/>
  <c r="J51" i="51"/>
  <c r="L51" i="51"/>
  <c r="N51" i="51"/>
  <c r="P51" i="51"/>
  <c r="S51" i="51"/>
  <c r="T51" i="51"/>
  <c r="U51" i="51"/>
  <c r="V51" i="51"/>
  <c r="W51" i="51"/>
  <c r="X51" i="51"/>
  <c r="Y51" i="51"/>
  <c r="Z51" i="51"/>
  <c r="AA51" i="51"/>
  <c r="AB51" i="51"/>
  <c r="AC51" i="51"/>
  <c r="B52" i="51"/>
  <c r="C52" i="51"/>
  <c r="D52" i="51" s="1"/>
  <c r="E52" i="51"/>
  <c r="H52" i="51"/>
  <c r="J52" i="51"/>
  <c r="L52" i="51"/>
  <c r="N52" i="51"/>
  <c r="P52" i="51"/>
  <c r="S52" i="51"/>
  <c r="T52" i="51"/>
  <c r="U52" i="51"/>
  <c r="V52" i="51"/>
  <c r="W52" i="51"/>
  <c r="X52" i="51"/>
  <c r="Y52" i="51"/>
  <c r="Z52" i="51"/>
  <c r="AA52" i="51"/>
  <c r="AB52" i="51"/>
  <c r="AC52" i="51"/>
  <c r="B53" i="51"/>
  <c r="C53" i="51"/>
  <c r="D53" i="51" s="1"/>
  <c r="E53" i="51"/>
  <c r="H53" i="51"/>
  <c r="J53" i="51"/>
  <c r="L53" i="51"/>
  <c r="N53" i="51"/>
  <c r="P53" i="51"/>
  <c r="S53" i="51"/>
  <c r="T53" i="51"/>
  <c r="U53" i="51"/>
  <c r="V53" i="51"/>
  <c r="W53" i="51"/>
  <c r="X53" i="51"/>
  <c r="Y53" i="51"/>
  <c r="Z53" i="51"/>
  <c r="AA53" i="51"/>
  <c r="AB53" i="51"/>
  <c r="AC53" i="51"/>
  <c r="B54" i="51"/>
  <c r="C54" i="51"/>
  <c r="D54" i="51" s="1"/>
  <c r="E54" i="51"/>
  <c r="H54" i="51"/>
  <c r="J54" i="51"/>
  <c r="L54" i="51"/>
  <c r="N54" i="51"/>
  <c r="P54" i="51"/>
  <c r="S54" i="51"/>
  <c r="T54" i="51"/>
  <c r="U54" i="51"/>
  <c r="V54" i="51"/>
  <c r="W54" i="51"/>
  <c r="X54" i="51"/>
  <c r="Y54" i="51"/>
  <c r="Z54" i="51"/>
  <c r="AA54" i="51"/>
  <c r="AB54" i="51"/>
  <c r="AC54" i="51"/>
  <c r="K47" i="48"/>
  <c r="P47" i="48" s="1"/>
  <c r="K48" i="48"/>
  <c r="P48" i="48" s="1"/>
  <c r="K49" i="48"/>
  <c r="P49" i="48" s="1"/>
  <c r="K50" i="48"/>
  <c r="P50" i="48" s="1"/>
  <c r="K51" i="48"/>
  <c r="P51" i="48" s="1"/>
  <c r="K52" i="48"/>
  <c r="P52" i="48" s="1"/>
  <c r="K53" i="48"/>
  <c r="P53" i="48" s="1"/>
  <c r="K54" i="48"/>
  <c r="P54" i="48" s="1"/>
  <c r="K55" i="48"/>
  <c r="P55" i="48" s="1"/>
  <c r="K56" i="48"/>
  <c r="P56" i="48" s="1"/>
  <c r="K57" i="48"/>
  <c r="P57" i="48" s="1"/>
  <c r="K58" i="48"/>
  <c r="P58" i="48" s="1"/>
  <c r="K59" i="48"/>
  <c r="P59" i="48" s="1"/>
  <c r="K60" i="48"/>
  <c r="P60" i="48" s="1"/>
  <c r="K61" i="48"/>
  <c r="P61" i="48" s="1"/>
  <c r="B63" i="48"/>
  <c r="C63" i="48"/>
  <c r="D63" i="48" s="1"/>
  <c r="E63" i="48"/>
  <c r="F63" i="48"/>
  <c r="G63" i="48"/>
  <c r="I63" i="48"/>
  <c r="M63" i="48"/>
  <c r="T63" i="48"/>
  <c r="V63" i="48"/>
  <c r="X63" i="48"/>
  <c r="Y63" i="48"/>
  <c r="Z63" i="48"/>
  <c r="AB63" i="48"/>
  <c r="AC63" i="48"/>
  <c r="AD63" i="48"/>
  <c r="H12" i="51"/>
  <c r="J12" i="51"/>
  <c r="L12" i="51"/>
  <c r="N12" i="51"/>
  <c r="P12" i="51"/>
  <c r="H13" i="51"/>
  <c r="J13" i="51"/>
  <c r="L13" i="51"/>
  <c r="N13" i="51"/>
  <c r="P13" i="51"/>
  <c r="H14" i="51"/>
  <c r="J14" i="51"/>
  <c r="L14" i="51"/>
  <c r="N14" i="51"/>
  <c r="P14" i="51"/>
  <c r="H15" i="51"/>
  <c r="J15" i="51"/>
  <c r="L15" i="51"/>
  <c r="N15" i="51"/>
  <c r="P15" i="51"/>
  <c r="H16" i="51"/>
  <c r="J16" i="51"/>
  <c r="L16" i="51"/>
  <c r="N16" i="51"/>
  <c r="P16" i="51"/>
  <c r="H17" i="51"/>
  <c r="J17" i="51"/>
  <c r="L17" i="51"/>
  <c r="N17" i="51"/>
  <c r="P17" i="51"/>
  <c r="H18" i="51"/>
  <c r="J18" i="51"/>
  <c r="L18" i="51"/>
  <c r="N18" i="51"/>
  <c r="P18" i="51"/>
  <c r="H19" i="51"/>
  <c r="J19" i="51"/>
  <c r="L19" i="51"/>
  <c r="N19" i="51"/>
  <c r="P19" i="51"/>
  <c r="H20" i="51"/>
  <c r="J20" i="51"/>
  <c r="L20" i="51"/>
  <c r="N20" i="51"/>
  <c r="P20" i="51"/>
  <c r="H21" i="51"/>
  <c r="J21" i="51"/>
  <c r="L21" i="51"/>
  <c r="N21" i="51"/>
  <c r="P21" i="51"/>
  <c r="H22" i="51"/>
  <c r="J22" i="51"/>
  <c r="L22" i="51"/>
  <c r="N22" i="51"/>
  <c r="P22" i="51"/>
  <c r="H23" i="51"/>
  <c r="J23" i="51"/>
  <c r="L23" i="51"/>
  <c r="N23" i="51"/>
  <c r="P23" i="51"/>
  <c r="H24" i="51"/>
  <c r="J24" i="51"/>
  <c r="L24" i="51"/>
  <c r="N24" i="51"/>
  <c r="P24" i="51"/>
  <c r="B32" i="51"/>
  <c r="C32" i="51"/>
  <c r="D32" i="51" s="1"/>
  <c r="E32" i="51"/>
  <c r="S32" i="51"/>
  <c r="T32" i="51"/>
  <c r="U32" i="51"/>
  <c r="V32" i="51"/>
  <c r="W32" i="51"/>
  <c r="X32" i="51"/>
  <c r="Y32" i="51"/>
  <c r="Z32" i="51"/>
  <c r="AA32" i="51"/>
  <c r="AB32" i="51"/>
  <c r="AC32" i="51"/>
  <c r="B33" i="51"/>
  <c r="C33" i="51"/>
  <c r="D33" i="51" s="1"/>
  <c r="E33" i="51"/>
  <c r="S33" i="51"/>
  <c r="T33" i="51"/>
  <c r="U33" i="51"/>
  <c r="V33" i="51"/>
  <c r="W33" i="51"/>
  <c r="X33" i="51"/>
  <c r="Y33" i="51"/>
  <c r="Z33" i="51"/>
  <c r="AA33" i="51"/>
  <c r="AB33" i="51"/>
  <c r="AC33" i="51"/>
  <c r="B34" i="51"/>
  <c r="C34" i="51"/>
  <c r="D34" i="51" s="1"/>
  <c r="E34" i="51"/>
  <c r="S34" i="51"/>
  <c r="T34" i="51"/>
  <c r="U34" i="51"/>
  <c r="V34" i="51"/>
  <c r="W34" i="51"/>
  <c r="X34" i="51"/>
  <c r="Y34" i="51"/>
  <c r="Z34" i="51"/>
  <c r="AA34" i="51"/>
  <c r="AB34" i="51"/>
  <c r="AC34" i="51"/>
  <c r="B35" i="51"/>
  <c r="C35" i="51"/>
  <c r="D35" i="51" s="1"/>
  <c r="E35" i="51"/>
  <c r="S35" i="51"/>
  <c r="T35" i="51"/>
  <c r="U35" i="51"/>
  <c r="V35" i="51"/>
  <c r="W35" i="51"/>
  <c r="X35" i="51"/>
  <c r="Y35" i="51"/>
  <c r="Z35" i="51"/>
  <c r="AA35" i="51"/>
  <c r="AB35" i="51"/>
  <c r="AC35" i="51"/>
  <c r="B36" i="51"/>
  <c r="C36" i="51"/>
  <c r="D36" i="51" s="1"/>
  <c r="E36" i="51"/>
  <c r="S36" i="51"/>
  <c r="T36" i="51"/>
  <c r="U36" i="51"/>
  <c r="V36" i="51"/>
  <c r="W36" i="51"/>
  <c r="X36" i="51"/>
  <c r="Y36" i="51"/>
  <c r="Z36" i="51"/>
  <c r="AA36" i="51"/>
  <c r="AB36" i="51"/>
  <c r="AC36" i="51"/>
  <c r="B37" i="51"/>
  <c r="C37" i="51"/>
  <c r="D37" i="51" s="1"/>
  <c r="E37" i="51"/>
  <c r="S37" i="51"/>
  <c r="T37" i="51"/>
  <c r="U37" i="51"/>
  <c r="V37" i="51"/>
  <c r="W37" i="51"/>
  <c r="X37" i="51"/>
  <c r="Y37" i="51"/>
  <c r="Z37" i="51"/>
  <c r="AA37" i="51"/>
  <c r="AB37" i="51"/>
  <c r="AC37" i="51"/>
  <c r="B38" i="51"/>
  <c r="C38" i="51"/>
  <c r="D38" i="51" s="1"/>
  <c r="E38" i="51"/>
  <c r="S38" i="51"/>
  <c r="T38" i="51"/>
  <c r="U38" i="51"/>
  <c r="V38" i="51"/>
  <c r="W38" i="51"/>
  <c r="X38" i="51"/>
  <c r="Y38" i="51"/>
  <c r="Z38" i="51"/>
  <c r="AA38" i="51"/>
  <c r="AB38" i="51"/>
  <c r="AC38" i="51"/>
  <c r="B39" i="51"/>
  <c r="C39" i="51"/>
  <c r="D39" i="51" s="1"/>
  <c r="E39" i="51"/>
  <c r="S39" i="51"/>
  <c r="T39" i="51"/>
  <c r="U39" i="51"/>
  <c r="V39" i="51"/>
  <c r="W39" i="51"/>
  <c r="X39" i="51"/>
  <c r="Y39" i="51"/>
  <c r="Z39" i="51"/>
  <c r="AA39" i="51"/>
  <c r="AB39" i="51"/>
  <c r="AC39" i="51"/>
  <c r="B17" i="51"/>
  <c r="C17" i="51"/>
  <c r="D17" i="51" s="1"/>
  <c r="E17" i="51"/>
  <c r="S17" i="51"/>
  <c r="T17" i="51"/>
  <c r="U17" i="51"/>
  <c r="V17" i="51"/>
  <c r="W17" i="51"/>
  <c r="X17" i="51"/>
  <c r="Y17" i="51"/>
  <c r="Z17" i="51"/>
  <c r="AA17" i="51"/>
  <c r="AB17" i="51"/>
  <c r="AC17" i="51"/>
  <c r="B18" i="51"/>
  <c r="C18" i="51"/>
  <c r="D18" i="51" s="1"/>
  <c r="E18" i="51"/>
  <c r="S18" i="51"/>
  <c r="T18" i="51"/>
  <c r="U18" i="51"/>
  <c r="V18" i="51"/>
  <c r="W18" i="51"/>
  <c r="X18" i="51"/>
  <c r="Y18" i="51"/>
  <c r="Z18" i="51"/>
  <c r="AA18" i="51"/>
  <c r="AB18" i="51"/>
  <c r="AC18" i="51"/>
  <c r="B19" i="51"/>
  <c r="C19" i="51"/>
  <c r="D19" i="51" s="1"/>
  <c r="E19" i="51"/>
  <c r="S19" i="51"/>
  <c r="T19" i="51"/>
  <c r="U19" i="51"/>
  <c r="V19" i="51"/>
  <c r="W19" i="51"/>
  <c r="X19" i="51"/>
  <c r="Y19" i="51"/>
  <c r="Z19" i="51"/>
  <c r="AA19" i="51"/>
  <c r="AB19" i="51"/>
  <c r="AC19" i="51"/>
  <c r="B20" i="51"/>
  <c r="C20" i="51"/>
  <c r="D20" i="51" s="1"/>
  <c r="E20" i="51"/>
  <c r="S20" i="51"/>
  <c r="T20" i="51"/>
  <c r="U20" i="51"/>
  <c r="V20" i="51"/>
  <c r="W20" i="51"/>
  <c r="X20" i="51"/>
  <c r="Y20" i="51"/>
  <c r="Z20" i="51"/>
  <c r="AA20" i="51"/>
  <c r="AB20" i="51"/>
  <c r="AC20" i="51"/>
  <c r="B21" i="51"/>
  <c r="C21" i="51"/>
  <c r="D21" i="51" s="1"/>
  <c r="E21" i="51"/>
  <c r="S21" i="51"/>
  <c r="T21" i="51"/>
  <c r="U21" i="51"/>
  <c r="V21" i="51"/>
  <c r="W21" i="51"/>
  <c r="X21" i="51"/>
  <c r="Y21" i="51"/>
  <c r="Z21" i="51"/>
  <c r="AA21" i="51"/>
  <c r="AB21" i="51"/>
  <c r="AC21" i="51"/>
  <c r="B22" i="51"/>
  <c r="C22" i="51"/>
  <c r="D22" i="51" s="1"/>
  <c r="E22" i="51"/>
  <c r="S22" i="51"/>
  <c r="T22" i="51"/>
  <c r="U22" i="51"/>
  <c r="V22" i="51"/>
  <c r="W22" i="51"/>
  <c r="X22" i="51"/>
  <c r="Y22" i="51"/>
  <c r="Z22" i="51"/>
  <c r="AA22" i="51"/>
  <c r="AB22" i="51"/>
  <c r="AC22" i="51"/>
  <c r="B23" i="51"/>
  <c r="C23" i="51"/>
  <c r="D23" i="51" s="1"/>
  <c r="E23" i="51"/>
  <c r="S23" i="51"/>
  <c r="T23" i="51"/>
  <c r="U23" i="51"/>
  <c r="V23" i="51"/>
  <c r="W23" i="51"/>
  <c r="X23" i="51"/>
  <c r="Y23" i="51"/>
  <c r="Z23" i="51"/>
  <c r="AA23" i="51"/>
  <c r="AB23" i="51"/>
  <c r="AC23" i="51"/>
  <c r="B24" i="51"/>
  <c r="C24" i="51"/>
  <c r="D24" i="51" s="1"/>
  <c r="E24" i="51"/>
  <c r="S24" i="51"/>
  <c r="T24" i="51"/>
  <c r="U24" i="51"/>
  <c r="V24" i="51"/>
  <c r="W24" i="51"/>
  <c r="X24" i="51"/>
  <c r="Y24" i="51"/>
  <c r="Z24" i="51"/>
  <c r="AA24" i="51"/>
  <c r="AB24" i="51"/>
  <c r="AC24" i="51"/>
  <c r="B24" i="48"/>
  <c r="C24" i="48"/>
  <c r="D24" i="48" s="1"/>
  <c r="E24" i="48"/>
  <c r="F24" i="48"/>
  <c r="G24" i="48"/>
  <c r="I24" i="48"/>
  <c r="K24" i="48"/>
  <c r="P24" i="48" s="1"/>
  <c r="M24" i="48"/>
  <c r="T24" i="48"/>
  <c r="V24" i="48"/>
  <c r="X24" i="48"/>
  <c r="Y24" i="48"/>
  <c r="Z24" i="48"/>
  <c r="AB24" i="48"/>
  <c r="AC24" i="48"/>
  <c r="AD24" i="48"/>
  <c r="B25" i="48"/>
  <c r="C25" i="48"/>
  <c r="D25" i="48" s="1"/>
  <c r="E25" i="48"/>
  <c r="F25" i="48"/>
  <c r="G25" i="48"/>
  <c r="I25" i="48"/>
  <c r="K25" i="48"/>
  <c r="P25" i="48" s="1"/>
  <c r="M25" i="48"/>
  <c r="T25" i="48"/>
  <c r="V25" i="48"/>
  <c r="X25" i="48"/>
  <c r="Y25" i="48"/>
  <c r="Z25" i="48"/>
  <c r="AB25" i="48"/>
  <c r="AC25" i="48"/>
  <c r="AD25" i="48"/>
  <c r="B27" i="48"/>
  <c r="C27" i="48"/>
  <c r="D27" i="48" s="1"/>
  <c r="E27" i="48"/>
  <c r="F27" i="48"/>
  <c r="G27" i="48"/>
  <c r="I27" i="48"/>
  <c r="K27" i="48"/>
  <c r="P27" i="48" s="1"/>
  <c r="M27" i="48"/>
  <c r="T27" i="48"/>
  <c r="V27" i="48"/>
  <c r="X27" i="48"/>
  <c r="Y27" i="48"/>
  <c r="Z27" i="48"/>
  <c r="AB27" i="48"/>
  <c r="AC27" i="48"/>
  <c r="AD27" i="48"/>
  <c r="B43" i="48"/>
  <c r="C43" i="48"/>
  <c r="D43" i="48" s="1"/>
  <c r="E43" i="48"/>
  <c r="F43" i="48"/>
  <c r="G43" i="48"/>
  <c r="I43" i="48"/>
  <c r="K43" i="48"/>
  <c r="P43" i="48" s="1"/>
  <c r="M43" i="48"/>
  <c r="T43" i="48"/>
  <c r="V43" i="48"/>
  <c r="X43" i="48"/>
  <c r="Y43" i="48"/>
  <c r="Z43" i="48"/>
  <c r="AB43" i="48"/>
  <c r="AC43" i="48"/>
  <c r="AD43" i="48"/>
  <c r="B45" i="48"/>
  <c r="C45" i="48"/>
  <c r="D45" i="48" s="1"/>
  <c r="E45" i="48"/>
  <c r="F45" i="48"/>
  <c r="G45" i="48"/>
  <c r="I45" i="48"/>
  <c r="K45" i="48"/>
  <c r="P45" i="48" s="1"/>
  <c r="M45" i="48"/>
  <c r="T45" i="48"/>
  <c r="V45" i="48"/>
  <c r="X45" i="48"/>
  <c r="Y45" i="48"/>
  <c r="Z45" i="48"/>
  <c r="AB45" i="48"/>
  <c r="AC45" i="48"/>
  <c r="AD45" i="48"/>
  <c r="D11" i="16"/>
  <c r="B43" i="16"/>
  <c r="C43" i="16"/>
  <c r="E43" i="16"/>
  <c r="G43" i="16"/>
  <c r="I43" i="16"/>
  <c r="K43" i="16"/>
  <c r="M43" i="16"/>
  <c r="Q43" i="16"/>
  <c r="U43" i="16"/>
  <c r="W43" i="16"/>
  <c r="Y43" i="16"/>
  <c r="Z43" i="16"/>
  <c r="AA43" i="16"/>
  <c r="AB43" i="16"/>
  <c r="AC43" i="16"/>
  <c r="AD43" i="16"/>
  <c r="AE43" i="16"/>
  <c r="AF43" i="16"/>
  <c r="AG43" i="16"/>
  <c r="AH43" i="16"/>
  <c r="B44" i="16"/>
  <c r="C44" i="16"/>
  <c r="E44" i="16"/>
  <c r="G44" i="16"/>
  <c r="I44" i="16"/>
  <c r="K44" i="16"/>
  <c r="M44" i="16"/>
  <c r="Q44" i="16"/>
  <c r="U44" i="16"/>
  <c r="W44" i="16"/>
  <c r="Y44" i="16"/>
  <c r="Z44" i="16"/>
  <c r="AA44" i="16"/>
  <c r="AB44" i="16"/>
  <c r="AC44" i="16"/>
  <c r="AD44" i="16"/>
  <c r="AE44" i="16"/>
  <c r="AF44" i="16"/>
  <c r="AG44" i="16"/>
  <c r="AH44" i="16"/>
  <c r="B72" i="16"/>
  <c r="C72" i="16"/>
  <c r="E72" i="16"/>
  <c r="G72" i="16"/>
  <c r="I72" i="16"/>
  <c r="K72" i="16"/>
  <c r="Q72" i="16"/>
  <c r="U72" i="16"/>
  <c r="W72" i="16"/>
  <c r="Y72" i="16"/>
  <c r="Z72" i="16"/>
  <c r="AA72" i="16"/>
  <c r="AB72" i="16"/>
  <c r="AC72" i="16"/>
  <c r="AD72" i="16"/>
  <c r="AE72" i="16"/>
  <c r="AF72" i="16"/>
  <c r="AG72" i="16"/>
  <c r="AH72" i="16"/>
  <c r="B73" i="16"/>
  <c r="C73" i="16"/>
  <c r="E73" i="16"/>
  <c r="G73" i="16"/>
  <c r="I73" i="16"/>
  <c r="K73" i="16"/>
  <c r="Q73" i="16"/>
  <c r="U73" i="16"/>
  <c r="W73" i="16"/>
  <c r="Y73" i="16"/>
  <c r="Z73" i="16"/>
  <c r="AA73" i="16"/>
  <c r="AB73" i="16"/>
  <c r="AC73" i="16"/>
  <c r="AD73" i="16"/>
  <c r="AE73" i="16"/>
  <c r="AF73" i="16"/>
  <c r="AG73" i="16"/>
  <c r="AH73" i="16"/>
  <c r="B74" i="16"/>
  <c r="C74" i="16"/>
  <c r="E74" i="16"/>
  <c r="G74" i="16"/>
  <c r="I74" i="16"/>
  <c r="K74" i="16"/>
  <c r="Q74" i="16"/>
  <c r="U74" i="16"/>
  <c r="W74" i="16"/>
  <c r="Y74" i="16"/>
  <c r="Z74" i="16"/>
  <c r="AA74" i="16"/>
  <c r="AB74" i="16"/>
  <c r="AC74" i="16"/>
  <c r="AD74" i="16"/>
  <c r="AE74" i="16"/>
  <c r="AF74" i="16"/>
  <c r="AG74" i="16"/>
  <c r="AH74" i="16"/>
  <c r="B75" i="16"/>
  <c r="C75" i="16"/>
  <c r="E75" i="16"/>
  <c r="G75" i="16"/>
  <c r="I75" i="16"/>
  <c r="K75" i="16"/>
  <c r="Q75" i="16"/>
  <c r="U75" i="16"/>
  <c r="W75" i="16"/>
  <c r="Y75" i="16"/>
  <c r="Z75" i="16"/>
  <c r="AA75" i="16"/>
  <c r="AB75" i="16"/>
  <c r="AC75" i="16"/>
  <c r="AD75" i="16"/>
  <c r="AE75" i="16"/>
  <c r="AF75" i="16"/>
  <c r="AG75" i="16"/>
  <c r="AH75" i="16"/>
  <c r="B35" i="2"/>
  <c r="G35" i="2"/>
  <c r="J35" i="2"/>
  <c r="P35" i="2"/>
  <c r="L35" i="2"/>
  <c r="N35" i="2"/>
  <c r="S35" i="2"/>
  <c r="U35" i="2"/>
  <c r="Y35" i="2"/>
  <c r="Z35" i="2"/>
  <c r="AA35" i="2"/>
  <c r="AB35" i="2"/>
  <c r="AF35" i="2"/>
  <c r="B36" i="2"/>
  <c r="G36" i="2"/>
  <c r="J36" i="2"/>
  <c r="P36" i="2"/>
  <c r="L36" i="2"/>
  <c r="N36" i="2"/>
  <c r="S36" i="2"/>
  <c r="U36" i="2"/>
  <c r="Y36" i="2"/>
  <c r="Z36" i="2"/>
  <c r="AA36" i="2"/>
  <c r="AB36" i="2"/>
  <c r="AF36" i="2"/>
  <c r="F57" i="1"/>
  <c r="AG57" i="1" s="1"/>
  <c r="F58" i="1"/>
  <c r="AI58" i="1" s="1"/>
  <c r="R10" i="44"/>
  <c r="T10" i="44"/>
  <c r="V10" i="44"/>
  <c r="R11" i="44"/>
  <c r="T11" i="44"/>
  <c r="V11" i="44"/>
  <c r="R12" i="44"/>
  <c r="T12" i="44"/>
  <c r="V12" i="44"/>
  <c r="R13" i="44"/>
  <c r="T13" i="44"/>
  <c r="V13" i="44"/>
  <c r="R14" i="44"/>
  <c r="T14" i="44"/>
  <c r="V14" i="44"/>
  <c r="R15" i="44"/>
  <c r="T15" i="44"/>
  <c r="V15" i="44"/>
  <c r="R16" i="44"/>
  <c r="T16" i="44"/>
  <c r="V16" i="44"/>
  <c r="R17" i="44"/>
  <c r="T17" i="44"/>
  <c r="V17" i="44"/>
  <c r="R19" i="44"/>
  <c r="T19" i="44"/>
  <c r="V19" i="44"/>
  <c r="R20" i="44"/>
  <c r="T20" i="44"/>
  <c r="V20" i="44"/>
  <c r="R21" i="44"/>
  <c r="T21" i="44"/>
  <c r="V21" i="44"/>
  <c r="R22" i="44"/>
  <c r="T22" i="44"/>
  <c r="V22" i="44"/>
  <c r="R23" i="44"/>
  <c r="T23" i="44"/>
  <c r="V23" i="44"/>
  <c r="R24" i="44"/>
  <c r="T24" i="44"/>
  <c r="V24" i="44"/>
  <c r="R25" i="44"/>
  <c r="T25" i="44"/>
  <c r="V25" i="44"/>
  <c r="R26" i="44"/>
  <c r="T26" i="44"/>
  <c r="V26" i="44"/>
  <c r="P11" i="45"/>
  <c r="R11" i="45"/>
  <c r="T11" i="45"/>
  <c r="P12" i="45"/>
  <c r="R12" i="45"/>
  <c r="T12" i="45"/>
  <c r="P13" i="45"/>
  <c r="R13" i="45"/>
  <c r="T13" i="45"/>
  <c r="P14" i="45"/>
  <c r="R14" i="45"/>
  <c r="T14" i="45"/>
  <c r="P15" i="45"/>
  <c r="R15" i="45"/>
  <c r="T15" i="45"/>
  <c r="P16" i="45"/>
  <c r="R16" i="45"/>
  <c r="T16" i="45"/>
  <c r="P18" i="45"/>
  <c r="R18" i="45"/>
  <c r="T18" i="45"/>
  <c r="P19" i="45"/>
  <c r="R19" i="45"/>
  <c r="T19" i="45"/>
  <c r="P20" i="45"/>
  <c r="R20" i="45"/>
  <c r="T20" i="45"/>
  <c r="P21" i="45"/>
  <c r="R21" i="45"/>
  <c r="T21" i="45"/>
  <c r="P22" i="45"/>
  <c r="R22" i="45"/>
  <c r="T22" i="45"/>
  <c r="P23" i="45"/>
  <c r="R23" i="45"/>
  <c r="T23" i="45"/>
  <c r="B195" i="60"/>
  <c r="B196" i="60"/>
  <c r="B197" i="60"/>
  <c r="B198" i="60"/>
  <c r="B199" i="60"/>
  <c r="B200" i="60"/>
  <c r="B201" i="60"/>
  <c r="B202" i="60"/>
  <c r="B203" i="60"/>
  <c r="B204" i="60"/>
  <c r="B205" i="60"/>
  <c r="B194" i="60"/>
  <c r="B180" i="60"/>
  <c r="B181" i="60"/>
  <c r="B182" i="60"/>
  <c r="B183" i="60"/>
  <c r="B184" i="60"/>
  <c r="B185" i="60"/>
  <c r="B186" i="60"/>
  <c r="B187" i="60"/>
  <c r="B188" i="60"/>
  <c r="B189" i="60"/>
  <c r="B190" i="60"/>
  <c r="B179" i="60"/>
  <c r="B165" i="60"/>
  <c r="B166" i="60"/>
  <c r="B167" i="60"/>
  <c r="B168" i="60"/>
  <c r="B169" i="60"/>
  <c r="B170" i="60"/>
  <c r="B171" i="60"/>
  <c r="B172" i="60"/>
  <c r="B173" i="60"/>
  <c r="B174" i="60"/>
  <c r="B175" i="60"/>
  <c r="B209" i="60"/>
  <c r="B210" i="60"/>
  <c r="B211" i="60"/>
  <c r="B212" i="60"/>
  <c r="B213" i="60"/>
  <c r="B214" i="60"/>
  <c r="B215" i="60"/>
  <c r="B216" i="60"/>
  <c r="B217" i="60"/>
  <c r="B218" i="60"/>
  <c r="B219" i="60"/>
  <c r="B220" i="60"/>
  <c r="B164" i="60"/>
  <c r="B105" i="61"/>
  <c r="B106" i="61"/>
  <c r="B107" i="61"/>
  <c r="B108" i="61"/>
  <c r="B109" i="61"/>
  <c r="B110" i="61"/>
  <c r="B111" i="61"/>
  <c r="B112" i="61"/>
  <c r="B113" i="61"/>
  <c r="B114" i="61"/>
  <c r="B115" i="61"/>
  <c r="B104" i="61"/>
  <c r="B90" i="61"/>
  <c r="B91" i="61"/>
  <c r="B92" i="61"/>
  <c r="B93" i="61"/>
  <c r="B94" i="61"/>
  <c r="B95" i="61"/>
  <c r="B96" i="61"/>
  <c r="B97" i="61"/>
  <c r="B98" i="61"/>
  <c r="B99" i="61"/>
  <c r="B100" i="61"/>
  <c r="B75" i="61"/>
  <c r="B76" i="61"/>
  <c r="B77" i="61"/>
  <c r="B78" i="61"/>
  <c r="B79" i="61"/>
  <c r="B80" i="61"/>
  <c r="B81" i="61"/>
  <c r="B82" i="61"/>
  <c r="B83" i="61"/>
  <c r="B84" i="61"/>
  <c r="B85" i="61"/>
  <c r="B74" i="61"/>
  <c r="B60" i="61"/>
  <c r="B61" i="61"/>
  <c r="B62" i="61"/>
  <c r="B63" i="61"/>
  <c r="B64" i="61"/>
  <c r="B65" i="61"/>
  <c r="B66" i="61"/>
  <c r="B67" i="61"/>
  <c r="B68" i="61"/>
  <c r="B69" i="61"/>
  <c r="B70" i="61"/>
  <c r="B59" i="61"/>
  <c r="B45" i="61"/>
  <c r="B46" i="61"/>
  <c r="B47" i="61"/>
  <c r="B48" i="61"/>
  <c r="B49" i="61"/>
  <c r="B50" i="61"/>
  <c r="B51" i="61"/>
  <c r="B52" i="61"/>
  <c r="B53" i="61"/>
  <c r="B54" i="61"/>
  <c r="B55" i="61"/>
  <c r="B44" i="61"/>
  <c r="Y2" i="61"/>
  <c r="B315" i="61"/>
  <c r="D315" i="61"/>
  <c r="E315" i="61" s="1"/>
  <c r="E313" i="61" s="1"/>
  <c r="F315" i="61"/>
  <c r="G315" i="61" s="1"/>
  <c r="H315" i="61"/>
  <c r="I315" i="61"/>
  <c r="K315" i="61" s="1"/>
  <c r="AC315" i="61"/>
  <c r="B316" i="61"/>
  <c r="D316" i="61"/>
  <c r="F316" i="61"/>
  <c r="G316" i="61" s="1"/>
  <c r="H316" i="61"/>
  <c r="I316" i="61"/>
  <c r="X316" i="61" s="1"/>
  <c r="AC316" i="61"/>
  <c r="B317" i="61"/>
  <c r="D317" i="61"/>
  <c r="E317" i="61" s="1"/>
  <c r="F317" i="61"/>
  <c r="G317" i="61" s="1"/>
  <c r="H317" i="61"/>
  <c r="I317" i="61"/>
  <c r="J317" i="61" s="1"/>
  <c r="O317" i="61" s="1"/>
  <c r="AC317" i="61"/>
  <c r="K11" i="50"/>
  <c r="M11" i="50"/>
  <c r="O11" i="50"/>
  <c r="K12" i="50"/>
  <c r="M12" i="50"/>
  <c r="O12" i="50"/>
  <c r="K13" i="50"/>
  <c r="M13" i="50"/>
  <c r="O13" i="50"/>
  <c r="K14" i="50"/>
  <c r="M14" i="50"/>
  <c r="O14" i="50"/>
  <c r="K15" i="50"/>
  <c r="M15" i="50"/>
  <c r="O15" i="50"/>
  <c r="K16" i="50"/>
  <c r="M16" i="50"/>
  <c r="O16" i="50"/>
  <c r="K17" i="50"/>
  <c r="M17" i="50"/>
  <c r="O17" i="50"/>
  <c r="K18" i="50"/>
  <c r="M18" i="50"/>
  <c r="O18" i="50"/>
  <c r="K19" i="50"/>
  <c r="M19" i="50"/>
  <c r="O19" i="50"/>
  <c r="K20" i="50"/>
  <c r="M20" i="50"/>
  <c r="O20" i="50"/>
  <c r="K21" i="50"/>
  <c r="M21" i="50"/>
  <c r="O21" i="50"/>
  <c r="K22" i="50"/>
  <c r="M22" i="50"/>
  <c r="O22" i="50"/>
  <c r="K23" i="50"/>
  <c r="M23" i="50"/>
  <c r="O23" i="50"/>
  <c r="K24" i="50"/>
  <c r="M24" i="50"/>
  <c r="O24" i="50"/>
  <c r="K25" i="50"/>
  <c r="M25" i="50"/>
  <c r="O25" i="50"/>
  <c r="K26" i="50"/>
  <c r="M26" i="50"/>
  <c r="O26" i="50"/>
  <c r="K28" i="50"/>
  <c r="M28" i="50"/>
  <c r="O28" i="50"/>
  <c r="K29" i="50"/>
  <c r="M29" i="50"/>
  <c r="O29" i="50"/>
  <c r="K30" i="50"/>
  <c r="M30" i="50"/>
  <c r="O30" i="50"/>
  <c r="K31" i="50"/>
  <c r="M31" i="50"/>
  <c r="O31" i="50"/>
  <c r="K32" i="50"/>
  <c r="M32" i="50"/>
  <c r="O32" i="50"/>
  <c r="K33" i="50"/>
  <c r="M33" i="50"/>
  <c r="O33" i="50"/>
  <c r="K34" i="50"/>
  <c r="M34" i="50"/>
  <c r="O34" i="50"/>
  <c r="K35" i="50"/>
  <c r="M35" i="50"/>
  <c r="O35" i="50"/>
  <c r="K36" i="50"/>
  <c r="M36" i="50"/>
  <c r="O36" i="50"/>
  <c r="K37" i="50"/>
  <c r="M37" i="50"/>
  <c r="O37" i="50"/>
  <c r="K38" i="50"/>
  <c r="M38" i="50"/>
  <c r="O38" i="50"/>
  <c r="K39" i="50"/>
  <c r="M39" i="50"/>
  <c r="O39" i="50"/>
  <c r="K40" i="50"/>
  <c r="M40" i="50"/>
  <c r="O40" i="50"/>
  <c r="K41" i="50"/>
  <c r="M41" i="50"/>
  <c r="O41" i="50"/>
  <c r="K42" i="50"/>
  <c r="M42" i="50"/>
  <c r="O42" i="50"/>
  <c r="K43" i="50"/>
  <c r="M43" i="50"/>
  <c r="O43" i="50"/>
  <c r="K26" i="49"/>
  <c r="M26" i="49" s="1"/>
  <c r="K27" i="49"/>
  <c r="M27" i="49" s="1"/>
  <c r="K28" i="49"/>
  <c r="M28" i="49" s="1"/>
  <c r="K29" i="49"/>
  <c r="M29" i="49" s="1"/>
  <c r="K30" i="49"/>
  <c r="M30" i="49" s="1"/>
  <c r="K31" i="49"/>
  <c r="M31" i="49" s="1"/>
  <c r="K32" i="49"/>
  <c r="M32" i="49" s="1"/>
  <c r="K33" i="49"/>
  <c r="M33" i="49" s="1"/>
  <c r="K34" i="49"/>
  <c r="M34" i="49" s="1"/>
  <c r="K35" i="49"/>
  <c r="M35" i="49" s="1"/>
  <c r="K36" i="49"/>
  <c r="M36" i="49" s="1"/>
  <c r="K37" i="49"/>
  <c r="M37" i="49" s="1"/>
  <c r="K38" i="49"/>
  <c r="M38" i="49" s="1"/>
  <c r="K39" i="49"/>
  <c r="M39" i="49" s="1"/>
  <c r="K40" i="49"/>
  <c r="M40" i="49" s="1"/>
  <c r="K11" i="49"/>
  <c r="M11" i="49" s="1"/>
  <c r="K12" i="49"/>
  <c r="M12" i="49" s="1"/>
  <c r="K13" i="49"/>
  <c r="M13" i="49" s="1"/>
  <c r="K14" i="49"/>
  <c r="M14" i="49" s="1"/>
  <c r="K15" i="49"/>
  <c r="M15" i="49" s="1"/>
  <c r="K16" i="49"/>
  <c r="M16" i="49" s="1"/>
  <c r="K17" i="49"/>
  <c r="M17" i="49" s="1"/>
  <c r="K18" i="49"/>
  <c r="M18" i="49" s="1"/>
  <c r="K19" i="49"/>
  <c r="M19" i="49" s="1"/>
  <c r="K20" i="49"/>
  <c r="M20" i="49" s="1"/>
  <c r="K21" i="49"/>
  <c r="M21" i="49" s="1"/>
  <c r="K22" i="49"/>
  <c r="M22" i="49" s="1"/>
  <c r="K23" i="49"/>
  <c r="M23" i="49" s="1"/>
  <c r="K24" i="49"/>
  <c r="M24" i="49" s="1"/>
  <c r="K10" i="49"/>
  <c r="N10" i="49" s="1"/>
  <c r="X2" i="6"/>
  <c r="V11" i="6"/>
  <c r="X11" i="6"/>
  <c r="V12" i="6"/>
  <c r="X12" i="6"/>
  <c r="V13" i="6"/>
  <c r="X13" i="6"/>
  <c r="V15" i="6"/>
  <c r="X15" i="6"/>
  <c r="V16" i="6"/>
  <c r="X16" i="6"/>
  <c r="V17" i="6"/>
  <c r="X17" i="6"/>
  <c r="V18" i="6"/>
  <c r="X18" i="6"/>
  <c r="X10" i="6"/>
  <c r="V10" i="6"/>
  <c r="P11" i="6"/>
  <c r="P12" i="6"/>
  <c r="P13" i="6"/>
  <c r="P15" i="6"/>
  <c r="P16" i="6"/>
  <c r="P17" i="6"/>
  <c r="P18" i="6"/>
  <c r="P10" i="6"/>
  <c r="T11" i="16"/>
  <c r="S11" i="16"/>
  <c r="T10" i="16"/>
  <c r="S10" i="16"/>
  <c r="N56" i="49" l="1"/>
  <c r="M51" i="49"/>
  <c r="N47" i="49"/>
  <c r="M50" i="49"/>
  <c r="M49" i="49"/>
  <c r="M52" i="49"/>
  <c r="M48" i="49"/>
  <c r="M44" i="49"/>
  <c r="N55" i="49"/>
  <c r="M43" i="49"/>
  <c r="N54" i="49"/>
  <c r="M42" i="49"/>
  <c r="N46" i="49"/>
  <c r="N53" i="49"/>
  <c r="N45" i="49"/>
  <c r="O32" i="51"/>
  <c r="F34" i="51"/>
  <c r="K19" i="51"/>
  <c r="AE32" i="51"/>
  <c r="AD50" i="51"/>
  <c r="F39" i="51"/>
  <c r="O20" i="51"/>
  <c r="Q36" i="51"/>
  <c r="O38" i="51"/>
  <c r="F38" i="51"/>
  <c r="O34" i="51"/>
  <c r="Q35" i="51"/>
  <c r="AD54" i="51"/>
  <c r="AE52" i="51"/>
  <c r="F33" i="51"/>
  <c r="O36" i="51"/>
  <c r="Q37" i="51"/>
  <c r="F19" i="51"/>
  <c r="Q39" i="51"/>
  <c r="K23" i="51"/>
  <c r="F35" i="51"/>
  <c r="AE53" i="51"/>
  <c r="AD49" i="51"/>
  <c r="F36" i="51"/>
  <c r="AE50" i="51"/>
  <c r="I34" i="51"/>
  <c r="F37" i="51"/>
  <c r="Q33" i="51"/>
  <c r="I38" i="51"/>
  <c r="O33" i="51"/>
  <c r="K32" i="51"/>
  <c r="I35" i="51"/>
  <c r="O37" i="51"/>
  <c r="K36" i="51"/>
  <c r="K33" i="51"/>
  <c r="Q32" i="51"/>
  <c r="I39" i="51"/>
  <c r="Q38" i="51"/>
  <c r="K37" i="51"/>
  <c r="F22" i="51"/>
  <c r="AD52" i="51"/>
  <c r="AE48" i="51"/>
  <c r="I37" i="51"/>
  <c r="I36" i="51"/>
  <c r="I33" i="51"/>
  <c r="I32" i="51"/>
  <c r="Q34" i="51"/>
  <c r="F32" i="51"/>
  <c r="AE63" i="48"/>
  <c r="AD51" i="51"/>
  <c r="AE47" i="51"/>
  <c r="O39" i="51"/>
  <c r="O35" i="51"/>
  <c r="AE54" i="51"/>
  <c r="AD48" i="51"/>
  <c r="K38" i="51"/>
  <c r="K34" i="51"/>
  <c r="F21" i="51"/>
  <c r="AE51" i="51"/>
  <c r="K39" i="51"/>
  <c r="K35" i="51"/>
  <c r="AD47" i="51"/>
  <c r="AE49" i="51"/>
  <c r="AD53" i="51"/>
  <c r="AE33" i="51"/>
  <c r="I24" i="51"/>
  <c r="R61" i="48"/>
  <c r="R57" i="48"/>
  <c r="R53" i="48"/>
  <c r="R49" i="48"/>
  <c r="R58" i="48"/>
  <c r="R54" i="48"/>
  <c r="R50" i="48"/>
  <c r="R60" i="48"/>
  <c r="R56" i="48"/>
  <c r="R52" i="48"/>
  <c r="R48" i="48"/>
  <c r="R59" i="48"/>
  <c r="R55" i="48"/>
  <c r="R51" i="48"/>
  <c r="R47" i="48"/>
  <c r="F24" i="51"/>
  <c r="AE24" i="48"/>
  <c r="AE38" i="51"/>
  <c r="AD39" i="51"/>
  <c r="Q17" i="51"/>
  <c r="F18" i="51"/>
  <c r="AE39" i="51"/>
  <c r="AD37" i="51"/>
  <c r="AE36" i="51"/>
  <c r="I23" i="51"/>
  <c r="F20" i="51"/>
  <c r="AE27" i="48"/>
  <c r="AE35" i="51"/>
  <c r="I18" i="51"/>
  <c r="N27" i="48"/>
  <c r="N25" i="48"/>
  <c r="R27" i="48"/>
  <c r="Q23" i="51"/>
  <c r="K22" i="51"/>
  <c r="F17" i="51"/>
  <c r="K21" i="51"/>
  <c r="F23" i="51"/>
  <c r="I22" i="51"/>
  <c r="I19" i="51"/>
  <c r="Q21" i="51"/>
  <c r="Q18" i="51"/>
  <c r="O18" i="51"/>
  <c r="K17" i="51"/>
  <c r="O24" i="51"/>
  <c r="I20" i="51"/>
  <c r="Q19" i="51"/>
  <c r="K18" i="51"/>
  <c r="AD33" i="51"/>
  <c r="O22" i="51"/>
  <c r="K24" i="51"/>
  <c r="O21" i="51"/>
  <c r="O19" i="51"/>
  <c r="AD34" i="51"/>
  <c r="AD32" i="51"/>
  <c r="K20" i="51"/>
  <c r="O17" i="51"/>
  <c r="Q24" i="51"/>
  <c r="I21" i="51"/>
  <c r="Q22" i="51"/>
  <c r="AE37" i="51"/>
  <c r="AD35" i="51"/>
  <c r="O23" i="51"/>
  <c r="Q20" i="51"/>
  <c r="I17" i="51"/>
  <c r="AE34" i="51"/>
  <c r="AD38" i="51"/>
  <c r="AD36" i="51"/>
  <c r="AD17" i="51"/>
  <c r="U25" i="48"/>
  <c r="AG35" i="2"/>
  <c r="H27" i="48"/>
  <c r="H25" i="48"/>
  <c r="AD19" i="51"/>
  <c r="AE18" i="51"/>
  <c r="AE43" i="48"/>
  <c r="AE19" i="51"/>
  <c r="AE25" i="48"/>
  <c r="AE20" i="51"/>
  <c r="AE24" i="51"/>
  <c r="AE22" i="51"/>
  <c r="AD18" i="51"/>
  <c r="AD22" i="51"/>
  <c r="AD20" i="51"/>
  <c r="AE17" i="51"/>
  <c r="AD21" i="51"/>
  <c r="AD24" i="51"/>
  <c r="AE21" i="51"/>
  <c r="AD23" i="51"/>
  <c r="AE23" i="51"/>
  <c r="AE45" i="48"/>
  <c r="U27" i="48"/>
  <c r="R45" i="48"/>
  <c r="R24" i="48"/>
  <c r="R25" i="48"/>
  <c r="R43" i="48"/>
  <c r="AI44" i="16"/>
  <c r="AJ72" i="16"/>
  <c r="F75" i="16"/>
  <c r="V44" i="16"/>
  <c r="AJ43" i="16"/>
  <c r="X75" i="16"/>
  <c r="F44" i="16"/>
  <c r="AG36" i="2"/>
  <c r="T36" i="2"/>
  <c r="H36" i="2"/>
  <c r="AC36" i="2"/>
  <c r="C36" i="2"/>
  <c r="F74" i="16"/>
  <c r="C43" i="2"/>
  <c r="C42" i="2"/>
  <c r="J44" i="16"/>
  <c r="AJ74" i="16"/>
  <c r="R44" i="16"/>
  <c r="V75" i="16"/>
  <c r="H44" i="16"/>
  <c r="AI43" i="16"/>
  <c r="E36" i="2"/>
  <c r="AD36" i="2"/>
  <c r="AS8" i="2"/>
  <c r="AS9" i="2" s="1"/>
  <c r="AS10" i="2" s="1"/>
  <c r="AS11" i="2" s="1"/>
  <c r="AS12" i="2" s="1"/>
  <c r="AS13" i="2" s="1"/>
  <c r="AS14" i="2" s="1"/>
  <c r="AS15" i="2" s="1"/>
  <c r="AS16" i="2" s="1"/>
  <c r="AS17" i="2" s="1"/>
  <c r="AS18" i="2" s="1"/>
  <c r="AS19" i="2" s="1"/>
  <c r="AS20" i="2" s="1"/>
  <c r="AS21" i="2" s="1"/>
  <c r="AS22" i="2" s="1"/>
  <c r="AS23" i="2" s="1"/>
  <c r="AS24" i="2" s="1"/>
  <c r="AS25" i="2" s="1"/>
  <c r="AS26" i="2" s="1"/>
  <c r="AS27" i="2" s="1"/>
  <c r="AS28" i="2" s="1"/>
  <c r="AS29" i="2" s="1"/>
  <c r="AS30" i="2" s="1"/>
  <c r="AS31" i="2" s="1"/>
  <c r="AS32" i="2" s="1"/>
  <c r="AS33" i="2" s="1"/>
  <c r="AS34" i="2" s="1"/>
  <c r="AS35" i="2" s="1"/>
  <c r="AS36" i="2" s="1"/>
  <c r="Q36" i="2"/>
  <c r="V74" i="16"/>
  <c r="H73" i="16"/>
  <c r="V73" i="16"/>
  <c r="AJ44" i="16"/>
  <c r="H75" i="16"/>
  <c r="R74" i="16"/>
  <c r="F73" i="16"/>
  <c r="AD35" i="2"/>
  <c r="X44" i="16"/>
  <c r="R75" i="16"/>
  <c r="R73" i="16"/>
  <c r="J74" i="16"/>
  <c r="AI72" i="16"/>
  <c r="AI74" i="16"/>
  <c r="X73" i="16"/>
  <c r="J73" i="16"/>
  <c r="J75" i="16"/>
  <c r="AI73" i="16"/>
  <c r="AJ75" i="16"/>
  <c r="AI75" i="16"/>
  <c r="AJ73" i="16"/>
  <c r="X74" i="16"/>
  <c r="H74" i="16"/>
  <c r="AE36" i="2"/>
  <c r="AE35" i="2"/>
  <c r="AH58" i="1"/>
  <c r="AG58" i="1"/>
  <c r="AI57" i="1"/>
  <c r="AH57" i="1"/>
  <c r="Q317" i="61"/>
  <c r="S317" i="61"/>
  <c r="U316" i="61"/>
  <c r="J315" i="61"/>
  <c r="O315" i="61" s="1"/>
  <c r="AD317" i="61"/>
  <c r="M317" i="61"/>
  <c r="AB316" i="61"/>
  <c r="K317" i="61"/>
  <c r="W315" i="61"/>
  <c r="AB317" i="61"/>
  <c r="AD316" i="61"/>
  <c r="AA317" i="61"/>
  <c r="Y317" i="61"/>
  <c r="J316" i="61"/>
  <c r="O316" i="61" s="1"/>
  <c r="Z316" i="61"/>
  <c r="Y316" i="61"/>
  <c r="W316" i="61"/>
  <c r="E316" i="61"/>
  <c r="M316" i="61"/>
  <c r="Z317" i="61"/>
  <c r="AE317" i="61"/>
  <c r="AA316" i="61"/>
  <c r="K316" i="61"/>
  <c r="AE315" i="61"/>
  <c r="X317" i="61"/>
  <c r="Z315" i="61"/>
  <c r="W317" i="61"/>
  <c r="AE316" i="61"/>
  <c r="Y315" i="61"/>
  <c r="X315" i="61"/>
  <c r="U317" i="61"/>
  <c r="AD315" i="61"/>
  <c r="M315" i="61"/>
  <c r="AB315" i="61"/>
  <c r="U315" i="61"/>
  <c r="AA315" i="61"/>
  <c r="N31" i="49"/>
  <c r="N27" i="49"/>
  <c r="N39" i="49"/>
  <c r="N22" i="49"/>
  <c r="N18" i="49"/>
  <c r="N35" i="49"/>
  <c r="N14" i="49"/>
  <c r="N38" i="49"/>
  <c r="N34" i="49"/>
  <c r="N30" i="49"/>
  <c r="N26" i="49"/>
  <c r="N21" i="49"/>
  <c r="N17" i="49"/>
  <c r="N13" i="49"/>
  <c r="M10" i="49"/>
  <c r="N37" i="49"/>
  <c r="N33" i="49"/>
  <c r="N29" i="49"/>
  <c r="N24" i="49"/>
  <c r="N20" i="49"/>
  <c r="N16" i="49"/>
  <c r="N12" i="49"/>
  <c r="N40" i="49"/>
  <c r="N36" i="49"/>
  <c r="N32" i="49"/>
  <c r="N28" i="49"/>
  <c r="N23" i="49"/>
  <c r="N19" i="49"/>
  <c r="N15" i="49"/>
  <c r="N11" i="49"/>
  <c r="B89" i="61"/>
  <c r="B241" i="61"/>
  <c r="D241" i="61"/>
  <c r="F241" i="61"/>
  <c r="G241" i="61" s="1"/>
  <c r="H241" i="61"/>
  <c r="I241" i="61"/>
  <c r="U241" i="61" s="1"/>
  <c r="AC241" i="61"/>
  <c r="B242" i="61"/>
  <c r="D242" i="61"/>
  <c r="F242" i="61"/>
  <c r="G242" i="61" s="1"/>
  <c r="H242" i="61"/>
  <c r="I242" i="61"/>
  <c r="X242" i="61" s="1"/>
  <c r="AC242" i="61"/>
  <c r="B243" i="61"/>
  <c r="D243" i="61"/>
  <c r="F243" i="61"/>
  <c r="G243" i="61" s="1"/>
  <c r="H243" i="61"/>
  <c r="I243" i="61"/>
  <c r="U243" i="61" s="1"/>
  <c r="AC243" i="61"/>
  <c r="B244" i="61"/>
  <c r="D244" i="61"/>
  <c r="F244" i="61"/>
  <c r="G244" i="61" s="1"/>
  <c r="H244" i="61"/>
  <c r="I244" i="61"/>
  <c r="X244" i="61" s="1"/>
  <c r="AC244" i="61"/>
  <c r="B245" i="61"/>
  <c r="D245" i="61"/>
  <c r="F245" i="61"/>
  <c r="G245" i="61" s="1"/>
  <c r="H245" i="61"/>
  <c r="I245" i="61"/>
  <c r="U245" i="61" s="1"/>
  <c r="AC245" i="61"/>
  <c r="B246" i="61"/>
  <c r="D246" i="61"/>
  <c r="F246" i="61"/>
  <c r="G246" i="61" s="1"/>
  <c r="H246" i="61"/>
  <c r="I246" i="61"/>
  <c r="X246" i="61" s="1"/>
  <c r="AC246" i="61"/>
  <c r="B247" i="61"/>
  <c r="D247" i="61"/>
  <c r="F247" i="61"/>
  <c r="G247" i="61" s="1"/>
  <c r="H247" i="61"/>
  <c r="I247" i="61"/>
  <c r="U247" i="61" s="1"/>
  <c r="AC247" i="61"/>
  <c r="B248" i="61"/>
  <c r="D248" i="61"/>
  <c r="F248" i="61"/>
  <c r="G248" i="61" s="1"/>
  <c r="H248" i="61"/>
  <c r="I248" i="61"/>
  <c r="X248" i="61" s="1"/>
  <c r="AC248" i="61"/>
  <c r="B249" i="61"/>
  <c r="D249" i="61"/>
  <c r="F249" i="61"/>
  <c r="G249" i="61" s="1"/>
  <c r="H249" i="61"/>
  <c r="I249" i="61"/>
  <c r="U249" i="61" s="1"/>
  <c r="AC249" i="61"/>
  <c r="B250" i="61"/>
  <c r="D250" i="61"/>
  <c r="F250" i="61"/>
  <c r="G250" i="61" s="1"/>
  <c r="H250" i="61"/>
  <c r="I250" i="61"/>
  <c r="X250" i="61" s="1"/>
  <c r="AC250" i="61"/>
  <c r="B251" i="61"/>
  <c r="D251" i="61"/>
  <c r="F251" i="61"/>
  <c r="G251" i="61" s="1"/>
  <c r="H251" i="61"/>
  <c r="I251" i="61"/>
  <c r="U251" i="61" s="1"/>
  <c r="AC251" i="61"/>
  <c r="AC240" i="61"/>
  <c r="I240" i="61"/>
  <c r="AB240" i="61" s="1"/>
  <c r="H240" i="61"/>
  <c r="F240" i="61"/>
  <c r="G240" i="61" s="1"/>
  <c r="D240" i="61"/>
  <c r="B240" i="61"/>
  <c r="AC235" i="61"/>
  <c r="I235" i="61"/>
  <c r="M235" i="61" s="1"/>
  <c r="H235" i="61"/>
  <c r="F235" i="61"/>
  <c r="D235" i="61"/>
  <c r="B169" i="61"/>
  <c r="B443" i="61"/>
  <c r="D443" i="61"/>
  <c r="E443" i="61" s="1"/>
  <c r="F443" i="61"/>
  <c r="G443" i="61" s="1"/>
  <c r="H443" i="61"/>
  <c r="I443" i="61"/>
  <c r="J443" i="61" s="1"/>
  <c r="O443" i="61" s="1"/>
  <c r="AC443" i="61"/>
  <c r="B444" i="61"/>
  <c r="D444" i="61"/>
  <c r="E444" i="61" s="1"/>
  <c r="F444" i="61"/>
  <c r="G444" i="61" s="1"/>
  <c r="H444" i="61"/>
  <c r="I444" i="61"/>
  <c r="K444" i="61" s="1"/>
  <c r="AC444" i="61"/>
  <c r="B445" i="61"/>
  <c r="D445" i="61"/>
  <c r="E445" i="61" s="1"/>
  <c r="F445" i="61"/>
  <c r="G445" i="61" s="1"/>
  <c r="H445" i="61"/>
  <c r="I445" i="61"/>
  <c r="J445" i="61" s="1"/>
  <c r="O445" i="61" s="1"/>
  <c r="AC445" i="61"/>
  <c r="B446" i="61"/>
  <c r="D446" i="61"/>
  <c r="E446" i="61" s="1"/>
  <c r="F446" i="61"/>
  <c r="G446" i="61" s="1"/>
  <c r="H446" i="61"/>
  <c r="I446" i="61"/>
  <c r="U446" i="61" s="1"/>
  <c r="AC446" i="61"/>
  <c r="B450" i="61"/>
  <c r="D450" i="61"/>
  <c r="E450" i="61" s="1"/>
  <c r="E448" i="61" s="1"/>
  <c r="F450" i="61"/>
  <c r="G450" i="61" s="1"/>
  <c r="H450" i="61"/>
  <c r="I450" i="61"/>
  <c r="AC450" i="61"/>
  <c r="B451" i="61"/>
  <c r="D451" i="61"/>
  <c r="E451" i="61" s="1"/>
  <c r="F451" i="61"/>
  <c r="G451" i="61" s="1"/>
  <c r="H451" i="61"/>
  <c r="I451" i="61"/>
  <c r="J451" i="61" s="1"/>
  <c r="O451" i="61" s="1"/>
  <c r="AC451" i="61"/>
  <c r="B452" i="61"/>
  <c r="D452" i="61"/>
  <c r="E452" i="61" s="1"/>
  <c r="F452" i="61"/>
  <c r="G452" i="61" s="1"/>
  <c r="H452" i="61"/>
  <c r="I452" i="61"/>
  <c r="M452" i="61" s="1"/>
  <c r="AC452" i="61"/>
  <c r="B453" i="61"/>
  <c r="D453" i="61"/>
  <c r="E453" i="61" s="1"/>
  <c r="F453" i="61"/>
  <c r="G453" i="61" s="1"/>
  <c r="H453" i="61"/>
  <c r="I453" i="61"/>
  <c r="J453" i="61" s="1"/>
  <c r="O453" i="61" s="1"/>
  <c r="AC453" i="61"/>
  <c r="B454" i="61"/>
  <c r="D454" i="61"/>
  <c r="E454" i="61" s="1"/>
  <c r="F454" i="61"/>
  <c r="G454" i="61" s="1"/>
  <c r="H454" i="61"/>
  <c r="I454" i="61"/>
  <c r="K454" i="61" s="1"/>
  <c r="AC454" i="61"/>
  <c r="B455" i="61"/>
  <c r="D455" i="61"/>
  <c r="E455" i="61" s="1"/>
  <c r="F455" i="61"/>
  <c r="G455" i="61" s="1"/>
  <c r="H455" i="61"/>
  <c r="I455" i="61"/>
  <c r="AC455" i="61"/>
  <c r="B456" i="61"/>
  <c r="D456" i="61"/>
  <c r="E456" i="61" s="1"/>
  <c r="F456" i="61"/>
  <c r="G456" i="61" s="1"/>
  <c r="H456" i="61"/>
  <c r="I456" i="61"/>
  <c r="J456" i="61" s="1"/>
  <c r="O456" i="61" s="1"/>
  <c r="AC456" i="61"/>
  <c r="B457" i="61"/>
  <c r="D457" i="61"/>
  <c r="E457" i="61" s="1"/>
  <c r="F457" i="61"/>
  <c r="G457" i="61" s="1"/>
  <c r="H457" i="61"/>
  <c r="I457" i="61"/>
  <c r="U457" i="61" s="1"/>
  <c r="AC457" i="61"/>
  <c r="B458" i="61"/>
  <c r="D458" i="61"/>
  <c r="E458" i="61" s="1"/>
  <c r="F458" i="61"/>
  <c r="G458" i="61" s="1"/>
  <c r="H458" i="61"/>
  <c r="I458" i="61"/>
  <c r="M458" i="61" s="1"/>
  <c r="AC458" i="61"/>
  <c r="B459" i="61"/>
  <c r="D459" i="61"/>
  <c r="E459" i="61" s="1"/>
  <c r="F459" i="61"/>
  <c r="G459" i="61" s="1"/>
  <c r="H459" i="61"/>
  <c r="I459" i="61"/>
  <c r="J459" i="61" s="1"/>
  <c r="O459" i="61" s="1"/>
  <c r="AC459" i="61"/>
  <c r="B460" i="61"/>
  <c r="D460" i="61"/>
  <c r="E460" i="61" s="1"/>
  <c r="F460" i="61"/>
  <c r="G460" i="61" s="1"/>
  <c r="H460" i="61"/>
  <c r="I460" i="61"/>
  <c r="M460" i="61" s="1"/>
  <c r="AC460" i="61"/>
  <c r="B461" i="61"/>
  <c r="D461" i="61"/>
  <c r="E461" i="61" s="1"/>
  <c r="F461" i="61"/>
  <c r="G461" i="61" s="1"/>
  <c r="H461" i="61"/>
  <c r="I461" i="61"/>
  <c r="Y461" i="61" s="1"/>
  <c r="AC461" i="61"/>
  <c r="B414" i="61"/>
  <c r="D414" i="61"/>
  <c r="E414" i="61" s="1"/>
  <c r="F414" i="61"/>
  <c r="G414" i="61" s="1"/>
  <c r="H414" i="61"/>
  <c r="I414" i="61"/>
  <c r="K414" i="61" s="1"/>
  <c r="AC414" i="61"/>
  <c r="B415" i="61"/>
  <c r="D415" i="61"/>
  <c r="E415" i="61" s="1"/>
  <c r="F415" i="61"/>
  <c r="G415" i="61" s="1"/>
  <c r="H415" i="61"/>
  <c r="I415" i="61"/>
  <c r="AB415" i="61" s="1"/>
  <c r="AC415" i="61"/>
  <c r="B416" i="61"/>
  <c r="D416" i="61"/>
  <c r="E416" i="61" s="1"/>
  <c r="F416" i="61"/>
  <c r="G416" i="61" s="1"/>
  <c r="H416" i="61"/>
  <c r="I416" i="61"/>
  <c r="Y416" i="61" s="1"/>
  <c r="AC416" i="61"/>
  <c r="B420" i="61"/>
  <c r="D420" i="61"/>
  <c r="E420" i="61" s="1"/>
  <c r="E418" i="61" s="1"/>
  <c r="F420" i="61"/>
  <c r="G420" i="61" s="1"/>
  <c r="H420" i="61"/>
  <c r="I420" i="61"/>
  <c r="AC420" i="61"/>
  <c r="B421" i="61"/>
  <c r="D421" i="61"/>
  <c r="E421" i="61" s="1"/>
  <c r="F421" i="61"/>
  <c r="G421" i="61" s="1"/>
  <c r="H421" i="61"/>
  <c r="I421" i="61"/>
  <c r="W421" i="61" s="1"/>
  <c r="AC421" i="61"/>
  <c r="B422" i="61"/>
  <c r="D422" i="61"/>
  <c r="E422" i="61" s="1"/>
  <c r="F422" i="61"/>
  <c r="G422" i="61" s="1"/>
  <c r="H422" i="61"/>
  <c r="I422" i="61"/>
  <c r="AC422" i="61"/>
  <c r="B423" i="61"/>
  <c r="D423" i="61"/>
  <c r="E423" i="61" s="1"/>
  <c r="F423" i="61"/>
  <c r="G423" i="61" s="1"/>
  <c r="H423" i="61"/>
  <c r="I423" i="61"/>
  <c r="Z423" i="61" s="1"/>
  <c r="AC423" i="61"/>
  <c r="B424" i="61"/>
  <c r="D424" i="61"/>
  <c r="E424" i="61" s="1"/>
  <c r="F424" i="61"/>
  <c r="G424" i="61" s="1"/>
  <c r="H424" i="61"/>
  <c r="I424" i="61"/>
  <c r="X424" i="61" s="1"/>
  <c r="AC424" i="61"/>
  <c r="B425" i="61"/>
  <c r="D425" i="61"/>
  <c r="E425" i="61" s="1"/>
  <c r="F425" i="61"/>
  <c r="G425" i="61" s="1"/>
  <c r="H425" i="61"/>
  <c r="I425" i="61"/>
  <c r="K425" i="61" s="1"/>
  <c r="AC425" i="61"/>
  <c r="B426" i="61"/>
  <c r="D426" i="61"/>
  <c r="E426" i="61" s="1"/>
  <c r="F426" i="61"/>
  <c r="G426" i="61" s="1"/>
  <c r="H426" i="61"/>
  <c r="I426" i="61"/>
  <c r="AC426" i="61"/>
  <c r="B427" i="61"/>
  <c r="D427" i="61"/>
  <c r="E427" i="61" s="1"/>
  <c r="F427" i="61"/>
  <c r="G427" i="61" s="1"/>
  <c r="H427" i="61"/>
  <c r="I427" i="61"/>
  <c r="X427" i="61" s="1"/>
  <c r="AC427" i="61"/>
  <c r="B428" i="61"/>
  <c r="D428" i="61"/>
  <c r="E428" i="61" s="1"/>
  <c r="F428" i="61"/>
  <c r="G428" i="61" s="1"/>
  <c r="H428" i="61"/>
  <c r="I428" i="61"/>
  <c r="U428" i="61" s="1"/>
  <c r="AC428" i="61"/>
  <c r="B429" i="61"/>
  <c r="D429" i="61"/>
  <c r="E429" i="61" s="1"/>
  <c r="F429" i="61"/>
  <c r="G429" i="61" s="1"/>
  <c r="H429" i="61"/>
  <c r="I429" i="61"/>
  <c r="U429" i="61" s="1"/>
  <c r="AC429" i="61"/>
  <c r="B430" i="61"/>
  <c r="D430" i="61"/>
  <c r="E430" i="61" s="1"/>
  <c r="F430" i="61"/>
  <c r="G430" i="61" s="1"/>
  <c r="H430" i="61"/>
  <c r="I430" i="61"/>
  <c r="J430" i="61" s="1"/>
  <c r="O430" i="61" s="1"/>
  <c r="AC430" i="61"/>
  <c r="B431" i="61"/>
  <c r="D431" i="61"/>
  <c r="E431" i="61" s="1"/>
  <c r="F431" i="61"/>
  <c r="G431" i="61" s="1"/>
  <c r="H431" i="61"/>
  <c r="I431" i="61"/>
  <c r="M431" i="61" s="1"/>
  <c r="AC431" i="61"/>
  <c r="B435" i="61"/>
  <c r="D435" i="61"/>
  <c r="E435" i="61" s="1"/>
  <c r="E433" i="61" s="1"/>
  <c r="F435" i="61"/>
  <c r="G435" i="61" s="1"/>
  <c r="H435" i="61"/>
  <c r="I435" i="61"/>
  <c r="AC435" i="61"/>
  <c r="B436" i="61"/>
  <c r="D436" i="61"/>
  <c r="E436" i="61" s="1"/>
  <c r="F436" i="61"/>
  <c r="G436" i="61" s="1"/>
  <c r="H436" i="61"/>
  <c r="I436" i="61"/>
  <c r="K436" i="61" s="1"/>
  <c r="AC436" i="61"/>
  <c r="B437" i="61"/>
  <c r="D437" i="61"/>
  <c r="E437" i="61" s="1"/>
  <c r="F437" i="61"/>
  <c r="G437" i="61" s="1"/>
  <c r="H437" i="61"/>
  <c r="I437" i="61"/>
  <c r="AC437" i="61"/>
  <c r="B438" i="61"/>
  <c r="D438" i="61"/>
  <c r="E438" i="61" s="1"/>
  <c r="F438" i="61"/>
  <c r="G438" i="61" s="1"/>
  <c r="H438" i="61"/>
  <c r="I438" i="61"/>
  <c r="W438" i="61" s="1"/>
  <c r="AC438" i="61"/>
  <c r="B439" i="61"/>
  <c r="D439" i="61"/>
  <c r="E439" i="61" s="1"/>
  <c r="F439" i="61"/>
  <c r="G439" i="61" s="1"/>
  <c r="H439" i="61"/>
  <c r="I439" i="61"/>
  <c r="K439" i="61" s="1"/>
  <c r="AC439" i="61"/>
  <c r="B440" i="61"/>
  <c r="D440" i="61"/>
  <c r="E440" i="61" s="1"/>
  <c r="F440" i="61"/>
  <c r="G440" i="61" s="1"/>
  <c r="H440" i="61"/>
  <c r="I440" i="61"/>
  <c r="W440" i="61" s="1"/>
  <c r="AC440" i="61"/>
  <c r="B441" i="61"/>
  <c r="D441" i="61"/>
  <c r="E441" i="61" s="1"/>
  <c r="F441" i="61"/>
  <c r="G441" i="61" s="1"/>
  <c r="H441" i="61"/>
  <c r="I441" i="61"/>
  <c r="J441" i="61" s="1"/>
  <c r="O441" i="61" s="1"/>
  <c r="AC441" i="61"/>
  <c r="B442" i="61"/>
  <c r="D442" i="61"/>
  <c r="E442" i="61" s="1"/>
  <c r="F442" i="61"/>
  <c r="G442" i="61" s="1"/>
  <c r="H442" i="61"/>
  <c r="I442" i="61"/>
  <c r="M442" i="61" s="1"/>
  <c r="AC442" i="61"/>
  <c r="B364" i="61"/>
  <c r="D364" i="61"/>
  <c r="E364" i="61" s="1"/>
  <c r="F364" i="61"/>
  <c r="G364" i="61" s="1"/>
  <c r="H364" i="61"/>
  <c r="I364" i="61"/>
  <c r="J364" i="61" s="1"/>
  <c r="O364" i="61" s="1"/>
  <c r="AC364" i="61"/>
  <c r="B365" i="61"/>
  <c r="D365" i="61"/>
  <c r="E365" i="61" s="1"/>
  <c r="F365" i="61"/>
  <c r="G365" i="61" s="1"/>
  <c r="H365" i="61"/>
  <c r="I365" i="61"/>
  <c r="AB365" i="61" s="1"/>
  <c r="AC365" i="61"/>
  <c r="B366" i="61"/>
  <c r="D366" i="61"/>
  <c r="E366" i="61" s="1"/>
  <c r="F366" i="61"/>
  <c r="G366" i="61" s="1"/>
  <c r="H366" i="61"/>
  <c r="I366" i="61"/>
  <c r="Y366" i="61" s="1"/>
  <c r="AC366" i="61"/>
  <c r="B367" i="61"/>
  <c r="D367" i="61"/>
  <c r="E367" i="61" s="1"/>
  <c r="F367" i="61"/>
  <c r="G367" i="61" s="1"/>
  <c r="H367" i="61"/>
  <c r="I367" i="61"/>
  <c r="U367" i="61" s="1"/>
  <c r="AC367" i="61"/>
  <c r="B368" i="61"/>
  <c r="D368" i="61"/>
  <c r="E368" i="61" s="1"/>
  <c r="F368" i="61"/>
  <c r="G368" i="61" s="1"/>
  <c r="H368" i="61"/>
  <c r="I368" i="61"/>
  <c r="W368" i="61" s="1"/>
  <c r="AC368" i="61"/>
  <c r="B369" i="61"/>
  <c r="D369" i="61"/>
  <c r="E369" i="61" s="1"/>
  <c r="F369" i="61"/>
  <c r="G369" i="61" s="1"/>
  <c r="H369" i="61"/>
  <c r="I369" i="61"/>
  <c r="AC369" i="61"/>
  <c r="B370" i="61"/>
  <c r="D370" i="61"/>
  <c r="E370" i="61" s="1"/>
  <c r="F370" i="61"/>
  <c r="G370" i="61" s="1"/>
  <c r="H370" i="61"/>
  <c r="I370" i="61"/>
  <c r="X370" i="61" s="1"/>
  <c r="AC370" i="61"/>
  <c r="B371" i="61"/>
  <c r="D371" i="61"/>
  <c r="E371" i="61" s="1"/>
  <c r="F371" i="61"/>
  <c r="G371" i="61" s="1"/>
  <c r="H371" i="61"/>
  <c r="I371" i="61"/>
  <c r="X371" i="61" s="1"/>
  <c r="AC371" i="61"/>
  <c r="B375" i="61"/>
  <c r="D375" i="61"/>
  <c r="E375" i="61" s="1"/>
  <c r="E373" i="61" s="1"/>
  <c r="F375" i="61"/>
  <c r="G375" i="61" s="1"/>
  <c r="H375" i="61"/>
  <c r="I375" i="61"/>
  <c r="AC375" i="61"/>
  <c r="B376" i="61"/>
  <c r="D376" i="61"/>
  <c r="E376" i="61" s="1"/>
  <c r="F376" i="61"/>
  <c r="G376" i="61" s="1"/>
  <c r="H376" i="61"/>
  <c r="I376" i="61"/>
  <c r="AC376" i="61"/>
  <c r="B377" i="61"/>
  <c r="D377" i="61"/>
  <c r="E377" i="61" s="1"/>
  <c r="F377" i="61"/>
  <c r="G377" i="61" s="1"/>
  <c r="H377" i="61"/>
  <c r="I377" i="61"/>
  <c r="W377" i="61" s="1"/>
  <c r="AC377" i="61"/>
  <c r="B378" i="61"/>
  <c r="D378" i="61"/>
  <c r="E378" i="61" s="1"/>
  <c r="F378" i="61"/>
  <c r="G378" i="61" s="1"/>
  <c r="H378" i="61"/>
  <c r="I378" i="61"/>
  <c r="U378" i="61" s="1"/>
  <c r="AC378" i="61"/>
  <c r="B379" i="61"/>
  <c r="D379" i="61"/>
  <c r="E379" i="61" s="1"/>
  <c r="F379" i="61"/>
  <c r="G379" i="61" s="1"/>
  <c r="H379" i="61"/>
  <c r="I379" i="61"/>
  <c r="AC379" i="61"/>
  <c r="B380" i="61"/>
  <c r="D380" i="61"/>
  <c r="E380" i="61" s="1"/>
  <c r="F380" i="61"/>
  <c r="G380" i="61" s="1"/>
  <c r="H380" i="61"/>
  <c r="I380" i="61"/>
  <c r="J380" i="61" s="1"/>
  <c r="O380" i="61" s="1"/>
  <c r="AC380" i="61"/>
  <c r="B381" i="61"/>
  <c r="D381" i="61"/>
  <c r="E381" i="61" s="1"/>
  <c r="F381" i="61"/>
  <c r="G381" i="61" s="1"/>
  <c r="H381" i="61"/>
  <c r="I381" i="61"/>
  <c r="M381" i="61" s="1"/>
  <c r="AC381" i="61"/>
  <c r="B382" i="61"/>
  <c r="D382" i="61"/>
  <c r="E382" i="61" s="1"/>
  <c r="F382" i="61"/>
  <c r="G382" i="61" s="1"/>
  <c r="H382" i="61"/>
  <c r="I382" i="61"/>
  <c r="X382" i="61" s="1"/>
  <c r="AC382" i="61"/>
  <c r="B383" i="61"/>
  <c r="D383" i="61"/>
  <c r="E383" i="61" s="1"/>
  <c r="F383" i="61"/>
  <c r="G383" i="61" s="1"/>
  <c r="H383" i="61"/>
  <c r="I383" i="61"/>
  <c r="J383" i="61" s="1"/>
  <c r="O383" i="61" s="1"/>
  <c r="AC383" i="61"/>
  <c r="B384" i="61"/>
  <c r="D384" i="61"/>
  <c r="E384" i="61" s="1"/>
  <c r="F384" i="61"/>
  <c r="G384" i="61" s="1"/>
  <c r="H384" i="61"/>
  <c r="I384" i="61"/>
  <c r="AC384" i="61"/>
  <c r="B385" i="61"/>
  <c r="D385" i="61"/>
  <c r="E385" i="61" s="1"/>
  <c r="F385" i="61"/>
  <c r="G385" i="61" s="1"/>
  <c r="H385" i="61"/>
  <c r="I385" i="61"/>
  <c r="M385" i="61" s="1"/>
  <c r="AC385" i="61"/>
  <c r="B386" i="61"/>
  <c r="D386" i="61"/>
  <c r="E386" i="61" s="1"/>
  <c r="F386" i="61"/>
  <c r="G386" i="61" s="1"/>
  <c r="H386" i="61"/>
  <c r="I386" i="61"/>
  <c r="Z386" i="61" s="1"/>
  <c r="AC386" i="61"/>
  <c r="B390" i="61"/>
  <c r="D390" i="61"/>
  <c r="E390" i="61" s="1"/>
  <c r="E388" i="61" s="1"/>
  <c r="F390" i="61"/>
  <c r="G390" i="61" s="1"/>
  <c r="H390" i="61"/>
  <c r="I390" i="61"/>
  <c r="AC390" i="61"/>
  <c r="B391" i="61"/>
  <c r="D391" i="61"/>
  <c r="E391" i="61" s="1"/>
  <c r="F391" i="61"/>
  <c r="G391" i="61" s="1"/>
  <c r="H391" i="61"/>
  <c r="I391" i="61"/>
  <c r="J391" i="61" s="1"/>
  <c r="O391" i="61" s="1"/>
  <c r="AC391" i="61"/>
  <c r="B392" i="61"/>
  <c r="D392" i="61"/>
  <c r="E392" i="61" s="1"/>
  <c r="F392" i="61"/>
  <c r="G392" i="61" s="1"/>
  <c r="H392" i="61"/>
  <c r="I392" i="61"/>
  <c r="M392" i="61" s="1"/>
  <c r="AC392" i="61"/>
  <c r="B393" i="61"/>
  <c r="D393" i="61"/>
  <c r="E393" i="61" s="1"/>
  <c r="F393" i="61"/>
  <c r="G393" i="61" s="1"/>
  <c r="H393" i="61"/>
  <c r="I393" i="61"/>
  <c r="M393" i="61" s="1"/>
  <c r="AC393" i="61"/>
  <c r="B394" i="61"/>
  <c r="D394" i="61"/>
  <c r="E394" i="61" s="1"/>
  <c r="F394" i="61"/>
  <c r="G394" i="61" s="1"/>
  <c r="H394" i="61"/>
  <c r="I394" i="61"/>
  <c r="K394" i="61" s="1"/>
  <c r="AC394" i="61"/>
  <c r="B395" i="61"/>
  <c r="D395" i="61"/>
  <c r="E395" i="61" s="1"/>
  <c r="F395" i="61"/>
  <c r="G395" i="61" s="1"/>
  <c r="H395" i="61"/>
  <c r="I395" i="61"/>
  <c r="AC395" i="61"/>
  <c r="B396" i="61"/>
  <c r="D396" i="61"/>
  <c r="E396" i="61" s="1"/>
  <c r="F396" i="61"/>
  <c r="G396" i="61" s="1"/>
  <c r="H396" i="61"/>
  <c r="I396" i="61"/>
  <c r="U396" i="61" s="1"/>
  <c r="AC396" i="61"/>
  <c r="B397" i="61"/>
  <c r="D397" i="61"/>
  <c r="E397" i="61" s="1"/>
  <c r="F397" i="61"/>
  <c r="G397" i="61" s="1"/>
  <c r="H397" i="61"/>
  <c r="I397" i="61"/>
  <c r="J397" i="61" s="1"/>
  <c r="O397" i="61" s="1"/>
  <c r="AC397" i="61"/>
  <c r="B398" i="61"/>
  <c r="D398" i="61"/>
  <c r="E398" i="61" s="1"/>
  <c r="F398" i="61"/>
  <c r="G398" i="61" s="1"/>
  <c r="H398" i="61"/>
  <c r="I398" i="61"/>
  <c r="AC398" i="61"/>
  <c r="B399" i="61"/>
  <c r="D399" i="61"/>
  <c r="E399" i="61" s="1"/>
  <c r="F399" i="61"/>
  <c r="G399" i="61" s="1"/>
  <c r="H399" i="61"/>
  <c r="I399" i="61"/>
  <c r="J399" i="61" s="1"/>
  <c r="O399" i="61" s="1"/>
  <c r="AC399" i="61"/>
  <c r="B400" i="61"/>
  <c r="D400" i="61"/>
  <c r="E400" i="61" s="1"/>
  <c r="F400" i="61"/>
  <c r="G400" i="61" s="1"/>
  <c r="H400" i="61"/>
  <c r="I400" i="61"/>
  <c r="Y400" i="61" s="1"/>
  <c r="AC400" i="61"/>
  <c r="B401" i="61"/>
  <c r="D401" i="61"/>
  <c r="E401" i="61" s="1"/>
  <c r="F401" i="61"/>
  <c r="G401" i="61" s="1"/>
  <c r="H401" i="61"/>
  <c r="I401" i="61"/>
  <c r="X401" i="61" s="1"/>
  <c r="AC401" i="61"/>
  <c r="B405" i="61"/>
  <c r="D405" i="61"/>
  <c r="E405" i="61" s="1"/>
  <c r="E403" i="61" s="1"/>
  <c r="F405" i="61"/>
  <c r="G405" i="61" s="1"/>
  <c r="H405" i="61"/>
  <c r="I405" i="61"/>
  <c r="AC405" i="61"/>
  <c r="B406" i="61"/>
  <c r="D406" i="61"/>
  <c r="E406" i="61" s="1"/>
  <c r="F406" i="61"/>
  <c r="G406" i="61" s="1"/>
  <c r="H406" i="61"/>
  <c r="I406" i="61"/>
  <c r="Y406" i="61" s="1"/>
  <c r="AC406" i="61"/>
  <c r="B407" i="61"/>
  <c r="D407" i="61"/>
  <c r="E407" i="61" s="1"/>
  <c r="F407" i="61"/>
  <c r="G407" i="61" s="1"/>
  <c r="H407" i="61"/>
  <c r="I407" i="61"/>
  <c r="M407" i="61" s="1"/>
  <c r="AC407" i="61"/>
  <c r="B408" i="61"/>
  <c r="D408" i="61"/>
  <c r="E408" i="61" s="1"/>
  <c r="F408" i="61"/>
  <c r="G408" i="61" s="1"/>
  <c r="H408" i="61"/>
  <c r="I408" i="61"/>
  <c r="AC408" i="61"/>
  <c r="B409" i="61"/>
  <c r="D409" i="61"/>
  <c r="E409" i="61" s="1"/>
  <c r="F409" i="61"/>
  <c r="G409" i="61" s="1"/>
  <c r="H409" i="61"/>
  <c r="I409" i="61"/>
  <c r="Y409" i="61" s="1"/>
  <c r="AC409" i="61"/>
  <c r="B410" i="61"/>
  <c r="D410" i="61"/>
  <c r="E410" i="61" s="1"/>
  <c r="F410" i="61"/>
  <c r="G410" i="61" s="1"/>
  <c r="H410" i="61"/>
  <c r="I410" i="61"/>
  <c r="J410" i="61" s="1"/>
  <c r="O410" i="61" s="1"/>
  <c r="AC410" i="61"/>
  <c r="B411" i="61"/>
  <c r="D411" i="61"/>
  <c r="E411" i="61" s="1"/>
  <c r="F411" i="61"/>
  <c r="G411" i="61" s="1"/>
  <c r="H411" i="61"/>
  <c r="I411" i="61"/>
  <c r="J411" i="61" s="1"/>
  <c r="O411" i="61" s="1"/>
  <c r="AC411" i="61"/>
  <c r="B412" i="61"/>
  <c r="D412" i="61"/>
  <c r="E412" i="61" s="1"/>
  <c r="F412" i="61"/>
  <c r="G412" i="61" s="1"/>
  <c r="H412" i="61"/>
  <c r="I412" i="61"/>
  <c r="AC412" i="61"/>
  <c r="B413" i="61"/>
  <c r="D413" i="61"/>
  <c r="E413" i="61" s="1"/>
  <c r="F413" i="61"/>
  <c r="G413" i="61" s="1"/>
  <c r="H413" i="61"/>
  <c r="I413" i="61"/>
  <c r="K413" i="61" s="1"/>
  <c r="AC413" i="61"/>
  <c r="B257" i="61"/>
  <c r="D257" i="61"/>
  <c r="F257" i="61"/>
  <c r="G257" i="61" s="1"/>
  <c r="H257" i="61"/>
  <c r="I257" i="61"/>
  <c r="K257" i="61" s="1"/>
  <c r="AC257" i="61"/>
  <c r="B258" i="61"/>
  <c r="D258" i="61"/>
  <c r="F258" i="61"/>
  <c r="G258" i="61" s="1"/>
  <c r="H258" i="61"/>
  <c r="I258" i="61"/>
  <c r="AA258" i="61" s="1"/>
  <c r="AC258" i="61"/>
  <c r="B259" i="61"/>
  <c r="D259" i="61"/>
  <c r="F259" i="61"/>
  <c r="G259" i="61" s="1"/>
  <c r="H259" i="61"/>
  <c r="I259" i="61"/>
  <c r="J259" i="61" s="1"/>
  <c r="O259" i="61" s="1"/>
  <c r="AC259" i="61"/>
  <c r="B260" i="61"/>
  <c r="D260" i="61"/>
  <c r="F260" i="61"/>
  <c r="G260" i="61" s="1"/>
  <c r="H260" i="61"/>
  <c r="I260" i="61"/>
  <c r="U260" i="61" s="1"/>
  <c r="AC260" i="61"/>
  <c r="B261" i="61"/>
  <c r="D261" i="61"/>
  <c r="F261" i="61"/>
  <c r="G261" i="61" s="1"/>
  <c r="H261" i="61"/>
  <c r="I261" i="61"/>
  <c r="K261" i="61" s="1"/>
  <c r="AC261" i="61"/>
  <c r="B262" i="61"/>
  <c r="D262" i="61"/>
  <c r="F262" i="61"/>
  <c r="G262" i="61" s="1"/>
  <c r="H262" i="61"/>
  <c r="I262" i="61"/>
  <c r="Y262" i="61" s="1"/>
  <c r="AC262" i="61"/>
  <c r="B263" i="61"/>
  <c r="D263" i="61"/>
  <c r="F263" i="61"/>
  <c r="G263" i="61" s="1"/>
  <c r="H263" i="61"/>
  <c r="I263" i="61"/>
  <c r="K263" i="61" s="1"/>
  <c r="AC263" i="61"/>
  <c r="B264" i="61"/>
  <c r="D264" i="61"/>
  <c r="F264" i="61"/>
  <c r="G264" i="61" s="1"/>
  <c r="H264" i="61"/>
  <c r="I264" i="61"/>
  <c r="U264" i="61" s="1"/>
  <c r="AC264" i="61"/>
  <c r="B265" i="61"/>
  <c r="D265" i="61"/>
  <c r="F265" i="61"/>
  <c r="G265" i="61" s="1"/>
  <c r="H265" i="61"/>
  <c r="I265" i="61"/>
  <c r="X265" i="61" s="1"/>
  <c r="AC265" i="61"/>
  <c r="B266" i="61"/>
  <c r="D266" i="61"/>
  <c r="F266" i="61"/>
  <c r="G266" i="61" s="1"/>
  <c r="H266" i="61"/>
  <c r="I266" i="61"/>
  <c r="AC266" i="61"/>
  <c r="B270" i="61"/>
  <c r="D270" i="61"/>
  <c r="E270" i="61" s="1"/>
  <c r="F270" i="61"/>
  <c r="G270" i="61" s="1"/>
  <c r="H270" i="61"/>
  <c r="I270" i="61"/>
  <c r="U270" i="61" s="1"/>
  <c r="AC270" i="61"/>
  <c r="B271" i="61"/>
  <c r="D271" i="61"/>
  <c r="E271" i="61" s="1"/>
  <c r="F271" i="61"/>
  <c r="G271" i="61" s="1"/>
  <c r="H271" i="61"/>
  <c r="I271" i="61"/>
  <c r="U271" i="61" s="1"/>
  <c r="AC271" i="61"/>
  <c r="B272" i="61"/>
  <c r="D272" i="61"/>
  <c r="E272" i="61" s="1"/>
  <c r="F272" i="61"/>
  <c r="G272" i="61" s="1"/>
  <c r="H272" i="61"/>
  <c r="I272" i="61"/>
  <c r="M272" i="61" s="1"/>
  <c r="AC272" i="61"/>
  <c r="B273" i="61"/>
  <c r="D273" i="61"/>
  <c r="E273" i="61" s="1"/>
  <c r="F273" i="61"/>
  <c r="G273" i="61" s="1"/>
  <c r="H273" i="61"/>
  <c r="I273" i="61"/>
  <c r="Y273" i="61" s="1"/>
  <c r="AC273" i="61"/>
  <c r="B274" i="61"/>
  <c r="D274" i="61"/>
  <c r="E274" i="61" s="1"/>
  <c r="F274" i="61"/>
  <c r="G274" i="61" s="1"/>
  <c r="H274" i="61"/>
  <c r="I274" i="61"/>
  <c r="J274" i="61" s="1"/>
  <c r="O274" i="61" s="1"/>
  <c r="AC274" i="61"/>
  <c r="B275" i="61"/>
  <c r="D275" i="61"/>
  <c r="E275" i="61" s="1"/>
  <c r="F275" i="61"/>
  <c r="G275" i="61" s="1"/>
  <c r="H275" i="61"/>
  <c r="I275" i="61"/>
  <c r="M275" i="61" s="1"/>
  <c r="AC275" i="61"/>
  <c r="B276" i="61"/>
  <c r="D276" i="61"/>
  <c r="E276" i="61" s="1"/>
  <c r="F276" i="61"/>
  <c r="G276" i="61" s="1"/>
  <c r="H276" i="61"/>
  <c r="I276" i="61"/>
  <c r="K276" i="61" s="1"/>
  <c r="AC276" i="61"/>
  <c r="B277" i="61"/>
  <c r="D277" i="61"/>
  <c r="E277" i="61" s="1"/>
  <c r="F277" i="61"/>
  <c r="G277" i="61" s="1"/>
  <c r="H277" i="61"/>
  <c r="I277" i="61"/>
  <c r="AC277" i="61"/>
  <c r="B278" i="61"/>
  <c r="D278" i="61"/>
  <c r="E278" i="61" s="1"/>
  <c r="F278" i="61"/>
  <c r="G278" i="61" s="1"/>
  <c r="H278" i="61"/>
  <c r="I278" i="61"/>
  <c r="J278" i="61" s="1"/>
  <c r="O278" i="61" s="1"/>
  <c r="AC278" i="61"/>
  <c r="B279" i="61"/>
  <c r="D279" i="61"/>
  <c r="E279" i="61" s="1"/>
  <c r="F279" i="61"/>
  <c r="G279" i="61" s="1"/>
  <c r="H279" i="61"/>
  <c r="I279" i="61"/>
  <c r="U279" i="61" s="1"/>
  <c r="AC279" i="61"/>
  <c r="B280" i="61"/>
  <c r="D280" i="61"/>
  <c r="E280" i="61" s="1"/>
  <c r="F280" i="61"/>
  <c r="G280" i="61" s="1"/>
  <c r="H280" i="61"/>
  <c r="I280" i="61"/>
  <c r="AC280" i="61"/>
  <c r="B281" i="61"/>
  <c r="D281" i="61"/>
  <c r="E281" i="61" s="1"/>
  <c r="F281" i="61"/>
  <c r="G281" i="61" s="1"/>
  <c r="H281" i="61"/>
  <c r="I281" i="61"/>
  <c r="Y281" i="61" s="1"/>
  <c r="AC281" i="61"/>
  <c r="B285" i="61"/>
  <c r="D285" i="61"/>
  <c r="E285" i="61" s="1"/>
  <c r="F285" i="61"/>
  <c r="G285" i="61" s="1"/>
  <c r="H285" i="61"/>
  <c r="I285" i="61"/>
  <c r="AC285" i="61"/>
  <c r="B286" i="61"/>
  <c r="D286" i="61"/>
  <c r="E286" i="61" s="1"/>
  <c r="F286" i="61"/>
  <c r="G286" i="61" s="1"/>
  <c r="H286" i="61"/>
  <c r="I286" i="61"/>
  <c r="U286" i="61" s="1"/>
  <c r="AC286" i="61"/>
  <c r="B287" i="61"/>
  <c r="D287" i="61"/>
  <c r="E287" i="61" s="1"/>
  <c r="F287" i="61"/>
  <c r="G287" i="61" s="1"/>
  <c r="H287" i="61"/>
  <c r="I287" i="61"/>
  <c r="K287" i="61" s="1"/>
  <c r="AC287" i="61"/>
  <c r="B288" i="61"/>
  <c r="D288" i="61"/>
  <c r="E288" i="61" s="1"/>
  <c r="F288" i="61"/>
  <c r="G288" i="61" s="1"/>
  <c r="H288" i="61"/>
  <c r="I288" i="61"/>
  <c r="AC288" i="61"/>
  <c r="B289" i="61"/>
  <c r="D289" i="61"/>
  <c r="E289" i="61" s="1"/>
  <c r="F289" i="61"/>
  <c r="G289" i="61" s="1"/>
  <c r="H289" i="61"/>
  <c r="I289" i="61"/>
  <c r="J289" i="61" s="1"/>
  <c r="O289" i="61" s="1"/>
  <c r="AC289" i="61"/>
  <c r="B290" i="61"/>
  <c r="D290" i="61"/>
  <c r="E290" i="61" s="1"/>
  <c r="F290" i="61"/>
  <c r="G290" i="61" s="1"/>
  <c r="H290" i="61"/>
  <c r="I290" i="61"/>
  <c r="U290" i="61" s="1"/>
  <c r="AC290" i="61"/>
  <c r="B291" i="61"/>
  <c r="D291" i="61"/>
  <c r="E291" i="61" s="1"/>
  <c r="F291" i="61"/>
  <c r="G291" i="61" s="1"/>
  <c r="H291" i="61"/>
  <c r="I291" i="61"/>
  <c r="W291" i="61" s="1"/>
  <c r="AC291" i="61"/>
  <c r="B292" i="61"/>
  <c r="D292" i="61"/>
  <c r="E292" i="61" s="1"/>
  <c r="F292" i="61"/>
  <c r="G292" i="61" s="1"/>
  <c r="H292" i="61"/>
  <c r="I292" i="61"/>
  <c r="Y292" i="61" s="1"/>
  <c r="AC292" i="61"/>
  <c r="B293" i="61"/>
  <c r="D293" i="61"/>
  <c r="E293" i="61" s="1"/>
  <c r="F293" i="61"/>
  <c r="G293" i="61" s="1"/>
  <c r="H293" i="61"/>
  <c r="I293" i="61"/>
  <c r="M293" i="61" s="1"/>
  <c r="AC293" i="61"/>
  <c r="B294" i="61"/>
  <c r="D294" i="61"/>
  <c r="E294" i="61" s="1"/>
  <c r="F294" i="61"/>
  <c r="G294" i="61" s="1"/>
  <c r="H294" i="61"/>
  <c r="I294" i="61"/>
  <c r="X294" i="61" s="1"/>
  <c r="AC294" i="61"/>
  <c r="B295" i="61"/>
  <c r="D295" i="61"/>
  <c r="E295" i="61" s="1"/>
  <c r="F295" i="61"/>
  <c r="G295" i="61" s="1"/>
  <c r="H295" i="61"/>
  <c r="I295" i="61"/>
  <c r="AC295" i="61"/>
  <c r="B296" i="61"/>
  <c r="D296" i="61"/>
  <c r="E296" i="61" s="1"/>
  <c r="F296" i="61"/>
  <c r="G296" i="61" s="1"/>
  <c r="H296" i="61"/>
  <c r="I296" i="61"/>
  <c r="AC296" i="61"/>
  <c r="B300" i="61"/>
  <c r="D300" i="61"/>
  <c r="E300" i="61" s="1"/>
  <c r="E298" i="61" s="1"/>
  <c r="F300" i="61"/>
  <c r="G300" i="61" s="1"/>
  <c r="H300" i="61"/>
  <c r="I300" i="61"/>
  <c r="AC300" i="61"/>
  <c r="B301" i="61"/>
  <c r="D301" i="61"/>
  <c r="E301" i="61" s="1"/>
  <c r="F301" i="61"/>
  <c r="G301" i="61" s="1"/>
  <c r="H301" i="61"/>
  <c r="I301" i="61"/>
  <c r="AC301" i="61"/>
  <c r="B302" i="61"/>
  <c r="D302" i="61"/>
  <c r="E302" i="61" s="1"/>
  <c r="F302" i="61"/>
  <c r="G302" i="61" s="1"/>
  <c r="H302" i="61"/>
  <c r="I302" i="61"/>
  <c r="W302" i="61" s="1"/>
  <c r="AC302" i="61"/>
  <c r="B303" i="61"/>
  <c r="D303" i="61"/>
  <c r="E303" i="61" s="1"/>
  <c r="F303" i="61"/>
  <c r="G303" i="61" s="1"/>
  <c r="H303" i="61"/>
  <c r="I303" i="61"/>
  <c r="Y303" i="61" s="1"/>
  <c r="AC303" i="61"/>
  <c r="B304" i="61"/>
  <c r="D304" i="61"/>
  <c r="E304" i="61" s="1"/>
  <c r="F304" i="61"/>
  <c r="G304" i="61" s="1"/>
  <c r="H304" i="61"/>
  <c r="I304" i="61"/>
  <c r="AA304" i="61" s="1"/>
  <c r="AC304" i="61"/>
  <c r="B305" i="61"/>
  <c r="D305" i="61"/>
  <c r="E305" i="61" s="1"/>
  <c r="F305" i="61"/>
  <c r="G305" i="61" s="1"/>
  <c r="H305" i="61"/>
  <c r="I305" i="61"/>
  <c r="X305" i="61" s="1"/>
  <c r="AC305" i="61"/>
  <c r="B306" i="61"/>
  <c r="D306" i="61"/>
  <c r="E306" i="61" s="1"/>
  <c r="F306" i="61"/>
  <c r="G306" i="61" s="1"/>
  <c r="H306" i="61"/>
  <c r="I306" i="61"/>
  <c r="K306" i="61" s="1"/>
  <c r="AC306" i="61"/>
  <c r="B307" i="61"/>
  <c r="D307" i="61"/>
  <c r="E307" i="61" s="1"/>
  <c r="F307" i="61"/>
  <c r="G307" i="61" s="1"/>
  <c r="H307" i="61"/>
  <c r="I307" i="61"/>
  <c r="W307" i="61" s="1"/>
  <c r="AC307" i="61"/>
  <c r="B308" i="61"/>
  <c r="D308" i="61"/>
  <c r="E308" i="61" s="1"/>
  <c r="F308" i="61"/>
  <c r="G308" i="61" s="1"/>
  <c r="H308" i="61"/>
  <c r="I308" i="61"/>
  <c r="K308" i="61" s="1"/>
  <c r="AC308" i="61"/>
  <c r="B309" i="61"/>
  <c r="D309" i="61"/>
  <c r="E309" i="61" s="1"/>
  <c r="F309" i="61"/>
  <c r="G309" i="61" s="1"/>
  <c r="H309" i="61"/>
  <c r="I309" i="61"/>
  <c r="U309" i="61" s="1"/>
  <c r="AC309" i="61"/>
  <c r="B310" i="61"/>
  <c r="D310" i="61"/>
  <c r="E310" i="61" s="1"/>
  <c r="F310" i="61"/>
  <c r="G310" i="61" s="1"/>
  <c r="H310" i="61"/>
  <c r="I310" i="61"/>
  <c r="W310" i="61" s="1"/>
  <c r="AC310" i="61"/>
  <c r="B311" i="61"/>
  <c r="D311" i="61"/>
  <c r="E311" i="61" s="1"/>
  <c r="F311" i="61"/>
  <c r="G311" i="61" s="1"/>
  <c r="H311" i="61"/>
  <c r="I311" i="61"/>
  <c r="AC311" i="61"/>
  <c r="B318" i="61"/>
  <c r="D318" i="61"/>
  <c r="E318" i="61" s="1"/>
  <c r="F318" i="61"/>
  <c r="G318" i="61" s="1"/>
  <c r="H318" i="61"/>
  <c r="I318" i="61"/>
  <c r="AC318" i="61"/>
  <c r="B319" i="61"/>
  <c r="D319" i="61"/>
  <c r="E319" i="61" s="1"/>
  <c r="F319" i="61"/>
  <c r="G319" i="61" s="1"/>
  <c r="H319" i="61"/>
  <c r="I319" i="61"/>
  <c r="U319" i="61" s="1"/>
  <c r="AC319" i="61"/>
  <c r="B320" i="61"/>
  <c r="D320" i="61"/>
  <c r="E320" i="61" s="1"/>
  <c r="F320" i="61"/>
  <c r="G320" i="61" s="1"/>
  <c r="H320" i="61"/>
  <c r="I320" i="61"/>
  <c r="AA320" i="61" s="1"/>
  <c r="AC320" i="61"/>
  <c r="B321" i="61"/>
  <c r="D321" i="61"/>
  <c r="E321" i="61" s="1"/>
  <c r="F321" i="61"/>
  <c r="G321" i="61" s="1"/>
  <c r="H321" i="61"/>
  <c r="I321" i="61"/>
  <c r="AC321" i="61"/>
  <c r="B322" i="61"/>
  <c r="D322" i="61"/>
  <c r="E322" i="61" s="1"/>
  <c r="F322" i="61"/>
  <c r="G322" i="61" s="1"/>
  <c r="H322" i="61"/>
  <c r="I322" i="61"/>
  <c r="AC322" i="61"/>
  <c r="B323" i="61"/>
  <c r="D323" i="61"/>
  <c r="E323" i="61" s="1"/>
  <c r="F323" i="61"/>
  <c r="G323" i="61" s="1"/>
  <c r="H323" i="61"/>
  <c r="I323" i="61"/>
  <c r="M323" i="61" s="1"/>
  <c r="AC323" i="61"/>
  <c r="B324" i="61"/>
  <c r="D324" i="61"/>
  <c r="E324" i="61" s="1"/>
  <c r="F324" i="61"/>
  <c r="G324" i="61" s="1"/>
  <c r="H324" i="61"/>
  <c r="I324" i="61"/>
  <c r="X324" i="61" s="1"/>
  <c r="AC324" i="61"/>
  <c r="B325" i="61"/>
  <c r="D325" i="61"/>
  <c r="E325" i="61" s="1"/>
  <c r="F325" i="61"/>
  <c r="G325" i="61" s="1"/>
  <c r="H325" i="61"/>
  <c r="I325" i="61"/>
  <c r="AC325" i="61"/>
  <c r="B326" i="61"/>
  <c r="D326" i="61"/>
  <c r="E326" i="61" s="1"/>
  <c r="F326" i="61"/>
  <c r="G326" i="61" s="1"/>
  <c r="H326" i="61"/>
  <c r="I326" i="61"/>
  <c r="M326" i="61" s="1"/>
  <c r="AC326" i="61"/>
  <c r="B330" i="61"/>
  <c r="D330" i="61"/>
  <c r="E330" i="61" s="1"/>
  <c r="E328" i="61" s="1"/>
  <c r="F330" i="61"/>
  <c r="G330" i="61" s="1"/>
  <c r="H330" i="61"/>
  <c r="I330" i="61"/>
  <c r="AC330" i="61"/>
  <c r="B331" i="61"/>
  <c r="D331" i="61"/>
  <c r="E331" i="61" s="1"/>
  <c r="F331" i="61"/>
  <c r="G331" i="61" s="1"/>
  <c r="H331" i="61"/>
  <c r="I331" i="61"/>
  <c r="K331" i="61" s="1"/>
  <c r="AC331" i="61"/>
  <c r="B332" i="61"/>
  <c r="D332" i="61"/>
  <c r="E332" i="61" s="1"/>
  <c r="F332" i="61"/>
  <c r="G332" i="61" s="1"/>
  <c r="H332" i="61"/>
  <c r="I332" i="61"/>
  <c r="Y332" i="61" s="1"/>
  <c r="AC332" i="61"/>
  <c r="B333" i="61"/>
  <c r="D333" i="61"/>
  <c r="E333" i="61" s="1"/>
  <c r="F333" i="61"/>
  <c r="G333" i="61" s="1"/>
  <c r="H333" i="61"/>
  <c r="I333" i="61"/>
  <c r="AC333" i="61"/>
  <c r="B334" i="61"/>
  <c r="D334" i="61"/>
  <c r="E334" i="61" s="1"/>
  <c r="F334" i="61"/>
  <c r="G334" i="61" s="1"/>
  <c r="H334" i="61"/>
  <c r="I334" i="61"/>
  <c r="Y334" i="61" s="1"/>
  <c r="AC334" i="61"/>
  <c r="B335" i="61"/>
  <c r="D335" i="61"/>
  <c r="E335" i="61" s="1"/>
  <c r="F335" i="61"/>
  <c r="G335" i="61" s="1"/>
  <c r="H335" i="61"/>
  <c r="I335" i="61"/>
  <c r="AC335" i="61"/>
  <c r="B336" i="61"/>
  <c r="D336" i="61"/>
  <c r="E336" i="61" s="1"/>
  <c r="F336" i="61"/>
  <c r="G336" i="61" s="1"/>
  <c r="H336" i="61"/>
  <c r="I336" i="61"/>
  <c r="J336" i="61" s="1"/>
  <c r="O336" i="61" s="1"/>
  <c r="AC336" i="61"/>
  <c r="B337" i="61"/>
  <c r="D337" i="61"/>
  <c r="E337" i="61" s="1"/>
  <c r="F337" i="61"/>
  <c r="G337" i="61" s="1"/>
  <c r="H337" i="61"/>
  <c r="I337" i="61"/>
  <c r="U337" i="61" s="1"/>
  <c r="AC337" i="61"/>
  <c r="B338" i="61"/>
  <c r="D338" i="61"/>
  <c r="E338" i="61" s="1"/>
  <c r="F338" i="61"/>
  <c r="G338" i="61" s="1"/>
  <c r="H338" i="61"/>
  <c r="I338" i="61"/>
  <c r="W338" i="61" s="1"/>
  <c r="AC338" i="61"/>
  <c r="B339" i="61"/>
  <c r="D339" i="61"/>
  <c r="E339" i="61" s="1"/>
  <c r="F339" i="61"/>
  <c r="G339" i="61" s="1"/>
  <c r="H339" i="61"/>
  <c r="I339" i="61"/>
  <c r="J339" i="61" s="1"/>
  <c r="O339" i="61" s="1"/>
  <c r="AC339" i="61"/>
  <c r="B340" i="61"/>
  <c r="D340" i="61"/>
  <c r="E340" i="61" s="1"/>
  <c r="F340" i="61"/>
  <c r="G340" i="61" s="1"/>
  <c r="H340" i="61"/>
  <c r="I340" i="61"/>
  <c r="M340" i="61" s="1"/>
  <c r="AC340" i="61"/>
  <c r="B341" i="61"/>
  <c r="D341" i="61"/>
  <c r="E341" i="61" s="1"/>
  <c r="F341" i="61"/>
  <c r="G341" i="61" s="1"/>
  <c r="H341" i="61"/>
  <c r="I341" i="61"/>
  <c r="K341" i="61" s="1"/>
  <c r="AC341" i="61"/>
  <c r="B345" i="61"/>
  <c r="D345" i="61"/>
  <c r="E345" i="61" s="1"/>
  <c r="E343" i="61" s="1"/>
  <c r="F345" i="61"/>
  <c r="G345" i="61" s="1"/>
  <c r="H345" i="61"/>
  <c r="I345" i="61"/>
  <c r="AC345" i="61"/>
  <c r="B346" i="61"/>
  <c r="D346" i="61"/>
  <c r="E346" i="61" s="1"/>
  <c r="F346" i="61"/>
  <c r="G346" i="61" s="1"/>
  <c r="H346" i="61"/>
  <c r="I346" i="61"/>
  <c r="AC346" i="61"/>
  <c r="B347" i="61"/>
  <c r="D347" i="61"/>
  <c r="E347" i="61" s="1"/>
  <c r="F347" i="61"/>
  <c r="G347" i="61" s="1"/>
  <c r="H347" i="61"/>
  <c r="I347" i="61"/>
  <c r="J347" i="61" s="1"/>
  <c r="O347" i="61" s="1"/>
  <c r="AC347" i="61"/>
  <c r="B348" i="61"/>
  <c r="D348" i="61"/>
  <c r="E348" i="61" s="1"/>
  <c r="F348" i="61"/>
  <c r="G348" i="61" s="1"/>
  <c r="H348" i="61"/>
  <c r="I348" i="61"/>
  <c r="M348" i="61" s="1"/>
  <c r="AC348" i="61"/>
  <c r="B349" i="61"/>
  <c r="D349" i="61"/>
  <c r="E349" i="61" s="1"/>
  <c r="F349" i="61"/>
  <c r="G349" i="61" s="1"/>
  <c r="H349" i="61"/>
  <c r="I349" i="61"/>
  <c r="K349" i="61" s="1"/>
  <c r="AC349" i="61"/>
  <c r="B350" i="61"/>
  <c r="D350" i="61"/>
  <c r="E350" i="61" s="1"/>
  <c r="F350" i="61"/>
  <c r="G350" i="61" s="1"/>
  <c r="H350" i="61"/>
  <c r="I350" i="61"/>
  <c r="J350" i="61" s="1"/>
  <c r="O350" i="61" s="1"/>
  <c r="AC350" i="61"/>
  <c r="B351" i="61"/>
  <c r="D351" i="61"/>
  <c r="E351" i="61" s="1"/>
  <c r="F351" i="61"/>
  <c r="G351" i="61" s="1"/>
  <c r="H351" i="61"/>
  <c r="I351" i="61"/>
  <c r="AC351" i="61"/>
  <c r="B352" i="61"/>
  <c r="D352" i="61"/>
  <c r="E352" i="61" s="1"/>
  <c r="F352" i="61"/>
  <c r="G352" i="61" s="1"/>
  <c r="H352" i="61"/>
  <c r="I352" i="61"/>
  <c r="X352" i="61" s="1"/>
  <c r="AC352" i="61"/>
  <c r="B353" i="61"/>
  <c r="D353" i="61"/>
  <c r="E353" i="61" s="1"/>
  <c r="F353" i="61"/>
  <c r="G353" i="61" s="1"/>
  <c r="H353" i="61"/>
  <c r="I353" i="61"/>
  <c r="K353" i="61" s="1"/>
  <c r="AC353" i="61"/>
  <c r="B354" i="61"/>
  <c r="D354" i="61"/>
  <c r="E354" i="61" s="1"/>
  <c r="F354" i="61"/>
  <c r="G354" i="61" s="1"/>
  <c r="H354" i="61"/>
  <c r="I354" i="61"/>
  <c r="AC354" i="61"/>
  <c r="B355" i="61"/>
  <c r="D355" i="61"/>
  <c r="E355" i="61" s="1"/>
  <c r="F355" i="61"/>
  <c r="G355" i="61" s="1"/>
  <c r="H355" i="61"/>
  <c r="I355" i="61"/>
  <c r="W355" i="61" s="1"/>
  <c r="AC355" i="61"/>
  <c r="B356" i="61"/>
  <c r="D356" i="61"/>
  <c r="E356" i="61" s="1"/>
  <c r="F356" i="61"/>
  <c r="G356" i="61" s="1"/>
  <c r="H356" i="61"/>
  <c r="I356" i="61"/>
  <c r="U356" i="61" s="1"/>
  <c r="AC356" i="61"/>
  <c r="B360" i="61"/>
  <c r="D360" i="61"/>
  <c r="E360" i="61" s="1"/>
  <c r="E358" i="61" s="1"/>
  <c r="F360" i="61"/>
  <c r="G360" i="61" s="1"/>
  <c r="H360" i="61"/>
  <c r="I360" i="61"/>
  <c r="AC360" i="61"/>
  <c r="B361" i="61"/>
  <c r="D361" i="61"/>
  <c r="E361" i="61" s="1"/>
  <c r="F361" i="61"/>
  <c r="G361" i="61" s="1"/>
  <c r="H361" i="61"/>
  <c r="I361" i="61"/>
  <c r="J361" i="61" s="1"/>
  <c r="O361" i="61" s="1"/>
  <c r="AC361" i="61"/>
  <c r="B362" i="61"/>
  <c r="D362" i="61"/>
  <c r="E362" i="61" s="1"/>
  <c r="F362" i="61"/>
  <c r="G362" i="61" s="1"/>
  <c r="H362" i="61"/>
  <c r="I362" i="61"/>
  <c r="M362" i="61" s="1"/>
  <c r="AC362" i="61"/>
  <c r="B363" i="61"/>
  <c r="D363" i="61"/>
  <c r="E363" i="61" s="1"/>
  <c r="F363" i="61"/>
  <c r="G363" i="61" s="1"/>
  <c r="H363" i="61"/>
  <c r="I363" i="61"/>
  <c r="X363" i="61" s="1"/>
  <c r="AC363" i="61"/>
  <c r="B256" i="61"/>
  <c r="B255" i="61"/>
  <c r="B119" i="61"/>
  <c r="B120" i="61"/>
  <c r="B121" i="61"/>
  <c r="B122" i="61"/>
  <c r="B123" i="61"/>
  <c r="B124" i="61"/>
  <c r="B125" i="61"/>
  <c r="B126" i="61"/>
  <c r="B127" i="61"/>
  <c r="B128" i="61"/>
  <c r="B129" i="61"/>
  <c r="B130" i="61"/>
  <c r="B134" i="61"/>
  <c r="B135" i="61"/>
  <c r="B136" i="61"/>
  <c r="B137" i="61"/>
  <c r="B138" i="61"/>
  <c r="B139" i="61"/>
  <c r="B140" i="61"/>
  <c r="B141" i="61"/>
  <c r="B142" i="61"/>
  <c r="B143" i="61"/>
  <c r="B144" i="61"/>
  <c r="B145" i="61"/>
  <c r="B149" i="61"/>
  <c r="B150" i="61"/>
  <c r="B151" i="61"/>
  <c r="B152" i="61"/>
  <c r="B153" i="61"/>
  <c r="B154" i="61"/>
  <c r="B155" i="61"/>
  <c r="B156" i="61"/>
  <c r="B157" i="61"/>
  <c r="B158" i="61"/>
  <c r="B159" i="61"/>
  <c r="B160" i="61"/>
  <c r="B164" i="61"/>
  <c r="B165" i="61"/>
  <c r="B166" i="61"/>
  <c r="B167" i="61"/>
  <c r="B168" i="61"/>
  <c r="B170" i="61"/>
  <c r="B171" i="61"/>
  <c r="B172" i="61"/>
  <c r="B173" i="61"/>
  <c r="B174" i="61"/>
  <c r="B175" i="61"/>
  <c r="B179" i="61"/>
  <c r="B180" i="61"/>
  <c r="B181" i="61"/>
  <c r="B182" i="61"/>
  <c r="B183" i="61"/>
  <c r="B184" i="61"/>
  <c r="B185" i="61"/>
  <c r="B186" i="61"/>
  <c r="B187" i="61"/>
  <c r="B188" i="61"/>
  <c r="B189" i="61"/>
  <c r="B190" i="61"/>
  <c r="B191" i="61"/>
  <c r="B192" i="61"/>
  <c r="B194" i="61"/>
  <c r="B195" i="61"/>
  <c r="B196" i="61"/>
  <c r="B197" i="61"/>
  <c r="B198" i="61"/>
  <c r="B199" i="61"/>
  <c r="B200" i="61"/>
  <c r="B201" i="61"/>
  <c r="B202" i="61"/>
  <c r="B203" i="61"/>
  <c r="B204" i="61"/>
  <c r="B205" i="61"/>
  <c r="B206" i="61"/>
  <c r="B207" i="61"/>
  <c r="B209" i="61"/>
  <c r="B210" i="61"/>
  <c r="B211" i="61"/>
  <c r="B212" i="61"/>
  <c r="B213" i="61"/>
  <c r="B214" i="61"/>
  <c r="B215" i="61"/>
  <c r="B216" i="61"/>
  <c r="B217" i="61"/>
  <c r="B218" i="61"/>
  <c r="B219" i="61"/>
  <c r="B220" i="61"/>
  <c r="B224" i="61"/>
  <c r="B225" i="61"/>
  <c r="B226" i="61"/>
  <c r="B227" i="61"/>
  <c r="B228" i="61"/>
  <c r="B229" i="61"/>
  <c r="B230" i="61"/>
  <c r="B231" i="61"/>
  <c r="B232" i="61"/>
  <c r="B233" i="61"/>
  <c r="B234" i="61"/>
  <c r="B235" i="61"/>
  <c r="E256" i="61"/>
  <c r="E257" i="61" s="1"/>
  <c r="E258" i="61" s="1"/>
  <c r="E259" i="61" s="1"/>
  <c r="E260" i="61" s="1"/>
  <c r="E261" i="61" s="1"/>
  <c r="E262" i="61" s="1"/>
  <c r="E263" i="61" s="1"/>
  <c r="E264" i="61" s="1"/>
  <c r="E265" i="61" s="1"/>
  <c r="E266" i="61" s="1"/>
  <c r="E253" i="61"/>
  <c r="M238" i="61"/>
  <c r="D255" i="61"/>
  <c r="F255" i="61"/>
  <c r="G255" i="61" s="1"/>
  <c r="H255" i="61"/>
  <c r="I255" i="61"/>
  <c r="J255" i="61" s="1"/>
  <c r="O255" i="61" s="1"/>
  <c r="AC255" i="61"/>
  <c r="D256" i="61"/>
  <c r="F256" i="61"/>
  <c r="G256" i="61" s="1"/>
  <c r="H256" i="61"/>
  <c r="I256" i="61"/>
  <c r="AC256" i="61"/>
  <c r="B30" i="61"/>
  <c r="B31" i="61"/>
  <c r="B32" i="61"/>
  <c r="B33" i="61"/>
  <c r="B34" i="61"/>
  <c r="B35" i="61"/>
  <c r="B36" i="61"/>
  <c r="B37" i="61"/>
  <c r="B38" i="61"/>
  <c r="B39" i="61"/>
  <c r="B40" i="61"/>
  <c r="B29" i="61"/>
  <c r="AH36" i="2" l="1"/>
  <c r="Q459" i="61"/>
  <c r="S459" i="61"/>
  <c r="S255" i="61"/>
  <c r="Q255" i="61"/>
  <c r="Q316" i="61"/>
  <c r="S316" i="61"/>
  <c r="Q441" i="61"/>
  <c r="S441" i="61"/>
  <c r="Q361" i="61"/>
  <c r="S361" i="61"/>
  <c r="Q350" i="61"/>
  <c r="S350" i="61"/>
  <c r="Q339" i="61"/>
  <c r="S339" i="61"/>
  <c r="Q410" i="61"/>
  <c r="S410" i="61"/>
  <c r="Q399" i="61"/>
  <c r="S399" i="61"/>
  <c r="Q391" i="61"/>
  <c r="S391" i="61"/>
  <c r="Q380" i="61"/>
  <c r="S380" i="61"/>
  <c r="Q443" i="61"/>
  <c r="S443" i="61"/>
  <c r="Q411" i="61"/>
  <c r="S411" i="61"/>
  <c r="S315" i="61"/>
  <c r="Q315" i="61"/>
  <c r="Q336" i="61"/>
  <c r="S336" i="61"/>
  <c r="Q289" i="61"/>
  <c r="S289" i="61"/>
  <c r="Q278" i="61"/>
  <c r="S278" i="61"/>
  <c r="Q274" i="61"/>
  <c r="S274" i="61"/>
  <c r="Q259" i="61"/>
  <c r="S259" i="61"/>
  <c r="Q397" i="61"/>
  <c r="S397" i="61"/>
  <c r="Q456" i="61"/>
  <c r="S456" i="61"/>
  <c r="Q445" i="61"/>
  <c r="S445" i="61"/>
  <c r="Q451" i="61"/>
  <c r="S451" i="61"/>
  <c r="Q347" i="61"/>
  <c r="S347" i="61"/>
  <c r="Q430" i="61"/>
  <c r="S430" i="61"/>
  <c r="S383" i="61"/>
  <c r="Q383" i="61"/>
  <c r="Q364" i="61"/>
  <c r="S364" i="61"/>
  <c r="Q453" i="61"/>
  <c r="S453" i="61"/>
  <c r="J450" i="61"/>
  <c r="O450" i="61" s="1"/>
  <c r="I448" i="61"/>
  <c r="I433" i="61" s="1"/>
  <c r="I418" i="61" s="1"/>
  <c r="I403" i="61" s="1"/>
  <c r="I388" i="61" s="1"/>
  <c r="I373" i="61" s="1"/>
  <c r="I358" i="61" s="1"/>
  <c r="I343" i="61" s="1"/>
  <c r="I328" i="61" s="1"/>
  <c r="I313" i="61" s="1"/>
  <c r="I298" i="61" s="1"/>
  <c r="I283" i="61" s="1"/>
  <c r="I268" i="61" s="1"/>
  <c r="I253" i="61" s="1"/>
  <c r="M435" i="61"/>
  <c r="U420" i="61"/>
  <c r="K405" i="61"/>
  <c r="M375" i="61"/>
  <c r="W360" i="61"/>
  <c r="K345" i="61"/>
  <c r="U330" i="61"/>
  <c r="Y311" i="61"/>
  <c r="M300" i="61"/>
  <c r="K285" i="61"/>
  <c r="AD351" i="61"/>
  <c r="AD336" i="61"/>
  <c r="Y306" i="61"/>
  <c r="Y294" i="61"/>
  <c r="M244" i="61"/>
  <c r="AD436" i="61"/>
  <c r="K244" i="61"/>
  <c r="AE241" i="61"/>
  <c r="X241" i="61"/>
  <c r="Z360" i="61"/>
  <c r="K245" i="61"/>
  <c r="AB360" i="61"/>
  <c r="X360" i="61"/>
  <c r="AE408" i="61"/>
  <c r="Z293" i="61"/>
  <c r="AD394" i="61"/>
  <c r="M360" i="61"/>
  <c r="Y392" i="61"/>
  <c r="AE450" i="61"/>
  <c r="Y408" i="61"/>
  <c r="AA348" i="61"/>
  <c r="U392" i="61"/>
  <c r="AE443" i="61"/>
  <c r="AB338" i="61"/>
  <c r="Y338" i="61"/>
  <c r="AB392" i="61"/>
  <c r="Z354" i="61"/>
  <c r="AD377" i="61"/>
  <c r="AB438" i="61"/>
  <c r="AA443" i="61"/>
  <c r="AE248" i="61"/>
  <c r="AE261" i="61"/>
  <c r="AB377" i="61"/>
  <c r="X443" i="61"/>
  <c r="AD248" i="61"/>
  <c r="AD264" i="61"/>
  <c r="Z377" i="61"/>
  <c r="AE453" i="61"/>
  <c r="W443" i="61"/>
  <c r="X288" i="61"/>
  <c r="Y263" i="61"/>
  <c r="AA261" i="61"/>
  <c r="K407" i="61"/>
  <c r="Y377" i="61"/>
  <c r="AA248" i="61"/>
  <c r="Z261" i="61"/>
  <c r="AD413" i="61"/>
  <c r="U248" i="61"/>
  <c r="W261" i="61"/>
  <c r="K248" i="61"/>
  <c r="Z336" i="61"/>
  <c r="M294" i="61"/>
  <c r="AA438" i="61"/>
  <c r="Z436" i="61"/>
  <c r="W450" i="61"/>
  <c r="AA446" i="61"/>
  <c r="X336" i="61"/>
  <c r="J287" i="61"/>
  <c r="O287" i="61" s="1"/>
  <c r="J438" i="61"/>
  <c r="O438" i="61" s="1"/>
  <c r="Y436" i="61"/>
  <c r="M450" i="61"/>
  <c r="Y446" i="61"/>
  <c r="AA245" i="61"/>
  <c r="Y274" i="61"/>
  <c r="AB250" i="61"/>
  <c r="Y248" i="61"/>
  <c r="Y245" i="61"/>
  <c r="AB274" i="61"/>
  <c r="Y304" i="61"/>
  <c r="W274" i="61"/>
  <c r="J379" i="61"/>
  <c r="O379" i="61" s="1"/>
  <c r="AB426" i="61"/>
  <c r="AB414" i="61"/>
  <c r="Y251" i="61"/>
  <c r="W248" i="61"/>
  <c r="X245" i="61"/>
  <c r="AD244" i="61"/>
  <c r="AB242" i="61"/>
  <c r="Y310" i="61"/>
  <c r="Z276" i="61"/>
  <c r="AE436" i="61"/>
  <c r="X426" i="61"/>
  <c r="Y458" i="61"/>
  <c r="M248" i="61"/>
  <c r="W245" i="61"/>
  <c r="AA381" i="61"/>
  <c r="M437" i="61"/>
  <c r="AD453" i="61"/>
  <c r="W251" i="61"/>
  <c r="AE244" i="61"/>
  <c r="U244" i="61"/>
  <c r="AA242" i="61"/>
  <c r="AE288" i="61"/>
  <c r="Z381" i="61"/>
  <c r="U426" i="61"/>
  <c r="Y242" i="61"/>
  <c r="AB381" i="61"/>
  <c r="AD300" i="61"/>
  <c r="Y381" i="61"/>
  <c r="Z453" i="61"/>
  <c r="AB407" i="61"/>
  <c r="X381" i="61"/>
  <c r="U377" i="61"/>
  <c r="W453" i="61"/>
  <c r="AB244" i="61"/>
  <c r="K360" i="61"/>
  <c r="AB300" i="61"/>
  <c r="AD296" i="61"/>
  <c r="U277" i="61"/>
  <c r="Z407" i="61"/>
  <c r="AE381" i="61"/>
  <c r="W381" i="61"/>
  <c r="M436" i="61"/>
  <c r="J235" i="61"/>
  <c r="O235" i="61" s="1"/>
  <c r="Y244" i="61"/>
  <c r="AB308" i="61"/>
  <c r="W300" i="61"/>
  <c r="K277" i="61"/>
  <c r="X407" i="61"/>
  <c r="AD381" i="61"/>
  <c r="AE251" i="61"/>
  <c r="W244" i="61"/>
  <c r="AD242" i="61"/>
  <c r="Y318" i="61"/>
  <c r="Y309" i="61"/>
  <c r="AA308" i="61"/>
  <c r="M296" i="61"/>
  <c r="Y288" i="61"/>
  <c r="Y287" i="61"/>
  <c r="Y258" i="61"/>
  <c r="K381" i="61"/>
  <c r="AD319" i="61"/>
  <c r="K408" i="61"/>
  <c r="AA407" i="61"/>
  <c r="J407" i="61"/>
  <c r="O407" i="61" s="1"/>
  <c r="U381" i="61"/>
  <c r="AA250" i="61"/>
  <c r="AE249" i="61"/>
  <c r="W241" i="61"/>
  <c r="AA340" i="61"/>
  <c r="AA338" i="61"/>
  <c r="AA336" i="61"/>
  <c r="AD320" i="61"/>
  <c r="U300" i="61"/>
  <c r="W235" i="61"/>
  <c r="M240" i="61"/>
  <c r="M250" i="61"/>
  <c r="AB246" i="61"/>
  <c r="K241" i="61"/>
  <c r="AD302" i="61"/>
  <c r="J300" i="61"/>
  <c r="O300" i="61" s="1"/>
  <c r="Y407" i="61"/>
  <c r="AD401" i="61"/>
  <c r="K392" i="61"/>
  <c r="J381" i="61"/>
  <c r="O381" i="61" s="1"/>
  <c r="J377" i="61"/>
  <c r="O377" i="61" s="1"/>
  <c r="Z235" i="61"/>
  <c r="K250" i="61"/>
  <c r="AA249" i="61"/>
  <c r="AD347" i="61"/>
  <c r="AE289" i="61"/>
  <c r="AB385" i="61"/>
  <c r="Y249" i="61"/>
  <c r="AA347" i="61"/>
  <c r="AD289" i="61"/>
  <c r="Z285" i="61"/>
  <c r="AD408" i="61"/>
  <c r="W407" i="61"/>
  <c r="AD407" i="61"/>
  <c r="K401" i="61"/>
  <c r="AE392" i="61"/>
  <c r="AA385" i="61"/>
  <c r="AE460" i="61"/>
  <c r="U458" i="61"/>
  <c r="X249" i="61"/>
  <c r="W242" i="61"/>
  <c r="Z347" i="61"/>
  <c r="AE338" i="61"/>
  <c r="Y302" i="61"/>
  <c r="Z300" i="61"/>
  <c r="Y285" i="61"/>
  <c r="X385" i="61"/>
  <c r="AD250" i="61"/>
  <c r="W249" i="61"/>
  <c r="K242" i="61"/>
  <c r="AA241" i="61"/>
  <c r="U347" i="61"/>
  <c r="AD338" i="61"/>
  <c r="M302" i="61"/>
  <c r="Y300" i="61"/>
  <c r="AE294" i="61"/>
  <c r="AB289" i="61"/>
  <c r="J285" i="61"/>
  <c r="O285" i="61" s="1"/>
  <c r="U407" i="61"/>
  <c r="Z392" i="61"/>
  <c r="U385" i="61"/>
  <c r="J378" i="61"/>
  <c r="O378" i="61" s="1"/>
  <c r="AB460" i="61"/>
  <c r="K249" i="61"/>
  <c r="Y241" i="61"/>
  <c r="AD330" i="61"/>
  <c r="AE330" i="61"/>
  <c r="AA323" i="61"/>
  <c r="Y323" i="61"/>
  <c r="AA356" i="61"/>
  <c r="M354" i="61"/>
  <c r="J349" i="61"/>
  <c r="O349" i="61" s="1"/>
  <c r="Z348" i="61"/>
  <c r="X338" i="61"/>
  <c r="Y330" i="61"/>
  <c r="Z324" i="61"/>
  <c r="W323" i="61"/>
  <c r="J306" i="61"/>
  <c r="O306" i="61" s="1"/>
  <c r="W305" i="61"/>
  <c r="AA300" i="61"/>
  <c r="K300" i="61"/>
  <c r="Z294" i="61"/>
  <c r="AD286" i="61"/>
  <c r="K258" i="61"/>
  <c r="M413" i="61"/>
  <c r="Y401" i="61"/>
  <c r="AD438" i="61"/>
  <c r="AE445" i="61"/>
  <c r="K251" i="61"/>
  <c r="AE247" i="61"/>
  <c r="AA246" i="61"/>
  <c r="AE243" i="61"/>
  <c r="AE324" i="61"/>
  <c r="Z330" i="61"/>
  <c r="Z401" i="61"/>
  <c r="Y438" i="61"/>
  <c r="AA337" i="61"/>
  <c r="X330" i="61"/>
  <c r="Y324" i="61"/>
  <c r="AE323" i="61"/>
  <c r="U289" i="61"/>
  <c r="W401" i="61"/>
  <c r="AD379" i="61"/>
  <c r="M438" i="61"/>
  <c r="AD445" i="61"/>
  <c r="Y246" i="61"/>
  <c r="AB323" i="61"/>
  <c r="M338" i="61"/>
  <c r="Z337" i="61"/>
  <c r="W324" i="61"/>
  <c r="AD323" i="61"/>
  <c r="U323" i="61"/>
  <c r="AD378" i="61"/>
  <c r="U438" i="61"/>
  <c r="AE456" i="61"/>
  <c r="AA247" i="61"/>
  <c r="W246" i="61"/>
  <c r="AA243" i="61"/>
  <c r="J337" i="61"/>
  <c r="O337" i="61" s="1"/>
  <c r="AB336" i="61"/>
  <c r="K330" i="61"/>
  <c r="K323" i="61"/>
  <c r="X300" i="61"/>
  <c r="AE300" i="61"/>
  <c r="Y277" i="61"/>
  <c r="AE401" i="61"/>
  <c r="M401" i="61"/>
  <c r="J400" i="61"/>
  <c r="O400" i="61" s="1"/>
  <c r="Y395" i="61"/>
  <c r="K438" i="61"/>
  <c r="AA437" i="61"/>
  <c r="AD425" i="61"/>
  <c r="W424" i="61"/>
  <c r="AB445" i="61"/>
  <c r="Y250" i="61"/>
  <c r="Y247" i="61"/>
  <c r="Y243" i="61"/>
  <c r="M242" i="61"/>
  <c r="AA457" i="61"/>
  <c r="AA456" i="61"/>
  <c r="X445" i="61"/>
  <c r="AB443" i="61"/>
  <c r="AA251" i="61"/>
  <c r="W250" i="61"/>
  <c r="AB248" i="61"/>
  <c r="X247" i="61"/>
  <c r="AE246" i="61"/>
  <c r="M246" i="61"/>
  <c r="AE245" i="61"/>
  <c r="AA244" i="61"/>
  <c r="X243" i="61"/>
  <c r="AE242" i="61"/>
  <c r="U242" i="61"/>
  <c r="Z456" i="61"/>
  <c r="W445" i="61"/>
  <c r="W247" i="61"/>
  <c r="AD246" i="61"/>
  <c r="U246" i="61"/>
  <c r="W243" i="61"/>
  <c r="AD355" i="61"/>
  <c r="AE349" i="61"/>
  <c r="U340" i="61"/>
  <c r="Y336" i="61"/>
  <c r="AA330" i="61"/>
  <c r="AD324" i="61"/>
  <c r="Z323" i="61"/>
  <c r="Y319" i="61"/>
  <c r="AB302" i="61"/>
  <c r="AD294" i="61"/>
  <c r="AA401" i="61"/>
  <c r="AE378" i="61"/>
  <c r="Z438" i="61"/>
  <c r="AE437" i="61"/>
  <c r="AA421" i="61"/>
  <c r="Y456" i="61"/>
  <c r="U445" i="61"/>
  <c r="Y443" i="61"/>
  <c r="X251" i="61"/>
  <c r="AE250" i="61"/>
  <c r="U250" i="61"/>
  <c r="K247" i="61"/>
  <c r="K246" i="61"/>
  <c r="K243" i="61"/>
  <c r="Z251" i="61"/>
  <c r="J251" i="61"/>
  <c r="O251" i="61" s="1"/>
  <c r="Z249" i="61"/>
  <c r="J249" i="61"/>
  <c r="O249" i="61" s="1"/>
  <c r="Z247" i="61"/>
  <c r="J247" i="61"/>
  <c r="O247" i="61" s="1"/>
  <c r="Z245" i="61"/>
  <c r="J245" i="61"/>
  <c r="O245" i="61" s="1"/>
  <c r="Z243" i="61"/>
  <c r="J243" i="61"/>
  <c r="O243" i="61" s="1"/>
  <c r="Z241" i="61"/>
  <c r="J241" i="61"/>
  <c r="O241" i="61" s="1"/>
  <c r="AD251" i="61"/>
  <c r="Z250" i="61"/>
  <c r="J250" i="61"/>
  <c r="O250" i="61" s="1"/>
  <c r="AD249" i="61"/>
  <c r="Z248" i="61"/>
  <c r="J248" i="61"/>
  <c r="O248" i="61" s="1"/>
  <c r="AD247" i="61"/>
  <c r="Z246" i="61"/>
  <c r="J246" i="61"/>
  <c r="O246" i="61" s="1"/>
  <c r="AD245" i="61"/>
  <c r="Z244" i="61"/>
  <c r="J244" i="61"/>
  <c r="O244" i="61" s="1"/>
  <c r="AD243" i="61"/>
  <c r="Z242" i="61"/>
  <c r="J242" i="61"/>
  <c r="O242" i="61" s="1"/>
  <c r="AD241" i="61"/>
  <c r="M251" i="61"/>
  <c r="M249" i="61"/>
  <c r="M247" i="61"/>
  <c r="M245" i="61"/>
  <c r="M243" i="61"/>
  <c r="M241" i="61"/>
  <c r="AB251" i="61"/>
  <c r="AB249" i="61"/>
  <c r="AB247" i="61"/>
  <c r="AB245" i="61"/>
  <c r="AB243" i="61"/>
  <c r="AB241" i="61"/>
  <c r="X235" i="61"/>
  <c r="W240" i="61"/>
  <c r="Y235" i="61"/>
  <c r="X240" i="61"/>
  <c r="Y240" i="61"/>
  <c r="K235" i="61"/>
  <c r="AA235" i="61"/>
  <c r="J240" i="61"/>
  <c r="O240" i="61" s="1"/>
  <c r="Z240" i="61"/>
  <c r="U235" i="61"/>
  <c r="AB235" i="61"/>
  <c r="K240" i="61"/>
  <c r="AA240" i="61"/>
  <c r="U240" i="61"/>
  <c r="AE240" i="61"/>
  <c r="AD240" i="61"/>
  <c r="M355" i="61"/>
  <c r="Y347" i="61"/>
  <c r="Y326" i="61"/>
  <c r="M319" i="61"/>
  <c r="Z308" i="61"/>
  <c r="Z296" i="61"/>
  <c r="AD291" i="61"/>
  <c r="X274" i="61"/>
  <c r="Y261" i="61"/>
  <c r="J413" i="61"/>
  <c r="O413" i="61" s="1"/>
  <c r="Y405" i="61"/>
  <c r="X395" i="61"/>
  <c r="K437" i="61"/>
  <c r="AD431" i="61"/>
  <c r="K426" i="61"/>
  <c r="AD414" i="61"/>
  <c r="AD443" i="61"/>
  <c r="U443" i="61"/>
  <c r="Z326" i="61"/>
  <c r="Y337" i="61"/>
  <c r="X326" i="61"/>
  <c r="AE319" i="61"/>
  <c r="J319" i="61"/>
  <c r="O319" i="61" s="1"/>
  <c r="AB318" i="61"/>
  <c r="Y308" i="61"/>
  <c r="X296" i="61"/>
  <c r="AE278" i="61"/>
  <c r="X261" i="61"/>
  <c r="M395" i="61"/>
  <c r="AE371" i="61"/>
  <c r="Y364" i="61"/>
  <c r="AB442" i="61"/>
  <c r="J426" i="61"/>
  <c r="O426" i="61" s="1"/>
  <c r="AA458" i="61"/>
  <c r="AE454" i="61"/>
  <c r="AB346" i="61"/>
  <c r="AE326" i="61"/>
  <c r="W326" i="61"/>
  <c r="AD318" i="61"/>
  <c r="X308" i="61"/>
  <c r="AE266" i="61"/>
  <c r="AA442" i="61"/>
  <c r="AD454" i="61"/>
  <c r="AB363" i="61"/>
  <c r="AA346" i="61"/>
  <c r="AD326" i="61"/>
  <c r="X318" i="61"/>
  <c r="M308" i="61"/>
  <c r="AD307" i="61"/>
  <c r="Y289" i="61"/>
  <c r="AB278" i="61"/>
  <c r="AE274" i="61"/>
  <c r="M274" i="61"/>
  <c r="Z263" i="61"/>
  <c r="AD261" i="61"/>
  <c r="Y259" i="61"/>
  <c r="Z257" i="61"/>
  <c r="J408" i="61"/>
  <c r="O408" i="61" s="1"/>
  <c r="AE382" i="61"/>
  <c r="Y376" i="61"/>
  <c r="Y371" i="61"/>
  <c r="Z442" i="61"/>
  <c r="AA426" i="61"/>
  <c r="X421" i="61"/>
  <c r="AA420" i="61"/>
  <c r="W414" i="61"/>
  <c r="Y455" i="61"/>
  <c r="AA363" i="61"/>
  <c r="AD360" i="61"/>
  <c r="AE352" i="61"/>
  <c r="AE347" i="61"/>
  <c r="Y346" i="61"/>
  <c r="K340" i="61"/>
  <c r="AD332" i="61"/>
  <c r="J330" i="61"/>
  <c r="O330" i="61" s="1"/>
  <c r="U326" i="61"/>
  <c r="AA319" i="61"/>
  <c r="M318" i="61"/>
  <c r="U308" i="61"/>
  <c r="J294" i="61"/>
  <c r="O294" i="61" s="1"/>
  <c r="X289" i="61"/>
  <c r="AA278" i="61"/>
  <c r="AD274" i="61"/>
  <c r="U274" i="61"/>
  <c r="AB266" i="61"/>
  <c r="M261" i="61"/>
  <c r="Z413" i="61"/>
  <c r="X376" i="61"/>
  <c r="W371" i="61"/>
  <c r="X442" i="61"/>
  <c r="Z426" i="61"/>
  <c r="Y420" i="61"/>
  <c r="W454" i="61"/>
  <c r="Y450" i="61"/>
  <c r="M363" i="61"/>
  <c r="AB362" i="61"/>
  <c r="AA351" i="61"/>
  <c r="AB347" i="61"/>
  <c r="M346" i="61"/>
  <c r="AB326" i="61"/>
  <c r="K326" i="61"/>
  <c r="Z319" i="61"/>
  <c r="U318" i="61"/>
  <c r="J308" i="61"/>
  <c r="O308" i="61" s="1"/>
  <c r="AB307" i="61"/>
  <c r="W289" i="61"/>
  <c r="X278" i="61"/>
  <c r="AA266" i="61"/>
  <c r="AB261" i="61"/>
  <c r="U261" i="61"/>
  <c r="Y413" i="61"/>
  <c r="AB411" i="61"/>
  <c r="J382" i="61"/>
  <c r="O382" i="61" s="1"/>
  <c r="M376" i="61"/>
  <c r="AD429" i="61"/>
  <c r="AA428" i="61"/>
  <c r="Y426" i="61"/>
  <c r="M420" i="61"/>
  <c r="M414" i="61"/>
  <c r="X450" i="61"/>
  <c r="AD442" i="61"/>
  <c r="K363" i="61"/>
  <c r="U362" i="61"/>
  <c r="K352" i="61"/>
  <c r="Z351" i="61"/>
  <c r="U346" i="61"/>
  <c r="AB335" i="61"/>
  <c r="AA326" i="61"/>
  <c r="J326" i="61"/>
  <c r="O326" i="61" s="1"/>
  <c r="U307" i="61"/>
  <c r="Y266" i="61"/>
  <c r="Y384" i="61"/>
  <c r="Y380" i="61"/>
  <c r="U442" i="61"/>
  <c r="AA367" i="61"/>
  <c r="Z363" i="61"/>
  <c r="X356" i="61"/>
  <c r="U355" i="61"/>
  <c r="Y351" i="61"/>
  <c r="AB349" i="61"/>
  <c r="Y348" i="61"/>
  <c r="U338" i="61"/>
  <c r="Z335" i="61"/>
  <c r="AB332" i="61"/>
  <c r="AD331" i="61"/>
  <c r="AA318" i="61"/>
  <c r="K318" i="61"/>
  <c r="AA309" i="61"/>
  <c r="Y307" i="61"/>
  <c r="U293" i="61"/>
  <c r="M288" i="61"/>
  <c r="AA286" i="61"/>
  <c r="X285" i="61"/>
  <c r="AE285" i="61"/>
  <c r="Z275" i="61"/>
  <c r="AE272" i="61"/>
  <c r="AB270" i="61"/>
  <c r="Z264" i="61"/>
  <c r="X263" i="61"/>
  <c r="Y411" i="61"/>
  <c r="K385" i="61"/>
  <c r="Z367" i="61"/>
  <c r="AE364" i="61"/>
  <c r="W364" i="61"/>
  <c r="Y442" i="61"/>
  <c r="AD440" i="61"/>
  <c r="J437" i="61"/>
  <c r="O437" i="61" s="1"/>
  <c r="U436" i="61"/>
  <c r="AA431" i="61"/>
  <c r="Y428" i="61"/>
  <c r="Y427" i="61"/>
  <c r="AB425" i="61"/>
  <c r="U421" i="61"/>
  <c r="AE414" i="61"/>
  <c r="J414" i="61"/>
  <c r="O414" i="61" s="1"/>
  <c r="K458" i="61"/>
  <c r="Y457" i="61"/>
  <c r="J454" i="61"/>
  <c r="O454" i="61" s="1"/>
  <c r="M453" i="61"/>
  <c r="K443" i="61"/>
  <c r="AB275" i="61"/>
  <c r="AA411" i="61"/>
  <c r="AD382" i="61"/>
  <c r="X364" i="61"/>
  <c r="Y363" i="61"/>
  <c r="K356" i="61"/>
  <c r="AB355" i="61"/>
  <c r="K355" i="61"/>
  <c r="AB354" i="61"/>
  <c r="AB352" i="61"/>
  <c r="W351" i="61"/>
  <c r="AA349" i="61"/>
  <c r="K348" i="61"/>
  <c r="K338" i="61"/>
  <c r="M335" i="61"/>
  <c r="AA334" i="61"/>
  <c r="X332" i="61"/>
  <c r="Z318" i="61"/>
  <c r="J318" i="61"/>
  <c r="O318" i="61" s="1"/>
  <c r="U310" i="61"/>
  <c r="X307" i="61"/>
  <c r="AE293" i="61"/>
  <c r="K293" i="61"/>
  <c r="AB291" i="61"/>
  <c r="Z286" i="61"/>
  <c r="W285" i="61"/>
  <c r="AA279" i="61"/>
  <c r="AB277" i="61"/>
  <c r="Y275" i="61"/>
  <c r="Z271" i="61"/>
  <c r="AA270" i="61"/>
  <c r="K266" i="61"/>
  <c r="Y264" i="61"/>
  <c r="U263" i="61"/>
  <c r="Z405" i="61"/>
  <c r="M394" i="61"/>
  <c r="AA392" i="61"/>
  <c r="J392" i="61"/>
  <c r="O392" i="61" s="1"/>
  <c r="J385" i="61"/>
  <c r="O385" i="61" s="1"/>
  <c r="M384" i="61"/>
  <c r="AA382" i="61"/>
  <c r="AA378" i="61"/>
  <c r="M377" i="61"/>
  <c r="J371" i="61"/>
  <c r="O371" i="61" s="1"/>
  <c r="W367" i="61"/>
  <c r="AD364" i="61"/>
  <c r="AB436" i="61"/>
  <c r="J436" i="61"/>
  <c r="O436" i="61" s="1"/>
  <c r="K428" i="61"/>
  <c r="Z425" i="61"/>
  <c r="K421" i="61"/>
  <c r="K457" i="61"/>
  <c r="AB453" i="61"/>
  <c r="U453" i="61"/>
  <c r="X452" i="61"/>
  <c r="AA355" i="61"/>
  <c r="J355" i="61"/>
  <c r="O355" i="61" s="1"/>
  <c r="AA352" i="61"/>
  <c r="U351" i="61"/>
  <c r="Z349" i="61"/>
  <c r="J348" i="61"/>
  <c r="O348" i="61" s="1"/>
  <c r="M332" i="61"/>
  <c r="Z331" i="61"/>
  <c r="W330" i="61"/>
  <c r="AD293" i="61"/>
  <c r="J293" i="61"/>
  <c r="O293" i="61" s="1"/>
  <c r="Z290" i="61"/>
  <c r="Y286" i="61"/>
  <c r="AD285" i="61"/>
  <c r="Z279" i="61"/>
  <c r="AA277" i="61"/>
  <c r="X275" i="61"/>
  <c r="Z270" i="61"/>
  <c r="X264" i="61"/>
  <c r="J263" i="61"/>
  <c r="O263" i="61" s="1"/>
  <c r="AA259" i="61"/>
  <c r="M411" i="61"/>
  <c r="AE400" i="61"/>
  <c r="J394" i="61"/>
  <c r="O394" i="61" s="1"/>
  <c r="Z382" i="61"/>
  <c r="Z378" i="61"/>
  <c r="M364" i="61"/>
  <c r="Z440" i="61"/>
  <c r="U431" i="61"/>
  <c r="W425" i="61"/>
  <c r="AB421" i="61"/>
  <c r="J421" i="61"/>
  <c r="O421" i="61" s="1"/>
  <c r="AA453" i="61"/>
  <c r="K453" i="61"/>
  <c r="U452" i="61"/>
  <c r="AE286" i="61"/>
  <c r="Z352" i="61"/>
  <c r="Y349" i="61"/>
  <c r="Y331" i="61"/>
  <c r="AE318" i="61"/>
  <c r="AD305" i="61"/>
  <c r="Y290" i="61"/>
  <c r="M285" i="61"/>
  <c r="Y279" i="61"/>
  <c r="U275" i="61"/>
  <c r="Y270" i="61"/>
  <c r="W264" i="61"/>
  <c r="U411" i="61"/>
  <c r="Y382" i="61"/>
  <c r="Y378" i="61"/>
  <c r="Y375" i="61"/>
  <c r="M367" i="61"/>
  <c r="AB364" i="61"/>
  <c r="U364" i="61"/>
  <c r="Y440" i="61"/>
  <c r="AE424" i="61"/>
  <c r="AA275" i="61"/>
  <c r="AE270" i="61"/>
  <c r="Z355" i="61"/>
  <c r="Y355" i="61"/>
  <c r="Y352" i="61"/>
  <c r="W349" i="61"/>
  <c r="AE348" i="61"/>
  <c r="M330" i="61"/>
  <c r="J323" i="61"/>
  <c r="O323" i="61" s="1"/>
  <c r="W318" i="61"/>
  <c r="AB293" i="61"/>
  <c r="K290" i="61"/>
  <c r="AA288" i="61"/>
  <c r="M286" i="61"/>
  <c r="AB285" i="61"/>
  <c r="U285" i="61"/>
  <c r="K279" i="61"/>
  <c r="X277" i="61"/>
  <c r="K275" i="61"/>
  <c r="X270" i="61"/>
  <c r="AD266" i="61"/>
  <c r="AD411" i="61"/>
  <c r="K411" i="61"/>
  <c r="J405" i="61"/>
  <c r="O405" i="61" s="1"/>
  <c r="J401" i="61"/>
  <c r="O401" i="61" s="1"/>
  <c r="AA400" i="61"/>
  <c r="X392" i="61"/>
  <c r="Z385" i="61"/>
  <c r="M382" i="61"/>
  <c r="M378" i="61"/>
  <c r="Z368" i="61"/>
  <c r="AE367" i="61"/>
  <c r="K367" i="61"/>
  <c r="AA364" i="61"/>
  <c r="K364" i="61"/>
  <c r="J442" i="61"/>
  <c r="O442" i="61" s="1"/>
  <c r="X440" i="61"/>
  <c r="X437" i="61"/>
  <c r="X436" i="61"/>
  <c r="M425" i="61"/>
  <c r="Z421" i="61"/>
  <c r="K420" i="61"/>
  <c r="Z414" i="61"/>
  <c r="AB458" i="61"/>
  <c r="W456" i="61"/>
  <c r="M455" i="61"/>
  <c r="Y453" i="61"/>
  <c r="W446" i="61"/>
  <c r="AE356" i="61"/>
  <c r="X355" i="61"/>
  <c r="U349" i="61"/>
  <c r="AB348" i="61"/>
  <c r="J331" i="61"/>
  <c r="O331" i="61" s="1"/>
  <c r="AB330" i="61"/>
  <c r="AD310" i="61"/>
  <c r="Z305" i="61"/>
  <c r="AA293" i="61"/>
  <c r="J290" i="61"/>
  <c r="O290" i="61" s="1"/>
  <c r="Z288" i="61"/>
  <c r="J286" i="61"/>
  <c r="O286" i="61" s="1"/>
  <c r="AA285" i="61"/>
  <c r="J279" i="61"/>
  <c r="O279" i="61" s="1"/>
  <c r="M277" i="61"/>
  <c r="J275" i="61"/>
  <c r="O275" i="61" s="1"/>
  <c r="K270" i="61"/>
  <c r="AE264" i="61"/>
  <c r="M264" i="61"/>
  <c r="AB263" i="61"/>
  <c r="W400" i="61"/>
  <c r="W392" i="61"/>
  <c r="AD392" i="61"/>
  <c r="Y385" i="61"/>
  <c r="K382" i="61"/>
  <c r="K378" i="61"/>
  <c r="AB371" i="61"/>
  <c r="Y368" i="61"/>
  <c r="AD367" i="61"/>
  <c r="J367" i="61"/>
  <c r="O367" i="61" s="1"/>
  <c r="Z364" i="61"/>
  <c r="M440" i="61"/>
  <c r="W437" i="61"/>
  <c r="W436" i="61"/>
  <c r="AE425" i="61"/>
  <c r="J425" i="61"/>
  <c r="O425" i="61" s="1"/>
  <c r="Y424" i="61"/>
  <c r="Y421" i="61"/>
  <c r="Z454" i="61"/>
  <c r="X453" i="61"/>
  <c r="AD353" i="61"/>
  <c r="X322" i="61"/>
  <c r="Y322" i="61"/>
  <c r="K295" i="61"/>
  <c r="J295" i="61"/>
  <c r="O295" i="61" s="1"/>
  <c r="Y295" i="61"/>
  <c r="Z295" i="61"/>
  <c r="X412" i="61"/>
  <c r="K412" i="61"/>
  <c r="M412" i="61"/>
  <c r="AE412" i="61"/>
  <c r="W412" i="61"/>
  <c r="Y412" i="61"/>
  <c r="Z412" i="61"/>
  <c r="AA412" i="61"/>
  <c r="J412" i="61"/>
  <c r="O412" i="61" s="1"/>
  <c r="Y362" i="61"/>
  <c r="U360" i="61"/>
  <c r="M351" i="61"/>
  <c r="J351" i="61"/>
  <c r="O351" i="61" s="1"/>
  <c r="K351" i="61"/>
  <c r="AB351" i="61"/>
  <c r="K461" i="61"/>
  <c r="AA461" i="61"/>
  <c r="U461" i="61"/>
  <c r="AB461" i="61"/>
  <c r="M461" i="61"/>
  <c r="AD461" i="61"/>
  <c r="W461" i="61"/>
  <c r="AE461" i="61"/>
  <c r="X461" i="61"/>
  <c r="Z461" i="61"/>
  <c r="J461" i="61"/>
  <c r="O461" i="61" s="1"/>
  <c r="W390" i="61"/>
  <c r="Y390" i="61"/>
  <c r="Z390" i="61"/>
  <c r="AD390" i="61"/>
  <c r="I238" i="61"/>
  <c r="AA360" i="61"/>
  <c r="J360" i="61"/>
  <c r="O360" i="61" s="1"/>
  <c r="Y353" i="61"/>
  <c r="AA341" i="61"/>
  <c r="U258" i="61"/>
  <c r="AB258" i="61"/>
  <c r="M258" i="61"/>
  <c r="AD258" i="61"/>
  <c r="W258" i="61"/>
  <c r="AE258" i="61"/>
  <c r="X258" i="61"/>
  <c r="J258" i="61"/>
  <c r="O258" i="61" s="1"/>
  <c r="Z258" i="61"/>
  <c r="M396" i="61"/>
  <c r="W396" i="61"/>
  <c r="AE396" i="61"/>
  <c r="X396" i="61"/>
  <c r="Y396" i="61"/>
  <c r="J396" i="61"/>
  <c r="O396" i="61" s="1"/>
  <c r="AA396" i="61"/>
  <c r="Z396" i="61"/>
  <c r="AB396" i="61"/>
  <c r="AD396" i="61"/>
  <c r="K396" i="61"/>
  <c r="X353" i="61"/>
  <c r="Y341" i="61"/>
  <c r="U301" i="61"/>
  <c r="J301" i="61"/>
  <c r="O301" i="61" s="1"/>
  <c r="K301" i="61"/>
  <c r="Y301" i="61"/>
  <c r="Z301" i="61"/>
  <c r="AA301" i="61"/>
  <c r="W280" i="61"/>
  <c r="U280" i="61"/>
  <c r="M280" i="61"/>
  <c r="Y280" i="61"/>
  <c r="AB280" i="61"/>
  <c r="AD280" i="61"/>
  <c r="K265" i="61"/>
  <c r="Y265" i="61"/>
  <c r="Z265" i="61"/>
  <c r="J265" i="61"/>
  <c r="O265" i="61" s="1"/>
  <c r="W409" i="61"/>
  <c r="AD409" i="61"/>
  <c r="J366" i="61"/>
  <c r="O366" i="61" s="1"/>
  <c r="Z366" i="61"/>
  <c r="K366" i="61"/>
  <c r="AA366" i="61"/>
  <c r="U366" i="61"/>
  <c r="AB366" i="61"/>
  <c r="M366" i="61"/>
  <c r="AD366" i="61"/>
  <c r="W366" i="61"/>
  <c r="AE366" i="61"/>
  <c r="X366" i="61"/>
  <c r="K415" i="61"/>
  <c r="AE415" i="61"/>
  <c r="M415" i="61"/>
  <c r="W415" i="61"/>
  <c r="Y415" i="61"/>
  <c r="Z415" i="61"/>
  <c r="AA415" i="61"/>
  <c r="J415" i="61"/>
  <c r="O415" i="61" s="1"/>
  <c r="W363" i="61"/>
  <c r="AD363" i="61"/>
  <c r="Y360" i="61"/>
  <c r="Y356" i="61"/>
  <c r="AA354" i="61"/>
  <c r="W353" i="61"/>
  <c r="W352" i="61"/>
  <c r="X351" i="61"/>
  <c r="M304" i="61"/>
  <c r="J304" i="61"/>
  <c r="O304" i="61" s="1"/>
  <c r="AB304" i="61"/>
  <c r="K304" i="61"/>
  <c r="U304" i="61"/>
  <c r="AD304" i="61"/>
  <c r="AE304" i="61"/>
  <c r="W304" i="61"/>
  <c r="Z304" i="61"/>
  <c r="W272" i="61"/>
  <c r="Y272" i="61"/>
  <c r="AB272" i="61"/>
  <c r="AD272" i="61"/>
  <c r="U272" i="61"/>
  <c r="AD412" i="61"/>
  <c r="X393" i="61"/>
  <c r="W393" i="61"/>
  <c r="Y393" i="61"/>
  <c r="Z393" i="61"/>
  <c r="J393" i="61"/>
  <c r="O393" i="61" s="1"/>
  <c r="AA393" i="61"/>
  <c r="AD393" i="61"/>
  <c r="AE393" i="61"/>
  <c r="K393" i="61"/>
  <c r="J422" i="61"/>
  <c r="O422" i="61" s="1"/>
  <c r="Y422" i="61"/>
  <c r="K416" i="61"/>
  <c r="AA416" i="61"/>
  <c r="U416" i="61"/>
  <c r="AB416" i="61"/>
  <c r="M416" i="61"/>
  <c r="AD416" i="61"/>
  <c r="W416" i="61"/>
  <c r="AE416" i="61"/>
  <c r="X416" i="61"/>
  <c r="Z416" i="61"/>
  <c r="J416" i="61"/>
  <c r="O416" i="61" s="1"/>
  <c r="Z353" i="61"/>
  <c r="U386" i="61"/>
  <c r="J386" i="61"/>
  <c r="O386" i="61" s="1"/>
  <c r="AD386" i="61"/>
  <c r="K386" i="61"/>
  <c r="AE386" i="61"/>
  <c r="Y386" i="61"/>
  <c r="AA386" i="61"/>
  <c r="W386" i="61"/>
  <c r="U341" i="61"/>
  <c r="AB341" i="61"/>
  <c r="M341" i="61"/>
  <c r="AD341" i="61"/>
  <c r="W341" i="61"/>
  <c r="AE341" i="61"/>
  <c r="X341" i="61"/>
  <c r="J341" i="61"/>
  <c r="O341" i="61" s="1"/>
  <c r="Z341" i="61"/>
  <c r="E268" i="61"/>
  <c r="W255" i="61"/>
  <c r="AE363" i="61"/>
  <c r="U363" i="61"/>
  <c r="W356" i="61"/>
  <c r="AE355" i="61"/>
  <c r="Y354" i="61"/>
  <c r="AE353" i="61"/>
  <c r="J353" i="61"/>
  <c r="O353" i="61" s="1"/>
  <c r="AD352" i="61"/>
  <c r="M352" i="61"/>
  <c r="AE351" i="61"/>
  <c r="J334" i="61"/>
  <c r="O334" i="61" s="1"/>
  <c r="AB334" i="61"/>
  <c r="K334" i="61"/>
  <c r="U334" i="61"/>
  <c r="AD334" i="61"/>
  <c r="AE334" i="61"/>
  <c r="W334" i="61"/>
  <c r="Z334" i="61"/>
  <c r="W321" i="61"/>
  <c r="Y321" i="61"/>
  <c r="AD321" i="61"/>
  <c r="M321" i="61"/>
  <c r="U320" i="61"/>
  <c r="J320" i="61"/>
  <c r="O320" i="61" s="1"/>
  <c r="K320" i="61"/>
  <c r="Y320" i="61"/>
  <c r="Z320" i="61"/>
  <c r="M370" i="61"/>
  <c r="J370" i="61"/>
  <c r="O370" i="61" s="1"/>
  <c r="AA370" i="61"/>
  <c r="K370" i="61"/>
  <c r="AB370" i="61"/>
  <c r="U370" i="61"/>
  <c r="W370" i="61"/>
  <c r="AE370" i="61"/>
  <c r="Y370" i="61"/>
  <c r="Z370" i="61"/>
  <c r="AD370" i="61"/>
  <c r="M423" i="61"/>
  <c r="J423" i="61"/>
  <c r="O423" i="61" s="1"/>
  <c r="AA423" i="61"/>
  <c r="K423" i="61"/>
  <c r="AB423" i="61"/>
  <c r="U423" i="61"/>
  <c r="AE423" i="61"/>
  <c r="W423" i="61"/>
  <c r="X423" i="61"/>
  <c r="Y423" i="61"/>
  <c r="X349" i="61"/>
  <c r="AB340" i="61"/>
  <c r="K337" i="61"/>
  <c r="AE336" i="61"/>
  <c r="W336" i="61"/>
  <c r="Y335" i="61"/>
  <c r="Z309" i="61"/>
  <c r="M307" i="61"/>
  <c r="Y305" i="61"/>
  <c r="AE296" i="61"/>
  <c r="W296" i="61"/>
  <c r="Y291" i="61"/>
  <c r="M289" i="61"/>
  <c r="W288" i="61"/>
  <c r="W278" i="61"/>
  <c r="AA271" i="61"/>
  <c r="Z259" i="61"/>
  <c r="AD397" i="61"/>
  <c r="K383" i="61"/>
  <c r="Y383" i="61"/>
  <c r="Z383" i="61"/>
  <c r="AD383" i="61"/>
  <c r="J369" i="61"/>
  <c r="O369" i="61" s="1"/>
  <c r="Y369" i="61"/>
  <c r="M365" i="61"/>
  <c r="AD365" i="61"/>
  <c r="W365" i="61"/>
  <c r="AE365" i="61"/>
  <c r="X365" i="61"/>
  <c r="Y365" i="61"/>
  <c r="Z365" i="61"/>
  <c r="AA365" i="61"/>
  <c r="M444" i="61"/>
  <c r="Y444" i="61"/>
  <c r="Z444" i="61"/>
  <c r="AA444" i="61"/>
  <c r="AB444" i="61"/>
  <c r="AD349" i="61"/>
  <c r="W348" i="61"/>
  <c r="X347" i="61"/>
  <c r="K346" i="61"/>
  <c r="Z345" i="61"/>
  <c r="Z340" i="61"/>
  <c r="M336" i="61"/>
  <c r="AE335" i="61"/>
  <c r="U335" i="61"/>
  <c r="U332" i="61"/>
  <c r="M324" i="61"/>
  <c r="X319" i="61"/>
  <c r="K309" i="61"/>
  <c r="AE308" i="61"/>
  <c r="W308" i="61"/>
  <c r="AA307" i="61"/>
  <c r="K307" i="61"/>
  <c r="U302" i="61"/>
  <c r="U296" i="61"/>
  <c r="W294" i="61"/>
  <c r="Y293" i="61"/>
  <c r="M291" i="61"/>
  <c r="AA289" i="61"/>
  <c r="K289" i="61"/>
  <c r="U288" i="61"/>
  <c r="X286" i="61"/>
  <c r="AD278" i="61"/>
  <c r="U278" i="61"/>
  <c r="Y276" i="61"/>
  <c r="AE275" i="61"/>
  <c r="W275" i="61"/>
  <c r="AA274" i="61"/>
  <c r="K274" i="61"/>
  <c r="Y271" i="61"/>
  <c r="W270" i="61"/>
  <c r="X266" i="61"/>
  <c r="AB264" i="61"/>
  <c r="K264" i="61"/>
  <c r="AE263" i="61"/>
  <c r="W263" i="61"/>
  <c r="J261" i="61"/>
  <c r="O261" i="61" s="1"/>
  <c r="AA260" i="61"/>
  <c r="X259" i="61"/>
  <c r="Y257" i="61"/>
  <c r="W411" i="61"/>
  <c r="AE411" i="61"/>
  <c r="X411" i="61"/>
  <c r="W408" i="61"/>
  <c r="Z400" i="61"/>
  <c r="AA397" i="61"/>
  <c r="K375" i="61"/>
  <c r="Z375" i="61"/>
  <c r="AD375" i="61"/>
  <c r="J375" i="61"/>
  <c r="O375" i="61" s="1"/>
  <c r="X435" i="61"/>
  <c r="W435" i="61"/>
  <c r="Y435" i="61"/>
  <c r="AE435" i="61"/>
  <c r="W429" i="61"/>
  <c r="X429" i="61"/>
  <c r="Y429" i="61"/>
  <c r="Z429" i="61"/>
  <c r="AA429" i="61"/>
  <c r="AB429" i="61"/>
  <c r="M349" i="61"/>
  <c r="U348" i="61"/>
  <c r="W347" i="61"/>
  <c r="Y345" i="61"/>
  <c r="Y340" i="61"/>
  <c r="U336" i="61"/>
  <c r="AD335" i="61"/>
  <c r="K335" i="61"/>
  <c r="J324" i="61"/>
  <c r="O324" i="61" s="1"/>
  <c r="W319" i="61"/>
  <c r="AB310" i="61"/>
  <c r="J309" i="61"/>
  <c r="O309" i="61" s="1"/>
  <c r="AD308" i="61"/>
  <c r="Z307" i="61"/>
  <c r="J307" i="61"/>
  <c r="O307" i="61" s="1"/>
  <c r="Z306" i="61"/>
  <c r="M305" i="61"/>
  <c r="AB296" i="61"/>
  <c r="K296" i="61"/>
  <c r="W293" i="61"/>
  <c r="U291" i="61"/>
  <c r="AA290" i="61"/>
  <c r="Z289" i="61"/>
  <c r="AB288" i="61"/>
  <c r="K288" i="61"/>
  <c r="Z287" i="61"/>
  <c r="W286" i="61"/>
  <c r="K278" i="61"/>
  <c r="J276" i="61"/>
  <c r="O276" i="61" s="1"/>
  <c r="AD275" i="61"/>
  <c r="Z274" i="61"/>
  <c r="K271" i="61"/>
  <c r="AD270" i="61"/>
  <c r="M266" i="61"/>
  <c r="AA264" i="61"/>
  <c r="J264" i="61"/>
  <c r="O264" i="61" s="1"/>
  <c r="AD263" i="61"/>
  <c r="Y260" i="61"/>
  <c r="AE259" i="61"/>
  <c r="W259" i="61"/>
  <c r="X257" i="61"/>
  <c r="Z411" i="61"/>
  <c r="W398" i="61"/>
  <c r="Y398" i="61"/>
  <c r="AD398" i="61"/>
  <c r="Y397" i="61"/>
  <c r="W379" i="61"/>
  <c r="Y379" i="61"/>
  <c r="Z379" i="61"/>
  <c r="J427" i="61"/>
  <c r="O427" i="61" s="1"/>
  <c r="Z427" i="61"/>
  <c r="K427" i="61"/>
  <c r="AA427" i="61"/>
  <c r="U427" i="61"/>
  <c r="AB427" i="61"/>
  <c r="M427" i="61"/>
  <c r="AD427" i="61"/>
  <c r="W427" i="61"/>
  <c r="AE427" i="61"/>
  <c r="J345" i="61"/>
  <c r="O345" i="61" s="1"/>
  <c r="J335" i="61"/>
  <c r="O335" i="61" s="1"/>
  <c r="AE305" i="61"/>
  <c r="J305" i="61"/>
  <c r="O305" i="61" s="1"/>
  <c r="AA296" i="61"/>
  <c r="J296" i="61"/>
  <c r="O296" i="61" s="1"/>
  <c r="J271" i="61"/>
  <c r="O271" i="61" s="1"/>
  <c r="U266" i="61"/>
  <c r="M263" i="61"/>
  <c r="K260" i="61"/>
  <c r="AD259" i="61"/>
  <c r="J257" i="61"/>
  <c r="O257" i="61" s="1"/>
  <c r="AE444" i="61"/>
  <c r="U397" i="61"/>
  <c r="K397" i="61"/>
  <c r="AE397" i="61"/>
  <c r="W397" i="61"/>
  <c r="Z397" i="61"/>
  <c r="U439" i="61"/>
  <c r="Y439" i="61"/>
  <c r="AA439" i="61"/>
  <c r="AD444" i="61"/>
  <c r="AA335" i="61"/>
  <c r="K319" i="61"/>
  <c r="M310" i="61"/>
  <c r="AE307" i="61"/>
  <c r="Y296" i="61"/>
  <c r="K286" i="61"/>
  <c r="Y278" i="61"/>
  <c r="J270" i="61"/>
  <c r="O270" i="61" s="1"/>
  <c r="AA263" i="61"/>
  <c r="AB259" i="61"/>
  <c r="U408" i="61"/>
  <c r="Z408" i="61"/>
  <c r="AA408" i="61"/>
  <c r="M406" i="61"/>
  <c r="X406" i="61"/>
  <c r="M400" i="61"/>
  <c r="K400" i="61"/>
  <c r="AB400" i="61"/>
  <c r="U400" i="61"/>
  <c r="AD400" i="61"/>
  <c r="X400" i="61"/>
  <c r="M383" i="61"/>
  <c r="M405" i="61"/>
  <c r="X384" i="61"/>
  <c r="AA377" i="61"/>
  <c r="K377" i="61"/>
  <c r="AD371" i="61"/>
  <c r="K371" i="61"/>
  <c r="AB431" i="61"/>
  <c r="J431" i="61"/>
  <c r="O431" i="61" s="1"/>
  <c r="M428" i="61"/>
  <c r="U425" i="61"/>
  <c r="U414" i="61"/>
  <c r="Z460" i="61"/>
  <c r="Z458" i="61"/>
  <c r="J458" i="61"/>
  <c r="O458" i="61" s="1"/>
  <c r="X456" i="61"/>
  <c r="K455" i="61"/>
  <c r="J452" i="61"/>
  <c r="O452" i="61" s="1"/>
  <c r="Y451" i="61"/>
  <c r="AD450" i="61"/>
  <c r="K446" i="61"/>
  <c r="M443" i="61"/>
  <c r="Y460" i="61"/>
  <c r="U440" i="61"/>
  <c r="Z431" i="61"/>
  <c r="AD423" i="61"/>
  <c r="X460" i="61"/>
  <c r="X458" i="61"/>
  <c r="AD456" i="61"/>
  <c r="AB452" i="61"/>
  <c r="AB450" i="61"/>
  <c r="U450" i="61"/>
  <c r="AD405" i="61"/>
  <c r="Z394" i="61"/>
  <c r="AE385" i="61"/>
  <c r="W385" i="61"/>
  <c r="W382" i="61"/>
  <c r="W378" i="61"/>
  <c r="X377" i="61"/>
  <c r="AE377" i="61"/>
  <c r="AA371" i="61"/>
  <c r="AD368" i="61"/>
  <c r="Y367" i="61"/>
  <c r="AB440" i="61"/>
  <c r="K440" i="61"/>
  <c r="X438" i="61"/>
  <c r="AE438" i="61"/>
  <c r="Z437" i="61"/>
  <c r="Y431" i="61"/>
  <c r="W426" i="61"/>
  <c r="Y425" i="61"/>
  <c r="Y414" i="61"/>
  <c r="U460" i="61"/>
  <c r="AE458" i="61"/>
  <c r="W458" i="61"/>
  <c r="M456" i="61"/>
  <c r="Y454" i="61"/>
  <c r="AA452" i="61"/>
  <c r="AA450" i="61"/>
  <c r="K450" i="61"/>
  <c r="AE446" i="61"/>
  <c r="Y445" i="61"/>
  <c r="Z443" i="61"/>
  <c r="AE407" i="61"/>
  <c r="Y394" i="61"/>
  <c r="AD385" i="61"/>
  <c r="Z371" i="61"/>
  <c r="X367" i="61"/>
  <c r="AA440" i="61"/>
  <c r="J440" i="61"/>
  <c r="O440" i="61" s="1"/>
  <c r="Y437" i="61"/>
  <c r="X431" i="61"/>
  <c r="AE426" i="61"/>
  <c r="M426" i="61"/>
  <c r="X425" i="61"/>
  <c r="AD421" i="61"/>
  <c r="M421" i="61"/>
  <c r="X414" i="61"/>
  <c r="J460" i="61"/>
  <c r="O460" i="61" s="1"/>
  <c r="Y459" i="61"/>
  <c r="AD458" i="61"/>
  <c r="AB456" i="61"/>
  <c r="U456" i="61"/>
  <c r="AA455" i="61"/>
  <c r="X454" i="61"/>
  <c r="Z452" i="61"/>
  <c r="Z450" i="61"/>
  <c r="AE431" i="61"/>
  <c r="W431" i="61"/>
  <c r="Z455" i="61"/>
  <c r="Y452" i="61"/>
  <c r="AA460" i="61"/>
  <c r="K460" i="61"/>
  <c r="X459" i="61"/>
  <c r="Z457" i="61"/>
  <c r="J457" i="61"/>
  <c r="O457" i="61" s="1"/>
  <c r="AB455" i="61"/>
  <c r="U455" i="61"/>
  <c r="K452" i="61"/>
  <c r="X451" i="61"/>
  <c r="Z446" i="61"/>
  <c r="J446" i="61"/>
  <c r="O446" i="61" s="1"/>
  <c r="U444" i="61"/>
  <c r="AE459" i="61"/>
  <c r="W459" i="61"/>
  <c r="AE451" i="61"/>
  <c r="W451" i="61"/>
  <c r="AD459" i="61"/>
  <c r="X457" i="61"/>
  <c r="J455" i="61"/>
  <c r="O455" i="61" s="1"/>
  <c r="AD451" i="61"/>
  <c r="X446" i="61"/>
  <c r="M445" i="61"/>
  <c r="J444" i="61"/>
  <c r="O444" i="61" s="1"/>
  <c r="M459" i="61"/>
  <c r="AE457" i="61"/>
  <c r="W457" i="61"/>
  <c r="M451" i="61"/>
  <c r="W460" i="61"/>
  <c r="AB459" i="61"/>
  <c r="U459" i="61"/>
  <c r="AD457" i="61"/>
  <c r="K456" i="61"/>
  <c r="X455" i="61"/>
  <c r="M454" i="61"/>
  <c r="AE452" i="61"/>
  <c r="W452" i="61"/>
  <c r="AB451" i="61"/>
  <c r="U451" i="61"/>
  <c r="AD446" i="61"/>
  <c r="AA445" i="61"/>
  <c r="K445" i="61"/>
  <c r="X444" i="61"/>
  <c r="AD460" i="61"/>
  <c r="AA459" i="61"/>
  <c r="K459" i="61"/>
  <c r="M457" i="61"/>
  <c r="AE455" i="61"/>
  <c r="W455" i="61"/>
  <c r="AB454" i="61"/>
  <c r="U454" i="61"/>
  <c r="AD452" i="61"/>
  <c r="AA451" i="61"/>
  <c r="K451" i="61"/>
  <c r="M446" i="61"/>
  <c r="Z445" i="61"/>
  <c r="W444" i="61"/>
  <c r="Z459" i="61"/>
  <c r="AB457" i="61"/>
  <c r="AD455" i="61"/>
  <c r="AA454" i="61"/>
  <c r="Z451" i="61"/>
  <c r="AB446" i="61"/>
  <c r="K442" i="61"/>
  <c r="X441" i="61"/>
  <c r="Z439" i="61"/>
  <c r="J439" i="61"/>
  <c r="O439" i="61" s="1"/>
  <c r="AB437" i="61"/>
  <c r="U437" i="61"/>
  <c r="AD435" i="61"/>
  <c r="K431" i="61"/>
  <c r="X430" i="61"/>
  <c r="M429" i="61"/>
  <c r="Z428" i="61"/>
  <c r="J428" i="61"/>
  <c r="O428" i="61" s="1"/>
  <c r="AD424" i="61"/>
  <c r="X422" i="61"/>
  <c r="Z420" i="61"/>
  <c r="J420" i="61"/>
  <c r="O420" i="61" s="1"/>
  <c r="U415" i="61"/>
  <c r="Y441" i="61"/>
  <c r="AE441" i="61"/>
  <c r="W441" i="61"/>
  <c r="AE430" i="61"/>
  <c r="W430" i="61"/>
  <c r="M424" i="61"/>
  <c r="AE422" i="61"/>
  <c r="W422" i="61"/>
  <c r="AD441" i="61"/>
  <c r="X439" i="61"/>
  <c r="AB435" i="61"/>
  <c r="U435" i="61"/>
  <c r="AD430" i="61"/>
  <c r="K429" i="61"/>
  <c r="X428" i="61"/>
  <c r="AB424" i="61"/>
  <c r="U424" i="61"/>
  <c r="AD422" i="61"/>
  <c r="X420" i="61"/>
  <c r="M441" i="61"/>
  <c r="AE439" i="61"/>
  <c r="W439" i="61"/>
  <c r="AA435" i="61"/>
  <c r="K435" i="61"/>
  <c r="M430" i="61"/>
  <c r="J429" i="61"/>
  <c r="O429" i="61" s="1"/>
  <c r="AE428" i="61"/>
  <c r="W428" i="61"/>
  <c r="AA424" i="61"/>
  <c r="K424" i="61"/>
  <c r="M422" i="61"/>
  <c r="AE420" i="61"/>
  <c r="W420" i="61"/>
  <c r="AE442" i="61"/>
  <c r="W442" i="61"/>
  <c r="AB441" i="61"/>
  <c r="U441" i="61"/>
  <c r="AD439" i="61"/>
  <c r="Z435" i="61"/>
  <c r="J435" i="61"/>
  <c r="O435" i="61" s="1"/>
  <c r="AB430" i="61"/>
  <c r="U430" i="61"/>
  <c r="AD428" i="61"/>
  <c r="Z424" i="61"/>
  <c r="J424" i="61"/>
  <c r="O424" i="61" s="1"/>
  <c r="AB422" i="61"/>
  <c r="U422" i="61"/>
  <c r="AD420" i="61"/>
  <c r="X415" i="61"/>
  <c r="AA441" i="61"/>
  <c r="K441" i="61"/>
  <c r="M439" i="61"/>
  <c r="AA430" i="61"/>
  <c r="K430" i="61"/>
  <c r="AA422" i="61"/>
  <c r="K422" i="61"/>
  <c r="Y430" i="61"/>
  <c r="Z441" i="61"/>
  <c r="AE440" i="61"/>
  <c r="AB439" i="61"/>
  <c r="AD437" i="61"/>
  <c r="AA436" i="61"/>
  <c r="Z430" i="61"/>
  <c r="AE429" i="61"/>
  <c r="AB428" i="61"/>
  <c r="AD426" i="61"/>
  <c r="AA425" i="61"/>
  <c r="Z422" i="61"/>
  <c r="AE421" i="61"/>
  <c r="AB420" i="61"/>
  <c r="AD415" i="61"/>
  <c r="AA414" i="61"/>
  <c r="Y399" i="61"/>
  <c r="X410" i="61"/>
  <c r="M409" i="61"/>
  <c r="AB406" i="61"/>
  <c r="U406" i="61"/>
  <c r="X399" i="61"/>
  <c r="M398" i="61"/>
  <c r="AB395" i="61"/>
  <c r="U395" i="61"/>
  <c r="X391" i="61"/>
  <c r="M390" i="61"/>
  <c r="AB384" i="61"/>
  <c r="U384" i="61"/>
  <c r="X380" i="61"/>
  <c r="M379" i="61"/>
  <c r="AB376" i="61"/>
  <c r="U376" i="61"/>
  <c r="X369" i="61"/>
  <c r="M368" i="61"/>
  <c r="U365" i="61"/>
  <c r="Y410" i="61"/>
  <c r="Y391" i="61"/>
  <c r="X413" i="61"/>
  <c r="AE410" i="61"/>
  <c r="W410" i="61"/>
  <c r="AB409" i="61"/>
  <c r="U409" i="61"/>
  <c r="AA406" i="61"/>
  <c r="K406" i="61"/>
  <c r="X405" i="61"/>
  <c r="AE399" i="61"/>
  <c r="W399" i="61"/>
  <c r="AB398" i="61"/>
  <c r="U398" i="61"/>
  <c r="AA395" i="61"/>
  <c r="K395" i="61"/>
  <c r="X394" i="61"/>
  <c r="AE391" i="61"/>
  <c r="W391" i="61"/>
  <c r="AB390" i="61"/>
  <c r="U390" i="61"/>
  <c r="AA384" i="61"/>
  <c r="K384" i="61"/>
  <c r="X383" i="61"/>
  <c r="AE380" i="61"/>
  <c r="W380" i="61"/>
  <c r="AB379" i="61"/>
  <c r="U379" i="61"/>
  <c r="AA376" i="61"/>
  <c r="K376" i="61"/>
  <c r="X375" i="61"/>
  <c r="M371" i="61"/>
  <c r="AE369" i="61"/>
  <c r="W369" i="61"/>
  <c r="AB368" i="61"/>
  <c r="U368" i="61"/>
  <c r="K365" i="61"/>
  <c r="AE413" i="61"/>
  <c r="W413" i="61"/>
  <c r="AB412" i="61"/>
  <c r="U412" i="61"/>
  <c r="AD410" i="61"/>
  <c r="AA409" i="61"/>
  <c r="K409" i="61"/>
  <c r="X408" i="61"/>
  <c r="Z406" i="61"/>
  <c r="J406" i="61"/>
  <c r="O406" i="61" s="1"/>
  <c r="AE405" i="61"/>
  <c r="W405" i="61"/>
  <c r="AB401" i="61"/>
  <c r="U401" i="61"/>
  <c r="AD399" i="61"/>
  <c r="AA398" i="61"/>
  <c r="K398" i="61"/>
  <c r="X397" i="61"/>
  <c r="Z395" i="61"/>
  <c r="J395" i="61"/>
  <c r="O395" i="61" s="1"/>
  <c r="AE394" i="61"/>
  <c r="W394" i="61"/>
  <c r="AB393" i="61"/>
  <c r="U393" i="61"/>
  <c r="AD391" i="61"/>
  <c r="AA390" i="61"/>
  <c r="K390" i="61"/>
  <c r="X386" i="61"/>
  <c r="Z384" i="61"/>
  <c r="J384" i="61"/>
  <c r="O384" i="61" s="1"/>
  <c r="AE383" i="61"/>
  <c r="W383" i="61"/>
  <c r="AB382" i="61"/>
  <c r="U382" i="61"/>
  <c r="AD380" i="61"/>
  <c r="AA379" i="61"/>
  <c r="K379" i="61"/>
  <c r="X378" i="61"/>
  <c r="Z376" i="61"/>
  <c r="J376" i="61"/>
  <c r="O376" i="61" s="1"/>
  <c r="AE375" i="61"/>
  <c r="W375" i="61"/>
  <c r="U371" i="61"/>
  <c r="AD369" i="61"/>
  <c r="AA368" i="61"/>
  <c r="K368" i="61"/>
  <c r="J365" i="61"/>
  <c r="O365" i="61" s="1"/>
  <c r="M410" i="61"/>
  <c r="Z409" i="61"/>
  <c r="J409" i="61"/>
  <c r="O409" i="61" s="1"/>
  <c r="M399" i="61"/>
  <c r="Z398" i="61"/>
  <c r="J398" i="61"/>
  <c r="O398" i="61" s="1"/>
  <c r="M391" i="61"/>
  <c r="J390" i="61"/>
  <c r="O390" i="61" s="1"/>
  <c r="M380" i="61"/>
  <c r="M369" i="61"/>
  <c r="J368" i="61"/>
  <c r="O368" i="61" s="1"/>
  <c r="AB410" i="61"/>
  <c r="U410" i="61"/>
  <c r="AB399" i="61"/>
  <c r="U399" i="61"/>
  <c r="AB391" i="61"/>
  <c r="U391" i="61"/>
  <c r="AB380" i="61"/>
  <c r="U380" i="61"/>
  <c r="AB369" i="61"/>
  <c r="U369" i="61"/>
  <c r="AB413" i="61"/>
  <c r="U413" i="61"/>
  <c r="AA410" i="61"/>
  <c r="K410" i="61"/>
  <c r="X409" i="61"/>
  <c r="M408" i="61"/>
  <c r="AE406" i="61"/>
  <c r="W406" i="61"/>
  <c r="AB405" i="61"/>
  <c r="U405" i="61"/>
  <c r="AA399" i="61"/>
  <c r="K399" i="61"/>
  <c r="X398" i="61"/>
  <c r="M397" i="61"/>
  <c r="AE395" i="61"/>
  <c r="W395" i="61"/>
  <c r="AB394" i="61"/>
  <c r="U394" i="61"/>
  <c r="AA391" i="61"/>
  <c r="K391" i="61"/>
  <c r="X390" i="61"/>
  <c r="M386" i="61"/>
  <c r="AE384" i="61"/>
  <c r="W384" i="61"/>
  <c r="AB383" i="61"/>
  <c r="U383" i="61"/>
  <c r="AA380" i="61"/>
  <c r="K380" i="61"/>
  <c r="X379" i="61"/>
  <c r="AE376" i="61"/>
  <c r="W376" i="61"/>
  <c r="AB375" i="61"/>
  <c r="U375" i="61"/>
  <c r="AA369" i="61"/>
  <c r="K369" i="61"/>
  <c r="X368" i="61"/>
  <c r="AA413" i="61"/>
  <c r="Z410" i="61"/>
  <c r="AE409" i="61"/>
  <c r="AB408" i="61"/>
  <c r="AD406" i="61"/>
  <c r="AA405" i="61"/>
  <c r="Z399" i="61"/>
  <c r="AE398" i="61"/>
  <c r="AB397" i="61"/>
  <c r="AD395" i="61"/>
  <c r="AA394" i="61"/>
  <c r="Z391" i="61"/>
  <c r="AE390" i="61"/>
  <c r="AB386" i="61"/>
  <c r="AD384" i="61"/>
  <c r="AA383" i="61"/>
  <c r="Z380" i="61"/>
  <c r="AE379" i="61"/>
  <c r="AB378" i="61"/>
  <c r="AD376" i="61"/>
  <c r="AA375" i="61"/>
  <c r="Z369" i="61"/>
  <c r="AE368" i="61"/>
  <c r="AB367" i="61"/>
  <c r="K325" i="61"/>
  <c r="AA325" i="61"/>
  <c r="U325" i="61"/>
  <c r="AB325" i="61"/>
  <c r="AD325" i="61"/>
  <c r="W325" i="61"/>
  <c r="AE325" i="61"/>
  <c r="X325" i="61"/>
  <c r="AA362" i="61"/>
  <c r="K362" i="61"/>
  <c r="X361" i="61"/>
  <c r="Z356" i="61"/>
  <c r="J356" i="61"/>
  <c r="O356" i="61" s="1"/>
  <c r="U354" i="61"/>
  <c r="X350" i="61"/>
  <c r="X339" i="61"/>
  <c r="AA333" i="61"/>
  <c r="J311" i="61"/>
  <c r="O311" i="61" s="1"/>
  <c r="Z311" i="61"/>
  <c r="K311" i="61"/>
  <c r="AA311" i="61"/>
  <c r="U311" i="61"/>
  <c r="AB311" i="61"/>
  <c r="M311" i="61"/>
  <c r="AD311" i="61"/>
  <c r="W311" i="61"/>
  <c r="AE311" i="61"/>
  <c r="X311" i="61"/>
  <c r="Z362" i="61"/>
  <c r="J362" i="61"/>
  <c r="O362" i="61" s="1"/>
  <c r="AE361" i="61"/>
  <c r="W361" i="61"/>
  <c r="K354" i="61"/>
  <c r="AE350" i="61"/>
  <c r="W350" i="61"/>
  <c r="X345" i="61"/>
  <c r="J340" i="61"/>
  <c r="O340" i="61" s="1"/>
  <c r="AE339" i="61"/>
  <c r="W339" i="61"/>
  <c r="Y333" i="61"/>
  <c r="Y361" i="61"/>
  <c r="Y339" i="61"/>
  <c r="AD361" i="61"/>
  <c r="J354" i="61"/>
  <c r="O354" i="61" s="1"/>
  <c r="U352" i="61"/>
  <c r="AD350" i="61"/>
  <c r="X348" i="61"/>
  <c r="M347" i="61"/>
  <c r="Z346" i="61"/>
  <c r="J346" i="61"/>
  <c r="O346" i="61" s="1"/>
  <c r="AE345" i="61"/>
  <c r="W345" i="61"/>
  <c r="AD339" i="61"/>
  <c r="X337" i="61"/>
  <c r="X333" i="61"/>
  <c r="J322" i="61"/>
  <c r="O322" i="61" s="1"/>
  <c r="Z322" i="61"/>
  <c r="K322" i="61"/>
  <c r="AA322" i="61"/>
  <c r="U322" i="61"/>
  <c r="AB322" i="61"/>
  <c r="M322" i="61"/>
  <c r="AD322" i="61"/>
  <c r="W322" i="61"/>
  <c r="AE322" i="61"/>
  <c r="J281" i="61"/>
  <c r="O281" i="61" s="1"/>
  <c r="Z281" i="61"/>
  <c r="K281" i="61"/>
  <c r="AA281" i="61"/>
  <c r="U281" i="61"/>
  <c r="AB281" i="61"/>
  <c r="M281" i="61"/>
  <c r="AD281" i="61"/>
  <c r="W281" i="61"/>
  <c r="AE281" i="61"/>
  <c r="X281" i="61"/>
  <c r="X362" i="61"/>
  <c r="M361" i="61"/>
  <c r="M350" i="61"/>
  <c r="AD345" i="61"/>
  <c r="X340" i="61"/>
  <c r="M339" i="61"/>
  <c r="Z338" i="61"/>
  <c r="J338" i="61"/>
  <c r="O338" i="61" s="1"/>
  <c r="AE337" i="61"/>
  <c r="W337" i="61"/>
  <c r="W333" i="61"/>
  <c r="Z325" i="61"/>
  <c r="J262" i="61"/>
  <c r="O262" i="61" s="1"/>
  <c r="Z262" i="61"/>
  <c r="K262" i="61"/>
  <c r="AA262" i="61"/>
  <c r="U262" i="61"/>
  <c r="AB262" i="61"/>
  <c r="M262" i="61"/>
  <c r="AD262" i="61"/>
  <c r="W262" i="61"/>
  <c r="AE262" i="61"/>
  <c r="X262" i="61"/>
  <c r="J363" i="61"/>
  <c r="O363" i="61" s="1"/>
  <c r="AE362" i="61"/>
  <c r="W362" i="61"/>
  <c r="AB361" i="61"/>
  <c r="U361" i="61"/>
  <c r="AD356" i="61"/>
  <c r="X354" i="61"/>
  <c r="M353" i="61"/>
  <c r="J352" i="61"/>
  <c r="O352" i="61" s="1"/>
  <c r="AB350" i="61"/>
  <c r="U350" i="61"/>
  <c r="AD348" i="61"/>
  <c r="K347" i="61"/>
  <c r="X346" i="61"/>
  <c r="M345" i="61"/>
  <c r="AE340" i="61"/>
  <c r="W340" i="61"/>
  <c r="AB339" i="61"/>
  <c r="U339" i="61"/>
  <c r="AD337" i="61"/>
  <c r="K336" i="61"/>
  <c r="X335" i="61"/>
  <c r="AE333" i="61"/>
  <c r="U331" i="61"/>
  <c r="AB331" i="61"/>
  <c r="M331" i="61"/>
  <c r="W331" i="61"/>
  <c r="AE331" i="61"/>
  <c r="X331" i="61"/>
  <c r="Y325" i="61"/>
  <c r="J303" i="61"/>
  <c r="O303" i="61" s="1"/>
  <c r="Z303" i="61"/>
  <c r="K303" i="61"/>
  <c r="AA303" i="61"/>
  <c r="U303" i="61"/>
  <c r="AB303" i="61"/>
  <c r="M303" i="61"/>
  <c r="AD303" i="61"/>
  <c r="W303" i="61"/>
  <c r="AE303" i="61"/>
  <c r="X303" i="61"/>
  <c r="Y350" i="61"/>
  <c r="J333" i="61"/>
  <c r="O333" i="61" s="1"/>
  <c r="Z333" i="61"/>
  <c r="M333" i="61"/>
  <c r="AD362" i="61"/>
  <c r="AA361" i="61"/>
  <c r="K361" i="61"/>
  <c r="M356" i="61"/>
  <c r="AE354" i="61"/>
  <c r="W354" i="61"/>
  <c r="AB353" i="61"/>
  <c r="U353" i="61"/>
  <c r="AA350" i="61"/>
  <c r="K350" i="61"/>
  <c r="AE346" i="61"/>
  <c r="W346" i="61"/>
  <c r="AB345" i="61"/>
  <c r="U345" i="61"/>
  <c r="AD340" i="61"/>
  <c r="AA339" i="61"/>
  <c r="K339" i="61"/>
  <c r="M337" i="61"/>
  <c r="W335" i="61"/>
  <c r="AD333" i="61"/>
  <c r="U333" i="61"/>
  <c r="W332" i="61"/>
  <c r="AE332" i="61"/>
  <c r="J332" i="61"/>
  <c r="O332" i="61" s="1"/>
  <c r="Z332" i="61"/>
  <c r="K332" i="61"/>
  <c r="AA332" i="61"/>
  <c r="M325" i="61"/>
  <c r="J273" i="61"/>
  <c r="O273" i="61" s="1"/>
  <c r="Z273" i="61"/>
  <c r="K273" i="61"/>
  <c r="AA273" i="61"/>
  <c r="U273" i="61"/>
  <c r="AB273" i="61"/>
  <c r="M273" i="61"/>
  <c r="AD273" i="61"/>
  <c r="W273" i="61"/>
  <c r="AE273" i="61"/>
  <c r="X273" i="61"/>
  <c r="AB333" i="61"/>
  <c r="Z361" i="61"/>
  <c r="AE360" i="61"/>
  <c r="AB356" i="61"/>
  <c r="AD354" i="61"/>
  <c r="AA353" i="61"/>
  <c r="Z350" i="61"/>
  <c r="AD346" i="61"/>
  <c r="AA345" i="61"/>
  <c r="Z339" i="61"/>
  <c r="AB337" i="61"/>
  <c r="M334" i="61"/>
  <c r="X334" i="61"/>
  <c r="K333" i="61"/>
  <c r="AA331" i="61"/>
  <c r="J325" i="61"/>
  <c r="O325" i="61" s="1"/>
  <c r="J292" i="61"/>
  <c r="O292" i="61" s="1"/>
  <c r="Z292" i="61"/>
  <c r="K292" i="61"/>
  <c r="AA292" i="61"/>
  <c r="U292" i="61"/>
  <c r="AB292" i="61"/>
  <c r="M292" i="61"/>
  <c r="AD292" i="61"/>
  <c r="W292" i="61"/>
  <c r="AE292" i="61"/>
  <c r="X292" i="61"/>
  <c r="Z260" i="61"/>
  <c r="J260" i="61"/>
  <c r="O260" i="61" s="1"/>
  <c r="AB321" i="61"/>
  <c r="U321" i="61"/>
  <c r="X306" i="61"/>
  <c r="X295" i="61"/>
  <c r="X287" i="61"/>
  <c r="X276" i="61"/>
  <c r="AB324" i="61"/>
  <c r="U324" i="61"/>
  <c r="AA321" i="61"/>
  <c r="K321" i="61"/>
  <c r="X320" i="61"/>
  <c r="AA310" i="61"/>
  <c r="K310" i="61"/>
  <c r="X309" i="61"/>
  <c r="AE306" i="61"/>
  <c r="W306" i="61"/>
  <c r="AB305" i="61"/>
  <c r="U305" i="61"/>
  <c r="AA302" i="61"/>
  <c r="K302" i="61"/>
  <c r="X301" i="61"/>
  <c r="AE295" i="61"/>
  <c r="W295" i="61"/>
  <c r="AB294" i="61"/>
  <c r="U294" i="61"/>
  <c r="AA291" i="61"/>
  <c r="K291" i="61"/>
  <c r="X290" i="61"/>
  <c r="J288" i="61"/>
  <c r="O288" i="61" s="1"/>
  <c r="AE287" i="61"/>
  <c r="W287" i="61"/>
  <c r="AB286" i="61"/>
  <c r="AA280" i="61"/>
  <c r="K280" i="61"/>
  <c r="X279" i="61"/>
  <c r="M278" i="61"/>
  <c r="Z277" i="61"/>
  <c r="J277" i="61"/>
  <c r="O277" i="61" s="1"/>
  <c r="AE276" i="61"/>
  <c r="W276" i="61"/>
  <c r="AA272" i="61"/>
  <c r="K272" i="61"/>
  <c r="X271" i="61"/>
  <c r="M270" i="61"/>
  <c r="Z266" i="61"/>
  <c r="J266" i="61"/>
  <c r="O266" i="61" s="1"/>
  <c r="AE265" i="61"/>
  <c r="W265" i="61"/>
  <c r="X260" i="61"/>
  <c r="M259" i="61"/>
  <c r="AE257" i="61"/>
  <c r="W257" i="61"/>
  <c r="AA324" i="61"/>
  <c r="K324" i="61"/>
  <c r="X323" i="61"/>
  <c r="Z321" i="61"/>
  <c r="J321" i="61"/>
  <c r="O321" i="61" s="1"/>
  <c r="AE320" i="61"/>
  <c r="W320" i="61"/>
  <c r="AB319" i="61"/>
  <c r="Z310" i="61"/>
  <c r="J310" i="61"/>
  <c r="O310" i="61" s="1"/>
  <c r="AE309" i="61"/>
  <c r="W309" i="61"/>
  <c r="AD306" i="61"/>
  <c r="AA305" i="61"/>
  <c r="K305" i="61"/>
  <c r="X304" i="61"/>
  <c r="Z302" i="61"/>
  <c r="J302" i="61"/>
  <c r="O302" i="61" s="1"/>
  <c r="AE301" i="61"/>
  <c r="W301" i="61"/>
  <c r="AD295" i="61"/>
  <c r="AA294" i="61"/>
  <c r="K294" i="61"/>
  <c r="X293" i="61"/>
  <c r="Z291" i="61"/>
  <c r="J291" i="61"/>
  <c r="O291" i="61" s="1"/>
  <c r="AE290" i="61"/>
  <c r="W290" i="61"/>
  <c r="AD287" i="61"/>
  <c r="Z280" i="61"/>
  <c r="J280" i="61"/>
  <c r="O280" i="61" s="1"/>
  <c r="AE279" i="61"/>
  <c r="W279" i="61"/>
  <c r="AD276" i="61"/>
  <c r="Z272" i="61"/>
  <c r="J272" i="61"/>
  <c r="O272" i="61" s="1"/>
  <c r="AE271" i="61"/>
  <c r="W271" i="61"/>
  <c r="AD265" i="61"/>
  <c r="AE260" i="61"/>
  <c r="W260" i="61"/>
  <c r="U259" i="61"/>
  <c r="AD257" i="61"/>
  <c r="AD309" i="61"/>
  <c r="M306" i="61"/>
  <c r="AD301" i="61"/>
  <c r="M295" i="61"/>
  <c r="AD290" i="61"/>
  <c r="M287" i="61"/>
  <c r="AD279" i="61"/>
  <c r="M276" i="61"/>
  <c r="AD271" i="61"/>
  <c r="M265" i="61"/>
  <c r="AD260" i="61"/>
  <c r="K259" i="61"/>
  <c r="M257" i="61"/>
  <c r="X321" i="61"/>
  <c r="M320" i="61"/>
  <c r="X310" i="61"/>
  <c r="M309" i="61"/>
  <c r="AB306" i="61"/>
  <c r="U306" i="61"/>
  <c r="X302" i="61"/>
  <c r="M301" i="61"/>
  <c r="AB295" i="61"/>
  <c r="U295" i="61"/>
  <c r="X291" i="61"/>
  <c r="M290" i="61"/>
  <c r="AB287" i="61"/>
  <c r="U287" i="61"/>
  <c r="X280" i="61"/>
  <c r="M279" i="61"/>
  <c r="Z278" i="61"/>
  <c r="AE277" i="61"/>
  <c r="W277" i="61"/>
  <c r="AB276" i="61"/>
  <c r="U276" i="61"/>
  <c r="X272" i="61"/>
  <c r="M271" i="61"/>
  <c r="W266" i="61"/>
  <c r="AB265" i="61"/>
  <c r="U265" i="61"/>
  <c r="M260" i="61"/>
  <c r="AB257" i="61"/>
  <c r="U257" i="61"/>
  <c r="AE321" i="61"/>
  <c r="AB320" i="61"/>
  <c r="AE310" i="61"/>
  <c r="AB309" i="61"/>
  <c r="AA306" i="61"/>
  <c r="AE302" i="61"/>
  <c r="AB301" i="61"/>
  <c r="AA295" i="61"/>
  <c r="AE291" i="61"/>
  <c r="AB290" i="61"/>
  <c r="AD288" i="61"/>
  <c r="AA287" i="61"/>
  <c r="AE280" i="61"/>
  <c r="AB279" i="61"/>
  <c r="AD277" i="61"/>
  <c r="AA276" i="61"/>
  <c r="AB271" i="61"/>
  <c r="AA265" i="61"/>
  <c r="AB260" i="61"/>
  <c r="AA257" i="61"/>
  <c r="AB255" i="61"/>
  <c r="Z255" i="61"/>
  <c r="X255" i="61"/>
  <c r="Y255" i="61"/>
  <c r="AE256" i="61"/>
  <c r="M255" i="61"/>
  <c r="U255" i="61"/>
  <c r="Y256" i="61"/>
  <c r="M256" i="61"/>
  <c r="AA255" i="61"/>
  <c r="AE255" i="61"/>
  <c r="U256" i="61"/>
  <c r="AB256" i="61"/>
  <c r="AA256" i="61"/>
  <c r="K256" i="61"/>
  <c r="AD255" i="61"/>
  <c r="Z256" i="61"/>
  <c r="J256" i="61"/>
  <c r="O256" i="61" s="1"/>
  <c r="X256" i="61"/>
  <c r="K255" i="61"/>
  <c r="W256" i="61"/>
  <c r="AD256" i="61"/>
  <c r="Q352" i="61" l="1"/>
  <c r="S352" i="61"/>
  <c r="Q458" i="61"/>
  <c r="S458" i="61"/>
  <c r="Q285" i="61"/>
  <c r="S285" i="61"/>
  <c r="S454" i="61"/>
  <c r="Q454" i="61"/>
  <c r="Q243" i="61"/>
  <c r="S243" i="61"/>
  <c r="Q333" i="61"/>
  <c r="S333" i="61"/>
  <c r="Q362" i="61"/>
  <c r="S362" i="61"/>
  <c r="Q384" i="61"/>
  <c r="S384" i="61"/>
  <c r="Q420" i="61"/>
  <c r="S420" i="61"/>
  <c r="Q431" i="61"/>
  <c r="S431" i="61"/>
  <c r="Q257" i="61"/>
  <c r="S257" i="61"/>
  <c r="Q305" i="61"/>
  <c r="S305" i="61"/>
  <c r="Q307" i="61"/>
  <c r="S307" i="61"/>
  <c r="Q416" i="61"/>
  <c r="S416" i="61"/>
  <c r="Q301" i="61"/>
  <c r="S301" i="61"/>
  <c r="Q258" i="61"/>
  <c r="S258" i="61"/>
  <c r="Q290" i="61"/>
  <c r="S290" i="61"/>
  <c r="Q355" i="61"/>
  <c r="S355" i="61"/>
  <c r="Q246" i="61"/>
  <c r="S246" i="61"/>
  <c r="Q381" i="61"/>
  <c r="S381" i="61"/>
  <c r="Q438" i="61"/>
  <c r="S438" i="61"/>
  <c r="Q265" i="61"/>
  <c r="S265" i="61"/>
  <c r="Q275" i="61"/>
  <c r="S275" i="61"/>
  <c r="Q446" i="61"/>
  <c r="S446" i="61"/>
  <c r="Q264" i="61"/>
  <c r="S264" i="61"/>
  <c r="Q321" i="61"/>
  <c r="S321" i="61"/>
  <c r="Q273" i="61"/>
  <c r="S273" i="61"/>
  <c r="Q340" i="61"/>
  <c r="S340" i="61"/>
  <c r="Q356" i="61"/>
  <c r="S356" i="61"/>
  <c r="Q398" i="61"/>
  <c r="S398" i="61"/>
  <c r="Q457" i="61"/>
  <c r="S457" i="61"/>
  <c r="S375" i="61"/>
  <c r="Q375" i="61"/>
  <c r="S334" i="61"/>
  <c r="Q334" i="61"/>
  <c r="Q393" i="61"/>
  <c r="S393" i="61"/>
  <c r="Q396" i="61"/>
  <c r="S396" i="61"/>
  <c r="Q461" i="61"/>
  <c r="S461" i="61"/>
  <c r="Q401" i="61"/>
  <c r="S401" i="61"/>
  <c r="S323" i="61"/>
  <c r="Q323" i="61"/>
  <c r="Q436" i="61"/>
  <c r="S436" i="61"/>
  <c r="Q241" i="61"/>
  <c r="S241" i="61"/>
  <c r="Q249" i="61"/>
  <c r="S249" i="61"/>
  <c r="Q235" i="61"/>
  <c r="S235" i="61"/>
  <c r="Q287" i="61"/>
  <c r="S287" i="61"/>
  <c r="Q363" i="61"/>
  <c r="S363" i="61"/>
  <c r="Q395" i="61"/>
  <c r="S395" i="61"/>
  <c r="Q276" i="61"/>
  <c r="S276" i="61"/>
  <c r="Q360" i="61"/>
  <c r="S360" i="61"/>
  <c r="Q385" i="61"/>
  <c r="S385" i="61"/>
  <c r="Q256" i="61"/>
  <c r="S256" i="61"/>
  <c r="Q345" i="61"/>
  <c r="S345" i="61"/>
  <c r="Q392" i="61"/>
  <c r="S392" i="61"/>
  <c r="Q251" i="61"/>
  <c r="S251" i="61"/>
  <c r="Q291" i="61"/>
  <c r="S291" i="61"/>
  <c r="Q302" i="61"/>
  <c r="S302" i="61"/>
  <c r="Q310" i="61"/>
  <c r="S310" i="61"/>
  <c r="Q266" i="61"/>
  <c r="S266" i="61"/>
  <c r="Q277" i="61"/>
  <c r="S277" i="61"/>
  <c r="Q303" i="61"/>
  <c r="S303" i="61"/>
  <c r="Q281" i="61"/>
  <c r="S281" i="61"/>
  <c r="Q346" i="61"/>
  <c r="S346" i="61"/>
  <c r="Q311" i="61"/>
  <c r="S311" i="61"/>
  <c r="Q368" i="61"/>
  <c r="S368" i="61"/>
  <c r="Q409" i="61"/>
  <c r="S409" i="61"/>
  <c r="Q406" i="61"/>
  <c r="S406" i="61"/>
  <c r="Q428" i="61"/>
  <c r="S428" i="61"/>
  <c r="Q439" i="61"/>
  <c r="S439" i="61"/>
  <c r="Q423" i="61"/>
  <c r="S423" i="61"/>
  <c r="Q320" i="61"/>
  <c r="S320" i="61"/>
  <c r="Q422" i="61"/>
  <c r="S422" i="61"/>
  <c r="Q367" i="61"/>
  <c r="S367" i="61"/>
  <c r="Q279" i="61"/>
  <c r="S279" i="61"/>
  <c r="Q348" i="61"/>
  <c r="S348" i="61"/>
  <c r="Q326" i="61"/>
  <c r="S326" i="61"/>
  <c r="Q382" i="61"/>
  <c r="S382" i="61"/>
  <c r="Q426" i="61"/>
  <c r="S426" i="61"/>
  <c r="Q400" i="61"/>
  <c r="S400" i="61"/>
  <c r="Q349" i="61"/>
  <c r="S349" i="61"/>
  <c r="Q300" i="61"/>
  <c r="S300" i="61"/>
  <c r="Q407" i="61"/>
  <c r="S407" i="61"/>
  <c r="Q379" i="61"/>
  <c r="S379" i="61"/>
  <c r="Q260" i="61"/>
  <c r="S260" i="61"/>
  <c r="Q460" i="61"/>
  <c r="S460" i="61"/>
  <c r="Q335" i="61"/>
  <c r="S335" i="61"/>
  <c r="Q412" i="61"/>
  <c r="S412" i="61"/>
  <c r="S405" i="61"/>
  <c r="Q405" i="61"/>
  <c r="Q242" i="61"/>
  <c r="S242" i="61"/>
  <c r="Q408" i="61"/>
  <c r="S408" i="61"/>
  <c r="S413" i="61"/>
  <c r="Q413" i="61"/>
  <c r="Q288" i="61"/>
  <c r="S288" i="61"/>
  <c r="Q262" i="61"/>
  <c r="S262" i="61"/>
  <c r="Q429" i="61"/>
  <c r="S429" i="61"/>
  <c r="Q271" i="61"/>
  <c r="S271" i="61"/>
  <c r="Q427" i="61"/>
  <c r="S427" i="61"/>
  <c r="Q369" i="61"/>
  <c r="S369" i="61"/>
  <c r="Q353" i="61"/>
  <c r="S353" i="61"/>
  <c r="Q386" i="61"/>
  <c r="S386" i="61"/>
  <c r="Q415" i="61"/>
  <c r="S415" i="61"/>
  <c r="Q295" i="61"/>
  <c r="S295" i="61"/>
  <c r="Q331" i="61"/>
  <c r="S331" i="61"/>
  <c r="Q371" i="61"/>
  <c r="S371" i="61"/>
  <c r="Q308" i="61"/>
  <c r="S308" i="61"/>
  <c r="Q294" i="61"/>
  <c r="S294" i="61"/>
  <c r="Q240" i="61"/>
  <c r="S240" i="61"/>
  <c r="S244" i="61"/>
  <c r="Q244" i="61"/>
  <c r="Q245" i="61"/>
  <c r="S245" i="61"/>
  <c r="Q337" i="61"/>
  <c r="S337" i="61"/>
  <c r="Q272" i="61"/>
  <c r="S272" i="61"/>
  <c r="Q354" i="61"/>
  <c r="S354" i="61"/>
  <c r="S394" i="61"/>
  <c r="Q394" i="61"/>
  <c r="Q330" i="61"/>
  <c r="S330" i="61"/>
  <c r="Q455" i="61"/>
  <c r="S455" i="61"/>
  <c r="S304" i="61"/>
  <c r="Q304" i="61"/>
  <c r="Q248" i="61"/>
  <c r="S248" i="61"/>
  <c r="Q292" i="61"/>
  <c r="S292" i="61"/>
  <c r="Q332" i="61"/>
  <c r="S332" i="61"/>
  <c r="Q322" i="61"/>
  <c r="S322" i="61"/>
  <c r="Q376" i="61"/>
  <c r="S376" i="61"/>
  <c r="Q270" i="61"/>
  <c r="S270" i="61"/>
  <c r="Q296" i="61"/>
  <c r="S296" i="61"/>
  <c r="Q324" i="61"/>
  <c r="S324" i="61"/>
  <c r="Q261" i="61"/>
  <c r="S261" i="61"/>
  <c r="Q351" i="61"/>
  <c r="S351" i="61"/>
  <c r="Q425" i="61"/>
  <c r="S425" i="61"/>
  <c r="Q286" i="61"/>
  <c r="S286" i="61"/>
  <c r="Q442" i="61"/>
  <c r="S442" i="61"/>
  <c r="Q263" i="61"/>
  <c r="S263" i="61"/>
  <c r="Q318" i="61"/>
  <c r="S318" i="61"/>
  <c r="Q414" i="61"/>
  <c r="S414" i="61"/>
  <c r="Q437" i="61"/>
  <c r="S437" i="61"/>
  <c r="Q319" i="61"/>
  <c r="S319" i="61"/>
  <c r="Q250" i="61"/>
  <c r="S250" i="61"/>
  <c r="Q306" i="61"/>
  <c r="S306" i="61"/>
  <c r="Q378" i="61"/>
  <c r="S378" i="61"/>
  <c r="Q338" i="61"/>
  <c r="S338" i="61"/>
  <c r="Q424" i="61"/>
  <c r="S424" i="61"/>
  <c r="Q421" i="61"/>
  <c r="S421" i="61"/>
  <c r="Q440" i="61"/>
  <c r="S440" i="61"/>
  <c r="Q309" i="61"/>
  <c r="S309" i="61"/>
  <c r="Q280" i="61"/>
  <c r="S280" i="61"/>
  <c r="Q325" i="61"/>
  <c r="S325" i="61"/>
  <c r="Q390" i="61"/>
  <c r="S390" i="61"/>
  <c r="Q365" i="61"/>
  <c r="S365" i="61"/>
  <c r="Q435" i="61"/>
  <c r="S435" i="61"/>
  <c r="Q444" i="61"/>
  <c r="S444" i="61"/>
  <c r="Q452" i="61"/>
  <c r="S452" i="61"/>
  <c r="Q370" i="61"/>
  <c r="S370" i="61"/>
  <c r="Q341" i="61"/>
  <c r="S341" i="61"/>
  <c r="Q366" i="61"/>
  <c r="S366" i="61"/>
  <c r="S293" i="61"/>
  <c r="Q293" i="61"/>
  <c r="Q247" i="61"/>
  <c r="S247" i="61"/>
  <c r="Q377" i="61"/>
  <c r="S377" i="61"/>
  <c r="Q450" i="61"/>
  <c r="S450" i="61"/>
  <c r="E283" i="61"/>
  <c r="A37" i="46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Z2" i="62" l="1"/>
  <c r="D405" i="62"/>
  <c r="D406" i="62" s="1"/>
  <c r="D407" i="62" s="1"/>
  <c r="D408" i="62" s="1"/>
  <c r="D409" i="62" s="1"/>
  <c r="D410" i="62" s="1"/>
  <c r="D411" i="62" s="1"/>
  <c r="D412" i="62" s="1"/>
  <c r="D413" i="62" s="1"/>
  <c r="D414" i="62" s="1"/>
  <c r="D415" i="62" s="1"/>
  <c r="D416" i="62" s="1"/>
  <c r="D417" i="62" s="1"/>
  <c r="D418" i="62" s="1"/>
  <c r="D419" i="62" s="1"/>
  <c r="D420" i="62" s="1"/>
  <c r="D421" i="62" s="1"/>
  <c r="D422" i="62" s="1"/>
  <c r="D423" i="62" s="1"/>
  <c r="D424" i="62" s="1"/>
  <c r="D425" i="62" s="1"/>
  <c r="D426" i="62" s="1"/>
  <c r="D427" i="62" s="1"/>
  <c r="D428" i="62" s="1"/>
  <c r="B405" i="62"/>
  <c r="B406" i="62"/>
  <c r="B407" i="62"/>
  <c r="B408" i="62"/>
  <c r="B409" i="62"/>
  <c r="B410" i="62"/>
  <c r="B411" i="62"/>
  <c r="B412" i="62"/>
  <c r="B413" i="62"/>
  <c r="B414" i="62"/>
  <c r="B415" i="62"/>
  <c r="B416" i="62"/>
  <c r="B417" i="62"/>
  <c r="B418" i="62"/>
  <c r="B419" i="62"/>
  <c r="B420" i="62"/>
  <c r="B421" i="62"/>
  <c r="B422" i="62"/>
  <c r="B423" i="62"/>
  <c r="B424" i="62"/>
  <c r="B425" i="62"/>
  <c r="B426" i="62"/>
  <c r="B427" i="62"/>
  <c r="B428" i="62"/>
  <c r="C405" i="62"/>
  <c r="E405" i="62"/>
  <c r="F405" i="62"/>
  <c r="I405" i="62"/>
  <c r="V405" i="62" s="1"/>
  <c r="C406" i="62"/>
  <c r="E406" i="62"/>
  <c r="F406" i="62"/>
  <c r="I406" i="62"/>
  <c r="R406" i="62" s="1"/>
  <c r="C407" i="62"/>
  <c r="E407" i="62"/>
  <c r="F407" i="62"/>
  <c r="I407" i="62"/>
  <c r="X407" i="62" s="1"/>
  <c r="C408" i="62"/>
  <c r="E408" i="62"/>
  <c r="F408" i="62"/>
  <c r="I408" i="62"/>
  <c r="L408" i="62" s="1"/>
  <c r="C409" i="62"/>
  <c r="E409" i="62"/>
  <c r="F409" i="62"/>
  <c r="I409" i="62"/>
  <c r="H409" i="62" s="1"/>
  <c r="C410" i="62"/>
  <c r="E410" i="62"/>
  <c r="F410" i="62"/>
  <c r="I410" i="62"/>
  <c r="R410" i="62" s="1"/>
  <c r="C411" i="62"/>
  <c r="E411" i="62"/>
  <c r="F411" i="62"/>
  <c r="I411" i="62"/>
  <c r="J411" i="62" s="1"/>
  <c r="N411" i="62" s="1"/>
  <c r="C412" i="62"/>
  <c r="E412" i="62"/>
  <c r="F412" i="62"/>
  <c r="I412" i="62"/>
  <c r="Y412" i="62" s="1"/>
  <c r="C413" i="62"/>
  <c r="E413" i="62"/>
  <c r="F413" i="62"/>
  <c r="I413" i="62"/>
  <c r="V413" i="62" s="1"/>
  <c r="C414" i="62"/>
  <c r="E414" i="62"/>
  <c r="F414" i="62"/>
  <c r="I414" i="62"/>
  <c r="V414" i="62" s="1"/>
  <c r="C415" i="62"/>
  <c r="E415" i="62"/>
  <c r="F415" i="62"/>
  <c r="I415" i="62"/>
  <c r="X415" i="62" s="1"/>
  <c r="C416" i="62"/>
  <c r="E416" i="62"/>
  <c r="F416" i="62"/>
  <c r="I416" i="62"/>
  <c r="L416" i="62" s="1"/>
  <c r="C417" i="62"/>
  <c r="E417" i="62"/>
  <c r="F417" i="62"/>
  <c r="I417" i="62"/>
  <c r="H417" i="62" s="1"/>
  <c r="C418" i="62"/>
  <c r="E418" i="62"/>
  <c r="F418" i="62"/>
  <c r="I418" i="62"/>
  <c r="R418" i="62" s="1"/>
  <c r="C419" i="62"/>
  <c r="E419" i="62"/>
  <c r="F419" i="62"/>
  <c r="I419" i="62"/>
  <c r="J419" i="62" s="1"/>
  <c r="N419" i="62" s="1"/>
  <c r="C420" i="62"/>
  <c r="E420" i="62"/>
  <c r="F420" i="62"/>
  <c r="I420" i="62"/>
  <c r="Y420" i="62" s="1"/>
  <c r="C421" i="62"/>
  <c r="E421" i="62"/>
  <c r="F421" i="62"/>
  <c r="I421" i="62"/>
  <c r="V421" i="62" s="1"/>
  <c r="C422" i="62"/>
  <c r="E422" i="62"/>
  <c r="F422" i="62"/>
  <c r="I422" i="62"/>
  <c r="H422" i="62" s="1"/>
  <c r="C423" i="62"/>
  <c r="E423" i="62"/>
  <c r="F423" i="62"/>
  <c r="I423" i="62"/>
  <c r="X423" i="62" s="1"/>
  <c r="C424" i="62"/>
  <c r="E424" i="62"/>
  <c r="F424" i="62"/>
  <c r="I424" i="62"/>
  <c r="L424" i="62" s="1"/>
  <c r="C425" i="62"/>
  <c r="E425" i="62"/>
  <c r="F425" i="62"/>
  <c r="I425" i="62"/>
  <c r="H425" i="62" s="1"/>
  <c r="C426" i="62"/>
  <c r="E426" i="62"/>
  <c r="F426" i="62"/>
  <c r="I426" i="62"/>
  <c r="R426" i="62" s="1"/>
  <c r="C427" i="62"/>
  <c r="E427" i="62"/>
  <c r="F427" i="62"/>
  <c r="I427" i="62"/>
  <c r="J427" i="62" s="1"/>
  <c r="N427" i="62" s="1"/>
  <c r="C428" i="62"/>
  <c r="E428" i="62"/>
  <c r="F428" i="62"/>
  <c r="I428" i="62"/>
  <c r="Y428" i="62" s="1"/>
  <c r="I404" i="62"/>
  <c r="AD404" i="62" s="1"/>
  <c r="F404" i="62"/>
  <c r="E404" i="62"/>
  <c r="C404" i="62"/>
  <c r="B404" i="62"/>
  <c r="D377" i="62"/>
  <c r="D378" i="62" s="1"/>
  <c r="D379" i="62" s="1"/>
  <c r="D380" i="62" s="1"/>
  <c r="D381" i="62" s="1"/>
  <c r="D382" i="62" s="1"/>
  <c r="D383" i="62" s="1"/>
  <c r="D384" i="62" s="1"/>
  <c r="D385" i="62" s="1"/>
  <c r="D386" i="62" s="1"/>
  <c r="D387" i="62" s="1"/>
  <c r="D388" i="62" s="1"/>
  <c r="D389" i="62" s="1"/>
  <c r="D390" i="62" s="1"/>
  <c r="D391" i="62" s="1"/>
  <c r="D392" i="62" s="1"/>
  <c r="D393" i="62" s="1"/>
  <c r="D394" i="62" s="1"/>
  <c r="D395" i="62" s="1"/>
  <c r="D396" i="62" s="1"/>
  <c r="D397" i="62" s="1"/>
  <c r="D398" i="62" s="1"/>
  <c r="D399" i="62" s="1"/>
  <c r="D400" i="62" s="1"/>
  <c r="B377" i="62"/>
  <c r="C377" i="62"/>
  <c r="E377" i="62"/>
  <c r="F377" i="62"/>
  <c r="I377" i="62"/>
  <c r="L377" i="62" s="1"/>
  <c r="B378" i="62"/>
  <c r="C378" i="62"/>
  <c r="E378" i="62"/>
  <c r="F378" i="62"/>
  <c r="I378" i="62"/>
  <c r="H378" i="62" s="1"/>
  <c r="B379" i="62"/>
  <c r="C379" i="62"/>
  <c r="E379" i="62"/>
  <c r="F379" i="62"/>
  <c r="I379" i="62"/>
  <c r="L379" i="62" s="1"/>
  <c r="B380" i="62"/>
  <c r="C380" i="62"/>
  <c r="E380" i="62"/>
  <c r="F380" i="62"/>
  <c r="I380" i="62"/>
  <c r="H380" i="62" s="1"/>
  <c r="B381" i="62"/>
  <c r="C381" i="62"/>
  <c r="E381" i="62"/>
  <c r="F381" i="62"/>
  <c r="I381" i="62"/>
  <c r="L381" i="62" s="1"/>
  <c r="B382" i="62"/>
  <c r="C382" i="62"/>
  <c r="E382" i="62"/>
  <c r="F382" i="62"/>
  <c r="I382" i="62"/>
  <c r="H382" i="62" s="1"/>
  <c r="B383" i="62"/>
  <c r="C383" i="62"/>
  <c r="E383" i="62"/>
  <c r="F383" i="62"/>
  <c r="I383" i="62"/>
  <c r="L383" i="62" s="1"/>
  <c r="B384" i="62"/>
  <c r="C384" i="62"/>
  <c r="E384" i="62"/>
  <c r="F384" i="62"/>
  <c r="I384" i="62"/>
  <c r="H384" i="62" s="1"/>
  <c r="B385" i="62"/>
  <c r="C385" i="62"/>
  <c r="E385" i="62"/>
  <c r="F385" i="62"/>
  <c r="I385" i="62"/>
  <c r="L385" i="62" s="1"/>
  <c r="B386" i="62"/>
  <c r="C386" i="62"/>
  <c r="E386" i="62"/>
  <c r="F386" i="62"/>
  <c r="I386" i="62"/>
  <c r="H386" i="62" s="1"/>
  <c r="B387" i="62"/>
  <c r="C387" i="62"/>
  <c r="E387" i="62"/>
  <c r="F387" i="62"/>
  <c r="I387" i="62"/>
  <c r="L387" i="62" s="1"/>
  <c r="B388" i="62"/>
  <c r="C388" i="62"/>
  <c r="E388" i="62"/>
  <c r="F388" i="62"/>
  <c r="I388" i="62"/>
  <c r="H388" i="62" s="1"/>
  <c r="B389" i="62"/>
  <c r="C389" i="62"/>
  <c r="E389" i="62"/>
  <c r="F389" i="62"/>
  <c r="I389" i="62"/>
  <c r="L389" i="62" s="1"/>
  <c r="B390" i="62"/>
  <c r="C390" i="62"/>
  <c r="E390" i="62"/>
  <c r="F390" i="62"/>
  <c r="I390" i="62"/>
  <c r="H390" i="62" s="1"/>
  <c r="B391" i="62"/>
  <c r="C391" i="62"/>
  <c r="E391" i="62"/>
  <c r="F391" i="62"/>
  <c r="I391" i="62"/>
  <c r="L391" i="62" s="1"/>
  <c r="B392" i="62"/>
  <c r="C392" i="62"/>
  <c r="E392" i="62"/>
  <c r="F392" i="62"/>
  <c r="I392" i="62"/>
  <c r="H392" i="62" s="1"/>
  <c r="B393" i="62"/>
  <c r="C393" i="62"/>
  <c r="E393" i="62"/>
  <c r="F393" i="62"/>
  <c r="I393" i="62"/>
  <c r="L393" i="62" s="1"/>
  <c r="B394" i="62"/>
  <c r="C394" i="62"/>
  <c r="E394" i="62"/>
  <c r="F394" i="62"/>
  <c r="I394" i="62"/>
  <c r="H394" i="62" s="1"/>
  <c r="B395" i="62"/>
  <c r="C395" i="62"/>
  <c r="E395" i="62"/>
  <c r="F395" i="62"/>
  <c r="I395" i="62"/>
  <c r="L395" i="62" s="1"/>
  <c r="B396" i="62"/>
  <c r="C396" i="62"/>
  <c r="E396" i="62"/>
  <c r="F396" i="62"/>
  <c r="I396" i="62"/>
  <c r="H396" i="62" s="1"/>
  <c r="B397" i="62"/>
  <c r="C397" i="62"/>
  <c r="E397" i="62"/>
  <c r="F397" i="62"/>
  <c r="I397" i="62"/>
  <c r="L397" i="62" s="1"/>
  <c r="B398" i="62"/>
  <c r="C398" i="62"/>
  <c r="E398" i="62"/>
  <c r="F398" i="62"/>
  <c r="I398" i="62"/>
  <c r="H398" i="62" s="1"/>
  <c r="B399" i="62"/>
  <c r="C399" i="62"/>
  <c r="E399" i="62"/>
  <c r="F399" i="62"/>
  <c r="I399" i="62"/>
  <c r="L399" i="62" s="1"/>
  <c r="B400" i="62"/>
  <c r="C400" i="62"/>
  <c r="E400" i="62"/>
  <c r="F400" i="62"/>
  <c r="I400" i="62"/>
  <c r="H400" i="62" s="1"/>
  <c r="I376" i="62"/>
  <c r="AC376" i="62" s="1"/>
  <c r="F376" i="62"/>
  <c r="E376" i="62"/>
  <c r="C376" i="62"/>
  <c r="B376" i="62"/>
  <c r="B349" i="62"/>
  <c r="C349" i="62"/>
  <c r="E349" i="62"/>
  <c r="F349" i="62"/>
  <c r="I349" i="62"/>
  <c r="L349" i="62" s="1"/>
  <c r="B350" i="62"/>
  <c r="C350" i="62"/>
  <c r="E350" i="62"/>
  <c r="F350" i="62"/>
  <c r="I350" i="62"/>
  <c r="H350" i="62" s="1"/>
  <c r="B351" i="62"/>
  <c r="C351" i="62"/>
  <c r="E351" i="62"/>
  <c r="F351" i="62"/>
  <c r="I351" i="62"/>
  <c r="L351" i="62" s="1"/>
  <c r="B352" i="62"/>
  <c r="C352" i="62"/>
  <c r="E352" i="62"/>
  <c r="F352" i="62"/>
  <c r="I352" i="62"/>
  <c r="H352" i="62" s="1"/>
  <c r="AF352" i="62" s="1"/>
  <c r="B353" i="62"/>
  <c r="C353" i="62"/>
  <c r="E353" i="62"/>
  <c r="F353" i="62"/>
  <c r="I353" i="62"/>
  <c r="L353" i="62" s="1"/>
  <c r="B354" i="62"/>
  <c r="C354" i="62"/>
  <c r="E354" i="62"/>
  <c r="F354" i="62"/>
  <c r="I354" i="62"/>
  <c r="H354" i="62" s="1"/>
  <c r="B355" i="62"/>
  <c r="C355" i="62"/>
  <c r="E355" i="62"/>
  <c r="F355" i="62"/>
  <c r="I355" i="62"/>
  <c r="L355" i="62" s="1"/>
  <c r="B356" i="62"/>
  <c r="C356" i="62"/>
  <c r="E356" i="62"/>
  <c r="F356" i="62"/>
  <c r="I356" i="62"/>
  <c r="H356" i="62" s="1"/>
  <c r="AF356" i="62" s="1"/>
  <c r="B357" i="62"/>
  <c r="C357" i="62"/>
  <c r="E357" i="62"/>
  <c r="F357" i="62"/>
  <c r="I357" i="62"/>
  <c r="L357" i="62" s="1"/>
  <c r="B358" i="62"/>
  <c r="C358" i="62"/>
  <c r="E358" i="62"/>
  <c r="F358" i="62"/>
  <c r="I358" i="62"/>
  <c r="H358" i="62" s="1"/>
  <c r="B359" i="62"/>
  <c r="C359" i="62"/>
  <c r="E359" i="62"/>
  <c r="F359" i="62"/>
  <c r="I359" i="62"/>
  <c r="L359" i="62" s="1"/>
  <c r="B360" i="62"/>
  <c r="C360" i="62"/>
  <c r="E360" i="62"/>
  <c r="F360" i="62"/>
  <c r="I360" i="62"/>
  <c r="H360" i="62" s="1"/>
  <c r="B361" i="62"/>
  <c r="C361" i="62"/>
  <c r="E361" i="62"/>
  <c r="F361" i="62"/>
  <c r="I361" i="62"/>
  <c r="L361" i="62" s="1"/>
  <c r="B362" i="62"/>
  <c r="C362" i="62"/>
  <c r="E362" i="62"/>
  <c r="F362" i="62"/>
  <c r="I362" i="62"/>
  <c r="H362" i="62" s="1"/>
  <c r="B363" i="62"/>
  <c r="C363" i="62"/>
  <c r="E363" i="62"/>
  <c r="F363" i="62"/>
  <c r="I363" i="62"/>
  <c r="L363" i="62" s="1"/>
  <c r="B364" i="62"/>
  <c r="C364" i="62"/>
  <c r="E364" i="62"/>
  <c r="F364" i="62"/>
  <c r="I364" i="62"/>
  <c r="H364" i="62" s="1"/>
  <c r="B365" i="62"/>
  <c r="C365" i="62"/>
  <c r="E365" i="62"/>
  <c r="F365" i="62"/>
  <c r="I365" i="62"/>
  <c r="L365" i="62" s="1"/>
  <c r="B366" i="62"/>
  <c r="C366" i="62"/>
  <c r="E366" i="62"/>
  <c r="F366" i="62"/>
  <c r="I366" i="62"/>
  <c r="H366" i="62" s="1"/>
  <c r="B367" i="62"/>
  <c r="C367" i="62"/>
  <c r="E367" i="62"/>
  <c r="F367" i="62"/>
  <c r="I367" i="62"/>
  <c r="L367" i="62" s="1"/>
  <c r="B368" i="62"/>
  <c r="C368" i="62"/>
  <c r="E368" i="62"/>
  <c r="F368" i="62"/>
  <c r="I368" i="62"/>
  <c r="H368" i="62" s="1"/>
  <c r="B369" i="62"/>
  <c r="C369" i="62"/>
  <c r="E369" i="62"/>
  <c r="F369" i="62"/>
  <c r="I369" i="62"/>
  <c r="L369" i="62" s="1"/>
  <c r="B370" i="62"/>
  <c r="C370" i="62"/>
  <c r="E370" i="62"/>
  <c r="F370" i="62"/>
  <c r="I370" i="62"/>
  <c r="H370" i="62" s="1"/>
  <c r="B371" i="62"/>
  <c r="C371" i="62"/>
  <c r="E371" i="62"/>
  <c r="F371" i="62"/>
  <c r="I371" i="62"/>
  <c r="L371" i="62" s="1"/>
  <c r="B372" i="62"/>
  <c r="C372" i="62"/>
  <c r="E372" i="62"/>
  <c r="F372" i="62"/>
  <c r="I372" i="62"/>
  <c r="H372" i="62" s="1"/>
  <c r="I348" i="62"/>
  <c r="AD348" i="62" s="1"/>
  <c r="F348" i="62"/>
  <c r="E348" i="62"/>
  <c r="C348" i="62"/>
  <c r="B348" i="62"/>
  <c r="B321" i="62"/>
  <c r="C321" i="62"/>
  <c r="E321" i="62"/>
  <c r="F321" i="62"/>
  <c r="I321" i="62"/>
  <c r="L321" i="62" s="1"/>
  <c r="B322" i="62"/>
  <c r="C322" i="62"/>
  <c r="E322" i="62"/>
  <c r="F322" i="62"/>
  <c r="I322" i="62"/>
  <c r="H322" i="62" s="1"/>
  <c r="AF322" i="62" s="1"/>
  <c r="B323" i="62"/>
  <c r="C323" i="62"/>
  <c r="E323" i="62"/>
  <c r="F323" i="62"/>
  <c r="I323" i="62"/>
  <c r="L323" i="62" s="1"/>
  <c r="B324" i="62"/>
  <c r="C324" i="62"/>
  <c r="E324" i="62"/>
  <c r="F324" i="62"/>
  <c r="I324" i="62"/>
  <c r="H324" i="62" s="1"/>
  <c r="AF324" i="62" s="1"/>
  <c r="B325" i="62"/>
  <c r="C325" i="62"/>
  <c r="E325" i="62"/>
  <c r="F325" i="62"/>
  <c r="I325" i="62"/>
  <c r="L325" i="62" s="1"/>
  <c r="B326" i="62"/>
  <c r="C326" i="62"/>
  <c r="E326" i="62"/>
  <c r="F326" i="62"/>
  <c r="I326" i="62"/>
  <c r="H326" i="62" s="1"/>
  <c r="AF326" i="62" s="1"/>
  <c r="B327" i="62"/>
  <c r="C327" i="62"/>
  <c r="E327" i="62"/>
  <c r="F327" i="62"/>
  <c r="I327" i="62"/>
  <c r="L327" i="62" s="1"/>
  <c r="B328" i="62"/>
  <c r="C328" i="62"/>
  <c r="E328" i="62"/>
  <c r="F328" i="62"/>
  <c r="I328" i="62"/>
  <c r="H328" i="62" s="1"/>
  <c r="AF328" i="62" s="1"/>
  <c r="B329" i="62"/>
  <c r="C329" i="62"/>
  <c r="E329" i="62"/>
  <c r="F329" i="62"/>
  <c r="I329" i="62"/>
  <c r="L329" i="62" s="1"/>
  <c r="B330" i="62"/>
  <c r="C330" i="62"/>
  <c r="E330" i="62"/>
  <c r="F330" i="62"/>
  <c r="I330" i="62"/>
  <c r="H330" i="62" s="1"/>
  <c r="AF330" i="62" s="1"/>
  <c r="B331" i="62"/>
  <c r="C331" i="62"/>
  <c r="E331" i="62"/>
  <c r="F331" i="62"/>
  <c r="I331" i="62"/>
  <c r="L331" i="62" s="1"/>
  <c r="B332" i="62"/>
  <c r="C332" i="62"/>
  <c r="E332" i="62"/>
  <c r="F332" i="62"/>
  <c r="I332" i="62"/>
  <c r="H332" i="62" s="1"/>
  <c r="AF332" i="62" s="1"/>
  <c r="B333" i="62"/>
  <c r="C333" i="62"/>
  <c r="E333" i="62"/>
  <c r="F333" i="62"/>
  <c r="I333" i="62"/>
  <c r="L333" i="62" s="1"/>
  <c r="B334" i="62"/>
  <c r="C334" i="62"/>
  <c r="E334" i="62"/>
  <c r="F334" i="62"/>
  <c r="I334" i="62"/>
  <c r="H334" i="62" s="1"/>
  <c r="AF334" i="62" s="1"/>
  <c r="B335" i="62"/>
  <c r="C335" i="62"/>
  <c r="E335" i="62"/>
  <c r="F335" i="62"/>
  <c r="I335" i="62"/>
  <c r="L335" i="62" s="1"/>
  <c r="B336" i="62"/>
  <c r="C336" i="62"/>
  <c r="E336" i="62"/>
  <c r="F336" i="62"/>
  <c r="I336" i="62"/>
  <c r="H336" i="62" s="1"/>
  <c r="B337" i="62"/>
  <c r="C337" i="62"/>
  <c r="E337" i="62"/>
  <c r="F337" i="62"/>
  <c r="I337" i="62"/>
  <c r="L337" i="62" s="1"/>
  <c r="B338" i="62"/>
  <c r="C338" i="62"/>
  <c r="E338" i="62"/>
  <c r="F338" i="62"/>
  <c r="I338" i="62"/>
  <c r="H338" i="62" s="1"/>
  <c r="B339" i="62"/>
  <c r="C339" i="62"/>
  <c r="E339" i="62"/>
  <c r="F339" i="62"/>
  <c r="I339" i="62"/>
  <c r="L339" i="62" s="1"/>
  <c r="B340" i="62"/>
  <c r="C340" i="62"/>
  <c r="E340" i="62"/>
  <c r="F340" i="62"/>
  <c r="I340" i="62"/>
  <c r="H340" i="62" s="1"/>
  <c r="B341" i="62"/>
  <c r="C341" i="62"/>
  <c r="E341" i="62"/>
  <c r="F341" i="62"/>
  <c r="I341" i="62"/>
  <c r="L341" i="62" s="1"/>
  <c r="B342" i="62"/>
  <c r="C342" i="62"/>
  <c r="E342" i="62"/>
  <c r="F342" i="62"/>
  <c r="I342" i="62"/>
  <c r="H342" i="62" s="1"/>
  <c r="AF342" i="62" s="1"/>
  <c r="B343" i="62"/>
  <c r="C343" i="62"/>
  <c r="E343" i="62"/>
  <c r="F343" i="62"/>
  <c r="I343" i="62"/>
  <c r="L343" i="62" s="1"/>
  <c r="B344" i="62"/>
  <c r="C344" i="62"/>
  <c r="E344" i="62"/>
  <c r="F344" i="62"/>
  <c r="I344" i="62"/>
  <c r="H344" i="62" s="1"/>
  <c r="AF344" i="62" s="1"/>
  <c r="I320" i="62"/>
  <c r="AD320" i="62" s="1"/>
  <c r="F320" i="62"/>
  <c r="E320" i="62"/>
  <c r="C320" i="62"/>
  <c r="B320" i="62"/>
  <c r="B293" i="62"/>
  <c r="C293" i="62"/>
  <c r="E293" i="62"/>
  <c r="F293" i="62"/>
  <c r="G293" i="62" s="1"/>
  <c r="G321" i="62" s="1"/>
  <c r="G349" i="62" s="1"/>
  <c r="G377" i="62" s="1"/>
  <c r="G405" i="62" s="1"/>
  <c r="I293" i="62"/>
  <c r="L293" i="62" s="1"/>
  <c r="B294" i="62"/>
  <c r="C294" i="62"/>
  <c r="E294" i="62"/>
  <c r="F294" i="62"/>
  <c r="G294" i="62" s="1"/>
  <c r="G322" i="62" s="1"/>
  <c r="G350" i="62" s="1"/>
  <c r="G378" i="62" s="1"/>
  <c r="G406" i="62" s="1"/>
  <c r="I294" i="62"/>
  <c r="Y294" i="62" s="1"/>
  <c r="B295" i="62"/>
  <c r="C295" i="62"/>
  <c r="E295" i="62"/>
  <c r="F295" i="62"/>
  <c r="G295" i="62" s="1"/>
  <c r="G323" i="62" s="1"/>
  <c r="G351" i="62" s="1"/>
  <c r="G379" i="62" s="1"/>
  <c r="G407" i="62" s="1"/>
  <c r="I295" i="62"/>
  <c r="L295" i="62" s="1"/>
  <c r="B296" i="62"/>
  <c r="C296" i="62"/>
  <c r="E296" i="62"/>
  <c r="F296" i="62"/>
  <c r="G296" i="62" s="1"/>
  <c r="G324" i="62" s="1"/>
  <c r="G352" i="62" s="1"/>
  <c r="G380" i="62" s="1"/>
  <c r="G408" i="62" s="1"/>
  <c r="I296" i="62"/>
  <c r="Y296" i="62" s="1"/>
  <c r="B297" i="62"/>
  <c r="C297" i="62"/>
  <c r="E297" i="62"/>
  <c r="F297" i="62"/>
  <c r="G297" i="62" s="1"/>
  <c r="G325" i="62" s="1"/>
  <c r="G353" i="62" s="1"/>
  <c r="G381" i="62" s="1"/>
  <c r="G409" i="62" s="1"/>
  <c r="I297" i="62"/>
  <c r="L297" i="62" s="1"/>
  <c r="B298" i="62"/>
  <c r="C298" i="62"/>
  <c r="E298" i="62"/>
  <c r="F298" i="62"/>
  <c r="G298" i="62" s="1"/>
  <c r="G326" i="62" s="1"/>
  <c r="G354" i="62" s="1"/>
  <c r="G382" i="62" s="1"/>
  <c r="G410" i="62" s="1"/>
  <c r="I298" i="62"/>
  <c r="Y298" i="62" s="1"/>
  <c r="B299" i="62"/>
  <c r="C299" i="62"/>
  <c r="E299" i="62"/>
  <c r="F299" i="62"/>
  <c r="G299" i="62" s="1"/>
  <c r="G327" i="62" s="1"/>
  <c r="G355" i="62" s="1"/>
  <c r="G383" i="62" s="1"/>
  <c r="G411" i="62" s="1"/>
  <c r="I299" i="62"/>
  <c r="L299" i="62" s="1"/>
  <c r="B300" i="62"/>
  <c r="C300" i="62"/>
  <c r="E300" i="62"/>
  <c r="F300" i="62"/>
  <c r="G300" i="62" s="1"/>
  <c r="G328" i="62" s="1"/>
  <c r="G356" i="62" s="1"/>
  <c r="G384" i="62" s="1"/>
  <c r="G412" i="62" s="1"/>
  <c r="I300" i="62"/>
  <c r="Y300" i="62" s="1"/>
  <c r="B301" i="62"/>
  <c r="C301" i="62"/>
  <c r="E301" i="62"/>
  <c r="F301" i="62"/>
  <c r="G301" i="62" s="1"/>
  <c r="G329" i="62" s="1"/>
  <c r="G357" i="62" s="1"/>
  <c r="G385" i="62" s="1"/>
  <c r="G413" i="62" s="1"/>
  <c r="I301" i="62"/>
  <c r="L301" i="62" s="1"/>
  <c r="B302" i="62"/>
  <c r="C302" i="62"/>
  <c r="E302" i="62"/>
  <c r="F302" i="62"/>
  <c r="G302" i="62" s="1"/>
  <c r="G330" i="62" s="1"/>
  <c r="G358" i="62" s="1"/>
  <c r="G386" i="62" s="1"/>
  <c r="G414" i="62" s="1"/>
  <c r="I302" i="62"/>
  <c r="Y302" i="62" s="1"/>
  <c r="B303" i="62"/>
  <c r="C303" i="62"/>
  <c r="E303" i="62"/>
  <c r="F303" i="62"/>
  <c r="G303" i="62" s="1"/>
  <c r="G331" i="62" s="1"/>
  <c r="G359" i="62" s="1"/>
  <c r="G387" i="62" s="1"/>
  <c r="G415" i="62" s="1"/>
  <c r="I303" i="62"/>
  <c r="L303" i="62" s="1"/>
  <c r="B304" i="62"/>
  <c r="C304" i="62"/>
  <c r="E304" i="62"/>
  <c r="F304" i="62"/>
  <c r="G304" i="62" s="1"/>
  <c r="G332" i="62" s="1"/>
  <c r="G360" i="62" s="1"/>
  <c r="G388" i="62" s="1"/>
  <c r="G416" i="62" s="1"/>
  <c r="I304" i="62"/>
  <c r="Y304" i="62" s="1"/>
  <c r="B305" i="62"/>
  <c r="C305" i="62"/>
  <c r="E305" i="62"/>
  <c r="F305" i="62"/>
  <c r="G305" i="62" s="1"/>
  <c r="G333" i="62" s="1"/>
  <c r="G361" i="62" s="1"/>
  <c r="G389" i="62" s="1"/>
  <c r="G417" i="62" s="1"/>
  <c r="I305" i="62"/>
  <c r="L305" i="62" s="1"/>
  <c r="B306" i="62"/>
  <c r="C306" i="62"/>
  <c r="E306" i="62"/>
  <c r="F306" i="62"/>
  <c r="G306" i="62" s="1"/>
  <c r="G334" i="62" s="1"/>
  <c r="G362" i="62" s="1"/>
  <c r="G390" i="62" s="1"/>
  <c r="G418" i="62" s="1"/>
  <c r="I306" i="62"/>
  <c r="Y306" i="62" s="1"/>
  <c r="B307" i="62"/>
  <c r="C307" i="62"/>
  <c r="E307" i="62"/>
  <c r="F307" i="62"/>
  <c r="G307" i="62" s="1"/>
  <c r="G335" i="62" s="1"/>
  <c r="G363" i="62" s="1"/>
  <c r="G391" i="62" s="1"/>
  <c r="G419" i="62" s="1"/>
  <c r="I307" i="62"/>
  <c r="L307" i="62" s="1"/>
  <c r="B308" i="62"/>
  <c r="C308" i="62"/>
  <c r="E308" i="62"/>
  <c r="F308" i="62"/>
  <c r="G308" i="62" s="1"/>
  <c r="G336" i="62" s="1"/>
  <c r="G364" i="62" s="1"/>
  <c r="G392" i="62" s="1"/>
  <c r="G420" i="62" s="1"/>
  <c r="I308" i="62"/>
  <c r="Y308" i="62" s="1"/>
  <c r="B309" i="62"/>
  <c r="C309" i="62"/>
  <c r="E309" i="62"/>
  <c r="F309" i="62"/>
  <c r="G309" i="62" s="1"/>
  <c r="G337" i="62" s="1"/>
  <c r="G365" i="62" s="1"/>
  <c r="G393" i="62" s="1"/>
  <c r="G421" i="62" s="1"/>
  <c r="I309" i="62"/>
  <c r="L309" i="62" s="1"/>
  <c r="B310" i="62"/>
  <c r="C310" i="62"/>
  <c r="E310" i="62"/>
  <c r="F310" i="62"/>
  <c r="G310" i="62" s="1"/>
  <c r="G338" i="62" s="1"/>
  <c r="G366" i="62" s="1"/>
  <c r="G394" i="62" s="1"/>
  <c r="G422" i="62" s="1"/>
  <c r="I310" i="62"/>
  <c r="Y310" i="62" s="1"/>
  <c r="B311" i="62"/>
  <c r="C311" i="62"/>
  <c r="E311" i="62"/>
  <c r="F311" i="62"/>
  <c r="G311" i="62" s="1"/>
  <c r="G339" i="62" s="1"/>
  <c r="G367" i="62" s="1"/>
  <c r="G395" i="62" s="1"/>
  <c r="G423" i="62" s="1"/>
  <c r="I311" i="62"/>
  <c r="L311" i="62" s="1"/>
  <c r="B312" i="62"/>
  <c r="C312" i="62"/>
  <c r="E312" i="62"/>
  <c r="F312" i="62"/>
  <c r="G312" i="62" s="1"/>
  <c r="G340" i="62" s="1"/>
  <c r="G368" i="62" s="1"/>
  <c r="G396" i="62" s="1"/>
  <c r="G424" i="62" s="1"/>
  <c r="I312" i="62"/>
  <c r="Y312" i="62" s="1"/>
  <c r="B313" i="62"/>
  <c r="C313" i="62"/>
  <c r="E313" i="62"/>
  <c r="F313" i="62"/>
  <c r="G313" i="62" s="1"/>
  <c r="G341" i="62" s="1"/>
  <c r="G369" i="62" s="1"/>
  <c r="G397" i="62" s="1"/>
  <c r="G425" i="62" s="1"/>
  <c r="I313" i="62"/>
  <c r="L313" i="62" s="1"/>
  <c r="B314" i="62"/>
  <c r="C314" i="62"/>
  <c r="E314" i="62"/>
  <c r="F314" i="62"/>
  <c r="G314" i="62" s="1"/>
  <c r="G342" i="62" s="1"/>
  <c r="G370" i="62" s="1"/>
  <c r="G398" i="62" s="1"/>
  <c r="G426" i="62" s="1"/>
  <c r="I314" i="62"/>
  <c r="Y314" i="62" s="1"/>
  <c r="B315" i="62"/>
  <c r="C315" i="62"/>
  <c r="E315" i="62"/>
  <c r="F315" i="62"/>
  <c r="G315" i="62" s="1"/>
  <c r="G343" i="62" s="1"/>
  <c r="G371" i="62" s="1"/>
  <c r="G399" i="62" s="1"/>
  <c r="G427" i="62" s="1"/>
  <c r="I315" i="62"/>
  <c r="L315" i="62" s="1"/>
  <c r="B316" i="62"/>
  <c r="C316" i="62"/>
  <c r="E316" i="62"/>
  <c r="F316" i="62"/>
  <c r="G316" i="62" s="1"/>
  <c r="G344" i="62" s="1"/>
  <c r="G372" i="62" s="1"/>
  <c r="G400" i="62" s="1"/>
  <c r="G428" i="62" s="1"/>
  <c r="I316" i="62"/>
  <c r="Y316" i="62" s="1"/>
  <c r="I292" i="62"/>
  <c r="AD292" i="62" s="1"/>
  <c r="F292" i="62"/>
  <c r="G292" i="62" s="1"/>
  <c r="E292" i="62"/>
  <c r="C292" i="62"/>
  <c r="B292" i="62"/>
  <c r="D265" i="62"/>
  <c r="D266" i="62" s="1"/>
  <c r="D267" i="62" s="1"/>
  <c r="D268" i="62" s="1"/>
  <c r="D269" i="62" s="1"/>
  <c r="D270" i="62" s="1"/>
  <c r="D271" i="62" s="1"/>
  <c r="D272" i="62" s="1"/>
  <c r="D273" i="62" s="1"/>
  <c r="D274" i="62" s="1"/>
  <c r="D275" i="62" s="1"/>
  <c r="D276" i="62" s="1"/>
  <c r="D277" i="62" s="1"/>
  <c r="D278" i="62" s="1"/>
  <c r="D279" i="62" s="1"/>
  <c r="D280" i="62" s="1"/>
  <c r="D281" i="62" s="1"/>
  <c r="D282" i="62" s="1"/>
  <c r="D283" i="62" s="1"/>
  <c r="D284" i="62" s="1"/>
  <c r="D285" i="62" s="1"/>
  <c r="D286" i="62" s="1"/>
  <c r="D287" i="62" s="1"/>
  <c r="D288" i="62" s="1"/>
  <c r="D262" i="62" s="1"/>
  <c r="B281" i="62"/>
  <c r="C281" i="62"/>
  <c r="E281" i="62"/>
  <c r="F281" i="62"/>
  <c r="G281" i="62" s="1"/>
  <c r="I281" i="62"/>
  <c r="L281" i="62" s="1"/>
  <c r="B282" i="62"/>
  <c r="C282" i="62"/>
  <c r="E282" i="62"/>
  <c r="F282" i="62"/>
  <c r="G282" i="62" s="1"/>
  <c r="I282" i="62"/>
  <c r="Y282" i="62" s="1"/>
  <c r="B283" i="62"/>
  <c r="C283" i="62"/>
  <c r="E283" i="62"/>
  <c r="F283" i="62"/>
  <c r="G283" i="62" s="1"/>
  <c r="I283" i="62"/>
  <c r="L283" i="62" s="1"/>
  <c r="B284" i="62"/>
  <c r="C284" i="62"/>
  <c r="E284" i="62"/>
  <c r="F284" i="62"/>
  <c r="G284" i="62" s="1"/>
  <c r="I284" i="62"/>
  <c r="Y284" i="62" s="1"/>
  <c r="B285" i="62"/>
  <c r="C285" i="62"/>
  <c r="E285" i="62"/>
  <c r="F285" i="62"/>
  <c r="G285" i="62" s="1"/>
  <c r="I285" i="62"/>
  <c r="L285" i="62" s="1"/>
  <c r="B286" i="62"/>
  <c r="C286" i="62"/>
  <c r="E286" i="62"/>
  <c r="F286" i="62"/>
  <c r="G286" i="62" s="1"/>
  <c r="I286" i="62"/>
  <c r="Y286" i="62" s="1"/>
  <c r="B287" i="62"/>
  <c r="C287" i="62"/>
  <c r="E287" i="62"/>
  <c r="F287" i="62"/>
  <c r="G287" i="62" s="1"/>
  <c r="I287" i="62"/>
  <c r="L287" i="62" s="1"/>
  <c r="B288" i="62"/>
  <c r="C288" i="62"/>
  <c r="E288" i="62"/>
  <c r="F288" i="62"/>
  <c r="G288" i="62" s="1"/>
  <c r="I288" i="62"/>
  <c r="Y288" i="62" s="1"/>
  <c r="B269" i="62"/>
  <c r="C269" i="62"/>
  <c r="E269" i="62"/>
  <c r="F269" i="62"/>
  <c r="G269" i="62" s="1"/>
  <c r="I269" i="62"/>
  <c r="L269" i="62" s="1"/>
  <c r="B270" i="62"/>
  <c r="C270" i="62"/>
  <c r="E270" i="62"/>
  <c r="F270" i="62"/>
  <c r="G270" i="62" s="1"/>
  <c r="I270" i="62"/>
  <c r="Y270" i="62" s="1"/>
  <c r="B271" i="62"/>
  <c r="C271" i="62"/>
  <c r="E271" i="62"/>
  <c r="F271" i="62"/>
  <c r="G271" i="62" s="1"/>
  <c r="I271" i="62"/>
  <c r="L271" i="62" s="1"/>
  <c r="B272" i="62"/>
  <c r="C272" i="62"/>
  <c r="E272" i="62"/>
  <c r="F272" i="62"/>
  <c r="G272" i="62" s="1"/>
  <c r="I272" i="62"/>
  <c r="Y272" i="62" s="1"/>
  <c r="B273" i="62"/>
  <c r="C273" i="62"/>
  <c r="E273" i="62"/>
  <c r="F273" i="62"/>
  <c r="G273" i="62" s="1"/>
  <c r="I273" i="62"/>
  <c r="L273" i="62" s="1"/>
  <c r="B274" i="62"/>
  <c r="C274" i="62"/>
  <c r="E274" i="62"/>
  <c r="F274" i="62"/>
  <c r="G274" i="62" s="1"/>
  <c r="I274" i="62"/>
  <c r="Y274" i="62" s="1"/>
  <c r="B275" i="62"/>
  <c r="C275" i="62"/>
  <c r="E275" i="62"/>
  <c r="F275" i="62"/>
  <c r="G275" i="62" s="1"/>
  <c r="I275" i="62"/>
  <c r="L275" i="62" s="1"/>
  <c r="B276" i="62"/>
  <c r="C276" i="62"/>
  <c r="E276" i="62"/>
  <c r="F276" i="62"/>
  <c r="G276" i="62" s="1"/>
  <c r="I276" i="62"/>
  <c r="Y276" i="62" s="1"/>
  <c r="B277" i="62"/>
  <c r="C277" i="62"/>
  <c r="E277" i="62"/>
  <c r="F277" i="62"/>
  <c r="G277" i="62" s="1"/>
  <c r="I277" i="62"/>
  <c r="L277" i="62" s="1"/>
  <c r="B278" i="62"/>
  <c r="C278" i="62"/>
  <c r="E278" i="62"/>
  <c r="F278" i="62"/>
  <c r="G278" i="62" s="1"/>
  <c r="I278" i="62"/>
  <c r="Y278" i="62" s="1"/>
  <c r="B279" i="62"/>
  <c r="C279" i="62"/>
  <c r="E279" i="62"/>
  <c r="F279" i="62"/>
  <c r="G279" i="62" s="1"/>
  <c r="I279" i="62"/>
  <c r="L279" i="62" s="1"/>
  <c r="B280" i="62"/>
  <c r="C280" i="62"/>
  <c r="E280" i="62"/>
  <c r="F280" i="62"/>
  <c r="G280" i="62" s="1"/>
  <c r="I280" i="62"/>
  <c r="Y280" i="62" s="1"/>
  <c r="B265" i="62"/>
  <c r="C265" i="62"/>
  <c r="E265" i="62"/>
  <c r="F265" i="62"/>
  <c r="G265" i="62" s="1"/>
  <c r="I265" i="62"/>
  <c r="L265" i="62" s="1"/>
  <c r="B266" i="62"/>
  <c r="C266" i="62"/>
  <c r="E266" i="62"/>
  <c r="F266" i="62"/>
  <c r="G266" i="62" s="1"/>
  <c r="I266" i="62"/>
  <c r="H266" i="62" s="1"/>
  <c r="B267" i="62"/>
  <c r="C267" i="62"/>
  <c r="E267" i="62"/>
  <c r="F267" i="62"/>
  <c r="G267" i="62" s="1"/>
  <c r="I267" i="62"/>
  <c r="L267" i="62" s="1"/>
  <c r="B268" i="62"/>
  <c r="C268" i="62"/>
  <c r="E268" i="62"/>
  <c r="F268" i="62"/>
  <c r="G268" i="62" s="1"/>
  <c r="I268" i="62"/>
  <c r="H268" i="62" s="1"/>
  <c r="D237" i="62"/>
  <c r="D238" i="62" s="1"/>
  <c r="D239" i="62" s="1"/>
  <c r="D240" i="62" s="1"/>
  <c r="D241" i="62" s="1"/>
  <c r="D242" i="62" s="1"/>
  <c r="D243" i="62" s="1"/>
  <c r="D244" i="62" s="1"/>
  <c r="D245" i="62" s="1"/>
  <c r="D246" i="62" s="1"/>
  <c r="D247" i="62" s="1"/>
  <c r="D248" i="62" s="1"/>
  <c r="D249" i="62" s="1"/>
  <c r="D250" i="62" s="1"/>
  <c r="D251" i="62" s="1"/>
  <c r="D252" i="62" s="1"/>
  <c r="D253" i="62" s="1"/>
  <c r="D254" i="62" s="1"/>
  <c r="D255" i="62" s="1"/>
  <c r="D256" i="62" s="1"/>
  <c r="D257" i="62" s="1"/>
  <c r="D258" i="62" s="1"/>
  <c r="D259" i="62" s="1"/>
  <c r="D260" i="62" s="1"/>
  <c r="B237" i="62"/>
  <c r="C237" i="62"/>
  <c r="E237" i="62"/>
  <c r="F237" i="62"/>
  <c r="G237" i="62" s="1"/>
  <c r="I237" i="62"/>
  <c r="Y237" i="62" s="1"/>
  <c r="B238" i="62"/>
  <c r="C238" i="62"/>
  <c r="E238" i="62"/>
  <c r="F238" i="62"/>
  <c r="G238" i="62" s="1"/>
  <c r="I238" i="62"/>
  <c r="H238" i="62" s="1"/>
  <c r="AF238" i="62" s="1"/>
  <c r="B239" i="62"/>
  <c r="C239" i="62"/>
  <c r="E239" i="62"/>
  <c r="F239" i="62"/>
  <c r="G239" i="62" s="1"/>
  <c r="I239" i="62"/>
  <c r="Y239" i="62" s="1"/>
  <c r="B240" i="62"/>
  <c r="C240" i="62"/>
  <c r="E240" i="62"/>
  <c r="F240" i="62"/>
  <c r="G240" i="62" s="1"/>
  <c r="I240" i="62"/>
  <c r="H240" i="62" s="1"/>
  <c r="AF240" i="62" s="1"/>
  <c r="B241" i="62"/>
  <c r="C241" i="62"/>
  <c r="E241" i="62"/>
  <c r="F241" i="62"/>
  <c r="G241" i="62" s="1"/>
  <c r="I241" i="62"/>
  <c r="Y241" i="62" s="1"/>
  <c r="B242" i="62"/>
  <c r="C242" i="62"/>
  <c r="E242" i="62"/>
  <c r="F242" i="62"/>
  <c r="G242" i="62" s="1"/>
  <c r="I242" i="62"/>
  <c r="Y242" i="62" s="1"/>
  <c r="B243" i="62"/>
  <c r="C243" i="62"/>
  <c r="E243" i="62"/>
  <c r="F243" i="62"/>
  <c r="G243" i="62" s="1"/>
  <c r="I243" i="62"/>
  <c r="Y243" i="62" s="1"/>
  <c r="B244" i="62"/>
  <c r="C244" i="62"/>
  <c r="E244" i="62"/>
  <c r="F244" i="62"/>
  <c r="G244" i="62" s="1"/>
  <c r="I244" i="62"/>
  <c r="Y244" i="62" s="1"/>
  <c r="B245" i="62"/>
  <c r="C245" i="62"/>
  <c r="E245" i="62"/>
  <c r="F245" i="62"/>
  <c r="G245" i="62" s="1"/>
  <c r="I245" i="62"/>
  <c r="Y245" i="62" s="1"/>
  <c r="B246" i="62"/>
  <c r="C246" i="62"/>
  <c r="E246" i="62"/>
  <c r="F246" i="62"/>
  <c r="G246" i="62" s="1"/>
  <c r="I246" i="62"/>
  <c r="Y246" i="62" s="1"/>
  <c r="B247" i="62"/>
  <c r="C247" i="62"/>
  <c r="E247" i="62"/>
  <c r="F247" i="62"/>
  <c r="G247" i="62" s="1"/>
  <c r="I247" i="62"/>
  <c r="Y247" i="62" s="1"/>
  <c r="B248" i="62"/>
  <c r="C248" i="62"/>
  <c r="E248" i="62"/>
  <c r="F248" i="62"/>
  <c r="G248" i="62" s="1"/>
  <c r="I248" i="62"/>
  <c r="Y248" i="62" s="1"/>
  <c r="B249" i="62"/>
  <c r="C249" i="62"/>
  <c r="E249" i="62"/>
  <c r="F249" i="62"/>
  <c r="G249" i="62" s="1"/>
  <c r="I249" i="62"/>
  <c r="Y249" i="62" s="1"/>
  <c r="B250" i="62"/>
  <c r="C250" i="62"/>
  <c r="E250" i="62"/>
  <c r="F250" i="62"/>
  <c r="G250" i="62" s="1"/>
  <c r="I250" i="62"/>
  <c r="Y250" i="62" s="1"/>
  <c r="B251" i="62"/>
  <c r="C251" i="62"/>
  <c r="E251" i="62"/>
  <c r="F251" i="62"/>
  <c r="G251" i="62" s="1"/>
  <c r="I251" i="62"/>
  <c r="Y251" i="62" s="1"/>
  <c r="B252" i="62"/>
  <c r="C252" i="62"/>
  <c r="E252" i="62"/>
  <c r="F252" i="62"/>
  <c r="G252" i="62" s="1"/>
  <c r="I252" i="62"/>
  <c r="Y252" i="62" s="1"/>
  <c r="B253" i="62"/>
  <c r="C253" i="62"/>
  <c r="E253" i="62"/>
  <c r="F253" i="62"/>
  <c r="G253" i="62" s="1"/>
  <c r="I253" i="62"/>
  <c r="Y253" i="62" s="1"/>
  <c r="B254" i="62"/>
  <c r="C254" i="62"/>
  <c r="E254" i="62"/>
  <c r="F254" i="62"/>
  <c r="G254" i="62" s="1"/>
  <c r="I254" i="62"/>
  <c r="Y254" i="62" s="1"/>
  <c r="B255" i="62"/>
  <c r="C255" i="62"/>
  <c r="E255" i="62"/>
  <c r="F255" i="62"/>
  <c r="G255" i="62" s="1"/>
  <c r="I255" i="62"/>
  <c r="Y255" i="62" s="1"/>
  <c r="B256" i="62"/>
  <c r="C256" i="62"/>
  <c r="E256" i="62"/>
  <c r="F256" i="62"/>
  <c r="G256" i="62" s="1"/>
  <c r="I256" i="62"/>
  <c r="Y256" i="62" s="1"/>
  <c r="B257" i="62"/>
  <c r="C257" i="62"/>
  <c r="E257" i="62"/>
  <c r="F257" i="62"/>
  <c r="G257" i="62" s="1"/>
  <c r="I257" i="62"/>
  <c r="L257" i="62" s="1"/>
  <c r="B258" i="62"/>
  <c r="C258" i="62"/>
  <c r="E258" i="62"/>
  <c r="F258" i="62"/>
  <c r="G258" i="62" s="1"/>
  <c r="I258" i="62"/>
  <c r="Y258" i="62" s="1"/>
  <c r="B259" i="62"/>
  <c r="C259" i="62"/>
  <c r="E259" i="62"/>
  <c r="F259" i="62"/>
  <c r="G259" i="62" s="1"/>
  <c r="I259" i="62"/>
  <c r="L259" i="62" s="1"/>
  <c r="B260" i="62"/>
  <c r="C260" i="62"/>
  <c r="E260" i="62"/>
  <c r="F260" i="62"/>
  <c r="G260" i="62" s="1"/>
  <c r="I260" i="62"/>
  <c r="Y260" i="62" s="1"/>
  <c r="B264" i="62"/>
  <c r="C264" i="62"/>
  <c r="E264" i="62"/>
  <c r="F264" i="62"/>
  <c r="G264" i="62" s="1"/>
  <c r="I264" i="62"/>
  <c r="B236" i="62"/>
  <c r="B225" i="62"/>
  <c r="C225" i="62"/>
  <c r="E225" i="62"/>
  <c r="F225" i="62"/>
  <c r="G225" i="62" s="1"/>
  <c r="I225" i="62"/>
  <c r="X225" i="62" s="1"/>
  <c r="B226" i="62"/>
  <c r="C226" i="62"/>
  <c r="E226" i="62"/>
  <c r="F226" i="62"/>
  <c r="G226" i="62" s="1"/>
  <c r="I226" i="62"/>
  <c r="J226" i="62" s="1"/>
  <c r="N226" i="62" s="1"/>
  <c r="B227" i="62"/>
  <c r="C227" i="62"/>
  <c r="E227" i="62"/>
  <c r="F227" i="62"/>
  <c r="G227" i="62" s="1"/>
  <c r="I227" i="62"/>
  <c r="X227" i="62" s="1"/>
  <c r="B228" i="62"/>
  <c r="C228" i="62"/>
  <c r="E228" i="62"/>
  <c r="F228" i="62"/>
  <c r="G228" i="62" s="1"/>
  <c r="I228" i="62"/>
  <c r="H228" i="62" s="1"/>
  <c r="B229" i="62"/>
  <c r="C229" i="62"/>
  <c r="E229" i="62"/>
  <c r="F229" i="62"/>
  <c r="G229" i="62" s="1"/>
  <c r="I229" i="62"/>
  <c r="X229" i="62" s="1"/>
  <c r="B230" i="62"/>
  <c r="C230" i="62"/>
  <c r="E230" i="62"/>
  <c r="F230" i="62"/>
  <c r="G230" i="62" s="1"/>
  <c r="I230" i="62"/>
  <c r="H230" i="62" s="1"/>
  <c r="B231" i="62"/>
  <c r="C231" i="62"/>
  <c r="E231" i="62"/>
  <c r="F231" i="62"/>
  <c r="G231" i="62" s="1"/>
  <c r="I231" i="62"/>
  <c r="X231" i="62" s="1"/>
  <c r="B232" i="62"/>
  <c r="C232" i="62"/>
  <c r="E232" i="62"/>
  <c r="F232" i="62"/>
  <c r="G232" i="62" s="1"/>
  <c r="I232" i="62"/>
  <c r="Z232" i="62" s="1"/>
  <c r="B216" i="62"/>
  <c r="C216" i="62"/>
  <c r="E216" i="62"/>
  <c r="F216" i="62"/>
  <c r="G216" i="62" s="1"/>
  <c r="I216" i="62"/>
  <c r="V216" i="62" s="1"/>
  <c r="B217" i="62"/>
  <c r="C217" i="62"/>
  <c r="E217" i="62"/>
  <c r="F217" i="62"/>
  <c r="G217" i="62" s="1"/>
  <c r="I217" i="62"/>
  <c r="Y217" i="62" s="1"/>
  <c r="B218" i="62"/>
  <c r="C218" i="62"/>
  <c r="E218" i="62"/>
  <c r="F218" i="62"/>
  <c r="G218" i="62" s="1"/>
  <c r="I218" i="62"/>
  <c r="AC218" i="62" s="1"/>
  <c r="B219" i="62"/>
  <c r="C219" i="62"/>
  <c r="E219" i="62"/>
  <c r="F219" i="62"/>
  <c r="G219" i="62" s="1"/>
  <c r="I219" i="62"/>
  <c r="Y219" i="62" s="1"/>
  <c r="B220" i="62"/>
  <c r="C220" i="62"/>
  <c r="E220" i="62"/>
  <c r="F220" i="62"/>
  <c r="G220" i="62" s="1"/>
  <c r="I220" i="62"/>
  <c r="L220" i="62" s="1"/>
  <c r="B221" i="62"/>
  <c r="C221" i="62"/>
  <c r="E221" i="62"/>
  <c r="F221" i="62"/>
  <c r="G221" i="62" s="1"/>
  <c r="I221" i="62"/>
  <c r="Z221" i="62" s="1"/>
  <c r="B222" i="62"/>
  <c r="C222" i="62"/>
  <c r="E222" i="62"/>
  <c r="F222" i="62"/>
  <c r="G222" i="62" s="1"/>
  <c r="I222" i="62"/>
  <c r="V222" i="62" s="1"/>
  <c r="B223" i="62"/>
  <c r="C223" i="62"/>
  <c r="E223" i="62"/>
  <c r="F223" i="62"/>
  <c r="G223" i="62" s="1"/>
  <c r="I223" i="62"/>
  <c r="Y223" i="62" s="1"/>
  <c r="B224" i="62"/>
  <c r="C224" i="62"/>
  <c r="E224" i="62"/>
  <c r="F224" i="62"/>
  <c r="G224" i="62" s="1"/>
  <c r="I224" i="62"/>
  <c r="L224" i="62" s="1"/>
  <c r="B209" i="62"/>
  <c r="C209" i="62"/>
  <c r="E209" i="62"/>
  <c r="F209" i="62"/>
  <c r="G209" i="62" s="1"/>
  <c r="I209" i="62"/>
  <c r="R209" i="62" s="1"/>
  <c r="B210" i="62"/>
  <c r="C210" i="62"/>
  <c r="E210" i="62"/>
  <c r="F210" i="62"/>
  <c r="G210" i="62" s="1"/>
  <c r="I210" i="62"/>
  <c r="J210" i="62" s="1"/>
  <c r="N210" i="62" s="1"/>
  <c r="B211" i="62"/>
  <c r="C211" i="62"/>
  <c r="E211" i="62"/>
  <c r="F211" i="62"/>
  <c r="G211" i="62" s="1"/>
  <c r="I211" i="62"/>
  <c r="R211" i="62" s="1"/>
  <c r="B212" i="62"/>
  <c r="C212" i="62"/>
  <c r="E212" i="62"/>
  <c r="F212" i="62"/>
  <c r="G212" i="62" s="1"/>
  <c r="I212" i="62"/>
  <c r="V212" i="62" s="1"/>
  <c r="B213" i="62"/>
  <c r="C213" i="62"/>
  <c r="E213" i="62"/>
  <c r="F213" i="62"/>
  <c r="G213" i="62" s="1"/>
  <c r="I213" i="62"/>
  <c r="R213" i="62" s="1"/>
  <c r="B214" i="62"/>
  <c r="C214" i="62"/>
  <c r="E214" i="62"/>
  <c r="F214" i="62"/>
  <c r="G214" i="62" s="1"/>
  <c r="I214" i="62"/>
  <c r="V214" i="62" s="1"/>
  <c r="B215" i="62"/>
  <c r="C215" i="62"/>
  <c r="E215" i="62"/>
  <c r="F215" i="62"/>
  <c r="G215" i="62" s="1"/>
  <c r="I215" i="62"/>
  <c r="R215" i="62" s="1"/>
  <c r="B208" i="62"/>
  <c r="I208" i="62"/>
  <c r="F208" i="62"/>
  <c r="G208" i="62" s="1"/>
  <c r="E208" i="62"/>
  <c r="C208" i="62"/>
  <c r="AC208" i="62" l="1"/>
  <c r="I206" i="62"/>
  <c r="L264" i="62"/>
  <c r="I262" i="62"/>
  <c r="T226" i="62"/>
  <c r="P226" i="62"/>
  <c r="P427" i="62"/>
  <c r="T427" i="62"/>
  <c r="P419" i="62"/>
  <c r="T419" i="62"/>
  <c r="P411" i="62"/>
  <c r="T411" i="62"/>
  <c r="T210" i="62"/>
  <c r="P210" i="62"/>
  <c r="AF405" i="62"/>
  <c r="AD405" i="62"/>
  <c r="AC405" i="62"/>
  <c r="AD428" i="62"/>
  <c r="AB405" i="62"/>
  <c r="Y405" i="62"/>
  <c r="X394" i="62"/>
  <c r="V425" i="62"/>
  <c r="AF396" i="62"/>
  <c r="R396" i="62"/>
  <c r="AA422" i="62"/>
  <c r="AD425" i="62"/>
  <c r="R425" i="62"/>
  <c r="H406" i="62"/>
  <c r="X427" i="62"/>
  <c r="AD409" i="62"/>
  <c r="AA397" i="62"/>
  <c r="L396" i="62"/>
  <c r="L382" i="62"/>
  <c r="H427" i="62"/>
  <c r="AF425" i="62"/>
  <c r="AB422" i="62"/>
  <c r="AD417" i="62"/>
  <c r="AF427" i="62"/>
  <c r="AD415" i="62"/>
  <c r="AB427" i="62"/>
  <c r="Z422" i="62"/>
  <c r="AA415" i="62"/>
  <c r="V406" i="62"/>
  <c r="AA427" i="62"/>
  <c r="AC423" i="62"/>
  <c r="J422" i="62"/>
  <c r="N422" i="62" s="1"/>
  <c r="Z415" i="62"/>
  <c r="Z427" i="62"/>
  <c r="J415" i="62"/>
  <c r="N415" i="62" s="1"/>
  <c r="AC428" i="62"/>
  <c r="AE427" i="62"/>
  <c r="R427" i="62"/>
  <c r="AB425" i="62"/>
  <c r="L418" i="62"/>
  <c r="AC417" i="62"/>
  <c r="AC415" i="62"/>
  <c r="AF411" i="62"/>
  <c r="AA409" i="62"/>
  <c r="AF406" i="62"/>
  <c r="AA428" i="62"/>
  <c r="AD427" i="62"/>
  <c r="V427" i="62"/>
  <c r="AA425" i="62"/>
  <c r="AB417" i="62"/>
  <c r="AB415" i="62"/>
  <c r="AD411" i="62"/>
  <c r="L410" i="62"/>
  <c r="Y409" i="62"/>
  <c r="AE406" i="62"/>
  <c r="R428" i="62"/>
  <c r="AC427" i="62"/>
  <c r="L427" i="62"/>
  <c r="X425" i="62"/>
  <c r="AB421" i="62"/>
  <c r="AA417" i="62"/>
  <c r="AC411" i="62"/>
  <c r="X409" i="62"/>
  <c r="AA406" i="62"/>
  <c r="AD419" i="62"/>
  <c r="Y417" i="62"/>
  <c r="AA412" i="62"/>
  <c r="L411" i="62"/>
  <c r="V409" i="62"/>
  <c r="AD378" i="62"/>
  <c r="X417" i="62"/>
  <c r="AF417" i="62"/>
  <c r="V417" i="62"/>
  <c r="H411" i="62"/>
  <c r="R352" i="62"/>
  <c r="AE352" i="62" s="1"/>
  <c r="AE428" i="62"/>
  <c r="Y427" i="62"/>
  <c r="AE425" i="62"/>
  <c r="AE417" i="62"/>
  <c r="J417" i="62"/>
  <c r="N417" i="62" s="1"/>
  <c r="H415" i="62"/>
  <c r="Z413" i="62"/>
  <c r="AF409" i="62"/>
  <c r="Y422" i="62"/>
  <c r="L420" i="62"/>
  <c r="AC419" i="62"/>
  <c r="AA416" i="62"/>
  <c r="AA411" i="62"/>
  <c r="AD406" i="62"/>
  <c r="AA405" i="62"/>
  <c r="AF384" i="62"/>
  <c r="AF382" i="62"/>
  <c r="AF422" i="62"/>
  <c r="X422" i="62"/>
  <c r="AA419" i="62"/>
  <c r="AE414" i="62"/>
  <c r="AE413" i="62"/>
  <c r="Z411" i="62"/>
  <c r="AB406" i="62"/>
  <c r="Z405" i="62"/>
  <c r="Y332" i="62"/>
  <c r="AE384" i="62"/>
  <c r="AE382" i="62"/>
  <c r="AE422" i="62"/>
  <c r="R422" i="62"/>
  <c r="Z419" i="62"/>
  <c r="AC414" i="62"/>
  <c r="Y411" i="62"/>
  <c r="AC384" i="62"/>
  <c r="AC382" i="62"/>
  <c r="AD422" i="62"/>
  <c r="V422" i="62"/>
  <c r="AA421" i="62"/>
  <c r="Y419" i="62"/>
  <c r="AC418" i="62"/>
  <c r="AA414" i="62"/>
  <c r="X411" i="62"/>
  <c r="AC410" i="62"/>
  <c r="Z406" i="62"/>
  <c r="AF398" i="62"/>
  <c r="L388" i="62"/>
  <c r="AA384" i="62"/>
  <c r="AA382" i="62"/>
  <c r="AC422" i="62"/>
  <c r="L422" i="62"/>
  <c r="R419" i="62"/>
  <c r="AA418" i="62"/>
  <c r="L414" i="62"/>
  <c r="V411" i="62"/>
  <c r="AA410" i="62"/>
  <c r="AA408" i="62"/>
  <c r="Y406" i="62"/>
  <c r="AE405" i="62"/>
  <c r="AA294" i="62"/>
  <c r="Y384" i="62"/>
  <c r="AF419" i="62"/>
  <c r="V419" i="62"/>
  <c r="X294" i="62"/>
  <c r="L384" i="62"/>
  <c r="AE419" i="62"/>
  <c r="L419" i="62"/>
  <c r="AB407" i="62"/>
  <c r="AB423" i="62"/>
  <c r="Y415" i="62"/>
  <c r="Y414" i="62"/>
  <c r="X413" i="62"/>
  <c r="AA407" i="62"/>
  <c r="H407" i="62"/>
  <c r="AC406" i="62"/>
  <c r="L406" i="62"/>
  <c r="J405" i="62"/>
  <c r="N405" i="62" s="1"/>
  <c r="AC378" i="62"/>
  <c r="AB428" i="62"/>
  <c r="AA423" i="62"/>
  <c r="Z421" i="62"/>
  <c r="AE420" i="62"/>
  <c r="H419" i="62"/>
  <c r="V415" i="62"/>
  <c r="X414" i="62"/>
  <c r="R413" i="62"/>
  <c r="AE412" i="62"/>
  <c r="Z407" i="62"/>
  <c r="J406" i="62"/>
  <c r="N406" i="62" s="1"/>
  <c r="AD368" i="62"/>
  <c r="X384" i="62"/>
  <c r="X382" i="62"/>
  <c r="L378" i="62"/>
  <c r="Z423" i="62"/>
  <c r="J421" i="62"/>
  <c r="N421" i="62" s="1"/>
  <c r="AD420" i="62"/>
  <c r="L415" i="62"/>
  <c r="AF414" i="62"/>
  <c r="R414" i="62"/>
  <c r="AF413" i="62"/>
  <c r="J413" i="62"/>
  <c r="N413" i="62" s="1"/>
  <c r="AC412" i="62"/>
  <c r="Y407" i="62"/>
  <c r="H405" i="62"/>
  <c r="Y423" i="62"/>
  <c r="AC420" i="62"/>
  <c r="AF407" i="62"/>
  <c r="R407" i="62"/>
  <c r="R404" i="62"/>
  <c r="L428" i="62"/>
  <c r="AC426" i="62"/>
  <c r="V423" i="62"/>
  <c r="H421" i="62"/>
  <c r="AA420" i="62"/>
  <c r="X419" i="62"/>
  <c r="AD414" i="62"/>
  <c r="J414" i="62"/>
  <c r="N414" i="62" s="1"/>
  <c r="AD413" i="62"/>
  <c r="H413" i="62"/>
  <c r="R412" i="62"/>
  <c r="AE407" i="62"/>
  <c r="V407" i="62"/>
  <c r="X404" i="62"/>
  <c r="AA426" i="62"/>
  <c r="L423" i="62"/>
  <c r="R420" i="62"/>
  <c r="AB413" i="62"/>
  <c r="L412" i="62"/>
  <c r="AD407" i="62"/>
  <c r="L407" i="62"/>
  <c r="X406" i="62"/>
  <c r="L426" i="62"/>
  <c r="AD423" i="62"/>
  <c r="J423" i="62"/>
  <c r="N423" i="62" s="1"/>
  <c r="V420" i="62"/>
  <c r="AB414" i="62"/>
  <c r="AA413" i="62"/>
  <c r="AC407" i="62"/>
  <c r="J407" i="62"/>
  <c r="N407" i="62" s="1"/>
  <c r="AA424" i="62"/>
  <c r="AF428" i="62"/>
  <c r="X428" i="62"/>
  <c r="AD426" i="62"/>
  <c r="V426" i="62"/>
  <c r="Y425" i="62"/>
  <c r="AB424" i="62"/>
  <c r="J424" i="62"/>
  <c r="N424" i="62" s="1"/>
  <c r="AE423" i="62"/>
  <c r="R423" i="62"/>
  <c r="AC421" i="62"/>
  <c r="L421" i="62"/>
  <c r="AF420" i="62"/>
  <c r="X420" i="62"/>
  <c r="AD418" i="62"/>
  <c r="V418" i="62"/>
  <c r="AB416" i="62"/>
  <c r="J416" i="62"/>
  <c r="N416" i="62" s="1"/>
  <c r="AE415" i="62"/>
  <c r="R415" i="62"/>
  <c r="Z414" i="62"/>
  <c r="H414" i="62"/>
  <c r="AC413" i="62"/>
  <c r="L413" i="62"/>
  <c r="AF412" i="62"/>
  <c r="X412" i="62"/>
  <c r="AD410" i="62"/>
  <c r="V410" i="62"/>
  <c r="AB408" i="62"/>
  <c r="J408" i="62"/>
  <c r="N408" i="62" s="1"/>
  <c r="L405" i="62"/>
  <c r="V428" i="62"/>
  <c r="AB426" i="62"/>
  <c r="J426" i="62"/>
  <c r="N426" i="62" s="1"/>
  <c r="Z424" i="62"/>
  <c r="H424" i="62"/>
  <c r="AB418" i="62"/>
  <c r="J418" i="62"/>
  <c r="N418" i="62" s="1"/>
  <c r="R417" i="62"/>
  <c r="Z416" i="62"/>
  <c r="H416" i="62"/>
  <c r="AD412" i="62"/>
  <c r="V412" i="62"/>
  <c r="AB410" i="62"/>
  <c r="J410" i="62"/>
  <c r="N410" i="62" s="1"/>
  <c r="R409" i="62"/>
  <c r="AE409" i="62" s="1"/>
  <c r="Z408" i="62"/>
  <c r="H408" i="62"/>
  <c r="Y424" i="62"/>
  <c r="Y416" i="62"/>
  <c r="Y408" i="62"/>
  <c r="J428" i="62"/>
  <c r="N428" i="62" s="1"/>
  <c r="Z426" i="62"/>
  <c r="H426" i="62"/>
  <c r="AC425" i="62"/>
  <c r="L425" i="62"/>
  <c r="AF424" i="62"/>
  <c r="X424" i="62"/>
  <c r="Y421" i="62"/>
  <c r="AB420" i="62"/>
  <c r="J420" i="62"/>
  <c r="N420" i="62" s="1"/>
  <c r="Z418" i="62"/>
  <c r="H418" i="62"/>
  <c r="L417" i="62"/>
  <c r="AF416" i="62"/>
  <c r="X416" i="62"/>
  <c r="Y413" i="62"/>
  <c r="AB412" i="62"/>
  <c r="J412" i="62"/>
  <c r="N412" i="62" s="1"/>
  <c r="AE411" i="62"/>
  <c r="R411" i="62"/>
  <c r="Z410" i="62"/>
  <c r="H410" i="62"/>
  <c r="AC409" i="62"/>
  <c r="L409" i="62"/>
  <c r="AF408" i="62"/>
  <c r="X408" i="62"/>
  <c r="Y426" i="62"/>
  <c r="J425" i="62"/>
  <c r="N425" i="62" s="1"/>
  <c r="AE424" i="62"/>
  <c r="R424" i="62"/>
  <c r="H423" i="62"/>
  <c r="AF421" i="62"/>
  <c r="X421" i="62"/>
  <c r="Y418" i="62"/>
  <c r="AE416" i="62"/>
  <c r="R416" i="62"/>
  <c r="Y410" i="62"/>
  <c r="AB409" i="62"/>
  <c r="J409" i="62"/>
  <c r="N409" i="62" s="1"/>
  <c r="AE408" i="62"/>
  <c r="R408" i="62"/>
  <c r="X405" i="62"/>
  <c r="Z428" i="62"/>
  <c r="H428" i="62"/>
  <c r="AF426" i="62"/>
  <c r="X426" i="62"/>
  <c r="AD424" i="62"/>
  <c r="V424" i="62"/>
  <c r="AE421" i="62"/>
  <c r="R421" i="62"/>
  <c r="Z420" i="62"/>
  <c r="H420" i="62"/>
  <c r="AF418" i="62"/>
  <c r="X418" i="62"/>
  <c r="AD416" i="62"/>
  <c r="V416" i="62"/>
  <c r="Z412" i="62"/>
  <c r="H412" i="62"/>
  <c r="AF410" i="62"/>
  <c r="X410" i="62"/>
  <c r="AD408" i="62"/>
  <c r="V408" i="62"/>
  <c r="R405" i="62"/>
  <c r="AE426" i="62"/>
  <c r="Z425" i="62"/>
  <c r="AC424" i="62"/>
  <c r="AF423" i="62"/>
  <c r="AD421" i="62"/>
  <c r="AB419" i="62"/>
  <c r="AE418" i="62"/>
  <c r="Z417" i="62"/>
  <c r="AC416" i="62"/>
  <c r="AF415" i="62"/>
  <c r="AB411" i="62"/>
  <c r="AE410" i="62"/>
  <c r="Z409" i="62"/>
  <c r="AC408" i="62"/>
  <c r="Y404" i="62"/>
  <c r="H404" i="62"/>
  <c r="Z404" i="62"/>
  <c r="AA404" i="62"/>
  <c r="J404" i="62"/>
  <c r="N404" i="62" s="1"/>
  <c r="AB404" i="62"/>
  <c r="L404" i="62"/>
  <c r="AC404" i="62"/>
  <c r="V404" i="62"/>
  <c r="X368" i="62"/>
  <c r="AB378" i="62"/>
  <c r="R368" i="62"/>
  <c r="AE368" i="62" s="1"/>
  <c r="AE398" i="62"/>
  <c r="AA378" i="62"/>
  <c r="Y322" i="62"/>
  <c r="AF372" i="62"/>
  <c r="Y378" i="62"/>
  <c r="X378" i="62"/>
  <c r="Y400" i="62"/>
  <c r="AF378" i="62"/>
  <c r="R378" i="62"/>
  <c r="X400" i="62"/>
  <c r="AF386" i="62"/>
  <c r="AE378" i="62"/>
  <c r="V378" i="62"/>
  <c r="AE396" i="62"/>
  <c r="AC396" i="62"/>
  <c r="AA396" i="62"/>
  <c r="AF394" i="62"/>
  <c r="R384" i="62"/>
  <c r="AF400" i="62"/>
  <c r="Y396" i="62"/>
  <c r="AE394" i="62"/>
  <c r="AC332" i="62"/>
  <c r="AD364" i="62"/>
  <c r="AC400" i="62"/>
  <c r="AA399" i="62"/>
  <c r="X396" i="62"/>
  <c r="AA395" i="62"/>
  <c r="AC394" i="62"/>
  <c r="Y390" i="62"/>
  <c r="R334" i="62"/>
  <c r="AE334" i="62" s="1"/>
  <c r="AF368" i="62"/>
  <c r="V368" i="62"/>
  <c r="AA400" i="62"/>
  <c r="AC398" i="62"/>
  <c r="AA394" i="62"/>
  <c r="AC386" i="62"/>
  <c r="L368" i="62"/>
  <c r="AA398" i="62"/>
  <c r="Y394" i="62"/>
  <c r="AF388" i="62"/>
  <c r="AA386" i="62"/>
  <c r="AF370" i="62"/>
  <c r="Y398" i="62"/>
  <c r="Y386" i="62"/>
  <c r="AD370" i="62"/>
  <c r="AC368" i="62"/>
  <c r="X398" i="62"/>
  <c r="R394" i="62"/>
  <c r="X386" i="62"/>
  <c r="AF380" i="62"/>
  <c r="AA379" i="62"/>
  <c r="Y336" i="62"/>
  <c r="Y370" i="62"/>
  <c r="AA368" i="62"/>
  <c r="AD366" i="62"/>
  <c r="R398" i="62"/>
  <c r="L394" i="62"/>
  <c r="AF390" i="62"/>
  <c r="R386" i="62"/>
  <c r="AE386" i="62" s="1"/>
  <c r="X380" i="62"/>
  <c r="L336" i="62"/>
  <c r="V370" i="62"/>
  <c r="Y368" i="62"/>
  <c r="L398" i="62"/>
  <c r="AA391" i="62"/>
  <c r="AA390" i="62"/>
  <c r="L386" i="62"/>
  <c r="R380" i="62"/>
  <c r="AE380" i="62" s="1"/>
  <c r="AB322" i="62"/>
  <c r="L372" i="62"/>
  <c r="AA367" i="62"/>
  <c r="X352" i="62"/>
  <c r="V350" i="62"/>
  <c r="H376" i="62"/>
  <c r="L392" i="62"/>
  <c r="AC390" i="62"/>
  <c r="R388" i="62"/>
  <c r="AA387" i="62"/>
  <c r="Y380" i="62"/>
  <c r="AE372" i="62"/>
  <c r="V376" i="62"/>
  <c r="AE392" i="62"/>
  <c r="AD372" i="62"/>
  <c r="AF358" i="62"/>
  <c r="R376" i="62"/>
  <c r="AC392" i="62"/>
  <c r="X390" i="62"/>
  <c r="AE388" i="62"/>
  <c r="Y382" i="62"/>
  <c r="L380" i="62"/>
  <c r="AC372" i="62"/>
  <c r="AF350" i="62"/>
  <c r="Z376" i="62"/>
  <c r="R400" i="62"/>
  <c r="AA392" i="62"/>
  <c r="R390" i="62"/>
  <c r="AC388" i="62"/>
  <c r="AA372" i="62"/>
  <c r="AD362" i="62"/>
  <c r="AA359" i="62"/>
  <c r="AD358" i="62"/>
  <c r="AC352" i="62"/>
  <c r="AD376" i="62"/>
  <c r="L400" i="62"/>
  <c r="Y392" i="62"/>
  <c r="L390" i="62"/>
  <c r="AA388" i="62"/>
  <c r="R382" i="62"/>
  <c r="AA381" i="62"/>
  <c r="X372" i="62"/>
  <c r="R358" i="62"/>
  <c r="AE358" i="62" s="1"/>
  <c r="AA352" i="62"/>
  <c r="AD350" i="62"/>
  <c r="AA349" i="62"/>
  <c r="X392" i="62"/>
  <c r="Y388" i="62"/>
  <c r="AC380" i="62"/>
  <c r="AF392" i="62"/>
  <c r="R372" i="62"/>
  <c r="X366" i="62"/>
  <c r="Y352" i="62"/>
  <c r="R350" i="62"/>
  <c r="AE350" i="62" s="1"/>
  <c r="AE400" i="62"/>
  <c r="R392" i="62"/>
  <c r="AE390" i="62"/>
  <c r="X388" i="62"/>
  <c r="AA380" i="62"/>
  <c r="AA393" i="62"/>
  <c r="AB399" i="62"/>
  <c r="J399" i="62"/>
  <c r="N399" i="62" s="1"/>
  <c r="AB397" i="62"/>
  <c r="J397" i="62"/>
  <c r="N397" i="62" s="1"/>
  <c r="AB395" i="62"/>
  <c r="J395" i="62"/>
  <c r="N395" i="62" s="1"/>
  <c r="AB393" i="62"/>
  <c r="J393" i="62"/>
  <c r="N393" i="62" s="1"/>
  <c r="AB391" i="62"/>
  <c r="J391" i="62"/>
  <c r="N391" i="62" s="1"/>
  <c r="AB389" i="62"/>
  <c r="J389" i="62"/>
  <c r="N389" i="62" s="1"/>
  <c r="AB387" i="62"/>
  <c r="J387" i="62"/>
  <c r="N387" i="62" s="1"/>
  <c r="AB385" i="62"/>
  <c r="J385" i="62"/>
  <c r="N385" i="62" s="1"/>
  <c r="AB383" i="62"/>
  <c r="J383" i="62"/>
  <c r="N383" i="62" s="1"/>
  <c r="AB381" i="62"/>
  <c r="J381" i="62"/>
  <c r="N381" i="62" s="1"/>
  <c r="AB379" i="62"/>
  <c r="J379" i="62"/>
  <c r="N379" i="62" s="1"/>
  <c r="AB377" i="62"/>
  <c r="J377" i="62"/>
  <c r="N377" i="62" s="1"/>
  <c r="AD400" i="62"/>
  <c r="V400" i="62"/>
  <c r="Z399" i="62"/>
  <c r="H399" i="62"/>
  <c r="AD398" i="62"/>
  <c r="V398" i="62"/>
  <c r="Z397" i="62"/>
  <c r="H397" i="62"/>
  <c r="AD396" i="62"/>
  <c r="V396" i="62"/>
  <c r="Z395" i="62"/>
  <c r="H395" i="62"/>
  <c r="AD394" i="62"/>
  <c r="V394" i="62"/>
  <c r="Z393" i="62"/>
  <c r="H393" i="62"/>
  <c r="AD392" i="62"/>
  <c r="V392" i="62"/>
  <c r="Z391" i="62"/>
  <c r="H391" i="62"/>
  <c r="AD390" i="62"/>
  <c r="V390" i="62"/>
  <c r="Z389" i="62"/>
  <c r="H389" i="62"/>
  <c r="AD388" i="62"/>
  <c r="V388" i="62"/>
  <c r="Z387" i="62"/>
  <c r="H387" i="62"/>
  <c r="AD386" i="62"/>
  <c r="V386" i="62"/>
  <c r="Z385" i="62"/>
  <c r="H385" i="62"/>
  <c r="AD384" i="62"/>
  <c r="V384" i="62"/>
  <c r="Z383" i="62"/>
  <c r="H383" i="62"/>
  <c r="AF383" i="62" s="1"/>
  <c r="AD382" i="62"/>
  <c r="V382" i="62"/>
  <c r="Z381" i="62"/>
  <c r="H381" i="62"/>
  <c r="AF381" i="62" s="1"/>
  <c r="AD380" i="62"/>
  <c r="V380" i="62"/>
  <c r="Z379" i="62"/>
  <c r="H379" i="62"/>
  <c r="AF379" i="62" s="1"/>
  <c r="Z377" i="62"/>
  <c r="H377" i="62"/>
  <c r="AF377" i="62" s="1"/>
  <c r="AA389" i="62"/>
  <c r="AA383" i="62"/>
  <c r="AA377" i="62"/>
  <c r="Y399" i="62"/>
  <c r="Y397" i="62"/>
  <c r="Y395" i="62"/>
  <c r="Y393" i="62"/>
  <c r="Y391" i="62"/>
  <c r="Y389" i="62"/>
  <c r="Y387" i="62"/>
  <c r="Y385" i="62"/>
  <c r="Y383" i="62"/>
  <c r="Y381" i="62"/>
  <c r="Y379" i="62"/>
  <c r="Y377" i="62"/>
  <c r="AB400" i="62"/>
  <c r="J400" i="62"/>
  <c r="N400" i="62" s="1"/>
  <c r="AF399" i="62"/>
  <c r="X399" i="62"/>
  <c r="AB398" i="62"/>
  <c r="J398" i="62"/>
  <c r="N398" i="62" s="1"/>
  <c r="AF397" i="62"/>
  <c r="X397" i="62"/>
  <c r="AB396" i="62"/>
  <c r="J396" i="62"/>
  <c r="N396" i="62" s="1"/>
  <c r="AF395" i="62"/>
  <c r="X395" i="62"/>
  <c r="AB394" i="62"/>
  <c r="J394" i="62"/>
  <c r="N394" i="62" s="1"/>
  <c r="AF393" i="62"/>
  <c r="X393" i="62"/>
  <c r="AB392" i="62"/>
  <c r="J392" i="62"/>
  <c r="N392" i="62" s="1"/>
  <c r="AF391" i="62"/>
  <c r="X391" i="62"/>
  <c r="AB390" i="62"/>
  <c r="J390" i="62"/>
  <c r="N390" i="62" s="1"/>
  <c r="AF389" i="62"/>
  <c r="X389" i="62"/>
  <c r="AB388" i="62"/>
  <c r="J388" i="62"/>
  <c r="N388" i="62" s="1"/>
  <c r="AF387" i="62"/>
  <c r="X387" i="62"/>
  <c r="AB386" i="62"/>
  <c r="J386" i="62"/>
  <c r="N386" i="62" s="1"/>
  <c r="AF385" i="62"/>
  <c r="X385" i="62"/>
  <c r="AB384" i="62"/>
  <c r="J384" i="62"/>
  <c r="N384" i="62" s="1"/>
  <c r="X383" i="62"/>
  <c r="AB382" i="62"/>
  <c r="J382" i="62"/>
  <c r="N382" i="62" s="1"/>
  <c r="X381" i="62"/>
  <c r="AB380" i="62"/>
  <c r="J380" i="62"/>
  <c r="N380" i="62" s="1"/>
  <c r="X379" i="62"/>
  <c r="J378" i="62"/>
  <c r="N378" i="62" s="1"/>
  <c r="X377" i="62"/>
  <c r="AE399" i="62"/>
  <c r="R399" i="62"/>
  <c r="AE397" i="62"/>
  <c r="R397" i="62"/>
  <c r="AE395" i="62"/>
  <c r="R395" i="62"/>
  <c r="AE393" i="62"/>
  <c r="R393" i="62"/>
  <c r="AE391" i="62"/>
  <c r="R391" i="62"/>
  <c r="AE389" i="62"/>
  <c r="R389" i="62"/>
  <c r="AE387" i="62"/>
  <c r="R387" i="62"/>
  <c r="AE385" i="62"/>
  <c r="R385" i="62"/>
  <c r="R383" i="62"/>
  <c r="AE383" i="62" s="1"/>
  <c r="R381" i="62"/>
  <c r="AE381" i="62" s="1"/>
  <c r="R379" i="62"/>
  <c r="AE379" i="62" s="1"/>
  <c r="R377" i="62"/>
  <c r="AE377" i="62" s="1"/>
  <c r="Z400" i="62"/>
  <c r="AD399" i="62"/>
  <c r="V399" i="62"/>
  <c r="Z398" i="62"/>
  <c r="AD397" i="62"/>
  <c r="V397" i="62"/>
  <c r="Z396" i="62"/>
  <c r="AD395" i="62"/>
  <c r="V395" i="62"/>
  <c r="Z394" i="62"/>
  <c r="AD393" i="62"/>
  <c r="V393" i="62"/>
  <c r="Z392" i="62"/>
  <c r="AD391" i="62"/>
  <c r="V391" i="62"/>
  <c r="Z390" i="62"/>
  <c r="AD389" i="62"/>
  <c r="V389" i="62"/>
  <c r="Z388" i="62"/>
  <c r="AD387" i="62"/>
  <c r="V387" i="62"/>
  <c r="Z386" i="62"/>
  <c r="AD385" i="62"/>
  <c r="V385" i="62"/>
  <c r="Z384" i="62"/>
  <c r="AD383" i="62"/>
  <c r="V383" i="62"/>
  <c r="Z382" i="62"/>
  <c r="AD381" i="62"/>
  <c r="V381" i="62"/>
  <c r="Z380" i="62"/>
  <c r="AD379" i="62"/>
  <c r="V379" i="62"/>
  <c r="Z378" i="62"/>
  <c r="AD377" i="62"/>
  <c r="V377" i="62"/>
  <c r="AA385" i="62"/>
  <c r="AC399" i="62"/>
  <c r="AC397" i="62"/>
  <c r="AC395" i="62"/>
  <c r="AC393" i="62"/>
  <c r="AC391" i="62"/>
  <c r="AC389" i="62"/>
  <c r="AC387" i="62"/>
  <c r="AC385" i="62"/>
  <c r="AC383" i="62"/>
  <c r="AC381" i="62"/>
  <c r="AC379" i="62"/>
  <c r="AC377" i="62"/>
  <c r="X376" i="62"/>
  <c r="Y376" i="62"/>
  <c r="J376" i="62"/>
  <c r="N376" i="62" s="1"/>
  <c r="AB376" i="62"/>
  <c r="AA376" i="62"/>
  <c r="L376" i="62"/>
  <c r="AA322" i="62"/>
  <c r="Y372" i="62"/>
  <c r="AE370" i="62"/>
  <c r="L370" i="62"/>
  <c r="X362" i="62"/>
  <c r="L356" i="62"/>
  <c r="R322" i="62"/>
  <c r="AE322" i="62" s="1"/>
  <c r="AC370" i="62"/>
  <c r="Y358" i="62"/>
  <c r="V322" i="62"/>
  <c r="V372" i="62"/>
  <c r="AA370" i="62"/>
  <c r="AD360" i="62"/>
  <c r="X358" i="62"/>
  <c r="AD354" i="62"/>
  <c r="V352" i="62"/>
  <c r="L350" i="62"/>
  <c r="AC344" i="62"/>
  <c r="AD328" i="62"/>
  <c r="AD322" i="62"/>
  <c r="X370" i="62"/>
  <c r="V358" i="62"/>
  <c r="X344" i="62"/>
  <c r="AC328" i="62"/>
  <c r="AC322" i="62"/>
  <c r="R370" i="62"/>
  <c r="AD326" i="62"/>
  <c r="R366" i="62"/>
  <c r="R362" i="62"/>
  <c r="AC360" i="62"/>
  <c r="AC326" i="62"/>
  <c r="AF366" i="62"/>
  <c r="V366" i="62"/>
  <c r="AF362" i="62"/>
  <c r="V362" i="62"/>
  <c r="AA360" i="62"/>
  <c r="AE366" i="62"/>
  <c r="L366" i="62"/>
  <c r="AE362" i="62"/>
  <c r="L362" i="62"/>
  <c r="Y360" i="62"/>
  <c r="X360" i="62"/>
  <c r="L358" i="62"/>
  <c r="AC366" i="62"/>
  <c r="AC362" i="62"/>
  <c r="R360" i="62"/>
  <c r="AA366" i="62"/>
  <c r="AA362" i="62"/>
  <c r="AF360" i="62"/>
  <c r="V360" i="62"/>
  <c r="AC358" i="62"/>
  <c r="AD352" i="62"/>
  <c r="Y366" i="62"/>
  <c r="Y362" i="62"/>
  <c r="AE360" i="62"/>
  <c r="L360" i="62"/>
  <c r="AA358" i="62"/>
  <c r="AD356" i="62"/>
  <c r="AA309" i="62"/>
  <c r="AE364" i="62"/>
  <c r="L364" i="62"/>
  <c r="V356" i="62"/>
  <c r="AA355" i="62"/>
  <c r="L354" i="62"/>
  <c r="L332" i="62"/>
  <c r="AA329" i="62"/>
  <c r="V328" i="62"/>
  <c r="AB324" i="62"/>
  <c r="X322" i="62"/>
  <c r="AC364" i="62"/>
  <c r="AC354" i="62"/>
  <c r="AA351" i="62"/>
  <c r="AA364" i="62"/>
  <c r="AC356" i="62"/>
  <c r="AA354" i="62"/>
  <c r="AD334" i="62"/>
  <c r="Y364" i="62"/>
  <c r="AA356" i="62"/>
  <c r="Y354" i="62"/>
  <c r="AC350" i="62"/>
  <c r="L322" i="62"/>
  <c r="AA371" i="62"/>
  <c r="X364" i="62"/>
  <c r="Y356" i="62"/>
  <c r="X354" i="62"/>
  <c r="AA350" i="62"/>
  <c r="R364" i="62"/>
  <c r="X356" i="62"/>
  <c r="R354" i="62"/>
  <c r="AE354" i="62" s="1"/>
  <c r="Y350" i="62"/>
  <c r="AB326" i="62"/>
  <c r="AF364" i="62"/>
  <c r="V364" i="62"/>
  <c r="AA363" i="62"/>
  <c r="R356" i="62"/>
  <c r="AE356" i="62" s="1"/>
  <c r="AF354" i="62"/>
  <c r="V354" i="62"/>
  <c r="X350" i="62"/>
  <c r="AA365" i="62"/>
  <c r="AA361" i="62"/>
  <c r="AB371" i="62"/>
  <c r="J371" i="62"/>
  <c r="N371" i="62" s="1"/>
  <c r="AB369" i="62"/>
  <c r="J369" i="62"/>
  <c r="N369" i="62" s="1"/>
  <c r="AB367" i="62"/>
  <c r="J367" i="62"/>
  <c r="N367" i="62" s="1"/>
  <c r="AB365" i="62"/>
  <c r="J365" i="62"/>
  <c r="N365" i="62" s="1"/>
  <c r="AB363" i="62"/>
  <c r="J363" i="62"/>
  <c r="N363" i="62" s="1"/>
  <c r="AB361" i="62"/>
  <c r="J361" i="62"/>
  <c r="N361" i="62" s="1"/>
  <c r="AB359" i="62"/>
  <c r="J359" i="62"/>
  <c r="N359" i="62" s="1"/>
  <c r="AB357" i="62"/>
  <c r="J357" i="62"/>
  <c r="N357" i="62" s="1"/>
  <c r="AB355" i="62"/>
  <c r="J355" i="62"/>
  <c r="N355" i="62" s="1"/>
  <c r="AB353" i="62"/>
  <c r="J353" i="62"/>
  <c r="N353" i="62" s="1"/>
  <c r="AB351" i="62"/>
  <c r="J351" i="62"/>
  <c r="N351" i="62" s="1"/>
  <c r="AB349" i="62"/>
  <c r="J349" i="62"/>
  <c r="N349" i="62" s="1"/>
  <c r="AA369" i="62"/>
  <c r="Z371" i="62"/>
  <c r="H371" i="62"/>
  <c r="Z369" i="62"/>
  <c r="H369" i="62"/>
  <c r="Z367" i="62"/>
  <c r="H367" i="62"/>
  <c r="AF367" i="62" s="1"/>
  <c r="Z365" i="62"/>
  <c r="H365" i="62"/>
  <c r="Z363" i="62"/>
  <c r="H363" i="62"/>
  <c r="Z361" i="62"/>
  <c r="H361" i="62"/>
  <c r="Z359" i="62"/>
  <c r="H359" i="62"/>
  <c r="AF359" i="62" s="1"/>
  <c r="Z357" i="62"/>
  <c r="H357" i="62"/>
  <c r="Z355" i="62"/>
  <c r="H355" i="62"/>
  <c r="AF355" i="62" s="1"/>
  <c r="Z353" i="62"/>
  <c r="H353" i="62"/>
  <c r="AF353" i="62" s="1"/>
  <c r="Z351" i="62"/>
  <c r="H351" i="62"/>
  <c r="AF351" i="62" s="1"/>
  <c r="Z349" i="62"/>
  <c r="H349" i="62"/>
  <c r="AF349" i="62" s="1"/>
  <c r="Y371" i="62"/>
  <c r="Y369" i="62"/>
  <c r="Y367" i="62"/>
  <c r="Y365" i="62"/>
  <c r="Y363" i="62"/>
  <c r="Y361" i="62"/>
  <c r="Y359" i="62"/>
  <c r="Y357" i="62"/>
  <c r="Y355" i="62"/>
  <c r="Y353" i="62"/>
  <c r="L352" i="62"/>
  <c r="Y351" i="62"/>
  <c r="Y349" i="62"/>
  <c r="AB372" i="62"/>
  <c r="J372" i="62"/>
  <c r="N372" i="62" s="1"/>
  <c r="AF371" i="62"/>
  <c r="X371" i="62"/>
  <c r="AB370" i="62"/>
  <c r="J370" i="62"/>
  <c r="N370" i="62" s="1"/>
  <c r="AF369" i="62"/>
  <c r="X369" i="62"/>
  <c r="AB368" i="62"/>
  <c r="J368" i="62"/>
  <c r="N368" i="62" s="1"/>
  <c r="X367" i="62"/>
  <c r="AB366" i="62"/>
  <c r="J366" i="62"/>
  <c r="N366" i="62" s="1"/>
  <c r="AF365" i="62"/>
  <c r="X365" i="62"/>
  <c r="AB364" i="62"/>
  <c r="J364" i="62"/>
  <c r="N364" i="62" s="1"/>
  <c r="AF363" i="62"/>
  <c r="X363" i="62"/>
  <c r="AB362" i="62"/>
  <c r="J362" i="62"/>
  <c r="N362" i="62" s="1"/>
  <c r="AF361" i="62"/>
  <c r="X361" i="62"/>
  <c r="AB360" i="62"/>
  <c r="J360" i="62"/>
  <c r="N360" i="62" s="1"/>
  <c r="X359" i="62"/>
  <c r="AB358" i="62"/>
  <c r="J358" i="62"/>
  <c r="N358" i="62" s="1"/>
  <c r="AF357" i="62"/>
  <c r="X357" i="62"/>
  <c r="AB356" i="62"/>
  <c r="J356" i="62"/>
  <c r="N356" i="62" s="1"/>
  <c r="X355" i="62"/>
  <c r="AB354" i="62"/>
  <c r="J354" i="62"/>
  <c r="N354" i="62" s="1"/>
  <c r="X353" i="62"/>
  <c r="AB352" i="62"/>
  <c r="J352" i="62"/>
  <c r="N352" i="62" s="1"/>
  <c r="X351" i="62"/>
  <c r="AB350" i="62"/>
  <c r="J350" i="62"/>
  <c r="N350" i="62" s="1"/>
  <c r="X349" i="62"/>
  <c r="AE371" i="62"/>
  <c r="R371" i="62"/>
  <c r="AE369" i="62"/>
  <c r="R369" i="62"/>
  <c r="R367" i="62"/>
  <c r="AE367" i="62" s="1"/>
  <c r="AE365" i="62"/>
  <c r="R365" i="62"/>
  <c r="AE363" i="62"/>
  <c r="R363" i="62"/>
  <c r="AE361" i="62"/>
  <c r="R361" i="62"/>
  <c r="R359" i="62"/>
  <c r="AE359" i="62" s="1"/>
  <c r="AE357" i="62"/>
  <c r="R357" i="62"/>
  <c r="R355" i="62"/>
  <c r="AE355" i="62" s="1"/>
  <c r="R353" i="62"/>
  <c r="AE353" i="62" s="1"/>
  <c r="R351" i="62"/>
  <c r="AE351" i="62" s="1"/>
  <c r="R349" i="62"/>
  <c r="AE349" i="62" s="1"/>
  <c r="Z372" i="62"/>
  <c r="AD371" i="62"/>
  <c r="V371" i="62"/>
  <c r="Z370" i="62"/>
  <c r="AD369" i="62"/>
  <c r="V369" i="62"/>
  <c r="Z368" i="62"/>
  <c r="AD367" i="62"/>
  <c r="V367" i="62"/>
  <c r="Z366" i="62"/>
  <c r="AD365" i="62"/>
  <c r="V365" i="62"/>
  <c r="Z364" i="62"/>
  <c r="AD363" i="62"/>
  <c r="V363" i="62"/>
  <c r="Z362" i="62"/>
  <c r="AD361" i="62"/>
  <c r="V361" i="62"/>
  <c r="Z360" i="62"/>
  <c r="AD359" i="62"/>
  <c r="V359" i="62"/>
  <c r="Z358" i="62"/>
  <c r="AD357" i="62"/>
  <c r="V357" i="62"/>
  <c r="Z356" i="62"/>
  <c r="AD355" i="62"/>
  <c r="V355" i="62"/>
  <c r="Z354" i="62"/>
  <c r="AD353" i="62"/>
  <c r="V353" i="62"/>
  <c r="Z352" i="62"/>
  <c r="AD351" i="62"/>
  <c r="V351" i="62"/>
  <c r="Z350" i="62"/>
  <c r="AD349" i="62"/>
  <c r="V349" i="62"/>
  <c r="AA357" i="62"/>
  <c r="AA353" i="62"/>
  <c r="AC371" i="62"/>
  <c r="AC369" i="62"/>
  <c r="AC367" i="62"/>
  <c r="AC365" i="62"/>
  <c r="AC363" i="62"/>
  <c r="AC361" i="62"/>
  <c r="AC359" i="62"/>
  <c r="AC357" i="62"/>
  <c r="AC355" i="62"/>
  <c r="AC353" i="62"/>
  <c r="AC351" i="62"/>
  <c r="AC349" i="62"/>
  <c r="AC348" i="62"/>
  <c r="R348" i="62"/>
  <c r="Y348" i="62"/>
  <c r="X348" i="62"/>
  <c r="H348" i="62"/>
  <c r="Z348" i="62"/>
  <c r="AA348" i="62"/>
  <c r="J348" i="62"/>
  <c r="N348" i="62" s="1"/>
  <c r="AB348" i="62"/>
  <c r="L348" i="62"/>
  <c r="V348" i="62"/>
  <c r="R344" i="62"/>
  <c r="AE344" i="62" s="1"/>
  <c r="AC336" i="62"/>
  <c r="AC334" i="62"/>
  <c r="AB332" i="62"/>
  <c r="L324" i="62"/>
  <c r="X340" i="62"/>
  <c r="AA336" i="62"/>
  <c r="Y334" i="62"/>
  <c r="AA332" i="62"/>
  <c r="AA313" i="62"/>
  <c r="Y326" i="62"/>
  <c r="R336" i="62"/>
  <c r="AE336" i="62" s="1"/>
  <c r="L334" i="62"/>
  <c r="R332" i="62"/>
  <c r="AE332" i="62" s="1"/>
  <c r="L326" i="62"/>
  <c r="AC342" i="62"/>
  <c r="AA308" i="62"/>
  <c r="AA342" i="62"/>
  <c r="AA344" i="62"/>
  <c r="AA343" i="62"/>
  <c r="R342" i="62"/>
  <c r="AE342" i="62" s="1"/>
  <c r="AF336" i="62"/>
  <c r="AD332" i="62"/>
  <c r="AD324" i="62"/>
  <c r="J282" i="62"/>
  <c r="N282" i="62" s="1"/>
  <c r="L306" i="62"/>
  <c r="AA340" i="62"/>
  <c r="AA339" i="62"/>
  <c r="V324" i="62"/>
  <c r="R340" i="62"/>
  <c r="AE340" i="62" s="1"/>
  <c r="AA328" i="62"/>
  <c r="AA327" i="62"/>
  <c r="AA325" i="62"/>
  <c r="AC324" i="62"/>
  <c r="J324" i="62"/>
  <c r="N324" i="62" s="1"/>
  <c r="L328" i="62"/>
  <c r="AA324" i="62"/>
  <c r="R308" i="62"/>
  <c r="AE308" i="62" s="1"/>
  <c r="AF340" i="62"/>
  <c r="Y324" i="62"/>
  <c r="X324" i="62"/>
  <c r="R294" i="62"/>
  <c r="AE294" i="62" s="1"/>
  <c r="X320" i="62"/>
  <c r="AA341" i="62"/>
  <c r="AC340" i="62"/>
  <c r="R324" i="62"/>
  <c r="AE324" i="62" s="1"/>
  <c r="L310" i="62"/>
  <c r="AC294" i="62"/>
  <c r="Y344" i="62"/>
  <c r="Y340" i="62"/>
  <c r="L338" i="62"/>
  <c r="AD330" i="62"/>
  <c r="L330" i="62"/>
  <c r="AB328" i="62"/>
  <c r="AA326" i="62"/>
  <c r="AF310" i="62"/>
  <c r="AE338" i="62"/>
  <c r="AB330" i="62"/>
  <c r="Y328" i="62"/>
  <c r="X326" i="62"/>
  <c r="AF338" i="62"/>
  <c r="AE310" i="62"/>
  <c r="L344" i="62"/>
  <c r="Y342" i="62"/>
  <c r="L340" i="62"/>
  <c r="AC338" i="62"/>
  <c r="AB334" i="62"/>
  <c r="AA330" i="62"/>
  <c r="X328" i="62"/>
  <c r="R326" i="62"/>
  <c r="AE326" i="62" s="1"/>
  <c r="AC310" i="62"/>
  <c r="AC304" i="62"/>
  <c r="L294" i="62"/>
  <c r="X342" i="62"/>
  <c r="AA338" i="62"/>
  <c r="AA334" i="62"/>
  <c r="Y330" i="62"/>
  <c r="R328" i="62"/>
  <c r="AE328" i="62" s="1"/>
  <c r="V326" i="62"/>
  <c r="AA310" i="62"/>
  <c r="AC296" i="62"/>
  <c r="Y338" i="62"/>
  <c r="X330" i="62"/>
  <c r="X310" i="62"/>
  <c r="L342" i="62"/>
  <c r="X338" i="62"/>
  <c r="R330" i="62"/>
  <c r="AE330" i="62" s="1"/>
  <c r="J326" i="62"/>
  <c r="N326" i="62" s="1"/>
  <c r="AC330" i="62"/>
  <c r="R310" i="62"/>
  <c r="R338" i="62"/>
  <c r="V330" i="62"/>
  <c r="AA337" i="62"/>
  <c r="AA335" i="62"/>
  <c r="AB343" i="62"/>
  <c r="J343" i="62"/>
  <c r="N343" i="62" s="1"/>
  <c r="AB341" i="62"/>
  <c r="J341" i="62"/>
  <c r="N341" i="62" s="1"/>
  <c r="AB339" i="62"/>
  <c r="J339" i="62"/>
  <c r="N339" i="62" s="1"/>
  <c r="AB337" i="62"/>
  <c r="J337" i="62"/>
  <c r="N337" i="62" s="1"/>
  <c r="X336" i="62"/>
  <c r="AB335" i="62"/>
  <c r="J335" i="62"/>
  <c r="N335" i="62" s="1"/>
  <c r="X334" i="62"/>
  <c r="AB333" i="62"/>
  <c r="J333" i="62"/>
  <c r="N333" i="62" s="1"/>
  <c r="X332" i="62"/>
  <c r="AB331" i="62"/>
  <c r="J331" i="62"/>
  <c r="N331" i="62" s="1"/>
  <c r="AB329" i="62"/>
  <c r="J329" i="62"/>
  <c r="N329" i="62" s="1"/>
  <c r="AB327" i="62"/>
  <c r="J327" i="62"/>
  <c r="N327" i="62" s="1"/>
  <c r="AB325" i="62"/>
  <c r="J325" i="62"/>
  <c r="N325" i="62" s="1"/>
  <c r="AB323" i="62"/>
  <c r="J323" i="62"/>
  <c r="N323" i="62" s="1"/>
  <c r="AB321" i="62"/>
  <c r="J321" i="62"/>
  <c r="N321" i="62" s="1"/>
  <c r="AA333" i="62"/>
  <c r="AD344" i="62"/>
  <c r="V344" i="62"/>
  <c r="Z343" i="62"/>
  <c r="H343" i="62"/>
  <c r="AD342" i="62"/>
  <c r="V342" i="62"/>
  <c r="Z341" i="62"/>
  <c r="H341" i="62"/>
  <c r="AD340" i="62"/>
  <c r="V340" i="62"/>
  <c r="Z339" i="62"/>
  <c r="H339" i="62"/>
  <c r="AF339" i="62" s="1"/>
  <c r="AD338" i="62"/>
  <c r="V338" i="62"/>
  <c r="Z337" i="62"/>
  <c r="H337" i="62"/>
  <c r="AD336" i="62"/>
  <c r="V336" i="62"/>
  <c r="Z335" i="62"/>
  <c r="H335" i="62"/>
  <c r="V334" i="62"/>
  <c r="Z333" i="62"/>
  <c r="H333" i="62"/>
  <c r="AF333" i="62" s="1"/>
  <c r="V332" i="62"/>
  <c r="Z331" i="62"/>
  <c r="H331" i="62"/>
  <c r="AF331" i="62" s="1"/>
  <c r="Z329" i="62"/>
  <c r="H329" i="62"/>
  <c r="AF329" i="62" s="1"/>
  <c r="Z327" i="62"/>
  <c r="H327" i="62"/>
  <c r="AF327" i="62" s="1"/>
  <c r="Z325" i="62"/>
  <c r="H325" i="62"/>
  <c r="AF325" i="62" s="1"/>
  <c r="Z323" i="62"/>
  <c r="H323" i="62"/>
  <c r="AF323" i="62" s="1"/>
  <c r="Z321" i="62"/>
  <c r="H321" i="62"/>
  <c r="AF321" i="62" s="1"/>
  <c r="AA331" i="62"/>
  <c r="AA321" i="62"/>
  <c r="Y343" i="62"/>
  <c r="Y341" i="62"/>
  <c r="Y339" i="62"/>
  <c r="Y337" i="62"/>
  <c r="Y335" i="62"/>
  <c r="Y333" i="62"/>
  <c r="Y331" i="62"/>
  <c r="Y329" i="62"/>
  <c r="Y327" i="62"/>
  <c r="Y325" i="62"/>
  <c r="Y323" i="62"/>
  <c r="Y321" i="62"/>
  <c r="AB344" i="62"/>
  <c r="J344" i="62"/>
  <c r="N344" i="62" s="1"/>
  <c r="AF343" i="62"/>
  <c r="X343" i="62"/>
  <c r="AB342" i="62"/>
  <c r="J342" i="62"/>
  <c r="N342" i="62" s="1"/>
  <c r="AF341" i="62"/>
  <c r="X341" i="62"/>
  <c r="AB340" i="62"/>
  <c r="J340" i="62"/>
  <c r="N340" i="62" s="1"/>
  <c r="X339" i="62"/>
  <c r="AB338" i="62"/>
  <c r="J338" i="62"/>
  <c r="N338" i="62" s="1"/>
  <c r="AF337" i="62"/>
  <c r="X337" i="62"/>
  <c r="AB336" i="62"/>
  <c r="J336" i="62"/>
  <c r="N336" i="62" s="1"/>
  <c r="AF335" i="62"/>
  <c r="X335" i="62"/>
  <c r="J334" i="62"/>
  <c r="N334" i="62" s="1"/>
  <c r="X333" i="62"/>
  <c r="J332" i="62"/>
  <c r="N332" i="62" s="1"/>
  <c r="X331" i="62"/>
  <c r="J330" i="62"/>
  <c r="N330" i="62" s="1"/>
  <c r="X329" i="62"/>
  <c r="J328" i="62"/>
  <c r="N328" i="62" s="1"/>
  <c r="X327" i="62"/>
  <c r="X325" i="62"/>
  <c r="X323" i="62"/>
  <c r="J322" i="62"/>
  <c r="N322" i="62" s="1"/>
  <c r="X321" i="62"/>
  <c r="AE343" i="62"/>
  <c r="R343" i="62"/>
  <c r="AE341" i="62"/>
  <c r="R341" i="62"/>
  <c r="R339" i="62"/>
  <c r="AE339" i="62" s="1"/>
  <c r="AE337" i="62"/>
  <c r="R337" i="62"/>
  <c r="AE335" i="62"/>
  <c r="R335" i="62"/>
  <c r="R333" i="62"/>
  <c r="AE333" i="62" s="1"/>
  <c r="R331" i="62"/>
  <c r="AE331" i="62" s="1"/>
  <c r="R329" i="62"/>
  <c r="AE329" i="62" s="1"/>
  <c r="R327" i="62"/>
  <c r="AE327" i="62" s="1"/>
  <c r="R325" i="62"/>
  <c r="AE325" i="62" s="1"/>
  <c r="R323" i="62"/>
  <c r="AE323" i="62" s="1"/>
  <c r="R321" i="62"/>
  <c r="AE321" i="62" s="1"/>
  <c r="Z344" i="62"/>
  <c r="AD343" i="62"/>
  <c r="V343" i="62"/>
  <c r="Z342" i="62"/>
  <c r="AD341" i="62"/>
  <c r="V341" i="62"/>
  <c r="Z340" i="62"/>
  <c r="AD339" i="62"/>
  <c r="V339" i="62"/>
  <c r="Z338" i="62"/>
  <c r="AD337" i="62"/>
  <c r="V337" i="62"/>
  <c r="Z336" i="62"/>
  <c r="AD335" i="62"/>
  <c r="V335" i="62"/>
  <c r="Z334" i="62"/>
  <c r="AD333" i="62"/>
  <c r="V333" i="62"/>
  <c r="Z332" i="62"/>
  <c r="AD331" i="62"/>
  <c r="V331" i="62"/>
  <c r="Z330" i="62"/>
  <c r="AD329" i="62"/>
  <c r="V329" i="62"/>
  <c r="Z328" i="62"/>
  <c r="AD327" i="62"/>
  <c r="V327" i="62"/>
  <c r="Z326" i="62"/>
  <c r="AD325" i="62"/>
  <c r="V325" i="62"/>
  <c r="Z324" i="62"/>
  <c r="AD323" i="62"/>
  <c r="V323" i="62"/>
  <c r="Z322" i="62"/>
  <c r="AD321" i="62"/>
  <c r="V321" i="62"/>
  <c r="AA323" i="62"/>
  <c r="AC343" i="62"/>
  <c r="AC341" i="62"/>
  <c r="AC339" i="62"/>
  <c r="AC337" i="62"/>
  <c r="AC335" i="62"/>
  <c r="AC333" i="62"/>
  <c r="AC331" i="62"/>
  <c r="AC329" i="62"/>
  <c r="AC327" i="62"/>
  <c r="AC325" i="62"/>
  <c r="AC323" i="62"/>
  <c r="AC321" i="62"/>
  <c r="R320" i="62"/>
  <c r="Y320" i="62"/>
  <c r="H320" i="62"/>
  <c r="Z320" i="62"/>
  <c r="AA320" i="62"/>
  <c r="J320" i="62"/>
  <c r="N320" i="62" s="1"/>
  <c r="AB320" i="62"/>
  <c r="L320" i="62"/>
  <c r="AC320" i="62"/>
  <c r="V320" i="62"/>
  <c r="AA246" i="62"/>
  <c r="AC314" i="62"/>
  <c r="AC306" i="62"/>
  <c r="L304" i="62"/>
  <c r="AA298" i="62"/>
  <c r="AA314" i="62"/>
  <c r="AA306" i="62"/>
  <c r="L298" i="62"/>
  <c r="L314" i="62"/>
  <c r="X306" i="62"/>
  <c r="AD282" i="62"/>
  <c r="R306" i="62"/>
  <c r="AE306" i="62" s="1"/>
  <c r="X302" i="62"/>
  <c r="AA295" i="62"/>
  <c r="L288" i="62"/>
  <c r="X314" i="62"/>
  <c r="R312" i="62"/>
  <c r="AE312" i="62" s="1"/>
  <c r="AA302" i="62"/>
  <c r="AC298" i="62"/>
  <c r="AB242" i="62"/>
  <c r="X304" i="62"/>
  <c r="R302" i="62"/>
  <c r="AE302" i="62" s="1"/>
  <c r="X298" i="62"/>
  <c r="AA297" i="62"/>
  <c r="X296" i="62"/>
  <c r="AA293" i="62"/>
  <c r="AA242" i="62"/>
  <c r="X239" i="62"/>
  <c r="R316" i="62"/>
  <c r="AE316" i="62" s="1"/>
  <c r="R304" i="62"/>
  <c r="AE304" i="62" s="1"/>
  <c r="L302" i="62"/>
  <c r="R298" i="62"/>
  <c r="AE298" i="62" s="1"/>
  <c r="L296" i="62"/>
  <c r="R222" i="62"/>
  <c r="AE222" i="62" s="1"/>
  <c r="AC288" i="62"/>
  <c r="AC284" i="62"/>
  <c r="AB288" i="62"/>
  <c r="AA288" i="62"/>
  <c r="AA312" i="62"/>
  <c r="AC302" i="62"/>
  <c r="X288" i="62"/>
  <c r="AC316" i="62"/>
  <c r="L312" i="62"/>
  <c r="AC308" i="62"/>
  <c r="R296" i="62"/>
  <c r="AE296" i="62" s="1"/>
  <c r="AA221" i="62"/>
  <c r="AA218" i="62"/>
  <c r="AA316" i="62"/>
  <c r="AA247" i="62"/>
  <c r="X316" i="62"/>
  <c r="AA315" i="62"/>
  <c r="X308" i="62"/>
  <c r="AA307" i="62"/>
  <c r="AA304" i="62"/>
  <c r="AC300" i="62"/>
  <c r="V227" i="62"/>
  <c r="AA300" i="62"/>
  <c r="AA266" i="62"/>
  <c r="AD286" i="62"/>
  <c r="R292" i="62"/>
  <c r="L316" i="62"/>
  <c r="R314" i="62"/>
  <c r="AE314" i="62" s="1"/>
  <c r="AC312" i="62"/>
  <c r="L308" i="62"/>
  <c r="X300" i="62"/>
  <c r="AA299" i="62"/>
  <c r="R266" i="62"/>
  <c r="AE266" i="62" s="1"/>
  <c r="X292" i="62"/>
  <c r="R300" i="62"/>
  <c r="AE300" i="62" s="1"/>
  <c r="AA231" i="62"/>
  <c r="AC245" i="62"/>
  <c r="AA267" i="62"/>
  <c r="Y292" i="62"/>
  <c r="X312" i="62"/>
  <c r="AA311" i="62"/>
  <c r="L300" i="62"/>
  <c r="AA296" i="62"/>
  <c r="AB315" i="62"/>
  <c r="J315" i="62"/>
  <c r="N315" i="62" s="1"/>
  <c r="AB313" i="62"/>
  <c r="J313" i="62"/>
  <c r="N313" i="62" s="1"/>
  <c r="AB311" i="62"/>
  <c r="J311" i="62"/>
  <c r="N311" i="62" s="1"/>
  <c r="AB309" i="62"/>
  <c r="J309" i="62"/>
  <c r="N309" i="62" s="1"/>
  <c r="AB307" i="62"/>
  <c r="J307" i="62"/>
  <c r="N307" i="62" s="1"/>
  <c r="AB305" i="62"/>
  <c r="J305" i="62"/>
  <c r="N305" i="62" s="1"/>
  <c r="AB303" i="62"/>
  <c r="J303" i="62"/>
  <c r="N303" i="62" s="1"/>
  <c r="AB301" i="62"/>
  <c r="J301" i="62"/>
  <c r="N301" i="62" s="1"/>
  <c r="AB299" i="62"/>
  <c r="J299" i="62"/>
  <c r="N299" i="62" s="1"/>
  <c r="AB297" i="62"/>
  <c r="J297" i="62"/>
  <c r="N297" i="62" s="1"/>
  <c r="AB295" i="62"/>
  <c r="J295" i="62"/>
  <c r="N295" i="62" s="1"/>
  <c r="AB293" i="62"/>
  <c r="J293" i="62"/>
  <c r="N293" i="62" s="1"/>
  <c r="AA305" i="62"/>
  <c r="AA301" i="62"/>
  <c r="AD316" i="62"/>
  <c r="V316" i="62"/>
  <c r="Z315" i="62"/>
  <c r="H315" i="62"/>
  <c r="AD314" i="62"/>
  <c r="V314" i="62"/>
  <c r="Z313" i="62"/>
  <c r="H313" i="62"/>
  <c r="AF313" i="62" s="1"/>
  <c r="AD312" i="62"/>
  <c r="V312" i="62"/>
  <c r="Z311" i="62"/>
  <c r="H311" i="62"/>
  <c r="AF311" i="62" s="1"/>
  <c r="AD310" i="62"/>
  <c r="V310" i="62"/>
  <c r="Z309" i="62"/>
  <c r="H309" i="62"/>
  <c r="AD308" i="62"/>
  <c r="V308" i="62"/>
  <c r="Z307" i="62"/>
  <c r="H307" i="62"/>
  <c r="AF307" i="62" s="1"/>
  <c r="AD306" i="62"/>
  <c r="V306" i="62"/>
  <c r="Z305" i="62"/>
  <c r="H305" i="62"/>
  <c r="AF305" i="62" s="1"/>
  <c r="AD304" i="62"/>
  <c r="V304" i="62"/>
  <c r="Z303" i="62"/>
  <c r="H303" i="62"/>
  <c r="AF303" i="62" s="1"/>
  <c r="AD302" i="62"/>
  <c r="V302" i="62"/>
  <c r="Z301" i="62"/>
  <c r="H301" i="62"/>
  <c r="AF301" i="62" s="1"/>
  <c r="AD300" i="62"/>
  <c r="V300" i="62"/>
  <c r="Z299" i="62"/>
  <c r="H299" i="62"/>
  <c r="AF299" i="62" s="1"/>
  <c r="AD298" i="62"/>
  <c r="V298" i="62"/>
  <c r="Z297" i="62"/>
  <c r="H297" i="62"/>
  <c r="AF297" i="62" s="1"/>
  <c r="AD296" i="62"/>
  <c r="V296" i="62"/>
  <c r="Z295" i="62"/>
  <c r="H295" i="62"/>
  <c r="AF295" i="62" s="1"/>
  <c r="AD294" i="62"/>
  <c r="V294" i="62"/>
  <c r="Z293" i="62"/>
  <c r="H293" i="62"/>
  <c r="AF293" i="62" s="1"/>
  <c r="AA303" i="62"/>
  <c r="Y309" i="62"/>
  <c r="Y307" i="62"/>
  <c r="Y305" i="62"/>
  <c r="Y303" i="62"/>
  <c r="Y301" i="62"/>
  <c r="Y299" i="62"/>
  <c r="Y297" i="62"/>
  <c r="Y295" i="62"/>
  <c r="Y293" i="62"/>
  <c r="AB316" i="62"/>
  <c r="J316" i="62"/>
  <c r="N316" i="62" s="1"/>
  <c r="AF315" i="62"/>
  <c r="X315" i="62"/>
  <c r="AB314" i="62"/>
  <c r="J314" i="62"/>
  <c r="N314" i="62" s="1"/>
  <c r="X313" i="62"/>
  <c r="AB312" i="62"/>
  <c r="J312" i="62"/>
  <c r="N312" i="62" s="1"/>
  <c r="X311" i="62"/>
  <c r="AB310" i="62"/>
  <c r="J310" i="62"/>
  <c r="N310" i="62" s="1"/>
  <c r="AF309" i="62"/>
  <c r="X309" i="62"/>
  <c r="AB308" i="62"/>
  <c r="J308" i="62"/>
  <c r="N308" i="62" s="1"/>
  <c r="X307" i="62"/>
  <c r="AB306" i="62"/>
  <c r="J306" i="62"/>
  <c r="N306" i="62" s="1"/>
  <c r="X305" i="62"/>
  <c r="AB304" i="62"/>
  <c r="J304" i="62"/>
  <c r="N304" i="62" s="1"/>
  <c r="X303" i="62"/>
  <c r="AB302" i="62"/>
  <c r="J302" i="62"/>
  <c r="N302" i="62" s="1"/>
  <c r="X301" i="62"/>
  <c r="AB300" i="62"/>
  <c r="J300" i="62"/>
  <c r="N300" i="62" s="1"/>
  <c r="X299" i="62"/>
  <c r="AB298" i="62"/>
  <c r="J298" i="62"/>
  <c r="N298" i="62" s="1"/>
  <c r="X297" i="62"/>
  <c r="AB296" i="62"/>
  <c r="J296" i="62"/>
  <c r="N296" i="62" s="1"/>
  <c r="X295" i="62"/>
  <c r="AB294" i="62"/>
  <c r="J294" i="62"/>
  <c r="N294" i="62" s="1"/>
  <c r="X293" i="62"/>
  <c r="Y315" i="62"/>
  <c r="Y311" i="62"/>
  <c r="AE315" i="62"/>
  <c r="R315" i="62"/>
  <c r="R313" i="62"/>
  <c r="AE313" i="62" s="1"/>
  <c r="R311" i="62"/>
  <c r="AE311" i="62" s="1"/>
  <c r="AE309" i="62"/>
  <c r="R309" i="62"/>
  <c r="R307" i="62"/>
  <c r="AE307" i="62" s="1"/>
  <c r="R305" i="62"/>
  <c r="AE305" i="62" s="1"/>
  <c r="R303" i="62"/>
  <c r="AE303" i="62" s="1"/>
  <c r="R301" i="62"/>
  <c r="AE301" i="62" s="1"/>
  <c r="R299" i="62"/>
  <c r="AE299" i="62" s="1"/>
  <c r="R297" i="62"/>
  <c r="AE297" i="62" s="1"/>
  <c r="R295" i="62"/>
  <c r="AE295" i="62" s="1"/>
  <c r="R293" i="62"/>
  <c r="AE293" i="62" s="1"/>
  <c r="Y313" i="62"/>
  <c r="Z316" i="62"/>
  <c r="H316" i="62"/>
  <c r="AF316" i="62" s="1"/>
  <c r="AD315" i="62"/>
  <c r="V315" i="62"/>
  <c r="Z314" i="62"/>
  <c r="H314" i="62"/>
  <c r="AF314" i="62" s="1"/>
  <c r="AD313" i="62"/>
  <c r="V313" i="62"/>
  <c r="Z312" i="62"/>
  <c r="H312" i="62"/>
  <c r="AF312" i="62" s="1"/>
  <c r="AD311" i="62"/>
  <c r="V311" i="62"/>
  <c r="Z310" i="62"/>
  <c r="H310" i="62"/>
  <c r="AD309" i="62"/>
  <c r="V309" i="62"/>
  <c r="Z308" i="62"/>
  <c r="H308" i="62"/>
  <c r="AF308" i="62" s="1"/>
  <c r="AD307" i="62"/>
  <c r="V307" i="62"/>
  <c r="Z306" i="62"/>
  <c r="H306" i="62"/>
  <c r="AF306" i="62" s="1"/>
  <c r="AD305" i="62"/>
  <c r="V305" i="62"/>
  <c r="Z304" i="62"/>
  <c r="H304" i="62"/>
  <c r="AF304" i="62" s="1"/>
  <c r="AD303" i="62"/>
  <c r="V303" i="62"/>
  <c r="Z302" i="62"/>
  <c r="H302" i="62"/>
  <c r="AF302" i="62" s="1"/>
  <c r="AD301" i="62"/>
  <c r="V301" i="62"/>
  <c r="Z300" i="62"/>
  <c r="H300" i="62"/>
  <c r="AF300" i="62" s="1"/>
  <c r="AD299" i="62"/>
  <c r="V299" i="62"/>
  <c r="Z298" i="62"/>
  <c r="H298" i="62"/>
  <c r="AF298" i="62" s="1"/>
  <c r="AD297" i="62"/>
  <c r="V297" i="62"/>
  <c r="Z296" i="62"/>
  <c r="H296" i="62"/>
  <c r="AF296" i="62" s="1"/>
  <c r="AD295" i="62"/>
  <c r="V295" i="62"/>
  <c r="Z294" i="62"/>
  <c r="H294" i="62"/>
  <c r="AF294" i="62" s="1"/>
  <c r="AD293" i="62"/>
  <c r="V293" i="62"/>
  <c r="AC315" i="62"/>
  <c r="AC313" i="62"/>
  <c r="AC311" i="62"/>
  <c r="AC309" i="62"/>
  <c r="AC307" i="62"/>
  <c r="AC305" i="62"/>
  <c r="AC303" i="62"/>
  <c r="AC301" i="62"/>
  <c r="AC299" i="62"/>
  <c r="AC297" i="62"/>
  <c r="AC295" i="62"/>
  <c r="AC293" i="62"/>
  <c r="H292" i="62"/>
  <c r="Z292" i="62"/>
  <c r="AA292" i="62"/>
  <c r="J292" i="62"/>
  <c r="N292" i="62" s="1"/>
  <c r="AB292" i="62"/>
  <c r="L292" i="62"/>
  <c r="AC292" i="62"/>
  <c r="V292" i="62"/>
  <c r="AA254" i="62"/>
  <c r="R247" i="62"/>
  <c r="AE247" i="62" s="1"/>
  <c r="AC243" i="62"/>
  <c r="AC286" i="62"/>
  <c r="AB284" i="62"/>
  <c r="X254" i="62"/>
  <c r="L251" i="62"/>
  <c r="R243" i="62"/>
  <c r="AE243" i="62" s="1"/>
  <c r="AB239" i="62"/>
  <c r="J238" i="62"/>
  <c r="N238" i="62" s="1"/>
  <c r="AB286" i="62"/>
  <c r="AA284" i="62"/>
  <c r="AC212" i="62"/>
  <c r="R239" i="62"/>
  <c r="AE239" i="62" s="1"/>
  <c r="Y266" i="62"/>
  <c r="R288" i="62"/>
  <c r="AE288" i="62" s="1"/>
  <c r="R284" i="62"/>
  <c r="AE284" i="62" s="1"/>
  <c r="V284" i="62"/>
  <c r="X284" i="62"/>
  <c r="AA274" i="62"/>
  <c r="L284" i="62"/>
  <c r="AE231" i="62"/>
  <c r="AC247" i="62"/>
  <c r="AB246" i="62"/>
  <c r="AD241" i="62"/>
  <c r="R274" i="62"/>
  <c r="AE274" i="62" s="1"/>
  <c r="AD288" i="62"/>
  <c r="AD284" i="62"/>
  <c r="J284" i="62"/>
  <c r="N284" i="62" s="1"/>
  <c r="J258" i="62"/>
  <c r="N258" i="62" s="1"/>
  <c r="L255" i="62"/>
  <c r="AA286" i="62"/>
  <c r="AB282" i="62"/>
  <c r="V243" i="62"/>
  <c r="J288" i="62"/>
  <c r="N288" i="62" s="1"/>
  <c r="X286" i="62"/>
  <c r="AA282" i="62"/>
  <c r="AC214" i="62"/>
  <c r="V249" i="62"/>
  <c r="L243" i="62"/>
  <c r="AC237" i="62"/>
  <c r="AA276" i="62"/>
  <c r="AA269" i="62"/>
  <c r="R286" i="62"/>
  <c r="AE286" i="62" s="1"/>
  <c r="X282" i="62"/>
  <c r="AC282" i="62"/>
  <c r="AC239" i="62"/>
  <c r="AA270" i="62"/>
  <c r="L286" i="62"/>
  <c r="R282" i="62"/>
  <c r="R270" i="62"/>
  <c r="AE270" i="62" s="1"/>
  <c r="J286" i="62"/>
  <c r="N286" i="62" s="1"/>
  <c r="AF282" i="62"/>
  <c r="V282" i="62"/>
  <c r="R216" i="62"/>
  <c r="AE216" i="62" s="1"/>
  <c r="R260" i="62"/>
  <c r="AE260" i="62" s="1"/>
  <c r="AA240" i="62"/>
  <c r="AE282" i="62"/>
  <c r="L282" i="62"/>
  <c r="AB287" i="62"/>
  <c r="J287" i="62"/>
  <c r="N287" i="62" s="1"/>
  <c r="AB285" i="62"/>
  <c r="J285" i="62"/>
  <c r="N285" i="62" s="1"/>
  <c r="AB283" i="62"/>
  <c r="J283" i="62"/>
  <c r="N283" i="62" s="1"/>
  <c r="AB281" i="62"/>
  <c r="J281" i="62"/>
  <c r="N281" i="62" s="1"/>
  <c r="AA287" i="62"/>
  <c r="AA283" i="62"/>
  <c r="V288" i="62"/>
  <c r="Z287" i="62"/>
  <c r="H287" i="62"/>
  <c r="V286" i="62"/>
  <c r="Z285" i="62"/>
  <c r="H285" i="62"/>
  <c r="Z283" i="62"/>
  <c r="H283" i="62"/>
  <c r="AF283" i="62" s="1"/>
  <c r="Z281" i="62"/>
  <c r="H281" i="62"/>
  <c r="AA281" i="62"/>
  <c r="Y287" i="62"/>
  <c r="Y285" i="62"/>
  <c r="Y283" i="62"/>
  <c r="Y281" i="62"/>
  <c r="AF287" i="62"/>
  <c r="X287" i="62"/>
  <c r="AF285" i="62"/>
  <c r="X285" i="62"/>
  <c r="X283" i="62"/>
  <c r="AF281" i="62"/>
  <c r="X281" i="62"/>
  <c r="AA285" i="62"/>
  <c r="AE287" i="62"/>
  <c r="R287" i="62"/>
  <c r="AE285" i="62"/>
  <c r="R285" i="62"/>
  <c r="R283" i="62"/>
  <c r="AE283" i="62" s="1"/>
  <c r="AE281" i="62"/>
  <c r="R281" i="62"/>
  <c r="Z288" i="62"/>
  <c r="H288" i="62"/>
  <c r="AF288" i="62" s="1"/>
  <c r="AD287" i="62"/>
  <c r="V287" i="62"/>
  <c r="Z286" i="62"/>
  <c r="H286" i="62"/>
  <c r="AF286" i="62" s="1"/>
  <c r="AD285" i="62"/>
  <c r="V285" i="62"/>
  <c r="Z284" i="62"/>
  <c r="H284" i="62"/>
  <c r="AF284" i="62" s="1"/>
  <c r="AD283" i="62"/>
  <c r="V283" i="62"/>
  <c r="Z282" i="62"/>
  <c r="H282" i="62"/>
  <c r="AD281" i="62"/>
  <c r="V281" i="62"/>
  <c r="AC287" i="62"/>
  <c r="AC285" i="62"/>
  <c r="AC283" i="62"/>
  <c r="AC281" i="62"/>
  <c r="L215" i="62"/>
  <c r="R224" i="62"/>
  <c r="AE224" i="62" s="1"/>
  <c r="J259" i="62"/>
  <c r="N259" i="62" s="1"/>
  <c r="X247" i="62"/>
  <c r="AD245" i="62"/>
  <c r="AA239" i="62"/>
  <c r="L280" i="62"/>
  <c r="L278" i="62"/>
  <c r="AA273" i="62"/>
  <c r="R272" i="62"/>
  <c r="AE272" i="62" s="1"/>
  <c r="Z212" i="62"/>
  <c r="AA209" i="62"/>
  <c r="V247" i="62"/>
  <c r="AB245" i="62"/>
  <c r="AA228" i="62"/>
  <c r="L249" i="62"/>
  <c r="L247" i="62"/>
  <c r="AA245" i="62"/>
  <c r="AB244" i="62"/>
  <c r="J239" i="62"/>
  <c r="N239" i="62" s="1"/>
  <c r="AA275" i="62"/>
  <c r="X257" i="62"/>
  <c r="AE253" i="62"/>
  <c r="R245" i="62"/>
  <c r="AE245" i="62" s="1"/>
  <c r="V229" i="62"/>
  <c r="V225" i="62"/>
  <c r="L245" i="62"/>
  <c r="AD239" i="62"/>
  <c r="AC280" i="62"/>
  <c r="AC278" i="62"/>
  <c r="R276" i="62"/>
  <c r="AE276" i="62" s="1"/>
  <c r="AA280" i="62"/>
  <c r="AA279" i="62"/>
  <c r="AA278" i="62"/>
  <c r="R280" i="62"/>
  <c r="AE280" i="62" s="1"/>
  <c r="R278" i="62"/>
  <c r="AE278" i="62" s="1"/>
  <c r="AA272" i="62"/>
  <c r="AA277" i="62"/>
  <c r="X280" i="62"/>
  <c r="AB279" i="62"/>
  <c r="J279" i="62"/>
  <c r="N279" i="62" s="1"/>
  <c r="X278" i="62"/>
  <c r="AB277" i="62"/>
  <c r="J277" i="62"/>
  <c r="N277" i="62" s="1"/>
  <c r="X276" i="62"/>
  <c r="AB275" i="62"/>
  <c r="J275" i="62"/>
  <c r="N275" i="62" s="1"/>
  <c r="X274" i="62"/>
  <c r="AB273" i="62"/>
  <c r="J273" i="62"/>
  <c r="N273" i="62" s="1"/>
  <c r="X272" i="62"/>
  <c r="AB271" i="62"/>
  <c r="J271" i="62"/>
  <c r="N271" i="62" s="1"/>
  <c r="X270" i="62"/>
  <c r="AB269" i="62"/>
  <c r="J269" i="62"/>
  <c r="N269" i="62" s="1"/>
  <c r="AA271" i="62"/>
  <c r="AD280" i="62"/>
  <c r="V280" i="62"/>
  <c r="Z279" i="62"/>
  <c r="H279" i="62"/>
  <c r="AF279" i="62" s="1"/>
  <c r="AD278" i="62"/>
  <c r="V278" i="62"/>
  <c r="Z277" i="62"/>
  <c r="H277" i="62"/>
  <c r="AF277" i="62" s="1"/>
  <c r="AD276" i="62"/>
  <c r="V276" i="62"/>
  <c r="Z275" i="62"/>
  <c r="H275" i="62"/>
  <c r="AF275" i="62" s="1"/>
  <c r="AD274" i="62"/>
  <c r="V274" i="62"/>
  <c r="Z273" i="62"/>
  <c r="H273" i="62"/>
  <c r="AF273" i="62" s="1"/>
  <c r="AD272" i="62"/>
  <c r="V272" i="62"/>
  <c r="Z271" i="62"/>
  <c r="H271" i="62"/>
  <c r="AF271" i="62" s="1"/>
  <c r="AD270" i="62"/>
  <c r="V270" i="62"/>
  <c r="Z269" i="62"/>
  <c r="H269" i="62"/>
  <c r="AF269" i="62" s="1"/>
  <c r="Y279" i="62"/>
  <c r="Y277" i="62"/>
  <c r="AC276" i="62"/>
  <c r="L276" i="62"/>
  <c r="Y275" i="62"/>
  <c r="AC274" i="62"/>
  <c r="L274" i="62"/>
  <c r="Y273" i="62"/>
  <c r="AC272" i="62"/>
  <c r="L272" i="62"/>
  <c r="Y271" i="62"/>
  <c r="AC270" i="62"/>
  <c r="L270" i="62"/>
  <c r="Y269" i="62"/>
  <c r="AB280" i="62"/>
  <c r="J280" i="62"/>
  <c r="N280" i="62" s="1"/>
  <c r="X279" i="62"/>
  <c r="AB278" i="62"/>
  <c r="J278" i="62"/>
  <c r="N278" i="62" s="1"/>
  <c r="X277" i="62"/>
  <c r="AB276" i="62"/>
  <c r="J276" i="62"/>
  <c r="N276" i="62" s="1"/>
  <c r="X275" i="62"/>
  <c r="AB274" i="62"/>
  <c r="J274" i="62"/>
  <c r="N274" i="62" s="1"/>
  <c r="X273" i="62"/>
  <c r="AB272" i="62"/>
  <c r="J272" i="62"/>
  <c r="N272" i="62" s="1"/>
  <c r="X271" i="62"/>
  <c r="AB270" i="62"/>
  <c r="J270" i="62"/>
  <c r="N270" i="62" s="1"/>
  <c r="X269" i="62"/>
  <c r="R279" i="62"/>
  <c r="AE279" i="62" s="1"/>
  <c r="R277" i="62"/>
  <c r="AE277" i="62" s="1"/>
  <c r="R275" i="62"/>
  <c r="AE275" i="62" s="1"/>
  <c r="R273" i="62"/>
  <c r="AE273" i="62" s="1"/>
  <c r="R271" i="62"/>
  <c r="AE271" i="62" s="1"/>
  <c r="R269" i="62"/>
  <c r="AE269" i="62" s="1"/>
  <c r="Z280" i="62"/>
  <c r="H280" i="62"/>
  <c r="AF280" i="62" s="1"/>
  <c r="AD279" i="62"/>
  <c r="V279" i="62"/>
  <c r="Z278" i="62"/>
  <c r="H278" i="62"/>
  <c r="AF278" i="62" s="1"/>
  <c r="AD277" i="62"/>
  <c r="V277" i="62"/>
  <c r="Z276" i="62"/>
  <c r="H276" i="62"/>
  <c r="AF276" i="62" s="1"/>
  <c r="AD275" i="62"/>
  <c r="V275" i="62"/>
  <c r="Z274" i="62"/>
  <c r="H274" i="62"/>
  <c r="AF274" i="62" s="1"/>
  <c r="AD273" i="62"/>
  <c r="V273" i="62"/>
  <c r="Z272" i="62"/>
  <c r="H272" i="62"/>
  <c r="AF272" i="62" s="1"/>
  <c r="AD271" i="62"/>
  <c r="V271" i="62"/>
  <c r="Z270" i="62"/>
  <c r="H270" i="62"/>
  <c r="AF270" i="62" s="1"/>
  <c r="AD269" i="62"/>
  <c r="V269" i="62"/>
  <c r="AC279" i="62"/>
  <c r="AC277" i="62"/>
  <c r="AC275" i="62"/>
  <c r="AC273" i="62"/>
  <c r="AC271" i="62"/>
  <c r="AC269" i="62"/>
  <c r="AA253" i="62"/>
  <c r="AB251" i="62"/>
  <c r="AC249" i="62"/>
  <c r="X245" i="62"/>
  <c r="AD243" i="62"/>
  <c r="J243" i="62"/>
  <c r="N243" i="62" s="1"/>
  <c r="AA241" i="62"/>
  <c r="AA268" i="62"/>
  <c r="AE225" i="62"/>
  <c r="AB256" i="62"/>
  <c r="X253" i="62"/>
  <c r="AA251" i="62"/>
  <c r="AB249" i="62"/>
  <c r="X241" i="62"/>
  <c r="Y268" i="62"/>
  <c r="AC241" i="62"/>
  <c r="AB253" i="62"/>
  <c r="AD227" i="62"/>
  <c r="AA225" i="62"/>
  <c r="AB260" i="62"/>
  <c r="AA256" i="62"/>
  <c r="AD255" i="62"/>
  <c r="R253" i="62"/>
  <c r="X251" i="62"/>
  <c r="AA249" i="62"/>
  <c r="AB247" i="62"/>
  <c r="V245" i="62"/>
  <c r="AA244" i="62"/>
  <c r="AB243" i="62"/>
  <c r="R241" i="62"/>
  <c r="AE241" i="62" s="1"/>
  <c r="AB240" i="62"/>
  <c r="R268" i="62"/>
  <c r="AE268" i="62" s="1"/>
  <c r="AC251" i="62"/>
  <c r="AB241" i="62"/>
  <c r="AD215" i="62"/>
  <c r="AC227" i="62"/>
  <c r="AB264" i="62"/>
  <c r="AA260" i="62"/>
  <c r="AF259" i="62"/>
  <c r="AA258" i="62"/>
  <c r="X256" i="62"/>
  <c r="AC255" i="62"/>
  <c r="AF254" i="62"/>
  <c r="V253" i="62"/>
  <c r="R251" i="62"/>
  <c r="AE251" i="62" s="1"/>
  <c r="X249" i="62"/>
  <c r="AA243" i="62"/>
  <c r="V241" i="62"/>
  <c r="AC253" i="62"/>
  <c r="AA215" i="62"/>
  <c r="AA229" i="62"/>
  <c r="AA227" i="62"/>
  <c r="J264" i="62"/>
  <c r="N264" i="62" s="1"/>
  <c r="X260" i="62"/>
  <c r="AB259" i="62"/>
  <c r="X258" i="62"/>
  <c r="J256" i="62"/>
  <c r="N256" i="62" s="1"/>
  <c r="X255" i="62"/>
  <c r="AB254" i="62"/>
  <c r="AF253" i="62"/>
  <c r="L253" i="62"/>
  <c r="V251" i="62"/>
  <c r="R249" i="62"/>
  <c r="AE249" i="62" s="1"/>
  <c r="X243" i="62"/>
  <c r="L241" i="62"/>
  <c r="AF268" i="62"/>
  <c r="X268" i="62"/>
  <c r="AB267" i="62"/>
  <c r="J267" i="62"/>
  <c r="N267" i="62" s="1"/>
  <c r="AF266" i="62"/>
  <c r="X266" i="62"/>
  <c r="AB265" i="62"/>
  <c r="J265" i="62"/>
  <c r="N265" i="62" s="1"/>
  <c r="AD268" i="62"/>
  <c r="V268" i="62"/>
  <c r="Z267" i="62"/>
  <c r="H267" i="62"/>
  <c r="AF267" i="62" s="1"/>
  <c r="AD266" i="62"/>
  <c r="V266" i="62"/>
  <c r="Z265" i="62"/>
  <c r="H265" i="62"/>
  <c r="AF265" i="62" s="1"/>
  <c r="AA265" i="62"/>
  <c r="AC268" i="62"/>
  <c r="L268" i="62"/>
  <c r="Y267" i="62"/>
  <c r="AC266" i="62"/>
  <c r="L266" i="62"/>
  <c r="Y265" i="62"/>
  <c r="AB268" i="62"/>
  <c r="J268" i="62"/>
  <c r="N268" i="62" s="1"/>
  <c r="X267" i="62"/>
  <c r="AB266" i="62"/>
  <c r="J266" i="62"/>
  <c r="N266" i="62" s="1"/>
  <c r="X265" i="62"/>
  <c r="R267" i="62"/>
  <c r="AE267" i="62" s="1"/>
  <c r="R265" i="62"/>
  <c r="AE265" i="62" s="1"/>
  <c r="Z268" i="62"/>
  <c r="AD267" i="62"/>
  <c r="V267" i="62"/>
  <c r="Z266" i="62"/>
  <c r="AD265" i="62"/>
  <c r="V265" i="62"/>
  <c r="AC267" i="62"/>
  <c r="AC265" i="62"/>
  <c r="Y214" i="62"/>
  <c r="Y212" i="62"/>
  <c r="AB210" i="62"/>
  <c r="Y231" i="62"/>
  <c r="L229" i="62"/>
  <c r="J257" i="62"/>
  <c r="N257" i="62" s="1"/>
  <c r="J255" i="62"/>
  <c r="N255" i="62" s="1"/>
  <c r="AB252" i="62"/>
  <c r="AB250" i="62"/>
  <c r="AB248" i="62"/>
  <c r="AB237" i="62"/>
  <c r="R231" i="62"/>
  <c r="AA252" i="62"/>
  <c r="AA250" i="62"/>
  <c r="AA248" i="62"/>
  <c r="AA237" i="62"/>
  <c r="L212" i="62"/>
  <c r="V211" i="62"/>
  <c r="H210" i="62"/>
  <c r="AF210" i="62" s="1"/>
  <c r="V231" i="62"/>
  <c r="AA230" i="62"/>
  <c r="AD229" i="62"/>
  <c r="Y227" i="62"/>
  <c r="AD225" i="62"/>
  <c r="J260" i="62"/>
  <c r="N260" i="62" s="1"/>
  <c r="AA259" i="62"/>
  <c r="AB255" i="62"/>
  <c r="J254" i="62"/>
  <c r="N254" i="62" s="1"/>
  <c r="AD253" i="62"/>
  <c r="J253" i="62"/>
  <c r="N253" i="62" s="1"/>
  <c r="X252" i="62"/>
  <c r="AD251" i="62"/>
  <c r="J251" i="62"/>
  <c r="N251" i="62" s="1"/>
  <c r="X250" i="62"/>
  <c r="AD249" i="62"/>
  <c r="J249" i="62"/>
  <c r="N249" i="62" s="1"/>
  <c r="X248" i="62"/>
  <c r="AD247" i="62"/>
  <c r="J247" i="62"/>
  <c r="N247" i="62" s="1"/>
  <c r="X246" i="62"/>
  <c r="J245" i="62"/>
  <c r="N245" i="62" s="1"/>
  <c r="X244" i="62"/>
  <c r="X242" i="62"/>
  <c r="J241" i="62"/>
  <c r="N241" i="62" s="1"/>
  <c r="Z240" i="62"/>
  <c r="V239" i="62"/>
  <c r="AB238" i="62"/>
  <c r="X237" i="62"/>
  <c r="R212" i="62"/>
  <c r="AE212" i="62" s="1"/>
  <c r="J212" i="62"/>
  <c r="N212" i="62" s="1"/>
  <c r="AA223" i="62"/>
  <c r="L231" i="62"/>
  <c r="AC229" i="62"/>
  <c r="R227" i="62"/>
  <c r="AE227" i="62" s="1"/>
  <c r="AC225" i="62"/>
  <c r="X259" i="62"/>
  <c r="AB258" i="62"/>
  <c r="AA255" i="62"/>
  <c r="J252" i="62"/>
  <c r="N252" i="62" s="1"/>
  <c r="J250" i="62"/>
  <c r="N250" i="62" s="1"/>
  <c r="J248" i="62"/>
  <c r="N248" i="62" s="1"/>
  <c r="J246" i="62"/>
  <c r="N246" i="62" s="1"/>
  <c r="J244" i="62"/>
  <c r="N244" i="62" s="1"/>
  <c r="J242" i="62"/>
  <c r="N242" i="62" s="1"/>
  <c r="Y240" i="62"/>
  <c r="L239" i="62"/>
  <c r="AA238" i="62"/>
  <c r="R237" i="62"/>
  <c r="AE237" i="62" s="1"/>
  <c r="X240" i="62"/>
  <c r="Z238" i="62"/>
  <c r="V237" i="62"/>
  <c r="AB212" i="62"/>
  <c r="H212" i="62"/>
  <c r="AF212" i="62" s="1"/>
  <c r="AA232" i="62"/>
  <c r="AD231" i="62"/>
  <c r="Y229" i="62"/>
  <c r="Y225" i="62"/>
  <c r="AA264" i="62"/>
  <c r="R255" i="62"/>
  <c r="AE255" i="62" s="1"/>
  <c r="J240" i="62"/>
  <c r="N240" i="62" s="1"/>
  <c r="Y238" i="62"/>
  <c r="L237" i="62"/>
  <c r="AA212" i="62"/>
  <c r="R220" i="62"/>
  <c r="AE220" i="62" s="1"/>
  <c r="AC231" i="62"/>
  <c r="R229" i="62"/>
  <c r="AE229" i="62" s="1"/>
  <c r="R225" i="62"/>
  <c r="X264" i="62"/>
  <c r="R258" i="62"/>
  <c r="AE258" i="62" s="1"/>
  <c r="AB257" i="62"/>
  <c r="V255" i="62"/>
  <c r="X238" i="62"/>
  <c r="AD237" i="62"/>
  <c r="J237" i="62"/>
  <c r="N237" i="62" s="1"/>
  <c r="R256" i="62"/>
  <c r="AE256" i="62" s="1"/>
  <c r="AE254" i="62"/>
  <c r="R254" i="62"/>
  <c r="R252" i="62"/>
  <c r="AE252" i="62" s="1"/>
  <c r="R250" i="62"/>
  <c r="AE250" i="62" s="1"/>
  <c r="R248" i="62"/>
  <c r="AE248" i="62" s="1"/>
  <c r="R246" i="62"/>
  <c r="AE246" i="62" s="1"/>
  <c r="R244" i="62"/>
  <c r="AE244" i="62" s="1"/>
  <c r="R242" i="62"/>
  <c r="AE242" i="62" s="1"/>
  <c r="R240" i="62"/>
  <c r="AE240" i="62" s="1"/>
  <c r="R238" i="62"/>
  <c r="AE238" i="62" s="1"/>
  <c r="Z264" i="62"/>
  <c r="H264" i="62"/>
  <c r="AF264" i="62" s="1"/>
  <c r="AD260" i="62"/>
  <c r="V260" i="62"/>
  <c r="Z259" i="62"/>
  <c r="H259" i="62"/>
  <c r="AD258" i="62"/>
  <c r="V258" i="62"/>
  <c r="Z257" i="62"/>
  <c r="H257" i="62"/>
  <c r="AF257" i="62" s="1"/>
  <c r="AD256" i="62"/>
  <c r="V256" i="62"/>
  <c r="Z255" i="62"/>
  <c r="H255" i="62"/>
  <c r="AF255" i="62" s="1"/>
  <c r="AD254" i="62"/>
  <c r="V254" i="62"/>
  <c r="Z253" i="62"/>
  <c r="H253" i="62"/>
  <c r="AD252" i="62"/>
  <c r="V252" i="62"/>
  <c r="Z251" i="62"/>
  <c r="H251" i="62"/>
  <c r="AF251" i="62" s="1"/>
  <c r="AD250" i="62"/>
  <c r="V250" i="62"/>
  <c r="Z249" i="62"/>
  <c r="H249" i="62"/>
  <c r="AF249" i="62" s="1"/>
  <c r="AD248" i="62"/>
  <c r="V248" i="62"/>
  <c r="Z247" i="62"/>
  <c r="H247" i="62"/>
  <c r="AF247" i="62" s="1"/>
  <c r="AD246" i="62"/>
  <c r="V246" i="62"/>
  <c r="Z245" i="62"/>
  <c r="H245" i="62"/>
  <c r="AF245" i="62" s="1"/>
  <c r="AD244" i="62"/>
  <c r="V244" i="62"/>
  <c r="Z243" i="62"/>
  <c r="H243" i="62"/>
  <c r="AF243" i="62" s="1"/>
  <c r="AD242" i="62"/>
  <c r="V242" i="62"/>
  <c r="Z241" i="62"/>
  <c r="H241" i="62"/>
  <c r="AF241" i="62" s="1"/>
  <c r="AD240" i="62"/>
  <c r="V240" i="62"/>
  <c r="Z239" i="62"/>
  <c r="H239" i="62"/>
  <c r="AF239" i="62" s="1"/>
  <c r="AD238" i="62"/>
  <c r="V238" i="62"/>
  <c r="Z237" i="62"/>
  <c r="H237" i="62"/>
  <c r="AF237" i="62" s="1"/>
  <c r="AA257" i="62"/>
  <c r="Y264" i="62"/>
  <c r="AC260" i="62"/>
  <c r="L260" i="62"/>
  <c r="Y259" i="62"/>
  <c r="AC258" i="62"/>
  <c r="L258" i="62"/>
  <c r="Y257" i="62"/>
  <c r="AC256" i="62"/>
  <c r="L256" i="62"/>
  <c r="AC254" i="62"/>
  <c r="L254" i="62"/>
  <c r="AC252" i="62"/>
  <c r="L252" i="62"/>
  <c r="AC250" i="62"/>
  <c r="L250" i="62"/>
  <c r="AC248" i="62"/>
  <c r="L248" i="62"/>
  <c r="AC246" i="62"/>
  <c r="L246" i="62"/>
  <c r="AC244" i="62"/>
  <c r="L244" i="62"/>
  <c r="AC242" i="62"/>
  <c r="L242" i="62"/>
  <c r="AC240" i="62"/>
  <c r="L240" i="62"/>
  <c r="AC238" i="62"/>
  <c r="L238" i="62"/>
  <c r="R264" i="62"/>
  <c r="AE264" i="62" s="1"/>
  <c r="AE259" i="62"/>
  <c r="R259" i="62"/>
  <c r="R257" i="62"/>
  <c r="AE257" i="62" s="1"/>
  <c r="AD264" i="62"/>
  <c r="V264" i="62"/>
  <c r="Z260" i="62"/>
  <c r="H260" i="62"/>
  <c r="AF260" i="62" s="1"/>
  <c r="AD259" i="62"/>
  <c r="V259" i="62"/>
  <c r="Z258" i="62"/>
  <c r="H258" i="62"/>
  <c r="AF258" i="62" s="1"/>
  <c r="AD257" i="62"/>
  <c r="V257" i="62"/>
  <c r="Z256" i="62"/>
  <c r="H256" i="62"/>
  <c r="AF256" i="62" s="1"/>
  <c r="Z254" i="62"/>
  <c r="H254" i="62"/>
  <c r="Z252" i="62"/>
  <c r="H252" i="62"/>
  <c r="AF252" i="62" s="1"/>
  <c r="Z250" i="62"/>
  <c r="H250" i="62"/>
  <c r="AF250" i="62" s="1"/>
  <c r="Z248" i="62"/>
  <c r="H248" i="62"/>
  <c r="AF248" i="62" s="1"/>
  <c r="Z246" i="62"/>
  <c r="H246" i="62"/>
  <c r="AF246" i="62" s="1"/>
  <c r="Z244" i="62"/>
  <c r="H244" i="62"/>
  <c r="AF244" i="62" s="1"/>
  <c r="Z242" i="62"/>
  <c r="H242" i="62"/>
  <c r="AF242" i="62" s="1"/>
  <c r="AC264" i="62"/>
  <c r="AC259" i="62"/>
  <c r="AC257" i="62"/>
  <c r="Z230" i="62"/>
  <c r="Z228" i="62"/>
  <c r="Z226" i="62"/>
  <c r="H226" i="62"/>
  <c r="AF226" i="62" s="1"/>
  <c r="Y232" i="62"/>
  <c r="Y230" i="62"/>
  <c r="Y228" i="62"/>
  <c r="L227" i="62"/>
  <c r="Y226" i="62"/>
  <c r="L225" i="62"/>
  <c r="X232" i="62"/>
  <c r="AB231" i="62"/>
  <c r="J231" i="62"/>
  <c r="N231" i="62" s="1"/>
  <c r="AF230" i="62"/>
  <c r="X230" i="62"/>
  <c r="AB229" i="62"/>
  <c r="J229" i="62"/>
  <c r="N229" i="62" s="1"/>
  <c r="AF228" i="62"/>
  <c r="X228" i="62"/>
  <c r="AB227" i="62"/>
  <c r="J227" i="62"/>
  <c r="N227" i="62" s="1"/>
  <c r="X226" i="62"/>
  <c r="AB225" i="62"/>
  <c r="J225" i="62"/>
  <c r="N225" i="62" s="1"/>
  <c r="H232" i="62"/>
  <c r="AF232" i="62" s="1"/>
  <c r="R232" i="62"/>
  <c r="AE232" i="62" s="1"/>
  <c r="R230" i="62"/>
  <c r="AE230" i="62" s="1"/>
  <c r="R228" i="62"/>
  <c r="AE228" i="62" s="1"/>
  <c r="R226" i="62"/>
  <c r="AE226" i="62" s="1"/>
  <c r="AD232" i="62"/>
  <c r="V232" i="62"/>
  <c r="Z231" i="62"/>
  <c r="H231" i="62"/>
  <c r="AD230" i="62"/>
  <c r="V230" i="62"/>
  <c r="Z229" i="62"/>
  <c r="H229" i="62"/>
  <c r="AF229" i="62" s="1"/>
  <c r="AD228" i="62"/>
  <c r="V228" i="62"/>
  <c r="Z227" i="62"/>
  <c r="H227" i="62"/>
  <c r="AF227" i="62" s="1"/>
  <c r="AD226" i="62"/>
  <c r="V226" i="62"/>
  <c r="Z225" i="62"/>
  <c r="H225" i="62"/>
  <c r="L232" i="62"/>
  <c r="AC230" i="62"/>
  <c r="L230" i="62"/>
  <c r="AC226" i="62"/>
  <c r="L226" i="62"/>
  <c r="AA226" i="62"/>
  <c r="AC232" i="62"/>
  <c r="AC228" i="62"/>
  <c r="L228" i="62"/>
  <c r="AB232" i="62"/>
  <c r="J232" i="62"/>
  <c r="N232" i="62" s="1"/>
  <c r="AF231" i="62"/>
  <c r="AB230" i="62"/>
  <c r="J230" i="62"/>
  <c r="N230" i="62" s="1"/>
  <c r="AB228" i="62"/>
  <c r="J228" i="62"/>
  <c r="N228" i="62" s="1"/>
  <c r="AB226" i="62"/>
  <c r="AF225" i="62"/>
  <c r="V215" i="62"/>
  <c r="AA214" i="62"/>
  <c r="L211" i="62"/>
  <c r="V209" i="62"/>
  <c r="AA219" i="62"/>
  <c r="R218" i="62"/>
  <c r="AE218" i="62" s="1"/>
  <c r="R214" i="62"/>
  <c r="AE214" i="62" s="1"/>
  <c r="L214" i="62"/>
  <c r="J214" i="62"/>
  <c r="N214" i="62" s="1"/>
  <c r="AA222" i="62"/>
  <c r="AA216" i="62"/>
  <c r="AC215" i="62"/>
  <c r="AA211" i="62"/>
  <c r="AC210" i="62"/>
  <c r="AD209" i="62"/>
  <c r="AA217" i="62"/>
  <c r="V224" i="62"/>
  <c r="Z223" i="62"/>
  <c r="AD222" i="62"/>
  <c r="H221" i="62"/>
  <c r="AF221" i="62" s="1"/>
  <c r="V220" i="62"/>
  <c r="H219" i="62"/>
  <c r="AF219" i="62" s="1"/>
  <c r="AD218" i="62"/>
  <c r="V218" i="62"/>
  <c r="Z217" i="62"/>
  <c r="H217" i="62"/>
  <c r="AF217" i="62" s="1"/>
  <c r="AD216" i="62"/>
  <c r="AC222" i="62"/>
  <c r="L222" i="62"/>
  <c r="Y221" i="62"/>
  <c r="AC220" i="62"/>
  <c r="L218" i="62"/>
  <c r="AC216" i="62"/>
  <c r="L216" i="62"/>
  <c r="AB224" i="62"/>
  <c r="J224" i="62"/>
  <c r="N224" i="62" s="1"/>
  <c r="X223" i="62"/>
  <c r="AB222" i="62"/>
  <c r="J222" i="62"/>
  <c r="N222" i="62" s="1"/>
  <c r="X221" i="62"/>
  <c r="AB220" i="62"/>
  <c r="J220" i="62"/>
  <c r="N220" i="62" s="1"/>
  <c r="X219" i="62"/>
  <c r="AB218" i="62"/>
  <c r="J218" i="62"/>
  <c r="N218" i="62" s="1"/>
  <c r="X217" i="62"/>
  <c r="AB216" i="62"/>
  <c r="J216" i="62"/>
  <c r="N216" i="62" s="1"/>
  <c r="AA224" i="62"/>
  <c r="R223" i="62"/>
  <c r="AE223" i="62" s="1"/>
  <c r="R221" i="62"/>
  <c r="AE221" i="62" s="1"/>
  <c r="H224" i="62"/>
  <c r="AF224" i="62" s="1"/>
  <c r="AD223" i="62"/>
  <c r="H222" i="62"/>
  <c r="AF222" i="62" s="1"/>
  <c r="AD219" i="62"/>
  <c r="Z216" i="62"/>
  <c r="Y224" i="62"/>
  <c r="Y220" i="62"/>
  <c r="L219" i="62"/>
  <c r="AA220" i="62"/>
  <c r="R219" i="62"/>
  <c r="AE219" i="62" s="1"/>
  <c r="R217" i="62"/>
  <c r="AE217" i="62" s="1"/>
  <c r="Z224" i="62"/>
  <c r="V223" i="62"/>
  <c r="Z222" i="62"/>
  <c r="AD221" i="62"/>
  <c r="V221" i="62"/>
  <c r="Z220" i="62"/>
  <c r="H220" i="62"/>
  <c r="AF220" i="62" s="1"/>
  <c r="V219" i="62"/>
  <c r="Z218" i="62"/>
  <c r="H218" i="62"/>
  <c r="AF218" i="62" s="1"/>
  <c r="AD217" i="62"/>
  <c r="V217" i="62"/>
  <c r="H216" i="62"/>
  <c r="AF216" i="62" s="1"/>
  <c r="AC223" i="62"/>
  <c r="L223" i="62"/>
  <c r="Y222" i="62"/>
  <c r="AC221" i="62"/>
  <c r="L221" i="62"/>
  <c r="AC219" i="62"/>
  <c r="Y218" i="62"/>
  <c r="AC217" i="62"/>
  <c r="L217" i="62"/>
  <c r="Y216" i="62"/>
  <c r="X224" i="62"/>
  <c r="AB223" i="62"/>
  <c r="J223" i="62"/>
  <c r="N223" i="62" s="1"/>
  <c r="X222" i="62"/>
  <c r="AB221" i="62"/>
  <c r="J221" i="62"/>
  <c r="N221" i="62" s="1"/>
  <c r="X220" i="62"/>
  <c r="AB219" i="62"/>
  <c r="J219" i="62"/>
  <c r="N219" i="62" s="1"/>
  <c r="X218" i="62"/>
  <c r="AB217" i="62"/>
  <c r="J217" i="62"/>
  <c r="N217" i="62" s="1"/>
  <c r="X216" i="62"/>
  <c r="AD224" i="62"/>
  <c r="H223" i="62"/>
  <c r="AF223" i="62" s="1"/>
  <c r="AD220" i="62"/>
  <c r="Z219" i="62"/>
  <c r="AC224" i="62"/>
  <c r="AD213" i="62"/>
  <c r="AC213" i="62"/>
  <c r="AA210" i="62"/>
  <c r="AB214" i="62"/>
  <c r="H214" i="62"/>
  <c r="AF214" i="62" s="1"/>
  <c r="AA213" i="62"/>
  <c r="Z210" i="62"/>
  <c r="V213" i="62"/>
  <c r="AD211" i="62"/>
  <c r="Y210" i="62"/>
  <c r="Z214" i="62"/>
  <c r="L213" i="62"/>
  <c r="AC211" i="62"/>
  <c r="R210" i="62"/>
  <c r="AE210" i="62" s="1"/>
  <c r="AD208" i="62"/>
  <c r="L210" i="62"/>
  <c r="AC209" i="62"/>
  <c r="L209" i="62"/>
  <c r="AB215" i="62"/>
  <c r="J215" i="62"/>
  <c r="N215" i="62" s="1"/>
  <c r="X214" i="62"/>
  <c r="AB213" i="62"/>
  <c r="J213" i="62"/>
  <c r="N213" i="62" s="1"/>
  <c r="X212" i="62"/>
  <c r="AB211" i="62"/>
  <c r="J211" i="62"/>
  <c r="N211" i="62" s="1"/>
  <c r="X210" i="62"/>
  <c r="AB209" i="62"/>
  <c r="J209" i="62"/>
  <c r="N209" i="62" s="1"/>
  <c r="Z215" i="62"/>
  <c r="H215" i="62"/>
  <c r="AF215" i="62" s="1"/>
  <c r="AD214" i="62"/>
  <c r="Z213" i="62"/>
  <c r="H213" i="62"/>
  <c r="AF213" i="62" s="1"/>
  <c r="AD212" i="62"/>
  <c r="Z211" i="62"/>
  <c r="H211" i="62"/>
  <c r="AF211" i="62" s="1"/>
  <c r="AD210" i="62"/>
  <c r="V210" i="62"/>
  <c r="Z209" i="62"/>
  <c r="H209" i="62"/>
  <c r="AF209" i="62" s="1"/>
  <c r="Y215" i="62"/>
  <c r="Y213" i="62"/>
  <c r="Y211" i="62"/>
  <c r="Y209" i="62"/>
  <c r="X215" i="62"/>
  <c r="X213" i="62"/>
  <c r="X211" i="62"/>
  <c r="X209" i="62"/>
  <c r="AE215" i="62"/>
  <c r="AE213" i="62"/>
  <c r="AE211" i="62"/>
  <c r="AE209" i="62"/>
  <c r="V208" i="62"/>
  <c r="R208" i="62"/>
  <c r="X208" i="62"/>
  <c r="AA208" i="62"/>
  <c r="J208" i="62"/>
  <c r="N208" i="62" s="1"/>
  <c r="AB208" i="62"/>
  <c r="Y208" i="62"/>
  <c r="H208" i="62"/>
  <c r="Z208" i="62"/>
  <c r="L208" i="62"/>
  <c r="M42" i="16"/>
  <c r="T221" i="62" l="1"/>
  <c r="P221" i="62"/>
  <c r="P257" i="62"/>
  <c r="T257" i="62"/>
  <c r="P243" i="62"/>
  <c r="T243" i="62"/>
  <c r="P311" i="62"/>
  <c r="T311" i="62"/>
  <c r="P323" i="62"/>
  <c r="T323" i="62"/>
  <c r="P356" i="62"/>
  <c r="T356" i="62"/>
  <c r="P357" i="62"/>
  <c r="T357" i="62"/>
  <c r="P220" i="62"/>
  <c r="T220" i="62"/>
  <c r="P250" i="62"/>
  <c r="T250" i="62"/>
  <c r="P266" i="62"/>
  <c r="T266" i="62"/>
  <c r="T267" i="62"/>
  <c r="P267" i="62"/>
  <c r="T264" i="62"/>
  <c r="P264" i="62"/>
  <c r="P274" i="62"/>
  <c r="T274" i="62"/>
  <c r="T273" i="62"/>
  <c r="P273" i="62"/>
  <c r="T283" i="62"/>
  <c r="P283" i="62"/>
  <c r="T238" i="62"/>
  <c r="P238" i="62"/>
  <c r="T298" i="62"/>
  <c r="P298" i="62"/>
  <c r="T308" i="62"/>
  <c r="P308" i="62"/>
  <c r="P340" i="62"/>
  <c r="T340" i="62"/>
  <c r="P344" i="62"/>
  <c r="T344" i="62"/>
  <c r="T337" i="62"/>
  <c r="P337" i="62"/>
  <c r="P376" i="62"/>
  <c r="T376" i="62"/>
  <c r="T381" i="62"/>
  <c r="P381" i="62"/>
  <c r="T389" i="62"/>
  <c r="P389" i="62"/>
  <c r="T397" i="62"/>
  <c r="P397" i="62"/>
  <c r="P404" i="62"/>
  <c r="T404" i="62"/>
  <c r="P412" i="62"/>
  <c r="T412" i="62"/>
  <c r="P420" i="62"/>
  <c r="T420" i="62"/>
  <c r="P418" i="62"/>
  <c r="T418" i="62"/>
  <c r="T408" i="62"/>
  <c r="P408" i="62"/>
  <c r="T292" i="62"/>
  <c r="P292" i="62"/>
  <c r="P331" i="62"/>
  <c r="T331" i="62"/>
  <c r="T368" i="62"/>
  <c r="P368" i="62"/>
  <c r="P208" i="62"/>
  <c r="T208" i="62"/>
  <c r="T211" i="62"/>
  <c r="P211" i="62"/>
  <c r="T217" i="62"/>
  <c r="P217" i="62"/>
  <c r="P214" i="62"/>
  <c r="T214" i="62"/>
  <c r="P232" i="62"/>
  <c r="T232" i="62"/>
  <c r="T252" i="62"/>
  <c r="P252" i="62"/>
  <c r="P241" i="62"/>
  <c r="T241" i="62"/>
  <c r="P249" i="62"/>
  <c r="T249" i="62"/>
  <c r="T254" i="62"/>
  <c r="P254" i="62"/>
  <c r="T280" i="62"/>
  <c r="P280" i="62"/>
  <c r="T279" i="62"/>
  <c r="P279" i="62"/>
  <c r="P304" i="62"/>
  <c r="T304" i="62"/>
  <c r="P297" i="62"/>
  <c r="T297" i="62"/>
  <c r="P305" i="62"/>
  <c r="T305" i="62"/>
  <c r="P313" i="62"/>
  <c r="T313" i="62"/>
  <c r="P336" i="62"/>
  <c r="T336" i="62"/>
  <c r="T325" i="62"/>
  <c r="P325" i="62"/>
  <c r="P351" i="62"/>
  <c r="T351" i="62"/>
  <c r="P359" i="62"/>
  <c r="T359" i="62"/>
  <c r="P367" i="62"/>
  <c r="T367" i="62"/>
  <c r="P386" i="62"/>
  <c r="T386" i="62"/>
  <c r="P390" i="62"/>
  <c r="T390" i="62"/>
  <c r="P394" i="62"/>
  <c r="T394" i="62"/>
  <c r="P398" i="62"/>
  <c r="T398" i="62"/>
  <c r="P428" i="62"/>
  <c r="T428" i="62"/>
  <c r="P410" i="62"/>
  <c r="T410" i="62"/>
  <c r="T406" i="62"/>
  <c r="P406" i="62"/>
  <c r="T415" i="62"/>
  <c r="P415" i="62"/>
  <c r="T209" i="62"/>
  <c r="P209" i="62"/>
  <c r="P224" i="62"/>
  <c r="T224" i="62"/>
  <c r="P231" i="62"/>
  <c r="T231" i="62"/>
  <c r="P255" i="62"/>
  <c r="T255" i="62"/>
  <c r="P215" i="62"/>
  <c r="T215" i="62"/>
  <c r="P312" i="62"/>
  <c r="T312" i="62"/>
  <c r="T360" i="62"/>
  <c r="P360" i="62"/>
  <c r="P365" i="62"/>
  <c r="T365" i="62"/>
  <c r="P223" i="62"/>
  <c r="T223" i="62"/>
  <c r="P216" i="62"/>
  <c r="T216" i="62"/>
  <c r="T225" i="62"/>
  <c r="P225" i="62"/>
  <c r="T229" i="62"/>
  <c r="P229" i="62"/>
  <c r="P270" i="62"/>
  <c r="T270" i="62"/>
  <c r="P269" i="62"/>
  <c r="T269" i="62"/>
  <c r="P285" i="62"/>
  <c r="T285" i="62"/>
  <c r="T294" i="62"/>
  <c r="P294" i="62"/>
  <c r="P320" i="62"/>
  <c r="T320" i="62"/>
  <c r="P330" i="62"/>
  <c r="T330" i="62"/>
  <c r="T333" i="62"/>
  <c r="P333" i="62"/>
  <c r="P339" i="62"/>
  <c r="T339" i="62"/>
  <c r="P348" i="62"/>
  <c r="T348" i="62"/>
  <c r="P382" i="62"/>
  <c r="T382" i="62"/>
  <c r="P383" i="62"/>
  <c r="T383" i="62"/>
  <c r="P391" i="62"/>
  <c r="T391" i="62"/>
  <c r="P399" i="62"/>
  <c r="T399" i="62"/>
  <c r="P421" i="62"/>
  <c r="T421" i="62"/>
  <c r="T237" i="62"/>
  <c r="P237" i="62"/>
  <c r="P247" i="62"/>
  <c r="T247" i="62"/>
  <c r="P239" i="62"/>
  <c r="T239" i="62"/>
  <c r="T380" i="62"/>
  <c r="P380" i="62"/>
  <c r="T379" i="62"/>
  <c r="P379" i="62"/>
  <c r="T248" i="62"/>
  <c r="P248" i="62"/>
  <c r="T316" i="62"/>
  <c r="P316" i="62"/>
  <c r="P328" i="62"/>
  <c r="T328" i="62"/>
  <c r="P372" i="62"/>
  <c r="T372" i="62"/>
  <c r="P222" i="62"/>
  <c r="T222" i="62"/>
  <c r="P212" i="62"/>
  <c r="T212" i="62"/>
  <c r="P268" i="62"/>
  <c r="T268" i="62"/>
  <c r="P276" i="62"/>
  <c r="T276" i="62"/>
  <c r="P275" i="62"/>
  <c r="T275" i="62"/>
  <c r="T300" i="62"/>
  <c r="P300" i="62"/>
  <c r="T314" i="62"/>
  <c r="P314" i="62"/>
  <c r="T299" i="62"/>
  <c r="P299" i="62"/>
  <c r="T307" i="62"/>
  <c r="P307" i="62"/>
  <c r="T315" i="62"/>
  <c r="P315" i="62"/>
  <c r="P322" i="62"/>
  <c r="T322" i="62"/>
  <c r="T327" i="62"/>
  <c r="P327" i="62"/>
  <c r="P350" i="62"/>
  <c r="T350" i="62"/>
  <c r="T354" i="62"/>
  <c r="P354" i="62"/>
  <c r="P358" i="62"/>
  <c r="T358" i="62"/>
  <c r="T362" i="62"/>
  <c r="P362" i="62"/>
  <c r="P366" i="62"/>
  <c r="T366" i="62"/>
  <c r="T370" i="62"/>
  <c r="P370" i="62"/>
  <c r="T353" i="62"/>
  <c r="P353" i="62"/>
  <c r="T361" i="62"/>
  <c r="P361" i="62"/>
  <c r="T369" i="62"/>
  <c r="P369" i="62"/>
  <c r="P378" i="62"/>
  <c r="T378" i="62"/>
  <c r="P409" i="62"/>
  <c r="T409" i="62"/>
  <c r="T423" i="62"/>
  <c r="P423" i="62"/>
  <c r="P230" i="62"/>
  <c r="T230" i="62"/>
  <c r="T246" i="62"/>
  <c r="P246" i="62"/>
  <c r="T288" i="62"/>
  <c r="P288" i="62"/>
  <c r="T343" i="62"/>
  <c r="P343" i="62"/>
  <c r="T395" i="62"/>
  <c r="P395" i="62"/>
  <c r="P425" i="62"/>
  <c r="T425" i="62"/>
  <c r="T424" i="62"/>
  <c r="P424" i="62"/>
  <c r="P303" i="62"/>
  <c r="T303" i="62"/>
  <c r="P364" i="62"/>
  <c r="T364" i="62"/>
  <c r="T213" i="62"/>
  <c r="P213" i="62"/>
  <c r="T219" i="62"/>
  <c r="P219" i="62"/>
  <c r="P228" i="62"/>
  <c r="T228" i="62"/>
  <c r="P240" i="62"/>
  <c r="T240" i="62"/>
  <c r="P242" i="62"/>
  <c r="T242" i="62"/>
  <c r="T245" i="62"/>
  <c r="P245" i="62"/>
  <c r="P251" i="62"/>
  <c r="T251" i="62"/>
  <c r="T260" i="62"/>
  <c r="P260" i="62"/>
  <c r="T265" i="62"/>
  <c r="P265" i="62"/>
  <c r="T256" i="62"/>
  <c r="P256" i="62"/>
  <c r="T287" i="62"/>
  <c r="P287" i="62"/>
  <c r="P258" i="62"/>
  <c r="T258" i="62"/>
  <c r="T306" i="62"/>
  <c r="P306" i="62"/>
  <c r="P310" i="62"/>
  <c r="T310" i="62"/>
  <c r="P332" i="62"/>
  <c r="T332" i="62"/>
  <c r="T342" i="62"/>
  <c r="P342" i="62"/>
  <c r="T341" i="62"/>
  <c r="P341" i="62"/>
  <c r="P324" i="62"/>
  <c r="T324" i="62"/>
  <c r="P377" i="62"/>
  <c r="T377" i="62"/>
  <c r="P385" i="62"/>
  <c r="T385" i="62"/>
  <c r="P393" i="62"/>
  <c r="T393" i="62"/>
  <c r="P426" i="62"/>
  <c r="T426" i="62"/>
  <c r="T416" i="62"/>
  <c r="P416" i="62"/>
  <c r="T414" i="62"/>
  <c r="P414" i="62"/>
  <c r="P413" i="62"/>
  <c r="T413" i="62"/>
  <c r="P417" i="62"/>
  <c r="T417" i="62"/>
  <c r="T422" i="62"/>
  <c r="P422" i="62"/>
  <c r="T227" i="62"/>
  <c r="P227" i="62"/>
  <c r="P278" i="62"/>
  <c r="T278" i="62"/>
  <c r="P277" i="62"/>
  <c r="T277" i="62"/>
  <c r="T281" i="62"/>
  <c r="P281" i="62"/>
  <c r="T302" i="62"/>
  <c r="P302" i="62"/>
  <c r="T334" i="62"/>
  <c r="P334" i="62"/>
  <c r="T326" i="62"/>
  <c r="P326" i="62"/>
  <c r="P282" i="62"/>
  <c r="T282" i="62"/>
  <c r="T387" i="62"/>
  <c r="P387" i="62"/>
  <c r="T407" i="62"/>
  <c r="P407" i="62"/>
  <c r="T253" i="62"/>
  <c r="P253" i="62"/>
  <c r="P259" i="62"/>
  <c r="T259" i="62"/>
  <c r="P295" i="62"/>
  <c r="T295" i="62"/>
  <c r="T352" i="62"/>
  <c r="P352" i="62"/>
  <c r="P349" i="62"/>
  <c r="T349" i="62"/>
  <c r="T218" i="62"/>
  <c r="P218" i="62"/>
  <c r="T244" i="62"/>
  <c r="P244" i="62"/>
  <c r="T272" i="62"/>
  <c r="P272" i="62"/>
  <c r="T271" i="62"/>
  <c r="P271" i="62"/>
  <c r="P286" i="62"/>
  <c r="T286" i="62"/>
  <c r="P284" i="62"/>
  <c r="T284" i="62"/>
  <c r="P296" i="62"/>
  <c r="T296" i="62"/>
  <c r="P293" i="62"/>
  <c r="T293" i="62"/>
  <c r="P301" i="62"/>
  <c r="T301" i="62"/>
  <c r="P309" i="62"/>
  <c r="T309" i="62"/>
  <c r="P338" i="62"/>
  <c r="T338" i="62"/>
  <c r="T321" i="62"/>
  <c r="P321" i="62"/>
  <c r="T329" i="62"/>
  <c r="P329" i="62"/>
  <c r="T335" i="62"/>
  <c r="P335" i="62"/>
  <c r="P355" i="62"/>
  <c r="T355" i="62"/>
  <c r="P363" i="62"/>
  <c r="T363" i="62"/>
  <c r="P371" i="62"/>
  <c r="T371" i="62"/>
  <c r="P384" i="62"/>
  <c r="T384" i="62"/>
  <c r="T388" i="62"/>
  <c r="P388" i="62"/>
  <c r="P392" i="62"/>
  <c r="T392" i="62"/>
  <c r="T396" i="62"/>
  <c r="P396" i="62"/>
  <c r="P400" i="62"/>
  <c r="T400" i="62"/>
  <c r="P405" i="62"/>
  <c r="T405" i="62"/>
  <c r="M10" i="46"/>
  <c r="M11" i="46"/>
  <c r="M12" i="46"/>
  <c r="M13" i="46"/>
  <c r="M14" i="46"/>
  <c r="M15" i="46"/>
  <c r="M16" i="46"/>
  <c r="M17" i="46"/>
  <c r="M18" i="46"/>
  <c r="M19" i="46"/>
  <c r="M20" i="46"/>
  <c r="M21" i="46"/>
  <c r="M22" i="46"/>
  <c r="M23" i="46"/>
  <c r="M24" i="46"/>
  <c r="M25" i="46"/>
  <c r="M26" i="46"/>
  <c r="M27" i="46"/>
  <c r="M28" i="46"/>
  <c r="M29" i="46"/>
  <c r="M30" i="46"/>
  <c r="M31" i="46"/>
  <c r="M32" i="46"/>
  <c r="M33" i="46"/>
  <c r="M35" i="46"/>
  <c r="M36" i="46"/>
  <c r="M37" i="46"/>
  <c r="M38" i="46"/>
  <c r="M39" i="46"/>
  <c r="M40" i="46"/>
  <c r="M41" i="46"/>
  <c r="M42" i="46"/>
  <c r="M43" i="46"/>
  <c r="M44" i="46"/>
  <c r="M45" i="46"/>
  <c r="M46" i="46"/>
  <c r="M47" i="46"/>
  <c r="M48" i="46"/>
  <c r="M49" i="46"/>
  <c r="M50" i="46"/>
  <c r="M51" i="46"/>
  <c r="M52" i="46"/>
  <c r="M53" i="46"/>
  <c r="M54" i="46"/>
  <c r="M55" i="46"/>
  <c r="M56" i="46"/>
  <c r="M57" i="46"/>
  <c r="M58" i="46"/>
  <c r="M59" i="46"/>
  <c r="M9" i="46"/>
  <c r="R58" i="46" l="1"/>
  <c r="T58" i="46"/>
  <c r="R50" i="46"/>
  <c r="T50" i="46"/>
  <c r="R42" i="46"/>
  <c r="T42" i="46"/>
  <c r="R40" i="46"/>
  <c r="T40" i="46"/>
  <c r="T55" i="46"/>
  <c r="R55" i="46"/>
  <c r="T47" i="46"/>
  <c r="R47" i="46"/>
  <c r="T39" i="46"/>
  <c r="R39" i="46"/>
  <c r="T41" i="46"/>
  <c r="R41" i="46"/>
  <c r="R54" i="46"/>
  <c r="T54" i="46"/>
  <c r="R46" i="46"/>
  <c r="T46" i="46"/>
  <c r="R38" i="46"/>
  <c r="T38" i="46"/>
  <c r="R48" i="46"/>
  <c r="T48" i="46"/>
  <c r="R53" i="46"/>
  <c r="T53" i="46"/>
  <c r="T45" i="46"/>
  <c r="R45" i="46"/>
  <c r="R37" i="46"/>
  <c r="T37" i="46"/>
  <c r="T49" i="46"/>
  <c r="R49" i="46"/>
  <c r="R56" i="46"/>
  <c r="T56" i="46"/>
  <c r="R52" i="46"/>
  <c r="T52" i="46"/>
  <c r="R44" i="46"/>
  <c r="T44" i="46"/>
  <c r="R36" i="46"/>
  <c r="T36" i="46"/>
  <c r="T57" i="46"/>
  <c r="R57" i="46"/>
  <c r="T59" i="46"/>
  <c r="R59" i="46"/>
  <c r="T51" i="46"/>
  <c r="R51" i="46"/>
  <c r="T43" i="46"/>
  <c r="R43" i="46"/>
  <c r="T35" i="46"/>
  <c r="R35" i="46"/>
  <c r="T9" i="46"/>
  <c r="R9" i="46"/>
  <c r="T26" i="46"/>
  <c r="R26" i="46"/>
  <c r="T18" i="46"/>
  <c r="R18" i="46"/>
  <c r="T10" i="46"/>
  <c r="R10" i="46"/>
  <c r="T33" i="46"/>
  <c r="R33" i="46"/>
  <c r="T25" i="46"/>
  <c r="R25" i="46"/>
  <c r="R17" i="46"/>
  <c r="T17" i="46"/>
  <c r="R27" i="46"/>
  <c r="T27" i="46"/>
  <c r="R32" i="46"/>
  <c r="T32" i="46"/>
  <c r="R15" i="46"/>
  <c r="T15" i="46"/>
  <c r="R30" i="46"/>
  <c r="T30" i="46"/>
  <c r="T22" i="46"/>
  <c r="R22" i="46"/>
  <c r="T14" i="46"/>
  <c r="R14" i="46"/>
  <c r="R19" i="46"/>
  <c r="T19" i="46"/>
  <c r="R24" i="46"/>
  <c r="T24" i="46"/>
  <c r="T23" i="46"/>
  <c r="R23" i="46"/>
  <c r="R29" i="46"/>
  <c r="T29" i="46"/>
  <c r="R21" i="46"/>
  <c r="T21" i="46"/>
  <c r="R13" i="46"/>
  <c r="T13" i="46"/>
  <c r="R11" i="46"/>
  <c r="T11" i="46"/>
  <c r="R16" i="46"/>
  <c r="T16" i="46"/>
  <c r="R31" i="46"/>
  <c r="T31" i="46"/>
  <c r="R28" i="46"/>
  <c r="T28" i="46"/>
  <c r="R20" i="46"/>
  <c r="T20" i="46"/>
  <c r="R12" i="46"/>
  <c r="T12" i="46"/>
  <c r="K29" i="48"/>
  <c r="P29" i="48" s="1"/>
  <c r="K30" i="48"/>
  <c r="P30" i="48" s="1"/>
  <c r="K31" i="48"/>
  <c r="P31" i="48" s="1"/>
  <c r="K32" i="48"/>
  <c r="R32" i="48" s="1"/>
  <c r="K33" i="48"/>
  <c r="P33" i="48" s="1"/>
  <c r="K34" i="48"/>
  <c r="P34" i="48" s="1"/>
  <c r="K35" i="48"/>
  <c r="P35" i="48" s="1"/>
  <c r="K36" i="48"/>
  <c r="R36" i="48" s="1"/>
  <c r="K37" i="48"/>
  <c r="P37" i="48" s="1"/>
  <c r="K38" i="48"/>
  <c r="P38" i="48" s="1"/>
  <c r="K39" i="48"/>
  <c r="P39" i="48" s="1"/>
  <c r="K40" i="48"/>
  <c r="R40" i="48" s="1"/>
  <c r="K41" i="48"/>
  <c r="P41" i="48" s="1"/>
  <c r="K42" i="48"/>
  <c r="P42" i="48" s="1"/>
  <c r="P40" i="48" l="1"/>
  <c r="P36" i="48"/>
  <c r="P32" i="48"/>
  <c r="R39" i="48"/>
  <c r="R35" i="48"/>
  <c r="R31" i="48"/>
  <c r="R42" i="48"/>
  <c r="R38" i="48"/>
  <c r="R34" i="48"/>
  <c r="R30" i="48"/>
  <c r="R41" i="48"/>
  <c r="R37" i="48"/>
  <c r="R33" i="48"/>
  <c r="R29" i="48"/>
  <c r="B182" i="62"/>
  <c r="C182" i="62"/>
  <c r="E182" i="62"/>
  <c r="F182" i="62"/>
  <c r="G182" i="62" s="1"/>
  <c r="I182" i="62"/>
  <c r="H182" i="62" s="1"/>
  <c r="AF182" i="62" s="1"/>
  <c r="B183" i="62"/>
  <c r="C183" i="62"/>
  <c r="E183" i="62"/>
  <c r="F183" i="62"/>
  <c r="G183" i="62" s="1"/>
  <c r="I183" i="62"/>
  <c r="H183" i="62" s="1"/>
  <c r="AF183" i="62" s="1"/>
  <c r="B184" i="62"/>
  <c r="C184" i="62"/>
  <c r="E184" i="62"/>
  <c r="F184" i="62"/>
  <c r="G184" i="62" s="1"/>
  <c r="I184" i="62"/>
  <c r="H184" i="62" s="1"/>
  <c r="AF184" i="62" s="1"/>
  <c r="B185" i="62"/>
  <c r="C185" i="62"/>
  <c r="E185" i="62"/>
  <c r="F185" i="62"/>
  <c r="G185" i="62" s="1"/>
  <c r="I185" i="62"/>
  <c r="H185" i="62" s="1"/>
  <c r="AF185" i="62" s="1"/>
  <c r="B186" i="62"/>
  <c r="C186" i="62"/>
  <c r="E186" i="62"/>
  <c r="F186" i="62"/>
  <c r="G186" i="62" s="1"/>
  <c r="I186" i="62"/>
  <c r="V186" i="62" s="1"/>
  <c r="B187" i="62"/>
  <c r="C187" i="62"/>
  <c r="E187" i="62"/>
  <c r="F187" i="62"/>
  <c r="G187" i="62" s="1"/>
  <c r="I187" i="62"/>
  <c r="H187" i="62" s="1"/>
  <c r="AF187" i="62" s="1"/>
  <c r="B188" i="62"/>
  <c r="C188" i="62"/>
  <c r="E188" i="62"/>
  <c r="F188" i="62"/>
  <c r="G188" i="62" s="1"/>
  <c r="I188" i="62"/>
  <c r="H188" i="62" s="1"/>
  <c r="AF188" i="62" s="1"/>
  <c r="B189" i="62"/>
  <c r="C189" i="62"/>
  <c r="E189" i="62"/>
  <c r="F189" i="62"/>
  <c r="G189" i="62" s="1"/>
  <c r="I189" i="62"/>
  <c r="H189" i="62" s="1"/>
  <c r="B190" i="62"/>
  <c r="C190" i="62"/>
  <c r="E190" i="62"/>
  <c r="F190" i="62"/>
  <c r="G190" i="62" s="1"/>
  <c r="I190" i="62"/>
  <c r="V190" i="62" s="1"/>
  <c r="B191" i="62"/>
  <c r="C191" i="62"/>
  <c r="E191" i="62"/>
  <c r="F191" i="62"/>
  <c r="G191" i="62" s="1"/>
  <c r="I191" i="62"/>
  <c r="H191" i="62" s="1"/>
  <c r="AF191" i="62" s="1"/>
  <c r="B192" i="62"/>
  <c r="C192" i="62"/>
  <c r="E192" i="62"/>
  <c r="F192" i="62"/>
  <c r="G192" i="62" s="1"/>
  <c r="I192" i="62"/>
  <c r="V192" i="62" s="1"/>
  <c r="B193" i="62"/>
  <c r="C193" i="62"/>
  <c r="E193" i="62"/>
  <c r="F193" i="62"/>
  <c r="G193" i="62" s="1"/>
  <c r="I193" i="62"/>
  <c r="H193" i="62" s="1"/>
  <c r="AF193" i="62" s="1"/>
  <c r="B194" i="62"/>
  <c r="C194" i="62"/>
  <c r="E194" i="62"/>
  <c r="F194" i="62"/>
  <c r="G194" i="62" s="1"/>
  <c r="I194" i="62"/>
  <c r="H194" i="62" s="1"/>
  <c r="AF194" i="62" s="1"/>
  <c r="B195" i="62"/>
  <c r="C195" i="62"/>
  <c r="E195" i="62"/>
  <c r="F195" i="62"/>
  <c r="G195" i="62" s="1"/>
  <c r="I195" i="62"/>
  <c r="H195" i="62" s="1"/>
  <c r="AF195" i="62" s="1"/>
  <c r="B196" i="62"/>
  <c r="C196" i="62"/>
  <c r="E196" i="62"/>
  <c r="F196" i="62"/>
  <c r="G196" i="62" s="1"/>
  <c r="I196" i="62"/>
  <c r="H196" i="62" s="1"/>
  <c r="AF196" i="62" s="1"/>
  <c r="B197" i="62"/>
  <c r="C197" i="62"/>
  <c r="E197" i="62"/>
  <c r="F197" i="62"/>
  <c r="G197" i="62" s="1"/>
  <c r="I197" i="62"/>
  <c r="H197" i="62" s="1"/>
  <c r="AF197" i="62" s="1"/>
  <c r="B198" i="62"/>
  <c r="C198" i="62"/>
  <c r="E198" i="62"/>
  <c r="F198" i="62"/>
  <c r="G198" i="62" s="1"/>
  <c r="I198" i="62"/>
  <c r="R198" i="62" s="1"/>
  <c r="B199" i="62"/>
  <c r="C199" i="62"/>
  <c r="E199" i="62"/>
  <c r="F199" i="62"/>
  <c r="G199" i="62" s="1"/>
  <c r="I199" i="62"/>
  <c r="H199" i="62" s="1"/>
  <c r="B200" i="62"/>
  <c r="C200" i="62"/>
  <c r="E200" i="62"/>
  <c r="F200" i="62"/>
  <c r="G200" i="62" s="1"/>
  <c r="I200" i="62"/>
  <c r="J200" i="62" s="1"/>
  <c r="N200" i="62" s="1"/>
  <c r="B201" i="62"/>
  <c r="C201" i="62"/>
  <c r="E201" i="62"/>
  <c r="F201" i="62"/>
  <c r="G201" i="62" s="1"/>
  <c r="I201" i="62"/>
  <c r="H201" i="62" s="1"/>
  <c r="B202" i="62"/>
  <c r="C202" i="62"/>
  <c r="E202" i="62"/>
  <c r="F202" i="62"/>
  <c r="G202" i="62" s="1"/>
  <c r="I202" i="62"/>
  <c r="Y202" i="62" s="1"/>
  <c r="B203" i="62"/>
  <c r="C203" i="62"/>
  <c r="E203" i="62"/>
  <c r="F203" i="62"/>
  <c r="G203" i="62" s="1"/>
  <c r="I203" i="62"/>
  <c r="H203" i="62" s="1"/>
  <c r="B204" i="62"/>
  <c r="C204" i="62"/>
  <c r="E204" i="62"/>
  <c r="F204" i="62"/>
  <c r="G204" i="62" s="1"/>
  <c r="I204" i="62"/>
  <c r="H204" i="62" s="1"/>
  <c r="I181" i="62"/>
  <c r="AD181" i="62" s="1"/>
  <c r="F181" i="62"/>
  <c r="G181" i="62" s="1"/>
  <c r="E181" i="62"/>
  <c r="C181" i="62"/>
  <c r="B181" i="62"/>
  <c r="B154" i="62"/>
  <c r="C154" i="62"/>
  <c r="E154" i="62"/>
  <c r="F154" i="62"/>
  <c r="G154" i="62" s="1"/>
  <c r="I154" i="62"/>
  <c r="H154" i="62" s="1"/>
  <c r="B155" i="62"/>
  <c r="C155" i="62"/>
  <c r="E155" i="62"/>
  <c r="F155" i="62"/>
  <c r="G155" i="62" s="1"/>
  <c r="I155" i="62"/>
  <c r="H155" i="62" s="1"/>
  <c r="B156" i="62"/>
  <c r="C156" i="62"/>
  <c r="E156" i="62"/>
  <c r="F156" i="62"/>
  <c r="G156" i="62" s="1"/>
  <c r="I156" i="62"/>
  <c r="Y156" i="62" s="1"/>
  <c r="B157" i="62"/>
  <c r="C157" i="62"/>
  <c r="E157" i="62"/>
  <c r="F157" i="62"/>
  <c r="G157" i="62" s="1"/>
  <c r="I157" i="62"/>
  <c r="H157" i="62" s="1"/>
  <c r="B158" i="62"/>
  <c r="C158" i="62"/>
  <c r="E158" i="62"/>
  <c r="F158" i="62"/>
  <c r="G158" i="62" s="1"/>
  <c r="I158" i="62"/>
  <c r="Y158" i="62" s="1"/>
  <c r="B159" i="62"/>
  <c r="C159" i="62"/>
  <c r="E159" i="62"/>
  <c r="F159" i="62"/>
  <c r="G159" i="62" s="1"/>
  <c r="I159" i="62"/>
  <c r="H159" i="62" s="1"/>
  <c r="B160" i="62"/>
  <c r="C160" i="62"/>
  <c r="E160" i="62"/>
  <c r="F160" i="62"/>
  <c r="G160" i="62" s="1"/>
  <c r="I160" i="62"/>
  <c r="Y160" i="62" s="1"/>
  <c r="B161" i="62"/>
  <c r="C161" i="62"/>
  <c r="E161" i="62"/>
  <c r="F161" i="62"/>
  <c r="G161" i="62" s="1"/>
  <c r="I161" i="62"/>
  <c r="H161" i="62" s="1"/>
  <c r="B162" i="62"/>
  <c r="C162" i="62"/>
  <c r="E162" i="62"/>
  <c r="F162" i="62"/>
  <c r="G162" i="62" s="1"/>
  <c r="I162" i="62"/>
  <c r="Y162" i="62" s="1"/>
  <c r="B163" i="62"/>
  <c r="C163" i="62"/>
  <c r="E163" i="62"/>
  <c r="F163" i="62"/>
  <c r="G163" i="62" s="1"/>
  <c r="I163" i="62"/>
  <c r="H163" i="62" s="1"/>
  <c r="B164" i="62"/>
  <c r="C164" i="62"/>
  <c r="E164" i="62"/>
  <c r="F164" i="62"/>
  <c r="G164" i="62" s="1"/>
  <c r="I164" i="62"/>
  <c r="Y164" i="62" s="1"/>
  <c r="B165" i="62"/>
  <c r="C165" i="62"/>
  <c r="E165" i="62"/>
  <c r="F165" i="62"/>
  <c r="G165" i="62" s="1"/>
  <c r="I165" i="62"/>
  <c r="H165" i="62" s="1"/>
  <c r="B166" i="62"/>
  <c r="C166" i="62"/>
  <c r="E166" i="62"/>
  <c r="F166" i="62"/>
  <c r="G166" i="62" s="1"/>
  <c r="I166" i="62"/>
  <c r="Y166" i="62" s="1"/>
  <c r="B167" i="62"/>
  <c r="C167" i="62"/>
  <c r="E167" i="62"/>
  <c r="F167" i="62"/>
  <c r="G167" i="62" s="1"/>
  <c r="I167" i="62"/>
  <c r="H167" i="62" s="1"/>
  <c r="B168" i="62"/>
  <c r="C168" i="62"/>
  <c r="E168" i="62"/>
  <c r="F168" i="62"/>
  <c r="G168" i="62" s="1"/>
  <c r="I168" i="62"/>
  <c r="Y168" i="62" s="1"/>
  <c r="B169" i="62"/>
  <c r="C169" i="62"/>
  <c r="E169" i="62"/>
  <c r="F169" i="62"/>
  <c r="G169" i="62" s="1"/>
  <c r="I169" i="62"/>
  <c r="H169" i="62" s="1"/>
  <c r="B170" i="62"/>
  <c r="C170" i="62"/>
  <c r="E170" i="62"/>
  <c r="F170" i="62"/>
  <c r="G170" i="62" s="1"/>
  <c r="I170" i="62"/>
  <c r="Y170" i="62" s="1"/>
  <c r="B171" i="62"/>
  <c r="C171" i="62"/>
  <c r="E171" i="62"/>
  <c r="F171" i="62"/>
  <c r="G171" i="62" s="1"/>
  <c r="I171" i="62"/>
  <c r="H171" i="62" s="1"/>
  <c r="B172" i="62"/>
  <c r="C172" i="62"/>
  <c r="E172" i="62"/>
  <c r="F172" i="62"/>
  <c r="G172" i="62" s="1"/>
  <c r="I172" i="62"/>
  <c r="H172" i="62" s="1"/>
  <c r="AF172" i="62" s="1"/>
  <c r="B173" i="62"/>
  <c r="C173" i="62"/>
  <c r="E173" i="62"/>
  <c r="F173" i="62"/>
  <c r="G173" i="62" s="1"/>
  <c r="I173" i="62"/>
  <c r="H173" i="62" s="1"/>
  <c r="B174" i="62"/>
  <c r="C174" i="62"/>
  <c r="E174" i="62"/>
  <c r="F174" i="62"/>
  <c r="G174" i="62" s="1"/>
  <c r="I174" i="62"/>
  <c r="H174" i="62" s="1"/>
  <c r="B175" i="62"/>
  <c r="C175" i="62"/>
  <c r="E175" i="62"/>
  <c r="F175" i="62"/>
  <c r="G175" i="62" s="1"/>
  <c r="I175" i="62"/>
  <c r="H175" i="62" s="1"/>
  <c r="B176" i="62"/>
  <c r="C176" i="62"/>
  <c r="E176" i="62"/>
  <c r="F176" i="62"/>
  <c r="G176" i="62" s="1"/>
  <c r="I176" i="62"/>
  <c r="H176" i="62" s="1"/>
  <c r="B177" i="62"/>
  <c r="C177" i="62"/>
  <c r="E177" i="62"/>
  <c r="F177" i="62"/>
  <c r="G177" i="62" s="1"/>
  <c r="I177" i="62"/>
  <c r="H177" i="62" s="1"/>
  <c r="I153" i="62"/>
  <c r="AC153" i="62" s="1"/>
  <c r="F153" i="62"/>
  <c r="G153" i="62" s="1"/>
  <c r="E153" i="62"/>
  <c r="C153" i="62"/>
  <c r="B153" i="62"/>
  <c r="B126" i="62"/>
  <c r="C126" i="62"/>
  <c r="E126" i="62"/>
  <c r="F126" i="62"/>
  <c r="I126" i="62"/>
  <c r="L126" i="62" s="1"/>
  <c r="B127" i="62"/>
  <c r="C127" i="62"/>
  <c r="E127" i="62"/>
  <c r="F127" i="62"/>
  <c r="I127" i="62"/>
  <c r="H127" i="62" s="1"/>
  <c r="AF127" i="62" s="1"/>
  <c r="B128" i="62"/>
  <c r="C128" i="62"/>
  <c r="E128" i="62"/>
  <c r="F128" i="62"/>
  <c r="I128" i="62"/>
  <c r="L128" i="62" s="1"/>
  <c r="B129" i="62"/>
  <c r="C129" i="62"/>
  <c r="E129" i="62"/>
  <c r="F129" i="62"/>
  <c r="I129" i="62"/>
  <c r="Y129" i="62" s="1"/>
  <c r="B130" i="62"/>
  <c r="C130" i="62"/>
  <c r="E130" i="62"/>
  <c r="F130" i="62"/>
  <c r="I130" i="62"/>
  <c r="L130" i="62" s="1"/>
  <c r="B131" i="62"/>
  <c r="C131" i="62"/>
  <c r="E131" i="62"/>
  <c r="F131" i="62"/>
  <c r="I131" i="62"/>
  <c r="Y131" i="62" s="1"/>
  <c r="B132" i="62"/>
  <c r="C132" i="62"/>
  <c r="E132" i="62"/>
  <c r="F132" i="62"/>
  <c r="I132" i="62"/>
  <c r="L132" i="62" s="1"/>
  <c r="B133" i="62"/>
  <c r="C133" i="62"/>
  <c r="E133" i="62"/>
  <c r="F133" i="62"/>
  <c r="I133" i="62"/>
  <c r="Y133" i="62" s="1"/>
  <c r="B134" i="62"/>
  <c r="C134" i="62"/>
  <c r="E134" i="62"/>
  <c r="F134" i="62"/>
  <c r="I134" i="62"/>
  <c r="L134" i="62" s="1"/>
  <c r="B135" i="62"/>
  <c r="C135" i="62"/>
  <c r="E135" i="62"/>
  <c r="F135" i="62"/>
  <c r="I135" i="62"/>
  <c r="Y135" i="62" s="1"/>
  <c r="B136" i="62"/>
  <c r="C136" i="62"/>
  <c r="E136" i="62"/>
  <c r="F136" i="62"/>
  <c r="I136" i="62"/>
  <c r="L136" i="62" s="1"/>
  <c r="B137" i="62"/>
  <c r="C137" i="62"/>
  <c r="E137" i="62"/>
  <c r="F137" i="62"/>
  <c r="I137" i="62"/>
  <c r="Y137" i="62" s="1"/>
  <c r="B138" i="62"/>
  <c r="C138" i="62"/>
  <c r="E138" i="62"/>
  <c r="F138" i="62"/>
  <c r="I138" i="62"/>
  <c r="L138" i="62" s="1"/>
  <c r="B139" i="62"/>
  <c r="C139" i="62"/>
  <c r="E139" i="62"/>
  <c r="F139" i="62"/>
  <c r="I139" i="62"/>
  <c r="Y139" i="62" s="1"/>
  <c r="B140" i="62"/>
  <c r="C140" i="62"/>
  <c r="E140" i="62"/>
  <c r="F140" i="62"/>
  <c r="I140" i="62"/>
  <c r="L140" i="62" s="1"/>
  <c r="B141" i="62"/>
  <c r="C141" i="62"/>
  <c r="E141" i="62"/>
  <c r="F141" i="62"/>
  <c r="I141" i="62"/>
  <c r="Y141" i="62" s="1"/>
  <c r="B142" i="62"/>
  <c r="C142" i="62"/>
  <c r="E142" i="62"/>
  <c r="F142" i="62"/>
  <c r="I142" i="62"/>
  <c r="L142" i="62" s="1"/>
  <c r="B143" i="62"/>
  <c r="C143" i="62"/>
  <c r="E143" i="62"/>
  <c r="F143" i="62"/>
  <c r="I143" i="62"/>
  <c r="Y143" i="62" s="1"/>
  <c r="B144" i="62"/>
  <c r="C144" i="62"/>
  <c r="E144" i="62"/>
  <c r="F144" i="62"/>
  <c r="I144" i="62"/>
  <c r="L144" i="62" s="1"/>
  <c r="B145" i="62"/>
  <c r="C145" i="62"/>
  <c r="E145" i="62"/>
  <c r="F145" i="62"/>
  <c r="I145" i="62"/>
  <c r="Y145" i="62" s="1"/>
  <c r="B146" i="62"/>
  <c r="C146" i="62"/>
  <c r="E146" i="62"/>
  <c r="F146" i="62"/>
  <c r="I146" i="62"/>
  <c r="L146" i="62" s="1"/>
  <c r="B147" i="62"/>
  <c r="C147" i="62"/>
  <c r="E147" i="62"/>
  <c r="F147" i="62"/>
  <c r="I147" i="62"/>
  <c r="Y147" i="62" s="1"/>
  <c r="B148" i="62"/>
  <c r="C148" i="62"/>
  <c r="E148" i="62"/>
  <c r="F148" i="62"/>
  <c r="I148" i="62"/>
  <c r="L148" i="62" s="1"/>
  <c r="B149" i="62"/>
  <c r="C149" i="62"/>
  <c r="E149" i="62"/>
  <c r="F149" i="62"/>
  <c r="I149" i="62"/>
  <c r="Y149" i="62" s="1"/>
  <c r="I125" i="62"/>
  <c r="AC125" i="62" s="1"/>
  <c r="F125" i="62"/>
  <c r="E125" i="62"/>
  <c r="C125" i="62"/>
  <c r="B125" i="62"/>
  <c r="B98" i="62"/>
  <c r="C98" i="62"/>
  <c r="E98" i="62"/>
  <c r="F98" i="62"/>
  <c r="I98" i="62"/>
  <c r="L98" i="62" s="1"/>
  <c r="B99" i="62"/>
  <c r="C99" i="62"/>
  <c r="E99" i="62"/>
  <c r="F99" i="62"/>
  <c r="I99" i="62"/>
  <c r="H99" i="62" s="1"/>
  <c r="B100" i="62"/>
  <c r="C100" i="62"/>
  <c r="E100" i="62"/>
  <c r="F100" i="62"/>
  <c r="I100" i="62"/>
  <c r="L100" i="62" s="1"/>
  <c r="B101" i="62"/>
  <c r="C101" i="62"/>
  <c r="E101" i="62"/>
  <c r="F101" i="62"/>
  <c r="I101" i="62"/>
  <c r="H101" i="62" s="1"/>
  <c r="B102" i="62"/>
  <c r="C102" i="62"/>
  <c r="E102" i="62"/>
  <c r="F102" i="62"/>
  <c r="I102" i="62"/>
  <c r="L102" i="62" s="1"/>
  <c r="B103" i="62"/>
  <c r="C103" i="62"/>
  <c r="E103" i="62"/>
  <c r="F103" i="62"/>
  <c r="I103" i="62"/>
  <c r="H103" i="62" s="1"/>
  <c r="B104" i="62"/>
  <c r="C104" i="62"/>
  <c r="E104" i="62"/>
  <c r="F104" i="62"/>
  <c r="I104" i="62"/>
  <c r="L104" i="62" s="1"/>
  <c r="B105" i="62"/>
  <c r="C105" i="62"/>
  <c r="E105" i="62"/>
  <c r="F105" i="62"/>
  <c r="I105" i="62"/>
  <c r="H105" i="62" s="1"/>
  <c r="B106" i="62"/>
  <c r="C106" i="62"/>
  <c r="E106" i="62"/>
  <c r="F106" i="62"/>
  <c r="I106" i="62"/>
  <c r="L106" i="62" s="1"/>
  <c r="B107" i="62"/>
  <c r="C107" i="62"/>
  <c r="E107" i="62"/>
  <c r="F107" i="62"/>
  <c r="I107" i="62"/>
  <c r="H107" i="62" s="1"/>
  <c r="B108" i="62"/>
  <c r="C108" i="62"/>
  <c r="E108" i="62"/>
  <c r="F108" i="62"/>
  <c r="I108" i="62"/>
  <c r="L108" i="62" s="1"/>
  <c r="B109" i="62"/>
  <c r="C109" i="62"/>
  <c r="E109" i="62"/>
  <c r="F109" i="62"/>
  <c r="I109" i="62"/>
  <c r="H109" i="62" s="1"/>
  <c r="B110" i="62"/>
  <c r="C110" i="62"/>
  <c r="E110" i="62"/>
  <c r="F110" i="62"/>
  <c r="I110" i="62"/>
  <c r="L110" i="62" s="1"/>
  <c r="B111" i="62"/>
  <c r="C111" i="62"/>
  <c r="E111" i="62"/>
  <c r="F111" i="62"/>
  <c r="I111" i="62"/>
  <c r="H111" i="62" s="1"/>
  <c r="B112" i="62"/>
  <c r="C112" i="62"/>
  <c r="E112" i="62"/>
  <c r="F112" i="62"/>
  <c r="I112" i="62"/>
  <c r="V112" i="62" s="1"/>
  <c r="B113" i="62"/>
  <c r="C113" i="62"/>
  <c r="E113" i="62"/>
  <c r="F113" i="62"/>
  <c r="I113" i="62"/>
  <c r="H113" i="62" s="1"/>
  <c r="AF113" i="62" s="1"/>
  <c r="B114" i="62"/>
  <c r="C114" i="62"/>
  <c r="E114" i="62"/>
  <c r="F114" i="62"/>
  <c r="I114" i="62"/>
  <c r="L114" i="62" s="1"/>
  <c r="B115" i="62"/>
  <c r="C115" i="62"/>
  <c r="E115" i="62"/>
  <c r="F115" i="62"/>
  <c r="I115" i="62"/>
  <c r="H115" i="62" s="1"/>
  <c r="B116" i="62"/>
  <c r="C116" i="62"/>
  <c r="E116" i="62"/>
  <c r="F116" i="62"/>
  <c r="I116" i="62"/>
  <c r="AC116" i="62" s="1"/>
  <c r="B117" i="62"/>
  <c r="C117" i="62"/>
  <c r="E117" i="62"/>
  <c r="F117" i="62"/>
  <c r="I117" i="62"/>
  <c r="H117" i="62" s="1"/>
  <c r="B118" i="62"/>
  <c r="C118" i="62"/>
  <c r="E118" i="62"/>
  <c r="F118" i="62"/>
  <c r="I118" i="62"/>
  <c r="L118" i="62" s="1"/>
  <c r="B119" i="62"/>
  <c r="C119" i="62"/>
  <c r="E119" i="62"/>
  <c r="F119" i="62"/>
  <c r="I119" i="62"/>
  <c r="H119" i="62" s="1"/>
  <c r="AF119" i="62" s="1"/>
  <c r="B120" i="62"/>
  <c r="C120" i="62"/>
  <c r="E120" i="62"/>
  <c r="F120" i="62"/>
  <c r="I120" i="62"/>
  <c r="L120" i="62" s="1"/>
  <c r="B121" i="62"/>
  <c r="C121" i="62"/>
  <c r="E121" i="62"/>
  <c r="F121" i="62"/>
  <c r="I121" i="62"/>
  <c r="H121" i="62" s="1"/>
  <c r="I97" i="62"/>
  <c r="AC97" i="62" s="1"/>
  <c r="F97" i="62"/>
  <c r="E97" i="62"/>
  <c r="C97" i="62"/>
  <c r="B97" i="62"/>
  <c r="B70" i="62"/>
  <c r="C70" i="62"/>
  <c r="E70" i="62"/>
  <c r="F70" i="62"/>
  <c r="I70" i="62"/>
  <c r="L70" i="62" s="1"/>
  <c r="B71" i="62"/>
  <c r="C71" i="62"/>
  <c r="E71" i="62"/>
  <c r="F71" i="62"/>
  <c r="I71" i="62"/>
  <c r="H71" i="62" s="1"/>
  <c r="B72" i="62"/>
  <c r="C72" i="62"/>
  <c r="E72" i="62"/>
  <c r="F72" i="62"/>
  <c r="I72" i="62"/>
  <c r="L72" i="62" s="1"/>
  <c r="B73" i="62"/>
  <c r="C73" i="62"/>
  <c r="E73" i="62"/>
  <c r="F73" i="62"/>
  <c r="I73" i="62"/>
  <c r="H73" i="62" s="1"/>
  <c r="B74" i="62"/>
  <c r="C74" i="62"/>
  <c r="E74" i="62"/>
  <c r="F74" i="62"/>
  <c r="I74" i="62"/>
  <c r="L74" i="62" s="1"/>
  <c r="B75" i="62"/>
  <c r="C75" i="62"/>
  <c r="E75" i="62"/>
  <c r="F75" i="62"/>
  <c r="I75" i="62"/>
  <c r="H75" i="62" s="1"/>
  <c r="B76" i="62"/>
  <c r="C76" i="62"/>
  <c r="E76" i="62"/>
  <c r="F76" i="62"/>
  <c r="I76" i="62"/>
  <c r="L76" i="62" s="1"/>
  <c r="B77" i="62"/>
  <c r="C77" i="62"/>
  <c r="E77" i="62"/>
  <c r="F77" i="62"/>
  <c r="I77" i="62"/>
  <c r="H77" i="62" s="1"/>
  <c r="B78" i="62"/>
  <c r="C78" i="62"/>
  <c r="E78" i="62"/>
  <c r="F78" i="62"/>
  <c r="I78" i="62"/>
  <c r="L78" i="62" s="1"/>
  <c r="B79" i="62"/>
  <c r="C79" i="62"/>
  <c r="E79" i="62"/>
  <c r="F79" i="62"/>
  <c r="I79" i="62"/>
  <c r="H79" i="62" s="1"/>
  <c r="B80" i="62"/>
  <c r="C80" i="62"/>
  <c r="E80" i="62"/>
  <c r="F80" i="62"/>
  <c r="I80" i="62"/>
  <c r="L80" i="62" s="1"/>
  <c r="B81" i="62"/>
  <c r="C81" i="62"/>
  <c r="E81" i="62"/>
  <c r="F81" i="62"/>
  <c r="I81" i="62"/>
  <c r="H81" i="62" s="1"/>
  <c r="B82" i="62"/>
  <c r="C82" i="62"/>
  <c r="E82" i="62"/>
  <c r="F82" i="62"/>
  <c r="I82" i="62"/>
  <c r="L82" i="62" s="1"/>
  <c r="B83" i="62"/>
  <c r="C83" i="62"/>
  <c r="E83" i="62"/>
  <c r="F83" i="62"/>
  <c r="I83" i="62"/>
  <c r="H83" i="62" s="1"/>
  <c r="B84" i="62"/>
  <c r="C84" i="62"/>
  <c r="E84" i="62"/>
  <c r="F84" i="62"/>
  <c r="I84" i="62"/>
  <c r="L84" i="62" s="1"/>
  <c r="B85" i="62"/>
  <c r="C85" i="62"/>
  <c r="E85" i="62"/>
  <c r="F85" i="62"/>
  <c r="I85" i="62"/>
  <c r="H85" i="62" s="1"/>
  <c r="B86" i="62"/>
  <c r="C86" i="62"/>
  <c r="E86" i="62"/>
  <c r="F86" i="62"/>
  <c r="I86" i="62"/>
  <c r="L86" i="62" s="1"/>
  <c r="B87" i="62"/>
  <c r="C87" i="62"/>
  <c r="E87" i="62"/>
  <c r="F87" i="62"/>
  <c r="I87" i="62"/>
  <c r="H87" i="62" s="1"/>
  <c r="B88" i="62"/>
  <c r="C88" i="62"/>
  <c r="E88" i="62"/>
  <c r="F88" i="62"/>
  <c r="I88" i="62"/>
  <c r="L88" i="62" s="1"/>
  <c r="B89" i="62"/>
  <c r="C89" i="62"/>
  <c r="E89" i="62"/>
  <c r="F89" i="62"/>
  <c r="I89" i="62"/>
  <c r="H89" i="62" s="1"/>
  <c r="B90" i="62"/>
  <c r="C90" i="62"/>
  <c r="E90" i="62"/>
  <c r="F90" i="62"/>
  <c r="I90" i="62"/>
  <c r="L90" i="62" s="1"/>
  <c r="B91" i="62"/>
  <c r="C91" i="62"/>
  <c r="E91" i="62"/>
  <c r="F91" i="62"/>
  <c r="I91" i="62"/>
  <c r="H91" i="62" s="1"/>
  <c r="B92" i="62"/>
  <c r="C92" i="62"/>
  <c r="E92" i="62"/>
  <c r="F92" i="62"/>
  <c r="I92" i="62"/>
  <c r="L92" i="62" s="1"/>
  <c r="B93" i="62"/>
  <c r="C93" i="62"/>
  <c r="E93" i="62"/>
  <c r="F93" i="62"/>
  <c r="I93" i="62"/>
  <c r="H93" i="62" s="1"/>
  <c r="I69" i="62"/>
  <c r="AD69" i="62" s="1"/>
  <c r="F69" i="62"/>
  <c r="E69" i="62"/>
  <c r="C69" i="62"/>
  <c r="B69" i="62"/>
  <c r="B42" i="62"/>
  <c r="C42" i="62"/>
  <c r="E42" i="62"/>
  <c r="F42" i="62"/>
  <c r="I42" i="62"/>
  <c r="Z42" i="62" s="1"/>
  <c r="B43" i="62"/>
  <c r="C43" i="62"/>
  <c r="E43" i="62"/>
  <c r="F43" i="62"/>
  <c r="I43" i="62"/>
  <c r="H43" i="62" s="1"/>
  <c r="AF43" i="62" s="1"/>
  <c r="B44" i="62"/>
  <c r="C44" i="62"/>
  <c r="E44" i="62"/>
  <c r="F44" i="62"/>
  <c r="I44" i="62"/>
  <c r="V44" i="62" s="1"/>
  <c r="B45" i="62"/>
  <c r="C45" i="62"/>
  <c r="E45" i="62"/>
  <c r="F45" i="62"/>
  <c r="I45" i="62"/>
  <c r="R45" i="62" s="1"/>
  <c r="B46" i="62"/>
  <c r="C46" i="62"/>
  <c r="E46" i="62"/>
  <c r="F46" i="62"/>
  <c r="I46" i="62"/>
  <c r="H46" i="62" s="1"/>
  <c r="B47" i="62"/>
  <c r="C47" i="62"/>
  <c r="E47" i="62"/>
  <c r="F47" i="62"/>
  <c r="I47" i="62"/>
  <c r="J47" i="62" s="1"/>
  <c r="N47" i="62" s="1"/>
  <c r="B48" i="62"/>
  <c r="C48" i="62"/>
  <c r="E48" i="62"/>
  <c r="F48" i="62"/>
  <c r="I48" i="62"/>
  <c r="V48" i="62" s="1"/>
  <c r="B49" i="62"/>
  <c r="C49" i="62"/>
  <c r="E49" i="62"/>
  <c r="F49" i="62"/>
  <c r="I49" i="62"/>
  <c r="J49" i="62" s="1"/>
  <c r="N49" i="62" s="1"/>
  <c r="B50" i="62"/>
  <c r="C50" i="62"/>
  <c r="E50" i="62"/>
  <c r="F50" i="62"/>
  <c r="I50" i="62"/>
  <c r="J50" i="62" s="1"/>
  <c r="N50" i="62" s="1"/>
  <c r="B51" i="62"/>
  <c r="C51" i="62"/>
  <c r="E51" i="62"/>
  <c r="F51" i="62"/>
  <c r="I51" i="62"/>
  <c r="H51" i="62" s="1"/>
  <c r="B52" i="62"/>
  <c r="C52" i="62"/>
  <c r="E52" i="62"/>
  <c r="F52" i="62"/>
  <c r="I52" i="62"/>
  <c r="X52" i="62" s="1"/>
  <c r="B53" i="62"/>
  <c r="C53" i="62"/>
  <c r="E53" i="62"/>
  <c r="F53" i="62"/>
  <c r="I53" i="62"/>
  <c r="L53" i="62" s="1"/>
  <c r="B54" i="62"/>
  <c r="C54" i="62"/>
  <c r="E54" i="62"/>
  <c r="F54" i="62"/>
  <c r="I54" i="62"/>
  <c r="J54" i="62" s="1"/>
  <c r="N54" i="62" s="1"/>
  <c r="B55" i="62"/>
  <c r="C55" i="62"/>
  <c r="E55" i="62"/>
  <c r="F55" i="62"/>
  <c r="I55" i="62"/>
  <c r="J55" i="62" s="1"/>
  <c r="N55" i="62" s="1"/>
  <c r="B56" i="62"/>
  <c r="C56" i="62"/>
  <c r="E56" i="62"/>
  <c r="F56" i="62"/>
  <c r="I56" i="62"/>
  <c r="V56" i="62" s="1"/>
  <c r="B57" i="62"/>
  <c r="C57" i="62"/>
  <c r="E57" i="62"/>
  <c r="F57" i="62"/>
  <c r="I57" i="62"/>
  <c r="H57" i="62" s="1"/>
  <c r="B58" i="62"/>
  <c r="C58" i="62"/>
  <c r="E58" i="62"/>
  <c r="F58" i="62"/>
  <c r="I58" i="62"/>
  <c r="H58" i="62" s="1"/>
  <c r="B59" i="62"/>
  <c r="C59" i="62"/>
  <c r="E59" i="62"/>
  <c r="F59" i="62"/>
  <c r="I59" i="62"/>
  <c r="L59" i="62" s="1"/>
  <c r="B60" i="62"/>
  <c r="C60" i="62"/>
  <c r="E60" i="62"/>
  <c r="F60" i="62"/>
  <c r="I60" i="62"/>
  <c r="L60" i="62" s="1"/>
  <c r="B61" i="62"/>
  <c r="C61" i="62"/>
  <c r="E61" i="62"/>
  <c r="F61" i="62"/>
  <c r="I61" i="62"/>
  <c r="L61" i="62" s="1"/>
  <c r="B62" i="62"/>
  <c r="C62" i="62"/>
  <c r="E62" i="62"/>
  <c r="F62" i="62"/>
  <c r="I62" i="62"/>
  <c r="X62" i="62" s="1"/>
  <c r="B63" i="62"/>
  <c r="C63" i="62"/>
  <c r="E63" i="62"/>
  <c r="F63" i="62"/>
  <c r="I63" i="62"/>
  <c r="J63" i="62" s="1"/>
  <c r="N63" i="62" s="1"/>
  <c r="B64" i="62"/>
  <c r="C64" i="62"/>
  <c r="E64" i="62"/>
  <c r="F64" i="62"/>
  <c r="I64" i="62"/>
  <c r="V64" i="62" s="1"/>
  <c r="B65" i="62"/>
  <c r="C65" i="62"/>
  <c r="E65" i="62"/>
  <c r="F65" i="62"/>
  <c r="I65" i="62"/>
  <c r="H65" i="62" s="1"/>
  <c r="I41" i="62"/>
  <c r="AC41" i="62" s="1"/>
  <c r="F41" i="62"/>
  <c r="E41" i="62"/>
  <c r="C41" i="62"/>
  <c r="B41" i="62"/>
  <c r="P50" i="62" l="1"/>
  <c r="T50" i="62"/>
  <c r="T200" i="62"/>
  <c r="P200" i="62"/>
  <c r="T54" i="62"/>
  <c r="P54" i="62"/>
  <c r="P49" i="62"/>
  <c r="T49" i="62"/>
  <c r="T63" i="62"/>
  <c r="P63" i="62"/>
  <c r="T55" i="62"/>
  <c r="P55" i="62"/>
  <c r="T47" i="62"/>
  <c r="P47" i="62"/>
  <c r="J192" i="62"/>
  <c r="N192" i="62" s="1"/>
  <c r="V198" i="62"/>
  <c r="L195" i="62"/>
  <c r="AC192" i="62"/>
  <c r="V182" i="62"/>
  <c r="AD204" i="62"/>
  <c r="AA145" i="62"/>
  <c r="AC204" i="62"/>
  <c r="AB186" i="62"/>
  <c r="V202" i="62"/>
  <c r="AC182" i="62"/>
  <c r="Y201" i="62"/>
  <c r="Y198" i="62"/>
  <c r="L166" i="62"/>
  <c r="AA155" i="62"/>
  <c r="X201" i="62"/>
  <c r="AE174" i="62"/>
  <c r="AD174" i="62"/>
  <c r="AB204" i="62"/>
  <c r="AB192" i="62"/>
  <c r="AC174" i="62"/>
  <c r="AA204" i="62"/>
  <c r="AA192" i="62"/>
  <c r="AA174" i="62"/>
  <c r="R204" i="62"/>
  <c r="AE204" i="62" s="1"/>
  <c r="Y192" i="62"/>
  <c r="AC188" i="62"/>
  <c r="AD145" i="62"/>
  <c r="X174" i="62"/>
  <c r="AC201" i="62"/>
  <c r="R192" i="62"/>
  <c r="AE192" i="62" s="1"/>
  <c r="AB188" i="62"/>
  <c r="AB145" i="62"/>
  <c r="AE176" i="62"/>
  <c r="L174" i="62"/>
  <c r="Z201" i="62"/>
  <c r="L192" i="62"/>
  <c r="L188" i="62"/>
  <c r="AD182" i="62"/>
  <c r="L182" i="62"/>
  <c r="Y204" i="62"/>
  <c r="AF203" i="62"/>
  <c r="L198" i="62"/>
  <c r="AA188" i="62"/>
  <c r="AC187" i="62"/>
  <c r="AB183" i="62"/>
  <c r="AB182" i="62"/>
  <c r="J182" i="62"/>
  <c r="N182" i="62" s="1"/>
  <c r="V204" i="62"/>
  <c r="AD198" i="62"/>
  <c r="AC195" i="62"/>
  <c r="J188" i="62"/>
  <c r="N188" i="62" s="1"/>
  <c r="J184" i="62"/>
  <c r="N184" i="62" s="1"/>
  <c r="Z182" i="62"/>
  <c r="AE198" i="62"/>
  <c r="AA182" i="62"/>
  <c r="AB199" i="62"/>
  <c r="AC198" i="62"/>
  <c r="AD196" i="62"/>
  <c r="AB195" i="62"/>
  <c r="AA193" i="62"/>
  <c r="Y182" i="62"/>
  <c r="AB198" i="62"/>
  <c r="J196" i="62"/>
  <c r="N196" i="62" s="1"/>
  <c r="AA195" i="62"/>
  <c r="AB194" i="62"/>
  <c r="Y193" i="62"/>
  <c r="AB185" i="62"/>
  <c r="X182" i="62"/>
  <c r="Z200" i="62"/>
  <c r="AA198" i="62"/>
  <c r="Y195" i="62"/>
  <c r="AA194" i="62"/>
  <c r="X193" i="62"/>
  <c r="R182" i="62"/>
  <c r="AE182" i="62" s="1"/>
  <c r="R166" i="62"/>
  <c r="AE166" i="62" s="1"/>
  <c r="R202" i="62"/>
  <c r="AE202" i="62" s="1"/>
  <c r="AA200" i="62"/>
  <c r="AC199" i="62"/>
  <c r="L196" i="62"/>
  <c r="AC189" i="62"/>
  <c r="AD187" i="62"/>
  <c r="L184" i="62"/>
  <c r="AC183" i="62"/>
  <c r="X181" i="62"/>
  <c r="L204" i="62"/>
  <c r="AC203" i="62"/>
  <c r="H200" i="62"/>
  <c r="AF200" i="62" s="1"/>
  <c r="AC196" i="62"/>
  <c r="L156" i="62"/>
  <c r="J204" i="62"/>
  <c r="N204" i="62" s="1"/>
  <c r="L203" i="62"/>
  <c r="AB196" i="62"/>
  <c r="X192" i="62"/>
  <c r="AD184" i="62"/>
  <c r="R103" i="62"/>
  <c r="AE103" i="62" s="1"/>
  <c r="J203" i="62"/>
  <c r="N203" i="62" s="1"/>
  <c r="AD202" i="62"/>
  <c r="AA196" i="62"/>
  <c r="AC185" i="62"/>
  <c r="AC184" i="62"/>
  <c r="AA202" i="62"/>
  <c r="X196" i="62"/>
  <c r="AB184" i="62"/>
  <c r="AD176" i="62"/>
  <c r="X202" i="62"/>
  <c r="J198" i="62"/>
  <c r="N198" i="62" s="1"/>
  <c r="V196" i="62"/>
  <c r="AA184" i="62"/>
  <c r="AD183" i="62"/>
  <c r="L172" i="62"/>
  <c r="L160" i="62"/>
  <c r="J197" i="62"/>
  <c r="N197" i="62" s="1"/>
  <c r="J191" i="62"/>
  <c r="N191" i="62" s="1"/>
  <c r="J190" i="62"/>
  <c r="N190" i="62" s="1"/>
  <c r="AC186" i="62"/>
  <c r="J186" i="62"/>
  <c r="N186" i="62" s="1"/>
  <c r="Y200" i="62"/>
  <c r="AA199" i="62"/>
  <c r="AC197" i="62"/>
  <c r="Y194" i="62"/>
  <c r="AC191" i="62"/>
  <c r="AB190" i="62"/>
  <c r="AB189" i="62"/>
  <c r="AB187" i="62"/>
  <c r="AA186" i="62"/>
  <c r="AA185" i="62"/>
  <c r="AC190" i="62"/>
  <c r="AD153" i="62"/>
  <c r="AB203" i="62"/>
  <c r="AC202" i="62"/>
  <c r="L202" i="62"/>
  <c r="L201" i="62"/>
  <c r="X200" i="62"/>
  <c r="Z199" i="62"/>
  <c r="AB197" i="62"/>
  <c r="X194" i="62"/>
  <c r="L193" i="62"/>
  <c r="AB191" i="62"/>
  <c r="AA190" i="62"/>
  <c r="AA189" i="62"/>
  <c r="Z188" i="62"/>
  <c r="AA187" i="62"/>
  <c r="Z186" i="62"/>
  <c r="Z185" i="62"/>
  <c r="Z184" i="62"/>
  <c r="AA183" i="62"/>
  <c r="AA177" i="62"/>
  <c r="L176" i="62"/>
  <c r="R174" i="62"/>
  <c r="Z155" i="62"/>
  <c r="R181" i="62"/>
  <c r="Z204" i="62"/>
  <c r="AA203" i="62"/>
  <c r="AB202" i="62"/>
  <c r="J202" i="62"/>
  <c r="N202" i="62" s="1"/>
  <c r="AF201" i="62"/>
  <c r="J201" i="62"/>
  <c r="N201" i="62" s="1"/>
  <c r="R200" i="62"/>
  <c r="AE200" i="62" s="1"/>
  <c r="Y199" i="62"/>
  <c r="Z198" i="62"/>
  <c r="H198" i="62"/>
  <c r="AA197" i="62"/>
  <c r="Y196" i="62"/>
  <c r="X195" i="62"/>
  <c r="R194" i="62"/>
  <c r="AE194" i="62" s="1"/>
  <c r="J193" i="62"/>
  <c r="N193" i="62" s="1"/>
  <c r="AA191" i="62"/>
  <c r="Y190" i="62"/>
  <c r="Y189" i="62"/>
  <c r="Y188" i="62"/>
  <c r="Y187" i="62"/>
  <c r="Y186" i="62"/>
  <c r="Y185" i="62"/>
  <c r="Y184" i="62"/>
  <c r="Z183" i="62"/>
  <c r="Z203" i="62"/>
  <c r="AD200" i="62"/>
  <c r="V200" i="62"/>
  <c r="X199" i="62"/>
  <c r="Y197" i="62"/>
  <c r="V194" i="62"/>
  <c r="Y191" i="62"/>
  <c r="X190" i="62"/>
  <c r="X189" i="62"/>
  <c r="X188" i="62"/>
  <c r="X187" i="62"/>
  <c r="X186" i="62"/>
  <c r="X185" i="62"/>
  <c r="X184" i="62"/>
  <c r="Y183" i="62"/>
  <c r="AF204" i="62"/>
  <c r="X204" i="62"/>
  <c r="Y203" i="62"/>
  <c r="Z202" i="62"/>
  <c r="H202" i="62"/>
  <c r="AF202" i="62" s="1"/>
  <c r="AB201" i="62"/>
  <c r="AC200" i="62"/>
  <c r="L200" i="62"/>
  <c r="L199" i="62"/>
  <c r="AF198" i="62"/>
  <c r="X198" i="62"/>
  <c r="X197" i="62"/>
  <c r="R196" i="62"/>
  <c r="AE196" i="62" s="1"/>
  <c r="J195" i="62"/>
  <c r="N195" i="62" s="1"/>
  <c r="AD194" i="62"/>
  <c r="L194" i="62"/>
  <c r="AC193" i="62"/>
  <c r="X191" i="62"/>
  <c r="R190" i="62"/>
  <c r="AE190" i="62" s="1"/>
  <c r="L189" i="62"/>
  <c r="R188" i="62"/>
  <c r="AE188" i="62" s="1"/>
  <c r="L187" i="62"/>
  <c r="R186" i="62"/>
  <c r="AE186" i="62" s="1"/>
  <c r="L185" i="62"/>
  <c r="R184" i="62"/>
  <c r="AE184" i="62" s="1"/>
  <c r="X183" i="62"/>
  <c r="X166" i="62"/>
  <c r="X203" i="62"/>
  <c r="AA201" i="62"/>
  <c r="AB200" i="62"/>
  <c r="AF199" i="62"/>
  <c r="J199" i="62"/>
  <c r="N199" i="62" s="1"/>
  <c r="L197" i="62"/>
  <c r="AC194" i="62"/>
  <c r="J194" i="62"/>
  <c r="N194" i="62" s="1"/>
  <c r="AB193" i="62"/>
  <c r="L191" i="62"/>
  <c r="L190" i="62"/>
  <c r="AF189" i="62"/>
  <c r="J189" i="62"/>
  <c r="N189" i="62" s="1"/>
  <c r="AD188" i="62"/>
  <c r="V188" i="62"/>
  <c r="J187" i="62"/>
  <c r="N187" i="62" s="1"/>
  <c r="AD186" i="62"/>
  <c r="L186" i="62"/>
  <c r="AD185" i="62"/>
  <c r="J185" i="62"/>
  <c r="N185" i="62" s="1"/>
  <c r="V184" i="62"/>
  <c r="J183" i="62"/>
  <c r="N183" i="62" s="1"/>
  <c r="AE203" i="62"/>
  <c r="R203" i="62"/>
  <c r="R201" i="62"/>
  <c r="AE201" i="62" s="1"/>
  <c r="R199" i="62"/>
  <c r="AE199" i="62" s="1"/>
  <c r="R197" i="62"/>
  <c r="AE197" i="62" s="1"/>
  <c r="R195" i="62"/>
  <c r="AE195" i="62" s="1"/>
  <c r="R193" i="62"/>
  <c r="AE193" i="62" s="1"/>
  <c r="R191" i="62"/>
  <c r="AE191" i="62" s="1"/>
  <c r="R189" i="62"/>
  <c r="AE189" i="62" s="1"/>
  <c r="R187" i="62"/>
  <c r="AE187" i="62" s="1"/>
  <c r="R185" i="62"/>
  <c r="AE185" i="62" s="1"/>
  <c r="R183" i="62"/>
  <c r="AE183" i="62" s="1"/>
  <c r="AD203" i="62"/>
  <c r="V203" i="62"/>
  <c r="AD201" i="62"/>
  <c r="V201" i="62"/>
  <c r="AD199" i="62"/>
  <c r="V199" i="62"/>
  <c r="AD197" i="62"/>
  <c r="V197" i="62"/>
  <c r="Z196" i="62"/>
  <c r="AD195" i="62"/>
  <c r="V195" i="62"/>
  <c r="Z194" i="62"/>
  <c r="AD193" i="62"/>
  <c r="V193" i="62"/>
  <c r="Z192" i="62"/>
  <c r="H192" i="62"/>
  <c r="AF192" i="62" s="1"/>
  <c r="AD191" i="62"/>
  <c r="V191" i="62"/>
  <c r="Z190" i="62"/>
  <c r="H190" i="62"/>
  <c r="AF190" i="62" s="1"/>
  <c r="AD189" i="62"/>
  <c r="V189" i="62"/>
  <c r="V187" i="62"/>
  <c r="H186" i="62"/>
  <c r="AF186" i="62" s="1"/>
  <c r="V185" i="62"/>
  <c r="V183" i="62"/>
  <c r="L183" i="62"/>
  <c r="Z197" i="62"/>
  <c r="Z195" i="62"/>
  <c r="Z193" i="62"/>
  <c r="AD192" i="62"/>
  <c r="Z191" i="62"/>
  <c r="AD190" i="62"/>
  <c r="Z189" i="62"/>
  <c r="Z187" i="62"/>
  <c r="Y181" i="62"/>
  <c r="H181" i="62"/>
  <c r="Z181" i="62"/>
  <c r="AA181" i="62"/>
  <c r="J181" i="62"/>
  <c r="N181" i="62" s="1"/>
  <c r="AB181" i="62"/>
  <c r="L181" i="62"/>
  <c r="AC181" i="62"/>
  <c r="V181" i="62"/>
  <c r="L127" i="62"/>
  <c r="V153" i="62"/>
  <c r="Y161" i="62"/>
  <c r="Y157" i="62"/>
  <c r="L158" i="62"/>
  <c r="Y177" i="62"/>
  <c r="AA176" i="62"/>
  <c r="AA173" i="62"/>
  <c r="Y163" i="62"/>
  <c r="Y159" i="62"/>
  <c r="L168" i="62"/>
  <c r="L164" i="62"/>
  <c r="AA161" i="62"/>
  <c r="AB165" i="62"/>
  <c r="R154" i="62"/>
  <c r="AE154" i="62" s="1"/>
  <c r="X154" i="62"/>
  <c r="AC176" i="62"/>
  <c r="Y174" i="62"/>
  <c r="V166" i="62"/>
  <c r="AA165" i="62"/>
  <c r="AA159" i="62"/>
  <c r="V154" i="62"/>
  <c r="Y176" i="62"/>
  <c r="AD172" i="62"/>
  <c r="AD154" i="62"/>
  <c r="AF154" i="62"/>
  <c r="X176" i="62"/>
  <c r="AF174" i="62"/>
  <c r="V174" i="62"/>
  <c r="Y173" i="62"/>
  <c r="AA172" i="62"/>
  <c r="AE170" i="62"/>
  <c r="AA169" i="62"/>
  <c r="AD166" i="62"/>
  <c r="AC154" i="62"/>
  <c r="R176" i="62"/>
  <c r="AA175" i="62"/>
  <c r="Y172" i="62"/>
  <c r="AA171" i="62"/>
  <c r="AA170" i="62"/>
  <c r="Y169" i="62"/>
  <c r="X168" i="62"/>
  <c r="Y167" i="62"/>
  <c r="AC166" i="62"/>
  <c r="AB163" i="62"/>
  <c r="AA154" i="62"/>
  <c r="AF176" i="62"/>
  <c r="V176" i="62"/>
  <c r="Y175" i="62"/>
  <c r="R172" i="62"/>
  <c r="AE172" i="62" s="1"/>
  <c r="Y171" i="62"/>
  <c r="X170" i="62"/>
  <c r="R168" i="62"/>
  <c r="AE168" i="62" s="1"/>
  <c r="AA166" i="62"/>
  <c r="AA163" i="62"/>
  <c r="L162" i="62"/>
  <c r="AA157" i="62"/>
  <c r="Y154" i="62"/>
  <c r="AC127" i="62"/>
  <c r="X172" i="62"/>
  <c r="R170" i="62"/>
  <c r="V168" i="62"/>
  <c r="AA167" i="62"/>
  <c r="Y165" i="62"/>
  <c r="AD164" i="62"/>
  <c r="AD162" i="62"/>
  <c r="J161" i="62"/>
  <c r="N161" i="62" s="1"/>
  <c r="AD160" i="62"/>
  <c r="J159" i="62"/>
  <c r="N159" i="62" s="1"/>
  <c r="AD158" i="62"/>
  <c r="J157" i="62"/>
  <c r="N157" i="62" s="1"/>
  <c r="AD156" i="62"/>
  <c r="Y155" i="62"/>
  <c r="L154" i="62"/>
  <c r="V170" i="62"/>
  <c r="AC164" i="62"/>
  <c r="AC162" i="62"/>
  <c r="AC160" i="62"/>
  <c r="AC158" i="62"/>
  <c r="AC156" i="62"/>
  <c r="J131" i="62"/>
  <c r="N131" i="62" s="1"/>
  <c r="AA128" i="62"/>
  <c r="V172" i="62"/>
  <c r="AF170" i="62"/>
  <c r="L170" i="62"/>
  <c r="AA164" i="62"/>
  <c r="AA162" i="62"/>
  <c r="AA160" i="62"/>
  <c r="AA158" i="62"/>
  <c r="AA156" i="62"/>
  <c r="AD168" i="62"/>
  <c r="X164" i="62"/>
  <c r="X162" i="62"/>
  <c r="X160" i="62"/>
  <c r="X158" i="62"/>
  <c r="X156" i="62"/>
  <c r="AD170" i="62"/>
  <c r="AC168" i="62"/>
  <c r="R164" i="62"/>
  <c r="AE164" i="62" s="1"/>
  <c r="R162" i="62"/>
  <c r="AE162" i="62" s="1"/>
  <c r="R160" i="62"/>
  <c r="AE160" i="62" s="1"/>
  <c r="R158" i="62"/>
  <c r="AE158" i="62" s="1"/>
  <c r="R156" i="62"/>
  <c r="AE156" i="62" s="1"/>
  <c r="R119" i="62"/>
  <c r="AE119" i="62" s="1"/>
  <c r="AC133" i="62"/>
  <c r="AC172" i="62"/>
  <c r="AC170" i="62"/>
  <c r="AA168" i="62"/>
  <c r="V164" i="62"/>
  <c r="V162" i="62"/>
  <c r="AB161" i="62"/>
  <c r="V160" i="62"/>
  <c r="AB159" i="62"/>
  <c r="V158" i="62"/>
  <c r="AB157" i="62"/>
  <c r="V156" i="62"/>
  <c r="AB155" i="62"/>
  <c r="AF177" i="62"/>
  <c r="X177" i="62"/>
  <c r="AB176" i="62"/>
  <c r="J176" i="62"/>
  <c r="N176" i="62" s="1"/>
  <c r="AF175" i="62"/>
  <c r="X175" i="62"/>
  <c r="AB174" i="62"/>
  <c r="J174" i="62"/>
  <c r="N174" i="62" s="1"/>
  <c r="AF173" i="62"/>
  <c r="X173" i="62"/>
  <c r="AB172" i="62"/>
  <c r="J172" i="62"/>
  <c r="N172" i="62" s="1"/>
  <c r="AF171" i="62"/>
  <c r="X171" i="62"/>
  <c r="AB170" i="62"/>
  <c r="J170" i="62"/>
  <c r="N170" i="62" s="1"/>
  <c r="AF169" i="62"/>
  <c r="X169" i="62"/>
  <c r="AB168" i="62"/>
  <c r="J168" i="62"/>
  <c r="N168" i="62" s="1"/>
  <c r="AF167" i="62"/>
  <c r="X167" i="62"/>
  <c r="AB166" i="62"/>
  <c r="J166" i="62"/>
  <c r="N166" i="62" s="1"/>
  <c r="AF165" i="62"/>
  <c r="X165" i="62"/>
  <c r="AB164" i="62"/>
  <c r="J164" i="62"/>
  <c r="N164" i="62" s="1"/>
  <c r="AF163" i="62"/>
  <c r="X163" i="62"/>
  <c r="AB162" i="62"/>
  <c r="J162" i="62"/>
  <c r="N162" i="62" s="1"/>
  <c r="AF161" i="62"/>
  <c r="X161" i="62"/>
  <c r="AB160" i="62"/>
  <c r="J160" i="62"/>
  <c r="N160" i="62" s="1"/>
  <c r="AF159" i="62"/>
  <c r="X159" i="62"/>
  <c r="AB158" i="62"/>
  <c r="J158" i="62"/>
  <c r="N158" i="62" s="1"/>
  <c r="AF157" i="62"/>
  <c r="X157" i="62"/>
  <c r="AB156" i="62"/>
  <c r="J156" i="62"/>
  <c r="N156" i="62" s="1"/>
  <c r="AF155" i="62"/>
  <c r="X155" i="62"/>
  <c r="AB154" i="62"/>
  <c r="J154" i="62"/>
  <c r="N154" i="62" s="1"/>
  <c r="R177" i="62"/>
  <c r="AE177" i="62" s="1"/>
  <c r="R175" i="62"/>
  <c r="AE175" i="62" s="1"/>
  <c r="R173" i="62"/>
  <c r="AE173" i="62" s="1"/>
  <c r="R171" i="62"/>
  <c r="AE171" i="62" s="1"/>
  <c r="R169" i="62"/>
  <c r="AE169" i="62" s="1"/>
  <c r="R167" i="62"/>
  <c r="AE167" i="62" s="1"/>
  <c r="R165" i="62"/>
  <c r="AE165" i="62" s="1"/>
  <c r="R163" i="62"/>
  <c r="AE163" i="62" s="1"/>
  <c r="R161" i="62"/>
  <c r="AE161" i="62" s="1"/>
  <c r="R159" i="62"/>
  <c r="AE159" i="62" s="1"/>
  <c r="R157" i="62"/>
  <c r="AE157" i="62" s="1"/>
  <c r="R155" i="62"/>
  <c r="AE155" i="62" s="1"/>
  <c r="AD177" i="62"/>
  <c r="V177" i="62"/>
  <c r="Z176" i="62"/>
  <c r="AD175" i="62"/>
  <c r="V175" i="62"/>
  <c r="Z174" i="62"/>
  <c r="AD173" i="62"/>
  <c r="V173" i="62"/>
  <c r="Z172" i="62"/>
  <c r="AD171" i="62"/>
  <c r="V171" i="62"/>
  <c r="Z170" i="62"/>
  <c r="H170" i="62"/>
  <c r="AD169" i="62"/>
  <c r="V169" i="62"/>
  <c r="Z168" i="62"/>
  <c r="H168" i="62"/>
  <c r="AF168" i="62" s="1"/>
  <c r="AD167" i="62"/>
  <c r="V167" i="62"/>
  <c r="Z166" i="62"/>
  <c r="H166" i="62"/>
  <c r="AF166" i="62" s="1"/>
  <c r="AD165" i="62"/>
  <c r="V165" i="62"/>
  <c r="Z164" i="62"/>
  <c r="H164" i="62"/>
  <c r="AF164" i="62" s="1"/>
  <c r="AD163" i="62"/>
  <c r="V163" i="62"/>
  <c r="Z162" i="62"/>
  <c r="H162" i="62"/>
  <c r="AF162" i="62" s="1"/>
  <c r="AD161" i="62"/>
  <c r="V161" i="62"/>
  <c r="Z160" i="62"/>
  <c r="H160" i="62"/>
  <c r="AF160" i="62" s="1"/>
  <c r="AD159" i="62"/>
  <c r="V159" i="62"/>
  <c r="Z158" i="62"/>
  <c r="H158" i="62"/>
  <c r="AF158" i="62" s="1"/>
  <c r="AD157" i="62"/>
  <c r="V157" i="62"/>
  <c r="Z156" i="62"/>
  <c r="H156" i="62"/>
  <c r="AF156" i="62" s="1"/>
  <c r="AD155" i="62"/>
  <c r="V155" i="62"/>
  <c r="Z154" i="62"/>
  <c r="AC177" i="62"/>
  <c r="L177" i="62"/>
  <c r="AC175" i="62"/>
  <c r="L175" i="62"/>
  <c r="AC173" i="62"/>
  <c r="L173" i="62"/>
  <c r="AC171" i="62"/>
  <c r="L171" i="62"/>
  <c r="AC169" i="62"/>
  <c r="L169" i="62"/>
  <c r="AC167" i="62"/>
  <c r="L167" i="62"/>
  <c r="AC165" i="62"/>
  <c r="L165" i="62"/>
  <c r="AC163" i="62"/>
  <c r="L163" i="62"/>
  <c r="AC161" i="62"/>
  <c r="L161" i="62"/>
  <c r="AC159" i="62"/>
  <c r="L159" i="62"/>
  <c r="AC157" i="62"/>
  <c r="L157" i="62"/>
  <c r="AC155" i="62"/>
  <c r="L155" i="62"/>
  <c r="AB177" i="62"/>
  <c r="J177" i="62"/>
  <c r="N177" i="62" s="1"/>
  <c r="AB175" i="62"/>
  <c r="J175" i="62"/>
  <c r="N175" i="62" s="1"/>
  <c r="AB173" i="62"/>
  <c r="J173" i="62"/>
  <c r="N173" i="62" s="1"/>
  <c r="AB171" i="62"/>
  <c r="J171" i="62"/>
  <c r="N171" i="62" s="1"/>
  <c r="AB169" i="62"/>
  <c r="J169" i="62"/>
  <c r="N169" i="62" s="1"/>
  <c r="AB167" i="62"/>
  <c r="J167" i="62"/>
  <c r="N167" i="62" s="1"/>
  <c r="J165" i="62"/>
  <c r="N165" i="62" s="1"/>
  <c r="J163" i="62"/>
  <c r="N163" i="62" s="1"/>
  <c r="J155" i="62"/>
  <c r="N155" i="62" s="1"/>
  <c r="Z177" i="62"/>
  <c r="Z175" i="62"/>
  <c r="Z173" i="62"/>
  <c r="Z171" i="62"/>
  <c r="Z169" i="62"/>
  <c r="Z167" i="62"/>
  <c r="Z165" i="62"/>
  <c r="Z163" i="62"/>
  <c r="Z161" i="62"/>
  <c r="Z159" i="62"/>
  <c r="Z157" i="62"/>
  <c r="R153" i="62"/>
  <c r="X153" i="62"/>
  <c r="Y153" i="62"/>
  <c r="H153" i="62"/>
  <c r="Z153" i="62"/>
  <c r="AA153" i="62"/>
  <c r="J153" i="62"/>
  <c r="N153" i="62" s="1"/>
  <c r="AB153" i="62"/>
  <c r="L153" i="62"/>
  <c r="Y89" i="62"/>
  <c r="Y119" i="62"/>
  <c r="J149" i="62"/>
  <c r="N149" i="62" s="1"/>
  <c r="V119" i="62"/>
  <c r="R143" i="62"/>
  <c r="AE143" i="62" s="1"/>
  <c r="AD71" i="62"/>
  <c r="L119" i="62"/>
  <c r="AB140" i="62"/>
  <c r="J137" i="62"/>
  <c r="N137" i="62" s="1"/>
  <c r="AD119" i="62"/>
  <c r="AC119" i="62"/>
  <c r="AA119" i="62"/>
  <c r="V145" i="62"/>
  <c r="AB134" i="62"/>
  <c r="AB133" i="62"/>
  <c r="AD131" i="62"/>
  <c r="X133" i="62"/>
  <c r="AC131" i="62"/>
  <c r="X121" i="62"/>
  <c r="AC135" i="62"/>
  <c r="R133" i="62"/>
  <c r="AE133" i="62" s="1"/>
  <c r="AB131" i="62"/>
  <c r="R121" i="62"/>
  <c r="R99" i="62"/>
  <c r="AE99" i="62" s="1"/>
  <c r="AD125" i="62"/>
  <c r="AC143" i="62"/>
  <c r="V133" i="62"/>
  <c r="X131" i="62"/>
  <c r="AA143" i="62"/>
  <c r="AA103" i="62"/>
  <c r="AD149" i="62"/>
  <c r="AC145" i="62"/>
  <c r="X143" i="62"/>
  <c r="AB146" i="62"/>
  <c r="X141" i="62"/>
  <c r="AF89" i="62"/>
  <c r="AD99" i="62"/>
  <c r="L147" i="62"/>
  <c r="AA146" i="62"/>
  <c r="L145" i="62"/>
  <c r="L141" i="62"/>
  <c r="J140" i="62"/>
  <c r="N140" i="62" s="1"/>
  <c r="AA136" i="62"/>
  <c r="L135" i="62"/>
  <c r="AA134" i="62"/>
  <c r="J128" i="62"/>
  <c r="N128" i="62" s="1"/>
  <c r="AB127" i="62"/>
  <c r="AB126" i="62"/>
  <c r="R147" i="62"/>
  <c r="AE147" i="62" s="1"/>
  <c r="V135" i="62"/>
  <c r="AC103" i="62"/>
  <c r="X99" i="62"/>
  <c r="J147" i="62"/>
  <c r="N147" i="62" s="1"/>
  <c r="J146" i="62"/>
  <c r="N146" i="62" s="1"/>
  <c r="J141" i="62"/>
  <c r="N141" i="62" s="1"/>
  <c r="AD137" i="62"/>
  <c r="J136" i="62"/>
  <c r="N136" i="62" s="1"/>
  <c r="AD135" i="62"/>
  <c r="J135" i="62"/>
  <c r="N135" i="62" s="1"/>
  <c r="J132" i="62"/>
  <c r="N132" i="62" s="1"/>
  <c r="V127" i="62"/>
  <c r="J126" i="62"/>
  <c r="N126" i="62" s="1"/>
  <c r="AD141" i="62"/>
  <c r="AB135" i="62"/>
  <c r="AA135" i="62"/>
  <c r="AA131" i="62"/>
  <c r="AC141" i="62"/>
  <c r="AD121" i="62"/>
  <c r="AC149" i="62"/>
  <c r="AB148" i="62"/>
  <c r="AD147" i="62"/>
  <c r="X145" i="62"/>
  <c r="AB141" i="62"/>
  <c r="X135" i="62"/>
  <c r="L149" i="62"/>
  <c r="J148" i="62"/>
  <c r="N148" i="62" s="1"/>
  <c r="AC147" i="62"/>
  <c r="R145" i="62"/>
  <c r="AE145" i="62" s="1"/>
  <c r="AB144" i="62"/>
  <c r="AA141" i="62"/>
  <c r="AC139" i="62"/>
  <c r="R135" i="62"/>
  <c r="AE135" i="62" s="1"/>
  <c r="R131" i="62"/>
  <c r="AE131" i="62" s="1"/>
  <c r="AD127" i="62"/>
  <c r="AB139" i="62"/>
  <c r="AA139" i="62"/>
  <c r="AB137" i="62"/>
  <c r="AB129" i="62"/>
  <c r="AD129" i="62"/>
  <c r="Y50" i="62"/>
  <c r="AB149" i="62"/>
  <c r="AB147" i="62"/>
  <c r="J145" i="62"/>
  <c r="N145" i="62" s="1"/>
  <c r="AA144" i="62"/>
  <c r="V143" i="62"/>
  <c r="R141" i="62"/>
  <c r="AE141" i="62" s="1"/>
  <c r="X139" i="62"/>
  <c r="AA137" i="62"/>
  <c r="J134" i="62"/>
  <c r="N134" i="62" s="1"/>
  <c r="L133" i="62"/>
  <c r="AB132" i="62"/>
  <c r="AA129" i="62"/>
  <c r="AA127" i="62"/>
  <c r="AC137" i="62"/>
  <c r="X50" i="62"/>
  <c r="AC105" i="62"/>
  <c r="V125" i="62"/>
  <c r="AA149" i="62"/>
  <c r="AA147" i="62"/>
  <c r="J144" i="62"/>
  <c r="N144" i="62" s="1"/>
  <c r="L143" i="62"/>
  <c r="AB142" i="62"/>
  <c r="V141" i="62"/>
  <c r="R139" i="62"/>
  <c r="AE139" i="62" s="1"/>
  <c r="X137" i="62"/>
  <c r="AD133" i="62"/>
  <c r="J133" i="62"/>
  <c r="N133" i="62" s="1"/>
  <c r="AA132" i="62"/>
  <c r="V131" i="62"/>
  <c r="X129" i="62"/>
  <c r="Z127" i="62"/>
  <c r="AF101" i="62"/>
  <c r="R125" i="62"/>
  <c r="X149" i="62"/>
  <c r="X147" i="62"/>
  <c r="AD143" i="62"/>
  <c r="J143" i="62"/>
  <c r="N143" i="62" s="1"/>
  <c r="J142" i="62"/>
  <c r="N142" i="62" s="1"/>
  <c r="V139" i="62"/>
  <c r="R137" i="62"/>
  <c r="L131" i="62"/>
  <c r="AB130" i="62"/>
  <c r="R129" i="62"/>
  <c r="AE129" i="62" s="1"/>
  <c r="Y127" i="62"/>
  <c r="R149" i="62"/>
  <c r="AE149" i="62" s="1"/>
  <c r="L139" i="62"/>
  <c r="AB138" i="62"/>
  <c r="AF137" i="62"/>
  <c r="V137" i="62"/>
  <c r="AA130" i="62"/>
  <c r="V129" i="62"/>
  <c r="X127" i="62"/>
  <c r="J129" i="62"/>
  <c r="N129" i="62" s="1"/>
  <c r="AC129" i="62"/>
  <c r="AD93" i="62"/>
  <c r="AD109" i="62"/>
  <c r="AF103" i="62"/>
  <c r="V101" i="62"/>
  <c r="V149" i="62"/>
  <c r="V147" i="62"/>
  <c r="AB143" i="62"/>
  <c r="AD139" i="62"/>
  <c r="J139" i="62"/>
  <c r="N139" i="62" s="1"/>
  <c r="J138" i="62"/>
  <c r="N138" i="62" s="1"/>
  <c r="AE137" i="62"/>
  <c r="L137" i="62"/>
  <c r="AB136" i="62"/>
  <c r="AA133" i="62"/>
  <c r="J130" i="62"/>
  <c r="N130" i="62" s="1"/>
  <c r="L129" i="62"/>
  <c r="AB128" i="62"/>
  <c r="R127" i="62"/>
  <c r="AE127" i="62" s="1"/>
  <c r="Z142" i="62"/>
  <c r="Y146" i="62"/>
  <c r="Y142" i="62"/>
  <c r="AF148" i="62"/>
  <c r="X148" i="62"/>
  <c r="AF146" i="62"/>
  <c r="X146" i="62"/>
  <c r="X144" i="62"/>
  <c r="AF142" i="62"/>
  <c r="X142" i="62"/>
  <c r="X140" i="62"/>
  <c r="X138" i="62"/>
  <c r="X136" i="62"/>
  <c r="X134" i="62"/>
  <c r="X132" i="62"/>
  <c r="X130" i="62"/>
  <c r="X128" i="62"/>
  <c r="J127" i="62"/>
  <c r="N127" i="62" s="1"/>
  <c r="X126" i="62"/>
  <c r="AA148" i="62"/>
  <c r="AA142" i="62"/>
  <c r="AA140" i="62"/>
  <c r="AA138" i="62"/>
  <c r="AA126" i="62"/>
  <c r="Z146" i="62"/>
  <c r="H142" i="62"/>
  <c r="Z140" i="62"/>
  <c r="Z138" i="62"/>
  <c r="H138" i="62"/>
  <c r="AF138" i="62" s="1"/>
  <c r="Z136" i="62"/>
  <c r="Z134" i="62"/>
  <c r="H134" i="62"/>
  <c r="AF134" i="62" s="1"/>
  <c r="H132" i="62"/>
  <c r="AF132" i="62" s="1"/>
  <c r="Z130" i="62"/>
  <c r="H130" i="62"/>
  <c r="AF130" i="62" s="1"/>
  <c r="Z126" i="62"/>
  <c r="Y144" i="62"/>
  <c r="Y132" i="62"/>
  <c r="Y128" i="62"/>
  <c r="Y126" i="62"/>
  <c r="AE148" i="62"/>
  <c r="AE146" i="62"/>
  <c r="R146" i="62"/>
  <c r="R144" i="62"/>
  <c r="AE144" i="62" s="1"/>
  <c r="AE142" i="62"/>
  <c r="R142" i="62"/>
  <c r="R140" i="62"/>
  <c r="AE140" i="62" s="1"/>
  <c r="R138" i="62"/>
  <c r="AE138" i="62" s="1"/>
  <c r="R136" i="62"/>
  <c r="AE136" i="62" s="1"/>
  <c r="R134" i="62"/>
  <c r="AE134" i="62" s="1"/>
  <c r="R132" i="62"/>
  <c r="AE132" i="62" s="1"/>
  <c r="R130" i="62"/>
  <c r="AE130" i="62" s="1"/>
  <c r="R128" i="62"/>
  <c r="AE128" i="62" s="1"/>
  <c r="R126" i="62"/>
  <c r="AE126" i="62" s="1"/>
  <c r="Z148" i="62"/>
  <c r="H144" i="62"/>
  <c r="AF144" i="62" s="1"/>
  <c r="H140" i="62"/>
  <c r="AF140" i="62" s="1"/>
  <c r="Y140" i="62"/>
  <c r="Z149" i="62"/>
  <c r="H149" i="62"/>
  <c r="AF149" i="62" s="1"/>
  <c r="AD148" i="62"/>
  <c r="V148" i="62"/>
  <c r="Z147" i="62"/>
  <c r="H147" i="62"/>
  <c r="AF147" i="62" s="1"/>
  <c r="AD146" i="62"/>
  <c r="V146" i="62"/>
  <c r="Z145" i="62"/>
  <c r="H145" i="62"/>
  <c r="AF145" i="62" s="1"/>
  <c r="AD144" i="62"/>
  <c r="V144" i="62"/>
  <c r="Z143" i="62"/>
  <c r="H143" i="62"/>
  <c r="AF143" i="62" s="1"/>
  <c r="AD142" i="62"/>
  <c r="V142" i="62"/>
  <c r="Z141" i="62"/>
  <c r="H141" i="62"/>
  <c r="AF141" i="62" s="1"/>
  <c r="AD140" i="62"/>
  <c r="V140" i="62"/>
  <c r="Z139" i="62"/>
  <c r="H139" i="62"/>
  <c r="AF139" i="62" s="1"/>
  <c r="AD138" i="62"/>
  <c r="V138" i="62"/>
  <c r="Z137" i="62"/>
  <c r="H137" i="62"/>
  <c r="AD136" i="62"/>
  <c r="V136" i="62"/>
  <c r="Z135" i="62"/>
  <c r="H135" i="62"/>
  <c r="AF135" i="62" s="1"/>
  <c r="AD134" i="62"/>
  <c r="V134" i="62"/>
  <c r="Z133" i="62"/>
  <c r="H133" i="62"/>
  <c r="AF133" i="62" s="1"/>
  <c r="AD132" i="62"/>
  <c r="V132" i="62"/>
  <c r="Z131" i="62"/>
  <c r="H131" i="62"/>
  <c r="AF131" i="62" s="1"/>
  <c r="AD130" i="62"/>
  <c r="V130" i="62"/>
  <c r="Z129" i="62"/>
  <c r="H129" i="62"/>
  <c r="AF129" i="62" s="1"/>
  <c r="AD128" i="62"/>
  <c r="V128" i="62"/>
  <c r="AD126" i="62"/>
  <c r="V126" i="62"/>
  <c r="H148" i="62"/>
  <c r="H146" i="62"/>
  <c r="Z144" i="62"/>
  <c r="H136" i="62"/>
  <c r="AF136" i="62" s="1"/>
  <c r="Z132" i="62"/>
  <c r="Z128" i="62"/>
  <c r="H128" i="62"/>
  <c r="AF128" i="62" s="1"/>
  <c r="H126" i="62"/>
  <c r="AF126" i="62" s="1"/>
  <c r="Y148" i="62"/>
  <c r="Y138" i="62"/>
  <c r="Y136" i="62"/>
  <c r="Y134" i="62"/>
  <c r="Y130" i="62"/>
  <c r="R148" i="62"/>
  <c r="AC148" i="62"/>
  <c r="AC146" i="62"/>
  <c r="AC144" i="62"/>
  <c r="AC142" i="62"/>
  <c r="AC140" i="62"/>
  <c r="AC138" i="62"/>
  <c r="AC136" i="62"/>
  <c r="AC134" i="62"/>
  <c r="AC132" i="62"/>
  <c r="AC130" i="62"/>
  <c r="AC128" i="62"/>
  <c r="AC126" i="62"/>
  <c r="X125" i="62"/>
  <c r="Y125" i="62"/>
  <c r="H125" i="62"/>
  <c r="Z125" i="62"/>
  <c r="AA125" i="62"/>
  <c r="J125" i="62"/>
  <c r="N125" i="62" s="1"/>
  <c r="AB125" i="62"/>
  <c r="L125" i="62"/>
  <c r="AA93" i="62"/>
  <c r="R93" i="62"/>
  <c r="AE93" i="62" s="1"/>
  <c r="AA70" i="62"/>
  <c r="L113" i="62"/>
  <c r="AF109" i="62"/>
  <c r="AD105" i="62"/>
  <c r="X103" i="62"/>
  <c r="AC109" i="62"/>
  <c r="J97" i="62"/>
  <c r="N97" i="62" s="1"/>
  <c r="AD111" i="62"/>
  <c r="R109" i="62"/>
  <c r="AE109" i="62" s="1"/>
  <c r="AF93" i="62"/>
  <c r="AD115" i="62"/>
  <c r="X111" i="62"/>
  <c r="AC115" i="62"/>
  <c r="R111" i="62"/>
  <c r="AE111" i="62" s="1"/>
  <c r="AD103" i="62"/>
  <c r="AC52" i="62"/>
  <c r="L83" i="62"/>
  <c r="AF73" i="62"/>
  <c r="AC71" i="62"/>
  <c r="AA102" i="62"/>
  <c r="AD101" i="62"/>
  <c r="AD52" i="62"/>
  <c r="AC101" i="62"/>
  <c r="AB52" i="62"/>
  <c r="AA73" i="62"/>
  <c r="V97" i="62"/>
  <c r="AD113" i="62"/>
  <c r="V109" i="62"/>
  <c r="V103" i="62"/>
  <c r="AA101" i="62"/>
  <c r="R52" i="62"/>
  <c r="AE52" i="62" s="1"/>
  <c r="AD45" i="62"/>
  <c r="AD75" i="62"/>
  <c r="X73" i="62"/>
  <c r="AB97" i="62"/>
  <c r="Y113" i="62"/>
  <c r="Y101" i="62"/>
  <c r="AF75" i="62"/>
  <c r="AA52" i="62"/>
  <c r="V52" i="62"/>
  <c r="Z45" i="62"/>
  <c r="AC75" i="62"/>
  <c r="L73" i="62"/>
  <c r="AD97" i="62"/>
  <c r="X113" i="62"/>
  <c r="X101" i="62"/>
  <c r="J52" i="62"/>
  <c r="N52" i="62" s="1"/>
  <c r="X75" i="62"/>
  <c r="V113" i="62"/>
  <c r="AD107" i="62"/>
  <c r="R101" i="62"/>
  <c r="AE101" i="62" s="1"/>
  <c r="AA92" i="62"/>
  <c r="AC87" i="62"/>
  <c r="AA118" i="62"/>
  <c r="L117" i="62"/>
  <c r="L107" i="62"/>
  <c r="V93" i="62"/>
  <c r="AD89" i="62"/>
  <c r="AD77" i="62"/>
  <c r="R73" i="62"/>
  <c r="AE73" i="62" s="1"/>
  <c r="X71" i="62"/>
  <c r="AF121" i="62"/>
  <c r="V121" i="62"/>
  <c r="AA120" i="62"/>
  <c r="AC117" i="62"/>
  <c r="AA115" i="62"/>
  <c r="R113" i="62"/>
  <c r="AE113" i="62" s="1"/>
  <c r="AF111" i="62"/>
  <c r="V111" i="62"/>
  <c r="AA110" i="62"/>
  <c r="L109" i="62"/>
  <c r="AC107" i="62"/>
  <c r="AA105" i="62"/>
  <c r="Y103" i="62"/>
  <c r="AF99" i="62"/>
  <c r="V99" i="62"/>
  <c r="AA89" i="62"/>
  <c r="AD79" i="62"/>
  <c r="V73" i="62"/>
  <c r="V71" i="62"/>
  <c r="AE121" i="62"/>
  <c r="L121" i="62"/>
  <c r="AA117" i="62"/>
  <c r="Y115" i="62"/>
  <c r="AA112" i="62"/>
  <c r="L111" i="62"/>
  <c r="AA107" i="62"/>
  <c r="Y105" i="62"/>
  <c r="L99" i="62"/>
  <c r="AB79" i="62"/>
  <c r="Y117" i="62"/>
  <c r="X115" i="62"/>
  <c r="Y107" i="62"/>
  <c r="X105" i="62"/>
  <c r="Y79" i="62"/>
  <c r="AC121" i="62"/>
  <c r="X117" i="62"/>
  <c r="R115" i="62"/>
  <c r="AE115" i="62" s="1"/>
  <c r="AC111" i="62"/>
  <c r="AA109" i="62"/>
  <c r="X107" i="62"/>
  <c r="R105" i="62"/>
  <c r="AE105" i="62" s="1"/>
  <c r="L101" i="62"/>
  <c r="AC99" i="62"/>
  <c r="AC93" i="62"/>
  <c r="R79" i="62"/>
  <c r="AE79" i="62" s="1"/>
  <c r="AD73" i="62"/>
  <c r="R97" i="62"/>
  <c r="AA121" i="62"/>
  <c r="X119" i="62"/>
  <c r="R117" i="62"/>
  <c r="AE117" i="62" s="1"/>
  <c r="AF115" i="62"/>
  <c r="V115" i="62"/>
  <c r="AA114" i="62"/>
  <c r="AC113" i="62"/>
  <c r="AA111" i="62"/>
  <c r="Y109" i="62"/>
  <c r="R107" i="62"/>
  <c r="AE107" i="62" s="1"/>
  <c r="AF105" i="62"/>
  <c r="V105" i="62"/>
  <c r="AA104" i="62"/>
  <c r="L103" i="62"/>
  <c r="AA99" i="62"/>
  <c r="AD117" i="62"/>
  <c r="AB93" i="62"/>
  <c r="AD87" i="62"/>
  <c r="V79" i="62"/>
  <c r="AC73" i="62"/>
  <c r="AF71" i="62"/>
  <c r="X97" i="62"/>
  <c r="Y121" i="62"/>
  <c r="AF117" i="62"/>
  <c r="V117" i="62"/>
  <c r="AA116" i="62"/>
  <c r="L115" i="62"/>
  <c r="AA113" i="62"/>
  <c r="Y111" i="62"/>
  <c r="X109" i="62"/>
  <c r="AF107" i="62"/>
  <c r="V107" i="62"/>
  <c r="AA106" i="62"/>
  <c r="L105" i="62"/>
  <c r="Y99" i="62"/>
  <c r="AC120" i="62"/>
  <c r="AC118" i="62"/>
  <c r="L116" i="62"/>
  <c r="AC114" i="62"/>
  <c r="AC112" i="62"/>
  <c r="L112" i="62"/>
  <c r="AC110" i="62"/>
  <c r="AC108" i="62"/>
  <c r="AC106" i="62"/>
  <c r="AC104" i="62"/>
  <c r="AB120" i="62"/>
  <c r="J120" i="62"/>
  <c r="N120" i="62" s="1"/>
  <c r="AB118" i="62"/>
  <c r="J118" i="62"/>
  <c r="N118" i="62" s="1"/>
  <c r="AB116" i="62"/>
  <c r="J116" i="62"/>
  <c r="N116" i="62" s="1"/>
  <c r="AB114" i="62"/>
  <c r="J114" i="62"/>
  <c r="N114" i="62" s="1"/>
  <c r="AB112" i="62"/>
  <c r="J112" i="62"/>
  <c r="N112" i="62" s="1"/>
  <c r="AB110" i="62"/>
  <c r="J110" i="62"/>
  <c r="N110" i="62" s="1"/>
  <c r="AB108" i="62"/>
  <c r="J108" i="62"/>
  <c r="N108" i="62" s="1"/>
  <c r="AB106" i="62"/>
  <c r="J106" i="62"/>
  <c r="N106" i="62" s="1"/>
  <c r="AB104" i="62"/>
  <c r="J104" i="62"/>
  <c r="N104" i="62" s="1"/>
  <c r="AB102" i="62"/>
  <c r="J102" i="62"/>
  <c r="N102" i="62" s="1"/>
  <c r="AB100" i="62"/>
  <c r="J100" i="62"/>
  <c r="N100" i="62" s="1"/>
  <c r="AB98" i="62"/>
  <c r="J98" i="62"/>
  <c r="N98" i="62" s="1"/>
  <c r="H116" i="62"/>
  <c r="AF116" i="62" s="1"/>
  <c r="H106" i="62"/>
  <c r="AF106" i="62" s="1"/>
  <c r="Z104" i="62"/>
  <c r="Z102" i="62"/>
  <c r="H102" i="62"/>
  <c r="AF102" i="62" s="1"/>
  <c r="Z98" i="62"/>
  <c r="H98" i="62"/>
  <c r="AF98" i="62" s="1"/>
  <c r="AA100" i="62"/>
  <c r="Z120" i="62"/>
  <c r="H118" i="62"/>
  <c r="Z116" i="62"/>
  <c r="H114" i="62"/>
  <c r="H112" i="62"/>
  <c r="Z108" i="62"/>
  <c r="Z106" i="62"/>
  <c r="H104" i="62"/>
  <c r="AF104" i="62" s="1"/>
  <c r="Z100" i="62"/>
  <c r="Y120" i="62"/>
  <c r="Y118" i="62"/>
  <c r="Y116" i="62"/>
  <c r="Y114" i="62"/>
  <c r="Y112" i="62"/>
  <c r="Y110" i="62"/>
  <c r="Y108" i="62"/>
  <c r="Y106" i="62"/>
  <c r="Y104" i="62"/>
  <c r="Y102" i="62"/>
  <c r="Y100" i="62"/>
  <c r="Y98" i="62"/>
  <c r="AA98" i="62"/>
  <c r="Z110" i="62"/>
  <c r="AB121" i="62"/>
  <c r="J121" i="62"/>
  <c r="N121" i="62" s="1"/>
  <c r="AF120" i="62"/>
  <c r="X120" i="62"/>
  <c r="AB119" i="62"/>
  <c r="J119" i="62"/>
  <c r="N119" i="62" s="1"/>
  <c r="AF118" i="62"/>
  <c r="X118" i="62"/>
  <c r="AB117" i="62"/>
  <c r="J117" i="62"/>
  <c r="N117" i="62" s="1"/>
  <c r="X116" i="62"/>
  <c r="AB115" i="62"/>
  <c r="J115" i="62"/>
  <c r="N115" i="62" s="1"/>
  <c r="AF114" i="62"/>
  <c r="X114" i="62"/>
  <c r="AB113" i="62"/>
  <c r="J113" i="62"/>
  <c r="N113" i="62" s="1"/>
  <c r="AF112" i="62"/>
  <c r="X112" i="62"/>
  <c r="AB111" i="62"/>
  <c r="J111" i="62"/>
  <c r="N111" i="62" s="1"/>
  <c r="X110" i="62"/>
  <c r="AB109" i="62"/>
  <c r="J109" i="62"/>
  <c r="N109" i="62" s="1"/>
  <c r="X108" i="62"/>
  <c r="AB107" i="62"/>
  <c r="J107" i="62"/>
  <c r="N107" i="62" s="1"/>
  <c r="X106" i="62"/>
  <c r="AB105" i="62"/>
  <c r="J105" i="62"/>
  <c r="N105" i="62" s="1"/>
  <c r="X104" i="62"/>
  <c r="AB103" i="62"/>
  <c r="J103" i="62"/>
  <c r="N103" i="62" s="1"/>
  <c r="X102" i="62"/>
  <c r="AB101" i="62"/>
  <c r="J101" i="62"/>
  <c r="N101" i="62" s="1"/>
  <c r="X100" i="62"/>
  <c r="AB99" i="62"/>
  <c r="J99" i="62"/>
  <c r="N99" i="62" s="1"/>
  <c r="X98" i="62"/>
  <c r="AA108" i="62"/>
  <c r="Z114" i="62"/>
  <c r="H108" i="62"/>
  <c r="AF108" i="62" s="1"/>
  <c r="AE120" i="62"/>
  <c r="R120" i="62"/>
  <c r="AE118" i="62"/>
  <c r="R118" i="62"/>
  <c r="R116" i="62"/>
  <c r="AE116" i="62" s="1"/>
  <c r="AE114" i="62"/>
  <c r="R114" i="62"/>
  <c r="AE112" i="62"/>
  <c r="R112" i="62"/>
  <c r="R110" i="62"/>
  <c r="AE110" i="62" s="1"/>
  <c r="R108" i="62"/>
  <c r="AE108" i="62" s="1"/>
  <c r="R106" i="62"/>
  <c r="AE106" i="62" s="1"/>
  <c r="R104" i="62"/>
  <c r="AE104" i="62" s="1"/>
  <c r="R102" i="62"/>
  <c r="AE102" i="62" s="1"/>
  <c r="R100" i="62"/>
  <c r="AE100" i="62" s="1"/>
  <c r="R98" i="62"/>
  <c r="AE98" i="62" s="1"/>
  <c r="H120" i="62"/>
  <c r="Z118" i="62"/>
  <c r="Z112" i="62"/>
  <c r="H110" i="62"/>
  <c r="AF110" i="62" s="1"/>
  <c r="H100" i="62"/>
  <c r="AF100" i="62" s="1"/>
  <c r="Z121" i="62"/>
  <c r="AD120" i="62"/>
  <c r="V120" i="62"/>
  <c r="Z119" i="62"/>
  <c r="AD118" i="62"/>
  <c r="V118" i="62"/>
  <c r="Z117" i="62"/>
  <c r="AD116" i="62"/>
  <c r="V116" i="62"/>
  <c r="Z115" i="62"/>
  <c r="AD114" i="62"/>
  <c r="V114" i="62"/>
  <c r="Z113" i="62"/>
  <c r="AD112" i="62"/>
  <c r="Z111" i="62"/>
  <c r="AD110" i="62"/>
  <c r="V110" i="62"/>
  <c r="Z109" i="62"/>
  <c r="AD108" i="62"/>
  <c r="V108" i="62"/>
  <c r="Z107" i="62"/>
  <c r="AD106" i="62"/>
  <c r="V106" i="62"/>
  <c r="Z105" i="62"/>
  <c r="AD104" i="62"/>
  <c r="V104" i="62"/>
  <c r="Z103" i="62"/>
  <c r="AD102" i="62"/>
  <c r="V102" i="62"/>
  <c r="Z101" i="62"/>
  <c r="AD100" i="62"/>
  <c r="V100" i="62"/>
  <c r="Z99" i="62"/>
  <c r="AD98" i="62"/>
  <c r="V98" i="62"/>
  <c r="AC102" i="62"/>
  <c r="AC100" i="62"/>
  <c r="AC98" i="62"/>
  <c r="Y97" i="62"/>
  <c r="H97" i="62"/>
  <c r="Z97" i="62"/>
  <c r="AA97" i="62"/>
  <c r="L97" i="62"/>
  <c r="Z93" i="62"/>
  <c r="R75" i="62"/>
  <c r="AE75" i="62" s="1"/>
  <c r="H52" i="62"/>
  <c r="AF52" i="62" s="1"/>
  <c r="Y93" i="62"/>
  <c r="AC79" i="62"/>
  <c r="L79" i="62"/>
  <c r="V75" i="62"/>
  <c r="X43" i="62"/>
  <c r="L87" i="62"/>
  <c r="AE81" i="62"/>
  <c r="AA79" i="62"/>
  <c r="AB75" i="62"/>
  <c r="Z79" i="62"/>
  <c r="AA75" i="62"/>
  <c r="V85" i="62"/>
  <c r="Z75" i="62"/>
  <c r="AF79" i="62"/>
  <c r="X79" i="62"/>
  <c r="Y75" i="62"/>
  <c r="AC89" i="62"/>
  <c r="V87" i="62"/>
  <c r="R85" i="62"/>
  <c r="AE85" i="62" s="1"/>
  <c r="AF81" i="62"/>
  <c r="L81" i="62"/>
  <c r="AD81" i="62"/>
  <c r="R89" i="62"/>
  <c r="AE89" i="62" s="1"/>
  <c r="AA87" i="62"/>
  <c r="AC81" i="62"/>
  <c r="Y58" i="62"/>
  <c r="V89" i="62"/>
  <c r="Z87" i="62"/>
  <c r="AF85" i="62"/>
  <c r="AF83" i="62"/>
  <c r="AB81" i="62"/>
  <c r="AA74" i="62"/>
  <c r="L71" i="62"/>
  <c r="Y87" i="62"/>
  <c r="Z81" i="62"/>
  <c r="X87" i="62"/>
  <c r="AD85" i="62"/>
  <c r="X81" i="62"/>
  <c r="L93" i="62"/>
  <c r="AF87" i="62"/>
  <c r="R87" i="62"/>
  <c r="AE87" i="62" s="1"/>
  <c r="Z85" i="62"/>
  <c r="V81" i="62"/>
  <c r="Y73" i="62"/>
  <c r="AB60" i="62"/>
  <c r="AB54" i="62"/>
  <c r="AA43" i="62"/>
  <c r="V91" i="62"/>
  <c r="V83" i="62"/>
  <c r="V77" i="62"/>
  <c r="AC77" i="62"/>
  <c r="J79" i="62"/>
  <c r="N79" i="62" s="1"/>
  <c r="AB77" i="62"/>
  <c r="AD83" i="62"/>
  <c r="AA77" i="62"/>
  <c r="AC83" i="62"/>
  <c r="Z77" i="62"/>
  <c r="AC43" i="62"/>
  <c r="AB83" i="62"/>
  <c r="X77" i="62"/>
  <c r="L75" i="62"/>
  <c r="Z47" i="62"/>
  <c r="AB43" i="62"/>
  <c r="Y91" i="62"/>
  <c r="X83" i="62"/>
  <c r="AF77" i="62"/>
  <c r="R77" i="62"/>
  <c r="AE77" i="62" s="1"/>
  <c r="J51" i="62"/>
  <c r="N51" i="62" s="1"/>
  <c r="R91" i="62"/>
  <c r="AE91" i="62" s="1"/>
  <c r="Y85" i="62"/>
  <c r="R83" i="62"/>
  <c r="AE83" i="62" s="1"/>
  <c r="R81" i="62"/>
  <c r="Y77" i="62"/>
  <c r="R71" i="62"/>
  <c r="AE71" i="62" s="1"/>
  <c r="Z54" i="62"/>
  <c r="Z52" i="62"/>
  <c r="AA58" i="62"/>
  <c r="Y52" i="62"/>
  <c r="AD91" i="62"/>
  <c r="AC85" i="62"/>
  <c r="AA83" i="62"/>
  <c r="AA81" i="62"/>
  <c r="L77" i="62"/>
  <c r="AB71" i="62"/>
  <c r="AF46" i="62"/>
  <c r="AC91" i="62"/>
  <c r="AB85" i="62"/>
  <c r="Z83" i="62"/>
  <c r="AA71" i="62"/>
  <c r="AF51" i="62"/>
  <c r="AA46" i="62"/>
  <c r="AA91" i="62"/>
  <c r="AA85" i="62"/>
  <c r="Y83" i="62"/>
  <c r="Y81" i="62"/>
  <c r="Y71" i="62"/>
  <c r="V51" i="62"/>
  <c r="AA90" i="62"/>
  <c r="X93" i="62"/>
  <c r="AB92" i="62"/>
  <c r="J92" i="62"/>
  <c r="N92" i="62" s="1"/>
  <c r="AF91" i="62"/>
  <c r="X91" i="62"/>
  <c r="AB90" i="62"/>
  <c r="J90" i="62"/>
  <c r="N90" i="62" s="1"/>
  <c r="X89" i="62"/>
  <c r="AB88" i="62"/>
  <c r="J88" i="62"/>
  <c r="N88" i="62" s="1"/>
  <c r="AB86" i="62"/>
  <c r="J86" i="62"/>
  <c r="N86" i="62" s="1"/>
  <c r="X85" i="62"/>
  <c r="AB84" i="62"/>
  <c r="J84" i="62"/>
  <c r="N84" i="62" s="1"/>
  <c r="AB82" i="62"/>
  <c r="J82" i="62"/>
  <c r="N82" i="62" s="1"/>
  <c r="AB80" i="62"/>
  <c r="J80" i="62"/>
  <c r="N80" i="62" s="1"/>
  <c r="AB78" i="62"/>
  <c r="J78" i="62"/>
  <c r="N78" i="62" s="1"/>
  <c r="AB76" i="62"/>
  <c r="J76" i="62"/>
  <c r="N76" i="62" s="1"/>
  <c r="AB74" i="62"/>
  <c r="J74" i="62"/>
  <c r="N74" i="62" s="1"/>
  <c r="AB72" i="62"/>
  <c r="J72" i="62"/>
  <c r="N72" i="62" s="1"/>
  <c r="AB70" i="62"/>
  <c r="J70" i="62"/>
  <c r="N70" i="62" s="1"/>
  <c r="AA82" i="62"/>
  <c r="AA80" i="62"/>
  <c r="AA76" i="62"/>
  <c r="Z92" i="62"/>
  <c r="H92" i="62"/>
  <c r="Z90" i="62"/>
  <c r="H90" i="62"/>
  <c r="Z88" i="62"/>
  <c r="H88" i="62"/>
  <c r="AF88" i="62" s="1"/>
  <c r="Z86" i="62"/>
  <c r="H86" i="62"/>
  <c r="Z84" i="62"/>
  <c r="H84" i="62"/>
  <c r="Z82" i="62"/>
  <c r="H82" i="62"/>
  <c r="AF82" i="62" s="1"/>
  <c r="Z80" i="62"/>
  <c r="H80" i="62"/>
  <c r="AF80" i="62" s="1"/>
  <c r="Z78" i="62"/>
  <c r="H78" i="62"/>
  <c r="Z76" i="62"/>
  <c r="H76" i="62"/>
  <c r="AF76" i="62" s="1"/>
  <c r="Z74" i="62"/>
  <c r="H74" i="62"/>
  <c r="AF74" i="62" s="1"/>
  <c r="Z72" i="62"/>
  <c r="H72" i="62"/>
  <c r="AF72" i="62" s="1"/>
  <c r="Z70" i="62"/>
  <c r="H70" i="62"/>
  <c r="AF70" i="62" s="1"/>
  <c r="Y92" i="62"/>
  <c r="L91" i="62"/>
  <c r="Y90" i="62"/>
  <c r="L89" i="62"/>
  <c r="Y88" i="62"/>
  <c r="Y86" i="62"/>
  <c r="L85" i="62"/>
  <c r="Y84" i="62"/>
  <c r="Y82" i="62"/>
  <c r="Y80" i="62"/>
  <c r="Y78" i="62"/>
  <c r="Y76" i="62"/>
  <c r="Y74" i="62"/>
  <c r="Y72" i="62"/>
  <c r="Y70" i="62"/>
  <c r="AA84" i="62"/>
  <c r="J93" i="62"/>
  <c r="N93" i="62" s="1"/>
  <c r="AF92" i="62"/>
  <c r="X92" i="62"/>
  <c r="AB91" i="62"/>
  <c r="J91" i="62"/>
  <c r="N91" i="62" s="1"/>
  <c r="AF90" i="62"/>
  <c r="X90" i="62"/>
  <c r="AB89" i="62"/>
  <c r="J89" i="62"/>
  <c r="N89" i="62" s="1"/>
  <c r="X88" i="62"/>
  <c r="AB87" i="62"/>
  <c r="J87" i="62"/>
  <c r="N87" i="62" s="1"/>
  <c r="AF86" i="62"/>
  <c r="X86" i="62"/>
  <c r="J85" i="62"/>
  <c r="N85" i="62" s="1"/>
  <c r="AF84" i="62"/>
  <c r="X84" i="62"/>
  <c r="J83" i="62"/>
  <c r="N83" i="62" s="1"/>
  <c r="X82" i="62"/>
  <c r="J81" i="62"/>
  <c r="N81" i="62" s="1"/>
  <c r="X80" i="62"/>
  <c r="AF78" i="62"/>
  <c r="X78" i="62"/>
  <c r="J77" i="62"/>
  <c r="N77" i="62" s="1"/>
  <c r="X76" i="62"/>
  <c r="J75" i="62"/>
  <c r="N75" i="62" s="1"/>
  <c r="X74" i="62"/>
  <c r="AB73" i="62"/>
  <c r="J73" i="62"/>
  <c r="N73" i="62" s="1"/>
  <c r="X72" i="62"/>
  <c r="J71" i="62"/>
  <c r="N71" i="62" s="1"/>
  <c r="X70" i="62"/>
  <c r="AE92" i="62"/>
  <c r="R92" i="62"/>
  <c r="AE90" i="62"/>
  <c r="R90" i="62"/>
  <c r="R88" i="62"/>
  <c r="AE88" i="62" s="1"/>
  <c r="AE86" i="62"/>
  <c r="R86" i="62"/>
  <c r="AE84" i="62"/>
  <c r="R84" i="62"/>
  <c r="R82" i="62"/>
  <c r="AE82" i="62" s="1"/>
  <c r="R80" i="62"/>
  <c r="AE80" i="62" s="1"/>
  <c r="AE78" i="62"/>
  <c r="R78" i="62"/>
  <c r="R76" i="62"/>
  <c r="AE76" i="62" s="1"/>
  <c r="R74" i="62"/>
  <c r="AE74" i="62" s="1"/>
  <c r="R72" i="62"/>
  <c r="AE72" i="62" s="1"/>
  <c r="R70" i="62"/>
  <c r="AE70" i="62" s="1"/>
  <c r="AA88" i="62"/>
  <c r="AA86" i="62"/>
  <c r="AD92" i="62"/>
  <c r="V92" i="62"/>
  <c r="Z91" i="62"/>
  <c r="AD90" i="62"/>
  <c r="V90" i="62"/>
  <c r="Z89" i="62"/>
  <c r="AD88" i="62"/>
  <c r="V88" i="62"/>
  <c r="AD86" i="62"/>
  <c r="V86" i="62"/>
  <c r="AD84" i="62"/>
  <c r="V84" i="62"/>
  <c r="AD82" i="62"/>
  <c r="V82" i="62"/>
  <c r="AD80" i="62"/>
  <c r="V80" i="62"/>
  <c r="AD78" i="62"/>
  <c r="V78" i="62"/>
  <c r="AD76" i="62"/>
  <c r="V76" i="62"/>
  <c r="AD74" i="62"/>
  <c r="V74" i="62"/>
  <c r="Z73" i="62"/>
  <c r="AD72" i="62"/>
  <c r="V72" i="62"/>
  <c r="Z71" i="62"/>
  <c r="AD70" i="62"/>
  <c r="V70" i="62"/>
  <c r="AA78" i="62"/>
  <c r="AA72" i="62"/>
  <c r="AC92" i="62"/>
  <c r="AC90" i="62"/>
  <c r="AC88" i="62"/>
  <c r="AC86" i="62"/>
  <c r="AC84" i="62"/>
  <c r="AC82" i="62"/>
  <c r="AC80" i="62"/>
  <c r="AC78" i="62"/>
  <c r="AC76" i="62"/>
  <c r="AC74" i="62"/>
  <c r="AC72" i="62"/>
  <c r="AC70" i="62"/>
  <c r="R69" i="62"/>
  <c r="X69" i="62"/>
  <c r="Y69" i="62"/>
  <c r="H69" i="62"/>
  <c r="Z69" i="62"/>
  <c r="AA69" i="62"/>
  <c r="J69" i="62"/>
  <c r="N69" i="62" s="1"/>
  <c r="AB69" i="62"/>
  <c r="L69" i="62"/>
  <c r="AC69" i="62"/>
  <c r="V69" i="62"/>
  <c r="AB59" i="62"/>
  <c r="AD60" i="62"/>
  <c r="J59" i="62"/>
  <c r="N59" i="62" s="1"/>
  <c r="AC49" i="62"/>
  <c r="AE62" i="62"/>
  <c r="AA61" i="62"/>
  <c r="AA60" i="62"/>
  <c r="L58" i="62"/>
  <c r="R54" i="62"/>
  <c r="AE54" i="62" s="1"/>
  <c r="AB62" i="62"/>
  <c r="X60" i="62"/>
  <c r="R62" i="62"/>
  <c r="J60" i="62"/>
  <c r="N60" i="62" s="1"/>
  <c r="AD46" i="62"/>
  <c r="J44" i="62"/>
  <c r="N44" i="62" s="1"/>
  <c r="AC64" i="62"/>
  <c r="H60" i="62"/>
  <c r="AF60" i="62" s="1"/>
  <c r="Z59" i="62"/>
  <c r="AF58" i="62"/>
  <c r="AE51" i="62"/>
  <c r="AC48" i="62"/>
  <c r="Y46" i="62"/>
  <c r="Z64" i="62"/>
  <c r="X59" i="62"/>
  <c r="AC58" i="62"/>
  <c r="AA51" i="62"/>
  <c r="AA50" i="62"/>
  <c r="AE49" i="62"/>
  <c r="L48" i="62"/>
  <c r="V46" i="62"/>
  <c r="AB49" i="62"/>
  <c r="AF44" i="62"/>
  <c r="H44" i="62"/>
  <c r="Z62" i="62"/>
  <c r="Z60" i="62"/>
  <c r="V59" i="62"/>
  <c r="X54" i="62"/>
  <c r="AD51" i="62"/>
  <c r="L49" i="62"/>
  <c r="R46" i="62"/>
  <c r="AE46" i="62" s="1"/>
  <c r="AB45" i="62"/>
  <c r="AD44" i="62"/>
  <c r="Z43" i="62"/>
  <c r="J42" i="62"/>
  <c r="N42" i="62" s="1"/>
  <c r="AD57" i="62"/>
  <c r="Z51" i="62"/>
  <c r="Z44" i="62"/>
  <c r="R43" i="62"/>
  <c r="AE43" i="62" s="1"/>
  <c r="AC65" i="62"/>
  <c r="L64" i="62"/>
  <c r="AD59" i="62"/>
  <c r="AB57" i="62"/>
  <c r="X51" i="62"/>
  <c r="Y44" i="62"/>
  <c r="AF57" i="62"/>
  <c r="AA44" i="62"/>
  <c r="AC59" i="62"/>
  <c r="Z57" i="62"/>
  <c r="R51" i="62"/>
  <c r="AF50" i="62"/>
  <c r="X44" i="62"/>
  <c r="AD43" i="62"/>
  <c r="AF65" i="62"/>
  <c r="AB61" i="62"/>
  <c r="J61" i="62"/>
  <c r="N61" i="62" s="1"/>
  <c r="R59" i="62"/>
  <c r="AE59" i="62" s="1"/>
  <c r="Z58" i="62"/>
  <c r="AC57" i="62"/>
  <c r="Y54" i="62"/>
  <c r="AB53" i="62"/>
  <c r="J53" i="62"/>
  <c r="N53" i="62" s="1"/>
  <c r="Z50" i="62"/>
  <c r="H50" i="62"/>
  <c r="AD49" i="62"/>
  <c r="V49" i="62"/>
  <c r="X46" i="62"/>
  <c r="AA45" i="62"/>
  <c r="H45" i="62"/>
  <c r="AF45" i="62" s="1"/>
  <c r="X42" i="62"/>
  <c r="AA53" i="62"/>
  <c r="Z61" i="62"/>
  <c r="H61" i="62"/>
  <c r="X58" i="62"/>
  <c r="Z53" i="62"/>
  <c r="H53" i="62"/>
  <c r="Y45" i="62"/>
  <c r="Z65" i="62"/>
  <c r="X65" i="62"/>
  <c r="Y61" i="62"/>
  <c r="AE58" i="62"/>
  <c r="R58" i="62"/>
  <c r="X57" i="62"/>
  <c r="AC56" i="62"/>
  <c r="AD54" i="62"/>
  <c r="V54" i="62"/>
  <c r="Y53" i="62"/>
  <c r="AE50" i="62"/>
  <c r="R50" i="62"/>
  <c r="AA49" i="62"/>
  <c r="H49" i="62"/>
  <c r="AC46" i="62"/>
  <c r="L46" i="62"/>
  <c r="X45" i="62"/>
  <c r="L65" i="62"/>
  <c r="AF61" i="62"/>
  <c r="X61" i="62"/>
  <c r="Y60" i="62"/>
  <c r="AA59" i="62"/>
  <c r="H59" i="62"/>
  <c r="AF59" i="62" s="1"/>
  <c r="AD58" i="62"/>
  <c r="V58" i="62"/>
  <c r="L57" i="62"/>
  <c r="L56" i="62"/>
  <c r="AC54" i="62"/>
  <c r="L54" i="62"/>
  <c r="AF53" i="62"/>
  <c r="X53" i="62"/>
  <c r="AD50" i="62"/>
  <c r="V50" i="62"/>
  <c r="Z49" i="62"/>
  <c r="AB46" i="62"/>
  <c r="J46" i="62"/>
  <c r="N46" i="62" s="1"/>
  <c r="V45" i="62"/>
  <c r="V43" i="62"/>
  <c r="AE61" i="62"/>
  <c r="R61" i="62"/>
  <c r="AE53" i="62"/>
  <c r="R53" i="62"/>
  <c r="AC50" i="62"/>
  <c r="L50" i="62"/>
  <c r="Y49" i="62"/>
  <c r="L45" i="62"/>
  <c r="L43" i="62"/>
  <c r="AF42" i="62"/>
  <c r="AD61" i="62"/>
  <c r="V61" i="62"/>
  <c r="V60" i="62"/>
  <c r="Y59" i="62"/>
  <c r="AB58" i="62"/>
  <c r="J58" i="62"/>
  <c r="N58" i="62" s="1"/>
  <c r="AE57" i="62"/>
  <c r="AA54" i="62"/>
  <c r="H54" i="62"/>
  <c r="AF54" i="62" s="1"/>
  <c r="AD53" i="62"/>
  <c r="V53" i="62"/>
  <c r="AB50" i="62"/>
  <c r="AF49" i="62"/>
  <c r="X49" i="62"/>
  <c r="Z46" i="62"/>
  <c r="AC45" i="62"/>
  <c r="J45" i="62"/>
  <c r="N45" i="62" s="1"/>
  <c r="J43" i="62"/>
  <c r="N43" i="62" s="1"/>
  <c r="AA42" i="62"/>
  <c r="AC61" i="62"/>
  <c r="AC53" i="62"/>
  <c r="R49" i="62"/>
  <c r="Z63" i="62"/>
  <c r="Z55" i="62"/>
  <c r="R65" i="62"/>
  <c r="AE65" i="62" s="1"/>
  <c r="AB64" i="62"/>
  <c r="Y63" i="62"/>
  <c r="H63" i="62"/>
  <c r="AF63" i="62" s="1"/>
  <c r="AD62" i="62"/>
  <c r="V62" i="62"/>
  <c r="R57" i="62"/>
  <c r="AB56" i="62"/>
  <c r="Y55" i="62"/>
  <c r="H55" i="62"/>
  <c r="AF55" i="62" s="1"/>
  <c r="AC51" i="62"/>
  <c r="L51" i="62"/>
  <c r="AB48" i="62"/>
  <c r="Y47" i="62"/>
  <c r="H47" i="62"/>
  <c r="AD65" i="62"/>
  <c r="V65" i="62"/>
  <c r="AA64" i="62"/>
  <c r="J64" i="62"/>
  <c r="N64" i="62" s="1"/>
  <c r="X63" i="62"/>
  <c r="AC62" i="62"/>
  <c r="L62" i="62"/>
  <c r="R60" i="62"/>
  <c r="AE60" i="62" s="1"/>
  <c r="V57" i="62"/>
  <c r="AA56" i="62"/>
  <c r="J56" i="62"/>
  <c r="N56" i="62" s="1"/>
  <c r="X55" i="62"/>
  <c r="AB51" i="62"/>
  <c r="AA48" i="62"/>
  <c r="J48" i="62"/>
  <c r="N48" i="62" s="1"/>
  <c r="AF47" i="62"/>
  <c r="X47" i="62"/>
  <c r="AE44" i="62"/>
  <c r="R44" i="62"/>
  <c r="Y42" i="62"/>
  <c r="H42" i="62"/>
  <c r="R47" i="62"/>
  <c r="AB65" i="62"/>
  <c r="Y64" i="62"/>
  <c r="H64" i="62"/>
  <c r="AD63" i="62"/>
  <c r="V63" i="62"/>
  <c r="AA62" i="62"/>
  <c r="J62" i="62"/>
  <c r="N62" i="62" s="1"/>
  <c r="AC60" i="62"/>
  <c r="Y56" i="62"/>
  <c r="H56" i="62"/>
  <c r="AD55" i="62"/>
  <c r="V55" i="62"/>
  <c r="L52" i="62"/>
  <c r="Y48" i="62"/>
  <c r="H48" i="62"/>
  <c r="AD47" i="62"/>
  <c r="V47" i="62"/>
  <c r="AC44" i="62"/>
  <c r="L44" i="62"/>
  <c r="AE42" i="62"/>
  <c r="R42" i="62"/>
  <c r="Z56" i="62"/>
  <c r="R55" i="62"/>
  <c r="AE55" i="62" s="1"/>
  <c r="Z48" i="62"/>
  <c r="AE47" i="62"/>
  <c r="AA65" i="62"/>
  <c r="J65" i="62"/>
  <c r="N65" i="62" s="1"/>
  <c r="AF64" i="62"/>
  <c r="X64" i="62"/>
  <c r="AC63" i="62"/>
  <c r="L63" i="62"/>
  <c r="AA57" i="62"/>
  <c r="J57" i="62"/>
  <c r="N57" i="62" s="1"/>
  <c r="AF56" i="62"/>
  <c r="X56" i="62"/>
  <c r="AC55" i="62"/>
  <c r="L55" i="62"/>
  <c r="Y51" i="62"/>
  <c r="AF48" i="62"/>
  <c r="X48" i="62"/>
  <c r="AC47" i="62"/>
  <c r="L47" i="62"/>
  <c r="AE45" i="62"/>
  <c r="AB44" i="62"/>
  <c r="Y43" i="62"/>
  <c r="AD42" i="62"/>
  <c r="V42" i="62"/>
  <c r="AE64" i="62"/>
  <c r="R64" i="62"/>
  <c r="AB63" i="62"/>
  <c r="Y62" i="62"/>
  <c r="H62" i="62"/>
  <c r="AE56" i="62"/>
  <c r="R56" i="62"/>
  <c r="AB55" i="62"/>
  <c r="AE48" i="62"/>
  <c r="R48" i="62"/>
  <c r="AB47" i="62"/>
  <c r="AC42" i="62"/>
  <c r="L42" i="62"/>
  <c r="R63" i="62"/>
  <c r="AE63" i="62" s="1"/>
  <c r="Y65" i="62"/>
  <c r="AD64" i="62"/>
  <c r="AA63" i="62"/>
  <c r="AF62" i="62"/>
  <c r="Y57" i="62"/>
  <c r="AD56" i="62"/>
  <c r="AA55" i="62"/>
  <c r="AD48" i="62"/>
  <c r="AA47" i="62"/>
  <c r="AB42" i="62"/>
  <c r="V41" i="62"/>
  <c r="AD41" i="62"/>
  <c r="X41" i="62"/>
  <c r="Y41" i="62"/>
  <c r="AA41" i="62"/>
  <c r="J41" i="62"/>
  <c r="N41" i="62" s="1"/>
  <c r="AB41" i="62"/>
  <c r="R41" i="62"/>
  <c r="H41" i="62"/>
  <c r="Z41" i="62"/>
  <c r="L41" i="62"/>
  <c r="N34" i="2"/>
  <c r="L34" i="2"/>
  <c r="J34" i="2"/>
  <c r="K12" i="48"/>
  <c r="R12" i="48" s="1"/>
  <c r="V39" i="62" s="1"/>
  <c r="K13" i="48"/>
  <c r="P13" i="48" s="1"/>
  <c r="K14" i="48"/>
  <c r="P14" i="48" s="1"/>
  <c r="K15" i="48"/>
  <c r="P15" i="48" s="1"/>
  <c r="K16" i="48"/>
  <c r="P16" i="48" s="1"/>
  <c r="K17" i="48"/>
  <c r="P17" i="48" s="1"/>
  <c r="K18" i="48"/>
  <c r="P18" i="48" s="1"/>
  <c r="K19" i="48"/>
  <c r="P19" i="48" s="1"/>
  <c r="K20" i="48"/>
  <c r="R20" i="48" s="1"/>
  <c r="K21" i="48"/>
  <c r="P21" i="48" s="1"/>
  <c r="K22" i="48"/>
  <c r="P22" i="48" s="1"/>
  <c r="K23" i="48"/>
  <c r="P23" i="48" s="1"/>
  <c r="K11" i="48"/>
  <c r="P11" i="48" s="1"/>
  <c r="T73" i="62" l="1"/>
  <c r="P73" i="62"/>
  <c r="T121" i="62"/>
  <c r="P121" i="62"/>
  <c r="T172" i="62"/>
  <c r="P172" i="62"/>
  <c r="T45" i="62"/>
  <c r="P45" i="62"/>
  <c r="P126" i="62"/>
  <c r="T126" i="62"/>
  <c r="T146" i="62"/>
  <c r="P146" i="62"/>
  <c r="T128" i="62"/>
  <c r="P128" i="62"/>
  <c r="P169" i="62"/>
  <c r="T169" i="62"/>
  <c r="P177" i="62"/>
  <c r="T177" i="62"/>
  <c r="P197" i="62"/>
  <c r="T197" i="62"/>
  <c r="P203" i="62"/>
  <c r="T203" i="62"/>
  <c r="T192" i="62"/>
  <c r="P192" i="62"/>
  <c r="P160" i="62"/>
  <c r="T160" i="62"/>
  <c r="T57" i="62"/>
  <c r="P57" i="62"/>
  <c r="T53" i="62"/>
  <c r="P53" i="62"/>
  <c r="P78" i="62"/>
  <c r="T78" i="62"/>
  <c r="P147" i="62"/>
  <c r="T147" i="62"/>
  <c r="P153" i="62"/>
  <c r="T153" i="62"/>
  <c r="T157" i="62"/>
  <c r="P157" i="62"/>
  <c r="T183" i="62"/>
  <c r="P183" i="62"/>
  <c r="P196" i="62"/>
  <c r="T196" i="62"/>
  <c r="T182" i="62"/>
  <c r="P182" i="62"/>
  <c r="T90" i="62"/>
  <c r="P90" i="62"/>
  <c r="P141" i="62"/>
  <c r="T141" i="62"/>
  <c r="P168" i="62"/>
  <c r="T168" i="62"/>
  <c r="P187" i="62"/>
  <c r="T187" i="62"/>
  <c r="T113" i="62"/>
  <c r="P113" i="62"/>
  <c r="P114" i="62"/>
  <c r="T114" i="62"/>
  <c r="P125" i="62"/>
  <c r="T125" i="62"/>
  <c r="T138" i="62"/>
  <c r="P138" i="62"/>
  <c r="T81" i="62"/>
  <c r="P81" i="62"/>
  <c r="P87" i="62"/>
  <c r="T87" i="62"/>
  <c r="T86" i="62"/>
  <c r="P86" i="62"/>
  <c r="P99" i="62"/>
  <c r="T99" i="62"/>
  <c r="P100" i="62"/>
  <c r="T100" i="62"/>
  <c r="P108" i="62"/>
  <c r="T108" i="62"/>
  <c r="P116" i="62"/>
  <c r="T116" i="62"/>
  <c r="P139" i="62"/>
  <c r="T139" i="62"/>
  <c r="P134" i="62"/>
  <c r="T134" i="62"/>
  <c r="T148" i="62"/>
  <c r="P148" i="62"/>
  <c r="P132" i="62"/>
  <c r="T132" i="62"/>
  <c r="T171" i="62"/>
  <c r="P171" i="62"/>
  <c r="P189" i="62"/>
  <c r="T189" i="62"/>
  <c r="T199" i="62"/>
  <c r="P199" i="62"/>
  <c r="P193" i="62"/>
  <c r="T193" i="62"/>
  <c r="P59" i="62"/>
  <c r="T59" i="62"/>
  <c r="T117" i="62"/>
  <c r="P117" i="62"/>
  <c r="T191" i="62"/>
  <c r="P191" i="62"/>
  <c r="T103" i="62"/>
  <c r="P103" i="62"/>
  <c r="P98" i="62"/>
  <c r="T98" i="62"/>
  <c r="T48" i="62"/>
  <c r="P48" i="62"/>
  <c r="T91" i="62"/>
  <c r="P91" i="62"/>
  <c r="T109" i="62"/>
  <c r="P109" i="62"/>
  <c r="P41" i="62"/>
  <c r="T41" i="62"/>
  <c r="T62" i="62"/>
  <c r="P62" i="62"/>
  <c r="T58" i="62"/>
  <c r="P58" i="62"/>
  <c r="T75" i="62"/>
  <c r="P75" i="62"/>
  <c r="T72" i="62"/>
  <c r="P72" i="62"/>
  <c r="T80" i="62"/>
  <c r="P80" i="62"/>
  <c r="T92" i="62"/>
  <c r="P92" i="62"/>
  <c r="T105" i="62"/>
  <c r="P105" i="62"/>
  <c r="T119" i="62"/>
  <c r="P119" i="62"/>
  <c r="P135" i="62"/>
  <c r="T135" i="62"/>
  <c r="T155" i="62"/>
  <c r="P155" i="62"/>
  <c r="P154" i="62"/>
  <c r="T154" i="62"/>
  <c r="P158" i="62"/>
  <c r="T158" i="62"/>
  <c r="P162" i="62"/>
  <c r="T162" i="62"/>
  <c r="P166" i="62"/>
  <c r="T166" i="62"/>
  <c r="P170" i="62"/>
  <c r="T170" i="62"/>
  <c r="P174" i="62"/>
  <c r="T174" i="62"/>
  <c r="T159" i="62"/>
  <c r="P159" i="62"/>
  <c r="P185" i="62"/>
  <c r="T185" i="62"/>
  <c r="P201" i="62"/>
  <c r="T201" i="62"/>
  <c r="T76" i="62"/>
  <c r="P76" i="62"/>
  <c r="P127" i="62"/>
  <c r="T127" i="62"/>
  <c r="P133" i="62"/>
  <c r="T133" i="62"/>
  <c r="T164" i="62"/>
  <c r="P164" i="62"/>
  <c r="P131" i="62"/>
  <c r="T131" i="62"/>
  <c r="T145" i="62"/>
  <c r="P145" i="62"/>
  <c r="P42" i="62"/>
  <c r="T42" i="62"/>
  <c r="T60" i="62"/>
  <c r="P60" i="62"/>
  <c r="T83" i="62"/>
  <c r="P83" i="62"/>
  <c r="P88" i="62"/>
  <c r="T88" i="62"/>
  <c r="P51" i="62"/>
  <c r="T51" i="62"/>
  <c r="T79" i="62"/>
  <c r="P79" i="62"/>
  <c r="T111" i="62"/>
  <c r="P111" i="62"/>
  <c r="P115" i="62"/>
  <c r="T115" i="62"/>
  <c r="T102" i="62"/>
  <c r="P102" i="62"/>
  <c r="T110" i="62"/>
  <c r="P110" i="62"/>
  <c r="T118" i="62"/>
  <c r="P118" i="62"/>
  <c r="T52" i="62"/>
  <c r="P52" i="62"/>
  <c r="T130" i="62"/>
  <c r="P130" i="62"/>
  <c r="P142" i="62"/>
  <c r="T142" i="62"/>
  <c r="T140" i="62"/>
  <c r="P140" i="62"/>
  <c r="P149" i="62"/>
  <c r="T149" i="62"/>
  <c r="T163" i="62"/>
  <c r="P163" i="62"/>
  <c r="T173" i="62"/>
  <c r="P173" i="62"/>
  <c r="P181" i="62"/>
  <c r="T181" i="62"/>
  <c r="P195" i="62"/>
  <c r="T195" i="62"/>
  <c r="T186" i="62"/>
  <c r="P186" i="62"/>
  <c r="T184" i="62"/>
  <c r="P184" i="62"/>
  <c r="P43" i="62"/>
  <c r="T43" i="62"/>
  <c r="T144" i="62"/>
  <c r="P144" i="62"/>
  <c r="T156" i="62"/>
  <c r="P156" i="62"/>
  <c r="T194" i="62"/>
  <c r="P194" i="62"/>
  <c r="P106" i="62"/>
  <c r="T106" i="62"/>
  <c r="T44" i="62"/>
  <c r="P44" i="62"/>
  <c r="P70" i="62"/>
  <c r="T70" i="62"/>
  <c r="T46" i="62"/>
  <c r="P46" i="62"/>
  <c r="T71" i="62"/>
  <c r="P71" i="62"/>
  <c r="P89" i="62"/>
  <c r="T89" i="62"/>
  <c r="P93" i="62"/>
  <c r="T93" i="62"/>
  <c r="T74" i="62"/>
  <c r="P74" i="62"/>
  <c r="T82" i="62"/>
  <c r="P82" i="62"/>
  <c r="T101" i="62"/>
  <c r="P101" i="62"/>
  <c r="T129" i="62"/>
  <c r="P129" i="62"/>
  <c r="P143" i="62"/>
  <c r="T143" i="62"/>
  <c r="T136" i="62"/>
  <c r="P136" i="62"/>
  <c r="T165" i="62"/>
  <c r="P165" i="62"/>
  <c r="P161" i="62"/>
  <c r="T161" i="62"/>
  <c r="P202" i="62"/>
  <c r="T202" i="62"/>
  <c r="P188" i="62"/>
  <c r="T188" i="62"/>
  <c r="T85" i="62"/>
  <c r="P85" i="62"/>
  <c r="T84" i="62"/>
  <c r="P84" i="62"/>
  <c r="P176" i="62"/>
  <c r="T176" i="62"/>
  <c r="P65" i="62"/>
  <c r="T65" i="62"/>
  <c r="T56" i="62"/>
  <c r="P56" i="62"/>
  <c r="T64" i="62"/>
  <c r="P64" i="62"/>
  <c r="T61" i="62"/>
  <c r="P61" i="62"/>
  <c r="P69" i="62"/>
  <c r="T69" i="62"/>
  <c r="P77" i="62"/>
  <c r="T77" i="62"/>
  <c r="P107" i="62"/>
  <c r="T107" i="62"/>
  <c r="P104" i="62"/>
  <c r="T104" i="62"/>
  <c r="P112" i="62"/>
  <c r="T112" i="62"/>
  <c r="P120" i="62"/>
  <c r="T120" i="62"/>
  <c r="P97" i="62"/>
  <c r="T97" i="62"/>
  <c r="T137" i="62"/>
  <c r="P137" i="62"/>
  <c r="P167" i="62"/>
  <c r="T167" i="62"/>
  <c r="T175" i="62"/>
  <c r="P175" i="62"/>
  <c r="T190" i="62"/>
  <c r="P190" i="62"/>
  <c r="T198" i="62"/>
  <c r="P198" i="62"/>
  <c r="P204" i="62"/>
  <c r="T204" i="62"/>
  <c r="P20" i="48"/>
  <c r="P12" i="48"/>
  <c r="T39" i="62" s="1"/>
  <c r="R19" i="48"/>
  <c r="R11" i="48"/>
  <c r="R18" i="48"/>
  <c r="R17" i="48"/>
  <c r="R16" i="48"/>
  <c r="R23" i="48"/>
  <c r="R15" i="48"/>
  <c r="R22" i="48"/>
  <c r="R14" i="48"/>
  <c r="R21" i="48"/>
  <c r="R13" i="48"/>
  <c r="B35" i="46"/>
  <c r="C35" i="46"/>
  <c r="D35" i="46" s="1"/>
  <c r="G35" i="46"/>
  <c r="E35" i="46" s="1"/>
  <c r="K35" i="46"/>
  <c r="O35" i="46"/>
  <c r="V35" i="46"/>
  <c r="X35" i="46"/>
  <c r="B36" i="46"/>
  <c r="C36" i="46"/>
  <c r="D36" i="46" s="1"/>
  <c r="G36" i="46"/>
  <c r="AI36" i="46" s="1"/>
  <c r="K36" i="46"/>
  <c r="O36" i="46"/>
  <c r="V36" i="46"/>
  <c r="X36" i="46"/>
  <c r="B37" i="46"/>
  <c r="C37" i="46"/>
  <c r="D37" i="46" s="1"/>
  <c r="G37" i="46"/>
  <c r="AA37" i="46" s="1"/>
  <c r="K37" i="46"/>
  <c r="O37" i="46"/>
  <c r="V37" i="46"/>
  <c r="X37" i="46"/>
  <c r="B38" i="46"/>
  <c r="C38" i="46"/>
  <c r="D38" i="46" s="1"/>
  <c r="G38" i="46"/>
  <c r="AA38" i="46" s="1"/>
  <c r="K38" i="46"/>
  <c r="O38" i="46"/>
  <c r="V38" i="46"/>
  <c r="X38" i="46"/>
  <c r="AD35" i="46" l="1"/>
  <c r="AI35" i="46"/>
  <c r="AH35" i="46"/>
  <c r="AG35" i="46"/>
  <c r="AL35" i="46"/>
  <c r="AK35" i="46"/>
  <c r="AH36" i="46"/>
  <c r="AK38" i="46"/>
  <c r="AG36" i="46"/>
  <c r="AE36" i="46"/>
  <c r="I36" i="46"/>
  <c r="AC38" i="46"/>
  <c r="AK36" i="46"/>
  <c r="E38" i="46"/>
  <c r="AL38" i="46" s="1"/>
  <c r="AD38" i="46"/>
  <c r="AE38" i="46"/>
  <c r="AI38" i="46"/>
  <c r="AH38" i="46"/>
  <c r="AD36" i="46"/>
  <c r="E36" i="46"/>
  <c r="AL36" i="46" s="1"/>
  <c r="AG38" i="46"/>
  <c r="I38" i="46"/>
  <c r="AC36" i="46"/>
  <c r="AA35" i="46"/>
  <c r="AK37" i="46"/>
  <c r="E37" i="46"/>
  <c r="AL37" i="46" s="1"/>
  <c r="AH37" i="46"/>
  <c r="AA36" i="46"/>
  <c r="AE35" i="46"/>
  <c r="I35" i="46"/>
  <c r="AI37" i="46"/>
  <c r="AG37" i="46"/>
  <c r="AE37" i="46"/>
  <c r="I37" i="46"/>
  <c r="AC35" i="46"/>
  <c r="AD37" i="46"/>
  <c r="AC37" i="46"/>
  <c r="B70" i="16" l="1"/>
  <c r="C70" i="16"/>
  <c r="E70" i="16"/>
  <c r="G70" i="16"/>
  <c r="I70" i="16"/>
  <c r="K70" i="16"/>
  <c r="Q70" i="16"/>
  <c r="U70" i="16"/>
  <c r="W70" i="16"/>
  <c r="Y70" i="16"/>
  <c r="Z70" i="16"/>
  <c r="AA70" i="16"/>
  <c r="AB70" i="16"/>
  <c r="AC70" i="16"/>
  <c r="AD70" i="16"/>
  <c r="AE70" i="16"/>
  <c r="AF70" i="16"/>
  <c r="AG70" i="16"/>
  <c r="AH70" i="16"/>
  <c r="B71" i="16"/>
  <c r="C71" i="16"/>
  <c r="E71" i="16"/>
  <c r="F72" i="16" s="1"/>
  <c r="G71" i="16"/>
  <c r="H72" i="16" s="1"/>
  <c r="I71" i="16"/>
  <c r="J72" i="16" s="1"/>
  <c r="K71" i="16"/>
  <c r="Q71" i="16"/>
  <c r="R72" i="16" s="1"/>
  <c r="U71" i="16"/>
  <c r="V72" i="16" s="1"/>
  <c r="W71" i="16"/>
  <c r="X72" i="16" s="1"/>
  <c r="Y71" i="16"/>
  <c r="Z71" i="16"/>
  <c r="AA71" i="16"/>
  <c r="AB71" i="16"/>
  <c r="AC71" i="16"/>
  <c r="AD71" i="16"/>
  <c r="AE71" i="16"/>
  <c r="AF71" i="16"/>
  <c r="AG71" i="16"/>
  <c r="AH71" i="16"/>
  <c r="B42" i="16"/>
  <c r="C42" i="16"/>
  <c r="E42" i="16"/>
  <c r="F43" i="16" s="1"/>
  <c r="G42" i="16"/>
  <c r="H43" i="16" s="1"/>
  <c r="I42" i="16"/>
  <c r="J43" i="16" s="1"/>
  <c r="K42" i="16"/>
  <c r="Q42" i="16"/>
  <c r="R43" i="16" s="1"/>
  <c r="U42" i="16"/>
  <c r="V43" i="16" s="1"/>
  <c r="W42" i="16"/>
  <c r="X43" i="16" s="1"/>
  <c r="Y42" i="16"/>
  <c r="Z42" i="16"/>
  <c r="AA42" i="16"/>
  <c r="AB42" i="16"/>
  <c r="AC42" i="16"/>
  <c r="AD42" i="16"/>
  <c r="AE42" i="16"/>
  <c r="AF42" i="16"/>
  <c r="AG42" i="16"/>
  <c r="AH42" i="16"/>
  <c r="B34" i="2"/>
  <c r="G34" i="2"/>
  <c r="H35" i="2" s="1"/>
  <c r="P34" i="2"/>
  <c r="Q35" i="2" s="1"/>
  <c r="S34" i="2"/>
  <c r="T35" i="2" s="1"/>
  <c r="U34" i="2"/>
  <c r="Y34" i="2"/>
  <c r="Z34" i="2"/>
  <c r="AA34" i="2"/>
  <c r="AB34" i="2"/>
  <c r="AC35" i="2" s="1"/>
  <c r="AF34" i="2"/>
  <c r="C41" i="2" l="1"/>
  <c r="C35" i="2"/>
  <c r="E35" i="2"/>
  <c r="AJ70" i="16"/>
  <c r="X71" i="16"/>
  <c r="H71" i="16"/>
  <c r="AJ71" i="16"/>
  <c r="R71" i="16"/>
  <c r="AD34" i="2"/>
  <c r="F71" i="16"/>
  <c r="AE34" i="2"/>
  <c r="V71" i="16"/>
  <c r="AI71" i="16"/>
  <c r="J71" i="16"/>
  <c r="AI70" i="16"/>
  <c r="AJ42" i="16"/>
  <c r="AI42" i="16"/>
  <c r="AG34" i="2"/>
  <c r="AH35" i="2" s="1"/>
  <c r="B150" i="60"/>
  <c r="B151" i="60"/>
  <c r="B152" i="60"/>
  <c r="B153" i="60"/>
  <c r="B154" i="60"/>
  <c r="B155" i="60"/>
  <c r="B156" i="60"/>
  <c r="B157" i="60"/>
  <c r="B158" i="60"/>
  <c r="B159" i="60"/>
  <c r="B160" i="60"/>
  <c r="B149" i="60"/>
  <c r="K4" i="46" l="1"/>
  <c r="D192" i="60" l="1"/>
  <c r="C234" i="60" l="1"/>
  <c r="E234" i="60"/>
  <c r="G234" i="60"/>
  <c r="H234" i="60"/>
  <c r="R234" i="60" s="1"/>
  <c r="C235" i="60"/>
  <c r="E235" i="60"/>
  <c r="G235" i="60"/>
  <c r="H235" i="60"/>
  <c r="I235" i="60" s="1"/>
  <c r="L235" i="60" s="1"/>
  <c r="D222" i="60"/>
  <c r="BH221" i="60"/>
  <c r="BI221" i="60" s="1"/>
  <c r="BJ221" i="60" s="1"/>
  <c r="BK221" i="60" s="1"/>
  <c r="BL221" i="60" s="1"/>
  <c r="BM221" i="60" s="1"/>
  <c r="BN221" i="60" s="1"/>
  <c r="BO221" i="60" s="1"/>
  <c r="BP221" i="60" s="1"/>
  <c r="BQ221" i="60" s="1"/>
  <c r="BR221" i="60" s="1"/>
  <c r="BF221" i="60"/>
  <c r="D207" i="60"/>
  <c r="BH206" i="60"/>
  <c r="BI206" i="60" s="1"/>
  <c r="BJ206" i="60" s="1"/>
  <c r="BK206" i="60" s="1"/>
  <c r="BL206" i="60" s="1"/>
  <c r="BM206" i="60" s="1"/>
  <c r="BN206" i="60" s="1"/>
  <c r="BO206" i="60" s="1"/>
  <c r="BP206" i="60" s="1"/>
  <c r="BQ206" i="60" s="1"/>
  <c r="BR206" i="60" s="1"/>
  <c r="BF206" i="60"/>
  <c r="C189" i="60"/>
  <c r="E189" i="60"/>
  <c r="G189" i="60"/>
  <c r="H189" i="60"/>
  <c r="R189" i="60" s="1"/>
  <c r="C190" i="60"/>
  <c r="E190" i="60"/>
  <c r="G190" i="60"/>
  <c r="H190" i="60"/>
  <c r="I190" i="60" s="1"/>
  <c r="L190" i="60" s="1"/>
  <c r="BH191" i="60"/>
  <c r="BI191" i="60" s="1"/>
  <c r="BJ191" i="60" s="1"/>
  <c r="BK191" i="60" s="1"/>
  <c r="BL191" i="60" s="1"/>
  <c r="BM191" i="60" s="1"/>
  <c r="BN191" i="60" s="1"/>
  <c r="BO191" i="60" s="1"/>
  <c r="BP191" i="60" s="1"/>
  <c r="BQ191" i="60" s="1"/>
  <c r="BR191" i="60" s="1"/>
  <c r="BF191" i="60"/>
  <c r="D177" i="60"/>
  <c r="BH176" i="60"/>
  <c r="BI176" i="60" s="1"/>
  <c r="BJ176" i="60" s="1"/>
  <c r="BK176" i="60" s="1"/>
  <c r="BL176" i="60" s="1"/>
  <c r="BM176" i="60" s="1"/>
  <c r="BN176" i="60" s="1"/>
  <c r="BO176" i="60" s="1"/>
  <c r="BP176" i="60" s="1"/>
  <c r="BQ176" i="60" s="1"/>
  <c r="BR176" i="60" s="1"/>
  <c r="BF176" i="60"/>
  <c r="E117" i="60"/>
  <c r="H5" i="60"/>
  <c r="D162" i="60"/>
  <c r="BH161" i="60"/>
  <c r="BI161" i="60" s="1"/>
  <c r="BJ161" i="60" s="1"/>
  <c r="BK161" i="60" s="1"/>
  <c r="BL161" i="60" s="1"/>
  <c r="BM161" i="60" s="1"/>
  <c r="BN161" i="60" s="1"/>
  <c r="BO161" i="60" s="1"/>
  <c r="BP161" i="60" s="1"/>
  <c r="BQ161" i="60" s="1"/>
  <c r="BR161" i="60" s="1"/>
  <c r="BF161" i="60"/>
  <c r="D147" i="60"/>
  <c r="D132" i="60"/>
  <c r="BH146" i="60"/>
  <c r="BI146" i="60" s="1"/>
  <c r="BJ146" i="60" s="1"/>
  <c r="BK146" i="60" s="1"/>
  <c r="BL146" i="60" s="1"/>
  <c r="BM146" i="60" s="1"/>
  <c r="BN146" i="60" s="1"/>
  <c r="BO146" i="60" s="1"/>
  <c r="BP146" i="60" s="1"/>
  <c r="BQ146" i="60" s="1"/>
  <c r="BR146" i="60" s="1"/>
  <c r="BF146" i="60"/>
  <c r="B135" i="60"/>
  <c r="B136" i="60"/>
  <c r="B137" i="60"/>
  <c r="B138" i="60"/>
  <c r="B139" i="60"/>
  <c r="B140" i="60"/>
  <c r="B141" i="60"/>
  <c r="B142" i="60"/>
  <c r="B143" i="60"/>
  <c r="B144" i="60"/>
  <c r="B145" i="60"/>
  <c r="B134" i="60"/>
  <c r="B120" i="60"/>
  <c r="B121" i="60"/>
  <c r="B122" i="60"/>
  <c r="B123" i="60"/>
  <c r="B124" i="60"/>
  <c r="B125" i="60"/>
  <c r="B126" i="60"/>
  <c r="B127" i="60"/>
  <c r="B128" i="60"/>
  <c r="B129" i="60"/>
  <c r="B130" i="60"/>
  <c r="B119" i="60"/>
  <c r="BH131" i="60"/>
  <c r="BI131" i="60" s="1"/>
  <c r="BJ131" i="60" s="1"/>
  <c r="BK131" i="60" s="1"/>
  <c r="BL131" i="60" s="1"/>
  <c r="BM131" i="60" s="1"/>
  <c r="BN131" i="60" s="1"/>
  <c r="BO131" i="60" s="1"/>
  <c r="BP131" i="60" s="1"/>
  <c r="BQ131" i="60" s="1"/>
  <c r="BR131" i="60" s="1"/>
  <c r="BF131" i="60"/>
  <c r="G105" i="60"/>
  <c r="H105" i="60"/>
  <c r="G106" i="60"/>
  <c r="H106" i="60"/>
  <c r="G107" i="60"/>
  <c r="H107" i="60"/>
  <c r="G108" i="60"/>
  <c r="H108" i="60"/>
  <c r="G109" i="60"/>
  <c r="H109" i="60"/>
  <c r="G110" i="60"/>
  <c r="H110" i="60"/>
  <c r="G111" i="60"/>
  <c r="H111" i="60"/>
  <c r="G112" i="60"/>
  <c r="H112" i="60"/>
  <c r="G113" i="60"/>
  <c r="H113" i="60"/>
  <c r="G114" i="60"/>
  <c r="H114" i="60"/>
  <c r="G115" i="60"/>
  <c r="H115" i="60"/>
  <c r="BH116" i="60"/>
  <c r="BI116" i="60" s="1"/>
  <c r="BJ116" i="60" s="1"/>
  <c r="BK116" i="60" s="1"/>
  <c r="BL116" i="60" s="1"/>
  <c r="BM116" i="60" s="1"/>
  <c r="BN116" i="60" s="1"/>
  <c r="BO116" i="60" s="1"/>
  <c r="BP116" i="60" s="1"/>
  <c r="BQ116" i="60" s="1"/>
  <c r="BR116" i="60" s="1"/>
  <c r="BF116" i="60"/>
  <c r="B105" i="60"/>
  <c r="B106" i="60"/>
  <c r="B107" i="60"/>
  <c r="B108" i="60"/>
  <c r="B109" i="60"/>
  <c r="B110" i="60"/>
  <c r="B111" i="60"/>
  <c r="B112" i="60"/>
  <c r="B113" i="60"/>
  <c r="B114" i="60"/>
  <c r="B115" i="60"/>
  <c r="B104" i="60"/>
  <c r="E102" i="60"/>
  <c r="E87" i="60"/>
  <c r="B99" i="60"/>
  <c r="C99" i="60"/>
  <c r="E99" i="60"/>
  <c r="G99" i="60"/>
  <c r="H99" i="60"/>
  <c r="V99" i="60" s="1"/>
  <c r="B100" i="60"/>
  <c r="C100" i="60"/>
  <c r="E100" i="60"/>
  <c r="G100" i="60"/>
  <c r="H100" i="60"/>
  <c r="R100" i="60" s="1"/>
  <c r="P235" i="60" l="1"/>
  <c r="N235" i="60"/>
  <c r="P190" i="60"/>
  <c r="N190" i="60"/>
  <c r="AC235" i="60"/>
  <c r="U235" i="60"/>
  <c r="AB235" i="60"/>
  <c r="Z235" i="60"/>
  <c r="X234" i="60"/>
  <c r="S235" i="60"/>
  <c r="V235" i="60"/>
  <c r="R235" i="60"/>
  <c r="AA235" i="60"/>
  <c r="Y235" i="60"/>
  <c r="W235" i="60"/>
  <c r="W234" i="60"/>
  <c r="V234" i="60"/>
  <c r="AC234" i="60"/>
  <c r="J235" i="60"/>
  <c r="AB234" i="60"/>
  <c r="S234" i="60"/>
  <c r="X235" i="60"/>
  <c r="AA234" i="60"/>
  <c r="J234" i="60"/>
  <c r="U234" i="60"/>
  <c r="Y234" i="60"/>
  <c r="I234" i="60"/>
  <c r="L234" i="60" s="1"/>
  <c r="Z234" i="60"/>
  <c r="U189" i="60"/>
  <c r="W190" i="60"/>
  <c r="V190" i="60"/>
  <c r="S189" i="60"/>
  <c r="AB189" i="60" s="1"/>
  <c r="AC190" i="60"/>
  <c r="AC189" i="60"/>
  <c r="S190" i="60"/>
  <c r="AB190" i="60" s="1"/>
  <c r="Y190" i="60"/>
  <c r="U190" i="60"/>
  <c r="AA190" i="60"/>
  <c r="R190" i="60"/>
  <c r="X189" i="60"/>
  <c r="Z190" i="60"/>
  <c r="J190" i="60"/>
  <c r="W189" i="60"/>
  <c r="X190" i="60"/>
  <c r="AA189" i="60"/>
  <c r="J189" i="60"/>
  <c r="Y189" i="60"/>
  <c r="I189" i="60"/>
  <c r="L189" i="60" s="1"/>
  <c r="V189" i="60"/>
  <c r="Z189" i="60"/>
  <c r="AA99" i="60"/>
  <c r="I99" i="60"/>
  <c r="L99" i="60" s="1"/>
  <c r="W100" i="60"/>
  <c r="Z99" i="60"/>
  <c r="X99" i="60"/>
  <c r="W99" i="60"/>
  <c r="U99" i="60"/>
  <c r="AC99" i="60"/>
  <c r="S99" i="60"/>
  <c r="AB99" i="60" s="1"/>
  <c r="J100" i="60"/>
  <c r="I100" i="60"/>
  <c r="L100" i="60" s="1"/>
  <c r="R99" i="60"/>
  <c r="Y100" i="60"/>
  <c r="X100" i="60"/>
  <c r="V100" i="60"/>
  <c r="AC100" i="60"/>
  <c r="U100" i="60"/>
  <c r="Y99" i="60"/>
  <c r="J99" i="60"/>
  <c r="AA100" i="60"/>
  <c r="S100" i="60"/>
  <c r="AB100" i="60" s="1"/>
  <c r="Z100" i="60"/>
  <c r="P234" i="60" l="1"/>
  <c r="N234" i="60"/>
  <c r="P189" i="60"/>
  <c r="N189" i="60"/>
  <c r="P100" i="60"/>
  <c r="N100" i="60"/>
  <c r="P99" i="60"/>
  <c r="N99" i="60"/>
  <c r="BH103" i="60"/>
  <c r="BI103" i="60" s="1"/>
  <c r="BJ103" i="60" s="1"/>
  <c r="BK103" i="60" s="1"/>
  <c r="BL103" i="60" s="1"/>
  <c r="BM103" i="60" s="1"/>
  <c r="BN103" i="60" s="1"/>
  <c r="BO103" i="60" s="1"/>
  <c r="BP103" i="60" s="1"/>
  <c r="BQ103" i="60" s="1"/>
  <c r="BR103" i="60" s="1"/>
  <c r="BF103" i="60"/>
  <c r="B89" i="60"/>
  <c r="B90" i="60"/>
  <c r="B91" i="60"/>
  <c r="B92" i="60"/>
  <c r="B93" i="60"/>
  <c r="B94" i="60"/>
  <c r="B95" i="60"/>
  <c r="B96" i="60"/>
  <c r="B97" i="60"/>
  <c r="B98" i="60"/>
  <c r="I5" i="61" l="1"/>
  <c r="A36" i="46" l="1"/>
  <c r="B68" i="16" l="1"/>
  <c r="C68" i="16"/>
  <c r="E68" i="16"/>
  <c r="G68" i="16"/>
  <c r="I68" i="16"/>
  <c r="K68" i="16"/>
  <c r="Q68" i="16"/>
  <c r="U68" i="16"/>
  <c r="W68" i="16"/>
  <c r="Y68" i="16"/>
  <c r="Z68" i="16"/>
  <c r="AA68" i="16"/>
  <c r="AB68" i="16"/>
  <c r="AC68" i="16"/>
  <c r="AD68" i="16"/>
  <c r="AE68" i="16"/>
  <c r="AF68" i="16"/>
  <c r="AG68" i="16"/>
  <c r="AH68" i="16"/>
  <c r="B69" i="16"/>
  <c r="C69" i="16"/>
  <c r="E69" i="16"/>
  <c r="F70" i="16" s="1"/>
  <c r="G69" i="16"/>
  <c r="H70" i="16" s="1"/>
  <c r="I69" i="16"/>
  <c r="J70" i="16" s="1"/>
  <c r="K69" i="16"/>
  <c r="Q69" i="16"/>
  <c r="R70" i="16" s="1"/>
  <c r="U69" i="16"/>
  <c r="V70" i="16" s="1"/>
  <c r="W69" i="16"/>
  <c r="X70" i="16" s="1"/>
  <c r="Y69" i="16"/>
  <c r="Z69" i="16"/>
  <c r="AA69" i="16"/>
  <c r="AB69" i="16"/>
  <c r="AC69" i="16"/>
  <c r="AD69" i="16"/>
  <c r="AE69" i="16"/>
  <c r="AF69" i="16"/>
  <c r="AG69" i="16"/>
  <c r="AH69" i="16"/>
  <c r="B41" i="16"/>
  <c r="C41" i="16"/>
  <c r="E41" i="16"/>
  <c r="F42" i="16" s="1"/>
  <c r="G41" i="16"/>
  <c r="H42" i="16" s="1"/>
  <c r="I41" i="16"/>
  <c r="J42" i="16" s="1"/>
  <c r="K41" i="16"/>
  <c r="Q41" i="16"/>
  <c r="R42" i="16" s="1"/>
  <c r="U41" i="16"/>
  <c r="V42" i="16" s="1"/>
  <c r="W41" i="16"/>
  <c r="X42" i="16" s="1"/>
  <c r="Y41" i="16"/>
  <c r="Z41" i="16"/>
  <c r="AA41" i="16"/>
  <c r="AB41" i="16"/>
  <c r="AC41" i="16"/>
  <c r="AD41" i="16"/>
  <c r="AE41" i="16"/>
  <c r="AF41" i="16"/>
  <c r="AG41" i="16"/>
  <c r="AH41" i="16"/>
  <c r="B33" i="2"/>
  <c r="G33" i="2"/>
  <c r="H34" i="2" s="1"/>
  <c r="P33" i="2"/>
  <c r="Q34" i="2" s="1"/>
  <c r="S33" i="2"/>
  <c r="T34" i="2" s="1"/>
  <c r="U33" i="2"/>
  <c r="Y33" i="2"/>
  <c r="Z33" i="2"/>
  <c r="AA33" i="2"/>
  <c r="AB33" i="2"/>
  <c r="AF33" i="2"/>
  <c r="AD33" i="2" l="1"/>
  <c r="AC34" i="2"/>
  <c r="E34" i="2"/>
  <c r="C34" i="2"/>
  <c r="H69" i="16"/>
  <c r="AI41" i="16"/>
  <c r="AG33" i="2"/>
  <c r="AH34" i="2" s="1"/>
  <c r="AJ68" i="16"/>
  <c r="V69" i="16"/>
  <c r="AJ41" i="16"/>
  <c r="AE33" i="2"/>
  <c r="F69" i="16"/>
  <c r="AI69" i="16"/>
  <c r="J69" i="16"/>
  <c r="AI68" i="16"/>
  <c r="AJ69" i="16"/>
  <c r="R69" i="16"/>
  <c r="X69" i="16"/>
  <c r="B57" i="46"/>
  <c r="C57" i="46"/>
  <c r="D57" i="46" s="1"/>
  <c r="G57" i="46"/>
  <c r="E57" i="46" s="1"/>
  <c r="K57" i="46"/>
  <c r="O57" i="46"/>
  <c r="V57" i="46"/>
  <c r="X57" i="46"/>
  <c r="B29" i="46"/>
  <c r="C29" i="46"/>
  <c r="D29" i="46" s="1"/>
  <c r="G29" i="46"/>
  <c r="N29" i="46" s="1"/>
  <c r="K29" i="46"/>
  <c r="AE57" i="46" l="1"/>
  <c r="AI57" i="46"/>
  <c r="AH57" i="46"/>
  <c r="AK57" i="46"/>
  <c r="AH29" i="46"/>
  <c r="AA29" i="46"/>
  <c r="AG57" i="46"/>
  <c r="X29" i="46"/>
  <c r="I57" i="46"/>
  <c r="AD57" i="46"/>
  <c r="AC57" i="46"/>
  <c r="AI29" i="46"/>
  <c r="AL57" i="46"/>
  <c r="AA57" i="46"/>
  <c r="I29" i="46"/>
  <c r="AE29" i="46"/>
  <c r="AD29" i="46"/>
  <c r="AG29" i="46"/>
  <c r="V29" i="46"/>
  <c r="AC29" i="46"/>
  <c r="O29" i="46"/>
  <c r="E29" i="46"/>
  <c r="AL29" i="46" s="1"/>
  <c r="B15" i="61"/>
  <c r="B16" i="61"/>
  <c r="B17" i="61"/>
  <c r="B18" i="61"/>
  <c r="B19" i="61"/>
  <c r="B20" i="61"/>
  <c r="B21" i="61"/>
  <c r="B22" i="61"/>
  <c r="B23" i="61"/>
  <c r="B24" i="61"/>
  <c r="B25" i="61"/>
  <c r="B14" i="61"/>
  <c r="AK29" i="46" l="1"/>
  <c r="BH88" i="60" l="1"/>
  <c r="BI88" i="60" s="1"/>
  <c r="BJ88" i="60" s="1"/>
  <c r="BK88" i="60" s="1"/>
  <c r="BL88" i="60" s="1"/>
  <c r="BM88" i="60" s="1"/>
  <c r="BN88" i="60" s="1"/>
  <c r="BO88" i="60" s="1"/>
  <c r="BP88" i="60" s="1"/>
  <c r="BQ88" i="60" s="1"/>
  <c r="BR88" i="60" s="1"/>
  <c r="BF88" i="60"/>
  <c r="B75" i="60"/>
  <c r="C75" i="60"/>
  <c r="E75" i="60"/>
  <c r="G75" i="60"/>
  <c r="H75" i="60"/>
  <c r="R75" i="60" s="1"/>
  <c r="B76" i="60"/>
  <c r="C76" i="60"/>
  <c r="E76" i="60"/>
  <c r="G76" i="60"/>
  <c r="H76" i="60"/>
  <c r="V76" i="60" s="1"/>
  <c r="B77" i="60"/>
  <c r="C77" i="60"/>
  <c r="E77" i="60"/>
  <c r="G77" i="60"/>
  <c r="H77" i="60"/>
  <c r="R77" i="60" s="1"/>
  <c r="B78" i="60"/>
  <c r="C78" i="60"/>
  <c r="E78" i="60"/>
  <c r="G78" i="60"/>
  <c r="H78" i="60"/>
  <c r="V78" i="60" s="1"/>
  <c r="B79" i="60"/>
  <c r="C79" i="60"/>
  <c r="E79" i="60"/>
  <c r="G79" i="60"/>
  <c r="H79" i="60"/>
  <c r="R79" i="60" s="1"/>
  <c r="B80" i="60"/>
  <c r="C80" i="60"/>
  <c r="E80" i="60"/>
  <c r="G80" i="60"/>
  <c r="H80" i="60"/>
  <c r="V80" i="60" s="1"/>
  <c r="B81" i="60"/>
  <c r="C81" i="60"/>
  <c r="E81" i="60"/>
  <c r="G81" i="60"/>
  <c r="H81" i="60"/>
  <c r="R81" i="60" s="1"/>
  <c r="B82" i="60"/>
  <c r="C82" i="60"/>
  <c r="E82" i="60"/>
  <c r="G82" i="60"/>
  <c r="H82" i="60"/>
  <c r="V82" i="60" s="1"/>
  <c r="B83" i="60"/>
  <c r="C83" i="60"/>
  <c r="E83" i="60"/>
  <c r="G83" i="60"/>
  <c r="H83" i="60"/>
  <c r="R83" i="60" s="1"/>
  <c r="B84" i="60"/>
  <c r="C84" i="60"/>
  <c r="E84" i="60"/>
  <c r="G84" i="60"/>
  <c r="H84" i="60"/>
  <c r="V84" i="60" s="1"/>
  <c r="B85" i="60"/>
  <c r="C85" i="60"/>
  <c r="E85" i="60"/>
  <c r="G85" i="60"/>
  <c r="H85" i="60"/>
  <c r="R85" i="60" s="1"/>
  <c r="B74" i="60"/>
  <c r="H74" i="60"/>
  <c r="AA74" i="60" s="1"/>
  <c r="G74" i="60"/>
  <c r="E74" i="60"/>
  <c r="C74" i="60"/>
  <c r="B60" i="60"/>
  <c r="B61" i="60"/>
  <c r="B62" i="60"/>
  <c r="B63" i="60"/>
  <c r="B64" i="60"/>
  <c r="B65" i="60"/>
  <c r="B66" i="60"/>
  <c r="B67" i="60"/>
  <c r="B68" i="60"/>
  <c r="B69" i="60"/>
  <c r="B70" i="60"/>
  <c r="B59" i="60"/>
  <c r="C60" i="60"/>
  <c r="E60" i="60"/>
  <c r="G60" i="60"/>
  <c r="H60" i="60"/>
  <c r="S60" i="60" s="1"/>
  <c r="C61" i="60"/>
  <c r="E61" i="60"/>
  <c r="G61" i="60"/>
  <c r="H61" i="60"/>
  <c r="I61" i="60" s="1"/>
  <c r="L61" i="60" s="1"/>
  <c r="C62" i="60"/>
  <c r="E62" i="60"/>
  <c r="G62" i="60"/>
  <c r="H62" i="60"/>
  <c r="I62" i="60" s="1"/>
  <c r="L62" i="60" s="1"/>
  <c r="C63" i="60"/>
  <c r="E63" i="60"/>
  <c r="G63" i="60"/>
  <c r="H63" i="60"/>
  <c r="R63" i="60" s="1"/>
  <c r="C64" i="60"/>
  <c r="E64" i="60"/>
  <c r="G64" i="60"/>
  <c r="H64" i="60"/>
  <c r="I64" i="60" s="1"/>
  <c r="L64" i="60" s="1"/>
  <c r="C65" i="60"/>
  <c r="E65" i="60"/>
  <c r="G65" i="60"/>
  <c r="H65" i="60"/>
  <c r="R65" i="60" s="1"/>
  <c r="C66" i="60"/>
  <c r="E66" i="60"/>
  <c r="G66" i="60"/>
  <c r="H66" i="60"/>
  <c r="J66" i="60" s="1"/>
  <c r="C67" i="60"/>
  <c r="E67" i="60"/>
  <c r="G67" i="60"/>
  <c r="H67" i="60"/>
  <c r="I67" i="60" s="1"/>
  <c r="L67" i="60" s="1"/>
  <c r="C68" i="60"/>
  <c r="E68" i="60"/>
  <c r="G68" i="60"/>
  <c r="H68" i="60"/>
  <c r="S68" i="60" s="1"/>
  <c r="C69" i="60"/>
  <c r="E69" i="60"/>
  <c r="G69" i="60"/>
  <c r="H69" i="60"/>
  <c r="I69" i="60" s="1"/>
  <c r="L69" i="60" s="1"/>
  <c r="C70" i="60"/>
  <c r="E70" i="60"/>
  <c r="G70" i="60"/>
  <c r="H70" i="60"/>
  <c r="V70" i="60" s="1"/>
  <c r="H59" i="60"/>
  <c r="X59" i="60" s="1"/>
  <c r="G59" i="60"/>
  <c r="E59" i="60"/>
  <c r="C59" i="60"/>
  <c r="BH73" i="60"/>
  <c r="BI73" i="60" s="1"/>
  <c r="BJ73" i="60" s="1"/>
  <c r="BK73" i="60" s="1"/>
  <c r="BL73" i="60" s="1"/>
  <c r="BM73" i="60" s="1"/>
  <c r="BN73" i="60" s="1"/>
  <c r="BO73" i="60" s="1"/>
  <c r="BP73" i="60" s="1"/>
  <c r="BQ73" i="60" s="1"/>
  <c r="BR73" i="60" s="1"/>
  <c r="BF73" i="60"/>
  <c r="E72" i="60"/>
  <c r="B45" i="60"/>
  <c r="C45" i="60"/>
  <c r="E45" i="60"/>
  <c r="G45" i="60"/>
  <c r="H45" i="60"/>
  <c r="I45" i="60" s="1"/>
  <c r="L45" i="60" s="1"/>
  <c r="B46" i="60"/>
  <c r="C46" i="60"/>
  <c r="E46" i="60"/>
  <c r="G46" i="60"/>
  <c r="H46" i="60"/>
  <c r="S46" i="60" s="1"/>
  <c r="B47" i="60"/>
  <c r="C47" i="60"/>
  <c r="E47" i="60"/>
  <c r="G47" i="60"/>
  <c r="H47" i="60"/>
  <c r="S47" i="60" s="1"/>
  <c r="B48" i="60"/>
  <c r="C48" i="60"/>
  <c r="E48" i="60"/>
  <c r="G48" i="60"/>
  <c r="H48" i="60"/>
  <c r="B49" i="60"/>
  <c r="C49" i="60"/>
  <c r="E49" i="60"/>
  <c r="G49" i="60"/>
  <c r="H49" i="60"/>
  <c r="I49" i="60" s="1"/>
  <c r="L49" i="60" s="1"/>
  <c r="B50" i="60"/>
  <c r="C50" i="60"/>
  <c r="E50" i="60"/>
  <c r="G50" i="60"/>
  <c r="H50" i="60"/>
  <c r="S50" i="60" s="1"/>
  <c r="B51" i="60"/>
  <c r="C51" i="60"/>
  <c r="E51" i="60"/>
  <c r="G51" i="60"/>
  <c r="H51" i="60"/>
  <c r="V51" i="60" s="1"/>
  <c r="B52" i="60"/>
  <c r="C52" i="60"/>
  <c r="E52" i="60"/>
  <c r="G52" i="60"/>
  <c r="H52" i="60"/>
  <c r="S52" i="60" s="1"/>
  <c r="B53" i="60"/>
  <c r="C53" i="60"/>
  <c r="E53" i="60"/>
  <c r="G53" i="60"/>
  <c r="H53" i="60"/>
  <c r="R53" i="60" s="1"/>
  <c r="B54" i="60"/>
  <c r="C54" i="60"/>
  <c r="E54" i="60"/>
  <c r="G54" i="60"/>
  <c r="H54" i="60"/>
  <c r="S54" i="60" s="1"/>
  <c r="B55" i="60"/>
  <c r="C55" i="60"/>
  <c r="E55" i="60"/>
  <c r="G55" i="60"/>
  <c r="H55" i="60"/>
  <c r="Z55" i="60" s="1"/>
  <c r="B44" i="60"/>
  <c r="H44" i="60"/>
  <c r="Z44" i="60" s="1"/>
  <c r="G44" i="60"/>
  <c r="E44" i="60"/>
  <c r="C44" i="60"/>
  <c r="B30" i="60"/>
  <c r="C30" i="60"/>
  <c r="E30" i="60"/>
  <c r="F30" i="60"/>
  <c r="F45" i="60" s="1"/>
  <c r="F60" i="60" s="1"/>
  <c r="F75" i="60" s="1"/>
  <c r="F90" i="60" s="1"/>
  <c r="F105" i="60" s="1"/>
  <c r="G30" i="60"/>
  <c r="H30" i="60"/>
  <c r="J30" i="60" s="1"/>
  <c r="B31" i="60"/>
  <c r="C31" i="60"/>
  <c r="E31" i="60"/>
  <c r="F31" i="60"/>
  <c r="F46" i="60" s="1"/>
  <c r="F61" i="60" s="1"/>
  <c r="F76" i="60" s="1"/>
  <c r="F91" i="60" s="1"/>
  <c r="F106" i="60" s="1"/>
  <c r="G31" i="60"/>
  <c r="H31" i="60"/>
  <c r="R31" i="60" s="1"/>
  <c r="B32" i="60"/>
  <c r="C32" i="60"/>
  <c r="E32" i="60"/>
  <c r="F32" i="60"/>
  <c r="F47" i="60" s="1"/>
  <c r="F62" i="60" s="1"/>
  <c r="F77" i="60" s="1"/>
  <c r="F92" i="60" s="1"/>
  <c r="F107" i="60" s="1"/>
  <c r="G32" i="60"/>
  <c r="H32" i="60"/>
  <c r="V32" i="60" s="1"/>
  <c r="B33" i="60"/>
  <c r="C33" i="60"/>
  <c r="E33" i="60"/>
  <c r="F33" i="60"/>
  <c r="F48" i="60" s="1"/>
  <c r="F63" i="60" s="1"/>
  <c r="F78" i="60" s="1"/>
  <c r="F93" i="60" s="1"/>
  <c r="F108" i="60" s="1"/>
  <c r="G33" i="60"/>
  <c r="H33" i="60"/>
  <c r="R33" i="60" s="1"/>
  <c r="B34" i="60"/>
  <c r="C34" i="60"/>
  <c r="E34" i="60"/>
  <c r="F34" i="60"/>
  <c r="F49" i="60" s="1"/>
  <c r="F64" i="60" s="1"/>
  <c r="F79" i="60" s="1"/>
  <c r="F94" i="60" s="1"/>
  <c r="F109" i="60" s="1"/>
  <c r="G34" i="60"/>
  <c r="H34" i="60"/>
  <c r="S34" i="60" s="1"/>
  <c r="B35" i="60"/>
  <c r="C35" i="60"/>
  <c r="E35" i="60"/>
  <c r="F35" i="60"/>
  <c r="F50" i="60" s="1"/>
  <c r="F65" i="60" s="1"/>
  <c r="F80" i="60" s="1"/>
  <c r="F95" i="60" s="1"/>
  <c r="F110" i="60" s="1"/>
  <c r="G35" i="60"/>
  <c r="H35" i="60"/>
  <c r="R35" i="60" s="1"/>
  <c r="B36" i="60"/>
  <c r="C36" i="60"/>
  <c r="E36" i="60"/>
  <c r="F36" i="60"/>
  <c r="F51" i="60" s="1"/>
  <c r="F66" i="60" s="1"/>
  <c r="F81" i="60" s="1"/>
  <c r="F96" i="60" s="1"/>
  <c r="F111" i="60" s="1"/>
  <c r="G36" i="60"/>
  <c r="H36" i="60"/>
  <c r="V36" i="60" s="1"/>
  <c r="B37" i="60"/>
  <c r="C37" i="60"/>
  <c r="E37" i="60"/>
  <c r="F37" i="60"/>
  <c r="F52" i="60" s="1"/>
  <c r="F67" i="60" s="1"/>
  <c r="F82" i="60" s="1"/>
  <c r="F97" i="60" s="1"/>
  <c r="F112" i="60" s="1"/>
  <c r="G37" i="60"/>
  <c r="H37" i="60"/>
  <c r="R37" i="60" s="1"/>
  <c r="B38" i="60"/>
  <c r="C38" i="60"/>
  <c r="E38" i="60"/>
  <c r="F38" i="60"/>
  <c r="F53" i="60" s="1"/>
  <c r="F68" i="60" s="1"/>
  <c r="F83" i="60" s="1"/>
  <c r="F98" i="60" s="1"/>
  <c r="F113" i="60" s="1"/>
  <c r="G38" i="60"/>
  <c r="H38" i="60"/>
  <c r="V38" i="60" s="1"/>
  <c r="B39" i="60"/>
  <c r="C39" i="60"/>
  <c r="E39" i="60"/>
  <c r="F39" i="60"/>
  <c r="F54" i="60" s="1"/>
  <c r="F69" i="60" s="1"/>
  <c r="F84" i="60" s="1"/>
  <c r="F99" i="60" s="1"/>
  <c r="F114" i="60" s="1"/>
  <c r="G39" i="60"/>
  <c r="H39" i="60"/>
  <c r="R39" i="60" s="1"/>
  <c r="B40" i="60"/>
  <c r="C40" i="60"/>
  <c r="E40" i="60"/>
  <c r="F40" i="60"/>
  <c r="F55" i="60" s="1"/>
  <c r="F70" i="60" s="1"/>
  <c r="F85" i="60" s="1"/>
  <c r="F100" i="60" s="1"/>
  <c r="F115" i="60" s="1"/>
  <c r="G40" i="60"/>
  <c r="H40" i="60"/>
  <c r="V40" i="60" s="1"/>
  <c r="H29" i="60"/>
  <c r="AA29" i="60" s="1"/>
  <c r="G29" i="60"/>
  <c r="E29" i="60"/>
  <c r="C29" i="60"/>
  <c r="B29" i="60"/>
  <c r="B15" i="60"/>
  <c r="C15" i="60"/>
  <c r="E15" i="60"/>
  <c r="G15" i="60"/>
  <c r="H15" i="60"/>
  <c r="I15" i="60" s="1"/>
  <c r="L15" i="60" s="1"/>
  <c r="B16" i="60"/>
  <c r="C16" i="60"/>
  <c r="E16" i="60"/>
  <c r="G16" i="60"/>
  <c r="H16" i="60"/>
  <c r="I16" i="60" s="1"/>
  <c r="L16" i="60" s="1"/>
  <c r="B17" i="60"/>
  <c r="C17" i="60"/>
  <c r="E17" i="60"/>
  <c r="G17" i="60"/>
  <c r="H17" i="60"/>
  <c r="U17" i="60" s="1"/>
  <c r="B18" i="60"/>
  <c r="C18" i="60"/>
  <c r="E18" i="60"/>
  <c r="G18" i="60"/>
  <c r="H18" i="60"/>
  <c r="B19" i="60"/>
  <c r="C19" i="60"/>
  <c r="E19" i="60"/>
  <c r="G19" i="60"/>
  <c r="H19" i="60"/>
  <c r="I19" i="60" s="1"/>
  <c r="L19" i="60" s="1"/>
  <c r="B20" i="60"/>
  <c r="C20" i="60"/>
  <c r="E20" i="60"/>
  <c r="G20" i="60"/>
  <c r="H20" i="60"/>
  <c r="B21" i="60"/>
  <c r="C21" i="60"/>
  <c r="E21" i="60"/>
  <c r="G21" i="60"/>
  <c r="H21" i="60"/>
  <c r="J21" i="60" s="1"/>
  <c r="B22" i="60"/>
  <c r="C22" i="60"/>
  <c r="E22" i="60"/>
  <c r="G22" i="60"/>
  <c r="H22" i="60"/>
  <c r="R22" i="60" s="1"/>
  <c r="B23" i="60"/>
  <c r="C23" i="60"/>
  <c r="E23" i="60"/>
  <c r="G23" i="60"/>
  <c r="H23" i="60"/>
  <c r="S23" i="60" s="1"/>
  <c r="B24" i="60"/>
  <c r="C24" i="60"/>
  <c r="E24" i="60"/>
  <c r="G24" i="60"/>
  <c r="H24" i="60"/>
  <c r="I24" i="60" s="1"/>
  <c r="L24" i="60" s="1"/>
  <c r="B25" i="60"/>
  <c r="C25" i="60"/>
  <c r="E25" i="60"/>
  <c r="G25" i="60"/>
  <c r="H25" i="60"/>
  <c r="U25" i="60" s="1"/>
  <c r="H14" i="60"/>
  <c r="AA14" i="60" s="1"/>
  <c r="G14" i="60"/>
  <c r="E14" i="60"/>
  <c r="C14" i="60"/>
  <c r="B14" i="60"/>
  <c r="P49" i="60" l="1"/>
  <c r="N49" i="60"/>
  <c r="P62" i="60"/>
  <c r="N62" i="60"/>
  <c r="P24" i="60"/>
  <c r="N24" i="60"/>
  <c r="P16" i="60"/>
  <c r="N16" i="60"/>
  <c r="P45" i="60"/>
  <c r="N45" i="60"/>
  <c r="P64" i="60"/>
  <c r="N64" i="60"/>
  <c r="P19" i="60"/>
  <c r="N19" i="60"/>
  <c r="P69" i="60"/>
  <c r="N69" i="60"/>
  <c r="P67" i="60"/>
  <c r="N67" i="60"/>
  <c r="P61" i="60"/>
  <c r="N61" i="60"/>
  <c r="P15" i="60"/>
  <c r="N15" i="60"/>
  <c r="AB47" i="60"/>
  <c r="S20" i="60"/>
  <c r="I65" i="60"/>
  <c r="L65" i="60" s="1"/>
  <c r="S59" i="60"/>
  <c r="I85" i="60"/>
  <c r="L85" i="60" s="1"/>
  <c r="AC65" i="60"/>
  <c r="V64" i="60"/>
  <c r="U64" i="60"/>
  <c r="AA59" i="60"/>
  <c r="I84" i="60"/>
  <c r="L84" i="60" s="1"/>
  <c r="I81" i="60"/>
  <c r="L81" i="60" s="1"/>
  <c r="W78" i="60"/>
  <c r="R67" i="60"/>
  <c r="W82" i="60"/>
  <c r="I76" i="60"/>
  <c r="L76" i="60" s="1"/>
  <c r="AA83" i="60"/>
  <c r="X83" i="60"/>
  <c r="AC38" i="60"/>
  <c r="Z67" i="60"/>
  <c r="S83" i="60"/>
  <c r="AB83" i="60" s="1"/>
  <c r="W75" i="60"/>
  <c r="Y67" i="60"/>
  <c r="I83" i="60"/>
  <c r="L83" i="60" s="1"/>
  <c r="X80" i="60"/>
  <c r="W80" i="60"/>
  <c r="AC70" i="60"/>
  <c r="Y65" i="60"/>
  <c r="Y74" i="60"/>
  <c r="S75" i="60"/>
  <c r="AB75" i="60" s="1"/>
  <c r="Z70" i="60"/>
  <c r="W66" i="60"/>
  <c r="X65" i="60"/>
  <c r="S64" i="60"/>
  <c r="AB64" i="60" s="1"/>
  <c r="Z74" i="60"/>
  <c r="I79" i="60"/>
  <c r="L79" i="60" s="1"/>
  <c r="I78" i="60"/>
  <c r="L78" i="60" s="1"/>
  <c r="I75" i="60"/>
  <c r="L75" i="60" s="1"/>
  <c r="Y70" i="60"/>
  <c r="W65" i="60"/>
  <c r="U70" i="60"/>
  <c r="U65" i="60"/>
  <c r="AC64" i="60"/>
  <c r="J60" i="60"/>
  <c r="AA85" i="60"/>
  <c r="AA64" i="60"/>
  <c r="X85" i="60"/>
  <c r="X76" i="60"/>
  <c r="AA75" i="60"/>
  <c r="R59" i="60"/>
  <c r="J70" i="60"/>
  <c r="J65" i="60"/>
  <c r="W64" i="60"/>
  <c r="S85" i="60"/>
  <c r="AB85" i="60" s="1"/>
  <c r="X84" i="60"/>
  <c r="X82" i="60"/>
  <c r="X75" i="60"/>
  <c r="AC52" i="60"/>
  <c r="W62" i="60"/>
  <c r="X52" i="60"/>
  <c r="S70" i="60"/>
  <c r="AB70" i="60" s="1"/>
  <c r="AC69" i="60"/>
  <c r="X67" i="60"/>
  <c r="V62" i="60"/>
  <c r="AC61" i="60"/>
  <c r="W84" i="60"/>
  <c r="AA77" i="60"/>
  <c r="Y62" i="60"/>
  <c r="Z52" i="60"/>
  <c r="W52" i="60"/>
  <c r="J59" i="60"/>
  <c r="AA70" i="60"/>
  <c r="R70" i="60"/>
  <c r="W67" i="60"/>
  <c r="V65" i="60"/>
  <c r="U62" i="60"/>
  <c r="I82" i="60"/>
  <c r="L82" i="60" s="1"/>
  <c r="AA81" i="60"/>
  <c r="I80" i="60"/>
  <c r="L80" i="60" s="1"/>
  <c r="AA79" i="60"/>
  <c r="X77" i="60"/>
  <c r="V52" i="60"/>
  <c r="W69" i="60"/>
  <c r="V67" i="60"/>
  <c r="X63" i="60"/>
  <c r="X81" i="60"/>
  <c r="X79" i="60"/>
  <c r="W77" i="60"/>
  <c r="U52" i="60"/>
  <c r="V69" i="60"/>
  <c r="Y68" i="60"/>
  <c r="AC67" i="60"/>
  <c r="U67" i="60"/>
  <c r="W63" i="60"/>
  <c r="AC62" i="60"/>
  <c r="S62" i="60"/>
  <c r="AB62" i="60" s="1"/>
  <c r="W61" i="60"/>
  <c r="W81" i="60"/>
  <c r="W79" i="60"/>
  <c r="Y59" i="60"/>
  <c r="X70" i="60"/>
  <c r="U69" i="60"/>
  <c r="W68" i="60"/>
  <c r="AA65" i="60"/>
  <c r="S65" i="60"/>
  <c r="AB65" i="60" s="1"/>
  <c r="V63" i="60"/>
  <c r="AA62" i="60"/>
  <c r="R62" i="60"/>
  <c r="V61" i="60"/>
  <c r="Y60" i="60"/>
  <c r="J74" i="60"/>
  <c r="W85" i="60"/>
  <c r="W83" i="60"/>
  <c r="S77" i="60"/>
  <c r="AB77" i="60" s="1"/>
  <c r="R52" i="60"/>
  <c r="Z59" i="60"/>
  <c r="W70" i="60"/>
  <c r="J68" i="60"/>
  <c r="AA67" i="60"/>
  <c r="S67" i="60"/>
  <c r="AB67" i="60" s="1"/>
  <c r="Z65" i="60"/>
  <c r="I63" i="60"/>
  <c r="L63" i="60" s="1"/>
  <c r="Z62" i="60"/>
  <c r="J62" i="60"/>
  <c r="U61" i="60"/>
  <c r="W60" i="60"/>
  <c r="R74" i="60"/>
  <c r="S81" i="60"/>
  <c r="AB81" i="60" s="1"/>
  <c r="S79" i="60"/>
  <c r="AB79" i="60" s="1"/>
  <c r="X78" i="60"/>
  <c r="I77" i="60"/>
  <c r="L77" i="60" s="1"/>
  <c r="W76" i="60"/>
  <c r="Y85" i="60"/>
  <c r="J85" i="60"/>
  <c r="AC84" i="60"/>
  <c r="U84" i="60"/>
  <c r="Y83" i="60"/>
  <c r="J83" i="60"/>
  <c r="AC82" i="60"/>
  <c r="U82" i="60"/>
  <c r="Y81" i="60"/>
  <c r="J81" i="60"/>
  <c r="AC80" i="60"/>
  <c r="U80" i="60"/>
  <c r="Y79" i="60"/>
  <c r="J79" i="60"/>
  <c r="AC78" i="60"/>
  <c r="U78" i="60"/>
  <c r="Y77" i="60"/>
  <c r="J77" i="60"/>
  <c r="AC76" i="60"/>
  <c r="U76" i="60"/>
  <c r="Y75" i="60"/>
  <c r="J75" i="60"/>
  <c r="AA84" i="60"/>
  <c r="S84" i="60"/>
  <c r="AB84" i="60" s="1"/>
  <c r="AA82" i="60"/>
  <c r="S82" i="60"/>
  <c r="AB82" i="60" s="1"/>
  <c r="AA80" i="60"/>
  <c r="S80" i="60"/>
  <c r="AB80" i="60" s="1"/>
  <c r="AA78" i="60"/>
  <c r="S78" i="60"/>
  <c r="AB78" i="60" s="1"/>
  <c r="AA76" i="60"/>
  <c r="S76" i="60"/>
  <c r="AB76" i="60" s="1"/>
  <c r="V85" i="60"/>
  <c r="Z84" i="60"/>
  <c r="R84" i="60"/>
  <c r="V83" i="60"/>
  <c r="Z82" i="60"/>
  <c r="R82" i="60"/>
  <c r="V81" i="60"/>
  <c r="Z80" i="60"/>
  <c r="R80" i="60"/>
  <c r="V79" i="60"/>
  <c r="Z78" i="60"/>
  <c r="R78" i="60"/>
  <c r="V77" i="60"/>
  <c r="Z76" i="60"/>
  <c r="R76" i="60"/>
  <c r="V75" i="60"/>
  <c r="AC85" i="60"/>
  <c r="U85" i="60"/>
  <c r="Y84" i="60"/>
  <c r="J84" i="60"/>
  <c r="AC83" i="60"/>
  <c r="U83" i="60"/>
  <c r="Y82" i="60"/>
  <c r="J82" i="60"/>
  <c r="AC81" i="60"/>
  <c r="U81" i="60"/>
  <c r="Y80" i="60"/>
  <c r="J80" i="60"/>
  <c r="AC79" i="60"/>
  <c r="U79" i="60"/>
  <c r="Y78" i="60"/>
  <c r="J78" i="60"/>
  <c r="AC77" i="60"/>
  <c r="U77" i="60"/>
  <c r="Y76" i="60"/>
  <c r="J76" i="60"/>
  <c r="AC75" i="60"/>
  <c r="U75" i="60"/>
  <c r="Z85" i="60"/>
  <c r="Z83" i="60"/>
  <c r="Z81" i="60"/>
  <c r="Z79" i="60"/>
  <c r="Z77" i="60"/>
  <c r="Z75" i="60"/>
  <c r="S74" i="60"/>
  <c r="U74" i="60"/>
  <c r="V74" i="60"/>
  <c r="W74" i="60"/>
  <c r="I74" i="60"/>
  <c r="L74" i="60" s="1"/>
  <c r="X74" i="60"/>
  <c r="Z68" i="60"/>
  <c r="R68" i="60"/>
  <c r="X66" i="60"/>
  <c r="I66" i="60"/>
  <c r="L66" i="60" s="1"/>
  <c r="Y63" i="60"/>
  <c r="J63" i="60"/>
  <c r="Z60" i="60"/>
  <c r="R60" i="60"/>
  <c r="X68" i="60"/>
  <c r="I68" i="60"/>
  <c r="L68" i="60" s="1"/>
  <c r="V66" i="60"/>
  <c r="X60" i="60"/>
  <c r="I60" i="60"/>
  <c r="L60" i="60" s="1"/>
  <c r="AC66" i="60"/>
  <c r="U66" i="60"/>
  <c r="I70" i="60"/>
  <c r="L70" i="60" s="1"/>
  <c r="AA69" i="60"/>
  <c r="S69" i="60"/>
  <c r="AB69" i="60" s="1"/>
  <c r="V68" i="60"/>
  <c r="J67" i="60"/>
  <c r="Z64" i="60"/>
  <c r="R64" i="60"/>
  <c r="AC63" i="60"/>
  <c r="U63" i="60"/>
  <c r="X62" i="60"/>
  <c r="AA61" i="60"/>
  <c r="S61" i="60"/>
  <c r="AB61" i="60" s="1"/>
  <c r="V60" i="60"/>
  <c r="Z69" i="60"/>
  <c r="R69" i="60"/>
  <c r="AC68" i="60"/>
  <c r="U68" i="60"/>
  <c r="AA66" i="60"/>
  <c r="S66" i="60"/>
  <c r="AB66" i="60" s="1"/>
  <c r="Y64" i="60"/>
  <c r="J64" i="60"/>
  <c r="Z61" i="60"/>
  <c r="R61" i="60"/>
  <c r="AC60" i="60"/>
  <c r="U60" i="60"/>
  <c r="Y69" i="60"/>
  <c r="J69" i="60"/>
  <c r="AB68" i="60"/>
  <c r="Z66" i="60"/>
  <c r="R66" i="60"/>
  <c r="X64" i="60"/>
  <c r="AA63" i="60"/>
  <c r="S63" i="60"/>
  <c r="AB63" i="60" s="1"/>
  <c r="Y61" i="60"/>
  <c r="J61" i="60"/>
  <c r="AB60" i="60"/>
  <c r="X69" i="60"/>
  <c r="AA68" i="60"/>
  <c r="Y66" i="60"/>
  <c r="Z63" i="60"/>
  <c r="X61" i="60"/>
  <c r="AA60" i="60"/>
  <c r="U59" i="60"/>
  <c r="V59" i="60"/>
  <c r="W59" i="60"/>
  <c r="I59" i="60"/>
  <c r="L59" i="60" s="1"/>
  <c r="AA20" i="60"/>
  <c r="V39" i="60"/>
  <c r="I38" i="60"/>
  <c r="L38" i="60" s="1"/>
  <c r="V20" i="60"/>
  <c r="AB17" i="60"/>
  <c r="AC17" i="60"/>
  <c r="AA17" i="60"/>
  <c r="I35" i="60"/>
  <c r="L35" i="60" s="1"/>
  <c r="V17" i="60"/>
  <c r="I18" i="60"/>
  <c r="L18" i="60" s="1"/>
  <c r="Z54" i="60"/>
  <c r="S53" i="60"/>
  <c r="AB53" i="60" s="1"/>
  <c r="I50" i="60"/>
  <c r="L50" i="60" s="1"/>
  <c r="Z20" i="60"/>
  <c r="Y51" i="60"/>
  <c r="X20" i="60"/>
  <c r="W45" i="60"/>
  <c r="J39" i="60"/>
  <c r="AA36" i="60"/>
  <c r="I39" i="60"/>
  <c r="L39" i="60" s="1"/>
  <c r="I37" i="60"/>
  <c r="L37" i="60" s="1"/>
  <c r="I36" i="60"/>
  <c r="L36" i="60" s="1"/>
  <c r="J35" i="60"/>
  <c r="AC34" i="60"/>
  <c r="AB54" i="60"/>
  <c r="V53" i="60"/>
  <c r="AB34" i="60"/>
  <c r="X54" i="60"/>
  <c r="X53" i="60"/>
  <c r="J52" i="60"/>
  <c r="X19" i="60"/>
  <c r="I34" i="60"/>
  <c r="L34" i="60" s="1"/>
  <c r="J33" i="60"/>
  <c r="AC32" i="60"/>
  <c r="J54" i="60"/>
  <c r="W53" i="60"/>
  <c r="X48" i="60"/>
  <c r="I33" i="60"/>
  <c r="L33" i="60" s="1"/>
  <c r="AC15" i="60"/>
  <c r="AB25" i="60"/>
  <c r="X22" i="60"/>
  <c r="X15" i="60"/>
  <c r="Z50" i="60"/>
  <c r="U46" i="60"/>
  <c r="AC30" i="60"/>
  <c r="Y23" i="60"/>
  <c r="AC21" i="60"/>
  <c r="J19" i="60"/>
  <c r="W17" i="60"/>
  <c r="R38" i="60"/>
  <c r="AA37" i="60"/>
  <c r="R34" i="60"/>
  <c r="Z30" i="60"/>
  <c r="AC53" i="60"/>
  <c r="AC51" i="60"/>
  <c r="Y48" i="60"/>
  <c r="W23" i="60"/>
  <c r="U23" i="60"/>
  <c r="W21" i="60"/>
  <c r="Z36" i="60"/>
  <c r="I54" i="60"/>
  <c r="L54" i="60" s="1"/>
  <c r="AA53" i="60"/>
  <c r="J53" i="60"/>
  <c r="Y52" i="60"/>
  <c r="I52" i="60"/>
  <c r="L52" i="60" s="1"/>
  <c r="S48" i="60"/>
  <c r="AB48" i="60" s="1"/>
  <c r="X30" i="60"/>
  <c r="S25" i="60"/>
  <c r="R23" i="60"/>
  <c r="U21" i="60"/>
  <c r="S17" i="60"/>
  <c r="AA40" i="60"/>
  <c r="R30" i="60"/>
  <c r="Y53" i="60"/>
  <c r="I53" i="60"/>
  <c r="L53" i="60" s="1"/>
  <c r="R51" i="60"/>
  <c r="AB50" i="60"/>
  <c r="J48" i="60"/>
  <c r="X21" i="60"/>
  <c r="J23" i="60"/>
  <c r="I21" i="60"/>
  <c r="L21" i="60" s="1"/>
  <c r="AB19" i="60"/>
  <c r="I40" i="60"/>
  <c r="L40" i="60" s="1"/>
  <c r="R36" i="60"/>
  <c r="I30" i="60"/>
  <c r="L30" i="60" s="1"/>
  <c r="AC23" i="60"/>
  <c r="W19" i="60"/>
  <c r="Z23" i="60"/>
  <c r="V19" i="60"/>
  <c r="X17" i="60"/>
  <c r="Z38" i="60"/>
  <c r="AA34" i="60"/>
  <c r="AA30" i="60"/>
  <c r="AA44" i="60"/>
  <c r="U53" i="60"/>
  <c r="AA48" i="60"/>
  <c r="AC45" i="60"/>
  <c r="V22" i="60"/>
  <c r="V15" i="60"/>
  <c r="Z40" i="60"/>
  <c r="Z32" i="60"/>
  <c r="U22" i="60"/>
  <c r="S21" i="60"/>
  <c r="R19" i="60"/>
  <c r="Y18" i="60"/>
  <c r="U15" i="60"/>
  <c r="X40" i="60"/>
  <c r="AA38" i="60"/>
  <c r="U34" i="60"/>
  <c r="W32" i="60"/>
  <c r="I55" i="60"/>
  <c r="L55" i="60" s="1"/>
  <c r="Y54" i="60"/>
  <c r="Z51" i="60"/>
  <c r="I51" i="60"/>
  <c r="L51" i="60" s="1"/>
  <c r="X50" i="60"/>
  <c r="W48" i="60"/>
  <c r="I46" i="60"/>
  <c r="L46" i="60" s="1"/>
  <c r="Z45" i="60"/>
  <c r="AC22" i="60"/>
  <c r="X18" i="60"/>
  <c r="W38" i="60"/>
  <c r="S44" i="60"/>
  <c r="V54" i="60"/>
  <c r="X51" i="60"/>
  <c r="U50" i="60"/>
  <c r="Y47" i="60"/>
  <c r="Z46" i="60"/>
  <c r="V45" i="60"/>
  <c r="U32" i="60"/>
  <c r="V50" i="60"/>
  <c r="Z47" i="60"/>
  <c r="AB22" i="60"/>
  <c r="S22" i="60"/>
  <c r="AA35" i="60"/>
  <c r="AA33" i="60"/>
  <c r="S32" i="60"/>
  <c r="AB32" i="60" s="1"/>
  <c r="AA22" i="60"/>
  <c r="J22" i="60"/>
  <c r="AB21" i="60"/>
  <c r="Z19" i="60"/>
  <c r="S18" i="60"/>
  <c r="AB18" i="60" s="1"/>
  <c r="S40" i="60"/>
  <c r="AB40" i="60" s="1"/>
  <c r="U38" i="60"/>
  <c r="Y35" i="60"/>
  <c r="Y33" i="60"/>
  <c r="R32" i="60"/>
  <c r="U54" i="60"/>
  <c r="W51" i="60"/>
  <c r="R50" i="60"/>
  <c r="W49" i="60"/>
  <c r="I48" i="60"/>
  <c r="L48" i="60" s="1"/>
  <c r="R47" i="60"/>
  <c r="Y46" i="60"/>
  <c r="W22" i="60"/>
  <c r="W40" i="60"/>
  <c r="AA19" i="60"/>
  <c r="W18" i="60"/>
  <c r="Y22" i="60"/>
  <c r="I22" i="60"/>
  <c r="L22" i="60" s="1"/>
  <c r="AA21" i="60"/>
  <c r="Y19" i="60"/>
  <c r="J18" i="60"/>
  <c r="AC40" i="60"/>
  <c r="R40" i="60"/>
  <c r="S38" i="60"/>
  <c r="AB38" i="60" s="1"/>
  <c r="I32" i="60"/>
  <c r="L32" i="60" s="1"/>
  <c r="Y44" i="60"/>
  <c r="R54" i="60"/>
  <c r="U51" i="60"/>
  <c r="J50" i="60"/>
  <c r="U49" i="60"/>
  <c r="I47" i="60"/>
  <c r="L47" i="60" s="1"/>
  <c r="X46" i="60"/>
  <c r="S45" i="60"/>
  <c r="AB45" i="60" s="1"/>
  <c r="AA32" i="60"/>
  <c r="AA18" i="60"/>
  <c r="X55" i="60"/>
  <c r="J51" i="60"/>
  <c r="Y50" i="60"/>
  <c r="J46" i="60"/>
  <c r="AA45" i="60"/>
  <c r="R55" i="60"/>
  <c r="AA25" i="60"/>
  <c r="W24" i="60"/>
  <c r="Z18" i="60"/>
  <c r="R18" i="60"/>
  <c r="W15" i="60"/>
  <c r="U40" i="60"/>
  <c r="J37" i="60"/>
  <c r="AC36" i="60"/>
  <c r="S36" i="60"/>
  <c r="AB36" i="60" s="1"/>
  <c r="S35" i="60"/>
  <c r="AB35" i="60" s="1"/>
  <c r="S33" i="60"/>
  <c r="AB33" i="60" s="1"/>
  <c r="I31" i="60"/>
  <c r="L31" i="60" s="1"/>
  <c r="S30" i="60"/>
  <c r="AB30" i="60" s="1"/>
  <c r="U44" i="60"/>
  <c r="Y55" i="60"/>
  <c r="J55" i="60"/>
  <c r="AC54" i="60"/>
  <c r="AB52" i="60"/>
  <c r="AA51" i="60"/>
  <c r="S51" i="60"/>
  <c r="AB51" i="60" s="1"/>
  <c r="V49" i="60"/>
  <c r="AC49" i="60"/>
  <c r="Z48" i="60"/>
  <c r="R48" i="60"/>
  <c r="J47" i="60"/>
  <c r="AA46" i="60"/>
  <c r="R46" i="60"/>
  <c r="U45" i="60"/>
  <c r="Y31" i="60"/>
  <c r="W55" i="60"/>
  <c r="AB15" i="60"/>
  <c r="Y37" i="60"/>
  <c r="X31" i="60"/>
  <c r="V55" i="60"/>
  <c r="AA49" i="60"/>
  <c r="S49" i="60"/>
  <c r="AB49" i="60" s="1"/>
  <c r="X47" i="60"/>
  <c r="AC47" i="60"/>
  <c r="AB46" i="60"/>
  <c r="R45" i="60"/>
  <c r="J14" i="60"/>
  <c r="R14" i="60"/>
  <c r="V18" i="60"/>
  <c r="AA15" i="60"/>
  <c r="S15" i="60"/>
  <c r="Y39" i="60"/>
  <c r="X37" i="60"/>
  <c r="X36" i="60"/>
  <c r="X35" i="60"/>
  <c r="Z34" i="60"/>
  <c r="X33" i="60"/>
  <c r="W31" i="60"/>
  <c r="W30" i="60"/>
  <c r="AC55" i="60"/>
  <c r="U55" i="60"/>
  <c r="Z49" i="60"/>
  <c r="R49" i="60"/>
  <c r="V48" i="60"/>
  <c r="W47" i="60"/>
  <c r="W46" i="60"/>
  <c r="AC46" i="60"/>
  <c r="Y45" i="60"/>
  <c r="J45" i="60"/>
  <c r="Y14" i="60"/>
  <c r="Z22" i="60"/>
  <c r="W20" i="60"/>
  <c r="AC19" i="60"/>
  <c r="U19" i="60"/>
  <c r="AC18" i="60"/>
  <c r="U18" i="60"/>
  <c r="Z15" i="60"/>
  <c r="R15" i="60"/>
  <c r="X39" i="60"/>
  <c r="X38" i="60"/>
  <c r="W37" i="60"/>
  <c r="W36" i="60"/>
  <c r="W35" i="60"/>
  <c r="X34" i="60"/>
  <c r="W33" i="60"/>
  <c r="X32" i="60"/>
  <c r="V31" i="60"/>
  <c r="V30" i="60"/>
  <c r="J44" i="60"/>
  <c r="W54" i="60"/>
  <c r="Z53" i="60"/>
  <c r="W50" i="60"/>
  <c r="AC50" i="60"/>
  <c r="Y49" i="60"/>
  <c r="J49" i="60"/>
  <c r="AC48" i="60"/>
  <c r="U48" i="60"/>
  <c r="V47" i="60"/>
  <c r="V46" i="60"/>
  <c r="X45" i="60"/>
  <c r="Z14" i="60"/>
  <c r="Y15" i="60"/>
  <c r="J15" i="60"/>
  <c r="W39" i="60"/>
  <c r="V37" i="60"/>
  <c r="U36" i="60"/>
  <c r="V35" i="60"/>
  <c r="W34" i="60"/>
  <c r="V33" i="60"/>
  <c r="U30" i="60"/>
  <c r="AA55" i="60"/>
  <c r="S55" i="60"/>
  <c r="AB55" i="60" s="1"/>
  <c r="X49" i="60"/>
  <c r="U47" i="60"/>
  <c r="J31" i="60"/>
  <c r="AA54" i="60"/>
  <c r="AA52" i="60"/>
  <c r="AA50" i="60"/>
  <c r="AA47" i="60"/>
  <c r="V44" i="60"/>
  <c r="W44" i="60"/>
  <c r="I44" i="60"/>
  <c r="L44" i="60" s="1"/>
  <c r="X44" i="60"/>
  <c r="R44" i="60"/>
  <c r="Y40" i="60"/>
  <c r="J40" i="60"/>
  <c r="AC39" i="60"/>
  <c r="U39" i="60"/>
  <c r="Y38" i="60"/>
  <c r="J38" i="60"/>
  <c r="AC37" i="60"/>
  <c r="U37" i="60"/>
  <c r="Y36" i="60"/>
  <c r="J36" i="60"/>
  <c r="AC35" i="60"/>
  <c r="U35" i="60"/>
  <c r="Y34" i="60"/>
  <c r="J34" i="60"/>
  <c r="AC33" i="60"/>
  <c r="U33" i="60"/>
  <c r="Y32" i="60"/>
  <c r="J32" i="60"/>
  <c r="AC31" i="60"/>
  <c r="U31" i="60"/>
  <c r="Y30" i="60"/>
  <c r="AA39" i="60"/>
  <c r="S37" i="60"/>
  <c r="AB37" i="60" s="1"/>
  <c r="AA31" i="60"/>
  <c r="S31" i="60"/>
  <c r="AB31" i="60" s="1"/>
  <c r="S39" i="60"/>
  <c r="AB39" i="60" s="1"/>
  <c r="Z39" i="60"/>
  <c r="Z37" i="60"/>
  <c r="Z35" i="60"/>
  <c r="V34" i="60"/>
  <c r="Z33" i="60"/>
  <c r="Z31" i="60"/>
  <c r="U29" i="60"/>
  <c r="V29" i="60"/>
  <c r="W29" i="60"/>
  <c r="I29" i="60"/>
  <c r="L29" i="60" s="1"/>
  <c r="X29" i="60"/>
  <c r="J29" i="60"/>
  <c r="Y29" i="60"/>
  <c r="R29" i="60"/>
  <c r="Z29" i="60"/>
  <c r="S29" i="60"/>
  <c r="V24" i="60"/>
  <c r="R20" i="60"/>
  <c r="V16" i="60"/>
  <c r="Z25" i="60"/>
  <c r="R25" i="60"/>
  <c r="AC24" i="60"/>
  <c r="U24" i="60"/>
  <c r="X23" i="60"/>
  <c r="I23" i="60"/>
  <c r="L23" i="60" s="1"/>
  <c r="V21" i="60"/>
  <c r="Y20" i="60"/>
  <c r="J20" i="60"/>
  <c r="Z17" i="60"/>
  <c r="R17" i="60"/>
  <c r="AC16" i="60"/>
  <c r="U16" i="60"/>
  <c r="Y25" i="60"/>
  <c r="J25" i="60"/>
  <c r="I20" i="60"/>
  <c r="L20" i="60" s="1"/>
  <c r="S19" i="60"/>
  <c r="Y17" i="60"/>
  <c r="J17" i="60"/>
  <c r="X25" i="60"/>
  <c r="I25" i="60"/>
  <c r="L25" i="60" s="1"/>
  <c r="AA24" i="60"/>
  <c r="S24" i="60"/>
  <c r="AB24" i="60" s="1"/>
  <c r="V23" i="60"/>
  <c r="I17" i="60"/>
  <c r="L17" i="60" s="1"/>
  <c r="AA16" i="60"/>
  <c r="S16" i="60"/>
  <c r="AB16" i="60" s="1"/>
  <c r="Z16" i="60"/>
  <c r="R16" i="60"/>
  <c r="R24" i="60"/>
  <c r="V25" i="60"/>
  <c r="Y24" i="60"/>
  <c r="J24" i="60"/>
  <c r="AB23" i="60"/>
  <c r="Z21" i="60"/>
  <c r="R21" i="60"/>
  <c r="AC20" i="60"/>
  <c r="U20" i="60"/>
  <c r="Y16" i="60"/>
  <c r="J16" i="60"/>
  <c r="W16" i="60"/>
  <c r="W25" i="60"/>
  <c r="Z24" i="60"/>
  <c r="AC25" i="60"/>
  <c r="X24" i="60"/>
  <c r="AA23" i="60"/>
  <c r="Y21" i="60"/>
  <c r="AB20" i="60"/>
  <c r="X16" i="60"/>
  <c r="U14" i="60"/>
  <c r="V14" i="60"/>
  <c r="W14" i="60"/>
  <c r="I14" i="60"/>
  <c r="L14" i="60" s="1"/>
  <c r="X14" i="60"/>
  <c r="S14" i="60"/>
  <c r="P55" i="60" l="1"/>
  <c r="N55" i="60"/>
  <c r="P30" i="60"/>
  <c r="N30" i="60"/>
  <c r="P66" i="60"/>
  <c r="N66" i="60"/>
  <c r="P83" i="60"/>
  <c r="N83" i="60"/>
  <c r="P31" i="60"/>
  <c r="N31" i="60"/>
  <c r="P54" i="60"/>
  <c r="N54" i="60"/>
  <c r="P34" i="60"/>
  <c r="N34" i="60"/>
  <c r="P50" i="60"/>
  <c r="N50" i="60"/>
  <c r="P76" i="60"/>
  <c r="N76" i="60"/>
  <c r="P65" i="60"/>
  <c r="N65" i="60"/>
  <c r="P14" i="60"/>
  <c r="N14" i="60"/>
  <c r="P77" i="60"/>
  <c r="N77" i="60"/>
  <c r="P20" i="60"/>
  <c r="N20" i="60"/>
  <c r="P44" i="60"/>
  <c r="N44" i="60"/>
  <c r="P32" i="60"/>
  <c r="N32" i="60"/>
  <c r="P46" i="60"/>
  <c r="N46" i="60"/>
  <c r="P40" i="60"/>
  <c r="N40" i="60"/>
  <c r="P36" i="60"/>
  <c r="N36" i="60"/>
  <c r="P35" i="60"/>
  <c r="N35" i="60"/>
  <c r="P59" i="60"/>
  <c r="N59" i="60"/>
  <c r="P68" i="60"/>
  <c r="N68" i="60"/>
  <c r="P63" i="60"/>
  <c r="N63" i="60"/>
  <c r="P29" i="60"/>
  <c r="N29" i="60"/>
  <c r="P47" i="60"/>
  <c r="N47" i="60"/>
  <c r="P48" i="60"/>
  <c r="N48" i="60"/>
  <c r="P21" i="60"/>
  <c r="N21" i="60"/>
  <c r="P39" i="60"/>
  <c r="N39" i="60"/>
  <c r="P18" i="60"/>
  <c r="N18" i="60"/>
  <c r="P70" i="60"/>
  <c r="N70" i="60"/>
  <c r="P78" i="60"/>
  <c r="N78" i="60"/>
  <c r="P37" i="60"/>
  <c r="N37" i="60"/>
  <c r="P75" i="60"/>
  <c r="N75" i="60"/>
  <c r="P23" i="60"/>
  <c r="N23" i="60"/>
  <c r="P51" i="60"/>
  <c r="N51" i="60"/>
  <c r="P52" i="60"/>
  <c r="N52" i="60"/>
  <c r="P33" i="60"/>
  <c r="N33" i="60"/>
  <c r="P74" i="60"/>
  <c r="N74" i="60"/>
  <c r="P82" i="60"/>
  <c r="N82" i="60"/>
  <c r="P79" i="60"/>
  <c r="N79" i="60"/>
  <c r="P81" i="60"/>
  <c r="N81" i="60"/>
  <c r="P85" i="60"/>
  <c r="N85" i="60"/>
  <c r="P60" i="60"/>
  <c r="N60" i="60"/>
  <c r="P25" i="60"/>
  <c r="N25" i="60"/>
  <c r="P22" i="60"/>
  <c r="N22" i="60"/>
  <c r="P80" i="60"/>
  <c r="N80" i="60"/>
  <c r="P17" i="60"/>
  <c r="N17" i="60"/>
  <c r="P53" i="60"/>
  <c r="N53" i="60"/>
  <c r="P38" i="60"/>
  <c r="N38" i="60"/>
  <c r="P84" i="60"/>
  <c r="N84" i="60"/>
  <c r="B32" i="2"/>
  <c r="G32" i="2"/>
  <c r="H33" i="2" s="1"/>
  <c r="P32" i="2"/>
  <c r="Q33" i="2" s="1"/>
  <c r="S32" i="2"/>
  <c r="T33" i="2" s="1"/>
  <c r="U32" i="2"/>
  <c r="Y32" i="2"/>
  <c r="Z32" i="2"/>
  <c r="AA32" i="2"/>
  <c r="AB32" i="2"/>
  <c r="AC33" i="2" s="1"/>
  <c r="AF32" i="2"/>
  <c r="Y25" i="64"/>
  <c r="Y48" i="64"/>
  <c r="W82" i="64"/>
  <c r="C33" i="2" l="1"/>
  <c r="E33" i="2"/>
  <c r="AD32" i="2"/>
  <c r="W194" i="64"/>
  <c r="AG32" i="2"/>
  <c r="AH33" i="2" s="1"/>
  <c r="AE32" i="2"/>
  <c r="B40" i="16"/>
  <c r="C40" i="16"/>
  <c r="E40" i="16"/>
  <c r="F41" i="16" s="1"/>
  <c r="G40" i="16"/>
  <c r="H41" i="16" s="1"/>
  <c r="I40" i="16"/>
  <c r="J41" i="16" s="1"/>
  <c r="K40" i="16"/>
  <c r="Q40" i="16"/>
  <c r="R41" i="16" s="1"/>
  <c r="U40" i="16"/>
  <c r="V41" i="16" s="1"/>
  <c r="W40" i="16"/>
  <c r="X41" i="16" s="1"/>
  <c r="Y40" i="16"/>
  <c r="Z40" i="16"/>
  <c r="AA40" i="16"/>
  <c r="AB40" i="16"/>
  <c r="AC40" i="16"/>
  <c r="AD40" i="16"/>
  <c r="AE40" i="16"/>
  <c r="AF40" i="16"/>
  <c r="AG40" i="16"/>
  <c r="AH40" i="16"/>
  <c r="B66" i="16"/>
  <c r="C66" i="16"/>
  <c r="E66" i="16"/>
  <c r="G66" i="16"/>
  <c r="I66" i="16"/>
  <c r="K66" i="16"/>
  <c r="Q66" i="16"/>
  <c r="U66" i="16"/>
  <c r="W66" i="16"/>
  <c r="Y66" i="16"/>
  <c r="Z66" i="16"/>
  <c r="AA66" i="16"/>
  <c r="AB66" i="16"/>
  <c r="AC66" i="16"/>
  <c r="AD66" i="16"/>
  <c r="AE66" i="16"/>
  <c r="AF66" i="16"/>
  <c r="AG66" i="16"/>
  <c r="AH66" i="16"/>
  <c r="B67" i="16"/>
  <c r="C67" i="16"/>
  <c r="E67" i="16"/>
  <c r="F68" i="16" s="1"/>
  <c r="G67" i="16"/>
  <c r="H68" i="16" s="1"/>
  <c r="I67" i="16"/>
  <c r="J68" i="16" s="1"/>
  <c r="K67" i="16"/>
  <c r="Q67" i="16"/>
  <c r="R68" i="16" s="1"/>
  <c r="U67" i="16"/>
  <c r="V68" i="16" s="1"/>
  <c r="W67" i="16"/>
  <c r="X68" i="16" s="1"/>
  <c r="Y67" i="16"/>
  <c r="Z67" i="16"/>
  <c r="AA67" i="16"/>
  <c r="AB67" i="16"/>
  <c r="AC67" i="16"/>
  <c r="AD67" i="16"/>
  <c r="AE67" i="16"/>
  <c r="AF67" i="16"/>
  <c r="AG67" i="16"/>
  <c r="AH67" i="16"/>
  <c r="AI40" i="16" l="1"/>
  <c r="AJ40" i="16"/>
  <c r="F67" i="16"/>
  <c r="AI66" i="16"/>
  <c r="AJ66" i="16"/>
  <c r="J67" i="16"/>
  <c r="H67" i="16"/>
  <c r="X67" i="16"/>
  <c r="V67" i="16"/>
  <c r="AI67" i="16"/>
  <c r="R67" i="16"/>
  <c r="AJ67" i="16"/>
  <c r="J2" i="46"/>
  <c r="K2" i="16"/>
  <c r="V2" i="35"/>
  <c r="AA2" i="1"/>
  <c r="H2" i="6"/>
  <c r="S12" i="51" l="1"/>
  <c r="S13" i="51"/>
  <c r="S14" i="51"/>
  <c r="S15" i="51"/>
  <c r="S16" i="51"/>
  <c r="B29" i="51" l="1"/>
  <c r="B30" i="51"/>
  <c r="B31" i="51"/>
  <c r="B41" i="51"/>
  <c r="B42" i="51"/>
  <c r="B43" i="51"/>
  <c r="B58" i="16"/>
  <c r="C58" i="16"/>
  <c r="E58" i="16"/>
  <c r="G58" i="16"/>
  <c r="I58" i="16"/>
  <c r="K58" i="16"/>
  <c r="Q58" i="16"/>
  <c r="U58" i="16"/>
  <c r="W58" i="16"/>
  <c r="Y58" i="16"/>
  <c r="Z58" i="16"/>
  <c r="AA58" i="16"/>
  <c r="AB58" i="16"/>
  <c r="AC58" i="16"/>
  <c r="AD58" i="16"/>
  <c r="AE58" i="16"/>
  <c r="AF58" i="16"/>
  <c r="AG58" i="16"/>
  <c r="AH58" i="16"/>
  <c r="B59" i="16"/>
  <c r="C59" i="16"/>
  <c r="E59" i="16"/>
  <c r="G59" i="16"/>
  <c r="I59" i="16"/>
  <c r="K59" i="16"/>
  <c r="Q59" i="16"/>
  <c r="U59" i="16"/>
  <c r="W59" i="16"/>
  <c r="Y59" i="16"/>
  <c r="Z59" i="16"/>
  <c r="AA59" i="16"/>
  <c r="AB59" i="16"/>
  <c r="AC59" i="16"/>
  <c r="AD59" i="16"/>
  <c r="AE59" i="16"/>
  <c r="AF59" i="16"/>
  <c r="AG59" i="16"/>
  <c r="AH59" i="16"/>
  <c r="B60" i="16"/>
  <c r="C60" i="16"/>
  <c r="E60" i="16"/>
  <c r="G60" i="16"/>
  <c r="I60" i="16"/>
  <c r="K60" i="16"/>
  <c r="Q60" i="16"/>
  <c r="U60" i="16"/>
  <c r="W60" i="16"/>
  <c r="Y60" i="16"/>
  <c r="Z60" i="16"/>
  <c r="AA60" i="16"/>
  <c r="AB60" i="16"/>
  <c r="AC60" i="16"/>
  <c r="AD60" i="16"/>
  <c r="AE60" i="16"/>
  <c r="AF60" i="16"/>
  <c r="AG60" i="16"/>
  <c r="AH60" i="16"/>
  <c r="B61" i="16"/>
  <c r="C61" i="16"/>
  <c r="E61" i="16"/>
  <c r="G61" i="16"/>
  <c r="I61" i="16"/>
  <c r="K61" i="16"/>
  <c r="Q61" i="16"/>
  <c r="U61" i="16"/>
  <c r="W61" i="16"/>
  <c r="Y61" i="16"/>
  <c r="Z61" i="16"/>
  <c r="AA61" i="16"/>
  <c r="AB61" i="16"/>
  <c r="AC61" i="16"/>
  <c r="AD61" i="16"/>
  <c r="AE61" i="16"/>
  <c r="AF61" i="16"/>
  <c r="AG61" i="16"/>
  <c r="AH61" i="16"/>
  <c r="B62" i="16"/>
  <c r="C62" i="16"/>
  <c r="E62" i="16"/>
  <c r="G62" i="16"/>
  <c r="I62" i="16"/>
  <c r="K62" i="16"/>
  <c r="Q62" i="16"/>
  <c r="U62" i="16"/>
  <c r="W62" i="16"/>
  <c r="Y62" i="16"/>
  <c r="Z62" i="16"/>
  <c r="AA62" i="16"/>
  <c r="AB62" i="16"/>
  <c r="AC62" i="16"/>
  <c r="AD62" i="16"/>
  <c r="AE62" i="16"/>
  <c r="AF62" i="16"/>
  <c r="AG62" i="16"/>
  <c r="AH62" i="16"/>
  <c r="B63" i="16"/>
  <c r="C63" i="16"/>
  <c r="E63" i="16"/>
  <c r="G63" i="16"/>
  <c r="I63" i="16"/>
  <c r="K63" i="16"/>
  <c r="Q63" i="16"/>
  <c r="U63" i="16"/>
  <c r="W63" i="16"/>
  <c r="Y63" i="16"/>
  <c r="Z63" i="16"/>
  <c r="AA63" i="16"/>
  <c r="AB63" i="16"/>
  <c r="AC63" i="16"/>
  <c r="AD63" i="16"/>
  <c r="AE63" i="16"/>
  <c r="AF63" i="16"/>
  <c r="AG63" i="16"/>
  <c r="AH63" i="16"/>
  <c r="B64" i="16"/>
  <c r="C64" i="16"/>
  <c r="E64" i="16"/>
  <c r="G64" i="16"/>
  <c r="I64" i="16"/>
  <c r="K64" i="16"/>
  <c r="Q64" i="16"/>
  <c r="U64" i="16"/>
  <c r="W64" i="16"/>
  <c r="Y64" i="16"/>
  <c r="Z64" i="16"/>
  <c r="AA64" i="16"/>
  <c r="AB64" i="16"/>
  <c r="AC64" i="16"/>
  <c r="AD64" i="16"/>
  <c r="AE64" i="16"/>
  <c r="AF64" i="16"/>
  <c r="AG64" i="16"/>
  <c r="AH64" i="16"/>
  <c r="B65" i="16"/>
  <c r="C65" i="16"/>
  <c r="E65" i="16"/>
  <c r="F66" i="16" s="1"/>
  <c r="G65" i="16"/>
  <c r="H66" i="16" s="1"/>
  <c r="I65" i="16"/>
  <c r="J66" i="16" s="1"/>
  <c r="K65" i="16"/>
  <c r="Q65" i="16"/>
  <c r="R66" i="16" s="1"/>
  <c r="U65" i="16"/>
  <c r="V66" i="16" s="1"/>
  <c r="W65" i="16"/>
  <c r="X66" i="16" s="1"/>
  <c r="Y65" i="16"/>
  <c r="Z65" i="16"/>
  <c r="AA65" i="16"/>
  <c r="AB65" i="16"/>
  <c r="AC65" i="16"/>
  <c r="AD65" i="16"/>
  <c r="AE65" i="16"/>
  <c r="AF65" i="16"/>
  <c r="AG65" i="16"/>
  <c r="AH65" i="16"/>
  <c r="B48" i="16"/>
  <c r="C48" i="16"/>
  <c r="E48" i="16"/>
  <c r="G48" i="16"/>
  <c r="I48" i="16"/>
  <c r="K48" i="16"/>
  <c r="Q48" i="16"/>
  <c r="U48" i="16"/>
  <c r="W48" i="16"/>
  <c r="Y48" i="16"/>
  <c r="Z48" i="16"/>
  <c r="AA48" i="16"/>
  <c r="AB48" i="16"/>
  <c r="AC48" i="16"/>
  <c r="AD48" i="16"/>
  <c r="AE48" i="16"/>
  <c r="AF48" i="16"/>
  <c r="AG48" i="16"/>
  <c r="AH48" i="16"/>
  <c r="B49" i="16"/>
  <c r="C49" i="16"/>
  <c r="E49" i="16"/>
  <c r="G49" i="16"/>
  <c r="I49" i="16"/>
  <c r="K49" i="16"/>
  <c r="Q49" i="16"/>
  <c r="U49" i="16"/>
  <c r="W49" i="16"/>
  <c r="Y49" i="16"/>
  <c r="Z49" i="16"/>
  <c r="AA49" i="16"/>
  <c r="AB49" i="16"/>
  <c r="AC49" i="16"/>
  <c r="AD49" i="16"/>
  <c r="AE49" i="16"/>
  <c r="AF49" i="16"/>
  <c r="AG49" i="16"/>
  <c r="AH49" i="16"/>
  <c r="B50" i="16"/>
  <c r="C50" i="16"/>
  <c r="E50" i="16"/>
  <c r="G50" i="16"/>
  <c r="I50" i="16"/>
  <c r="K50" i="16"/>
  <c r="Q50" i="16"/>
  <c r="U50" i="16"/>
  <c r="W50" i="16"/>
  <c r="Y50" i="16"/>
  <c r="Z50" i="16"/>
  <c r="AA50" i="16"/>
  <c r="AB50" i="16"/>
  <c r="AC50" i="16"/>
  <c r="AD50" i="16"/>
  <c r="AE50" i="16"/>
  <c r="AF50" i="16"/>
  <c r="AG50" i="16"/>
  <c r="AH50" i="16"/>
  <c r="B51" i="16"/>
  <c r="C51" i="16"/>
  <c r="E51" i="16"/>
  <c r="G51" i="16"/>
  <c r="I51" i="16"/>
  <c r="K51" i="16"/>
  <c r="Q51" i="16"/>
  <c r="U51" i="16"/>
  <c r="W51" i="16"/>
  <c r="Y51" i="16"/>
  <c r="Z51" i="16"/>
  <c r="AA51" i="16"/>
  <c r="AB51" i="16"/>
  <c r="AC51" i="16"/>
  <c r="AD51" i="16"/>
  <c r="AE51" i="16"/>
  <c r="AF51" i="16"/>
  <c r="AG51" i="16"/>
  <c r="AH51" i="16"/>
  <c r="B52" i="16"/>
  <c r="C52" i="16"/>
  <c r="E52" i="16"/>
  <c r="G52" i="16"/>
  <c r="I52" i="16"/>
  <c r="K52" i="16"/>
  <c r="Q52" i="16"/>
  <c r="U52" i="16"/>
  <c r="W52" i="16"/>
  <c r="Y52" i="16"/>
  <c r="Z52" i="16"/>
  <c r="AA52" i="16"/>
  <c r="AB52" i="16"/>
  <c r="AC52" i="16"/>
  <c r="AD52" i="16"/>
  <c r="AE52" i="16"/>
  <c r="AF52" i="16"/>
  <c r="AG52" i="16"/>
  <c r="AH52" i="16"/>
  <c r="B53" i="16"/>
  <c r="C53" i="16"/>
  <c r="E53" i="16"/>
  <c r="G53" i="16"/>
  <c r="I53" i="16"/>
  <c r="K53" i="16"/>
  <c r="Q53" i="16"/>
  <c r="U53" i="16"/>
  <c r="W53" i="16"/>
  <c r="Y53" i="16"/>
  <c r="Z53" i="16"/>
  <c r="AA53" i="16"/>
  <c r="AB53" i="16"/>
  <c r="AC53" i="16"/>
  <c r="AD53" i="16"/>
  <c r="AE53" i="16"/>
  <c r="AF53" i="16"/>
  <c r="AG53" i="16"/>
  <c r="AH53" i="16"/>
  <c r="B54" i="16"/>
  <c r="C54" i="16"/>
  <c r="E54" i="16"/>
  <c r="G54" i="16"/>
  <c r="I54" i="16"/>
  <c r="K54" i="16"/>
  <c r="Q54" i="16"/>
  <c r="U54" i="16"/>
  <c r="W54" i="16"/>
  <c r="Y54" i="16"/>
  <c r="Z54" i="16"/>
  <c r="AA54" i="16"/>
  <c r="AB54" i="16"/>
  <c r="AC54" i="16"/>
  <c r="AD54" i="16"/>
  <c r="AE54" i="16"/>
  <c r="AF54" i="16"/>
  <c r="AG54" i="16"/>
  <c r="AH54" i="16"/>
  <c r="B55" i="16"/>
  <c r="C55" i="16"/>
  <c r="E55" i="16"/>
  <c r="G55" i="16"/>
  <c r="I55" i="16"/>
  <c r="K55" i="16"/>
  <c r="Q55" i="16"/>
  <c r="U55" i="16"/>
  <c r="W55" i="16"/>
  <c r="Y55" i="16"/>
  <c r="Z55" i="16"/>
  <c r="AA55" i="16"/>
  <c r="AB55" i="16"/>
  <c r="AC55" i="16"/>
  <c r="AD55" i="16"/>
  <c r="AE55" i="16"/>
  <c r="AF55" i="16"/>
  <c r="AG55" i="16"/>
  <c r="AH55" i="16"/>
  <c r="B56" i="16"/>
  <c r="C56" i="16"/>
  <c r="E56" i="16"/>
  <c r="G56" i="16"/>
  <c r="I56" i="16"/>
  <c r="K56" i="16"/>
  <c r="Q56" i="16"/>
  <c r="U56" i="16"/>
  <c r="W56" i="16"/>
  <c r="Y56" i="16"/>
  <c r="Z56" i="16"/>
  <c r="AA56" i="16"/>
  <c r="AB56" i="16"/>
  <c r="AC56" i="16"/>
  <c r="AD56" i="16"/>
  <c r="AE56" i="16"/>
  <c r="AF56" i="16"/>
  <c r="AG56" i="16"/>
  <c r="AH56" i="16"/>
  <c r="B57" i="16"/>
  <c r="C57" i="16"/>
  <c r="E57" i="16"/>
  <c r="G57" i="16"/>
  <c r="I57" i="16"/>
  <c r="K57" i="16"/>
  <c r="Q57" i="16"/>
  <c r="U57" i="16"/>
  <c r="W57" i="16"/>
  <c r="Y57" i="16"/>
  <c r="Z57" i="16"/>
  <c r="AA57" i="16"/>
  <c r="AB57" i="16"/>
  <c r="AC57" i="16"/>
  <c r="AD57" i="16"/>
  <c r="AE57" i="16"/>
  <c r="AF57" i="16"/>
  <c r="AG57" i="16"/>
  <c r="AH57" i="16"/>
  <c r="B36" i="16"/>
  <c r="C36" i="16"/>
  <c r="E36" i="16"/>
  <c r="G36" i="16"/>
  <c r="I36" i="16"/>
  <c r="K36" i="16"/>
  <c r="Q36" i="16"/>
  <c r="U36" i="16"/>
  <c r="W36" i="16"/>
  <c r="Y36" i="16"/>
  <c r="Z36" i="16"/>
  <c r="AA36" i="16"/>
  <c r="AB36" i="16"/>
  <c r="AC36" i="16"/>
  <c r="AD36" i="16"/>
  <c r="AE36" i="16"/>
  <c r="AF36" i="16"/>
  <c r="AG36" i="16"/>
  <c r="AH36" i="16"/>
  <c r="B37" i="16"/>
  <c r="C37" i="16"/>
  <c r="E37" i="16"/>
  <c r="G37" i="16"/>
  <c r="I37" i="16"/>
  <c r="K37" i="16"/>
  <c r="Q37" i="16"/>
  <c r="U37" i="16"/>
  <c r="W37" i="16"/>
  <c r="Y37" i="16"/>
  <c r="Z37" i="16"/>
  <c r="AA37" i="16"/>
  <c r="AB37" i="16"/>
  <c r="AC37" i="16"/>
  <c r="AD37" i="16"/>
  <c r="AE37" i="16"/>
  <c r="AF37" i="16"/>
  <c r="AG37" i="16"/>
  <c r="AH37" i="16"/>
  <c r="B38" i="16"/>
  <c r="C38" i="16"/>
  <c r="E38" i="16"/>
  <c r="G38" i="16"/>
  <c r="I38" i="16"/>
  <c r="K38" i="16"/>
  <c r="Q38" i="16"/>
  <c r="U38" i="16"/>
  <c r="W38" i="16"/>
  <c r="Y38" i="16"/>
  <c r="Z38" i="16"/>
  <c r="AA38" i="16"/>
  <c r="AB38" i="16"/>
  <c r="AC38" i="16"/>
  <c r="AD38" i="16"/>
  <c r="AE38" i="16"/>
  <c r="AF38" i="16"/>
  <c r="AG38" i="16"/>
  <c r="AH38" i="16"/>
  <c r="B39" i="16"/>
  <c r="C39" i="16"/>
  <c r="E39" i="16"/>
  <c r="F40" i="16" s="1"/>
  <c r="G39" i="16"/>
  <c r="H40" i="16" s="1"/>
  <c r="I39" i="16"/>
  <c r="J40" i="16" s="1"/>
  <c r="K39" i="16"/>
  <c r="Q39" i="16"/>
  <c r="R40" i="16" s="1"/>
  <c r="U39" i="16"/>
  <c r="V40" i="16" s="1"/>
  <c r="W39" i="16"/>
  <c r="X40" i="16" s="1"/>
  <c r="Y39" i="16"/>
  <c r="Z39" i="16"/>
  <c r="AA39" i="16"/>
  <c r="AB39" i="16"/>
  <c r="AC39" i="16"/>
  <c r="AD39" i="16"/>
  <c r="AE39" i="16"/>
  <c r="AF39" i="16"/>
  <c r="AG39" i="16"/>
  <c r="AH39" i="16"/>
  <c r="B11" i="6"/>
  <c r="C11" i="6"/>
  <c r="D11" i="6" s="1"/>
  <c r="E11" i="6"/>
  <c r="G11" i="6"/>
  <c r="R11" i="6" s="1"/>
  <c r="I11" i="6"/>
  <c r="K11" i="6"/>
  <c r="T11" i="6"/>
  <c r="Z11" i="6"/>
  <c r="M11" i="6"/>
  <c r="AB11" i="6"/>
  <c r="AD11" i="6"/>
  <c r="AE11" i="6"/>
  <c r="AF11" i="6"/>
  <c r="AG11" i="6"/>
  <c r="AH11" i="6"/>
  <c r="AI11" i="6"/>
  <c r="B12" i="6"/>
  <c r="C12" i="6"/>
  <c r="D12" i="6" s="1"/>
  <c r="E12" i="6"/>
  <c r="G12" i="6"/>
  <c r="R12" i="6" s="1"/>
  <c r="I12" i="6"/>
  <c r="K12" i="6"/>
  <c r="T12" i="6"/>
  <c r="Z12" i="6"/>
  <c r="M12" i="6"/>
  <c r="AB12" i="6"/>
  <c r="AD12" i="6"/>
  <c r="AE12" i="6"/>
  <c r="AF12" i="6"/>
  <c r="AG12" i="6"/>
  <c r="AH12" i="6"/>
  <c r="AI12" i="6"/>
  <c r="B13" i="6"/>
  <c r="C13" i="6"/>
  <c r="D13" i="6" s="1"/>
  <c r="E13" i="6"/>
  <c r="G13" i="6"/>
  <c r="R13" i="6" s="1"/>
  <c r="I13" i="6"/>
  <c r="K13" i="6"/>
  <c r="T13" i="6"/>
  <c r="Z13" i="6"/>
  <c r="M13" i="6"/>
  <c r="AB13" i="6"/>
  <c r="AD13" i="6"/>
  <c r="AE13" i="6"/>
  <c r="AF13" i="6"/>
  <c r="AG13" i="6"/>
  <c r="AH13" i="6"/>
  <c r="AI13" i="6"/>
  <c r="B15" i="6"/>
  <c r="C15" i="6"/>
  <c r="D15" i="6" s="1"/>
  <c r="E15" i="6"/>
  <c r="G15" i="6"/>
  <c r="R15" i="6" s="1"/>
  <c r="I15" i="6"/>
  <c r="K15" i="6"/>
  <c r="T15" i="6"/>
  <c r="Z15" i="6"/>
  <c r="M15" i="6"/>
  <c r="AB15" i="6"/>
  <c r="AD15" i="6"/>
  <c r="AE15" i="6"/>
  <c r="AF15" i="6"/>
  <c r="AG15" i="6"/>
  <c r="AH15" i="6"/>
  <c r="AI15" i="6"/>
  <c r="B16" i="6"/>
  <c r="C16" i="6"/>
  <c r="D16" i="6" s="1"/>
  <c r="E16" i="6"/>
  <c r="G16" i="6"/>
  <c r="R16" i="6" s="1"/>
  <c r="I16" i="6"/>
  <c r="K16" i="6"/>
  <c r="T16" i="6"/>
  <c r="Z16" i="6"/>
  <c r="M16" i="6"/>
  <c r="AB16" i="6"/>
  <c r="AD16" i="6"/>
  <c r="AE16" i="6"/>
  <c r="AF16" i="6"/>
  <c r="AG16" i="6"/>
  <c r="AH16" i="6"/>
  <c r="AI16" i="6"/>
  <c r="B17" i="6"/>
  <c r="C17" i="6"/>
  <c r="D17" i="6" s="1"/>
  <c r="E17" i="6"/>
  <c r="G17" i="6"/>
  <c r="I17" i="6"/>
  <c r="K17" i="6"/>
  <c r="T17" i="6"/>
  <c r="Z17" i="6"/>
  <c r="AA11" i="6" s="1"/>
  <c r="M17" i="6"/>
  <c r="AB17" i="6"/>
  <c r="AD17" i="6"/>
  <c r="AE17" i="6"/>
  <c r="AF17" i="6"/>
  <c r="AG17" i="6"/>
  <c r="AH17" i="6"/>
  <c r="AI17" i="6"/>
  <c r="B18" i="6"/>
  <c r="C18" i="6"/>
  <c r="D18" i="6" s="1"/>
  <c r="E18" i="6"/>
  <c r="G18" i="6"/>
  <c r="R18" i="6" s="1"/>
  <c r="I18" i="6"/>
  <c r="J12" i="6" s="1"/>
  <c r="K18" i="6"/>
  <c r="T18" i="6"/>
  <c r="Z18" i="6"/>
  <c r="M18" i="6"/>
  <c r="N12" i="6" s="1"/>
  <c r="AB18" i="6"/>
  <c r="AD18" i="6"/>
  <c r="AE18" i="6"/>
  <c r="AF18" i="6"/>
  <c r="AG18" i="6"/>
  <c r="AH18" i="6"/>
  <c r="AI18" i="6"/>
  <c r="B20" i="6"/>
  <c r="C20" i="6"/>
  <c r="D20" i="6" s="1"/>
  <c r="E20" i="6"/>
  <c r="G20" i="6"/>
  <c r="R20" i="6" s="1"/>
  <c r="I20" i="6"/>
  <c r="J13" i="6" s="1"/>
  <c r="K20" i="6"/>
  <c r="Z20" i="6"/>
  <c r="M20" i="6"/>
  <c r="AB20" i="6"/>
  <c r="AD20" i="6"/>
  <c r="AE20" i="6"/>
  <c r="AF20" i="6"/>
  <c r="AG20" i="6"/>
  <c r="AH20" i="6"/>
  <c r="AI20" i="6"/>
  <c r="B21" i="6"/>
  <c r="C21" i="6"/>
  <c r="D21" i="6" s="1"/>
  <c r="E21" i="6"/>
  <c r="G21" i="6"/>
  <c r="R21" i="6" s="1"/>
  <c r="I21" i="6"/>
  <c r="K21" i="6"/>
  <c r="Z21" i="6"/>
  <c r="M21" i="6"/>
  <c r="AB21" i="6"/>
  <c r="AD21" i="6"/>
  <c r="AE21" i="6"/>
  <c r="AF21" i="6"/>
  <c r="AG21" i="6"/>
  <c r="AH21" i="6"/>
  <c r="AI21" i="6"/>
  <c r="B22" i="6"/>
  <c r="C22" i="6"/>
  <c r="D22" i="6" s="1"/>
  <c r="E22" i="6"/>
  <c r="G22" i="6"/>
  <c r="R22" i="6" s="1"/>
  <c r="I22" i="6"/>
  <c r="K22" i="6"/>
  <c r="Z22" i="6"/>
  <c r="M22" i="6"/>
  <c r="AB22" i="6"/>
  <c r="AD22" i="6"/>
  <c r="AE22" i="6"/>
  <c r="AF22" i="6"/>
  <c r="AG22" i="6"/>
  <c r="AH22" i="6"/>
  <c r="AI22" i="6"/>
  <c r="B23" i="6"/>
  <c r="C23" i="6"/>
  <c r="D23" i="6" s="1"/>
  <c r="E23" i="6"/>
  <c r="G23" i="6"/>
  <c r="R23" i="6" s="1"/>
  <c r="I23" i="6"/>
  <c r="K23" i="6"/>
  <c r="Z23" i="6"/>
  <c r="M23" i="6"/>
  <c r="AB23" i="6"/>
  <c r="AD23" i="6"/>
  <c r="AE23" i="6"/>
  <c r="AF23" i="6"/>
  <c r="AG23" i="6"/>
  <c r="AH23" i="6"/>
  <c r="AI23" i="6"/>
  <c r="AI10" i="6"/>
  <c r="AH10" i="6"/>
  <c r="AG10" i="6"/>
  <c r="AF10" i="6"/>
  <c r="AE10" i="6"/>
  <c r="AD10" i="6"/>
  <c r="AB10" i="6"/>
  <c r="M10" i="6"/>
  <c r="Z10" i="6"/>
  <c r="T10" i="6"/>
  <c r="K10" i="6"/>
  <c r="I10" i="6"/>
  <c r="G10" i="6"/>
  <c r="R10" i="6" s="1"/>
  <c r="E10" i="6"/>
  <c r="C10" i="6"/>
  <c r="D10" i="6" s="1"/>
  <c r="B10" i="6"/>
  <c r="AF31" i="2"/>
  <c r="AB31" i="2"/>
  <c r="AC32" i="2" s="1"/>
  <c r="AA31" i="2"/>
  <c r="Z31" i="2"/>
  <c r="Y31" i="2"/>
  <c r="U31" i="2"/>
  <c r="S31" i="2"/>
  <c r="T32" i="2" s="1"/>
  <c r="P31" i="2"/>
  <c r="Q32" i="2" s="1"/>
  <c r="G31" i="2"/>
  <c r="H32" i="2" s="1"/>
  <c r="B31" i="2"/>
  <c r="AF30" i="2"/>
  <c r="AB30" i="2"/>
  <c r="AA30" i="2"/>
  <c r="Z30" i="2"/>
  <c r="Y30" i="2"/>
  <c r="U30" i="2"/>
  <c r="S30" i="2"/>
  <c r="P30" i="2"/>
  <c r="G30" i="2"/>
  <c r="B30" i="2"/>
  <c r="AF29" i="2"/>
  <c r="AB29" i="2"/>
  <c r="AA29" i="2"/>
  <c r="Z29" i="2"/>
  <c r="Y29" i="2"/>
  <c r="U29" i="2"/>
  <c r="S29" i="2"/>
  <c r="P29" i="2"/>
  <c r="G29" i="2"/>
  <c r="B29" i="2"/>
  <c r="AF28" i="2"/>
  <c r="AB28" i="2"/>
  <c r="AA28" i="2"/>
  <c r="Z28" i="2"/>
  <c r="Y28" i="2"/>
  <c r="U28" i="2"/>
  <c r="S28" i="2"/>
  <c r="P28" i="2"/>
  <c r="G28" i="2"/>
  <c r="B28" i="2"/>
  <c r="N13" i="6" l="1"/>
  <c r="H11" i="6"/>
  <c r="R17" i="6"/>
  <c r="AD28" i="2"/>
  <c r="F61" i="16"/>
  <c r="AJ58" i="16"/>
  <c r="R61" i="16"/>
  <c r="V59" i="16"/>
  <c r="H61" i="16"/>
  <c r="AJ60" i="16"/>
  <c r="E32" i="2"/>
  <c r="C32" i="2"/>
  <c r="V52" i="16"/>
  <c r="V60" i="16"/>
  <c r="H60" i="16"/>
  <c r="R52" i="16"/>
  <c r="AR8" i="2"/>
  <c r="AR9" i="2" s="1"/>
  <c r="AR10" i="2" s="1"/>
  <c r="AR11" i="2" s="1"/>
  <c r="AR12" i="2" s="1"/>
  <c r="AR13" i="2" s="1"/>
  <c r="AR14" i="2" s="1"/>
  <c r="AR15" i="2" s="1"/>
  <c r="AR16" i="2" s="1"/>
  <c r="AR17" i="2" s="1"/>
  <c r="AR18" i="2" s="1"/>
  <c r="AR19" i="2" s="1"/>
  <c r="AR20" i="2" s="1"/>
  <c r="AR21" i="2" s="1"/>
  <c r="AR22" i="2" s="1"/>
  <c r="AR23" i="2" s="1"/>
  <c r="AR24" i="2" s="1"/>
  <c r="AR25" i="2" s="1"/>
  <c r="AR26" i="2" s="1"/>
  <c r="AR27" i="2" s="1"/>
  <c r="AR28" i="2" s="1"/>
  <c r="AR29" i="2" s="1"/>
  <c r="AR30" i="2" s="1"/>
  <c r="AR31" i="2" s="1"/>
  <c r="AR32" i="2" s="1"/>
  <c r="AR33" i="2" s="1"/>
  <c r="AR34" i="2" s="1"/>
  <c r="AR35" i="2" s="1"/>
  <c r="AR36" i="2" s="1"/>
  <c r="R53" i="16"/>
  <c r="F53" i="16"/>
  <c r="R60" i="16"/>
  <c r="R55" i="16"/>
  <c r="F55" i="16"/>
  <c r="X53" i="16"/>
  <c r="J52" i="16"/>
  <c r="V51" i="16"/>
  <c r="R50" i="16"/>
  <c r="V63" i="16"/>
  <c r="AJ62" i="16"/>
  <c r="AJ56" i="16"/>
  <c r="J54" i="16"/>
  <c r="R57" i="16"/>
  <c r="F57" i="16"/>
  <c r="H57" i="16"/>
  <c r="X54" i="16"/>
  <c r="H52" i="16"/>
  <c r="J65" i="16"/>
  <c r="AI52" i="16"/>
  <c r="F49" i="16"/>
  <c r="J63" i="16"/>
  <c r="V62" i="16"/>
  <c r="V54" i="16"/>
  <c r="AI49" i="16"/>
  <c r="X58" i="16"/>
  <c r="AJ20" i="6"/>
  <c r="AJ11" i="6"/>
  <c r="X56" i="16"/>
  <c r="J56" i="16"/>
  <c r="H55" i="16"/>
  <c r="AJ54" i="16"/>
  <c r="J50" i="16"/>
  <c r="R49" i="16"/>
  <c r="AJ48" i="16"/>
  <c r="T30" i="2"/>
  <c r="X50" i="16"/>
  <c r="AJ12" i="6"/>
  <c r="AI55" i="16"/>
  <c r="X51" i="16"/>
  <c r="J51" i="16"/>
  <c r="V50" i="16"/>
  <c r="AI48" i="16"/>
  <c r="J49" i="16"/>
  <c r="AI64" i="16"/>
  <c r="J62" i="16"/>
  <c r="F52" i="16"/>
  <c r="F50" i="16"/>
  <c r="R63" i="16"/>
  <c r="J39" i="16"/>
  <c r="R37" i="16"/>
  <c r="AI56" i="16"/>
  <c r="AI54" i="16"/>
  <c r="AI51" i="16"/>
  <c r="J59" i="16"/>
  <c r="AG29" i="2"/>
  <c r="V39" i="16"/>
  <c r="H39" i="16"/>
  <c r="F38" i="16"/>
  <c r="X57" i="16"/>
  <c r="R56" i="16"/>
  <c r="V55" i="16"/>
  <c r="J55" i="16"/>
  <c r="F54" i="16"/>
  <c r="AJ53" i="16"/>
  <c r="J53" i="16"/>
  <c r="R51" i="16"/>
  <c r="AI50" i="16"/>
  <c r="V65" i="16"/>
  <c r="AD29" i="2"/>
  <c r="H56" i="16"/>
  <c r="AC30" i="2"/>
  <c r="U11" i="6"/>
  <c r="R39" i="16"/>
  <c r="X37" i="16"/>
  <c r="J37" i="16"/>
  <c r="AJ57" i="16"/>
  <c r="V53" i="16"/>
  <c r="H53" i="16"/>
  <c r="AJ52" i="16"/>
  <c r="X52" i="16"/>
  <c r="F51" i="16"/>
  <c r="V49" i="16"/>
  <c r="F59" i="16"/>
  <c r="AE30" i="2"/>
  <c r="T31" i="2"/>
  <c r="AJ21" i="6"/>
  <c r="AI57" i="16"/>
  <c r="AI53" i="16"/>
  <c r="X49" i="16"/>
  <c r="X65" i="16"/>
  <c r="V64" i="16"/>
  <c r="F63" i="16"/>
  <c r="V61" i="16"/>
  <c r="AI58" i="16"/>
  <c r="J57" i="16"/>
  <c r="F56" i="16"/>
  <c r="AJ55" i="16"/>
  <c r="X55" i="16"/>
  <c r="R54" i="16"/>
  <c r="R62" i="16"/>
  <c r="J61" i="16"/>
  <c r="R58" i="16"/>
  <c r="Q29" i="2"/>
  <c r="R64" i="16"/>
  <c r="AJ64" i="16"/>
  <c r="F62" i="16"/>
  <c r="H49" i="16"/>
  <c r="AJ49" i="16"/>
  <c r="X62" i="16"/>
  <c r="AI62" i="16"/>
  <c r="X38" i="16"/>
  <c r="H51" i="16"/>
  <c r="AJ51" i="16"/>
  <c r="H50" i="16"/>
  <c r="AJ50" i="16"/>
  <c r="AJ63" i="16"/>
  <c r="H63" i="16"/>
  <c r="AE28" i="2"/>
  <c r="Q30" i="2"/>
  <c r="V57" i="16"/>
  <c r="V58" i="16"/>
  <c r="X63" i="16"/>
  <c r="AI63" i="16"/>
  <c r="X61" i="16"/>
  <c r="AI61" i="16"/>
  <c r="X59" i="16"/>
  <c r="AI59" i="16"/>
  <c r="AD31" i="2"/>
  <c r="C31" i="2"/>
  <c r="X60" i="16"/>
  <c r="AI60" i="16"/>
  <c r="H58" i="16"/>
  <c r="V37" i="16"/>
  <c r="AG30" i="2"/>
  <c r="V56" i="16"/>
  <c r="H54" i="16"/>
  <c r="H64" i="16"/>
  <c r="H62" i="16"/>
  <c r="AJ61" i="16"/>
  <c r="AJ59" i="16"/>
  <c r="C30" i="2"/>
  <c r="AC31" i="2"/>
  <c r="AI65" i="16"/>
  <c r="H65" i="16"/>
  <c r="F64" i="16"/>
  <c r="J60" i="16"/>
  <c r="H59" i="16"/>
  <c r="F58" i="16"/>
  <c r="X64" i="16"/>
  <c r="F60" i="16"/>
  <c r="E29" i="2"/>
  <c r="AC29" i="2"/>
  <c r="E30" i="2"/>
  <c r="AE31" i="2"/>
  <c r="R65" i="16"/>
  <c r="F65" i="16"/>
  <c r="J64" i="16"/>
  <c r="R59" i="16"/>
  <c r="J58" i="16"/>
  <c r="AJ65" i="16"/>
  <c r="AJ39" i="16"/>
  <c r="J38" i="16"/>
  <c r="F37" i="16"/>
  <c r="V38" i="16"/>
  <c r="H37" i="16"/>
  <c r="R38" i="16"/>
  <c r="AJ38" i="16"/>
  <c r="AJ37" i="16"/>
  <c r="AJ36" i="16"/>
  <c r="X39" i="16"/>
  <c r="AI37" i="16"/>
  <c r="AI39" i="16"/>
  <c r="F39" i="16"/>
  <c r="AI38" i="16"/>
  <c r="AI36" i="16"/>
  <c r="H38" i="16"/>
  <c r="AJ16" i="6"/>
  <c r="AA13" i="6"/>
  <c r="H13" i="6"/>
  <c r="AA12" i="6"/>
  <c r="H12" i="6"/>
  <c r="AJ17" i="6"/>
  <c r="U12" i="6"/>
  <c r="F12" i="6"/>
  <c r="N11" i="6"/>
  <c r="AJ13" i="6"/>
  <c r="AJ15" i="6"/>
  <c r="AJ18" i="6"/>
  <c r="U13" i="6"/>
  <c r="F13" i="6"/>
  <c r="AJ23" i="6"/>
  <c r="F11" i="6"/>
  <c r="J11" i="6"/>
  <c r="AJ22" i="6"/>
  <c r="H29" i="2"/>
  <c r="T29" i="2"/>
  <c r="AE29" i="2"/>
  <c r="AD30" i="2"/>
  <c r="E31" i="2"/>
  <c r="Q31" i="2"/>
  <c r="AG31" i="2"/>
  <c r="AH32" i="2" s="1"/>
  <c r="AG28" i="2"/>
  <c r="C29" i="2"/>
  <c r="H30" i="2"/>
  <c r="H31" i="2"/>
  <c r="AH30" i="2" l="1"/>
  <c r="AH31" i="2"/>
  <c r="AH29" i="2"/>
  <c r="B115" i="1" l="1"/>
  <c r="C115" i="1"/>
  <c r="F115" i="1"/>
  <c r="O115" i="1" s="1"/>
  <c r="J115" i="1" l="1"/>
  <c r="V115" i="1"/>
  <c r="X115" i="1"/>
  <c r="AG115" i="1"/>
  <c r="AE115" i="1"/>
  <c r="AB115" i="1"/>
  <c r="Z115" i="1"/>
  <c r="I115" i="1"/>
  <c r="E115" i="1"/>
  <c r="AI115" i="1"/>
  <c r="AF115" i="1"/>
  <c r="AD115" i="1"/>
  <c r="L115" i="1"/>
  <c r="S115" i="1"/>
  <c r="AH115" i="1"/>
  <c r="AA115" i="1"/>
  <c r="M115" i="1"/>
  <c r="T115" i="1"/>
  <c r="H115" i="1"/>
  <c r="D115" i="1"/>
  <c r="G115" i="1"/>
  <c r="B11" i="16" l="1"/>
  <c r="C11" i="16"/>
  <c r="E11" i="16"/>
  <c r="G11" i="16"/>
  <c r="I11" i="16"/>
  <c r="K11" i="16"/>
  <c r="Q11" i="16"/>
  <c r="U11" i="16"/>
  <c r="W11" i="16"/>
  <c r="Y11" i="16"/>
  <c r="Z11" i="16"/>
  <c r="AA11" i="16"/>
  <c r="AB11" i="16"/>
  <c r="AC11" i="16"/>
  <c r="AD11" i="16"/>
  <c r="AE11" i="16"/>
  <c r="AF11" i="16"/>
  <c r="AG11" i="16"/>
  <c r="AH11" i="16"/>
  <c r="B10" i="16"/>
  <c r="C10" i="16"/>
  <c r="E10" i="16"/>
  <c r="G10" i="16"/>
  <c r="I10" i="16"/>
  <c r="K10" i="16"/>
  <c r="Q10" i="16"/>
  <c r="U10" i="16"/>
  <c r="W10" i="16"/>
  <c r="AI11" i="16" l="1"/>
  <c r="AD5" i="16"/>
  <c r="X10" i="16"/>
  <c r="AJ11" i="16"/>
  <c r="H11" i="16"/>
  <c r="M11" i="16"/>
  <c r="O11" i="16" s="1"/>
  <c r="F10" i="16"/>
  <c r="V11" i="16"/>
  <c r="J10" i="16"/>
  <c r="X11" i="16"/>
  <c r="R11" i="16"/>
  <c r="J11" i="16"/>
  <c r="F11" i="16"/>
  <c r="R10" i="16"/>
  <c r="V10" i="16"/>
  <c r="M10" i="16"/>
  <c r="O10" i="16" s="1"/>
  <c r="H10" i="16"/>
  <c r="F53" i="1" l="1"/>
  <c r="F54" i="1"/>
  <c r="F55" i="1"/>
  <c r="F56" i="1"/>
  <c r="AG55" i="1" l="1"/>
  <c r="AH55" i="1"/>
  <c r="AI55" i="1"/>
  <c r="AH56" i="1"/>
  <c r="AI56" i="1"/>
  <c r="AG56" i="1"/>
  <c r="O56" i="1"/>
  <c r="Q56" i="1" s="1"/>
  <c r="S56" i="1"/>
  <c r="O55" i="1"/>
  <c r="Q55" i="1" s="1"/>
  <c r="S55" i="1"/>
  <c r="AG54" i="1"/>
  <c r="AI54" i="1"/>
  <c r="AH54" i="1"/>
  <c r="O54" i="1"/>
  <c r="Q54" i="1" s="1"/>
  <c r="AI53" i="1"/>
  <c r="AH53" i="1"/>
  <c r="AG53" i="1"/>
  <c r="O53" i="1"/>
  <c r="Q53" i="1" s="1"/>
  <c r="L55" i="1"/>
  <c r="V55" i="1"/>
  <c r="X55" i="1"/>
  <c r="L54" i="1"/>
  <c r="V54" i="1"/>
  <c r="X54" i="1"/>
  <c r="L56" i="1"/>
  <c r="V56" i="1"/>
  <c r="X56" i="1"/>
  <c r="L53" i="1"/>
  <c r="V53" i="1"/>
  <c r="X53" i="1"/>
  <c r="S54" i="1"/>
  <c r="S53" i="1"/>
  <c r="D20" i="44" l="1"/>
  <c r="D29" i="44" s="1"/>
  <c r="D21" i="44"/>
  <c r="D30" i="44" s="1"/>
  <c r="D22" i="44"/>
  <c r="D31" i="44" s="1"/>
  <c r="D23" i="44"/>
  <c r="D32" i="44" s="1"/>
  <c r="D24" i="44"/>
  <c r="D33" i="44" s="1"/>
  <c r="D25" i="44"/>
  <c r="D34" i="44" s="1"/>
  <c r="D26" i="44"/>
  <c r="D35" i="44" s="1"/>
  <c r="D19" i="44"/>
  <c r="D28" i="44" s="1"/>
  <c r="B37" i="62" l="1"/>
  <c r="C37" i="62"/>
  <c r="E37" i="62"/>
  <c r="F37" i="62"/>
  <c r="G37" i="62" s="1"/>
  <c r="I37" i="62"/>
  <c r="L37" i="62" s="1"/>
  <c r="G10" i="46"/>
  <c r="N10" i="46" s="1"/>
  <c r="K10" i="46"/>
  <c r="G11" i="46"/>
  <c r="N11" i="46" s="1"/>
  <c r="K11" i="46"/>
  <c r="G12" i="46"/>
  <c r="N12" i="46" s="1"/>
  <c r="K12" i="46"/>
  <c r="G13" i="46"/>
  <c r="N13" i="46" s="1"/>
  <c r="K13" i="46"/>
  <c r="G14" i="46"/>
  <c r="N14" i="46" s="1"/>
  <c r="K14" i="46"/>
  <c r="G15" i="46"/>
  <c r="N15" i="46" s="1"/>
  <c r="K15" i="46"/>
  <c r="G16" i="46"/>
  <c r="N16" i="46" s="1"/>
  <c r="K16" i="46"/>
  <c r="G17" i="46"/>
  <c r="N17" i="46" s="1"/>
  <c r="K17" i="46"/>
  <c r="G18" i="46"/>
  <c r="N18" i="46" s="1"/>
  <c r="K18" i="46"/>
  <c r="G19" i="46"/>
  <c r="N19" i="46" s="1"/>
  <c r="K19" i="46"/>
  <c r="G20" i="46"/>
  <c r="N20" i="46" s="1"/>
  <c r="K20" i="46"/>
  <c r="G21" i="46"/>
  <c r="N21" i="46" s="1"/>
  <c r="K21" i="46"/>
  <c r="G22" i="46"/>
  <c r="N22" i="46" s="1"/>
  <c r="K22" i="46"/>
  <c r="G23" i="46"/>
  <c r="N23" i="46" s="1"/>
  <c r="K23" i="46"/>
  <c r="G24" i="46"/>
  <c r="N24" i="46" s="1"/>
  <c r="K24" i="46"/>
  <c r="G25" i="46"/>
  <c r="N25" i="46" s="1"/>
  <c r="K25" i="46"/>
  <c r="G26" i="46"/>
  <c r="N26" i="46" s="1"/>
  <c r="K26" i="46"/>
  <c r="G27" i="46"/>
  <c r="N27" i="46" s="1"/>
  <c r="K27" i="46"/>
  <c r="G28" i="46"/>
  <c r="N28" i="46" s="1"/>
  <c r="K28" i="46"/>
  <c r="G30" i="46"/>
  <c r="N30" i="46" s="1"/>
  <c r="K30" i="46"/>
  <c r="G31" i="46"/>
  <c r="N31" i="46" s="1"/>
  <c r="K31" i="46"/>
  <c r="G32" i="46"/>
  <c r="N32" i="46" s="1"/>
  <c r="K32" i="46"/>
  <c r="G33" i="46"/>
  <c r="N33" i="46" s="1"/>
  <c r="K33" i="46"/>
  <c r="B32" i="46"/>
  <c r="C32" i="46"/>
  <c r="D32" i="46" s="1"/>
  <c r="B33" i="46"/>
  <c r="C33" i="46"/>
  <c r="D33" i="46" s="1"/>
  <c r="H31" i="46" l="1"/>
  <c r="H10" i="46"/>
  <c r="W26" i="46"/>
  <c r="F26" i="46"/>
  <c r="P26" i="46"/>
  <c r="J26" i="46"/>
  <c r="Y26" i="46"/>
  <c r="H12" i="46"/>
  <c r="W32" i="46"/>
  <c r="Y32" i="46"/>
  <c r="P32" i="46"/>
  <c r="J32" i="46"/>
  <c r="F32" i="46"/>
  <c r="H11" i="46"/>
  <c r="G65" i="62"/>
  <c r="I33" i="46"/>
  <c r="X33" i="46"/>
  <c r="V33" i="46"/>
  <c r="O33" i="46"/>
  <c r="E26" i="46"/>
  <c r="AL26" i="46" s="1"/>
  <c r="X26" i="46"/>
  <c r="V26" i="46"/>
  <c r="O26" i="46"/>
  <c r="I24" i="46"/>
  <c r="X24" i="46"/>
  <c r="V24" i="46"/>
  <c r="O24" i="46"/>
  <c r="X20" i="46"/>
  <c r="V20" i="46"/>
  <c r="O20" i="46"/>
  <c r="X16" i="46"/>
  <c r="V16" i="46"/>
  <c r="O16" i="46"/>
  <c r="X14" i="46"/>
  <c r="V14" i="46"/>
  <c r="O14" i="46"/>
  <c r="X12" i="46"/>
  <c r="Y12" i="46" s="1"/>
  <c r="V12" i="46"/>
  <c r="W12" i="46" s="1"/>
  <c r="O12" i="46"/>
  <c r="P12" i="46" s="1"/>
  <c r="E10" i="46"/>
  <c r="AL10" i="46" s="1"/>
  <c r="X10" i="46"/>
  <c r="Y10" i="46" s="1"/>
  <c r="V10" i="46"/>
  <c r="W10" i="46" s="1"/>
  <c r="O10" i="46"/>
  <c r="P10" i="46" s="1"/>
  <c r="E32" i="46"/>
  <c r="AL32" i="46" s="1"/>
  <c r="O32" i="46"/>
  <c r="X32" i="46"/>
  <c r="V32" i="46"/>
  <c r="E30" i="46"/>
  <c r="AL30" i="46" s="1"/>
  <c r="O30" i="46"/>
  <c r="X30" i="46"/>
  <c r="V30" i="46"/>
  <c r="E27" i="46"/>
  <c r="AL27" i="46" s="1"/>
  <c r="V27" i="46"/>
  <c r="X27" i="46"/>
  <c r="O27" i="46"/>
  <c r="E25" i="46"/>
  <c r="AL25" i="46" s="1"/>
  <c r="O25" i="46"/>
  <c r="X25" i="46"/>
  <c r="V25" i="46"/>
  <c r="E23" i="46"/>
  <c r="AL23" i="46" s="1"/>
  <c r="O23" i="46"/>
  <c r="X23" i="46"/>
  <c r="V23" i="46"/>
  <c r="E21" i="46"/>
  <c r="AL21" i="46" s="1"/>
  <c r="O21" i="46"/>
  <c r="X21" i="46"/>
  <c r="V21" i="46"/>
  <c r="AE19" i="46"/>
  <c r="X19" i="46"/>
  <c r="V19" i="46"/>
  <c r="O19" i="46"/>
  <c r="E17" i="46"/>
  <c r="AL17" i="46" s="1"/>
  <c r="O17" i="46"/>
  <c r="X17" i="46"/>
  <c r="V17" i="46"/>
  <c r="E15" i="46"/>
  <c r="AL15" i="46" s="1"/>
  <c r="V15" i="46"/>
  <c r="O15" i="46"/>
  <c r="X15" i="46"/>
  <c r="I13" i="46"/>
  <c r="O13" i="46"/>
  <c r="X13" i="46"/>
  <c r="V13" i="46"/>
  <c r="E11" i="46"/>
  <c r="AL11" i="46" s="1"/>
  <c r="X11" i="46"/>
  <c r="Y11" i="46" s="1"/>
  <c r="V11" i="46"/>
  <c r="W11" i="46" s="1"/>
  <c r="O11" i="46"/>
  <c r="P11" i="46" s="1"/>
  <c r="X31" i="46"/>
  <c r="Y31" i="46" s="1"/>
  <c r="V31" i="46"/>
  <c r="W31" i="46" s="1"/>
  <c r="O31" i="46"/>
  <c r="P31" i="46" s="1"/>
  <c r="E28" i="46"/>
  <c r="AL28" i="46" s="1"/>
  <c r="X28" i="46"/>
  <c r="V28" i="46"/>
  <c r="O28" i="46"/>
  <c r="I22" i="46"/>
  <c r="X22" i="46"/>
  <c r="V22" i="46"/>
  <c r="O22" i="46"/>
  <c r="I18" i="46"/>
  <c r="X18" i="46"/>
  <c r="V18" i="46"/>
  <c r="O18" i="46"/>
  <c r="AI13" i="46"/>
  <c r="AG11" i="46"/>
  <c r="AH13" i="46"/>
  <c r="AI31" i="46"/>
  <c r="AE31" i="46"/>
  <c r="AG17" i="46"/>
  <c r="AE13" i="46"/>
  <c r="AG25" i="46"/>
  <c r="AC13" i="46"/>
  <c r="AA21" i="46"/>
  <c r="AH15" i="46"/>
  <c r="AC15" i="46"/>
  <c r="AG15" i="46"/>
  <c r="AA15" i="46"/>
  <c r="AE15" i="46"/>
  <c r="AI15" i="46"/>
  <c r="AD15" i="46"/>
  <c r="I15" i="46"/>
  <c r="AG33" i="46"/>
  <c r="AI21" i="46"/>
  <c r="AD33" i="46"/>
  <c r="AI30" i="46"/>
  <c r="AE28" i="46"/>
  <c r="AD21" i="46"/>
  <c r="AE21" i="46"/>
  <c r="AI17" i="46"/>
  <c r="E13" i="46"/>
  <c r="AL13" i="46" s="1"/>
  <c r="AE27" i="46"/>
  <c r="AE18" i="46"/>
  <c r="E18" i="46"/>
  <c r="AL18" i="46" s="1"/>
  <c r="AD17" i="46"/>
  <c r="AH10" i="46"/>
  <c r="AC18" i="46"/>
  <c r="AA17" i="46"/>
  <c r="AE10" i="46"/>
  <c r="AI33" i="46"/>
  <c r="AC33" i="46"/>
  <c r="AE30" i="46"/>
  <c r="AD28" i="46"/>
  <c r="AE22" i="46"/>
  <c r="AE11" i="46"/>
  <c r="AH33" i="46"/>
  <c r="AA33" i="46"/>
  <c r="AD30" i="46"/>
  <c r="AA11" i="46"/>
  <c r="AC30" i="46"/>
  <c r="AE23" i="46"/>
  <c r="AH11" i="46"/>
  <c r="AH30" i="46"/>
  <c r="I28" i="46"/>
  <c r="AD25" i="46"/>
  <c r="AE24" i="46"/>
  <c r="AD23" i="46"/>
  <c r="AC22" i="46"/>
  <c r="E22" i="46"/>
  <c r="AL22" i="46" s="1"/>
  <c r="AG21" i="46"/>
  <c r="AD13" i="46"/>
  <c r="AI23" i="46"/>
  <c r="AA23" i="46"/>
  <c r="AG23" i="46"/>
  <c r="AH22" i="46"/>
  <c r="AE16" i="46"/>
  <c r="Z37" i="62"/>
  <c r="AD37" i="62"/>
  <c r="R37" i="62"/>
  <c r="AE37" i="62" s="1"/>
  <c r="AA37" i="62"/>
  <c r="J37" i="62"/>
  <c r="N37" i="62" s="1"/>
  <c r="AC37" i="62"/>
  <c r="Y37" i="62"/>
  <c r="V37" i="62"/>
  <c r="H37" i="62"/>
  <c r="AF37" i="62"/>
  <c r="AB37" i="62"/>
  <c r="X37" i="62"/>
  <c r="AC32" i="46"/>
  <c r="AD27" i="46"/>
  <c r="AE32" i="46"/>
  <c r="AH32" i="46"/>
  <c r="AA32" i="46"/>
  <c r="AI27" i="46"/>
  <c r="AA27" i="46"/>
  <c r="AE26" i="46"/>
  <c r="AG32" i="46"/>
  <c r="AG27" i="46"/>
  <c r="AE12" i="46"/>
  <c r="AE33" i="46"/>
  <c r="AE20" i="46"/>
  <c r="AA19" i="46"/>
  <c r="AG19" i="46"/>
  <c r="E19" i="46"/>
  <c r="AL19" i="46" s="1"/>
  <c r="I19" i="46"/>
  <c r="AC19" i="46"/>
  <c r="AH19" i="46"/>
  <c r="AD19" i="46"/>
  <c r="AI19" i="46"/>
  <c r="I14" i="46"/>
  <c r="AH14" i="46"/>
  <c r="E14" i="46"/>
  <c r="AL14" i="46" s="1"/>
  <c r="AC14" i="46"/>
  <c r="E33" i="46"/>
  <c r="AL33" i="46" s="1"/>
  <c r="AE14" i="46"/>
  <c r="AH28" i="46"/>
  <c r="AH27" i="46"/>
  <c r="AC27" i="46"/>
  <c r="I27" i="46"/>
  <c r="AH26" i="46"/>
  <c r="I26" i="46"/>
  <c r="AE25" i="46"/>
  <c r="AH24" i="46"/>
  <c r="AH23" i="46"/>
  <c r="AC23" i="46"/>
  <c r="I23" i="46"/>
  <c r="AH18" i="46"/>
  <c r="AE17" i="46"/>
  <c r="AG13" i="46"/>
  <c r="AA13" i="46"/>
  <c r="AI11" i="46"/>
  <c r="AD11" i="46"/>
  <c r="AC10" i="46"/>
  <c r="AC11" i="46"/>
  <c r="AC26" i="46"/>
  <c r="AI25" i="46"/>
  <c r="AA25" i="46"/>
  <c r="AI32" i="46"/>
  <c r="AD32" i="46"/>
  <c r="AH31" i="46"/>
  <c r="AC31" i="46"/>
  <c r="I31" i="46"/>
  <c r="J31" i="46" s="1"/>
  <c r="E31" i="46"/>
  <c r="AL31" i="46" s="1"/>
  <c r="AG30" i="46"/>
  <c r="AA30" i="46"/>
  <c r="AI28" i="46"/>
  <c r="AC28" i="46"/>
  <c r="I32" i="46"/>
  <c r="AG31" i="46"/>
  <c r="AA31" i="46"/>
  <c r="AA16" i="46"/>
  <c r="AG16" i="46"/>
  <c r="E16" i="46"/>
  <c r="AL16" i="46" s="1"/>
  <c r="I16" i="46"/>
  <c r="AC16" i="46"/>
  <c r="AH16" i="46"/>
  <c r="AD16" i="46"/>
  <c r="AI16" i="46"/>
  <c r="AA28" i="46"/>
  <c r="AG28" i="46"/>
  <c r="AA24" i="46"/>
  <c r="AG24" i="46"/>
  <c r="AD24" i="46"/>
  <c r="AI24" i="46"/>
  <c r="AA20" i="46"/>
  <c r="AG20" i="46"/>
  <c r="E20" i="46"/>
  <c r="AL20" i="46" s="1"/>
  <c r="I20" i="46"/>
  <c r="AC20" i="46"/>
  <c r="AH20" i="46"/>
  <c r="AD20" i="46"/>
  <c r="AI20" i="46"/>
  <c r="AD31" i="46"/>
  <c r="I30" i="46"/>
  <c r="AD26" i="46"/>
  <c r="AI26" i="46"/>
  <c r="AA26" i="46"/>
  <c r="AG26" i="46"/>
  <c r="AC24" i="46"/>
  <c r="E24" i="46"/>
  <c r="AL24" i="46" s="1"/>
  <c r="AG22" i="46"/>
  <c r="AA22" i="46"/>
  <c r="AG18" i="46"/>
  <c r="AA18" i="46"/>
  <c r="AG14" i="46"/>
  <c r="AA14" i="46"/>
  <c r="AI12" i="46"/>
  <c r="AD12" i="46"/>
  <c r="I11" i="46"/>
  <c r="J11" i="46" s="1"/>
  <c r="AG10" i="46"/>
  <c r="AA10" i="46"/>
  <c r="AH12" i="46"/>
  <c r="AC12" i="46"/>
  <c r="I12" i="46"/>
  <c r="J12" i="46" s="1"/>
  <c r="E12" i="46"/>
  <c r="AL12" i="46" s="1"/>
  <c r="AH25" i="46"/>
  <c r="AC25" i="46"/>
  <c r="I25" i="46"/>
  <c r="AI22" i="46"/>
  <c r="AD22" i="46"/>
  <c r="AH21" i="46"/>
  <c r="AC21" i="46"/>
  <c r="I21" i="46"/>
  <c r="AI18" i="46"/>
  <c r="AD18" i="46"/>
  <c r="AH17" i="46"/>
  <c r="AC17" i="46"/>
  <c r="I17" i="46"/>
  <c r="AI14" i="46"/>
  <c r="AD14" i="46"/>
  <c r="AG12" i="46"/>
  <c r="AA12" i="46"/>
  <c r="AI10" i="46"/>
  <c r="AD10" i="46"/>
  <c r="I10" i="46"/>
  <c r="J10" i="46" s="1"/>
  <c r="E177" i="61"/>
  <c r="E162" i="61"/>
  <c r="E147" i="61"/>
  <c r="E132" i="61"/>
  <c r="E117" i="61"/>
  <c r="E102" i="61"/>
  <c r="E87" i="61"/>
  <c r="E72" i="61"/>
  <c r="E57" i="61"/>
  <c r="H225" i="61"/>
  <c r="I225" i="61"/>
  <c r="J225" i="61" s="1"/>
  <c r="O225" i="61" s="1"/>
  <c r="AC225" i="61"/>
  <c r="H226" i="61"/>
  <c r="I226" i="61"/>
  <c r="J226" i="61" s="1"/>
  <c r="O226" i="61" s="1"/>
  <c r="AC226" i="61"/>
  <c r="H227" i="61"/>
  <c r="I227" i="61"/>
  <c r="J227" i="61" s="1"/>
  <c r="O227" i="61" s="1"/>
  <c r="AC227" i="61"/>
  <c r="H228" i="61"/>
  <c r="I228" i="61"/>
  <c r="J228" i="61" s="1"/>
  <c r="O228" i="61" s="1"/>
  <c r="AC228" i="61"/>
  <c r="H229" i="61"/>
  <c r="I229" i="61"/>
  <c r="J229" i="61" s="1"/>
  <c r="O229" i="61" s="1"/>
  <c r="AC229" i="61"/>
  <c r="H230" i="61"/>
  <c r="I230" i="61"/>
  <c r="J230" i="61" s="1"/>
  <c r="O230" i="61" s="1"/>
  <c r="AC230" i="61"/>
  <c r="H231" i="61"/>
  <c r="I231" i="61"/>
  <c r="J231" i="61" s="1"/>
  <c r="O231" i="61" s="1"/>
  <c r="AC231" i="61"/>
  <c r="H232" i="61"/>
  <c r="I232" i="61"/>
  <c r="J232" i="61" s="1"/>
  <c r="O232" i="61" s="1"/>
  <c r="AC232" i="61"/>
  <c r="H233" i="61"/>
  <c r="I233" i="61"/>
  <c r="J233" i="61" s="1"/>
  <c r="O233" i="61" s="1"/>
  <c r="AC233" i="61"/>
  <c r="H234" i="61"/>
  <c r="I234" i="61"/>
  <c r="J234" i="61" s="1"/>
  <c r="O234" i="61" s="1"/>
  <c r="AC234" i="61"/>
  <c r="AC224" i="61"/>
  <c r="I224" i="61"/>
  <c r="AA224" i="61" s="1"/>
  <c r="H224" i="61"/>
  <c r="D225" i="61"/>
  <c r="F225" i="61"/>
  <c r="G225" i="61" s="1"/>
  <c r="D226" i="61"/>
  <c r="F226" i="61"/>
  <c r="G226" i="61" s="1"/>
  <c r="D227" i="61"/>
  <c r="F227" i="61"/>
  <c r="G227" i="61" s="1"/>
  <c r="D228" i="61"/>
  <c r="F228" i="61"/>
  <c r="G228" i="61" s="1"/>
  <c r="D229" i="61"/>
  <c r="F229" i="61"/>
  <c r="G229" i="61" s="1"/>
  <c r="D230" i="61"/>
  <c r="F230" i="61"/>
  <c r="G230" i="61" s="1"/>
  <c r="D231" i="61"/>
  <c r="F231" i="61"/>
  <c r="G231" i="61" s="1"/>
  <c r="D232" i="61"/>
  <c r="F232" i="61"/>
  <c r="G232" i="61" s="1"/>
  <c r="D233" i="61"/>
  <c r="F233" i="61"/>
  <c r="G233" i="61" s="1"/>
  <c r="D234" i="61"/>
  <c r="F234" i="61"/>
  <c r="G234" i="61" s="1"/>
  <c r="G235" i="61"/>
  <c r="F224" i="61"/>
  <c r="G224" i="61" s="1"/>
  <c r="E222" i="61"/>
  <c r="H210" i="61"/>
  <c r="I210" i="61"/>
  <c r="J210" i="61" s="1"/>
  <c r="O210" i="61" s="1"/>
  <c r="AC210" i="61"/>
  <c r="H211" i="61"/>
  <c r="I211" i="61"/>
  <c r="J211" i="61" s="1"/>
  <c r="O211" i="61" s="1"/>
  <c r="AC211" i="61"/>
  <c r="H212" i="61"/>
  <c r="I212" i="61"/>
  <c r="J212" i="61" s="1"/>
  <c r="O212" i="61" s="1"/>
  <c r="AC212" i="61"/>
  <c r="H213" i="61"/>
  <c r="I213" i="61"/>
  <c r="J213" i="61" s="1"/>
  <c r="O213" i="61" s="1"/>
  <c r="AC213" i="61"/>
  <c r="H214" i="61"/>
  <c r="I214" i="61"/>
  <c r="X214" i="61" s="1"/>
  <c r="AC214" i="61"/>
  <c r="H215" i="61"/>
  <c r="I215" i="61"/>
  <c r="U215" i="61" s="1"/>
  <c r="AC215" i="61"/>
  <c r="H216" i="61"/>
  <c r="I216" i="61"/>
  <c r="U216" i="61" s="1"/>
  <c r="AC216" i="61"/>
  <c r="H217" i="61"/>
  <c r="I217" i="61"/>
  <c r="M217" i="61" s="1"/>
  <c r="AC217" i="61"/>
  <c r="H218" i="61"/>
  <c r="I218" i="61"/>
  <c r="X218" i="61" s="1"/>
  <c r="AC218" i="61"/>
  <c r="H219" i="61"/>
  <c r="I219" i="61"/>
  <c r="U219" i="61" s="1"/>
  <c r="AC219" i="61"/>
  <c r="H220" i="61"/>
  <c r="I220" i="61"/>
  <c r="X220" i="61" s="1"/>
  <c r="AC220" i="61"/>
  <c r="AC209" i="61"/>
  <c r="I209" i="61"/>
  <c r="AA209" i="61" s="1"/>
  <c r="H209" i="61"/>
  <c r="D210" i="61"/>
  <c r="F210" i="61"/>
  <c r="D211" i="61"/>
  <c r="F211" i="61"/>
  <c r="D212" i="61"/>
  <c r="F212" i="61"/>
  <c r="D213" i="61"/>
  <c r="F213" i="61"/>
  <c r="D214" i="61"/>
  <c r="F214" i="61"/>
  <c r="D215" i="61"/>
  <c r="F215" i="61"/>
  <c r="D216" i="61"/>
  <c r="F216" i="61"/>
  <c r="D217" i="61"/>
  <c r="F217" i="61"/>
  <c r="D218" i="61"/>
  <c r="F218" i="61"/>
  <c r="D219" i="61"/>
  <c r="F219" i="61"/>
  <c r="D220" i="61"/>
  <c r="F220" i="61"/>
  <c r="F209" i="61"/>
  <c r="E207" i="61"/>
  <c r="H195" i="61"/>
  <c r="I195" i="61"/>
  <c r="J195" i="61" s="1"/>
  <c r="O195" i="61" s="1"/>
  <c r="AC195" i="61"/>
  <c r="H196" i="61"/>
  <c r="I196" i="61"/>
  <c r="J196" i="61" s="1"/>
  <c r="O196" i="61" s="1"/>
  <c r="AC196" i="61"/>
  <c r="H197" i="61"/>
  <c r="I197" i="61"/>
  <c r="J197" i="61" s="1"/>
  <c r="O197" i="61" s="1"/>
  <c r="AC197" i="61"/>
  <c r="H198" i="61"/>
  <c r="I198" i="61"/>
  <c r="J198" i="61" s="1"/>
  <c r="O198" i="61" s="1"/>
  <c r="AC198" i="61"/>
  <c r="H199" i="61"/>
  <c r="I199" i="61"/>
  <c r="J199" i="61" s="1"/>
  <c r="O199" i="61" s="1"/>
  <c r="AC199" i="61"/>
  <c r="H200" i="61"/>
  <c r="I200" i="61"/>
  <c r="U200" i="61" s="1"/>
  <c r="AC200" i="61"/>
  <c r="H201" i="61"/>
  <c r="I201" i="61"/>
  <c r="J201" i="61" s="1"/>
  <c r="O201" i="61" s="1"/>
  <c r="AC201" i="61"/>
  <c r="H202" i="61"/>
  <c r="I202" i="61"/>
  <c r="M202" i="61" s="1"/>
  <c r="AC202" i="61"/>
  <c r="H203" i="61"/>
  <c r="I203" i="61"/>
  <c r="X203" i="61" s="1"/>
  <c r="AC203" i="61"/>
  <c r="H204" i="61"/>
  <c r="I204" i="61"/>
  <c r="U204" i="61" s="1"/>
  <c r="AC204" i="61"/>
  <c r="H205" i="61"/>
  <c r="I205" i="61"/>
  <c r="X205" i="61" s="1"/>
  <c r="AC205" i="61"/>
  <c r="AC194" i="61"/>
  <c r="I194" i="61"/>
  <c r="AB194" i="61" s="1"/>
  <c r="H194" i="61"/>
  <c r="D195" i="61"/>
  <c r="F195" i="61"/>
  <c r="D196" i="61"/>
  <c r="F196" i="61"/>
  <c r="D197" i="61"/>
  <c r="F197" i="61"/>
  <c r="D198" i="61"/>
  <c r="F198" i="61"/>
  <c r="D199" i="61"/>
  <c r="F199" i="61"/>
  <c r="D200" i="61"/>
  <c r="F200" i="61"/>
  <c r="D201" i="61"/>
  <c r="F201" i="61"/>
  <c r="D202" i="61"/>
  <c r="F202" i="61"/>
  <c r="D203" i="61"/>
  <c r="F203" i="61"/>
  <c r="D204" i="61"/>
  <c r="F204" i="61"/>
  <c r="D205" i="61"/>
  <c r="F205" i="61"/>
  <c r="F194" i="61"/>
  <c r="E192" i="61"/>
  <c r="T37" i="62" l="1"/>
  <c r="P37" i="62"/>
  <c r="Q199" i="61"/>
  <c r="S199" i="61"/>
  <c r="Q210" i="61"/>
  <c r="S210" i="61"/>
  <c r="Q233" i="61"/>
  <c r="S233" i="61"/>
  <c r="Q225" i="61"/>
  <c r="S225" i="61"/>
  <c r="Q230" i="61"/>
  <c r="S230" i="61"/>
  <c r="Q231" i="61"/>
  <c r="S231" i="61"/>
  <c r="Q228" i="61"/>
  <c r="S228" i="61"/>
  <c r="Q201" i="61"/>
  <c r="S201" i="61"/>
  <c r="Q212" i="61"/>
  <c r="S212" i="61"/>
  <c r="Q227" i="61"/>
  <c r="S227" i="61"/>
  <c r="S213" i="61"/>
  <c r="Q213" i="61"/>
  <c r="Q196" i="61"/>
  <c r="S196" i="61"/>
  <c r="Q198" i="61"/>
  <c r="S198" i="61"/>
  <c r="S232" i="61"/>
  <c r="Q232" i="61"/>
  <c r="Q195" i="61"/>
  <c r="S195" i="61"/>
  <c r="Q229" i="61"/>
  <c r="S229" i="61"/>
  <c r="Q197" i="61"/>
  <c r="S197" i="61"/>
  <c r="Q211" i="61"/>
  <c r="S211" i="61"/>
  <c r="Q234" i="61"/>
  <c r="S234" i="61"/>
  <c r="Q226" i="61"/>
  <c r="S226" i="61"/>
  <c r="F11" i="46"/>
  <c r="F12" i="46"/>
  <c r="F31" i="46"/>
  <c r="F10" i="46"/>
  <c r="G93" i="62"/>
  <c r="AK14" i="46"/>
  <c r="AK11" i="46"/>
  <c r="AK28" i="46"/>
  <c r="AK23" i="46"/>
  <c r="AK20" i="46"/>
  <c r="AK10" i="46"/>
  <c r="AK26" i="46"/>
  <c r="AK33" i="46"/>
  <c r="AK12" i="46"/>
  <c r="AK25" i="46"/>
  <c r="AK30" i="46"/>
  <c r="AK22" i="46"/>
  <c r="AK31" i="46"/>
  <c r="AK32" i="46"/>
  <c r="AK19" i="46"/>
  <c r="AK15" i="46"/>
  <c r="AK17" i="46"/>
  <c r="AK21" i="46"/>
  <c r="AK27" i="46"/>
  <c r="AK16" i="46"/>
  <c r="AK24" i="46"/>
  <c r="AK13" i="46"/>
  <c r="AK18" i="46"/>
  <c r="U224" i="61"/>
  <c r="Y215" i="61"/>
  <c r="Y220" i="61"/>
  <c r="Y232" i="61"/>
  <c r="Y197" i="61"/>
  <c r="AB210" i="61"/>
  <c r="Y199" i="61"/>
  <c r="M197" i="61"/>
  <c r="AB196" i="61"/>
  <c r="Y230" i="61"/>
  <c r="Y200" i="61"/>
  <c r="Y210" i="61"/>
  <c r="M232" i="61"/>
  <c r="Y231" i="61"/>
  <c r="M231" i="61"/>
  <c r="M225" i="61"/>
  <c r="U209" i="61"/>
  <c r="M215" i="61"/>
  <c r="AB214" i="61"/>
  <c r="Y213" i="61"/>
  <c r="AB212" i="61"/>
  <c r="X210" i="61"/>
  <c r="X224" i="61"/>
  <c r="Y234" i="61"/>
  <c r="Y195" i="61"/>
  <c r="Y212" i="61"/>
  <c r="AB211" i="61"/>
  <c r="U210" i="61"/>
  <c r="AB224" i="61"/>
  <c r="M234" i="61"/>
  <c r="Y233" i="61"/>
  <c r="M230" i="61"/>
  <c r="Y229" i="61"/>
  <c r="Y226" i="61"/>
  <c r="M203" i="61"/>
  <c r="Y202" i="61"/>
  <c r="X195" i="61"/>
  <c r="Y211" i="61"/>
  <c r="M233" i="61"/>
  <c r="M229" i="61"/>
  <c r="Y228" i="61"/>
  <c r="M226" i="61"/>
  <c r="Y225" i="61"/>
  <c r="AB234" i="61"/>
  <c r="X233" i="61"/>
  <c r="X232" i="61"/>
  <c r="U232" i="61"/>
  <c r="AB231" i="61"/>
  <c r="X231" i="61"/>
  <c r="U231" i="61"/>
  <c r="AB230" i="61"/>
  <c r="X230" i="61"/>
  <c r="U230" i="61"/>
  <c r="AB229" i="61"/>
  <c r="U229" i="61"/>
  <c r="U226" i="61"/>
  <c r="AE235" i="61"/>
  <c r="AE234" i="61"/>
  <c r="AA234" i="61"/>
  <c r="W234" i="61"/>
  <c r="K234" i="61"/>
  <c r="AE233" i="61"/>
  <c r="AA233" i="61"/>
  <c r="W233" i="61"/>
  <c r="K233" i="61"/>
  <c r="AE232" i="61"/>
  <c r="AA232" i="61"/>
  <c r="W232" i="61"/>
  <c r="K232" i="61"/>
  <c r="AE231" i="61"/>
  <c r="AA231" i="61"/>
  <c r="W231" i="61"/>
  <c r="K231" i="61"/>
  <c r="AE230" i="61"/>
  <c r="AA230" i="61"/>
  <c r="W230" i="61"/>
  <c r="K230" i="61"/>
  <c r="AE229" i="61"/>
  <c r="AA229" i="61"/>
  <c r="W229" i="61"/>
  <c r="K229" i="61"/>
  <c r="AE228" i="61"/>
  <c r="AA228" i="61"/>
  <c r="W228" i="61"/>
  <c r="K228" i="61"/>
  <c r="AE227" i="61"/>
  <c r="AA227" i="61"/>
  <c r="W227" i="61"/>
  <c r="K227" i="61"/>
  <c r="AE226" i="61"/>
  <c r="AA226" i="61"/>
  <c r="W226" i="61"/>
  <c r="K226" i="61"/>
  <c r="AE225" i="61"/>
  <c r="AA225" i="61"/>
  <c r="W225" i="61"/>
  <c r="K225" i="61"/>
  <c r="M228" i="61"/>
  <c r="Y227" i="61"/>
  <c r="M227" i="61"/>
  <c r="X234" i="61"/>
  <c r="U234" i="61"/>
  <c r="AB233" i="61"/>
  <c r="U233" i="61"/>
  <c r="AB232" i="61"/>
  <c r="X229" i="61"/>
  <c r="AB228" i="61"/>
  <c r="X228" i="61"/>
  <c r="U228" i="61"/>
  <c r="AB227" i="61"/>
  <c r="X227" i="61"/>
  <c r="U227" i="61"/>
  <c r="AB226" i="61"/>
  <c r="X226" i="61"/>
  <c r="AB225" i="61"/>
  <c r="X225" i="61"/>
  <c r="U225" i="61"/>
  <c r="AD235" i="61"/>
  <c r="AD234" i="61"/>
  <c r="Z234" i="61"/>
  <c r="AD233" i="61"/>
  <c r="Z233" i="61"/>
  <c r="AD232" i="61"/>
  <c r="Z232" i="61"/>
  <c r="AD231" i="61"/>
  <c r="Z231" i="61"/>
  <c r="AD230" i="61"/>
  <c r="Z230" i="61"/>
  <c r="AD229" i="61"/>
  <c r="Z229" i="61"/>
  <c r="AD228" i="61"/>
  <c r="Z228" i="61"/>
  <c r="AD227" i="61"/>
  <c r="Z227" i="61"/>
  <c r="AD226" i="61"/>
  <c r="Z226" i="61"/>
  <c r="AD225" i="61"/>
  <c r="Z225" i="61"/>
  <c r="M224" i="61"/>
  <c r="Y224" i="61"/>
  <c r="J224" i="61"/>
  <c r="O224" i="61" s="1"/>
  <c r="Z224" i="61"/>
  <c r="K224" i="61"/>
  <c r="W224" i="61"/>
  <c r="M198" i="61"/>
  <c r="AB197" i="61"/>
  <c r="M196" i="61"/>
  <c r="AB195" i="61"/>
  <c r="U195" i="61"/>
  <c r="AB209" i="61"/>
  <c r="M220" i="61"/>
  <c r="Y219" i="61"/>
  <c r="Y216" i="61"/>
  <c r="M214" i="61"/>
  <c r="M213" i="61"/>
  <c r="M212" i="61"/>
  <c r="M211" i="61"/>
  <c r="M210" i="61"/>
  <c r="M219" i="61"/>
  <c r="Y218" i="61"/>
  <c r="M216" i="61"/>
  <c r="U214" i="61"/>
  <c r="AB213" i="61"/>
  <c r="U213" i="61"/>
  <c r="U212" i="61"/>
  <c r="U211" i="61"/>
  <c r="M200" i="61"/>
  <c r="Y198" i="61"/>
  <c r="Y196" i="61"/>
  <c r="M195" i="61"/>
  <c r="X209" i="61"/>
  <c r="Y214" i="61"/>
  <c r="X213" i="61"/>
  <c r="X212" i="61"/>
  <c r="X211" i="61"/>
  <c r="AB220" i="61"/>
  <c r="U220" i="61"/>
  <c r="X217" i="61"/>
  <c r="U217" i="61"/>
  <c r="X215" i="61"/>
  <c r="AE220" i="61"/>
  <c r="AA220" i="61"/>
  <c r="W220" i="61"/>
  <c r="K220" i="61"/>
  <c r="AE219" i="61"/>
  <c r="AA219" i="61"/>
  <c r="W219" i="61"/>
  <c r="K219" i="61"/>
  <c r="AE218" i="61"/>
  <c r="AA218" i="61"/>
  <c r="W218" i="61"/>
  <c r="K218" i="61"/>
  <c r="AE217" i="61"/>
  <c r="AA217" i="61"/>
  <c r="W217" i="61"/>
  <c r="K217" i="61"/>
  <c r="AE216" i="61"/>
  <c r="AA216" i="61"/>
  <c r="W216" i="61"/>
  <c r="K216" i="61"/>
  <c r="AE215" i="61"/>
  <c r="AA215" i="61"/>
  <c r="W215" i="61"/>
  <c r="K215" i="61"/>
  <c r="AE214" i="61"/>
  <c r="AA214" i="61"/>
  <c r="W214" i="61"/>
  <c r="K214" i="61"/>
  <c r="AE213" i="61"/>
  <c r="AA213" i="61"/>
  <c r="W213" i="61"/>
  <c r="K213" i="61"/>
  <c r="AE212" i="61"/>
  <c r="AA212" i="61"/>
  <c r="W212" i="61"/>
  <c r="K212" i="61"/>
  <c r="AE211" i="61"/>
  <c r="AA211" i="61"/>
  <c r="W211" i="61"/>
  <c r="K211" i="61"/>
  <c r="AE210" i="61"/>
  <c r="AA210" i="61"/>
  <c r="W210" i="61"/>
  <c r="K210" i="61"/>
  <c r="X219" i="61"/>
  <c r="AB218" i="61"/>
  <c r="U218" i="61"/>
  <c r="AB217" i="61"/>
  <c r="AB216" i="61"/>
  <c r="AD220" i="61"/>
  <c r="Z220" i="61"/>
  <c r="J220" i="61"/>
  <c r="O220" i="61" s="1"/>
  <c r="AD219" i="61"/>
  <c r="Z219" i="61"/>
  <c r="J219" i="61"/>
  <c r="O219" i="61" s="1"/>
  <c r="AD218" i="61"/>
  <c r="Z218" i="61"/>
  <c r="J218" i="61"/>
  <c r="O218" i="61" s="1"/>
  <c r="AD217" i="61"/>
  <c r="Z217" i="61"/>
  <c r="J217" i="61"/>
  <c r="O217" i="61" s="1"/>
  <c r="AD216" i="61"/>
  <c r="Z216" i="61"/>
  <c r="J216" i="61"/>
  <c r="O216" i="61" s="1"/>
  <c r="AD215" i="61"/>
  <c r="Z215" i="61"/>
  <c r="J215" i="61"/>
  <c r="O215" i="61" s="1"/>
  <c r="AD214" i="61"/>
  <c r="Z214" i="61"/>
  <c r="J214" i="61"/>
  <c r="O214" i="61" s="1"/>
  <c r="AD213" i="61"/>
  <c r="Z213" i="61"/>
  <c r="AD212" i="61"/>
  <c r="Z212" i="61"/>
  <c r="AD211" i="61"/>
  <c r="Z211" i="61"/>
  <c r="AD210" i="61"/>
  <c r="Z210" i="61"/>
  <c r="Y217" i="61"/>
  <c r="M218" i="61"/>
  <c r="AB219" i="61"/>
  <c r="X216" i="61"/>
  <c r="AB215" i="61"/>
  <c r="J209" i="61"/>
  <c r="O209" i="61" s="1"/>
  <c r="Z209" i="61"/>
  <c r="M209" i="61"/>
  <c r="Y209" i="61"/>
  <c r="K209" i="61"/>
  <c r="W209" i="61"/>
  <c r="Y204" i="61"/>
  <c r="Y203" i="61"/>
  <c r="M199" i="61"/>
  <c r="AB198" i="61"/>
  <c r="U198" i="61"/>
  <c r="U197" i="61"/>
  <c r="U196" i="61"/>
  <c r="Y201" i="61"/>
  <c r="M201" i="61"/>
  <c r="X198" i="61"/>
  <c r="X197" i="61"/>
  <c r="X196" i="61"/>
  <c r="Y205" i="61"/>
  <c r="M205" i="61"/>
  <c r="AB205" i="61"/>
  <c r="U205" i="61"/>
  <c r="X202" i="61"/>
  <c r="U202" i="61"/>
  <c r="AB201" i="61"/>
  <c r="U201" i="61"/>
  <c r="AB200" i="61"/>
  <c r="X200" i="61"/>
  <c r="AB199" i="61"/>
  <c r="AE205" i="61"/>
  <c r="AA205" i="61"/>
  <c r="W205" i="61"/>
  <c r="K205" i="61"/>
  <c r="AE204" i="61"/>
  <c r="AA204" i="61"/>
  <c r="W204" i="61"/>
  <c r="K204" i="61"/>
  <c r="AE203" i="61"/>
  <c r="AA203" i="61"/>
  <c r="W203" i="61"/>
  <c r="K203" i="61"/>
  <c r="AE202" i="61"/>
  <c r="AA202" i="61"/>
  <c r="W202" i="61"/>
  <c r="K202" i="61"/>
  <c r="AE201" i="61"/>
  <c r="AA201" i="61"/>
  <c r="W201" i="61"/>
  <c r="K201" i="61"/>
  <c r="AE200" i="61"/>
  <c r="AA200" i="61"/>
  <c r="W200" i="61"/>
  <c r="K200" i="61"/>
  <c r="AE199" i="61"/>
  <c r="AA199" i="61"/>
  <c r="W199" i="61"/>
  <c r="K199" i="61"/>
  <c r="AE198" i="61"/>
  <c r="AA198" i="61"/>
  <c r="W198" i="61"/>
  <c r="K198" i="61"/>
  <c r="AE197" i="61"/>
  <c r="AA197" i="61"/>
  <c r="W197" i="61"/>
  <c r="K197" i="61"/>
  <c r="AE196" i="61"/>
  <c r="AA196" i="61"/>
  <c r="W196" i="61"/>
  <c r="K196" i="61"/>
  <c r="AE195" i="61"/>
  <c r="AA195" i="61"/>
  <c r="W195" i="61"/>
  <c r="K195" i="61"/>
  <c r="M204" i="61"/>
  <c r="X204" i="61"/>
  <c r="AB203" i="61"/>
  <c r="U203" i="61"/>
  <c r="AB202" i="61"/>
  <c r="X201" i="61"/>
  <c r="X199" i="61"/>
  <c r="U199" i="61"/>
  <c r="AD205" i="61"/>
  <c r="Z205" i="61"/>
  <c r="J205" i="61"/>
  <c r="O205" i="61" s="1"/>
  <c r="AD204" i="61"/>
  <c r="Z204" i="61"/>
  <c r="J204" i="61"/>
  <c r="O204" i="61" s="1"/>
  <c r="AD203" i="61"/>
  <c r="Z203" i="61"/>
  <c r="J203" i="61"/>
  <c r="O203" i="61" s="1"/>
  <c r="AD202" i="61"/>
  <c r="Z202" i="61"/>
  <c r="J202" i="61"/>
  <c r="O202" i="61" s="1"/>
  <c r="AD201" i="61"/>
  <c r="Z201" i="61"/>
  <c r="AD200" i="61"/>
  <c r="Z200" i="61"/>
  <c r="J200" i="61"/>
  <c r="O200" i="61" s="1"/>
  <c r="AD199" i="61"/>
  <c r="Z199" i="61"/>
  <c r="AD198" i="61"/>
  <c r="Z198" i="61"/>
  <c r="AD197" i="61"/>
  <c r="Z197" i="61"/>
  <c r="AD196" i="61"/>
  <c r="Z196" i="61"/>
  <c r="AD195" i="61"/>
  <c r="Z195" i="61"/>
  <c r="AB204" i="61"/>
  <c r="Y194" i="61"/>
  <c r="J194" i="61"/>
  <c r="O194" i="61" s="1"/>
  <c r="Z194" i="61"/>
  <c r="M194" i="61"/>
  <c r="K194" i="61"/>
  <c r="W194" i="61"/>
  <c r="AA194" i="61"/>
  <c r="U194" i="61"/>
  <c r="X194" i="61"/>
  <c r="E42" i="61"/>
  <c r="E27" i="61"/>
  <c r="Y47" i="16"/>
  <c r="Z47" i="16"/>
  <c r="AA47" i="16"/>
  <c r="AB47" i="16"/>
  <c r="AC47" i="16"/>
  <c r="AD47" i="16"/>
  <c r="AE47" i="16"/>
  <c r="AF47" i="16"/>
  <c r="AG47" i="16"/>
  <c r="AH47" i="16"/>
  <c r="AH10" i="16"/>
  <c r="AG10" i="16"/>
  <c r="AF10" i="16"/>
  <c r="AE10" i="16"/>
  <c r="AD10" i="16"/>
  <c r="AC10" i="16"/>
  <c r="AB10" i="16"/>
  <c r="AA10" i="16"/>
  <c r="Z10" i="16"/>
  <c r="Y10" i="16"/>
  <c r="Y17" i="16"/>
  <c r="Z17" i="16"/>
  <c r="AA17" i="16"/>
  <c r="AB17" i="16"/>
  <c r="AC17" i="16"/>
  <c r="AD17" i="16"/>
  <c r="AE17" i="16"/>
  <c r="AF17" i="16"/>
  <c r="AG17" i="16"/>
  <c r="AH17" i="16"/>
  <c r="Y18" i="16"/>
  <c r="Z18" i="16"/>
  <c r="AA18" i="16"/>
  <c r="AB18" i="16"/>
  <c r="AC18" i="16"/>
  <c r="AD18" i="16"/>
  <c r="AE18" i="16"/>
  <c r="AF18" i="16"/>
  <c r="AG18" i="16"/>
  <c r="AH18" i="16"/>
  <c r="Y19" i="16"/>
  <c r="Z19" i="16"/>
  <c r="AA19" i="16"/>
  <c r="AB19" i="16"/>
  <c r="AC19" i="16"/>
  <c r="AD19" i="16"/>
  <c r="AE19" i="16"/>
  <c r="AF19" i="16"/>
  <c r="AG19" i="16"/>
  <c r="AH19" i="16"/>
  <c r="Y20" i="16"/>
  <c r="Z20" i="16"/>
  <c r="AA20" i="16"/>
  <c r="AB20" i="16"/>
  <c r="AC20" i="16"/>
  <c r="AD20" i="16"/>
  <c r="AE20" i="16"/>
  <c r="AF20" i="16"/>
  <c r="AG20" i="16"/>
  <c r="AH20" i="16"/>
  <c r="Y21" i="16"/>
  <c r="Z21" i="16"/>
  <c r="AA21" i="16"/>
  <c r="AB21" i="16"/>
  <c r="AC21" i="16"/>
  <c r="AD21" i="16"/>
  <c r="AE21" i="16"/>
  <c r="AF21" i="16"/>
  <c r="AG21" i="16"/>
  <c r="AH21" i="16"/>
  <c r="Y22" i="16"/>
  <c r="Z22" i="16"/>
  <c r="AA22" i="16"/>
  <c r="AB22" i="16"/>
  <c r="AC22" i="16"/>
  <c r="AD22" i="16"/>
  <c r="AE22" i="16"/>
  <c r="AF22" i="16"/>
  <c r="AG22" i="16"/>
  <c r="AH22" i="16"/>
  <c r="Y23" i="16"/>
  <c r="Z23" i="16"/>
  <c r="AA23" i="16"/>
  <c r="AB23" i="16"/>
  <c r="AC23" i="16"/>
  <c r="AD23" i="16"/>
  <c r="AE23" i="16"/>
  <c r="AF23" i="16"/>
  <c r="AG23" i="16"/>
  <c r="AH23" i="16"/>
  <c r="Y24" i="16"/>
  <c r="Z24" i="16"/>
  <c r="AA24" i="16"/>
  <c r="AB24" i="16"/>
  <c r="AC24" i="16"/>
  <c r="AD24" i="16"/>
  <c r="AE24" i="16"/>
  <c r="AF24" i="16"/>
  <c r="AG24" i="16"/>
  <c r="AH24" i="16"/>
  <c r="Y25" i="16"/>
  <c r="Z25" i="16"/>
  <c r="AA25" i="16"/>
  <c r="AB25" i="16"/>
  <c r="AC25" i="16"/>
  <c r="AD25" i="16"/>
  <c r="AE25" i="16"/>
  <c r="AF25" i="16"/>
  <c r="AG25" i="16"/>
  <c r="AH25" i="16"/>
  <c r="Y26" i="16"/>
  <c r="Z26" i="16"/>
  <c r="AA26" i="16"/>
  <c r="AB26" i="16"/>
  <c r="AC26" i="16"/>
  <c r="AD26" i="16"/>
  <c r="AE26" i="16"/>
  <c r="AF26" i="16"/>
  <c r="AG26" i="16"/>
  <c r="AH26" i="16"/>
  <c r="Y27" i="16"/>
  <c r="Z27" i="16"/>
  <c r="AA27" i="16"/>
  <c r="AB27" i="16"/>
  <c r="AC27" i="16"/>
  <c r="AD27" i="16"/>
  <c r="AE27" i="16"/>
  <c r="AF27" i="16"/>
  <c r="AG27" i="16"/>
  <c r="AH27" i="16"/>
  <c r="Y28" i="16"/>
  <c r="Z28" i="16"/>
  <c r="AA28" i="16"/>
  <c r="AB28" i="16"/>
  <c r="AC28" i="16"/>
  <c r="AD28" i="16"/>
  <c r="AE28" i="16"/>
  <c r="AF28" i="16"/>
  <c r="AG28" i="16"/>
  <c r="AH28" i="16"/>
  <c r="Y29" i="16"/>
  <c r="Z29" i="16"/>
  <c r="AA29" i="16"/>
  <c r="AB29" i="16"/>
  <c r="AC29" i="16"/>
  <c r="AD29" i="16"/>
  <c r="AE29" i="16"/>
  <c r="AF29" i="16"/>
  <c r="AG29" i="16"/>
  <c r="AH29" i="16"/>
  <c r="Y30" i="16"/>
  <c r="Z30" i="16"/>
  <c r="AA30" i="16"/>
  <c r="AB30" i="16"/>
  <c r="AC30" i="16"/>
  <c r="AD30" i="16"/>
  <c r="AE30" i="16"/>
  <c r="AF30" i="16"/>
  <c r="AG30" i="16"/>
  <c r="AH30" i="16"/>
  <c r="Y31" i="16"/>
  <c r="Z31" i="16"/>
  <c r="AA31" i="16"/>
  <c r="AB31" i="16"/>
  <c r="AC31" i="16"/>
  <c r="AD31" i="16"/>
  <c r="AE31" i="16"/>
  <c r="AF31" i="16"/>
  <c r="AG31" i="16"/>
  <c r="AH31" i="16"/>
  <c r="Y32" i="16"/>
  <c r="Z32" i="16"/>
  <c r="AA32" i="16"/>
  <c r="AB32" i="16"/>
  <c r="AC32" i="16"/>
  <c r="AD32" i="16"/>
  <c r="AE32" i="16"/>
  <c r="AF32" i="16"/>
  <c r="AG32" i="16"/>
  <c r="AH32" i="16"/>
  <c r="Y33" i="16"/>
  <c r="Z33" i="16"/>
  <c r="AA33" i="16"/>
  <c r="AB33" i="16"/>
  <c r="AC33" i="16"/>
  <c r="AD33" i="16"/>
  <c r="AE33" i="16"/>
  <c r="AF33" i="16"/>
  <c r="AG33" i="16"/>
  <c r="AH33" i="16"/>
  <c r="Y34" i="16"/>
  <c r="Z34" i="16"/>
  <c r="AA34" i="16"/>
  <c r="AB34" i="16"/>
  <c r="AC34" i="16"/>
  <c r="AD34" i="16"/>
  <c r="AE34" i="16"/>
  <c r="AF34" i="16"/>
  <c r="AG34" i="16"/>
  <c r="AH34" i="16"/>
  <c r="Y35" i="16"/>
  <c r="Z35" i="16"/>
  <c r="AA35" i="16"/>
  <c r="AB35" i="16"/>
  <c r="AC35" i="16"/>
  <c r="AD35" i="16"/>
  <c r="AE35" i="16"/>
  <c r="AF35" i="16"/>
  <c r="AG35" i="16"/>
  <c r="AH35" i="16"/>
  <c r="AH16" i="16"/>
  <c r="AG16" i="16"/>
  <c r="AF16" i="16"/>
  <c r="AE16" i="16"/>
  <c r="AD16" i="16"/>
  <c r="AC16" i="16"/>
  <c r="AB16" i="16"/>
  <c r="AA16" i="16"/>
  <c r="Z16" i="16"/>
  <c r="Y16" i="16"/>
  <c r="W17" i="16"/>
  <c r="W18" i="16"/>
  <c r="W19" i="16"/>
  <c r="W20" i="16"/>
  <c r="W21" i="16"/>
  <c r="W22" i="16"/>
  <c r="W23" i="16"/>
  <c r="W24" i="16"/>
  <c r="W25" i="16"/>
  <c r="W26" i="16"/>
  <c r="W27" i="16"/>
  <c r="W28" i="16"/>
  <c r="W29" i="16"/>
  <c r="W30" i="16"/>
  <c r="W31" i="16"/>
  <c r="W32" i="16"/>
  <c r="W33" i="16"/>
  <c r="W34" i="16"/>
  <c r="W35" i="16"/>
  <c r="X36" i="16" s="1"/>
  <c r="U17" i="16"/>
  <c r="U18" i="16"/>
  <c r="U19" i="16"/>
  <c r="U20" i="16"/>
  <c r="U21" i="16"/>
  <c r="U22" i="16"/>
  <c r="U23" i="16"/>
  <c r="U24" i="16"/>
  <c r="U25" i="16"/>
  <c r="U26" i="16"/>
  <c r="U27" i="16"/>
  <c r="U28" i="16"/>
  <c r="U29" i="16"/>
  <c r="U30" i="16"/>
  <c r="U31" i="16"/>
  <c r="U32" i="16"/>
  <c r="U33" i="16"/>
  <c r="U34" i="16"/>
  <c r="U35" i="16"/>
  <c r="V36" i="16" s="1"/>
  <c r="W16" i="16"/>
  <c r="U16" i="16"/>
  <c r="W47" i="16"/>
  <c r="X48" i="16" s="1"/>
  <c r="U47" i="16"/>
  <c r="V48" i="16" s="1"/>
  <c r="Q219" i="61" l="1"/>
  <c r="S219" i="61"/>
  <c r="Q216" i="61"/>
  <c r="S216" i="61"/>
  <c r="Q220" i="61"/>
  <c r="S220" i="61"/>
  <c r="Q202" i="61"/>
  <c r="S202" i="61"/>
  <c r="Q200" i="61"/>
  <c r="S200" i="61"/>
  <c r="Q209" i="61"/>
  <c r="S209" i="61"/>
  <c r="Q215" i="61"/>
  <c r="S215" i="61"/>
  <c r="Q214" i="61"/>
  <c r="S214" i="61"/>
  <c r="Q217" i="61"/>
  <c r="S217" i="61"/>
  <c r="Q194" i="61"/>
  <c r="S194" i="61"/>
  <c r="Q204" i="61"/>
  <c r="S204" i="61"/>
  <c r="Q218" i="61"/>
  <c r="S218" i="61"/>
  <c r="Q205" i="61"/>
  <c r="S205" i="61"/>
  <c r="Q203" i="61"/>
  <c r="S203" i="61"/>
  <c r="S224" i="61"/>
  <c r="Q224" i="61"/>
  <c r="G121" i="62"/>
  <c r="D319" i="48"/>
  <c r="D318" i="48"/>
  <c r="D317" i="48"/>
  <c r="D316" i="48"/>
  <c r="D315" i="48"/>
  <c r="D314" i="48"/>
  <c r="D313" i="48"/>
  <c r="D312" i="48"/>
  <c r="D311" i="48"/>
  <c r="D310" i="48"/>
  <c r="D309" i="48"/>
  <c r="D308" i="48"/>
  <c r="D307" i="48"/>
  <c r="D306" i="48"/>
  <c r="D305" i="48"/>
  <c r="D289" i="48"/>
  <c r="D288" i="48"/>
  <c r="D287" i="48"/>
  <c r="D286" i="48"/>
  <c r="D285" i="48"/>
  <c r="D284" i="48"/>
  <c r="D283" i="48"/>
  <c r="D282" i="48"/>
  <c r="D281" i="48"/>
  <c r="D280" i="48"/>
  <c r="D279" i="48"/>
  <c r="D278" i="48"/>
  <c r="D277" i="48"/>
  <c r="D276" i="48"/>
  <c r="D275" i="48"/>
  <c r="D259" i="48"/>
  <c r="D258" i="48"/>
  <c r="D257" i="48"/>
  <c r="D256" i="48"/>
  <c r="D255" i="48"/>
  <c r="D254" i="48"/>
  <c r="D253" i="48"/>
  <c r="D252" i="48"/>
  <c r="D251" i="48"/>
  <c r="D250" i="48"/>
  <c r="D249" i="48"/>
  <c r="D248" i="48"/>
  <c r="D247" i="48"/>
  <c r="D246" i="48"/>
  <c r="D245" i="48"/>
  <c r="D229" i="48"/>
  <c r="D228" i="48"/>
  <c r="D227" i="48"/>
  <c r="D226" i="48"/>
  <c r="D225" i="48"/>
  <c r="D224" i="48"/>
  <c r="D223" i="48"/>
  <c r="D222" i="48"/>
  <c r="D221" i="48"/>
  <c r="D220" i="48"/>
  <c r="D219" i="48"/>
  <c r="D218" i="48"/>
  <c r="D217" i="48"/>
  <c r="D216" i="48"/>
  <c r="D215" i="48"/>
  <c r="D199" i="48"/>
  <c r="D198" i="48"/>
  <c r="D197" i="48"/>
  <c r="D196" i="48"/>
  <c r="D195" i="48"/>
  <c r="D194" i="48"/>
  <c r="D193" i="48"/>
  <c r="D192" i="48"/>
  <c r="D191" i="48"/>
  <c r="D190" i="48"/>
  <c r="D189" i="48"/>
  <c r="D188" i="48"/>
  <c r="D187" i="48"/>
  <c r="D186" i="48"/>
  <c r="D185" i="48"/>
  <c r="D169" i="48"/>
  <c r="D168" i="48"/>
  <c r="D167" i="48"/>
  <c r="D166" i="48"/>
  <c r="D165" i="48"/>
  <c r="D164" i="48"/>
  <c r="D163" i="48"/>
  <c r="D162" i="48"/>
  <c r="D161" i="48"/>
  <c r="D160" i="48"/>
  <c r="D159" i="48"/>
  <c r="D158" i="48"/>
  <c r="D157" i="48"/>
  <c r="D156" i="48"/>
  <c r="D155" i="48"/>
  <c r="D139" i="48"/>
  <c r="D138" i="48"/>
  <c r="D137" i="48"/>
  <c r="D136" i="48"/>
  <c r="D135" i="48"/>
  <c r="D134" i="48"/>
  <c r="D133" i="48"/>
  <c r="D132" i="48"/>
  <c r="D131" i="48"/>
  <c r="D130" i="48"/>
  <c r="D129" i="48"/>
  <c r="D128" i="48"/>
  <c r="D127" i="48"/>
  <c r="D126" i="48"/>
  <c r="D125" i="48"/>
  <c r="D109" i="48"/>
  <c r="D108" i="48"/>
  <c r="D107" i="48"/>
  <c r="D106" i="48"/>
  <c r="D105" i="48"/>
  <c r="D104" i="48"/>
  <c r="D103" i="48"/>
  <c r="D102" i="48"/>
  <c r="D101" i="48"/>
  <c r="D100" i="48"/>
  <c r="D99" i="48"/>
  <c r="D98" i="48"/>
  <c r="D97" i="48"/>
  <c r="D96" i="48"/>
  <c r="D95" i="48"/>
  <c r="G149" i="62" l="1"/>
  <c r="B14" i="62" l="1"/>
  <c r="B15" i="62"/>
  <c r="B16" i="62"/>
  <c r="B17" i="62"/>
  <c r="B18" i="62"/>
  <c r="B19" i="62"/>
  <c r="B20" i="62"/>
  <c r="B21" i="62"/>
  <c r="B22" i="62"/>
  <c r="B23" i="62"/>
  <c r="B24" i="62"/>
  <c r="B25" i="62"/>
  <c r="B26" i="62"/>
  <c r="B27" i="62"/>
  <c r="B28" i="62"/>
  <c r="B29" i="62"/>
  <c r="B30" i="62"/>
  <c r="B31" i="62"/>
  <c r="B32" i="62"/>
  <c r="B33" i="62"/>
  <c r="B34" i="62"/>
  <c r="B35" i="62"/>
  <c r="B36" i="62"/>
  <c r="B13" i="62" l="1"/>
  <c r="BH58" i="60" l="1"/>
  <c r="BI58" i="60" s="1"/>
  <c r="BJ58" i="60" s="1"/>
  <c r="BK58" i="60" s="1"/>
  <c r="BL58" i="60" s="1"/>
  <c r="BM58" i="60" s="1"/>
  <c r="BN58" i="60" s="1"/>
  <c r="BO58" i="60" s="1"/>
  <c r="BP58" i="60" s="1"/>
  <c r="BQ58" i="60" s="1"/>
  <c r="BR58" i="60" s="1"/>
  <c r="BF58" i="60"/>
  <c r="E57" i="60"/>
  <c r="AB59" i="60" l="1"/>
  <c r="AC59" i="60"/>
  <c r="C10" i="46"/>
  <c r="D10" i="46" s="1"/>
  <c r="C11" i="46"/>
  <c r="D11" i="46" s="1"/>
  <c r="C12" i="46"/>
  <c r="D12" i="46" s="1"/>
  <c r="C13" i="46"/>
  <c r="D13" i="46" s="1"/>
  <c r="C14" i="46"/>
  <c r="D14" i="46" s="1"/>
  <c r="C15" i="46"/>
  <c r="D15" i="46" s="1"/>
  <c r="C16" i="46"/>
  <c r="D16" i="46" s="1"/>
  <c r="C17" i="46"/>
  <c r="D17" i="46" s="1"/>
  <c r="C18" i="46"/>
  <c r="D18" i="46" s="1"/>
  <c r="C19" i="46"/>
  <c r="D19" i="46" s="1"/>
  <c r="C20" i="46"/>
  <c r="D20" i="46" s="1"/>
  <c r="C21" i="46"/>
  <c r="D21" i="46" s="1"/>
  <c r="C22" i="46"/>
  <c r="D22" i="46" s="1"/>
  <c r="C23" i="46"/>
  <c r="D23" i="46" s="1"/>
  <c r="C24" i="46"/>
  <c r="D24" i="46" s="1"/>
  <c r="C25" i="46"/>
  <c r="D25" i="46" s="1"/>
  <c r="C26" i="46"/>
  <c r="D26" i="46" s="1"/>
  <c r="C27" i="46"/>
  <c r="D27" i="46" s="1"/>
  <c r="C28" i="46"/>
  <c r="D28" i="46" s="1"/>
  <c r="C30" i="46"/>
  <c r="D30" i="46" s="1"/>
  <c r="C31" i="46"/>
  <c r="D31" i="46" s="1"/>
  <c r="C9" i="46"/>
  <c r="D9" i="46" s="1"/>
  <c r="AE310" i="70" l="1"/>
  <c r="AD310" i="70"/>
  <c r="AC310" i="70"/>
  <c r="AB310" i="70"/>
  <c r="AA310" i="70"/>
  <c r="Y310" i="70"/>
  <c r="X310" i="70"/>
  <c r="AE309" i="70"/>
  <c r="AD309" i="70"/>
  <c r="AC309" i="70"/>
  <c r="AB309" i="70"/>
  <c r="AA309" i="70"/>
  <c r="Y309" i="70"/>
  <c r="X309" i="70"/>
  <c r="AE308" i="70"/>
  <c r="AD308" i="70"/>
  <c r="AC308" i="70"/>
  <c r="AB308" i="70"/>
  <c r="AA308" i="70"/>
  <c r="Y308" i="70"/>
  <c r="X308" i="70"/>
  <c r="AE307" i="70"/>
  <c r="AD307" i="70"/>
  <c r="AC307" i="70"/>
  <c r="AB307" i="70"/>
  <c r="AA307" i="70"/>
  <c r="Y307" i="70"/>
  <c r="X307" i="70"/>
  <c r="AE306" i="70"/>
  <c r="AD306" i="70"/>
  <c r="AC306" i="70"/>
  <c r="AB306" i="70"/>
  <c r="AA306" i="70"/>
  <c r="Y306" i="70"/>
  <c r="X306" i="70"/>
  <c r="AE305" i="70"/>
  <c r="AD305" i="70"/>
  <c r="AC305" i="70"/>
  <c r="AB305" i="70"/>
  <c r="AA305" i="70"/>
  <c r="Y305" i="70"/>
  <c r="X305" i="70"/>
  <c r="AE304" i="70"/>
  <c r="AD304" i="70"/>
  <c r="AC304" i="70"/>
  <c r="AB304" i="70"/>
  <c r="AA304" i="70"/>
  <c r="Y304" i="70"/>
  <c r="X304" i="70"/>
  <c r="AE303" i="70"/>
  <c r="AD303" i="70"/>
  <c r="AC303" i="70"/>
  <c r="AB303" i="70"/>
  <c r="AA303" i="70"/>
  <c r="Y303" i="70"/>
  <c r="X303" i="70"/>
  <c r="AE302" i="70"/>
  <c r="AD302" i="70"/>
  <c r="AC302" i="70"/>
  <c r="AB302" i="70"/>
  <c r="AA302" i="70"/>
  <c r="Y302" i="70"/>
  <c r="X302" i="70"/>
  <c r="AE301" i="70"/>
  <c r="AD301" i="70"/>
  <c r="AC301" i="70"/>
  <c r="AB301" i="70"/>
  <c r="AA301" i="70"/>
  <c r="Y301" i="70"/>
  <c r="X301" i="70"/>
  <c r="AE300" i="70"/>
  <c r="AD300" i="70"/>
  <c r="AC300" i="70"/>
  <c r="AB300" i="70"/>
  <c r="AA300" i="70"/>
  <c r="Y300" i="70"/>
  <c r="X300" i="70"/>
  <c r="AE299" i="70"/>
  <c r="AD299" i="70"/>
  <c r="AC299" i="70"/>
  <c r="AB299" i="70"/>
  <c r="AA299" i="70"/>
  <c r="Y299" i="70"/>
  <c r="X299" i="70"/>
  <c r="AE298" i="70"/>
  <c r="AD298" i="70"/>
  <c r="AC298" i="70"/>
  <c r="AB298" i="70"/>
  <c r="AA298" i="70"/>
  <c r="Y298" i="70"/>
  <c r="X298" i="70"/>
  <c r="AE297" i="70"/>
  <c r="AD297" i="70"/>
  <c r="AC297" i="70"/>
  <c r="AB297" i="70"/>
  <c r="AA297" i="70"/>
  <c r="Y297" i="70"/>
  <c r="X297" i="70"/>
  <c r="AE296" i="70"/>
  <c r="AD296" i="70"/>
  <c r="AC296" i="70"/>
  <c r="AB296" i="70"/>
  <c r="AA296" i="70"/>
  <c r="Y296" i="70"/>
  <c r="X296" i="70"/>
  <c r="AE295" i="70"/>
  <c r="AD295" i="70"/>
  <c r="AC295" i="70"/>
  <c r="AB295" i="70"/>
  <c r="AA295" i="70"/>
  <c r="Y295" i="70"/>
  <c r="X295" i="70"/>
  <c r="AE294" i="70"/>
  <c r="AD294" i="70"/>
  <c r="AC294" i="70"/>
  <c r="AB294" i="70"/>
  <c r="AA294" i="70"/>
  <c r="Y294" i="70"/>
  <c r="X294" i="70"/>
  <c r="AE293" i="70"/>
  <c r="AD293" i="70"/>
  <c r="AC293" i="70"/>
  <c r="AB293" i="70"/>
  <c r="AA293" i="70"/>
  <c r="Y293" i="70"/>
  <c r="X293" i="70"/>
  <c r="AE292" i="70"/>
  <c r="AD292" i="70"/>
  <c r="AC292" i="70"/>
  <c r="AB292" i="70"/>
  <c r="AA292" i="70"/>
  <c r="Y292" i="70"/>
  <c r="X292" i="70"/>
  <c r="AE291" i="70"/>
  <c r="AD291" i="70"/>
  <c r="AC291" i="70"/>
  <c r="AB291" i="70"/>
  <c r="AA291" i="70"/>
  <c r="Y291" i="70"/>
  <c r="X291" i="70"/>
  <c r="AE290" i="70"/>
  <c r="AD290" i="70"/>
  <c r="AC290" i="70"/>
  <c r="AB290" i="70"/>
  <c r="AA290" i="70"/>
  <c r="Y290" i="70"/>
  <c r="X290" i="70"/>
  <c r="AE289" i="70"/>
  <c r="AD289" i="70"/>
  <c r="AC289" i="70"/>
  <c r="AB289" i="70"/>
  <c r="AA289" i="70"/>
  <c r="Y289" i="70"/>
  <c r="X289" i="70"/>
  <c r="AE288" i="70"/>
  <c r="AD288" i="70"/>
  <c r="AC288" i="70"/>
  <c r="AB288" i="70"/>
  <c r="AA288" i="70"/>
  <c r="Y288" i="70"/>
  <c r="X288" i="70"/>
  <c r="AE287" i="70"/>
  <c r="AD287" i="70"/>
  <c r="AC287" i="70"/>
  <c r="AB287" i="70"/>
  <c r="AA287" i="70"/>
  <c r="Y287" i="70"/>
  <c r="X287" i="70"/>
  <c r="AE286" i="70"/>
  <c r="AD286" i="70"/>
  <c r="AC286" i="70"/>
  <c r="AB286" i="70"/>
  <c r="AA286" i="70"/>
  <c r="Y286" i="70"/>
  <c r="X286" i="70"/>
  <c r="AE285" i="70"/>
  <c r="AD285" i="70"/>
  <c r="AC285" i="70"/>
  <c r="AB285" i="70"/>
  <c r="AA285" i="70"/>
  <c r="Y285" i="70"/>
  <c r="X285" i="70"/>
  <c r="AE284" i="70"/>
  <c r="AD284" i="70"/>
  <c r="AC284" i="70"/>
  <c r="AB284" i="70"/>
  <c r="AA284" i="70"/>
  <c r="Y284" i="70"/>
  <c r="X284" i="70"/>
  <c r="AE283" i="70"/>
  <c r="AD283" i="70"/>
  <c r="AC283" i="70"/>
  <c r="AB283" i="70"/>
  <c r="AA283" i="70"/>
  <c r="Y283" i="70"/>
  <c r="X283" i="70"/>
  <c r="AE282" i="70"/>
  <c r="AD282" i="70"/>
  <c r="AC282" i="70"/>
  <c r="AB282" i="70"/>
  <c r="AA282" i="70"/>
  <c r="Y282" i="70"/>
  <c r="X282" i="70"/>
  <c r="AE281" i="70"/>
  <c r="AD281" i="70"/>
  <c r="AC281" i="70"/>
  <c r="AB281" i="70"/>
  <c r="AA281" i="70"/>
  <c r="Y281" i="70"/>
  <c r="X281" i="70"/>
  <c r="AE280" i="70"/>
  <c r="AD280" i="70"/>
  <c r="AC280" i="70"/>
  <c r="AB280" i="70"/>
  <c r="AA280" i="70"/>
  <c r="Y280" i="70"/>
  <c r="X280" i="70"/>
  <c r="AE279" i="70"/>
  <c r="AD279" i="70"/>
  <c r="AC279" i="70"/>
  <c r="AB279" i="70"/>
  <c r="AA279" i="70"/>
  <c r="Y279" i="70"/>
  <c r="X279" i="70"/>
  <c r="AE278" i="70"/>
  <c r="AD278" i="70"/>
  <c r="AC278" i="70"/>
  <c r="AB278" i="70"/>
  <c r="AA278" i="70"/>
  <c r="Y278" i="70"/>
  <c r="X278" i="70"/>
  <c r="AE277" i="70"/>
  <c r="AD277" i="70"/>
  <c r="AC277" i="70"/>
  <c r="AB277" i="70"/>
  <c r="AA277" i="70"/>
  <c r="Y277" i="70"/>
  <c r="X277" i="70"/>
  <c r="AE276" i="70"/>
  <c r="AD276" i="70"/>
  <c r="AC276" i="70"/>
  <c r="AB276" i="70"/>
  <c r="AA276" i="70"/>
  <c r="Y276" i="70"/>
  <c r="X276" i="70"/>
  <c r="AE275" i="70"/>
  <c r="AD275" i="70"/>
  <c r="AC275" i="70"/>
  <c r="AB275" i="70"/>
  <c r="AA275" i="70"/>
  <c r="Y275" i="70"/>
  <c r="X275" i="70"/>
  <c r="AE274" i="70"/>
  <c r="AD274" i="70"/>
  <c r="AC274" i="70"/>
  <c r="AB274" i="70"/>
  <c r="AA274" i="70"/>
  <c r="Y274" i="70"/>
  <c r="X274" i="70"/>
  <c r="AE273" i="70"/>
  <c r="AD273" i="70"/>
  <c r="AC273" i="70"/>
  <c r="AB273" i="70"/>
  <c r="AA273" i="70"/>
  <c r="Y273" i="70"/>
  <c r="X273" i="70"/>
  <c r="AE272" i="70"/>
  <c r="AD272" i="70"/>
  <c r="AC272" i="70"/>
  <c r="AB272" i="70"/>
  <c r="AA272" i="70"/>
  <c r="Y272" i="70"/>
  <c r="X272" i="70"/>
  <c r="AE271" i="70"/>
  <c r="AD271" i="70"/>
  <c r="AC271" i="70"/>
  <c r="AB271" i="70"/>
  <c r="AA271" i="70"/>
  <c r="Y271" i="70"/>
  <c r="X271" i="70"/>
  <c r="AE270" i="70"/>
  <c r="AD270" i="70"/>
  <c r="AC270" i="70"/>
  <c r="AB270" i="70"/>
  <c r="AA270" i="70"/>
  <c r="Y270" i="70"/>
  <c r="X270" i="70"/>
  <c r="AE269" i="70"/>
  <c r="AD269" i="70"/>
  <c r="AC269" i="70"/>
  <c r="AB269" i="70"/>
  <c r="AA269" i="70"/>
  <c r="Y269" i="70"/>
  <c r="X269" i="70"/>
  <c r="AE268" i="70"/>
  <c r="AD268" i="70"/>
  <c r="AC268" i="70"/>
  <c r="AB268" i="70"/>
  <c r="AA268" i="70"/>
  <c r="Y268" i="70"/>
  <c r="X268" i="70"/>
  <c r="AE267" i="70"/>
  <c r="AD267" i="70"/>
  <c r="AC267" i="70"/>
  <c r="AB267" i="70"/>
  <c r="AA267" i="70"/>
  <c r="Y267" i="70"/>
  <c r="X267" i="70"/>
  <c r="AE266" i="70"/>
  <c r="AD266" i="70"/>
  <c r="AC266" i="70"/>
  <c r="AB266" i="70"/>
  <c r="AA266" i="70"/>
  <c r="Y266" i="70"/>
  <c r="X266" i="70"/>
  <c r="AE265" i="70"/>
  <c r="AD265" i="70"/>
  <c r="AC265" i="70"/>
  <c r="AB265" i="70"/>
  <c r="AA265" i="70"/>
  <c r="Y265" i="70"/>
  <c r="X265" i="70"/>
  <c r="AE264" i="70"/>
  <c r="AD264" i="70"/>
  <c r="AC264" i="70"/>
  <c r="AB264" i="70"/>
  <c r="AA264" i="70"/>
  <c r="Y264" i="70"/>
  <c r="X264" i="70"/>
  <c r="AE263" i="70"/>
  <c r="AD263" i="70"/>
  <c r="AC263" i="70"/>
  <c r="AB263" i="70"/>
  <c r="AA263" i="70"/>
  <c r="Y263" i="70"/>
  <c r="X263" i="70"/>
  <c r="AE262" i="70"/>
  <c r="AD262" i="70"/>
  <c r="AC262" i="70"/>
  <c r="AB262" i="70"/>
  <c r="AA262" i="70"/>
  <c r="Y262" i="70"/>
  <c r="X262" i="70"/>
  <c r="AE261" i="70"/>
  <c r="AD261" i="70"/>
  <c r="AC261" i="70"/>
  <c r="AB261" i="70"/>
  <c r="AA261" i="70"/>
  <c r="Y261" i="70"/>
  <c r="X261" i="70"/>
  <c r="AE260" i="70"/>
  <c r="AD260" i="70"/>
  <c r="AC260" i="70"/>
  <c r="AB260" i="70"/>
  <c r="AA260" i="70"/>
  <c r="Y260" i="70"/>
  <c r="X260" i="70"/>
  <c r="AE259" i="70"/>
  <c r="AD259" i="70"/>
  <c r="AC259" i="70"/>
  <c r="AB259" i="70"/>
  <c r="AA259" i="70"/>
  <c r="Y259" i="70"/>
  <c r="X259" i="70"/>
  <c r="AE258" i="70"/>
  <c r="AD258" i="70"/>
  <c r="AC258" i="70"/>
  <c r="AB258" i="70"/>
  <c r="AA258" i="70"/>
  <c r="Y258" i="70"/>
  <c r="X258" i="70"/>
  <c r="AE257" i="70"/>
  <c r="AD257" i="70"/>
  <c r="AC257" i="70"/>
  <c r="AB257" i="70"/>
  <c r="AA257" i="70"/>
  <c r="Y257" i="70"/>
  <c r="X257" i="70"/>
  <c r="AE256" i="70"/>
  <c r="AD256" i="70"/>
  <c r="AC256" i="70"/>
  <c r="AB256" i="70"/>
  <c r="AA256" i="70"/>
  <c r="Y256" i="70"/>
  <c r="X256" i="70"/>
  <c r="AE255" i="70"/>
  <c r="AD255" i="70"/>
  <c r="AC255" i="70"/>
  <c r="AB255" i="70"/>
  <c r="AA255" i="70"/>
  <c r="Y255" i="70"/>
  <c r="X255" i="70"/>
  <c r="AE254" i="70"/>
  <c r="AD254" i="70"/>
  <c r="AC254" i="70"/>
  <c r="AB254" i="70"/>
  <c r="AA254" i="70"/>
  <c r="Y254" i="70"/>
  <c r="X254" i="70"/>
  <c r="AE253" i="70"/>
  <c r="AD253" i="70"/>
  <c r="AC253" i="70"/>
  <c r="AB253" i="70"/>
  <c r="AA253" i="70"/>
  <c r="Y253" i="70"/>
  <c r="X253" i="70"/>
  <c r="AE252" i="70"/>
  <c r="AD252" i="70"/>
  <c r="AC252" i="70"/>
  <c r="AB252" i="70"/>
  <c r="AA252" i="70"/>
  <c r="Y252" i="70"/>
  <c r="X252" i="70"/>
  <c r="AE251" i="70"/>
  <c r="AD251" i="70"/>
  <c r="AC251" i="70"/>
  <c r="AB251" i="70"/>
  <c r="AA251" i="70"/>
  <c r="Y251" i="70"/>
  <c r="X251" i="70"/>
  <c r="AE250" i="70"/>
  <c r="AD250" i="70"/>
  <c r="AC250" i="70"/>
  <c r="AB250" i="70"/>
  <c r="AA250" i="70"/>
  <c r="Y250" i="70"/>
  <c r="X250" i="70"/>
  <c r="AE249" i="70"/>
  <c r="AD249" i="70"/>
  <c r="AC249" i="70"/>
  <c r="AB249" i="70"/>
  <c r="AA249" i="70"/>
  <c r="Y249" i="70"/>
  <c r="X249" i="70"/>
  <c r="AE248" i="70"/>
  <c r="AD248" i="70"/>
  <c r="AC248" i="70"/>
  <c r="AB248" i="70"/>
  <c r="AA248" i="70"/>
  <c r="Y248" i="70"/>
  <c r="X248" i="70"/>
  <c r="AE247" i="70"/>
  <c r="AD247" i="70"/>
  <c r="AC247" i="70"/>
  <c r="AB247" i="70"/>
  <c r="AA247" i="70"/>
  <c r="Y247" i="70"/>
  <c r="X247" i="70"/>
  <c r="AE246" i="70"/>
  <c r="AD246" i="70"/>
  <c r="AC246" i="70"/>
  <c r="AB246" i="70"/>
  <c r="AA246" i="70"/>
  <c r="Y246" i="70"/>
  <c r="X246" i="70"/>
  <c r="AE245" i="70"/>
  <c r="AD245" i="70"/>
  <c r="AC245" i="70"/>
  <c r="AB245" i="70"/>
  <c r="AA245" i="70"/>
  <c r="Y245" i="70"/>
  <c r="X245" i="70"/>
  <c r="AE244" i="70"/>
  <c r="AD244" i="70"/>
  <c r="AC244" i="70"/>
  <c r="AB244" i="70"/>
  <c r="AA244" i="70"/>
  <c r="Y244" i="70"/>
  <c r="X244" i="70"/>
  <c r="AE243" i="70"/>
  <c r="AD243" i="70"/>
  <c r="AC243" i="70"/>
  <c r="AB243" i="70"/>
  <c r="AA243" i="70"/>
  <c r="Y243" i="70"/>
  <c r="X243" i="70"/>
  <c r="AE242" i="70"/>
  <c r="AD242" i="70"/>
  <c r="AC242" i="70"/>
  <c r="AB242" i="70"/>
  <c r="AA242" i="70"/>
  <c r="Y242" i="70"/>
  <c r="X242" i="70"/>
  <c r="AE241" i="70"/>
  <c r="AD241" i="70"/>
  <c r="AC241" i="70"/>
  <c r="AB241" i="70"/>
  <c r="AA241" i="70"/>
  <c r="Y241" i="70"/>
  <c r="X241" i="70"/>
  <c r="AE240" i="70"/>
  <c r="AD240" i="70"/>
  <c r="AC240" i="70"/>
  <c r="AB240" i="70"/>
  <c r="AA240" i="70"/>
  <c r="Y240" i="70"/>
  <c r="X240" i="70"/>
  <c r="AE239" i="70"/>
  <c r="AD239" i="70"/>
  <c r="AC239" i="70"/>
  <c r="AB239" i="70"/>
  <c r="AA239" i="70"/>
  <c r="Y239" i="70"/>
  <c r="X239" i="70"/>
  <c r="AE238" i="70"/>
  <c r="AD238" i="70"/>
  <c r="AC238" i="70"/>
  <c r="AB238" i="70"/>
  <c r="AA238" i="70"/>
  <c r="Y238" i="70"/>
  <c r="X238" i="70"/>
  <c r="AE237" i="70"/>
  <c r="AD237" i="70"/>
  <c r="AC237" i="70"/>
  <c r="AB237" i="70"/>
  <c r="AA237" i="70"/>
  <c r="Y237" i="70"/>
  <c r="X237" i="70"/>
  <c r="AE236" i="70"/>
  <c r="AD236" i="70"/>
  <c r="AC236" i="70"/>
  <c r="AB236" i="70"/>
  <c r="AA236" i="70"/>
  <c r="Y236" i="70"/>
  <c r="X236" i="70"/>
  <c r="AE235" i="70"/>
  <c r="AD235" i="70"/>
  <c r="AC235" i="70"/>
  <c r="AB235" i="70"/>
  <c r="AA235" i="70"/>
  <c r="Y235" i="70"/>
  <c r="X235" i="70"/>
  <c r="AE234" i="70"/>
  <c r="AD234" i="70"/>
  <c r="AC234" i="70"/>
  <c r="AB234" i="70"/>
  <c r="AA234" i="70"/>
  <c r="Y234" i="70"/>
  <c r="X234" i="70"/>
  <c r="AE233" i="70"/>
  <c r="AD233" i="70"/>
  <c r="AC233" i="70"/>
  <c r="AB233" i="70"/>
  <c r="AA233" i="70"/>
  <c r="Y233" i="70"/>
  <c r="X233" i="70"/>
  <c r="AE232" i="70"/>
  <c r="AD232" i="70"/>
  <c r="AC232" i="70"/>
  <c r="AB232" i="70"/>
  <c r="AA232" i="70"/>
  <c r="Y232" i="70"/>
  <c r="X232" i="70"/>
  <c r="AE231" i="70"/>
  <c r="AD231" i="70"/>
  <c r="AC231" i="70"/>
  <c r="AB231" i="70"/>
  <c r="AA231" i="70"/>
  <c r="Y231" i="70"/>
  <c r="X231" i="70"/>
  <c r="AE230" i="70"/>
  <c r="AD230" i="70"/>
  <c r="AC230" i="70"/>
  <c r="AB230" i="70"/>
  <c r="AA230" i="70"/>
  <c r="Y230" i="70"/>
  <c r="X230" i="70"/>
  <c r="AE229" i="70"/>
  <c r="AD229" i="70"/>
  <c r="AC229" i="70"/>
  <c r="AB229" i="70"/>
  <c r="AA229" i="70"/>
  <c r="Y229" i="70"/>
  <c r="X229" i="70"/>
  <c r="AE228" i="70"/>
  <c r="AD228" i="70"/>
  <c r="AC228" i="70"/>
  <c r="AB228" i="70"/>
  <c r="AA228" i="70"/>
  <c r="Y228" i="70"/>
  <c r="X228" i="70"/>
  <c r="AE227" i="70"/>
  <c r="AD227" i="70"/>
  <c r="AC227" i="70"/>
  <c r="AB227" i="70"/>
  <c r="AA227" i="70"/>
  <c r="Y227" i="70"/>
  <c r="X227" i="70"/>
  <c r="AE226" i="70"/>
  <c r="AD226" i="70"/>
  <c r="AC226" i="70"/>
  <c r="AB226" i="70"/>
  <c r="AA226" i="70"/>
  <c r="Y226" i="70"/>
  <c r="X226" i="70"/>
  <c r="AE225" i="70"/>
  <c r="AD225" i="70"/>
  <c r="AC225" i="70"/>
  <c r="AB225" i="70"/>
  <c r="AA225" i="70"/>
  <c r="Y225" i="70"/>
  <c r="X225" i="70"/>
  <c r="AE224" i="70"/>
  <c r="AD224" i="70"/>
  <c r="AC224" i="70"/>
  <c r="AB224" i="70"/>
  <c r="AA224" i="70"/>
  <c r="Y224" i="70"/>
  <c r="X224" i="70"/>
  <c r="AE223" i="70"/>
  <c r="AD223" i="70"/>
  <c r="AC223" i="70"/>
  <c r="AB223" i="70"/>
  <c r="AA223" i="70"/>
  <c r="Y223" i="70"/>
  <c r="X223" i="70"/>
  <c r="AE222" i="70"/>
  <c r="AD222" i="70"/>
  <c r="AC222" i="70"/>
  <c r="AB222" i="70"/>
  <c r="AA222" i="70"/>
  <c r="Y222" i="70"/>
  <c r="X222" i="70"/>
  <c r="AE221" i="70"/>
  <c r="AD221" i="70"/>
  <c r="AC221" i="70"/>
  <c r="AB221" i="70"/>
  <c r="AA221" i="70"/>
  <c r="Y221" i="70"/>
  <c r="X221" i="70"/>
  <c r="AE220" i="70"/>
  <c r="AD220" i="70"/>
  <c r="AC220" i="70"/>
  <c r="AB220" i="70"/>
  <c r="AA220" i="70"/>
  <c r="Y220" i="70"/>
  <c r="X220" i="70"/>
  <c r="AE219" i="70"/>
  <c r="AD219" i="70"/>
  <c r="AC219" i="70"/>
  <c r="AB219" i="70"/>
  <c r="AA219" i="70"/>
  <c r="Y219" i="70"/>
  <c r="X219" i="70"/>
  <c r="AE218" i="70"/>
  <c r="AD218" i="70"/>
  <c r="AC218" i="70"/>
  <c r="AB218" i="70"/>
  <c r="AA218" i="70"/>
  <c r="Y218" i="70"/>
  <c r="X218" i="70"/>
  <c r="AE217" i="70"/>
  <c r="AD217" i="70"/>
  <c r="AC217" i="70"/>
  <c r="AB217" i="70"/>
  <c r="AA217" i="70"/>
  <c r="Y217" i="70"/>
  <c r="X217" i="70"/>
  <c r="AE216" i="70"/>
  <c r="AD216" i="70"/>
  <c r="AC216" i="70"/>
  <c r="AB216" i="70"/>
  <c r="AA216" i="70"/>
  <c r="Y216" i="70"/>
  <c r="X216" i="70"/>
  <c r="AE215" i="70"/>
  <c r="AD215" i="70"/>
  <c r="AC215" i="70"/>
  <c r="AB215" i="70"/>
  <c r="AA215" i="70"/>
  <c r="Y215" i="70"/>
  <c r="X215" i="70"/>
  <c r="AE214" i="70"/>
  <c r="AD214" i="70"/>
  <c r="AC214" i="70"/>
  <c r="AB214" i="70"/>
  <c r="AA214" i="70"/>
  <c r="Y214" i="70"/>
  <c r="X214" i="70"/>
  <c r="AE213" i="70"/>
  <c r="AD213" i="70"/>
  <c r="AC213" i="70"/>
  <c r="AB213" i="70"/>
  <c r="AA213" i="70"/>
  <c r="Y213" i="70"/>
  <c r="X213" i="70"/>
  <c r="AE212" i="70"/>
  <c r="AD212" i="70"/>
  <c r="AC212" i="70"/>
  <c r="AB212" i="70"/>
  <c r="AA212" i="70"/>
  <c r="Y212" i="70"/>
  <c r="X212" i="70"/>
  <c r="AE211" i="70"/>
  <c r="AD211" i="70"/>
  <c r="AC211" i="70"/>
  <c r="AB211" i="70"/>
  <c r="AA211" i="70"/>
  <c r="Y211" i="70"/>
  <c r="X211" i="70"/>
  <c r="AE210" i="70"/>
  <c r="AD210" i="70"/>
  <c r="AC210" i="70"/>
  <c r="AB210" i="70"/>
  <c r="AA210" i="70"/>
  <c r="Y210" i="70"/>
  <c r="X210" i="70"/>
  <c r="AE209" i="70"/>
  <c r="AD209" i="70"/>
  <c r="AC209" i="70"/>
  <c r="AB209" i="70"/>
  <c r="AA209" i="70"/>
  <c r="Y209" i="70"/>
  <c r="X209" i="70"/>
  <c r="AE208" i="70"/>
  <c r="AD208" i="70"/>
  <c r="AC208" i="70"/>
  <c r="AB208" i="70"/>
  <c r="AA208" i="70"/>
  <c r="Y208" i="70"/>
  <c r="X208" i="70"/>
  <c r="AE207" i="70"/>
  <c r="AD207" i="70"/>
  <c r="AC207" i="70"/>
  <c r="AB207" i="70"/>
  <c r="AA207" i="70"/>
  <c r="Y207" i="70"/>
  <c r="X207" i="70"/>
  <c r="AE206" i="70"/>
  <c r="AD206" i="70"/>
  <c r="AC206" i="70"/>
  <c r="AB206" i="70"/>
  <c r="AA206" i="70"/>
  <c r="Y206" i="70"/>
  <c r="X206" i="70"/>
  <c r="AE205" i="70"/>
  <c r="AD205" i="70"/>
  <c r="AC205" i="70"/>
  <c r="AB205" i="70"/>
  <c r="AA205" i="70"/>
  <c r="Y205" i="70"/>
  <c r="X205" i="70"/>
  <c r="AE204" i="70"/>
  <c r="AD204" i="70"/>
  <c r="AC204" i="70"/>
  <c r="AB204" i="70"/>
  <c r="AA204" i="70"/>
  <c r="Y204" i="70"/>
  <c r="X204" i="70"/>
  <c r="AE203" i="70"/>
  <c r="AD203" i="70"/>
  <c r="AC203" i="70"/>
  <c r="AB203" i="70"/>
  <c r="AA203" i="70"/>
  <c r="Y203" i="70"/>
  <c r="X203" i="70"/>
  <c r="AE202" i="70"/>
  <c r="AD202" i="70"/>
  <c r="AC202" i="70"/>
  <c r="AB202" i="70"/>
  <c r="AA202" i="70"/>
  <c r="Y202" i="70"/>
  <c r="X202" i="70"/>
  <c r="AE201" i="70"/>
  <c r="AD201" i="70"/>
  <c r="AC201" i="70"/>
  <c r="AB201" i="70"/>
  <c r="AA201" i="70"/>
  <c r="Y201" i="70"/>
  <c r="X201" i="70"/>
  <c r="AE200" i="70"/>
  <c r="AD200" i="70"/>
  <c r="AC200" i="70"/>
  <c r="AB200" i="70"/>
  <c r="AA200" i="70"/>
  <c r="Y200" i="70"/>
  <c r="X200" i="70"/>
  <c r="AE199" i="70"/>
  <c r="AD199" i="70"/>
  <c r="AC199" i="70"/>
  <c r="AB199" i="70"/>
  <c r="AA199" i="70"/>
  <c r="Y199" i="70"/>
  <c r="X199" i="70"/>
  <c r="AE198" i="70"/>
  <c r="AD198" i="70"/>
  <c r="AC198" i="70"/>
  <c r="AB198" i="70"/>
  <c r="AA198" i="70"/>
  <c r="Y198" i="70"/>
  <c r="X198" i="70"/>
  <c r="AE197" i="70"/>
  <c r="AD197" i="70"/>
  <c r="AC197" i="70"/>
  <c r="AB197" i="70"/>
  <c r="AA197" i="70"/>
  <c r="Y197" i="70"/>
  <c r="X197" i="70"/>
  <c r="AE196" i="70"/>
  <c r="AD196" i="70"/>
  <c r="AC196" i="70"/>
  <c r="AB196" i="70"/>
  <c r="AA196" i="70"/>
  <c r="Y196" i="70"/>
  <c r="X196" i="70"/>
  <c r="AE195" i="70"/>
  <c r="AD195" i="70"/>
  <c r="AC195" i="70"/>
  <c r="AB195" i="70"/>
  <c r="AA195" i="70"/>
  <c r="Y195" i="70"/>
  <c r="X195" i="70"/>
  <c r="AE194" i="70"/>
  <c r="AD194" i="70"/>
  <c r="AC194" i="70"/>
  <c r="AB194" i="70"/>
  <c r="AA194" i="70"/>
  <c r="Y194" i="70"/>
  <c r="X194" i="70"/>
  <c r="AE193" i="70"/>
  <c r="AD193" i="70"/>
  <c r="AC193" i="70"/>
  <c r="AB193" i="70"/>
  <c r="AA193" i="70"/>
  <c r="Y193" i="70"/>
  <c r="X193" i="70"/>
  <c r="AE192" i="70"/>
  <c r="AD192" i="70"/>
  <c r="AC192" i="70"/>
  <c r="AB192" i="70"/>
  <c r="AA192" i="70"/>
  <c r="Y192" i="70"/>
  <c r="X192" i="70"/>
  <c r="AE191" i="70"/>
  <c r="AD191" i="70"/>
  <c r="AC191" i="70"/>
  <c r="AB191" i="70"/>
  <c r="AA191" i="70"/>
  <c r="Y191" i="70"/>
  <c r="X191" i="70"/>
  <c r="AE190" i="70"/>
  <c r="AD190" i="70"/>
  <c r="AC190" i="70"/>
  <c r="AB190" i="70"/>
  <c r="AA190" i="70"/>
  <c r="Y190" i="70"/>
  <c r="X190" i="70"/>
  <c r="AE189" i="70"/>
  <c r="AD189" i="70"/>
  <c r="AC189" i="70"/>
  <c r="AB189" i="70"/>
  <c r="AA189" i="70"/>
  <c r="Y189" i="70"/>
  <c r="X189" i="70"/>
  <c r="AE188" i="70"/>
  <c r="AD188" i="70"/>
  <c r="AC188" i="70"/>
  <c r="AB188" i="70"/>
  <c r="AA188" i="70"/>
  <c r="Y188" i="70"/>
  <c r="X188" i="70"/>
  <c r="AE187" i="70"/>
  <c r="AD187" i="70"/>
  <c r="AC187" i="70"/>
  <c r="AB187" i="70"/>
  <c r="AA187" i="70"/>
  <c r="Y187" i="70"/>
  <c r="X187" i="70"/>
  <c r="AE186" i="70"/>
  <c r="AD186" i="70"/>
  <c r="AC186" i="70"/>
  <c r="AB186" i="70"/>
  <c r="AA186" i="70"/>
  <c r="Y186" i="70"/>
  <c r="X186" i="70"/>
  <c r="AE185" i="70"/>
  <c r="AD185" i="70"/>
  <c r="AC185" i="70"/>
  <c r="AB185" i="70"/>
  <c r="AA185" i="70"/>
  <c r="Y185" i="70"/>
  <c r="X185" i="70"/>
  <c r="AE184" i="70"/>
  <c r="AD184" i="70"/>
  <c r="AC184" i="70"/>
  <c r="AB184" i="70"/>
  <c r="AA184" i="70"/>
  <c r="Y184" i="70"/>
  <c r="X184" i="70"/>
  <c r="AE183" i="70"/>
  <c r="AD183" i="70"/>
  <c r="AC183" i="70"/>
  <c r="AB183" i="70"/>
  <c r="AA183" i="70"/>
  <c r="Y183" i="70"/>
  <c r="X183" i="70"/>
  <c r="AE182" i="70"/>
  <c r="AD182" i="70"/>
  <c r="AC182" i="70"/>
  <c r="AB182" i="70"/>
  <c r="AA182" i="70"/>
  <c r="Y182" i="70"/>
  <c r="X182" i="70"/>
  <c r="AE181" i="70"/>
  <c r="AD181" i="70"/>
  <c r="AC181" i="70"/>
  <c r="AB181" i="70"/>
  <c r="AA181" i="70"/>
  <c r="Y181" i="70"/>
  <c r="X181" i="70"/>
  <c r="AE180" i="70"/>
  <c r="AD180" i="70"/>
  <c r="AC180" i="70"/>
  <c r="AB180" i="70"/>
  <c r="AA180" i="70"/>
  <c r="Y180" i="70"/>
  <c r="X180" i="70"/>
  <c r="AE179" i="70"/>
  <c r="AD179" i="70"/>
  <c r="AC179" i="70"/>
  <c r="AB179" i="70"/>
  <c r="AA179" i="70"/>
  <c r="Y179" i="70"/>
  <c r="X179" i="70"/>
  <c r="AE178" i="70"/>
  <c r="AD178" i="70"/>
  <c r="AC178" i="70"/>
  <c r="AB178" i="70"/>
  <c r="AA178" i="70"/>
  <c r="Y178" i="70"/>
  <c r="X178" i="70"/>
  <c r="AE177" i="70"/>
  <c r="AD177" i="70"/>
  <c r="AC177" i="70"/>
  <c r="AB177" i="70"/>
  <c r="AA177" i="70"/>
  <c r="Y177" i="70"/>
  <c r="X177" i="70"/>
  <c r="AE176" i="70"/>
  <c r="AD176" i="70"/>
  <c r="AC176" i="70"/>
  <c r="AB176" i="70"/>
  <c r="AA176" i="70"/>
  <c r="Y176" i="70"/>
  <c r="X176" i="70"/>
  <c r="AE175" i="70"/>
  <c r="AD175" i="70"/>
  <c r="AC175" i="70"/>
  <c r="AB175" i="70"/>
  <c r="AA175" i="70"/>
  <c r="Y175" i="70"/>
  <c r="X175" i="70"/>
  <c r="AE174" i="70"/>
  <c r="AD174" i="70"/>
  <c r="AC174" i="70"/>
  <c r="AB174" i="70"/>
  <c r="AA174" i="70"/>
  <c r="Y174" i="70"/>
  <c r="X174" i="70"/>
  <c r="AE173" i="70"/>
  <c r="AD173" i="70"/>
  <c r="AC173" i="70"/>
  <c r="AB173" i="70"/>
  <c r="AA173" i="70"/>
  <c r="Y173" i="70"/>
  <c r="X173" i="70"/>
  <c r="AE172" i="70"/>
  <c r="AD172" i="70"/>
  <c r="AC172" i="70"/>
  <c r="AB172" i="70"/>
  <c r="AA172" i="70"/>
  <c r="Y172" i="70"/>
  <c r="X172" i="70"/>
  <c r="AE171" i="70"/>
  <c r="AD171" i="70"/>
  <c r="AC171" i="70"/>
  <c r="AB171" i="70"/>
  <c r="AA171" i="70"/>
  <c r="Y171" i="70"/>
  <c r="X171" i="70"/>
  <c r="AE170" i="70"/>
  <c r="AD170" i="70"/>
  <c r="AC170" i="70"/>
  <c r="AB170" i="70"/>
  <c r="AA170" i="70"/>
  <c r="Y170" i="70"/>
  <c r="X170" i="70"/>
  <c r="AE169" i="70"/>
  <c r="AD169" i="70"/>
  <c r="AC169" i="70"/>
  <c r="AB169" i="70"/>
  <c r="AA169" i="70"/>
  <c r="Y169" i="70"/>
  <c r="X169" i="70"/>
  <c r="AE168" i="70"/>
  <c r="AD168" i="70"/>
  <c r="AC168" i="70"/>
  <c r="AB168" i="70"/>
  <c r="AA168" i="70"/>
  <c r="Y168" i="70"/>
  <c r="X168" i="70"/>
  <c r="AE167" i="70"/>
  <c r="AD167" i="70"/>
  <c r="AC167" i="70"/>
  <c r="AB167" i="70"/>
  <c r="AA167" i="70"/>
  <c r="Y167" i="70"/>
  <c r="X167" i="70"/>
  <c r="AE166" i="70"/>
  <c r="AD166" i="70"/>
  <c r="AC166" i="70"/>
  <c r="AB166" i="70"/>
  <c r="AA166" i="70"/>
  <c r="Y166" i="70"/>
  <c r="X166" i="70"/>
  <c r="AE165" i="70"/>
  <c r="AD165" i="70"/>
  <c r="AC165" i="70"/>
  <c r="AB165" i="70"/>
  <c r="AA165" i="70"/>
  <c r="Y165" i="70"/>
  <c r="X165" i="70"/>
  <c r="AE164" i="70"/>
  <c r="AD164" i="70"/>
  <c r="AC164" i="70"/>
  <c r="AB164" i="70"/>
  <c r="AA164" i="70"/>
  <c r="Y164" i="70"/>
  <c r="X164" i="70"/>
  <c r="AE163" i="70"/>
  <c r="AD163" i="70"/>
  <c r="AC163" i="70"/>
  <c r="AB163" i="70"/>
  <c r="AA163" i="70"/>
  <c r="Y163" i="70"/>
  <c r="X163" i="70"/>
  <c r="AE162" i="70"/>
  <c r="AD162" i="70"/>
  <c r="AC162" i="70"/>
  <c r="AB162" i="70"/>
  <c r="AA162" i="70"/>
  <c r="Y162" i="70"/>
  <c r="X162" i="70"/>
  <c r="AE161" i="70"/>
  <c r="AD161" i="70"/>
  <c r="AC161" i="70"/>
  <c r="AB161" i="70"/>
  <c r="AA161" i="70"/>
  <c r="Y161" i="70"/>
  <c r="X161" i="70"/>
  <c r="AE160" i="70"/>
  <c r="AD160" i="70"/>
  <c r="AC160" i="70"/>
  <c r="AB160" i="70"/>
  <c r="AA160" i="70"/>
  <c r="Y160" i="70"/>
  <c r="X160" i="70"/>
  <c r="AE159" i="70"/>
  <c r="AD159" i="70"/>
  <c r="AC159" i="70"/>
  <c r="AB159" i="70"/>
  <c r="AA159" i="70"/>
  <c r="Y159" i="70"/>
  <c r="X159" i="70"/>
  <c r="AE158" i="70"/>
  <c r="AD158" i="70"/>
  <c r="AC158" i="70"/>
  <c r="AB158" i="70"/>
  <c r="AA158" i="70"/>
  <c r="Y158" i="70"/>
  <c r="X158" i="70"/>
  <c r="AE157" i="70"/>
  <c r="AD157" i="70"/>
  <c r="AC157" i="70"/>
  <c r="AB157" i="70"/>
  <c r="AA157" i="70"/>
  <c r="Y157" i="70"/>
  <c r="X157" i="70"/>
  <c r="AE156" i="70"/>
  <c r="AD156" i="70"/>
  <c r="AC156" i="70"/>
  <c r="AB156" i="70"/>
  <c r="AA156" i="70"/>
  <c r="Y156" i="70"/>
  <c r="X156" i="70"/>
  <c r="AE155" i="70"/>
  <c r="AD155" i="70"/>
  <c r="AC155" i="70"/>
  <c r="AB155" i="70"/>
  <c r="AA155" i="70"/>
  <c r="Y155" i="70"/>
  <c r="X155" i="70"/>
  <c r="AE154" i="70"/>
  <c r="AD154" i="70"/>
  <c r="AC154" i="70"/>
  <c r="AB154" i="70"/>
  <c r="AA154" i="70"/>
  <c r="Y154" i="70"/>
  <c r="X154" i="70"/>
  <c r="AE153" i="70"/>
  <c r="AD153" i="70"/>
  <c r="AC153" i="70"/>
  <c r="AB153" i="70"/>
  <c r="AA153" i="70"/>
  <c r="Y153" i="70"/>
  <c r="X153" i="70"/>
  <c r="AE152" i="70"/>
  <c r="AD152" i="70"/>
  <c r="AC152" i="70"/>
  <c r="AB152" i="70"/>
  <c r="AA152" i="70"/>
  <c r="Y152" i="70"/>
  <c r="X152" i="70"/>
  <c r="AE151" i="70"/>
  <c r="AD151" i="70"/>
  <c r="AC151" i="70"/>
  <c r="AB151" i="70"/>
  <c r="AA151" i="70"/>
  <c r="Y151" i="70"/>
  <c r="X151" i="70"/>
  <c r="AE150" i="70"/>
  <c r="AD150" i="70"/>
  <c r="AC150" i="70"/>
  <c r="AB150" i="70"/>
  <c r="AA150" i="70"/>
  <c r="Y150" i="70"/>
  <c r="X150" i="70"/>
  <c r="AE149" i="70"/>
  <c r="AD149" i="70"/>
  <c r="AC149" i="70"/>
  <c r="AB149" i="70"/>
  <c r="AA149" i="70"/>
  <c r="Y149" i="70"/>
  <c r="X149" i="70"/>
  <c r="AE148" i="70"/>
  <c r="AD148" i="70"/>
  <c r="AC148" i="70"/>
  <c r="AB148" i="70"/>
  <c r="AA148" i="70"/>
  <c r="Y148" i="70"/>
  <c r="X148" i="70"/>
  <c r="AE147" i="70"/>
  <c r="AD147" i="70"/>
  <c r="AC147" i="70"/>
  <c r="AB147" i="70"/>
  <c r="AA147" i="70"/>
  <c r="Y147" i="70"/>
  <c r="X147" i="70"/>
  <c r="AE146" i="70"/>
  <c r="AD146" i="70"/>
  <c r="AC146" i="70"/>
  <c r="AB146" i="70"/>
  <c r="AA146" i="70"/>
  <c r="Y146" i="70"/>
  <c r="X146" i="70"/>
  <c r="AE145" i="70"/>
  <c r="AD145" i="70"/>
  <c r="AC145" i="70"/>
  <c r="AB145" i="70"/>
  <c r="AA145" i="70"/>
  <c r="Y145" i="70"/>
  <c r="X145" i="70"/>
  <c r="AE144" i="70"/>
  <c r="AD144" i="70"/>
  <c r="AC144" i="70"/>
  <c r="AB144" i="70"/>
  <c r="AA144" i="70"/>
  <c r="Y144" i="70"/>
  <c r="X144" i="70"/>
  <c r="AE143" i="70"/>
  <c r="AD143" i="70"/>
  <c r="AC143" i="70"/>
  <c r="AB143" i="70"/>
  <c r="AA143" i="70"/>
  <c r="Y143" i="70"/>
  <c r="X143" i="70"/>
  <c r="AE142" i="70"/>
  <c r="AD142" i="70"/>
  <c r="AC142" i="70"/>
  <c r="AB142" i="70"/>
  <c r="AA142" i="70"/>
  <c r="Y142" i="70"/>
  <c r="X142" i="70"/>
  <c r="AE141" i="70"/>
  <c r="AD141" i="70"/>
  <c r="AC141" i="70"/>
  <c r="AB141" i="70"/>
  <c r="AA141" i="70"/>
  <c r="Y141" i="70"/>
  <c r="X141" i="70"/>
  <c r="AE140" i="70"/>
  <c r="AD140" i="70"/>
  <c r="AC140" i="70"/>
  <c r="AB140" i="70"/>
  <c r="AA140" i="70"/>
  <c r="Y140" i="70"/>
  <c r="X140" i="70"/>
  <c r="AE139" i="70"/>
  <c r="AD139" i="70"/>
  <c r="AC139" i="70"/>
  <c r="AB139" i="70"/>
  <c r="AA139" i="70"/>
  <c r="Y139" i="70"/>
  <c r="X139" i="70"/>
  <c r="AE138" i="70"/>
  <c r="AD138" i="70"/>
  <c r="AC138" i="70"/>
  <c r="AB138" i="70"/>
  <c r="AA138" i="70"/>
  <c r="Y138" i="70"/>
  <c r="X138" i="70"/>
  <c r="AE137" i="70"/>
  <c r="AD137" i="70"/>
  <c r="AC137" i="70"/>
  <c r="AB137" i="70"/>
  <c r="AA137" i="70"/>
  <c r="Y137" i="70"/>
  <c r="X137" i="70"/>
  <c r="AE136" i="70"/>
  <c r="AD136" i="70"/>
  <c r="AC136" i="70"/>
  <c r="AB136" i="70"/>
  <c r="AA136" i="70"/>
  <c r="Y136" i="70"/>
  <c r="X136" i="70"/>
  <c r="AE135" i="70"/>
  <c r="AD135" i="70"/>
  <c r="AC135" i="70"/>
  <c r="AB135" i="70"/>
  <c r="AA135" i="70"/>
  <c r="Y135" i="70"/>
  <c r="X135" i="70"/>
  <c r="AE134" i="70"/>
  <c r="AD134" i="70"/>
  <c r="AC134" i="70"/>
  <c r="AB134" i="70"/>
  <c r="AA134" i="70"/>
  <c r="Y134" i="70"/>
  <c r="X134" i="70"/>
  <c r="AE133" i="70"/>
  <c r="AD133" i="70"/>
  <c r="AC133" i="70"/>
  <c r="AB133" i="70"/>
  <c r="AA133" i="70"/>
  <c r="Y133" i="70"/>
  <c r="X133" i="70"/>
  <c r="AE132" i="70"/>
  <c r="AD132" i="70"/>
  <c r="AC132" i="70"/>
  <c r="AB132" i="70"/>
  <c r="AA132" i="70"/>
  <c r="Y132" i="70"/>
  <c r="X132" i="70"/>
  <c r="AE131" i="70"/>
  <c r="AD131" i="70"/>
  <c r="AC131" i="70"/>
  <c r="AB131" i="70"/>
  <c r="AA131" i="70"/>
  <c r="Y131" i="70"/>
  <c r="X131" i="70"/>
  <c r="AE130" i="70"/>
  <c r="AD130" i="70"/>
  <c r="AC130" i="70"/>
  <c r="AB130" i="70"/>
  <c r="AA130" i="70"/>
  <c r="Y130" i="70"/>
  <c r="X130" i="70"/>
  <c r="AE129" i="70"/>
  <c r="AD129" i="70"/>
  <c r="AC129" i="70"/>
  <c r="AB129" i="70"/>
  <c r="AA129" i="70"/>
  <c r="Y129" i="70"/>
  <c r="X129" i="70"/>
  <c r="AE128" i="70"/>
  <c r="AD128" i="70"/>
  <c r="AC128" i="70"/>
  <c r="AB128" i="70"/>
  <c r="AA128" i="70"/>
  <c r="Y128" i="70"/>
  <c r="X128" i="70"/>
  <c r="AE127" i="70"/>
  <c r="AD127" i="70"/>
  <c r="AC127" i="70"/>
  <c r="AB127" i="70"/>
  <c r="AA127" i="70"/>
  <c r="Y127" i="70"/>
  <c r="X127" i="70"/>
  <c r="AE126" i="70"/>
  <c r="AD126" i="70"/>
  <c r="AC126" i="70"/>
  <c r="AB126" i="70"/>
  <c r="AA126" i="70"/>
  <c r="Y126" i="70"/>
  <c r="X126" i="70"/>
  <c r="AE125" i="70"/>
  <c r="AD125" i="70"/>
  <c r="AC125" i="70"/>
  <c r="AB125" i="70"/>
  <c r="AA125" i="70"/>
  <c r="Y125" i="70"/>
  <c r="X125" i="70"/>
  <c r="AE124" i="70"/>
  <c r="AD124" i="70"/>
  <c r="AC124" i="70"/>
  <c r="AB124" i="70"/>
  <c r="AA124" i="70"/>
  <c r="Y124" i="70"/>
  <c r="X124" i="70"/>
  <c r="AE123" i="70"/>
  <c r="AD123" i="70"/>
  <c r="AC123" i="70"/>
  <c r="AB123" i="70"/>
  <c r="AA123" i="70"/>
  <c r="Y123" i="70"/>
  <c r="X123" i="70"/>
  <c r="AE122" i="70"/>
  <c r="AD122" i="70"/>
  <c r="AC122" i="70"/>
  <c r="AB122" i="70"/>
  <c r="AA122" i="70"/>
  <c r="Y122" i="70"/>
  <c r="X122" i="70"/>
  <c r="AE121" i="70"/>
  <c r="AD121" i="70"/>
  <c r="AC121" i="70"/>
  <c r="AB121" i="70"/>
  <c r="AA121" i="70"/>
  <c r="Y121" i="70"/>
  <c r="X121" i="70"/>
  <c r="AE120" i="70"/>
  <c r="AD120" i="70"/>
  <c r="AC120" i="70"/>
  <c r="AB120" i="70"/>
  <c r="AA120" i="70"/>
  <c r="Y120" i="70"/>
  <c r="X120" i="70"/>
  <c r="AE119" i="70"/>
  <c r="AD119" i="70"/>
  <c r="AC119" i="70"/>
  <c r="AB119" i="70"/>
  <c r="AA119" i="70"/>
  <c r="Y119" i="70"/>
  <c r="X119" i="70"/>
  <c r="AE118" i="70"/>
  <c r="AD118" i="70"/>
  <c r="AC118" i="70"/>
  <c r="AB118" i="70"/>
  <c r="AA118" i="70"/>
  <c r="Y118" i="70"/>
  <c r="X118" i="70"/>
  <c r="AE117" i="70"/>
  <c r="AD117" i="70"/>
  <c r="AC117" i="70"/>
  <c r="AB117" i="70"/>
  <c r="AA117" i="70"/>
  <c r="Y117" i="70"/>
  <c r="X117" i="70"/>
  <c r="AE116" i="70"/>
  <c r="AD116" i="70"/>
  <c r="AC116" i="70"/>
  <c r="AB116" i="70"/>
  <c r="AA116" i="70"/>
  <c r="Y116" i="70"/>
  <c r="X116" i="70"/>
  <c r="AE115" i="70"/>
  <c r="AD115" i="70"/>
  <c r="AC115" i="70"/>
  <c r="AB115" i="70"/>
  <c r="AA115" i="70"/>
  <c r="Y115" i="70"/>
  <c r="X115" i="70"/>
  <c r="AE114" i="70"/>
  <c r="AD114" i="70"/>
  <c r="AC114" i="70"/>
  <c r="AB114" i="70"/>
  <c r="AA114" i="70"/>
  <c r="Y114" i="70"/>
  <c r="X114" i="70"/>
  <c r="AE113" i="70"/>
  <c r="AD113" i="70"/>
  <c r="AC113" i="70"/>
  <c r="AB113" i="70"/>
  <c r="AA113" i="70"/>
  <c r="Y113" i="70"/>
  <c r="X113" i="70"/>
  <c r="AE112" i="70"/>
  <c r="AD112" i="70"/>
  <c r="AC112" i="70"/>
  <c r="AB112" i="70"/>
  <c r="AA112" i="70"/>
  <c r="Y112" i="70"/>
  <c r="X112" i="70"/>
  <c r="AE111" i="70"/>
  <c r="AD111" i="70"/>
  <c r="AC111" i="70"/>
  <c r="AB111" i="70"/>
  <c r="AA111" i="70"/>
  <c r="Y111" i="70"/>
  <c r="X111" i="70"/>
  <c r="AE110" i="70"/>
  <c r="AD110" i="70"/>
  <c r="AC110" i="70"/>
  <c r="AB110" i="70"/>
  <c r="AA110" i="70"/>
  <c r="Y110" i="70"/>
  <c r="X110" i="70"/>
  <c r="AE109" i="70"/>
  <c r="AD109" i="70"/>
  <c r="AC109" i="70"/>
  <c r="AB109" i="70"/>
  <c r="AA109" i="70"/>
  <c r="Y109" i="70"/>
  <c r="X109" i="70"/>
  <c r="AE108" i="70"/>
  <c r="AD108" i="70"/>
  <c r="AC108" i="70"/>
  <c r="AB108" i="70"/>
  <c r="AA108" i="70"/>
  <c r="Y108" i="70"/>
  <c r="X108" i="70"/>
  <c r="AE107" i="70"/>
  <c r="AD107" i="70"/>
  <c r="AC107" i="70"/>
  <c r="AB107" i="70"/>
  <c r="AA107" i="70"/>
  <c r="Y107" i="70"/>
  <c r="X107" i="70"/>
  <c r="AE106" i="70"/>
  <c r="AD106" i="70"/>
  <c r="AC106" i="70"/>
  <c r="AB106" i="70"/>
  <c r="AA106" i="70"/>
  <c r="Y106" i="70"/>
  <c r="X106" i="70"/>
  <c r="AE105" i="70"/>
  <c r="AD105" i="70"/>
  <c r="AC105" i="70"/>
  <c r="AB105" i="70"/>
  <c r="AA105" i="70"/>
  <c r="Y105" i="70"/>
  <c r="X105" i="70"/>
  <c r="AE104" i="70"/>
  <c r="AD104" i="70"/>
  <c r="AC104" i="70"/>
  <c r="AB104" i="70"/>
  <c r="AA104" i="70"/>
  <c r="Y104" i="70"/>
  <c r="X104" i="70"/>
  <c r="AE103" i="70"/>
  <c r="AD103" i="70"/>
  <c r="AC103" i="70"/>
  <c r="AB103" i="70"/>
  <c r="AA103" i="70"/>
  <c r="Y103" i="70"/>
  <c r="X103" i="70"/>
  <c r="AE102" i="70"/>
  <c r="AD102" i="70"/>
  <c r="AC102" i="70"/>
  <c r="AB102" i="70"/>
  <c r="AA102" i="70"/>
  <c r="Y102" i="70"/>
  <c r="X102" i="70"/>
  <c r="AE101" i="70"/>
  <c r="AD101" i="70"/>
  <c r="AC101" i="70"/>
  <c r="AB101" i="70"/>
  <c r="AA101" i="70"/>
  <c r="Y101" i="70"/>
  <c r="X101" i="70"/>
  <c r="AE100" i="70"/>
  <c r="AD100" i="70"/>
  <c r="AC100" i="70"/>
  <c r="AB100" i="70"/>
  <c r="AA100" i="70"/>
  <c r="Y100" i="70"/>
  <c r="X100" i="70"/>
  <c r="AE99" i="70"/>
  <c r="AD99" i="70"/>
  <c r="AC99" i="70"/>
  <c r="AB99" i="70"/>
  <c r="AA99" i="70"/>
  <c r="Y99" i="70"/>
  <c r="X99" i="70"/>
  <c r="AE98" i="70"/>
  <c r="AD98" i="70"/>
  <c r="AC98" i="70"/>
  <c r="AB98" i="70"/>
  <c r="AA98" i="70"/>
  <c r="Y98" i="70"/>
  <c r="X98" i="70"/>
  <c r="AE97" i="70"/>
  <c r="AD97" i="70"/>
  <c r="AC97" i="70"/>
  <c r="AB97" i="70"/>
  <c r="AA97" i="70"/>
  <c r="Y97" i="70"/>
  <c r="X97" i="70"/>
  <c r="AE96" i="70"/>
  <c r="AD96" i="70"/>
  <c r="AC96" i="70"/>
  <c r="AB96" i="70"/>
  <c r="AA96" i="70"/>
  <c r="Y96" i="70"/>
  <c r="X96" i="70"/>
  <c r="AE95" i="70"/>
  <c r="AD95" i="70"/>
  <c r="AC95" i="70"/>
  <c r="AB95" i="70"/>
  <c r="AA95" i="70"/>
  <c r="Y95" i="70"/>
  <c r="X95" i="70"/>
  <c r="AE94" i="70"/>
  <c r="AD94" i="70"/>
  <c r="AC94" i="70"/>
  <c r="AB94" i="70"/>
  <c r="AA94" i="70"/>
  <c r="Y94" i="70"/>
  <c r="X94" i="70"/>
  <c r="AE93" i="70"/>
  <c r="AD93" i="70"/>
  <c r="AC93" i="70"/>
  <c r="AB93" i="70"/>
  <c r="AA93" i="70"/>
  <c r="Y93" i="70"/>
  <c r="X93" i="70"/>
  <c r="AE92" i="70"/>
  <c r="AD92" i="70"/>
  <c r="AC92" i="70"/>
  <c r="AB92" i="70"/>
  <c r="AA92" i="70"/>
  <c r="Y92" i="70"/>
  <c r="X92" i="70"/>
  <c r="AE91" i="70"/>
  <c r="AD91" i="70"/>
  <c r="AC91" i="70"/>
  <c r="AB91" i="70"/>
  <c r="AA91" i="70"/>
  <c r="Y91" i="70"/>
  <c r="X91" i="70"/>
  <c r="AE90" i="70"/>
  <c r="AD90" i="70"/>
  <c r="AC90" i="70"/>
  <c r="AB90" i="70"/>
  <c r="AA90" i="70"/>
  <c r="Y90" i="70"/>
  <c r="X90" i="70"/>
  <c r="AE89" i="70"/>
  <c r="AD89" i="70"/>
  <c r="AC89" i="70"/>
  <c r="AB89" i="70"/>
  <c r="AA89" i="70"/>
  <c r="Y89" i="70"/>
  <c r="X89" i="70"/>
  <c r="AE88" i="70"/>
  <c r="AD88" i="70"/>
  <c r="AC88" i="70"/>
  <c r="AB88" i="70"/>
  <c r="AA88" i="70"/>
  <c r="Y88" i="70"/>
  <c r="X88" i="70"/>
  <c r="AE87" i="70"/>
  <c r="AD87" i="70"/>
  <c r="AC87" i="70"/>
  <c r="AB87" i="70"/>
  <c r="AA87" i="70"/>
  <c r="Y87" i="70"/>
  <c r="X87" i="70"/>
  <c r="AE86" i="70"/>
  <c r="AD86" i="70"/>
  <c r="AC86" i="70"/>
  <c r="AB86" i="70"/>
  <c r="AA86" i="70"/>
  <c r="Y86" i="70"/>
  <c r="X86" i="70"/>
  <c r="AE85" i="70"/>
  <c r="AD85" i="70"/>
  <c r="AC85" i="70"/>
  <c r="AB85" i="70"/>
  <c r="AA85" i="70"/>
  <c r="Y85" i="70"/>
  <c r="X85" i="70"/>
  <c r="AE84" i="70"/>
  <c r="AD84" i="70"/>
  <c r="AC84" i="70"/>
  <c r="AB84" i="70"/>
  <c r="AA84" i="70"/>
  <c r="Y84" i="70"/>
  <c r="X84" i="70"/>
  <c r="AE83" i="70"/>
  <c r="AD83" i="70"/>
  <c r="AC83" i="70"/>
  <c r="AB83" i="70"/>
  <c r="AA83" i="70"/>
  <c r="Y83" i="70"/>
  <c r="X83" i="70"/>
  <c r="AE82" i="70"/>
  <c r="AD82" i="70"/>
  <c r="AC82" i="70"/>
  <c r="AB82" i="70"/>
  <c r="AA82" i="70"/>
  <c r="Y82" i="70"/>
  <c r="X82" i="70"/>
  <c r="AE81" i="70"/>
  <c r="AD81" i="70"/>
  <c r="AC81" i="70"/>
  <c r="AB81" i="70"/>
  <c r="AA81" i="70"/>
  <c r="Y81" i="70"/>
  <c r="X81" i="70"/>
  <c r="AE80" i="70"/>
  <c r="AD80" i="70"/>
  <c r="AC80" i="70"/>
  <c r="AB80" i="70"/>
  <c r="AA80" i="70"/>
  <c r="Y80" i="70"/>
  <c r="X80" i="70"/>
  <c r="AE79" i="70"/>
  <c r="AD79" i="70"/>
  <c r="AC79" i="70"/>
  <c r="AB79" i="70"/>
  <c r="AA79" i="70"/>
  <c r="Y79" i="70"/>
  <c r="X79" i="70"/>
  <c r="AE78" i="70"/>
  <c r="AD78" i="70"/>
  <c r="AC78" i="70"/>
  <c r="AB78" i="70"/>
  <c r="AA78" i="70"/>
  <c r="Y78" i="70"/>
  <c r="X78" i="70"/>
  <c r="AE77" i="70"/>
  <c r="AD77" i="70"/>
  <c r="AC77" i="70"/>
  <c r="AB77" i="70"/>
  <c r="AA77" i="70"/>
  <c r="Y77" i="70"/>
  <c r="X77" i="70"/>
  <c r="AE76" i="70"/>
  <c r="AD76" i="70"/>
  <c r="AC76" i="70"/>
  <c r="AB76" i="70"/>
  <c r="AA76" i="70"/>
  <c r="Y76" i="70"/>
  <c r="X76" i="70"/>
  <c r="AE75" i="70"/>
  <c r="AD75" i="70"/>
  <c r="AC75" i="70"/>
  <c r="AB75" i="70"/>
  <c r="AA75" i="70"/>
  <c r="Y75" i="70"/>
  <c r="X75" i="70"/>
  <c r="AE74" i="70"/>
  <c r="AD74" i="70"/>
  <c r="AC74" i="70"/>
  <c r="AB74" i="70"/>
  <c r="AA74" i="70"/>
  <c r="Y74" i="70"/>
  <c r="X74" i="70"/>
  <c r="AE73" i="70"/>
  <c r="AD73" i="70"/>
  <c r="AC73" i="70"/>
  <c r="AB73" i="70"/>
  <c r="AA73" i="70"/>
  <c r="Y73" i="70"/>
  <c r="X73" i="70"/>
  <c r="AE72" i="70"/>
  <c r="AD72" i="70"/>
  <c r="AC72" i="70"/>
  <c r="AB72" i="70"/>
  <c r="AA72" i="70"/>
  <c r="Y72" i="70"/>
  <c r="X72" i="70"/>
  <c r="AE71" i="70"/>
  <c r="AD71" i="70"/>
  <c r="AC71" i="70"/>
  <c r="AB71" i="70"/>
  <c r="AA71" i="70"/>
  <c r="Y71" i="70"/>
  <c r="X71" i="70"/>
  <c r="AE70" i="70"/>
  <c r="AD70" i="70"/>
  <c r="AC70" i="70"/>
  <c r="AB70" i="70"/>
  <c r="AA70" i="70"/>
  <c r="Y70" i="70"/>
  <c r="X70" i="70"/>
  <c r="AE69" i="70"/>
  <c r="AD69" i="70"/>
  <c r="AC69" i="70"/>
  <c r="AB69" i="70"/>
  <c r="AA69" i="70"/>
  <c r="Y69" i="70"/>
  <c r="X69" i="70"/>
  <c r="AE68" i="70"/>
  <c r="AD68" i="70"/>
  <c r="AC68" i="70"/>
  <c r="AB68" i="70"/>
  <c r="AA68" i="70"/>
  <c r="Y68" i="70"/>
  <c r="X68" i="70"/>
  <c r="AE67" i="70"/>
  <c r="AD67" i="70"/>
  <c r="AC67" i="70"/>
  <c r="AB67" i="70"/>
  <c r="AA67" i="70"/>
  <c r="Y67" i="70"/>
  <c r="X67" i="70"/>
  <c r="AE66" i="70"/>
  <c r="AD66" i="70"/>
  <c r="AC66" i="70"/>
  <c r="AB66" i="70"/>
  <c r="AA66" i="70"/>
  <c r="Y66" i="70"/>
  <c r="X66" i="70"/>
  <c r="AE65" i="70"/>
  <c r="AD65" i="70"/>
  <c r="AC65" i="70"/>
  <c r="AB65" i="70"/>
  <c r="AA65" i="70"/>
  <c r="Y65" i="70"/>
  <c r="X65" i="70"/>
  <c r="AE64" i="70"/>
  <c r="AD64" i="70"/>
  <c r="AC64" i="70"/>
  <c r="AB64" i="70"/>
  <c r="AA64" i="70"/>
  <c r="Y64" i="70"/>
  <c r="X64" i="70"/>
  <c r="AE63" i="70"/>
  <c r="AD63" i="70"/>
  <c r="AC63" i="70"/>
  <c r="AB63" i="70"/>
  <c r="AA63" i="70"/>
  <c r="Y63" i="70"/>
  <c r="X63" i="70"/>
  <c r="AE62" i="70"/>
  <c r="AD62" i="70"/>
  <c r="AC62" i="70"/>
  <c r="AB62" i="70"/>
  <c r="AA62" i="70"/>
  <c r="Y62" i="70"/>
  <c r="X62" i="70"/>
  <c r="AE61" i="70"/>
  <c r="AD61" i="70"/>
  <c r="AC61" i="70"/>
  <c r="AB61" i="70"/>
  <c r="AA61" i="70"/>
  <c r="Y61" i="70"/>
  <c r="X61" i="70"/>
  <c r="AE60" i="70"/>
  <c r="AD60" i="70"/>
  <c r="AC60" i="70"/>
  <c r="AB60" i="70"/>
  <c r="AA60" i="70"/>
  <c r="Y60" i="70"/>
  <c r="X60" i="70"/>
  <c r="AE59" i="70"/>
  <c r="AD59" i="70"/>
  <c r="AC59" i="70"/>
  <c r="AB59" i="70"/>
  <c r="AA59" i="70"/>
  <c r="Y59" i="70"/>
  <c r="X59" i="70"/>
  <c r="AE58" i="70"/>
  <c r="AD58" i="70"/>
  <c r="AC58" i="70"/>
  <c r="AB58" i="70"/>
  <c r="AA58" i="70"/>
  <c r="Y58" i="70"/>
  <c r="X58" i="70"/>
  <c r="AE57" i="70"/>
  <c r="AD57" i="70"/>
  <c r="AC57" i="70"/>
  <c r="AB57" i="70"/>
  <c r="AA57" i="70"/>
  <c r="Y57" i="70"/>
  <c r="X57" i="70"/>
  <c r="AE56" i="70"/>
  <c r="AD56" i="70"/>
  <c r="AC56" i="70"/>
  <c r="AB56" i="70"/>
  <c r="AA56" i="70"/>
  <c r="Y56" i="70"/>
  <c r="X56" i="70"/>
  <c r="AE55" i="70"/>
  <c r="AD55" i="70"/>
  <c r="AC55" i="70"/>
  <c r="AB55" i="70"/>
  <c r="AA55" i="70"/>
  <c r="Y55" i="70"/>
  <c r="X55" i="70"/>
  <c r="AE54" i="70"/>
  <c r="AD54" i="70"/>
  <c r="AC54" i="70"/>
  <c r="AB54" i="70"/>
  <c r="AA54" i="70"/>
  <c r="Y54" i="70"/>
  <c r="X54" i="70"/>
  <c r="AE53" i="70"/>
  <c r="AD53" i="70"/>
  <c r="AC53" i="70"/>
  <c r="AB53" i="70"/>
  <c r="AA53" i="70"/>
  <c r="Y53" i="70"/>
  <c r="X53" i="70"/>
  <c r="AE52" i="70"/>
  <c r="AD52" i="70"/>
  <c r="AC52" i="70"/>
  <c r="AB52" i="70"/>
  <c r="AA52" i="70"/>
  <c r="Y52" i="70"/>
  <c r="X52" i="70"/>
  <c r="AE51" i="70"/>
  <c r="AD51" i="70"/>
  <c r="AC51" i="70"/>
  <c r="AB51" i="70"/>
  <c r="AA51" i="70"/>
  <c r="Y51" i="70"/>
  <c r="X51" i="70"/>
  <c r="AE50" i="70"/>
  <c r="AD50" i="70"/>
  <c r="AC50" i="70"/>
  <c r="AB50" i="70"/>
  <c r="AA50" i="70"/>
  <c r="Y50" i="70"/>
  <c r="X50" i="70"/>
  <c r="AE49" i="70"/>
  <c r="AD49" i="70"/>
  <c r="AC49" i="70"/>
  <c r="AB49" i="70"/>
  <c r="AA49" i="70"/>
  <c r="Y49" i="70"/>
  <c r="X49" i="70"/>
  <c r="AE48" i="70"/>
  <c r="AD48" i="70"/>
  <c r="AC48" i="70"/>
  <c r="AB48" i="70"/>
  <c r="AA48" i="70"/>
  <c r="Y48" i="70"/>
  <c r="X48" i="70"/>
  <c r="AE47" i="70"/>
  <c r="AD47" i="70"/>
  <c r="AC47" i="70"/>
  <c r="AB47" i="70"/>
  <c r="AA47" i="70"/>
  <c r="Y47" i="70"/>
  <c r="X47" i="70"/>
  <c r="AE46" i="70"/>
  <c r="AD46" i="70"/>
  <c r="AC46" i="70"/>
  <c r="AB46" i="70"/>
  <c r="AA46" i="70"/>
  <c r="Y46" i="70"/>
  <c r="X46" i="70"/>
  <c r="AE45" i="70"/>
  <c r="AD45" i="70"/>
  <c r="AC45" i="70"/>
  <c r="AB45" i="70"/>
  <c r="AA45" i="70"/>
  <c r="Y45" i="70"/>
  <c r="X45" i="70"/>
  <c r="AE44" i="70"/>
  <c r="AD44" i="70"/>
  <c r="AC44" i="70"/>
  <c r="AB44" i="70"/>
  <c r="AA44" i="70"/>
  <c r="Y44" i="70"/>
  <c r="X44" i="70"/>
  <c r="AE43" i="70"/>
  <c r="AD43" i="70"/>
  <c r="AC43" i="70"/>
  <c r="AB43" i="70"/>
  <c r="AA43" i="70"/>
  <c r="Y43" i="70"/>
  <c r="X43" i="70"/>
  <c r="AE42" i="70"/>
  <c r="AD42" i="70"/>
  <c r="AC42" i="70"/>
  <c r="AB42" i="70"/>
  <c r="AA42" i="70"/>
  <c r="Y42" i="70"/>
  <c r="X42" i="70"/>
  <c r="AE41" i="70"/>
  <c r="AD41" i="70"/>
  <c r="AC41" i="70"/>
  <c r="AB41" i="70"/>
  <c r="AA41" i="70"/>
  <c r="Y41" i="70"/>
  <c r="X41" i="70"/>
  <c r="AE40" i="70"/>
  <c r="AD40" i="70"/>
  <c r="AC40" i="70"/>
  <c r="AB40" i="70"/>
  <c r="AA40" i="70"/>
  <c r="Y40" i="70"/>
  <c r="X40" i="70"/>
  <c r="AE39" i="70"/>
  <c r="AD39" i="70"/>
  <c r="AC39" i="70"/>
  <c r="AB39" i="70"/>
  <c r="AA39" i="70"/>
  <c r="Y39" i="70"/>
  <c r="X39" i="70"/>
  <c r="AE38" i="70"/>
  <c r="AD38" i="70"/>
  <c r="AC38" i="70"/>
  <c r="AB38" i="70"/>
  <c r="AA38" i="70"/>
  <c r="Y38" i="70"/>
  <c r="X38" i="70"/>
  <c r="AE37" i="70"/>
  <c r="AD37" i="70"/>
  <c r="AC37" i="70"/>
  <c r="AB37" i="70"/>
  <c r="AA37" i="70"/>
  <c r="Y37" i="70"/>
  <c r="X37" i="70"/>
  <c r="AE36" i="70"/>
  <c r="AD36" i="70"/>
  <c r="AC36" i="70"/>
  <c r="AB36" i="70"/>
  <c r="AA36" i="70"/>
  <c r="Y36" i="70"/>
  <c r="X36" i="70"/>
  <c r="AE35" i="70"/>
  <c r="AD35" i="70"/>
  <c r="AC35" i="70"/>
  <c r="AB35" i="70"/>
  <c r="AA35" i="70"/>
  <c r="Y35" i="70"/>
  <c r="X35" i="70"/>
  <c r="AE34" i="70"/>
  <c r="AD34" i="70"/>
  <c r="AC34" i="70"/>
  <c r="AB34" i="70"/>
  <c r="AA34" i="70"/>
  <c r="Y34" i="70"/>
  <c r="X34" i="70"/>
  <c r="AE33" i="70"/>
  <c r="AD33" i="70"/>
  <c r="AC33" i="70"/>
  <c r="AB33" i="70"/>
  <c r="AA33" i="70"/>
  <c r="Y33" i="70"/>
  <c r="X33" i="70"/>
  <c r="AE32" i="70"/>
  <c r="AD32" i="70"/>
  <c r="AC32" i="70"/>
  <c r="AB32" i="70"/>
  <c r="AA32" i="70"/>
  <c r="Y32" i="70"/>
  <c r="X32" i="70"/>
  <c r="AE31" i="70"/>
  <c r="AD31" i="70"/>
  <c r="AC31" i="70"/>
  <c r="AB31" i="70"/>
  <c r="AA31" i="70"/>
  <c r="Y31" i="70"/>
  <c r="X31" i="70"/>
  <c r="AE30" i="70"/>
  <c r="AD30" i="70"/>
  <c r="AC30" i="70"/>
  <c r="AB30" i="70"/>
  <c r="AA30" i="70"/>
  <c r="Y30" i="70"/>
  <c r="X30" i="70"/>
  <c r="AE29" i="70"/>
  <c r="AD29" i="70"/>
  <c r="AC29" i="70"/>
  <c r="AB29" i="70"/>
  <c r="AA29" i="70"/>
  <c r="Y29" i="70"/>
  <c r="X29" i="70"/>
  <c r="AE28" i="70"/>
  <c r="AD28" i="70"/>
  <c r="AC28" i="70"/>
  <c r="AB28" i="70"/>
  <c r="AA28" i="70"/>
  <c r="Y28" i="70"/>
  <c r="X28" i="70"/>
  <c r="AE27" i="70"/>
  <c r="AD27" i="70"/>
  <c r="AC27" i="70"/>
  <c r="AB27" i="70"/>
  <c r="AA27" i="70"/>
  <c r="Y27" i="70"/>
  <c r="X27" i="70"/>
  <c r="AE26" i="70"/>
  <c r="AD26" i="70"/>
  <c r="AC26" i="70"/>
  <c r="AB26" i="70"/>
  <c r="AA26" i="70"/>
  <c r="Y26" i="70"/>
  <c r="X26" i="70"/>
  <c r="AE25" i="70"/>
  <c r="AD25" i="70"/>
  <c r="AC25" i="70"/>
  <c r="AB25" i="70"/>
  <c r="AA25" i="70"/>
  <c r="Y25" i="70"/>
  <c r="X25" i="70"/>
  <c r="AE24" i="70"/>
  <c r="AD24" i="70"/>
  <c r="AC24" i="70"/>
  <c r="AB24" i="70"/>
  <c r="AA24" i="70"/>
  <c r="Y24" i="70"/>
  <c r="X24" i="70"/>
  <c r="AE23" i="70"/>
  <c r="AD23" i="70"/>
  <c r="AC23" i="70"/>
  <c r="AB23" i="70"/>
  <c r="AA23" i="70"/>
  <c r="Y23" i="70"/>
  <c r="X23" i="70"/>
  <c r="AE22" i="70"/>
  <c r="AD22" i="70"/>
  <c r="AC22" i="70"/>
  <c r="AB22" i="70"/>
  <c r="AA22" i="70"/>
  <c r="Y22" i="70"/>
  <c r="X22" i="70"/>
  <c r="AE21" i="70"/>
  <c r="AD21" i="70"/>
  <c r="AC21" i="70"/>
  <c r="AB21" i="70"/>
  <c r="AA21" i="70"/>
  <c r="Y21" i="70"/>
  <c r="X21" i="70"/>
  <c r="AE20" i="70"/>
  <c r="AD20" i="70"/>
  <c r="AC20" i="70"/>
  <c r="AB20" i="70"/>
  <c r="AA20" i="70"/>
  <c r="Y20" i="70"/>
  <c r="X20" i="70"/>
  <c r="AE19" i="70"/>
  <c r="AD19" i="70"/>
  <c r="AC19" i="70"/>
  <c r="AB19" i="70"/>
  <c r="AA19" i="70"/>
  <c r="Y19" i="70"/>
  <c r="X19" i="70"/>
  <c r="AE18" i="70"/>
  <c r="AD18" i="70"/>
  <c r="AC18" i="70"/>
  <c r="AB18" i="70"/>
  <c r="AA18" i="70"/>
  <c r="Y18" i="70"/>
  <c r="X18" i="70"/>
  <c r="AE17" i="70"/>
  <c r="AD17" i="70"/>
  <c r="AC17" i="70"/>
  <c r="AB17" i="70"/>
  <c r="AA17" i="70"/>
  <c r="Y17" i="70"/>
  <c r="X17" i="70"/>
  <c r="AE16" i="70"/>
  <c r="AD16" i="70"/>
  <c r="AC16" i="70"/>
  <c r="AB16" i="70"/>
  <c r="AA16" i="70"/>
  <c r="Y16" i="70"/>
  <c r="X16" i="70"/>
  <c r="AE15" i="70"/>
  <c r="AD15" i="70"/>
  <c r="AC15" i="70"/>
  <c r="AB15" i="70"/>
  <c r="AA15" i="70"/>
  <c r="Y15" i="70"/>
  <c r="X15" i="70"/>
  <c r="AE14" i="70"/>
  <c r="AD14" i="70"/>
  <c r="AC14" i="70"/>
  <c r="AB14" i="70"/>
  <c r="AA14" i="70"/>
  <c r="Y14" i="70"/>
  <c r="X14" i="70"/>
  <c r="AE13" i="70"/>
  <c r="AD13" i="70"/>
  <c r="AC13" i="70"/>
  <c r="AB13" i="70"/>
  <c r="AA13" i="70"/>
  <c r="Y13" i="70"/>
  <c r="X13" i="70"/>
  <c r="AE12" i="70"/>
  <c r="AD12" i="70"/>
  <c r="AC12" i="70"/>
  <c r="AB12" i="70"/>
  <c r="AA12" i="70"/>
  <c r="Y12" i="70"/>
  <c r="X12" i="70"/>
  <c r="AE11" i="70"/>
  <c r="AD11" i="70"/>
  <c r="AC11" i="70"/>
  <c r="AB11" i="70"/>
  <c r="AA11" i="70"/>
  <c r="Y11" i="70"/>
  <c r="X11" i="70"/>
  <c r="AA5" i="70"/>
  <c r="AC2" i="70"/>
  <c r="D224" i="61" l="1"/>
  <c r="D209" i="61"/>
  <c r="D194" i="61"/>
  <c r="AC190" i="61"/>
  <c r="I190" i="61"/>
  <c r="H190" i="61"/>
  <c r="F190" i="61"/>
  <c r="D190" i="61"/>
  <c r="AC189" i="61"/>
  <c r="I189" i="61"/>
  <c r="Y189" i="61" s="1"/>
  <c r="H189" i="61"/>
  <c r="F189" i="61"/>
  <c r="D189" i="61"/>
  <c r="AC188" i="61"/>
  <c r="I188" i="61"/>
  <c r="H188" i="61"/>
  <c r="F188" i="61"/>
  <c r="D188" i="61"/>
  <c r="AC187" i="61"/>
  <c r="I187" i="61"/>
  <c r="H187" i="61"/>
  <c r="F187" i="61"/>
  <c r="D187" i="61"/>
  <c r="AC186" i="61"/>
  <c r="I186" i="61"/>
  <c r="H186" i="61"/>
  <c r="F186" i="61"/>
  <c r="D186" i="61"/>
  <c r="AC185" i="61"/>
  <c r="I185" i="61"/>
  <c r="Y185" i="61" s="1"/>
  <c r="H185" i="61"/>
  <c r="F185" i="61"/>
  <c r="D185" i="61"/>
  <c r="AC184" i="61"/>
  <c r="I184" i="61"/>
  <c r="H184" i="61"/>
  <c r="F184" i="61"/>
  <c r="D184" i="61"/>
  <c r="AC183" i="61"/>
  <c r="I183" i="61"/>
  <c r="Y183" i="61" s="1"/>
  <c r="H183" i="61"/>
  <c r="F183" i="61"/>
  <c r="D183" i="61"/>
  <c r="AC182" i="61"/>
  <c r="I182" i="61"/>
  <c r="H182" i="61"/>
  <c r="F182" i="61"/>
  <c r="D182" i="61"/>
  <c r="AC181" i="61"/>
  <c r="I181" i="61"/>
  <c r="Y181" i="61" s="1"/>
  <c r="H181" i="61"/>
  <c r="F181" i="61"/>
  <c r="D181" i="61"/>
  <c r="AC180" i="61"/>
  <c r="I180" i="61"/>
  <c r="H180" i="61"/>
  <c r="F180" i="61"/>
  <c r="D180" i="61"/>
  <c r="AC179" i="61"/>
  <c r="I179" i="61"/>
  <c r="H179" i="61"/>
  <c r="F179" i="61"/>
  <c r="D179" i="61"/>
  <c r="AC175" i="61"/>
  <c r="I175" i="61"/>
  <c r="H175" i="61"/>
  <c r="F175" i="61"/>
  <c r="D175" i="61"/>
  <c r="AC174" i="61"/>
  <c r="I174" i="61"/>
  <c r="H174" i="61"/>
  <c r="F174" i="61"/>
  <c r="D174" i="61"/>
  <c r="AC173" i="61"/>
  <c r="I173" i="61"/>
  <c r="H173" i="61"/>
  <c r="F173" i="61"/>
  <c r="D173" i="61"/>
  <c r="AC172" i="61"/>
  <c r="I172" i="61"/>
  <c r="Y172" i="61" s="1"/>
  <c r="H172" i="61"/>
  <c r="F172" i="61"/>
  <c r="D172" i="61"/>
  <c r="AC171" i="61"/>
  <c r="I171" i="61"/>
  <c r="H171" i="61"/>
  <c r="F171" i="61"/>
  <c r="D171" i="61"/>
  <c r="AC170" i="61"/>
  <c r="I170" i="61"/>
  <c r="H170" i="61"/>
  <c r="F170" i="61"/>
  <c r="D170" i="61"/>
  <c r="AC169" i="61"/>
  <c r="I169" i="61"/>
  <c r="H169" i="61"/>
  <c r="F169" i="61"/>
  <c r="D169" i="61"/>
  <c r="AC168" i="61"/>
  <c r="I168" i="61"/>
  <c r="Y168" i="61" s="1"/>
  <c r="H168" i="61"/>
  <c r="F168" i="61"/>
  <c r="D168" i="61"/>
  <c r="AC167" i="61"/>
  <c r="I167" i="61"/>
  <c r="H167" i="61"/>
  <c r="F167" i="61"/>
  <c r="D167" i="61"/>
  <c r="AC166" i="61"/>
  <c r="I166" i="61"/>
  <c r="Y166" i="61" s="1"/>
  <c r="H166" i="61"/>
  <c r="F166" i="61"/>
  <c r="D166" i="61"/>
  <c r="AC165" i="61"/>
  <c r="I165" i="61"/>
  <c r="H165" i="61"/>
  <c r="F165" i="61"/>
  <c r="D165" i="61"/>
  <c r="AC164" i="61"/>
  <c r="I164" i="61"/>
  <c r="H164" i="61"/>
  <c r="F164" i="61"/>
  <c r="D164" i="61"/>
  <c r="AC160" i="61"/>
  <c r="I160" i="61"/>
  <c r="H160" i="61"/>
  <c r="F160" i="61"/>
  <c r="D160" i="61"/>
  <c r="AC159" i="61"/>
  <c r="I159" i="61"/>
  <c r="Y159" i="61" s="1"/>
  <c r="H159" i="61"/>
  <c r="F159" i="61"/>
  <c r="D159" i="61"/>
  <c r="AC158" i="61"/>
  <c r="I158" i="61"/>
  <c r="H158" i="61"/>
  <c r="F158" i="61"/>
  <c r="D158" i="61"/>
  <c r="AC157" i="61"/>
  <c r="I157" i="61"/>
  <c r="W157" i="61" s="1"/>
  <c r="H157" i="61"/>
  <c r="F157" i="61"/>
  <c r="D157" i="61"/>
  <c r="AC156" i="61"/>
  <c r="I156" i="61"/>
  <c r="H156" i="61"/>
  <c r="F156" i="61"/>
  <c r="D156" i="61"/>
  <c r="AC155" i="61"/>
  <c r="I155" i="61"/>
  <c r="Y155" i="61" s="1"/>
  <c r="H155" i="61"/>
  <c r="F155" i="61"/>
  <c r="D155" i="61"/>
  <c r="AC154" i="61"/>
  <c r="I154" i="61"/>
  <c r="H154" i="61"/>
  <c r="F154" i="61"/>
  <c r="D154" i="61"/>
  <c r="AC153" i="61"/>
  <c r="I153" i="61"/>
  <c r="Y153" i="61" s="1"/>
  <c r="H153" i="61"/>
  <c r="F153" i="61"/>
  <c r="D153" i="61"/>
  <c r="AC152" i="61"/>
  <c r="I152" i="61"/>
  <c r="H152" i="61"/>
  <c r="F152" i="61"/>
  <c r="D152" i="61"/>
  <c r="AC151" i="61"/>
  <c r="I151" i="61"/>
  <c r="Y151" i="61" s="1"/>
  <c r="H151" i="61"/>
  <c r="F151" i="61"/>
  <c r="D151" i="61"/>
  <c r="AC150" i="61"/>
  <c r="I150" i="61"/>
  <c r="AB150" i="61" s="1"/>
  <c r="H150" i="61"/>
  <c r="F150" i="61"/>
  <c r="D150" i="61"/>
  <c r="AC149" i="61"/>
  <c r="I149" i="61"/>
  <c r="H149" i="61"/>
  <c r="F149" i="61"/>
  <c r="D149" i="61"/>
  <c r="AC145" i="61"/>
  <c r="I145" i="61"/>
  <c r="H145" i="61"/>
  <c r="F145" i="61"/>
  <c r="D145" i="61"/>
  <c r="AC144" i="61"/>
  <c r="I144" i="61"/>
  <c r="W144" i="61" s="1"/>
  <c r="H144" i="61"/>
  <c r="F144" i="61"/>
  <c r="D144" i="61"/>
  <c r="AC143" i="61"/>
  <c r="I143" i="61"/>
  <c r="H143" i="61"/>
  <c r="F143" i="61"/>
  <c r="D143" i="61"/>
  <c r="AC142" i="61"/>
  <c r="I142" i="61"/>
  <c r="Y142" i="61" s="1"/>
  <c r="H142" i="61"/>
  <c r="F142" i="61"/>
  <c r="D142" i="61"/>
  <c r="AC141" i="61"/>
  <c r="I141" i="61"/>
  <c r="H141" i="61"/>
  <c r="F141" i="61"/>
  <c r="D141" i="61"/>
  <c r="AC140" i="61"/>
  <c r="I140" i="61"/>
  <c r="Y140" i="61" s="1"/>
  <c r="H140" i="61"/>
  <c r="F140" i="61"/>
  <c r="D140" i="61"/>
  <c r="AC139" i="61"/>
  <c r="I139" i="61"/>
  <c r="H139" i="61"/>
  <c r="F139" i="61"/>
  <c r="D139" i="61"/>
  <c r="AC138" i="61"/>
  <c r="I138" i="61"/>
  <c r="Y138" i="61" s="1"/>
  <c r="H138" i="61"/>
  <c r="F138" i="61"/>
  <c r="D138" i="61"/>
  <c r="AC137" i="61"/>
  <c r="I137" i="61"/>
  <c r="H137" i="61"/>
  <c r="F137" i="61"/>
  <c r="D137" i="61"/>
  <c r="AC136" i="61"/>
  <c r="I136" i="61"/>
  <c r="W136" i="61" s="1"/>
  <c r="H136" i="61"/>
  <c r="F136" i="61"/>
  <c r="D136" i="61"/>
  <c r="AC135" i="61"/>
  <c r="I135" i="61"/>
  <c r="H135" i="61"/>
  <c r="F135" i="61"/>
  <c r="D135" i="61"/>
  <c r="AC134" i="61"/>
  <c r="I134" i="61"/>
  <c r="H134" i="61"/>
  <c r="F134" i="61"/>
  <c r="D134" i="61"/>
  <c r="AC130" i="61"/>
  <c r="I130" i="61"/>
  <c r="H130" i="61"/>
  <c r="F130" i="61"/>
  <c r="D130" i="61"/>
  <c r="AC129" i="61"/>
  <c r="I129" i="61"/>
  <c r="H129" i="61"/>
  <c r="F129" i="61"/>
  <c r="D129" i="61"/>
  <c r="AC128" i="61"/>
  <c r="I128" i="61"/>
  <c r="H128" i="61"/>
  <c r="F128" i="61"/>
  <c r="D128" i="61"/>
  <c r="AC127" i="61"/>
  <c r="I127" i="61"/>
  <c r="Y127" i="61" s="1"/>
  <c r="H127" i="61"/>
  <c r="F127" i="61"/>
  <c r="D127" i="61"/>
  <c r="AC126" i="61"/>
  <c r="I126" i="61"/>
  <c r="H126" i="61"/>
  <c r="F126" i="61"/>
  <c r="D126" i="61"/>
  <c r="AC125" i="61"/>
  <c r="I125" i="61"/>
  <c r="AA125" i="61" s="1"/>
  <c r="H125" i="61"/>
  <c r="F125" i="61"/>
  <c r="D125" i="61"/>
  <c r="AC124" i="61"/>
  <c r="I124" i="61"/>
  <c r="X124" i="61" s="1"/>
  <c r="H124" i="61"/>
  <c r="F124" i="61"/>
  <c r="D124" i="61"/>
  <c r="AC123" i="61"/>
  <c r="I123" i="61"/>
  <c r="Y123" i="61" s="1"/>
  <c r="H123" i="61"/>
  <c r="F123" i="61"/>
  <c r="D123" i="61"/>
  <c r="AC122" i="61"/>
  <c r="I122" i="61"/>
  <c r="H122" i="61"/>
  <c r="F122" i="61"/>
  <c r="D122" i="61"/>
  <c r="AC121" i="61"/>
  <c r="I121" i="61"/>
  <c r="AA121" i="61" s="1"/>
  <c r="H121" i="61"/>
  <c r="F121" i="61"/>
  <c r="D121" i="61"/>
  <c r="AC120" i="61"/>
  <c r="I120" i="61"/>
  <c r="H120" i="61"/>
  <c r="F120" i="61"/>
  <c r="D120" i="61"/>
  <c r="AC119" i="61"/>
  <c r="I119" i="61"/>
  <c r="H119" i="61"/>
  <c r="F119" i="61"/>
  <c r="D119" i="61"/>
  <c r="F104" i="61"/>
  <c r="H104" i="61"/>
  <c r="I104" i="61"/>
  <c r="AC104" i="61"/>
  <c r="F105" i="61"/>
  <c r="H105" i="61"/>
  <c r="I105" i="61"/>
  <c r="J105" i="61" s="1"/>
  <c r="O105" i="61" s="1"/>
  <c r="AC105" i="61"/>
  <c r="F106" i="61"/>
  <c r="H106" i="61"/>
  <c r="I106" i="61"/>
  <c r="X106" i="61" s="1"/>
  <c r="AC106" i="61"/>
  <c r="F107" i="61"/>
  <c r="H107" i="61"/>
  <c r="I107" i="61"/>
  <c r="Z107" i="61" s="1"/>
  <c r="AC107" i="61"/>
  <c r="F108" i="61"/>
  <c r="H108" i="61"/>
  <c r="I108" i="61"/>
  <c r="Y108" i="61" s="1"/>
  <c r="AC108" i="61"/>
  <c r="F109" i="61"/>
  <c r="H109" i="61"/>
  <c r="I109" i="61"/>
  <c r="J109" i="61" s="1"/>
  <c r="O109" i="61" s="1"/>
  <c r="AC109" i="61"/>
  <c r="F110" i="61"/>
  <c r="H110" i="61"/>
  <c r="I110" i="61"/>
  <c r="J110" i="61" s="1"/>
  <c r="O110" i="61" s="1"/>
  <c r="AC110" i="61"/>
  <c r="F111" i="61"/>
  <c r="H111" i="61"/>
  <c r="I111" i="61"/>
  <c r="J111" i="61" s="1"/>
  <c r="O111" i="61" s="1"/>
  <c r="AC111" i="61"/>
  <c r="F112" i="61"/>
  <c r="H112" i="61"/>
  <c r="I112" i="61"/>
  <c r="K112" i="61" s="1"/>
  <c r="AC112" i="61"/>
  <c r="F113" i="61"/>
  <c r="H113" i="61"/>
  <c r="I113" i="61"/>
  <c r="J113" i="61" s="1"/>
  <c r="O113" i="61" s="1"/>
  <c r="AC113" i="61"/>
  <c r="F114" i="61"/>
  <c r="H114" i="61"/>
  <c r="I114" i="61"/>
  <c r="J114" i="61" s="1"/>
  <c r="O114" i="61" s="1"/>
  <c r="AC114" i="61"/>
  <c r="F115" i="61"/>
  <c r="H115" i="61"/>
  <c r="I115" i="61"/>
  <c r="Z115" i="61" s="1"/>
  <c r="AC115" i="61"/>
  <c r="D115" i="61"/>
  <c r="D114" i="61"/>
  <c r="D113" i="61"/>
  <c r="D112" i="61"/>
  <c r="D111" i="61"/>
  <c r="D110" i="61"/>
  <c r="D109" i="61"/>
  <c r="D108" i="61"/>
  <c r="D107" i="61"/>
  <c r="D106" i="61"/>
  <c r="D105" i="61"/>
  <c r="D104" i="61"/>
  <c r="AC100" i="61"/>
  <c r="I100" i="61"/>
  <c r="H100" i="61"/>
  <c r="F100" i="61"/>
  <c r="D100" i="61"/>
  <c r="AC99" i="61"/>
  <c r="I99" i="61"/>
  <c r="AB99" i="61" s="1"/>
  <c r="H99" i="61"/>
  <c r="F99" i="61"/>
  <c r="D99" i="61"/>
  <c r="AC98" i="61"/>
  <c r="I98" i="61"/>
  <c r="H98" i="61"/>
  <c r="F98" i="61"/>
  <c r="D98" i="61"/>
  <c r="AC97" i="61"/>
  <c r="I97" i="61"/>
  <c r="AB97" i="61" s="1"/>
  <c r="H97" i="61"/>
  <c r="F97" i="61"/>
  <c r="D97" i="61"/>
  <c r="AC96" i="61"/>
  <c r="I96" i="61"/>
  <c r="H96" i="61"/>
  <c r="F96" i="61"/>
  <c r="D96" i="61"/>
  <c r="AC95" i="61"/>
  <c r="I95" i="61"/>
  <c r="AB95" i="61" s="1"/>
  <c r="H95" i="61"/>
  <c r="F95" i="61"/>
  <c r="D95" i="61"/>
  <c r="AC94" i="61"/>
  <c r="I94" i="61"/>
  <c r="H94" i="61"/>
  <c r="F94" i="61"/>
  <c r="D94" i="61"/>
  <c r="AC93" i="61"/>
  <c r="I93" i="61"/>
  <c r="AB93" i="61" s="1"/>
  <c r="H93" i="61"/>
  <c r="F93" i="61"/>
  <c r="D93" i="61"/>
  <c r="AC92" i="61"/>
  <c r="I92" i="61"/>
  <c r="H92" i="61"/>
  <c r="F92" i="61"/>
  <c r="D92" i="61"/>
  <c r="AC91" i="61"/>
  <c r="I91" i="61"/>
  <c r="AB91" i="61" s="1"/>
  <c r="H91" i="61"/>
  <c r="F91" i="61"/>
  <c r="D91" i="61"/>
  <c r="AC90" i="61"/>
  <c r="I90" i="61"/>
  <c r="H90" i="61"/>
  <c r="F90" i="61"/>
  <c r="D90" i="61"/>
  <c r="AC89" i="61"/>
  <c r="I89" i="61"/>
  <c r="H89" i="61"/>
  <c r="F89" i="61"/>
  <c r="D89" i="61"/>
  <c r="AC85" i="61"/>
  <c r="I85" i="61"/>
  <c r="H85" i="61"/>
  <c r="F85" i="61"/>
  <c r="D85" i="61"/>
  <c r="AC84" i="61"/>
  <c r="I84" i="61"/>
  <c r="H84" i="61"/>
  <c r="F84" i="61"/>
  <c r="D84" i="61"/>
  <c r="AC83" i="61"/>
  <c r="I83" i="61"/>
  <c r="H83" i="61"/>
  <c r="F83" i="61"/>
  <c r="D83" i="61"/>
  <c r="AC82" i="61"/>
  <c r="I82" i="61"/>
  <c r="Y82" i="61" s="1"/>
  <c r="H82" i="61"/>
  <c r="F82" i="61"/>
  <c r="D82" i="61"/>
  <c r="AC81" i="61"/>
  <c r="I81" i="61"/>
  <c r="H81" i="61"/>
  <c r="F81" i="61"/>
  <c r="D81" i="61"/>
  <c r="AC80" i="61"/>
  <c r="I80" i="61"/>
  <c r="Y80" i="61" s="1"/>
  <c r="H80" i="61"/>
  <c r="F80" i="61"/>
  <c r="D80" i="61"/>
  <c r="AC79" i="61"/>
  <c r="I79" i="61"/>
  <c r="H79" i="61"/>
  <c r="F79" i="61"/>
  <c r="D79" i="61"/>
  <c r="AC78" i="61"/>
  <c r="I78" i="61"/>
  <c r="Y78" i="61" s="1"/>
  <c r="H78" i="61"/>
  <c r="F78" i="61"/>
  <c r="D78" i="61"/>
  <c r="AC77" i="61"/>
  <c r="I77" i="61"/>
  <c r="H77" i="61"/>
  <c r="F77" i="61"/>
  <c r="D77" i="61"/>
  <c r="AC76" i="61"/>
  <c r="I76" i="61"/>
  <c r="H76" i="61"/>
  <c r="F76" i="61"/>
  <c r="D76" i="61"/>
  <c r="AC75" i="61"/>
  <c r="I75" i="61"/>
  <c r="Z75" i="61" s="1"/>
  <c r="H75" i="61"/>
  <c r="F75" i="61"/>
  <c r="D75" i="61"/>
  <c r="AC74" i="61"/>
  <c r="I74" i="61"/>
  <c r="H74" i="61"/>
  <c r="F74" i="61"/>
  <c r="D74" i="61"/>
  <c r="AC70" i="61"/>
  <c r="I70" i="61"/>
  <c r="H70" i="61"/>
  <c r="F70" i="61"/>
  <c r="D70" i="61"/>
  <c r="AC69" i="61"/>
  <c r="I69" i="61"/>
  <c r="Y69" i="61" s="1"/>
  <c r="H69" i="61"/>
  <c r="F69" i="61"/>
  <c r="D69" i="61"/>
  <c r="AC68" i="61"/>
  <c r="I68" i="61"/>
  <c r="H68" i="61"/>
  <c r="F68" i="61"/>
  <c r="D68" i="61"/>
  <c r="AC67" i="61"/>
  <c r="I67" i="61"/>
  <c r="Y67" i="61" s="1"/>
  <c r="H67" i="61"/>
  <c r="F67" i="61"/>
  <c r="D67" i="61"/>
  <c r="AC66" i="61"/>
  <c r="I66" i="61"/>
  <c r="H66" i="61"/>
  <c r="F66" i="61"/>
  <c r="D66" i="61"/>
  <c r="AC65" i="61"/>
  <c r="I65" i="61"/>
  <c r="Y65" i="61" s="1"/>
  <c r="H65" i="61"/>
  <c r="F65" i="61"/>
  <c r="D65" i="61"/>
  <c r="AC64" i="61"/>
  <c r="I64" i="61"/>
  <c r="H64" i="61"/>
  <c r="F64" i="61"/>
  <c r="D64" i="61"/>
  <c r="AC63" i="61"/>
  <c r="I63" i="61"/>
  <c r="W63" i="61" s="1"/>
  <c r="H63" i="61"/>
  <c r="F63" i="61"/>
  <c r="D63" i="61"/>
  <c r="AC62" i="61"/>
  <c r="I62" i="61"/>
  <c r="H62" i="61"/>
  <c r="F62" i="61"/>
  <c r="D62" i="61"/>
  <c r="AC61" i="61"/>
  <c r="I61" i="61"/>
  <c r="Y61" i="61" s="1"/>
  <c r="H61" i="61"/>
  <c r="F61" i="61"/>
  <c r="D61" i="61"/>
  <c r="AC60" i="61"/>
  <c r="I60" i="61"/>
  <c r="X60" i="61" s="1"/>
  <c r="H60" i="61"/>
  <c r="F60" i="61"/>
  <c r="D60" i="61"/>
  <c r="AC59" i="61"/>
  <c r="I59" i="61"/>
  <c r="H59" i="61"/>
  <c r="F59" i="61"/>
  <c r="D59" i="61"/>
  <c r="AC55" i="61"/>
  <c r="I55" i="61"/>
  <c r="H55" i="61"/>
  <c r="F55" i="61"/>
  <c r="D55" i="61"/>
  <c r="AC54" i="61"/>
  <c r="I54" i="61"/>
  <c r="Y54" i="61" s="1"/>
  <c r="H54" i="61"/>
  <c r="F54" i="61"/>
  <c r="D54" i="61"/>
  <c r="AC53" i="61"/>
  <c r="I53" i="61"/>
  <c r="H53" i="61"/>
  <c r="F53" i="61"/>
  <c r="D53" i="61"/>
  <c r="AC52" i="61"/>
  <c r="I52" i="61"/>
  <c r="Y52" i="61" s="1"/>
  <c r="H52" i="61"/>
  <c r="F52" i="61"/>
  <c r="D52" i="61"/>
  <c r="AC51" i="61"/>
  <c r="I51" i="61"/>
  <c r="H51" i="61"/>
  <c r="F51" i="61"/>
  <c r="D51" i="61"/>
  <c r="AC50" i="61"/>
  <c r="I50" i="61"/>
  <c r="W50" i="61" s="1"/>
  <c r="H50" i="61"/>
  <c r="F50" i="61"/>
  <c r="D50" i="61"/>
  <c r="AC49" i="61"/>
  <c r="I49" i="61"/>
  <c r="H49" i="61"/>
  <c r="F49" i="61"/>
  <c r="D49" i="61"/>
  <c r="AC48" i="61"/>
  <c r="I48" i="61"/>
  <c r="Y48" i="61" s="1"/>
  <c r="H48" i="61"/>
  <c r="F48" i="61"/>
  <c r="D48" i="61"/>
  <c r="AC47" i="61"/>
  <c r="I47" i="61"/>
  <c r="H47" i="61"/>
  <c r="F47" i="61"/>
  <c r="D47" i="61"/>
  <c r="AC46" i="61"/>
  <c r="I46" i="61"/>
  <c r="AA46" i="61" s="1"/>
  <c r="H46" i="61"/>
  <c r="F46" i="61"/>
  <c r="D46" i="61"/>
  <c r="AC45" i="61"/>
  <c r="I45" i="61"/>
  <c r="H45" i="61"/>
  <c r="F45" i="61"/>
  <c r="D45" i="61"/>
  <c r="AC44" i="61"/>
  <c r="I44" i="61"/>
  <c r="H44" i="61"/>
  <c r="F44" i="61"/>
  <c r="D44" i="61"/>
  <c r="AC40" i="61"/>
  <c r="I40" i="61"/>
  <c r="X40" i="61" s="1"/>
  <c r="H40" i="61"/>
  <c r="F40" i="61"/>
  <c r="D40" i="61"/>
  <c r="AC39" i="61"/>
  <c r="I39" i="61"/>
  <c r="Y39" i="61" s="1"/>
  <c r="H39" i="61"/>
  <c r="F39" i="61"/>
  <c r="D39" i="61"/>
  <c r="AC38" i="61"/>
  <c r="I38" i="61"/>
  <c r="H38" i="61"/>
  <c r="F38" i="61"/>
  <c r="D38" i="61"/>
  <c r="AC37" i="61"/>
  <c r="I37" i="61"/>
  <c r="AA37" i="61" s="1"/>
  <c r="H37" i="61"/>
  <c r="F37" i="61"/>
  <c r="D37" i="61"/>
  <c r="AC36" i="61"/>
  <c r="I36" i="61"/>
  <c r="X36" i="61" s="1"/>
  <c r="H36" i="61"/>
  <c r="F36" i="61"/>
  <c r="D36" i="61"/>
  <c r="AC35" i="61"/>
  <c r="I35" i="61"/>
  <c r="Y35" i="61" s="1"/>
  <c r="H35" i="61"/>
  <c r="F35" i="61"/>
  <c r="D35" i="61"/>
  <c r="AC34" i="61"/>
  <c r="I34" i="61"/>
  <c r="H34" i="61"/>
  <c r="F34" i="61"/>
  <c r="D34" i="61"/>
  <c r="AC33" i="61"/>
  <c r="I33" i="61"/>
  <c r="AA33" i="61" s="1"/>
  <c r="H33" i="61"/>
  <c r="F33" i="61"/>
  <c r="D33" i="61"/>
  <c r="AC32" i="61"/>
  <c r="I32" i="61"/>
  <c r="H32" i="61"/>
  <c r="F32" i="61"/>
  <c r="D32" i="61"/>
  <c r="AC31" i="61"/>
  <c r="I31" i="61"/>
  <c r="Y31" i="61" s="1"/>
  <c r="H31" i="61"/>
  <c r="F31" i="61"/>
  <c r="D31" i="61"/>
  <c r="AC30" i="61"/>
  <c r="I30" i="61"/>
  <c r="AB30" i="61" s="1"/>
  <c r="H30" i="61"/>
  <c r="F30" i="61"/>
  <c r="D30" i="61"/>
  <c r="AC29" i="61"/>
  <c r="I29" i="61"/>
  <c r="H29" i="61"/>
  <c r="F29" i="61"/>
  <c r="D29" i="61"/>
  <c r="D15" i="61"/>
  <c r="F15" i="61"/>
  <c r="H15" i="61"/>
  <c r="I15" i="61"/>
  <c r="J15" i="61" s="1"/>
  <c r="O15" i="61" s="1"/>
  <c r="AC15" i="61"/>
  <c r="D16" i="61"/>
  <c r="F16" i="61"/>
  <c r="H16" i="61"/>
  <c r="I16" i="61"/>
  <c r="K16" i="61" s="1"/>
  <c r="AC16" i="61"/>
  <c r="D17" i="61"/>
  <c r="F17" i="61"/>
  <c r="H17" i="61"/>
  <c r="I17" i="61"/>
  <c r="J17" i="61" s="1"/>
  <c r="O17" i="61" s="1"/>
  <c r="AC17" i="61"/>
  <c r="D18" i="61"/>
  <c r="F18" i="61"/>
  <c r="H18" i="61"/>
  <c r="I18" i="61"/>
  <c r="U18" i="61" s="1"/>
  <c r="AC18" i="61"/>
  <c r="D19" i="61"/>
  <c r="F19" i="61"/>
  <c r="H19" i="61"/>
  <c r="I19" i="61"/>
  <c r="J19" i="61" s="1"/>
  <c r="O19" i="61" s="1"/>
  <c r="AC19" i="61"/>
  <c r="D20" i="61"/>
  <c r="F20" i="61"/>
  <c r="H20" i="61"/>
  <c r="I20" i="61"/>
  <c r="J20" i="61" s="1"/>
  <c r="O20" i="61" s="1"/>
  <c r="AC20" i="61"/>
  <c r="D21" i="61"/>
  <c r="F21" i="61"/>
  <c r="H21" i="61"/>
  <c r="I21" i="61"/>
  <c r="J21" i="61" s="1"/>
  <c r="O21" i="61" s="1"/>
  <c r="AC21" i="61"/>
  <c r="D22" i="61"/>
  <c r="F22" i="61"/>
  <c r="H22" i="61"/>
  <c r="I22" i="61"/>
  <c r="J22" i="61" s="1"/>
  <c r="O22" i="61" s="1"/>
  <c r="AC22" i="61"/>
  <c r="D23" i="61"/>
  <c r="F23" i="61"/>
  <c r="H23" i="61"/>
  <c r="I23" i="61"/>
  <c r="J23" i="61" s="1"/>
  <c r="O23" i="61" s="1"/>
  <c r="AC23" i="61"/>
  <c r="D24" i="61"/>
  <c r="F24" i="61"/>
  <c r="H24" i="61"/>
  <c r="I24" i="61"/>
  <c r="J24" i="61" s="1"/>
  <c r="O24" i="61" s="1"/>
  <c r="AC24" i="61"/>
  <c r="D25" i="61"/>
  <c r="F25" i="61"/>
  <c r="H25" i="61"/>
  <c r="I25" i="61"/>
  <c r="J25" i="61" s="1"/>
  <c r="O25" i="61" s="1"/>
  <c r="AC25" i="61"/>
  <c r="AC14" i="61"/>
  <c r="I14" i="61"/>
  <c r="H14" i="61"/>
  <c r="F14" i="61"/>
  <c r="D14" i="61"/>
  <c r="BH43" i="60"/>
  <c r="BI43" i="60" s="1"/>
  <c r="BJ43" i="60" s="1"/>
  <c r="BK43" i="60" s="1"/>
  <c r="BL43" i="60" s="1"/>
  <c r="BM43" i="60" s="1"/>
  <c r="BN43" i="60" s="1"/>
  <c r="BO43" i="60" s="1"/>
  <c r="BP43" i="60" s="1"/>
  <c r="BQ43" i="60" s="1"/>
  <c r="BR43" i="60" s="1"/>
  <c r="BF43" i="60"/>
  <c r="E42" i="60"/>
  <c r="Q19" i="61" l="1"/>
  <c r="S19" i="61"/>
  <c r="Q22" i="61"/>
  <c r="S22" i="61"/>
  <c r="Q113" i="61"/>
  <c r="S113" i="61"/>
  <c r="Q111" i="61"/>
  <c r="S111" i="61"/>
  <c r="Q109" i="61"/>
  <c r="S109" i="61"/>
  <c r="Q105" i="61"/>
  <c r="S105" i="61"/>
  <c r="Q25" i="61"/>
  <c r="S25" i="61"/>
  <c r="Q17" i="61"/>
  <c r="S17" i="61"/>
  <c r="Q20" i="61"/>
  <c r="S20" i="61"/>
  <c r="Q23" i="61"/>
  <c r="S23" i="61"/>
  <c r="Q15" i="61"/>
  <c r="S15" i="61"/>
  <c r="Q114" i="61"/>
  <c r="S114" i="61"/>
  <c r="Q110" i="61"/>
  <c r="S110" i="61"/>
  <c r="Q24" i="61"/>
  <c r="S24" i="61"/>
  <c r="Q21" i="61"/>
  <c r="S21" i="61"/>
  <c r="AD129" i="61"/>
  <c r="AE145" i="61"/>
  <c r="AE160" i="61"/>
  <c r="AE190" i="61"/>
  <c r="AE175" i="61"/>
  <c r="AE55" i="61"/>
  <c r="AE100" i="61"/>
  <c r="AE84" i="61"/>
  <c r="AE38" i="61"/>
  <c r="AE53" i="61"/>
  <c r="AE68" i="61"/>
  <c r="AE83" i="61"/>
  <c r="AD98" i="61"/>
  <c r="AE158" i="61"/>
  <c r="AE173" i="61"/>
  <c r="AE188" i="61"/>
  <c r="AD187" i="61"/>
  <c r="AE51" i="61"/>
  <c r="AE66" i="61"/>
  <c r="AE81" i="61"/>
  <c r="AD96" i="61"/>
  <c r="AE126" i="61"/>
  <c r="AE141" i="61"/>
  <c r="AD171" i="61"/>
  <c r="AE34" i="61"/>
  <c r="AE79" i="61"/>
  <c r="AE139" i="61"/>
  <c r="AE154" i="61"/>
  <c r="AE169" i="61"/>
  <c r="AE184" i="61"/>
  <c r="AE64" i="61"/>
  <c r="AE94" i="61"/>
  <c r="Y179" i="61"/>
  <c r="I177" i="61"/>
  <c r="Y164" i="61"/>
  <c r="I162" i="61"/>
  <c r="Y149" i="61"/>
  <c r="I147" i="61"/>
  <c r="W134" i="61"/>
  <c r="I132" i="61"/>
  <c r="W119" i="61"/>
  <c r="I117" i="61"/>
  <c r="M104" i="61"/>
  <c r="I102" i="61"/>
  <c r="AB89" i="61"/>
  <c r="I87" i="61"/>
  <c r="X74" i="61"/>
  <c r="I72" i="61"/>
  <c r="Y59" i="61"/>
  <c r="I57" i="61"/>
  <c r="AD92" i="61"/>
  <c r="AD167" i="61"/>
  <c r="Y14" i="61"/>
  <c r="I42" i="61"/>
  <c r="Y29" i="61"/>
  <c r="I27" i="61"/>
  <c r="AE32" i="61"/>
  <c r="AE47" i="61"/>
  <c r="AE122" i="61"/>
  <c r="AE137" i="61"/>
  <c r="AE152" i="61"/>
  <c r="AE182" i="61"/>
  <c r="AD18" i="61"/>
  <c r="AE134" i="61"/>
  <c r="U32" i="61"/>
  <c r="K35" i="61"/>
  <c r="AE76" i="61"/>
  <c r="Y24" i="61"/>
  <c r="AA18" i="61"/>
  <c r="Y16" i="61"/>
  <c r="Y18" i="61"/>
  <c r="J172" i="61"/>
  <c r="O172" i="61" s="1"/>
  <c r="K18" i="61"/>
  <c r="M16" i="61"/>
  <c r="Z59" i="61"/>
  <c r="AA92" i="61"/>
  <c r="Z172" i="61"/>
  <c r="Y114" i="61"/>
  <c r="AB112" i="61"/>
  <c r="Z179" i="61"/>
  <c r="J31" i="61"/>
  <c r="O31" i="61" s="1"/>
  <c r="J79" i="61"/>
  <c r="O79" i="61" s="1"/>
  <c r="Z112" i="61"/>
  <c r="AA31" i="61"/>
  <c r="K67" i="61"/>
  <c r="M114" i="61"/>
  <c r="AD112" i="61"/>
  <c r="Y112" i="61"/>
  <c r="AA153" i="61"/>
  <c r="U167" i="61"/>
  <c r="J52" i="61"/>
  <c r="O52" i="61" s="1"/>
  <c r="AB55" i="61"/>
  <c r="AB80" i="61"/>
  <c r="U112" i="61"/>
  <c r="K171" i="61"/>
  <c r="Y25" i="61"/>
  <c r="M108" i="61"/>
  <c r="AD107" i="61"/>
  <c r="M22" i="61"/>
  <c r="Y20" i="61"/>
  <c r="W18" i="61"/>
  <c r="J18" i="61"/>
  <c r="O18" i="61" s="1"/>
  <c r="Z16" i="61"/>
  <c r="J16" i="61"/>
  <c r="O16" i="61" s="1"/>
  <c r="X34" i="61"/>
  <c r="AA35" i="61"/>
  <c r="U38" i="61"/>
  <c r="AB68" i="61"/>
  <c r="W96" i="61"/>
  <c r="AB114" i="61"/>
  <c r="U114" i="61"/>
  <c r="W129" i="61"/>
  <c r="J185" i="61"/>
  <c r="O185" i="61" s="1"/>
  <c r="AE185" i="61"/>
  <c r="Y23" i="61"/>
  <c r="AD63" i="61"/>
  <c r="AA104" i="61"/>
  <c r="K140" i="61"/>
  <c r="AD157" i="61"/>
  <c r="K167" i="61"/>
  <c r="U184" i="61"/>
  <c r="K185" i="61"/>
  <c r="M23" i="61"/>
  <c r="Y21" i="61"/>
  <c r="AE18" i="61"/>
  <c r="Z18" i="61"/>
  <c r="M18" i="61"/>
  <c r="AD16" i="61"/>
  <c r="K31" i="61"/>
  <c r="J35" i="61"/>
  <c r="O35" i="61" s="1"/>
  <c r="AA67" i="61"/>
  <c r="X114" i="61"/>
  <c r="AA111" i="61"/>
  <c r="Y104" i="61"/>
  <c r="AA140" i="61"/>
  <c r="K153" i="61"/>
  <c r="AD165" i="61"/>
  <c r="X184" i="61"/>
  <c r="J14" i="61"/>
  <c r="O14" i="61" s="1"/>
  <c r="X24" i="61"/>
  <c r="M20" i="61"/>
  <c r="U30" i="61"/>
  <c r="AB38" i="61"/>
  <c r="Z39" i="61"/>
  <c r="U51" i="61"/>
  <c r="K52" i="61"/>
  <c r="K54" i="61"/>
  <c r="K78" i="61"/>
  <c r="Z79" i="61"/>
  <c r="AB106" i="61"/>
  <c r="Z123" i="61"/>
  <c r="K142" i="61"/>
  <c r="W171" i="61"/>
  <c r="U175" i="61"/>
  <c r="K183" i="61"/>
  <c r="AE189" i="61"/>
  <c r="Z14" i="61"/>
  <c r="M24" i="61"/>
  <c r="X30" i="61"/>
  <c r="X51" i="61"/>
  <c r="AA54" i="61"/>
  <c r="J69" i="61"/>
  <c r="O69" i="61" s="1"/>
  <c r="AE69" i="61"/>
  <c r="W78" i="61"/>
  <c r="AD115" i="61"/>
  <c r="AB110" i="61"/>
  <c r="AE106" i="61"/>
  <c r="AA106" i="61"/>
  <c r="K104" i="61"/>
  <c r="K119" i="61"/>
  <c r="X141" i="61"/>
  <c r="AE151" i="61"/>
  <c r="W167" i="61"/>
  <c r="U173" i="61"/>
  <c r="AB175" i="61"/>
  <c r="AA183" i="61"/>
  <c r="AB184" i="61"/>
  <c r="J189" i="61"/>
  <c r="O189" i="61" s="1"/>
  <c r="AE142" i="61"/>
  <c r="AB24" i="61"/>
  <c r="U24" i="61"/>
  <c r="U34" i="61"/>
  <c r="J39" i="61"/>
  <c r="O39" i="61" s="1"/>
  <c r="K46" i="61"/>
  <c r="AE52" i="61"/>
  <c r="X68" i="61"/>
  <c r="K69" i="61"/>
  <c r="U80" i="61"/>
  <c r="AD90" i="61"/>
  <c r="M112" i="61"/>
  <c r="AD106" i="61"/>
  <c r="Y106" i="61"/>
  <c r="AA119" i="61"/>
  <c r="AB122" i="61"/>
  <c r="AD136" i="61"/>
  <c r="AB141" i="61"/>
  <c r="AD144" i="61"/>
  <c r="J151" i="61"/>
  <c r="O151" i="61" s="1"/>
  <c r="AB167" i="61"/>
  <c r="AA185" i="61"/>
  <c r="Z29" i="61"/>
  <c r="K33" i="61"/>
  <c r="W37" i="61"/>
  <c r="AE44" i="61"/>
  <c r="J48" i="61"/>
  <c r="O48" i="61" s="1"/>
  <c r="AE48" i="61"/>
  <c r="J61" i="61"/>
  <c r="O61" i="61" s="1"/>
  <c r="AE61" i="61"/>
  <c r="J65" i="61"/>
  <c r="O65" i="61" s="1"/>
  <c r="AE65" i="61"/>
  <c r="AD75" i="61"/>
  <c r="J75" i="61"/>
  <c r="O75" i="61" s="1"/>
  <c r="K82" i="61"/>
  <c r="J83" i="61"/>
  <c r="O83" i="61" s="1"/>
  <c r="AD83" i="61"/>
  <c r="AA96" i="61"/>
  <c r="U98" i="61"/>
  <c r="K100" i="61"/>
  <c r="Y111" i="61"/>
  <c r="Y110" i="61"/>
  <c r="W121" i="61"/>
  <c r="K125" i="61"/>
  <c r="AD125" i="61"/>
  <c r="J127" i="61"/>
  <c r="O127" i="61" s="1"/>
  <c r="AE127" i="61"/>
  <c r="J138" i="61"/>
  <c r="O138" i="61" s="1"/>
  <c r="AE138" i="61"/>
  <c r="AD149" i="61"/>
  <c r="J149" i="61"/>
  <c r="O149" i="61" s="1"/>
  <c r="U150" i="61"/>
  <c r="X152" i="61"/>
  <c r="J155" i="61"/>
  <c r="O155" i="61" s="1"/>
  <c r="AE155" i="61"/>
  <c r="J159" i="61"/>
  <c r="O159" i="61" s="1"/>
  <c r="AE159" i="61"/>
  <c r="J168" i="61"/>
  <c r="O168" i="61" s="1"/>
  <c r="AD168" i="61"/>
  <c r="AE180" i="61"/>
  <c r="J181" i="61"/>
  <c r="O181" i="61" s="1"/>
  <c r="AE181" i="61"/>
  <c r="U188" i="61"/>
  <c r="X190" i="61"/>
  <c r="AB16" i="61"/>
  <c r="X16" i="61"/>
  <c r="U16" i="61"/>
  <c r="AD29" i="61"/>
  <c r="J29" i="61"/>
  <c r="O29" i="61" s="1"/>
  <c r="AA29" i="61"/>
  <c r="AE31" i="61"/>
  <c r="AB34" i="61"/>
  <c r="AE35" i="61"/>
  <c r="U47" i="61"/>
  <c r="AB51" i="61"/>
  <c r="X53" i="61"/>
  <c r="AD59" i="61"/>
  <c r="J59" i="61"/>
  <c r="O59" i="61" s="1"/>
  <c r="U60" i="61"/>
  <c r="U64" i="61"/>
  <c r="X66" i="61"/>
  <c r="Z69" i="61"/>
  <c r="AA78" i="61"/>
  <c r="W82" i="61"/>
  <c r="X84" i="61"/>
  <c r="U90" i="61"/>
  <c r="K92" i="61"/>
  <c r="K96" i="61"/>
  <c r="AB96" i="61"/>
  <c r="AB98" i="61"/>
  <c r="W100" i="61"/>
  <c r="X112" i="61"/>
  <c r="J112" i="61"/>
  <c r="O112" i="61" s="1"/>
  <c r="AE111" i="61"/>
  <c r="W111" i="61"/>
  <c r="X110" i="61"/>
  <c r="U106" i="61"/>
  <c r="AE104" i="61"/>
  <c r="W104" i="61"/>
  <c r="J123" i="61"/>
  <c r="O123" i="61" s="1"/>
  <c r="AE123" i="61"/>
  <c r="W125" i="61"/>
  <c r="U126" i="61"/>
  <c r="U137" i="61"/>
  <c r="X139" i="61"/>
  <c r="Z142" i="61"/>
  <c r="U145" i="61"/>
  <c r="Z151" i="61"/>
  <c r="U154" i="61"/>
  <c r="U158" i="61"/>
  <c r="X160" i="61"/>
  <c r="U165" i="61"/>
  <c r="AA167" i="61"/>
  <c r="AA171" i="61"/>
  <c r="AD179" i="61"/>
  <c r="J179" i="61"/>
  <c r="O179" i="61" s="1"/>
  <c r="U180" i="61"/>
  <c r="X182" i="61"/>
  <c r="Z185" i="61"/>
  <c r="AB188" i="61"/>
  <c r="Z189" i="61"/>
  <c r="Y22" i="61"/>
  <c r="AE16" i="61"/>
  <c r="AA16" i="61"/>
  <c r="W16" i="61"/>
  <c r="K29" i="61"/>
  <c r="Z31" i="61"/>
  <c r="AD33" i="61"/>
  <c r="Z35" i="61"/>
  <c r="AE39" i="61"/>
  <c r="AB47" i="61"/>
  <c r="Z48" i="61"/>
  <c r="Z52" i="61"/>
  <c r="U55" i="61"/>
  <c r="AB60" i="61"/>
  <c r="Z61" i="61"/>
  <c r="AB64" i="61"/>
  <c r="Z65" i="61"/>
  <c r="U68" i="61"/>
  <c r="AA69" i="61"/>
  <c r="AD79" i="61"/>
  <c r="AA82" i="61"/>
  <c r="Z83" i="61"/>
  <c r="AB90" i="61"/>
  <c r="W92" i="61"/>
  <c r="U96" i="61"/>
  <c r="AA100" i="61"/>
  <c r="U111" i="61"/>
  <c r="U110" i="61"/>
  <c r="AE119" i="61"/>
  <c r="U122" i="61"/>
  <c r="AB126" i="61"/>
  <c r="Z127" i="61"/>
  <c r="AB137" i="61"/>
  <c r="Z138" i="61"/>
  <c r="U141" i="61"/>
  <c r="J142" i="61"/>
  <c r="O142" i="61" s="1"/>
  <c r="AA142" i="61"/>
  <c r="AB145" i="61"/>
  <c r="Z149" i="61"/>
  <c r="AB154" i="61"/>
  <c r="Z155" i="61"/>
  <c r="AB158" i="61"/>
  <c r="Z159" i="61"/>
  <c r="AB165" i="61"/>
  <c r="Z168" i="61"/>
  <c r="AD172" i="61"/>
  <c r="AB180" i="61"/>
  <c r="Z181" i="61"/>
  <c r="U14" i="61"/>
  <c r="AB14" i="61"/>
  <c r="AE24" i="61"/>
  <c r="AA24" i="61"/>
  <c r="W24" i="61"/>
  <c r="K24" i="61"/>
  <c r="AB22" i="61"/>
  <c r="X22" i="61"/>
  <c r="U22" i="61"/>
  <c r="AB20" i="61"/>
  <c r="X20" i="61"/>
  <c r="U20" i="61"/>
  <c r="Y19" i="61"/>
  <c r="X32" i="61"/>
  <c r="W33" i="61"/>
  <c r="Y37" i="61"/>
  <c r="AE37" i="61"/>
  <c r="Z37" i="61"/>
  <c r="J37" i="61"/>
  <c r="O37" i="61" s="1"/>
  <c r="K44" i="61"/>
  <c r="AE45" i="61"/>
  <c r="U45" i="61"/>
  <c r="AB45" i="61"/>
  <c r="W46" i="61"/>
  <c r="AE62" i="61"/>
  <c r="AB62" i="61"/>
  <c r="X62" i="61"/>
  <c r="U62" i="61"/>
  <c r="AE70" i="61"/>
  <c r="AB70" i="61"/>
  <c r="X70" i="61"/>
  <c r="U70" i="61"/>
  <c r="Y76" i="61"/>
  <c r="W76" i="61"/>
  <c r="AB76" i="61"/>
  <c r="U76" i="61"/>
  <c r="AA76" i="61"/>
  <c r="K76" i="61"/>
  <c r="AD94" i="61"/>
  <c r="W94" i="61"/>
  <c r="AB94" i="61"/>
  <c r="U94" i="61"/>
  <c r="AA94" i="61"/>
  <c r="K94" i="61"/>
  <c r="J115" i="61"/>
  <c r="O115" i="61" s="1"/>
  <c r="K115" i="61"/>
  <c r="W115" i="61"/>
  <c r="AA115" i="61"/>
  <c r="AE115" i="61"/>
  <c r="U115" i="61"/>
  <c r="X115" i="61"/>
  <c r="AB115" i="61"/>
  <c r="M115" i="61"/>
  <c r="Y115" i="61"/>
  <c r="J107" i="61"/>
  <c r="O107" i="61" s="1"/>
  <c r="K107" i="61"/>
  <c r="W107" i="61"/>
  <c r="AA107" i="61"/>
  <c r="AE107" i="61"/>
  <c r="U107" i="61"/>
  <c r="X107" i="61"/>
  <c r="AB107" i="61"/>
  <c r="M107" i="61"/>
  <c r="Y107" i="61"/>
  <c r="Y174" i="61"/>
  <c r="Z174" i="61"/>
  <c r="AD174" i="61"/>
  <c r="J174" i="61"/>
  <c r="O174" i="61" s="1"/>
  <c r="AE186" i="61"/>
  <c r="AB186" i="61"/>
  <c r="X186" i="61"/>
  <c r="U186" i="61"/>
  <c r="Y44" i="61"/>
  <c r="Z44" i="61"/>
  <c r="J44" i="61"/>
  <c r="O44" i="61" s="1"/>
  <c r="AE77" i="61"/>
  <c r="Z77" i="61"/>
  <c r="AD77" i="61"/>
  <c r="J77" i="61"/>
  <c r="O77" i="61" s="1"/>
  <c r="AD24" i="61"/>
  <c r="Z24" i="61"/>
  <c r="AE22" i="61"/>
  <c r="AA22" i="61"/>
  <c r="W22" i="61"/>
  <c r="K22" i="61"/>
  <c r="AE20" i="61"/>
  <c r="AA20" i="61"/>
  <c r="W20" i="61"/>
  <c r="K20" i="61"/>
  <c r="M19" i="61"/>
  <c r="AB18" i="61"/>
  <c r="X18" i="61"/>
  <c r="Y17" i="61"/>
  <c r="W29" i="61"/>
  <c r="AE29" i="61"/>
  <c r="AE30" i="61"/>
  <c r="W31" i="61"/>
  <c r="AD31" i="61"/>
  <c r="AB32" i="61"/>
  <c r="K37" i="61"/>
  <c r="AD37" i="61"/>
  <c r="AE40" i="61"/>
  <c r="U40" i="61"/>
  <c r="AB40" i="61"/>
  <c r="W44" i="61"/>
  <c r="X45" i="61"/>
  <c r="Y63" i="61"/>
  <c r="AA63" i="61"/>
  <c r="K63" i="61"/>
  <c r="AE63" i="61"/>
  <c r="Z63" i="61"/>
  <c r="J63" i="61"/>
  <c r="O63" i="61" s="1"/>
  <c r="Y74" i="61"/>
  <c r="W74" i="61"/>
  <c r="AB74" i="61"/>
  <c r="U74" i="61"/>
  <c r="AA74" i="61"/>
  <c r="K74" i="61"/>
  <c r="X76" i="61"/>
  <c r="AE85" i="61"/>
  <c r="Z85" i="61"/>
  <c r="AD85" i="61"/>
  <c r="J85" i="61"/>
  <c r="O85" i="61" s="1"/>
  <c r="X94" i="61"/>
  <c r="J108" i="61"/>
  <c r="O108" i="61" s="1"/>
  <c r="Z108" i="61"/>
  <c r="AD108" i="61"/>
  <c r="K108" i="61"/>
  <c r="W108" i="61"/>
  <c r="AA108" i="61"/>
  <c r="AE108" i="61"/>
  <c r="U108" i="61"/>
  <c r="X108" i="61"/>
  <c r="AB108" i="61"/>
  <c r="Y50" i="61"/>
  <c r="AA50" i="61"/>
  <c r="K50" i="61"/>
  <c r="AE50" i="61"/>
  <c r="Z50" i="61"/>
  <c r="J50" i="61"/>
  <c r="O50" i="61" s="1"/>
  <c r="X14" i="61"/>
  <c r="AD22" i="61"/>
  <c r="Z22" i="61"/>
  <c r="AD20" i="61"/>
  <c r="Z20" i="61"/>
  <c r="M17" i="61"/>
  <c r="Y33" i="61"/>
  <c r="AE33" i="61"/>
  <c r="Z33" i="61"/>
  <c r="J33" i="61"/>
  <c r="O33" i="61" s="1"/>
  <c r="AE36" i="61"/>
  <c r="AB36" i="61"/>
  <c r="U36" i="61"/>
  <c r="AA44" i="61"/>
  <c r="Y46" i="61"/>
  <c r="AE46" i="61"/>
  <c r="Z46" i="61"/>
  <c r="J46" i="61"/>
  <c r="O46" i="61" s="1"/>
  <c r="AD46" i="61"/>
  <c r="AE49" i="61"/>
  <c r="AB49" i="61"/>
  <c r="X49" i="61"/>
  <c r="U49" i="61"/>
  <c r="AD50" i="61"/>
  <c r="Y84" i="61"/>
  <c r="W84" i="61"/>
  <c r="AB84" i="61"/>
  <c r="U84" i="61"/>
  <c r="AA84" i="61"/>
  <c r="K84" i="61"/>
  <c r="AE120" i="61"/>
  <c r="AB120" i="61"/>
  <c r="U120" i="61"/>
  <c r="X120" i="61"/>
  <c r="W39" i="61"/>
  <c r="AD39" i="61"/>
  <c r="X47" i="61"/>
  <c r="K48" i="61"/>
  <c r="AA48" i="61"/>
  <c r="W52" i="61"/>
  <c r="AD52" i="61"/>
  <c r="AB53" i="61"/>
  <c r="X55" i="61"/>
  <c r="K59" i="61"/>
  <c r="AA59" i="61"/>
  <c r="K61" i="61"/>
  <c r="AA61" i="61"/>
  <c r="W65" i="61"/>
  <c r="AD65" i="61"/>
  <c r="AB66" i="61"/>
  <c r="X78" i="61"/>
  <c r="AE78" i="61"/>
  <c r="W80" i="61"/>
  <c r="Z81" i="61"/>
  <c r="U82" i="61"/>
  <c r="AB82" i="61"/>
  <c r="W90" i="61"/>
  <c r="U92" i="61"/>
  <c r="AB92" i="61"/>
  <c r="X96" i="61"/>
  <c r="AE96" i="61"/>
  <c r="W98" i="61"/>
  <c r="U100" i="61"/>
  <c r="AB100" i="61"/>
  <c r="Y113" i="61"/>
  <c r="AE112" i="61"/>
  <c r="AA112" i="61"/>
  <c r="W112" i="61"/>
  <c r="AB111" i="61"/>
  <c r="X111" i="61"/>
  <c r="K111" i="61"/>
  <c r="M110" i="61"/>
  <c r="U104" i="61"/>
  <c r="X104" i="61"/>
  <c r="AB104" i="61"/>
  <c r="J104" i="61"/>
  <c r="O104" i="61" s="1"/>
  <c r="Z104" i="61"/>
  <c r="AD104" i="61"/>
  <c r="Y125" i="61"/>
  <c r="AE125" i="61"/>
  <c r="Z125" i="61"/>
  <c r="J125" i="61"/>
  <c r="O125" i="61" s="1"/>
  <c r="Y170" i="61"/>
  <c r="Z170" i="61"/>
  <c r="AD170" i="61"/>
  <c r="J170" i="61"/>
  <c r="O170" i="61" s="1"/>
  <c r="Y187" i="61"/>
  <c r="AA187" i="61"/>
  <c r="K187" i="61"/>
  <c r="AE187" i="61"/>
  <c r="Z187" i="61"/>
  <c r="J187" i="61"/>
  <c r="O187" i="61" s="1"/>
  <c r="W54" i="61"/>
  <c r="AD54" i="61"/>
  <c r="W67" i="61"/>
  <c r="AD67" i="61"/>
  <c r="X80" i="61"/>
  <c r="AE80" i="61"/>
  <c r="X90" i="61"/>
  <c r="AE90" i="61"/>
  <c r="X98" i="61"/>
  <c r="AE98" i="61"/>
  <c r="Y121" i="61"/>
  <c r="AE121" i="61"/>
  <c r="Z121" i="61"/>
  <c r="J121" i="61"/>
  <c r="O121" i="61" s="1"/>
  <c r="AE128" i="61"/>
  <c r="AB128" i="61"/>
  <c r="X128" i="61"/>
  <c r="U128" i="61"/>
  <c r="AE130" i="61"/>
  <c r="AB130" i="61"/>
  <c r="X130" i="61"/>
  <c r="U130" i="61"/>
  <c r="AE135" i="61"/>
  <c r="AB135" i="61"/>
  <c r="X135" i="61"/>
  <c r="U135" i="61"/>
  <c r="AE143" i="61"/>
  <c r="AB143" i="61"/>
  <c r="X143" i="61"/>
  <c r="U143" i="61"/>
  <c r="AE156" i="61"/>
  <c r="AB156" i="61"/>
  <c r="X156" i="61"/>
  <c r="U156" i="61"/>
  <c r="AD169" i="61"/>
  <c r="W169" i="61"/>
  <c r="AB169" i="61"/>
  <c r="U169" i="61"/>
  <c r="AA169" i="61"/>
  <c r="K169" i="61"/>
  <c r="W187" i="61"/>
  <c r="W35" i="61"/>
  <c r="AD35" i="61"/>
  <c r="X38" i="61"/>
  <c r="K39" i="61"/>
  <c r="AA39" i="61"/>
  <c r="AD44" i="61"/>
  <c r="W48" i="61"/>
  <c r="AD48" i="61"/>
  <c r="AA52" i="61"/>
  <c r="U53" i="61"/>
  <c r="J54" i="61"/>
  <c r="O54" i="61" s="1"/>
  <c r="Z54" i="61"/>
  <c r="AE54" i="61"/>
  <c r="W59" i="61"/>
  <c r="AE59" i="61"/>
  <c r="AE60" i="61"/>
  <c r="W61" i="61"/>
  <c r="AD61" i="61"/>
  <c r="X64" i="61"/>
  <c r="K65" i="61"/>
  <c r="AA65" i="61"/>
  <c r="U66" i="61"/>
  <c r="J67" i="61"/>
  <c r="O67" i="61" s="1"/>
  <c r="Z67" i="61"/>
  <c r="AE67" i="61"/>
  <c r="W69" i="61"/>
  <c r="AD69" i="61"/>
  <c r="AE74" i="61"/>
  <c r="AE75" i="61"/>
  <c r="U78" i="61"/>
  <c r="AB78" i="61"/>
  <c r="K80" i="61"/>
  <c r="AA80" i="61"/>
  <c r="J81" i="61"/>
  <c r="O81" i="61" s="1"/>
  <c r="AD81" i="61"/>
  <c r="X82" i="61"/>
  <c r="AE82" i="61"/>
  <c r="K90" i="61"/>
  <c r="AA90" i="61"/>
  <c r="X92" i="61"/>
  <c r="AE92" i="61"/>
  <c r="K98" i="61"/>
  <c r="AA98" i="61"/>
  <c r="X100" i="61"/>
  <c r="AD111" i="61"/>
  <c r="Z111" i="61"/>
  <c r="M111" i="61"/>
  <c r="J106" i="61"/>
  <c r="O106" i="61" s="1"/>
  <c r="M106" i="61"/>
  <c r="Y119" i="61"/>
  <c r="Z119" i="61"/>
  <c r="J119" i="61"/>
  <c r="O119" i="61" s="1"/>
  <c r="K121" i="61"/>
  <c r="AD121" i="61"/>
  <c r="AE124" i="61"/>
  <c r="U124" i="61"/>
  <c r="AB124" i="61"/>
  <c r="Y129" i="61"/>
  <c r="AA129" i="61"/>
  <c r="K129" i="61"/>
  <c r="Z129" i="61"/>
  <c r="J129" i="61"/>
  <c r="O129" i="61" s="1"/>
  <c r="Y134" i="61"/>
  <c r="AA134" i="61"/>
  <c r="K134" i="61"/>
  <c r="Z134" i="61"/>
  <c r="J134" i="61"/>
  <c r="O134" i="61" s="1"/>
  <c r="Y136" i="61"/>
  <c r="AA136" i="61"/>
  <c r="K136" i="61"/>
  <c r="AE136" i="61"/>
  <c r="Z136" i="61"/>
  <c r="J136" i="61"/>
  <c r="O136" i="61" s="1"/>
  <c r="Y144" i="61"/>
  <c r="AA144" i="61"/>
  <c r="K144" i="61"/>
  <c r="AE144" i="61"/>
  <c r="Z144" i="61"/>
  <c r="J144" i="61"/>
  <c r="O144" i="61" s="1"/>
  <c r="Y157" i="61"/>
  <c r="AA157" i="61"/>
  <c r="K157" i="61"/>
  <c r="AE157" i="61"/>
  <c r="Z157" i="61"/>
  <c r="J157" i="61"/>
  <c r="O157" i="61" s="1"/>
  <c r="X169" i="61"/>
  <c r="AD119" i="61"/>
  <c r="W123" i="61"/>
  <c r="AD123" i="61"/>
  <c r="X126" i="61"/>
  <c r="K127" i="61"/>
  <c r="AA127" i="61"/>
  <c r="AD134" i="61"/>
  <c r="W138" i="61"/>
  <c r="AD138" i="61"/>
  <c r="AB139" i="61"/>
  <c r="W149" i="61"/>
  <c r="AE149" i="61"/>
  <c r="AE150" i="61"/>
  <c r="W151" i="61"/>
  <c r="AD151" i="61"/>
  <c r="AB152" i="61"/>
  <c r="X154" i="61"/>
  <c r="K155" i="61"/>
  <c r="AA155" i="61"/>
  <c r="W159" i="61"/>
  <c r="AD159" i="61"/>
  <c r="AB160" i="61"/>
  <c r="Z164" i="61"/>
  <c r="W165" i="61"/>
  <c r="Z166" i="61"/>
  <c r="X171" i="61"/>
  <c r="AE171" i="61"/>
  <c r="W173" i="61"/>
  <c r="W179" i="61"/>
  <c r="AE179" i="61"/>
  <c r="W181" i="61"/>
  <c r="AD181" i="61"/>
  <c r="AB182" i="61"/>
  <c r="W189" i="61"/>
  <c r="AD189" i="61"/>
  <c r="AB190" i="61"/>
  <c r="W140" i="61"/>
  <c r="AD140" i="61"/>
  <c r="W153" i="61"/>
  <c r="AD153" i="61"/>
  <c r="X165" i="61"/>
  <c r="AE165" i="61"/>
  <c r="X173" i="61"/>
  <c r="W183" i="61"/>
  <c r="AD183" i="61"/>
  <c r="X122" i="61"/>
  <c r="K123" i="61"/>
  <c r="AA123" i="61"/>
  <c r="W127" i="61"/>
  <c r="AD127" i="61"/>
  <c r="X137" i="61"/>
  <c r="K138" i="61"/>
  <c r="AA138" i="61"/>
  <c r="U139" i="61"/>
  <c r="J140" i="61"/>
  <c r="O140" i="61" s="1"/>
  <c r="Z140" i="61"/>
  <c r="AE140" i="61"/>
  <c r="W142" i="61"/>
  <c r="AD142" i="61"/>
  <c r="X145" i="61"/>
  <c r="K149" i="61"/>
  <c r="AA149" i="61"/>
  <c r="X150" i="61"/>
  <c r="K151" i="61"/>
  <c r="AA151" i="61"/>
  <c r="U152" i="61"/>
  <c r="J153" i="61"/>
  <c r="O153" i="61" s="1"/>
  <c r="Z153" i="61"/>
  <c r="AE153" i="61"/>
  <c r="W155" i="61"/>
  <c r="AD155" i="61"/>
  <c r="X158" i="61"/>
  <c r="K159" i="61"/>
  <c r="AA159" i="61"/>
  <c r="U160" i="61"/>
  <c r="AD164" i="61"/>
  <c r="J164" i="61"/>
  <c r="O164" i="61" s="1"/>
  <c r="K165" i="61"/>
  <c r="AA165" i="61"/>
  <c r="J166" i="61"/>
  <c r="O166" i="61" s="1"/>
  <c r="AD166" i="61"/>
  <c r="X167" i="61"/>
  <c r="AE167" i="61"/>
  <c r="U171" i="61"/>
  <c r="AB171" i="61"/>
  <c r="K173" i="61"/>
  <c r="AB173" i="61"/>
  <c r="X175" i="61"/>
  <c r="K179" i="61"/>
  <c r="AA179" i="61"/>
  <c r="X180" i="61"/>
  <c r="K181" i="61"/>
  <c r="AA181" i="61"/>
  <c r="U182" i="61"/>
  <c r="J183" i="61"/>
  <c r="O183" i="61" s="1"/>
  <c r="Z183" i="61"/>
  <c r="AE183" i="61"/>
  <c r="W185" i="61"/>
  <c r="AD185" i="61"/>
  <c r="X188" i="61"/>
  <c r="K189" i="61"/>
  <c r="AA189" i="61"/>
  <c r="U190" i="61"/>
  <c r="M180" i="61"/>
  <c r="Y180" i="61"/>
  <c r="M182" i="61"/>
  <c r="Y182" i="61"/>
  <c r="M184" i="61"/>
  <c r="Y184" i="61"/>
  <c r="M186" i="61"/>
  <c r="Y186" i="61"/>
  <c r="M188" i="61"/>
  <c r="Y188" i="61"/>
  <c r="M190" i="61"/>
  <c r="Y190" i="61"/>
  <c r="U179" i="61"/>
  <c r="X179" i="61"/>
  <c r="AB179" i="61"/>
  <c r="J180" i="61"/>
  <c r="O180" i="61" s="1"/>
  <c r="Z180" i="61"/>
  <c r="AD180" i="61"/>
  <c r="U181" i="61"/>
  <c r="X181" i="61"/>
  <c r="AB181" i="61"/>
  <c r="J182" i="61"/>
  <c r="O182" i="61" s="1"/>
  <c r="Z182" i="61"/>
  <c r="AD182" i="61"/>
  <c r="U183" i="61"/>
  <c r="X183" i="61"/>
  <c r="AB183" i="61"/>
  <c r="J184" i="61"/>
  <c r="O184" i="61" s="1"/>
  <c r="Z184" i="61"/>
  <c r="AD184" i="61"/>
  <c r="U185" i="61"/>
  <c r="X185" i="61"/>
  <c r="AB185" i="61"/>
  <c r="J186" i="61"/>
  <c r="O186" i="61" s="1"/>
  <c r="Z186" i="61"/>
  <c r="AD186" i="61"/>
  <c r="U187" i="61"/>
  <c r="X187" i="61"/>
  <c r="AB187" i="61"/>
  <c r="J188" i="61"/>
  <c r="O188" i="61" s="1"/>
  <c r="Z188" i="61"/>
  <c r="AD188" i="61"/>
  <c r="U189" i="61"/>
  <c r="X189" i="61"/>
  <c r="AB189" i="61"/>
  <c r="J190" i="61"/>
  <c r="O190" i="61" s="1"/>
  <c r="Z190" i="61"/>
  <c r="AD190" i="61"/>
  <c r="M179" i="61"/>
  <c r="K180" i="61"/>
  <c r="W180" i="61"/>
  <c r="AA180" i="61"/>
  <c r="M181" i="61"/>
  <c r="K182" i="61"/>
  <c r="W182" i="61"/>
  <c r="AA182" i="61"/>
  <c r="M183" i="61"/>
  <c r="K184" i="61"/>
  <c r="W184" i="61"/>
  <c r="AA184" i="61"/>
  <c r="M185" i="61"/>
  <c r="K186" i="61"/>
  <c r="W186" i="61"/>
  <c r="AA186" i="61"/>
  <c r="M187" i="61"/>
  <c r="K188" i="61"/>
  <c r="W188" i="61"/>
  <c r="AA188" i="61"/>
  <c r="M189" i="61"/>
  <c r="K190" i="61"/>
  <c r="W190" i="61"/>
  <c r="AA190" i="61"/>
  <c r="K164" i="61"/>
  <c r="W164" i="61"/>
  <c r="AA164" i="61"/>
  <c r="AE164" i="61"/>
  <c r="M165" i="61"/>
  <c r="Y165" i="61"/>
  <c r="K166" i="61"/>
  <c r="W166" i="61"/>
  <c r="AA166" i="61"/>
  <c r="AE166" i="61"/>
  <c r="M167" i="61"/>
  <c r="Y167" i="61"/>
  <c r="K168" i="61"/>
  <c r="W168" i="61"/>
  <c r="AA168" i="61"/>
  <c r="AE168" i="61"/>
  <c r="M169" i="61"/>
  <c r="Y169" i="61"/>
  <c r="K170" i="61"/>
  <c r="W170" i="61"/>
  <c r="AA170" i="61"/>
  <c r="AE170" i="61"/>
  <c r="M171" i="61"/>
  <c r="Y171" i="61"/>
  <c r="K172" i="61"/>
  <c r="W172" i="61"/>
  <c r="AA172" i="61"/>
  <c r="AE172" i="61"/>
  <c r="M173" i="61"/>
  <c r="Y173" i="61"/>
  <c r="K174" i="61"/>
  <c r="W174" i="61"/>
  <c r="AA174" i="61"/>
  <c r="AE174" i="61"/>
  <c r="M175" i="61"/>
  <c r="Y175" i="61"/>
  <c r="U164" i="61"/>
  <c r="X164" i="61"/>
  <c r="AB164" i="61"/>
  <c r="J165" i="61"/>
  <c r="O165" i="61" s="1"/>
  <c r="Z165" i="61"/>
  <c r="U166" i="61"/>
  <c r="X166" i="61"/>
  <c r="AB166" i="61"/>
  <c r="J167" i="61"/>
  <c r="O167" i="61" s="1"/>
  <c r="Z167" i="61"/>
  <c r="U168" i="61"/>
  <c r="X168" i="61"/>
  <c r="AB168" i="61"/>
  <c r="J169" i="61"/>
  <c r="O169" i="61" s="1"/>
  <c r="Z169" i="61"/>
  <c r="U170" i="61"/>
  <c r="X170" i="61"/>
  <c r="AB170" i="61"/>
  <c r="J171" i="61"/>
  <c r="O171" i="61" s="1"/>
  <c r="Z171" i="61"/>
  <c r="U172" i="61"/>
  <c r="X172" i="61"/>
  <c r="AB172" i="61"/>
  <c r="J173" i="61"/>
  <c r="O173" i="61" s="1"/>
  <c r="Z173" i="61"/>
  <c r="AD173" i="61"/>
  <c r="U174" i="61"/>
  <c r="X174" i="61"/>
  <c r="AB174" i="61"/>
  <c r="J175" i="61"/>
  <c r="O175" i="61" s="1"/>
  <c r="Z175" i="61"/>
  <c r="AD175" i="61"/>
  <c r="M164" i="61"/>
  <c r="M166" i="61"/>
  <c r="M168" i="61"/>
  <c r="M170" i="61"/>
  <c r="M172" i="61"/>
  <c r="AA173" i="61"/>
  <c r="M174" i="61"/>
  <c r="K175" i="61"/>
  <c r="W175" i="61"/>
  <c r="AA175" i="61"/>
  <c r="M150" i="61"/>
  <c r="Y150" i="61"/>
  <c r="M152" i="61"/>
  <c r="Y152" i="61"/>
  <c r="M154" i="61"/>
  <c r="Y154" i="61"/>
  <c r="M156" i="61"/>
  <c r="Y156" i="61"/>
  <c r="M158" i="61"/>
  <c r="Y158" i="61"/>
  <c r="M160" i="61"/>
  <c r="Y160" i="61"/>
  <c r="U149" i="61"/>
  <c r="X149" i="61"/>
  <c r="AB149" i="61"/>
  <c r="J150" i="61"/>
  <c r="O150" i="61" s="1"/>
  <c r="Z150" i="61"/>
  <c r="AD150" i="61"/>
  <c r="U151" i="61"/>
  <c r="X151" i="61"/>
  <c r="AB151" i="61"/>
  <c r="J152" i="61"/>
  <c r="O152" i="61" s="1"/>
  <c r="Z152" i="61"/>
  <c r="AD152" i="61"/>
  <c r="U153" i="61"/>
  <c r="X153" i="61"/>
  <c r="AB153" i="61"/>
  <c r="J154" i="61"/>
  <c r="O154" i="61" s="1"/>
  <c r="Z154" i="61"/>
  <c r="AD154" i="61"/>
  <c r="U155" i="61"/>
  <c r="X155" i="61"/>
  <c r="AB155" i="61"/>
  <c r="J156" i="61"/>
  <c r="O156" i="61" s="1"/>
  <c r="Z156" i="61"/>
  <c r="AD156" i="61"/>
  <c r="U157" i="61"/>
  <c r="X157" i="61"/>
  <c r="AB157" i="61"/>
  <c r="J158" i="61"/>
  <c r="O158" i="61" s="1"/>
  <c r="Z158" i="61"/>
  <c r="AD158" i="61"/>
  <c r="U159" i="61"/>
  <c r="X159" i="61"/>
  <c r="AB159" i="61"/>
  <c r="J160" i="61"/>
  <c r="O160" i="61" s="1"/>
  <c r="Z160" i="61"/>
  <c r="AD160" i="61"/>
  <c r="M149" i="61"/>
  <c r="K150" i="61"/>
  <c r="W150" i="61"/>
  <c r="AA150" i="61"/>
  <c r="M151" i="61"/>
  <c r="K152" i="61"/>
  <c r="W152" i="61"/>
  <c r="AA152" i="61"/>
  <c r="M153" i="61"/>
  <c r="K154" i="61"/>
  <c r="W154" i="61"/>
  <c r="AA154" i="61"/>
  <c r="M155" i="61"/>
  <c r="K156" i="61"/>
  <c r="W156" i="61"/>
  <c r="AA156" i="61"/>
  <c r="M157" i="61"/>
  <c r="K158" i="61"/>
  <c r="W158" i="61"/>
  <c r="AA158" i="61"/>
  <c r="M159" i="61"/>
  <c r="K160" i="61"/>
  <c r="W160" i="61"/>
  <c r="AA160" i="61"/>
  <c r="U134" i="61"/>
  <c r="X134" i="61"/>
  <c r="AB134" i="61"/>
  <c r="J135" i="61"/>
  <c r="O135" i="61" s="1"/>
  <c r="Z135" i="61"/>
  <c r="AD135" i="61"/>
  <c r="U136" i="61"/>
  <c r="X136" i="61"/>
  <c r="AB136" i="61"/>
  <c r="J137" i="61"/>
  <c r="O137" i="61" s="1"/>
  <c r="Z137" i="61"/>
  <c r="AD137" i="61"/>
  <c r="U138" i="61"/>
  <c r="X138" i="61"/>
  <c r="AB138" i="61"/>
  <c r="J139" i="61"/>
  <c r="O139" i="61" s="1"/>
  <c r="Z139" i="61"/>
  <c r="AD139" i="61"/>
  <c r="U140" i="61"/>
  <c r="X140" i="61"/>
  <c r="AB140" i="61"/>
  <c r="J141" i="61"/>
  <c r="O141" i="61" s="1"/>
  <c r="Z141" i="61"/>
  <c r="AD141" i="61"/>
  <c r="U142" i="61"/>
  <c r="X142" i="61"/>
  <c r="AB142" i="61"/>
  <c r="J143" i="61"/>
  <c r="O143" i="61" s="1"/>
  <c r="Z143" i="61"/>
  <c r="AD143" i="61"/>
  <c r="U144" i="61"/>
  <c r="X144" i="61"/>
  <c r="AB144" i="61"/>
  <c r="J145" i="61"/>
  <c r="O145" i="61" s="1"/>
  <c r="Z145" i="61"/>
  <c r="AD145" i="61"/>
  <c r="M135" i="61"/>
  <c r="Y135" i="61"/>
  <c r="M137" i="61"/>
  <c r="Y137" i="61"/>
  <c r="M139" i="61"/>
  <c r="Y139" i="61"/>
  <c r="M141" i="61"/>
  <c r="Y141" i="61"/>
  <c r="M143" i="61"/>
  <c r="Y143" i="61"/>
  <c r="M145" i="61"/>
  <c r="Y145" i="61"/>
  <c r="M134" i="61"/>
  <c r="K135" i="61"/>
  <c r="W135" i="61"/>
  <c r="AA135" i="61"/>
  <c r="M136" i="61"/>
  <c r="K137" i="61"/>
  <c r="W137" i="61"/>
  <c r="AA137" i="61"/>
  <c r="M138" i="61"/>
  <c r="K139" i="61"/>
  <c r="W139" i="61"/>
  <c r="AA139" i="61"/>
  <c r="M140" i="61"/>
  <c r="K141" i="61"/>
  <c r="W141" i="61"/>
  <c r="AA141" i="61"/>
  <c r="M142" i="61"/>
  <c r="K143" i="61"/>
  <c r="W143" i="61"/>
  <c r="AA143" i="61"/>
  <c r="M144" i="61"/>
  <c r="K145" i="61"/>
  <c r="W145" i="61"/>
  <c r="AA145" i="61"/>
  <c r="M120" i="61"/>
  <c r="Y120" i="61"/>
  <c r="M122" i="61"/>
  <c r="Y122" i="61"/>
  <c r="M124" i="61"/>
  <c r="Y124" i="61"/>
  <c r="M126" i="61"/>
  <c r="Y126" i="61"/>
  <c r="M128" i="61"/>
  <c r="Y128" i="61"/>
  <c r="AE129" i="61"/>
  <c r="M130" i="61"/>
  <c r="Y130" i="61"/>
  <c r="U119" i="61"/>
  <c r="X119" i="61"/>
  <c r="AB119" i="61"/>
  <c r="J120" i="61"/>
  <c r="O120" i="61" s="1"/>
  <c r="Z120" i="61"/>
  <c r="AD120" i="61"/>
  <c r="U121" i="61"/>
  <c r="X121" i="61"/>
  <c r="AB121" i="61"/>
  <c r="J122" i="61"/>
  <c r="O122" i="61" s="1"/>
  <c r="Z122" i="61"/>
  <c r="AD122" i="61"/>
  <c r="U123" i="61"/>
  <c r="X123" i="61"/>
  <c r="AB123" i="61"/>
  <c r="J124" i="61"/>
  <c r="O124" i="61" s="1"/>
  <c r="Z124" i="61"/>
  <c r="AD124" i="61"/>
  <c r="U125" i="61"/>
  <c r="X125" i="61"/>
  <c r="AB125" i="61"/>
  <c r="J126" i="61"/>
  <c r="O126" i="61" s="1"/>
  <c r="Z126" i="61"/>
  <c r="AD126" i="61"/>
  <c r="U127" i="61"/>
  <c r="X127" i="61"/>
  <c r="AB127" i="61"/>
  <c r="J128" i="61"/>
  <c r="O128" i="61" s="1"/>
  <c r="Z128" i="61"/>
  <c r="AD128" i="61"/>
  <c r="U129" i="61"/>
  <c r="X129" i="61"/>
  <c r="AB129" i="61"/>
  <c r="J130" i="61"/>
  <c r="O130" i="61" s="1"/>
  <c r="Z130" i="61"/>
  <c r="AD130" i="61"/>
  <c r="M119" i="61"/>
  <c r="K120" i="61"/>
  <c r="W120" i="61"/>
  <c r="AA120" i="61"/>
  <c r="M121" i="61"/>
  <c r="K122" i="61"/>
  <c r="W122" i="61"/>
  <c r="AA122" i="61"/>
  <c r="M123" i="61"/>
  <c r="K124" i="61"/>
  <c r="W124" i="61"/>
  <c r="AA124" i="61"/>
  <c r="M125" i="61"/>
  <c r="K126" i="61"/>
  <c r="W126" i="61"/>
  <c r="AA126" i="61"/>
  <c r="M127" i="61"/>
  <c r="K128" i="61"/>
  <c r="W128" i="61"/>
  <c r="AA128" i="61"/>
  <c r="M129" i="61"/>
  <c r="K130" i="61"/>
  <c r="W130" i="61"/>
  <c r="AA130" i="61"/>
  <c r="M113" i="61"/>
  <c r="Y109" i="61"/>
  <c r="Y105" i="61"/>
  <c r="M105" i="61"/>
  <c r="AE114" i="61"/>
  <c r="AA114" i="61"/>
  <c r="W114" i="61"/>
  <c r="K114" i="61"/>
  <c r="AB113" i="61"/>
  <c r="X113" i="61"/>
  <c r="U113" i="61"/>
  <c r="AE110" i="61"/>
  <c r="AA110" i="61"/>
  <c r="W110" i="61"/>
  <c r="K110" i="61"/>
  <c r="AB109" i="61"/>
  <c r="X109" i="61"/>
  <c r="U109" i="61"/>
  <c r="W106" i="61"/>
  <c r="K106" i="61"/>
  <c r="AB105" i="61"/>
  <c r="X105" i="61"/>
  <c r="U105" i="61"/>
  <c r="M109" i="61"/>
  <c r="AD114" i="61"/>
  <c r="Z114" i="61"/>
  <c r="AE113" i="61"/>
  <c r="AA113" i="61"/>
  <c r="W113" i="61"/>
  <c r="K113" i="61"/>
  <c r="AD110" i="61"/>
  <c r="Z110" i="61"/>
  <c r="AE109" i="61"/>
  <c r="AA109" i="61"/>
  <c r="W109" i="61"/>
  <c r="K109" i="61"/>
  <c r="Z106" i="61"/>
  <c r="AE105" i="61"/>
  <c r="AA105" i="61"/>
  <c r="W105" i="61"/>
  <c r="K105" i="61"/>
  <c r="AD113" i="61"/>
  <c r="Z113" i="61"/>
  <c r="AD109" i="61"/>
  <c r="Z109" i="61"/>
  <c r="AD105" i="61"/>
  <c r="Z105" i="61"/>
  <c r="M89" i="61"/>
  <c r="M93" i="61"/>
  <c r="Y95" i="61"/>
  <c r="M97" i="61"/>
  <c r="Y97" i="61"/>
  <c r="Y99" i="61"/>
  <c r="AD89" i="61"/>
  <c r="J91" i="61"/>
  <c r="O91" i="61" s="1"/>
  <c r="Z91" i="61"/>
  <c r="AD91" i="61"/>
  <c r="AD93" i="61"/>
  <c r="J95" i="61"/>
  <c r="O95" i="61" s="1"/>
  <c r="AD97" i="61"/>
  <c r="AD99" i="61"/>
  <c r="K89" i="61"/>
  <c r="W89" i="61"/>
  <c r="AA89" i="61"/>
  <c r="AE89" i="61"/>
  <c r="M90" i="61"/>
  <c r="Y90" i="61"/>
  <c r="K91" i="61"/>
  <c r="W91" i="61"/>
  <c r="AA91" i="61"/>
  <c r="AE91" i="61"/>
  <c r="M92" i="61"/>
  <c r="Y92" i="61"/>
  <c r="K93" i="61"/>
  <c r="W93" i="61"/>
  <c r="AA93" i="61"/>
  <c r="AE93" i="61"/>
  <c r="M94" i="61"/>
  <c r="Y94" i="61"/>
  <c r="K95" i="61"/>
  <c r="W95" i="61"/>
  <c r="AA95" i="61"/>
  <c r="AE95" i="61"/>
  <c r="M96" i="61"/>
  <c r="Y96" i="61"/>
  <c r="K97" i="61"/>
  <c r="W97" i="61"/>
  <c r="AA97" i="61"/>
  <c r="AE97" i="61"/>
  <c r="M98" i="61"/>
  <c r="Y98" i="61"/>
  <c r="K99" i="61"/>
  <c r="W99" i="61"/>
  <c r="AA99" i="61"/>
  <c r="AE99" i="61"/>
  <c r="M100" i="61"/>
  <c r="Y100" i="61"/>
  <c r="Y89" i="61"/>
  <c r="M91" i="61"/>
  <c r="Y91" i="61"/>
  <c r="Y93" i="61"/>
  <c r="M95" i="61"/>
  <c r="M99" i="61"/>
  <c r="J89" i="61"/>
  <c r="O89" i="61" s="1"/>
  <c r="Z89" i="61"/>
  <c r="J93" i="61"/>
  <c r="O93" i="61" s="1"/>
  <c r="Z93" i="61"/>
  <c r="Z95" i="61"/>
  <c r="AD95" i="61"/>
  <c r="J97" i="61"/>
  <c r="O97" i="61" s="1"/>
  <c r="Z97" i="61"/>
  <c r="J99" i="61"/>
  <c r="O99" i="61" s="1"/>
  <c r="Z99" i="61"/>
  <c r="U89" i="61"/>
  <c r="X89" i="61"/>
  <c r="J90" i="61"/>
  <c r="O90" i="61" s="1"/>
  <c r="Z90" i="61"/>
  <c r="U91" i="61"/>
  <c r="X91" i="61"/>
  <c r="J92" i="61"/>
  <c r="O92" i="61" s="1"/>
  <c r="Z92" i="61"/>
  <c r="U93" i="61"/>
  <c r="X93" i="61"/>
  <c r="J94" i="61"/>
  <c r="O94" i="61" s="1"/>
  <c r="Z94" i="61"/>
  <c r="U95" i="61"/>
  <c r="X95" i="61"/>
  <c r="J96" i="61"/>
  <c r="O96" i="61" s="1"/>
  <c r="Z96" i="61"/>
  <c r="U97" i="61"/>
  <c r="X97" i="61"/>
  <c r="J98" i="61"/>
  <c r="O98" i="61" s="1"/>
  <c r="Z98" i="61"/>
  <c r="U99" i="61"/>
  <c r="X99" i="61"/>
  <c r="J100" i="61"/>
  <c r="O100" i="61" s="1"/>
  <c r="Z100" i="61"/>
  <c r="AD100" i="61"/>
  <c r="J74" i="61"/>
  <c r="O74" i="61" s="1"/>
  <c r="Z74" i="61"/>
  <c r="AD74" i="61"/>
  <c r="U75" i="61"/>
  <c r="X75" i="61"/>
  <c r="AB75" i="61"/>
  <c r="J76" i="61"/>
  <c r="O76" i="61" s="1"/>
  <c r="Z76" i="61"/>
  <c r="AD76" i="61"/>
  <c r="U77" i="61"/>
  <c r="X77" i="61"/>
  <c r="AB77" i="61"/>
  <c r="J78" i="61"/>
  <c r="O78" i="61" s="1"/>
  <c r="Z78" i="61"/>
  <c r="AD78" i="61"/>
  <c r="U79" i="61"/>
  <c r="X79" i="61"/>
  <c r="AB79" i="61"/>
  <c r="J80" i="61"/>
  <c r="O80" i="61" s="1"/>
  <c r="Z80" i="61"/>
  <c r="AD80" i="61"/>
  <c r="U81" i="61"/>
  <c r="X81" i="61"/>
  <c r="AB81" i="61"/>
  <c r="J82" i="61"/>
  <c r="O82" i="61" s="1"/>
  <c r="Z82" i="61"/>
  <c r="AD82" i="61"/>
  <c r="U83" i="61"/>
  <c r="X83" i="61"/>
  <c r="AB83" i="61"/>
  <c r="J84" i="61"/>
  <c r="O84" i="61" s="1"/>
  <c r="Z84" i="61"/>
  <c r="AD84" i="61"/>
  <c r="U85" i="61"/>
  <c r="X85" i="61"/>
  <c r="AB85" i="61"/>
  <c r="M75" i="61"/>
  <c r="Y75" i="61"/>
  <c r="M77" i="61"/>
  <c r="Y77" i="61"/>
  <c r="M79" i="61"/>
  <c r="Y79" i="61"/>
  <c r="M81" i="61"/>
  <c r="Y81" i="61"/>
  <c r="M83" i="61"/>
  <c r="Y83" i="61"/>
  <c r="M85" i="61"/>
  <c r="Y85" i="61"/>
  <c r="M74" i="61"/>
  <c r="K75" i="61"/>
  <c r="W75" i="61"/>
  <c r="AA75" i="61"/>
  <c r="M76" i="61"/>
  <c r="K77" i="61"/>
  <c r="W77" i="61"/>
  <c r="AA77" i="61"/>
  <c r="M78" i="61"/>
  <c r="K79" i="61"/>
  <c r="W79" i="61"/>
  <c r="AA79" i="61"/>
  <c r="M80" i="61"/>
  <c r="K81" i="61"/>
  <c r="W81" i="61"/>
  <c r="AA81" i="61"/>
  <c r="M82" i="61"/>
  <c r="K83" i="61"/>
  <c r="W83" i="61"/>
  <c r="AA83" i="61"/>
  <c r="M84" i="61"/>
  <c r="K85" i="61"/>
  <c r="W85" i="61"/>
  <c r="AA85" i="61"/>
  <c r="M60" i="61"/>
  <c r="Y60" i="61"/>
  <c r="M62" i="61"/>
  <c r="Y62" i="61"/>
  <c r="M64" i="61"/>
  <c r="Y64" i="61"/>
  <c r="M66" i="61"/>
  <c r="Y66" i="61"/>
  <c r="M68" i="61"/>
  <c r="Y68" i="61"/>
  <c r="M70" i="61"/>
  <c r="Y70" i="61"/>
  <c r="U59" i="61"/>
  <c r="X59" i="61"/>
  <c r="AB59" i="61"/>
  <c r="J60" i="61"/>
  <c r="O60" i="61" s="1"/>
  <c r="Z60" i="61"/>
  <c r="AD60" i="61"/>
  <c r="U61" i="61"/>
  <c r="X61" i="61"/>
  <c r="AB61" i="61"/>
  <c r="J62" i="61"/>
  <c r="O62" i="61" s="1"/>
  <c r="Z62" i="61"/>
  <c r="AD62" i="61"/>
  <c r="U63" i="61"/>
  <c r="X63" i="61"/>
  <c r="AB63" i="61"/>
  <c r="J64" i="61"/>
  <c r="O64" i="61" s="1"/>
  <c r="Z64" i="61"/>
  <c r="AD64" i="61"/>
  <c r="U65" i="61"/>
  <c r="X65" i="61"/>
  <c r="AB65" i="61"/>
  <c r="J66" i="61"/>
  <c r="O66" i="61" s="1"/>
  <c r="Z66" i="61"/>
  <c r="AD66" i="61"/>
  <c r="U67" i="61"/>
  <c r="X67" i="61"/>
  <c r="AB67" i="61"/>
  <c r="J68" i="61"/>
  <c r="O68" i="61" s="1"/>
  <c r="Z68" i="61"/>
  <c r="AD68" i="61"/>
  <c r="U69" i="61"/>
  <c r="X69" i="61"/>
  <c r="AB69" i="61"/>
  <c r="J70" i="61"/>
  <c r="O70" i="61" s="1"/>
  <c r="Z70" i="61"/>
  <c r="AD70" i="61"/>
  <c r="M59" i="61"/>
  <c r="K60" i="61"/>
  <c r="W60" i="61"/>
  <c r="AA60" i="61"/>
  <c r="M61" i="61"/>
  <c r="K62" i="61"/>
  <c r="W62" i="61"/>
  <c r="AA62" i="61"/>
  <c r="M63" i="61"/>
  <c r="K64" i="61"/>
  <c r="W64" i="61"/>
  <c r="AA64" i="61"/>
  <c r="M65" i="61"/>
  <c r="K66" i="61"/>
  <c r="W66" i="61"/>
  <c r="AA66" i="61"/>
  <c r="M67" i="61"/>
  <c r="K68" i="61"/>
  <c r="W68" i="61"/>
  <c r="AA68" i="61"/>
  <c r="M69" i="61"/>
  <c r="K70" i="61"/>
  <c r="W70" i="61"/>
  <c r="AA70" i="61"/>
  <c r="M45" i="61"/>
  <c r="Y45" i="61"/>
  <c r="M47" i="61"/>
  <c r="Y47" i="61"/>
  <c r="M49" i="61"/>
  <c r="Y49" i="61"/>
  <c r="M51" i="61"/>
  <c r="Y51" i="61"/>
  <c r="M53" i="61"/>
  <c r="Y53" i="61"/>
  <c r="M55" i="61"/>
  <c r="Y55" i="61"/>
  <c r="U44" i="61"/>
  <c r="X44" i="61"/>
  <c r="AB44" i="61"/>
  <c r="J45" i="61"/>
  <c r="O45" i="61" s="1"/>
  <c r="Z45" i="61"/>
  <c r="AD45" i="61"/>
  <c r="U46" i="61"/>
  <c r="X46" i="61"/>
  <c r="AB46" i="61"/>
  <c r="J47" i="61"/>
  <c r="O47" i="61" s="1"/>
  <c r="Z47" i="61"/>
  <c r="AD47" i="61"/>
  <c r="U48" i="61"/>
  <c r="X48" i="61"/>
  <c r="AB48" i="61"/>
  <c r="J49" i="61"/>
  <c r="O49" i="61" s="1"/>
  <c r="Z49" i="61"/>
  <c r="AD49" i="61"/>
  <c r="U50" i="61"/>
  <c r="X50" i="61"/>
  <c r="AB50" i="61"/>
  <c r="J51" i="61"/>
  <c r="O51" i="61" s="1"/>
  <c r="Z51" i="61"/>
  <c r="AD51" i="61"/>
  <c r="U52" i="61"/>
  <c r="X52" i="61"/>
  <c r="AB52" i="61"/>
  <c r="J53" i="61"/>
  <c r="O53" i="61" s="1"/>
  <c r="Z53" i="61"/>
  <c r="AD53" i="61"/>
  <c r="U54" i="61"/>
  <c r="X54" i="61"/>
  <c r="AB54" i="61"/>
  <c r="J55" i="61"/>
  <c r="O55" i="61" s="1"/>
  <c r="Z55" i="61"/>
  <c r="AD55" i="61"/>
  <c r="M44" i="61"/>
  <c r="K45" i="61"/>
  <c r="W45" i="61"/>
  <c r="AA45" i="61"/>
  <c r="M46" i="61"/>
  <c r="K47" i="61"/>
  <c r="W47" i="61"/>
  <c r="AA47" i="61"/>
  <c r="M48" i="61"/>
  <c r="K49" i="61"/>
  <c r="W49" i="61"/>
  <c r="AA49" i="61"/>
  <c r="M50" i="61"/>
  <c r="K51" i="61"/>
  <c r="W51" i="61"/>
  <c r="AA51" i="61"/>
  <c r="M52" i="61"/>
  <c r="K53" i="61"/>
  <c r="W53" i="61"/>
  <c r="AA53" i="61"/>
  <c r="M54" i="61"/>
  <c r="K55" i="61"/>
  <c r="W55" i="61"/>
  <c r="AA55" i="61"/>
  <c r="M30" i="61"/>
  <c r="M32" i="61"/>
  <c r="Y34" i="61"/>
  <c r="M36" i="61"/>
  <c r="M38" i="61"/>
  <c r="U29" i="61"/>
  <c r="X29" i="61"/>
  <c r="AB29" i="61"/>
  <c r="J30" i="61"/>
  <c r="O30" i="61" s="1"/>
  <c r="Z30" i="61"/>
  <c r="AD30" i="61"/>
  <c r="U31" i="61"/>
  <c r="X31" i="61"/>
  <c r="AB31" i="61"/>
  <c r="J32" i="61"/>
  <c r="O32" i="61" s="1"/>
  <c r="Z32" i="61"/>
  <c r="AD32" i="61"/>
  <c r="U33" i="61"/>
  <c r="X33" i="61"/>
  <c r="AB33" i="61"/>
  <c r="J34" i="61"/>
  <c r="O34" i="61" s="1"/>
  <c r="Z34" i="61"/>
  <c r="AD34" i="61"/>
  <c r="U35" i="61"/>
  <c r="X35" i="61"/>
  <c r="AB35" i="61"/>
  <c r="J36" i="61"/>
  <c r="O36" i="61" s="1"/>
  <c r="Z36" i="61"/>
  <c r="AD36" i="61"/>
  <c r="U37" i="61"/>
  <c r="X37" i="61"/>
  <c r="AB37" i="61"/>
  <c r="J38" i="61"/>
  <c r="O38" i="61" s="1"/>
  <c r="Z38" i="61"/>
  <c r="AD38" i="61"/>
  <c r="U39" i="61"/>
  <c r="X39" i="61"/>
  <c r="AB39" i="61"/>
  <c r="J40" i="61"/>
  <c r="O40" i="61" s="1"/>
  <c r="Z40" i="61"/>
  <c r="AD40" i="61"/>
  <c r="Y30" i="61"/>
  <c r="Y32" i="61"/>
  <c r="M34" i="61"/>
  <c r="Y36" i="61"/>
  <c r="Y38" i="61"/>
  <c r="M40" i="61"/>
  <c r="Y40" i="61"/>
  <c r="M29" i="61"/>
  <c r="K30" i="61"/>
  <c r="W30" i="61"/>
  <c r="AA30" i="61"/>
  <c r="M31" i="61"/>
  <c r="K32" i="61"/>
  <c r="W32" i="61"/>
  <c r="AA32" i="61"/>
  <c r="M33" i="61"/>
  <c r="K34" i="61"/>
  <c r="W34" i="61"/>
  <c r="AA34" i="61"/>
  <c r="M35" i="61"/>
  <c r="K36" i="61"/>
  <c r="W36" i="61"/>
  <c r="AA36" i="61"/>
  <c r="M37" i="61"/>
  <c r="K38" i="61"/>
  <c r="W38" i="61"/>
  <c r="AA38" i="61"/>
  <c r="M39" i="61"/>
  <c r="K40" i="61"/>
  <c r="W40" i="61"/>
  <c r="AA40" i="61"/>
  <c r="AB25" i="61"/>
  <c r="X25" i="61"/>
  <c r="U25" i="61"/>
  <c r="AB23" i="61"/>
  <c r="X23" i="61"/>
  <c r="U23" i="61"/>
  <c r="AB21" i="61"/>
  <c r="X21" i="61"/>
  <c r="U21" i="61"/>
  <c r="AB19" i="61"/>
  <c r="X19" i="61"/>
  <c r="U19" i="61"/>
  <c r="AB17" i="61"/>
  <c r="X17" i="61"/>
  <c r="U17" i="61"/>
  <c r="AB15" i="61"/>
  <c r="X15" i="61"/>
  <c r="U15" i="61"/>
  <c r="Y15" i="61"/>
  <c r="AE25" i="61"/>
  <c r="AA25" i="61"/>
  <c r="W25" i="61"/>
  <c r="K25" i="61"/>
  <c r="AE23" i="61"/>
  <c r="AA23" i="61"/>
  <c r="W23" i="61"/>
  <c r="K23" i="61"/>
  <c r="AE21" i="61"/>
  <c r="AA21" i="61"/>
  <c r="W21" i="61"/>
  <c r="K21" i="61"/>
  <c r="AE19" i="61"/>
  <c r="AA19" i="61"/>
  <c r="W19" i="61"/>
  <c r="K19" i="61"/>
  <c r="AE17" i="61"/>
  <c r="AA17" i="61"/>
  <c r="W17" i="61"/>
  <c r="K17" i="61"/>
  <c r="AE15" i="61"/>
  <c r="AA15" i="61"/>
  <c r="W15" i="61"/>
  <c r="K15" i="61"/>
  <c r="M25" i="61"/>
  <c r="M21" i="61"/>
  <c r="M15" i="61"/>
  <c r="AD25" i="61"/>
  <c r="Z25" i="61"/>
  <c r="AD23" i="61"/>
  <c r="Z23" i="61"/>
  <c r="AD21" i="61"/>
  <c r="Z21" i="61"/>
  <c r="AD19" i="61"/>
  <c r="Z19" i="61"/>
  <c r="AD17" i="61"/>
  <c r="Z17" i="61"/>
  <c r="AD15" i="61"/>
  <c r="Z15" i="61"/>
  <c r="K14" i="61"/>
  <c r="W14" i="61"/>
  <c r="AA14" i="61"/>
  <c r="M14" i="61"/>
  <c r="Q68" i="61" l="1"/>
  <c r="S68" i="61"/>
  <c r="Q159" i="61"/>
  <c r="S159" i="61"/>
  <c r="Q84" i="61"/>
  <c r="S84" i="61"/>
  <c r="Q76" i="61"/>
  <c r="S76" i="61"/>
  <c r="Q145" i="61"/>
  <c r="S145" i="61"/>
  <c r="Q137" i="61"/>
  <c r="S137" i="61"/>
  <c r="Q156" i="61"/>
  <c r="S156" i="61"/>
  <c r="Q165" i="61"/>
  <c r="S165" i="61"/>
  <c r="Q188" i="61"/>
  <c r="S188" i="61"/>
  <c r="Q180" i="61"/>
  <c r="S180" i="61"/>
  <c r="Q183" i="61"/>
  <c r="S183" i="61"/>
  <c r="Q140" i="61"/>
  <c r="S140" i="61"/>
  <c r="Q157" i="61"/>
  <c r="S157" i="61"/>
  <c r="Q121" i="61"/>
  <c r="S121" i="61"/>
  <c r="Q125" i="61"/>
  <c r="S125" i="61"/>
  <c r="Q46" i="61"/>
  <c r="S46" i="61"/>
  <c r="Q33" i="61"/>
  <c r="S33" i="61"/>
  <c r="Q65" i="61"/>
  <c r="S65" i="61"/>
  <c r="Q185" i="61"/>
  <c r="S185" i="61"/>
  <c r="Q31" i="61"/>
  <c r="S31" i="61"/>
  <c r="Q166" i="61"/>
  <c r="S166" i="61"/>
  <c r="Q77" i="61"/>
  <c r="S77" i="61"/>
  <c r="Q55" i="61"/>
  <c r="S55" i="61"/>
  <c r="Q47" i="61"/>
  <c r="S47" i="61"/>
  <c r="Q70" i="61"/>
  <c r="S70" i="61"/>
  <c r="Q62" i="61"/>
  <c r="S62" i="61"/>
  <c r="Q100" i="61"/>
  <c r="S100" i="61"/>
  <c r="Q96" i="61"/>
  <c r="S96" i="61"/>
  <c r="Q92" i="61"/>
  <c r="S92" i="61"/>
  <c r="Q99" i="61"/>
  <c r="S99" i="61"/>
  <c r="Q89" i="61"/>
  <c r="S89" i="61"/>
  <c r="Q128" i="61"/>
  <c r="S128" i="61"/>
  <c r="Q120" i="61"/>
  <c r="S120" i="61"/>
  <c r="Q171" i="61"/>
  <c r="S171" i="61"/>
  <c r="Q119" i="61"/>
  <c r="S119" i="61"/>
  <c r="Q108" i="61"/>
  <c r="S108" i="61"/>
  <c r="Q115" i="61"/>
  <c r="S115" i="61"/>
  <c r="Q59" i="61"/>
  <c r="S59" i="61"/>
  <c r="Q155" i="61"/>
  <c r="S155" i="61"/>
  <c r="Q127" i="61"/>
  <c r="S127" i="61"/>
  <c r="Q16" i="61"/>
  <c r="S16" i="61"/>
  <c r="S172" i="61"/>
  <c r="Q172" i="61"/>
  <c r="S93" i="61"/>
  <c r="Q93" i="61"/>
  <c r="Q129" i="61"/>
  <c r="S129" i="61"/>
  <c r="Q189" i="61"/>
  <c r="S189" i="61"/>
  <c r="Q34" i="61"/>
  <c r="S34" i="61"/>
  <c r="Q78" i="61"/>
  <c r="S78" i="61"/>
  <c r="Q91" i="61"/>
  <c r="S91" i="61"/>
  <c r="Q139" i="61"/>
  <c r="S139" i="61"/>
  <c r="Q158" i="61"/>
  <c r="S158" i="61"/>
  <c r="Q150" i="61"/>
  <c r="S150" i="61"/>
  <c r="Q190" i="61"/>
  <c r="S190" i="61"/>
  <c r="Q182" i="61"/>
  <c r="S182" i="61"/>
  <c r="S164" i="61"/>
  <c r="Q164" i="61"/>
  <c r="S134" i="61"/>
  <c r="Q134" i="61"/>
  <c r="Q54" i="61"/>
  <c r="S54" i="61"/>
  <c r="Q50" i="61"/>
  <c r="S50" i="61"/>
  <c r="Q174" i="61"/>
  <c r="S174" i="61"/>
  <c r="S142" i="61"/>
  <c r="Q142" i="61"/>
  <c r="Q112" i="61"/>
  <c r="S112" i="61"/>
  <c r="Q29" i="61"/>
  <c r="S29" i="61"/>
  <c r="Q181" i="61"/>
  <c r="S181" i="61"/>
  <c r="Q61" i="61"/>
  <c r="S61" i="61"/>
  <c r="Q39" i="61"/>
  <c r="S39" i="61"/>
  <c r="Q40" i="61"/>
  <c r="S40" i="61"/>
  <c r="Q49" i="61"/>
  <c r="S49" i="61"/>
  <c r="Q64" i="61"/>
  <c r="S64" i="61"/>
  <c r="Q97" i="61"/>
  <c r="S97" i="61"/>
  <c r="Q130" i="61"/>
  <c r="S130" i="61"/>
  <c r="Q122" i="61"/>
  <c r="S122" i="61"/>
  <c r="Q167" i="61"/>
  <c r="S167" i="61"/>
  <c r="Q81" i="61"/>
  <c r="S81" i="61"/>
  <c r="Q85" i="61"/>
  <c r="S85" i="61"/>
  <c r="Q44" i="61"/>
  <c r="S44" i="61"/>
  <c r="Q37" i="61"/>
  <c r="S37" i="61"/>
  <c r="Q179" i="61"/>
  <c r="S179" i="61"/>
  <c r="Q123" i="61"/>
  <c r="S123" i="61"/>
  <c r="Q83" i="61"/>
  <c r="S83" i="61"/>
  <c r="Q151" i="61"/>
  <c r="S151" i="61"/>
  <c r="Q18" i="61"/>
  <c r="S18" i="61"/>
  <c r="Q107" i="61"/>
  <c r="S107" i="61"/>
  <c r="Q138" i="61"/>
  <c r="S138" i="61"/>
  <c r="Q69" i="61"/>
  <c r="S69" i="61"/>
  <c r="Q35" i="61"/>
  <c r="S35" i="61"/>
  <c r="Q79" i="61"/>
  <c r="S79" i="61"/>
  <c r="Q32" i="61"/>
  <c r="S32" i="61"/>
  <c r="Q36" i="61"/>
  <c r="S36" i="61"/>
  <c r="Q80" i="61"/>
  <c r="S80" i="61"/>
  <c r="Q141" i="61"/>
  <c r="S141" i="61"/>
  <c r="Q160" i="61"/>
  <c r="S160" i="61"/>
  <c r="Q152" i="61"/>
  <c r="S152" i="61"/>
  <c r="Q173" i="61"/>
  <c r="S173" i="61"/>
  <c r="Q184" i="61"/>
  <c r="S184" i="61"/>
  <c r="S153" i="61"/>
  <c r="Q153" i="61"/>
  <c r="Q136" i="61"/>
  <c r="S136" i="61"/>
  <c r="Q170" i="61"/>
  <c r="S170" i="61"/>
  <c r="Q149" i="61"/>
  <c r="S149" i="61"/>
  <c r="Q48" i="61"/>
  <c r="S48" i="61"/>
  <c r="Q45" i="61"/>
  <c r="S45" i="61"/>
  <c r="Q126" i="61"/>
  <c r="S126" i="61"/>
  <c r="Q51" i="61"/>
  <c r="S51" i="61"/>
  <c r="Q66" i="61"/>
  <c r="S66" i="61"/>
  <c r="Q98" i="61"/>
  <c r="S98" i="61"/>
  <c r="Q94" i="61"/>
  <c r="S94" i="61"/>
  <c r="Q90" i="61"/>
  <c r="S90" i="61"/>
  <c r="Q124" i="61"/>
  <c r="S124" i="61"/>
  <c r="Q106" i="61"/>
  <c r="S106" i="61"/>
  <c r="Q168" i="61"/>
  <c r="S168" i="61"/>
  <c r="Q75" i="61"/>
  <c r="S75" i="61"/>
  <c r="Q53" i="61"/>
  <c r="S53" i="61"/>
  <c r="Q60" i="61"/>
  <c r="S60" i="61"/>
  <c r="Q38" i="61"/>
  <c r="S38" i="61"/>
  <c r="Q30" i="61"/>
  <c r="S30" i="61"/>
  <c r="S82" i="61"/>
  <c r="Q82" i="61"/>
  <c r="S74" i="61"/>
  <c r="Q74" i="61"/>
  <c r="Q95" i="61"/>
  <c r="S95" i="61"/>
  <c r="Q143" i="61"/>
  <c r="S143" i="61"/>
  <c r="Q135" i="61"/>
  <c r="S135" i="61"/>
  <c r="Q154" i="61"/>
  <c r="S154" i="61"/>
  <c r="Q175" i="61"/>
  <c r="S175" i="61"/>
  <c r="Q169" i="61"/>
  <c r="S169" i="61"/>
  <c r="Q186" i="61"/>
  <c r="S186" i="61"/>
  <c r="Q144" i="61"/>
  <c r="S144" i="61"/>
  <c r="Q67" i="61"/>
  <c r="S67" i="61"/>
  <c r="Q187" i="61"/>
  <c r="S187" i="61"/>
  <c r="Q104" i="61"/>
  <c r="S104" i="61"/>
  <c r="S63" i="61"/>
  <c r="Q63" i="61"/>
  <c r="Q14" i="61"/>
  <c r="S14" i="61"/>
  <c r="S52" i="61"/>
  <c r="Q52" i="61"/>
  <c r="AC46" i="51"/>
  <c r="AB46" i="51"/>
  <c r="AA46" i="51"/>
  <c r="Z46" i="51"/>
  <c r="Y46" i="51"/>
  <c r="X46" i="51"/>
  <c r="W46" i="51"/>
  <c r="V46" i="51"/>
  <c r="U46" i="51"/>
  <c r="T46" i="51"/>
  <c r="N46" i="51"/>
  <c r="O31" i="51" s="1"/>
  <c r="S46" i="51"/>
  <c r="P46" i="51"/>
  <c r="Q31" i="51" s="1"/>
  <c r="L46" i="51"/>
  <c r="J46" i="51"/>
  <c r="K31" i="51" s="1"/>
  <c r="H46" i="51"/>
  <c r="I31" i="51" s="1"/>
  <c r="E46" i="51"/>
  <c r="C46" i="51"/>
  <c r="D46" i="51" s="1"/>
  <c r="B46" i="51"/>
  <c r="AC45" i="51"/>
  <c r="AB45" i="51"/>
  <c r="AA45" i="51"/>
  <c r="Z45" i="51"/>
  <c r="Y45" i="51"/>
  <c r="X45" i="51"/>
  <c r="W45" i="51"/>
  <c r="V45" i="51"/>
  <c r="U45" i="51"/>
  <c r="T45" i="51"/>
  <c r="N45" i="51"/>
  <c r="O30" i="51" s="1"/>
  <c r="S45" i="51"/>
  <c r="P45" i="51"/>
  <c r="Q30" i="51" s="1"/>
  <c r="L45" i="51"/>
  <c r="J45" i="51"/>
  <c r="K30" i="51" s="1"/>
  <c r="H45" i="51"/>
  <c r="I30" i="51" s="1"/>
  <c r="E45" i="51"/>
  <c r="C45" i="51"/>
  <c r="D45" i="51" s="1"/>
  <c r="B45" i="51"/>
  <c r="AC44" i="51"/>
  <c r="AB44" i="51"/>
  <c r="AA44" i="51"/>
  <c r="Z44" i="51"/>
  <c r="Y44" i="51"/>
  <c r="X44" i="51"/>
  <c r="W44" i="51"/>
  <c r="V44" i="51"/>
  <c r="U44" i="51"/>
  <c r="T44" i="51"/>
  <c r="N44" i="51"/>
  <c r="O29" i="51" s="1"/>
  <c r="S44" i="51"/>
  <c r="P44" i="51"/>
  <c r="Q29" i="51" s="1"/>
  <c r="L44" i="51"/>
  <c r="J44" i="51"/>
  <c r="K29" i="51" s="1"/>
  <c r="H44" i="51"/>
  <c r="I29" i="51" s="1"/>
  <c r="E44" i="51"/>
  <c r="C44" i="51"/>
  <c r="D44" i="51" s="1"/>
  <c r="B44" i="51"/>
  <c r="AC43" i="51"/>
  <c r="AB43" i="51"/>
  <c r="AA43" i="51"/>
  <c r="Z43" i="51"/>
  <c r="Y43" i="51"/>
  <c r="X43" i="51"/>
  <c r="W43" i="51"/>
  <c r="V43" i="51"/>
  <c r="U43" i="51"/>
  <c r="T43" i="51"/>
  <c r="N43" i="51"/>
  <c r="O28" i="51" s="1"/>
  <c r="S43" i="51"/>
  <c r="P43" i="51"/>
  <c r="Q28" i="51" s="1"/>
  <c r="L43" i="51"/>
  <c r="J43" i="51"/>
  <c r="K28" i="51" s="1"/>
  <c r="H43" i="51"/>
  <c r="I28" i="51" s="1"/>
  <c r="E43" i="51"/>
  <c r="C43" i="51"/>
  <c r="D43" i="51" s="1"/>
  <c r="AC42" i="51"/>
  <c r="AB42" i="51"/>
  <c r="AA42" i="51"/>
  <c r="Z42" i="51"/>
  <c r="Y42" i="51"/>
  <c r="X42" i="51"/>
  <c r="W42" i="51"/>
  <c r="V42" i="51"/>
  <c r="U42" i="51"/>
  <c r="T42" i="51"/>
  <c r="N42" i="51"/>
  <c r="O27" i="51" s="1"/>
  <c r="S42" i="51"/>
  <c r="P42" i="51"/>
  <c r="Q27" i="51" s="1"/>
  <c r="L42" i="51"/>
  <c r="J42" i="51"/>
  <c r="K27" i="51" s="1"/>
  <c r="H42" i="51"/>
  <c r="I27" i="51" s="1"/>
  <c r="E42" i="51"/>
  <c r="C42" i="51"/>
  <c r="D42" i="51" s="1"/>
  <c r="AC41" i="51"/>
  <c r="AB41" i="51"/>
  <c r="AA41" i="51"/>
  <c r="Z41" i="51"/>
  <c r="Y41" i="51"/>
  <c r="X41" i="51"/>
  <c r="W41" i="51"/>
  <c r="V41" i="51"/>
  <c r="U41" i="51"/>
  <c r="T41" i="51"/>
  <c r="N41" i="51"/>
  <c r="S41" i="51"/>
  <c r="P41" i="51"/>
  <c r="L41" i="51"/>
  <c r="J41" i="51"/>
  <c r="H41" i="51"/>
  <c r="E41" i="51"/>
  <c r="C41" i="51"/>
  <c r="D41" i="51" s="1"/>
  <c r="AC31" i="51"/>
  <c r="AB31" i="51"/>
  <c r="AA31" i="51"/>
  <c r="Z31" i="51"/>
  <c r="Y31" i="51"/>
  <c r="X31" i="51"/>
  <c r="W31" i="51"/>
  <c r="V31" i="51"/>
  <c r="U31" i="51"/>
  <c r="T31" i="51"/>
  <c r="O16" i="51"/>
  <c r="S31" i="51"/>
  <c r="Q16" i="51"/>
  <c r="K16" i="51"/>
  <c r="I16" i="51"/>
  <c r="E31" i="51"/>
  <c r="C31" i="51"/>
  <c r="D31" i="51" s="1"/>
  <c r="AC30" i="51"/>
  <c r="AB30" i="51"/>
  <c r="AA30" i="51"/>
  <c r="Z30" i="51"/>
  <c r="Y30" i="51"/>
  <c r="X30" i="51"/>
  <c r="W30" i="51"/>
  <c r="V30" i="51"/>
  <c r="U30" i="51"/>
  <c r="T30" i="51"/>
  <c r="O15" i="51"/>
  <c r="S30" i="51"/>
  <c r="Q15" i="51"/>
  <c r="K15" i="51"/>
  <c r="I15" i="51"/>
  <c r="E30" i="51"/>
  <c r="C30" i="51"/>
  <c r="D30" i="51" s="1"/>
  <c r="AC29" i="51"/>
  <c r="AB29" i="51"/>
  <c r="AA29" i="51"/>
  <c r="Z29" i="51"/>
  <c r="Y29" i="51"/>
  <c r="X29" i="51"/>
  <c r="W29" i="51"/>
  <c r="V29" i="51"/>
  <c r="U29" i="51"/>
  <c r="T29" i="51"/>
  <c r="O14" i="51"/>
  <c r="S29" i="51"/>
  <c r="Q14" i="51"/>
  <c r="K14" i="51"/>
  <c r="I14" i="51"/>
  <c r="E29" i="51"/>
  <c r="C29" i="51"/>
  <c r="D29" i="51" s="1"/>
  <c r="F31" i="51" l="1"/>
  <c r="F29" i="51"/>
  <c r="F30" i="51"/>
  <c r="AE44" i="51"/>
  <c r="AE46" i="51"/>
  <c r="AE30" i="51"/>
  <c r="AD43" i="51"/>
  <c r="AE31" i="51"/>
  <c r="AE41" i="51"/>
  <c r="AD42" i="51"/>
  <c r="AE45" i="51"/>
  <c r="AE29" i="51"/>
  <c r="AD31" i="51"/>
  <c r="AE42" i="51"/>
  <c r="AD46" i="51"/>
  <c r="AD29" i="51"/>
  <c r="AD30" i="51"/>
  <c r="AE43" i="51"/>
  <c r="AD41" i="51"/>
  <c r="AD45" i="51"/>
  <c r="AD44" i="51"/>
  <c r="A14" i="2" l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F42" i="47" l="1"/>
  <c r="C42" i="47"/>
  <c r="D42" i="47" s="1"/>
  <c r="B42" i="47"/>
  <c r="F41" i="47"/>
  <c r="Y41" i="47" s="1"/>
  <c r="C41" i="47"/>
  <c r="D41" i="47" s="1"/>
  <c r="B41" i="47"/>
  <c r="F40" i="47"/>
  <c r="Y40" i="47" s="1"/>
  <c r="C40" i="47"/>
  <c r="D40" i="47" s="1"/>
  <c r="B40" i="47"/>
  <c r="F39" i="47"/>
  <c r="X39" i="47" s="1"/>
  <c r="C39" i="47"/>
  <c r="D39" i="47" s="1"/>
  <c r="B39" i="47"/>
  <c r="F38" i="47"/>
  <c r="X38" i="47" s="1"/>
  <c r="C38" i="47"/>
  <c r="D38" i="47" s="1"/>
  <c r="B38" i="47"/>
  <c r="F37" i="47"/>
  <c r="Y37" i="47" s="1"/>
  <c r="C37" i="47"/>
  <c r="D37" i="47" s="1"/>
  <c r="B37" i="47"/>
  <c r="F36" i="47"/>
  <c r="Y36" i="47" s="1"/>
  <c r="C36" i="47"/>
  <c r="D36" i="47" s="1"/>
  <c r="B36" i="47"/>
  <c r="F35" i="47"/>
  <c r="X35" i="47" s="1"/>
  <c r="C35" i="47"/>
  <c r="D35" i="47" s="1"/>
  <c r="B35" i="47"/>
  <c r="F34" i="47"/>
  <c r="X34" i="47" s="1"/>
  <c r="C34" i="47"/>
  <c r="D34" i="47" s="1"/>
  <c r="B34" i="47"/>
  <c r="F33" i="47"/>
  <c r="Y33" i="47" s="1"/>
  <c r="C33" i="47"/>
  <c r="D33" i="47" s="1"/>
  <c r="B33" i="47"/>
  <c r="B23" i="47"/>
  <c r="C23" i="47"/>
  <c r="D23" i="47" s="1"/>
  <c r="F23" i="47"/>
  <c r="E23" i="47" s="1"/>
  <c r="AA23" i="47" s="1"/>
  <c r="B24" i="47"/>
  <c r="C24" i="47"/>
  <c r="D24" i="47" s="1"/>
  <c r="F24" i="47"/>
  <c r="I24" i="47" s="1"/>
  <c r="B25" i="47"/>
  <c r="C25" i="47"/>
  <c r="D25" i="47" s="1"/>
  <c r="F25" i="47"/>
  <c r="I25" i="47" s="1"/>
  <c r="B26" i="47"/>
  <c r="C26" i="47"/>
  <c r="D26" i="47" s="1"/>
  <c r="F26" i="47"/>
  <c r="E26" i="47" s="1"/>
  <c r="B27" i="47"/>
  <c r="C27" i="47"/>
  <c r="D27" i="47" s="1"/>
  <c r="F27" i="47"/>
  <c r="E27" i="47" s="1"/>
  <c r="AA27" i="47" s="1"/>
  <c r="B28" i="47"/>
  <c r="C28" i="47"/>
  <c r="D28" i="47" s="1"/>
  <c r="F28" i="47"/>
  <c r="G28" i="47" s="1"/>
  <c r="B29" i="47"/>
  <c r="C29" i="47"/>
  <c r="D29" i="47" s="1"/>
  <c r="F29" i="47"/>
  <c r="G29" i="47" s="1"/>
  <c r="B30" i="47"/>
  <c r="C30" i="47"/>
  <c r="D30" i="47" s="1"/>
  <c r="F30" i="47"/>
  <c r="E30" i="47" s="1"/>
  <c r="B31" i="47"/>
  <c r="C31" i="47"/>
  <c r="D31" i="47" s="1"/>
  <c r="F31" i="47"/>
  <c r="I31" i="47" s="1"/>
  <c r="I37" i="47" l="1"/>
  <c r="U25" i="47"/>
  <c r="Q25" i="47"/>
  <c r="Y28" i="47"/>
  <c r="S34" i="47"/>
  <c r="S23" i="47"/>
  <c r="O23" i="47"/>
  <c r="Q28" i="47"/>
  <c r="S27" i="47"/>
  <c r="T25" i="47"/>
  <c r="U23" i="47"/>
  <c r="V41" i="47"/>
  <c r="K25" i="47"/>
  <c r="Y24" i="47"/>
  <c r="G23" i="47"/>
  <c r="N33" i="47"/>
  <c r="T29" i="47"/>
  <c r="Q24" i="47"/>
  <c r="O29" i="47"/>
  <c r="R27" i="47"/>
  <c r="V24" i="47"/>
  <c r="N24" i="47"/>
  <c r="G37" i="47"/>
  <c r="N27" i="47"/>
  <c r="Y27" i="47"/>
  <c r="U24" i="47"/>
  <c r="M24" i="47"/>
  <c r="G31" i="47"/>
  <c r="Y30" i="47"/>
  <c r="Y29" i="47"/>
  <c r="W27" i="47"/>
  <c r="M27" i="47"/>
  <c r="M26" i="47"/>
  <c r="Y25" i="47"/>
  <c r="M25" i="47"/>
  <c r="R24" i="47"/>
  <c r="G24" i="47"/>
  <c r="Y23" i="47"/>
  <c r="N23" i="47"/>
  <c r="I34" i="47"/>
  <c r="N41" i="47"/>
  <c r="M29" i="47"/>
  <c r="X28" i="47"/>
  <c r="P28" i="47"/>
  <c r="E28" i="47"/>
  <c r="AA28" i="47" s="1"/>
  <c r="Y26" i="47"/>
  <c r="Y31" i="47"/>
  <c r="W29" i="47"/>
  <c r="Q29" i="47"/>
  <c r="K29" i="47"/>
  <c r="U28" i="47"/>
  <c r="M28" i="47"/>
  <c r="U26" i="47"/>
  <c r="X24" i="47"/>
  <c r="T24" i="47"/>
  <c r="P24" i="47"/>
  <c r="K24" i="47"/>
  <c r="E24" i="47"/>
  <c r="AA24" i="47" s="1"/>
  <c r="W23" i="47"/>
  <c r="R23" i="47"/>
  <c r="M23" i="47"/>
  <c r="G33" i="47"/>
  <c r="S33" i="47"/>
  <c r="G36" i="47"/>
  <c r="R37" i="47"/>
  <c r="S29" i="47"/>
  <c r="E29" i="47"/>
  <c r="AA29" i="47" s="1"/>
  <c r="R33" i="47"/>
  <c r="R31" i="47"/>
  <c r="U29" i="47"/>
  <c r="P29" i="47"/>
  <c r="I29" i="47"/>
  <c r="T28" i="47"/>
  <c r="K28" i="47"/>
  <c r="Q26" i="47"/>
  <c r="W24" i="47"/>
  <c r="S24" i="47"/>
  <c r="O24" i="47"/>
  <c r="V23" i="47"/>
  <c r="Q23" i="47"/>
  <c r="I23" i="47"/>
  <c r="I33" i="47"/>
  <c r="V33" i="47"/>
  <c r="N36" i="47"/>
  <c r="S37" i="47"/>
  <c r="X29" i="47"/>
  <c r="V31" i="47"/>
  <c r="N31" i="47"/>
  <c r="Q30" i="47"/>
  <c r="W28" i="47"/>
  <c r="S28" i="47"/>
  <c r="O28" i="47"/>
  <c r="I28" i="47"/>
  <c r="V27" i="47"/>
  <c r="Q27" i="47"/>
  <c r="I27" i="47"/>
  <c r="K34" i="47"/>
  <c r="T34" i="47"/>
  <c r="I38" i="47"/>
  <c r="S38" i="47"/>
  <c r="G40" i="47"/>
  <c r="O41" i="47"/>
  <c r="W41" i="47"/>
  <c r="K42" i="47"/>
  <c r="Q31" i="47"/>
  <c r="U30" i="47"/>
  <c r="U31" i="47"/>
  <c r="M31" i="47"/>
  <c r="M30" i="47"/>
  <c r="V28" i="47"/>
  <c r="R28" i="47"/>
  <c r="N28" i="47"/>
  <c r="Z28" i="47" s="1"/>
  <c r="U27" i="47"/>
  <c r="O27" i="47"/>
  <c r="G27" i="47"/>
  <c r="X25" i="47"/>
  <c r="P25" i="47"/>
  <c r="E25" i="47"/>
  <c r="AA25" i="47" s="1"/>
  <c r="O33" i="47"/>
  <c r="W33" i="47"/>
  <c r="E34" i="47"/>
  <c r="AA34" i="47" s="1"/>
  <c r="O34" i="47"/>
  <c r="W34" i="47"/>
  <c r="R36" i="47"/>
  <c r="N37" i="47"/>
  <c r="V37" i="47"/>
  <c r="K38" i="47"/>
  <c r="T38" i="47"/>
  <c r="N40" i="47"/>
  <c r="G41" i="47"/>
  <c r="R41" i="47"/>
  <c r="P42" i="47"/>
  <c r="P34" i="47"/>
  <c r="V36" i="47"/>
  <c r="O37" i="47"/>
  <c r="W37" i="47"/>
  <c r="E38" i="47"/>
  <c r="AA38" i="47" s="1"/>
  <c r="O38" i="47"/>
  <c r="W38" i="47"/>
  <c r="R40" i="47"/>
  <c r="I41" i="47"/>
  <c r="S41" i="47"/>
  <c r="E42" i="47"/>
  <c r="AA42" i="47" s="1"/>
  <c r="T42" i="47"/>
  <c r="P38" i="47"/>
  <c r="V40" i="47"/>
  <c r="X42" i="47"/>
  <c r="U35" i="47"/>
  <c r="Q39" i="47"/>
  <c r="E33" i="47"/>
  <c r="AA33" i="47" s="1"/>
  <c r="K33" i="47"/>
  <c r="P33" i="47"/>
  <c r="T33" i="47"/>
  <c r="X33" i="47"/>
  <c r="M34" i="47"/>
  <c r="Q34" i="47"/>
  <c r="U34" i="47"/>
  <c r="Y34" i="47"/>
  <c r="G35" i="47"/>
  <c r="N35" i="47"/>
  <c r="R35" i="47"/>
  <c r="V35" i="47"/>
  <c r="I36" i="47"/>
  <c r="O36" i="47"/>
  <c r="S36" i="47"/>
  <c r="W36" i="47"/>
  <c r="E37" i="47"/>
  <c r="AA37" i="47" s="1"/>
  <c r="K37" i="47"/>
  <c r="P37" i="47"/>
  <c r="T37" i="47"/>
  <c r="X37" i="47"/>
  <c r="M38" i="47"/>
  <c r="Q38" i="47"/>
  <c r="U38" i="47"/>
  <c r="Y38" i="47"/>
  <c r="G39" i="47"/>
  <c r="N39" i="47"/>
  <c r="R39" i="47"/>
  <c r="V39" i="47"/>
  <c r="I40" i="47"/>
  <c r="O40" i="47"/>
  <c r="S40" i="47"/>
  <c r="W40" i="47"/>
  <c r="E41" i="47"/>
  <c r="AA41" i="47" s="1"/>
  <c r="K41" i="47"/>
  <c r="P41" i="47"/>
  <c r="T41" i="47"/>
  <c r="X41" i="47"/>
  <c r="M42" i="47"/>
  <c r="Q42" i="47"/>
  <c r="U42" i="47"/>
  <c r="Y42" i="47"/>
  <c r="M35" i="47"/>
  <c r="Q35" i="47"/>
  <c r="Y35" i="47"/>
  <c r="M39" i="47"/>
  <c r="U39" i="47"/>
  <c r="Y39" i="47"/>
  <c r="M33" i="47"/>
  <c r="Q33" i="47"/>
  <c r="U33" i="47"/>
  <c r="G34" i="47"/>
  <c r="N34" i="47"/>
  <c r="R34" i="47"/>
  <c r="V34" i="47"/>
  <c r="I35" i="47"/>
  <c r="O35" i="47"/>
  <c r="S35" i="47"/>
  <c r="W35" i="47"/>
  <c r="E36" i="47"/>
  <c r="AA36" i="47" s="1"/>
  <c r="K36" i="47"/>
  <c r="P36" i="47"/>
  <c r="T36" i="47"/>
  <c r="X36" i="47"/>
  <c r="M37" i="47"/>
  <c r="Q37" i="47"/>
  <c r="U37" i="47"/>
  <c r="G38" i="47"/>
  <c r="N38" i="47"/>
  <c r="R38" i="47"/>
  <c r="V38" i="47"/>
  <c r="I39" i="47"/>
  <c r="O39" i="47"/>
  <c r="S39" i="47"/>
  <c r="W39" i="47"/>
  <c r="E40" i="47"/>
  <c r="AA40" i="47" s="1"/>
  <c r="K40" i="47"/>
  <c r="P40" i="47"/>
  <c r="T40" i="47"/>
  <c r="X40" i="47"/>
  <c r="M41" i="47"/>
  <c r="Q41" i="47"/>
  <c r="U41" i="47"/>
  <c r="G42" i="47"/>
  <c r="N42" i="47"/>
  <c r="R42" i="47"/>
  <c r="V42" i="47"/>
  <c r="E35" i="47"/>
  <c r="AA35" i="47" s="1"/>
  <c r="K35" i="47"/>
  <c r="P35" i="47"/>
  <c r="T35" i="47"/>
  <c r="M36" i="47"/>
  <c r="Q36" i="47"/>
  <c r="U36" i="47"/>
  <c r="E39" i="47"/>
  <c r="AA39" i="47" s="1"/>
  <c r="K39" i="47"/>
  <c r="P39" i="47"/>
  <c r="T39" i="47"/>
  <c r="M40" i="47"/>
  <c r="Q40" i="47"/>
  <c r="U40" i="47"/>
  <c r="I42" i="47"/>
  <c r="O42" i="47"/>
  <c r="S42" i="47"/>
  <c r="W42" i="47"/>
  <c r="X31" i="47"/>
  <c r="T31" i="47"/>
  <c r="P31" i="47"/>
  <c r="K31" i="47"/>
  <c r="E31" i="47"/>
  <c r="AA31" i="47" s="1"/>
  <c r="AA30" i="47"/>
  <c r="W30" i="47"/>
  <c r="S30" i="47"/>
  <c r="O30" i="47"/>
  <c r="I30" i="47"/>
  <c r="V29" i="47"/>
  <c r="R29" i="47"/>
  <c r="N29" i="47"/>
  <c r="X27" i="47"/>
  <c r="T27" i="47"/>
  <c r="P27" i="47"/>
  <c r="K27" i="47"/>
  <c r="AA26" i="47"/>
  <c r="W26" i="47"/>
  <c r="S26" i="47"/>
  <c r="O26" i="47"/>
  <c r="I26" i="47"/>
  <c r="V25" i="47"/>
  <c r="R25" i="47"/>
  <c r="N25" i="47"/>
  <c r="G25" i="47"/>
  <c r="X23" i="47"/>
  <c r="T23" i="47"/>
  <c r="P23" i="47"/>
  <c r="K23" i="47"/>
  <c r="W31" i="47"/>
  <c r="S31" i="47"/>
  <c r="O31" i="47"/>
  <c r="V30" i="47"/>
  <c r="R30" i="47"/>
  <c r="N30" i="47"/>
  <c r="G30" i="47"/>
  <c r="V26" i="47"/>
  <c r="R26" i="47"/>
  <c r="N26" i="47"/>
  <c r="G26" i="47"/>
  <c r="X30" i="47"/>
  <c r="T30" i="47"/>
  <c r="P30" i="47"/>
  <c r="K30" i="47"/>
  <c r="X26" i="47"/>
  <c r="T26" i="47"/>
  <c r="P26" i="47"/>
  <c r="K26" i="47"/>
  <c r="W25" i="47"/>
  <c r="S25" i="47"/>
  <c r="O25" i="47"/>
  <c r="B16" i="47"/>
  <c r="C16" i="47"/>
  <c r="D16" i="47" s="1"/>
  <c r="F16" i="47"/>
  <c r="Z24" i="47" l="1"/>
  <c r="Z42" i="47"/>
  <c r="Z40" i="47"/>
  <c r="Z39" i="47"/>
  <c r="Z29" i="47"/>
  <c r="Z37" i="47"/>
  <c r="Z27" i="47"/>
  <c r="Z38" i="47"/>
  <c r="Z36" i="47"/>
  <c r="E16" i="47"/>
  <c r="AA16" i="47" s="1"/>
  <c r="Z41" i="47"/>
  <c r="Z23" i="47"/>
  <c r="Z35" i="47"/>
  <c r="Z31" i="47"/>
  <c r="Z33" i="47"/>
  <c r="Z34" i="47"/>
  <c r="Z30" i="47"/>
  <c r="Z25" i="47"/>
  <c r="Z26" i="47"/>
  <c r="X16" i="47"/>
  <c r="R16" i="47"/>
  <c r="V16" i="47"/>
  <c r="P16" i="47"/>
  <c r="U16" i="47"/>
  <c r="N16" i="47"/>
  <c r="Y16" i="47"/>
  <c r="T16" i="47"/>
  <c r="M16" i="47"/>
  <c r="Q16" i="47"/>
  <c r="G16" i="47"/>
  <c r="H16" i="47" s="1"/>
  <c r="K16" i="47"/>
  <c r="L16" i="47" s="1"/>
  <c r="W16" i="47"/>
  <c r="S16" i="47"/>
  <c r="O16" i="47"/>
  <c r="I16" i="47"/>
  <c r="AI10" i="16" l="1"/>
  <c r="AJ10" i="16"/>
  <c r="Z16" i="47"/>
  <c r="F52" i="1" l="1"/>
  <c r="P11" i="51"/>
  <c r="AI52" i="1" l="1"/>
  <c r="AH52" i="1"/>
  <c r="AG52" i="1"/>
  <c r="O52" i="1"/>
  <c r="Q52" i="1" s="1"/>
  <c r="L52" i="1"/>
  <c r="V52" i="1"/>
  <c r="X52" i="1"/>
  <c r="S52" i="1"/>
  <c r="B17" i="47"/>
  <c r="B18" i="47"/>
  <c r="B19" i="47"/>
  <c r="B20" i="47"/>
  <c r="F17" i="47"/>
  <c r="F18" i="47"/>
  <c r="F19" i="47"/>
  <c r="F20" i="47"/>
  <c r="C20" i="47"/>
  <c r="D20" i="47" s="1"/>
  <c r="C18" i="47"/>
  <c r="D18" i="47" s="1"/>
  <c r="C19" i="47"/>
  <c r="D19" i="47" s="1"/>
  <c r="C17" i="47"/>
  <c r="D17" i="47" s="1"/>
  <c r="I17" i="47" l="1"/>
  <c r="I19" i="47"/>
  <c r="L19" i="47"/>
  <c r="H19" i="47"/>
  <c r="E20" i="47"/>
  <c r="AA20" i="47" s="1"/>
  <c r="I18" i="47"/>
  <c r="Y17" i="47"/>
  <c r="Q17" i="47"/>
  <c r="G17" i="47"/>
  <c r="H17" i="47" s="1"/>
  <c r="R17" i="47"/>
  <c r="G18" i="47"/>
  <c r="H18" i="47" s="1"/>
  <c r="U17" i="47"/>
  <c r="M17" i="47"/>
  <c r="V17" i="47"/>
  <c r="N17" i="47"/>
  <c r="Q18" i="47"/>
  <c r="Y18" i="47"/>
  <c r="R18" i="47"/>
  <c r="U18" i="47"/>
  <c r="M18" i="47"/>
  <c r="Q20" i="47"/>
  <c r="V18" i="47"/>
  <c r="N18" i="47"/>
  <c r="Y19" i="47"/>
  <c r="X18" i="47"/>
  <c r="T18" i="47"/>
  <c r="P18" i="47"/>
  <c r="K18" i="47"/>
  <c r="L18" i="47" s="1"/>
  <c r="E18" i="47"/>
  <c r="AA18" i="47" s="1"/>
  <c r="Y20" i="47"/>
  <c r="Q19" i="47"/>
  <c r="W18" i="47"/>
  <c r="S18" i="47"/>
  <c r="O18" i="47"/>
  <c r="U20" i="47"/>
  <c r="U19" i="47"/>
  <c r="M19" i="47"/>
  <c r="W20" i="47"/>
  <c r="S20" i="47"/>
  <c r="O20" i="47"/>
  <c r="I20" i="47"/>
  <c r="V20" i="47"/>
  <c r="R20" i="47"/>
  <c r="N20" i="47"/>
  <c r="G20" i="47"/>
  <c r="H20" i="47" s="1"/>
  <c r="V19" i="47"/>
  <c r="N19" i="47"/>
  <c r="M20" i="47"/>
  <c r="X20" i="47"/>
  <c r="T20" i="47"/>
  <c r="P20" i="47"/>
  <c r="K20" i="47"/>
  <c r="L20" i="47" s="1"/>
  <c r="R19" i="47"/>
  <c r="G19" i="47"/>
  <c r="X19" i="47"/>
  <c r="T19" i="47"/>
  <c r="P19" i="47"/>
  <c r="K19" i="47"/>
  <c r="E19" i="47"/>
  <c r="AA19" i="47" s="1"/>
  <c r="X17" i="47"/>
  <c r="T17" i="47"/>
  <c r="P17" i="47"/>
  <c r="K17" i="47"/>
  <c r="L17" i="47" s="1"/>
  <c r="E17" i="47"/>
  <c r="AA17" i="47" s="1"/>
  <c r="W19" i="47"/>
  <c r="S19" i="47"/>
  <c r="O19" i="47"/>
  <c r="W17" i="47"/>
  <c r="S17" i="47"/>
  <c r="O17" i="47"/>
  <c r="BH28" i="60"/>
  <c r="BI28" i="60" s="1"/>
  <c r="BJ28" i="60" s="1"/>
  <c r="BK28" i="60" s="1"/>
  <c r="BL28" i="60" s="1"/>
  <c r="BM28" i="60" s="1"/>
  <c r="BN28" i="60" s="1"/>
  <c r="BO28" i="60" s="1"/>
  <c r="BP28" i="60" s="1"/>
  <c r="BQ28" i="60" s="1"/>
  <c r="BR28" i="60" s="1"/>
  <c r="BF28" i="60"/>
  <c r="E27" i="60"/>
  <c r="F29" i="60"/>
  <c r="E12" i="60"/>
  <c r="Z17" i="47" l="1"/>
  <c r="Z18" i="47"/>
  <c r="Z20" i="47"/>
  <c r="Z19" i="47"/>
  <c r="AB29" i="60"/>
  <c r="AC29" i="60"/>
  <c r="E12" i="61"/>
  <c r="B24" i="35"/>
  <c r="B37" i="35" s="1"/>
  <c r="B25" i="35"/>
  <c r="B38" i="35" s="1"/>
  <c r="B26" i="35"/>
  <c r="B39" i="35" s="1"/>
  <c r="B27" i="35"/>
  <c r="B40" i="35" s="1"/>
  <c r="B28" i="35"/>
  <c r="B41" i="35" s="1"/>
  <c r="B29" i="35"/>
  <c r="B42" i="35" s="1"/>
  <c r="B30" i="35"/>
  <c r="B43" i="35" s="1"/>
  <c r="B31" i="35"/>
  <c r="B44" i="35" s="1"/>
  <c r="B32" i="35"/>
  <c r="B45" i="35" s="1"/>
  <c r="B33" i="35"/>
  <c r="B46" i="35" s="1"/>
  <c r="B34" i="35"/>
  <c r="B47" i="35" s="1"/>
  <c r="B23" i="35"/>
  <c r="B36" i="35" s="1"/>
  <c r="I4" i="62" l="1"/>
  <c r="I236" i="62"/>
  <c r="F236" i="62"/>
  <c r="G236" i="62" s="1"/>
  <c r="E236" i="62"/>
  <c r="C236" i="62"/>
  <c r="AF97" i="62"/>
  <c r="I36" i="62"/>
  <c r="F36" i="62"/>
  <c r="G36" i="62" s="1"/>
  <c r="E36" i="62"/>
  <c r="C36" i="62"/>
  <c r="I35" i="62"/>
  <c r="F35" i="62"/>
  <c r="G35" i="62" s="1"/>
  <c r="E35" i="62"/>
  <c r="C35" i="62"/>
  <c r="I34" i="62"/>
  <c r="X34" i="62" s="1"/>
  <c r="F34" i="62"/>
  <c r="G34" i="62" s="1"/>
  <c r="E34" i="62"/>
  <c r="C34" i="62"/>
  <c r="I33" i="62"/>
  <c r="F33" i="62"/>
  <c r="G33" i="62" s="1"/>
  <c r="G61" i="62" s="1"/>
  <c r="E33" i="62"/>
  <c r="C33" i="62"/>
  <c r="I32" i="62"/>
  <c r="F32" i="62"/>
  <c r="G32" i="62" s="1"/>
  <c r="E32" i="62"/>
  <c r="C32" i="62"/>
  <c r="I31" i="62"/>
  <c r="F31" i="62"/>
  <c r="G31" i="62" s="1"/>
  <c r="E31" i="62"/>
  <c r="C31" i="62"/>
  <c r="I30" i="62"/>
  <c r="F30" i="62"/>
  <c r="G30" i="62" s="1"/>
  <c r="E30" i="62"/>
  <c r="C30" i="62"/>
  <c r="I29" i="62"/>
  <c r="F29" i="62"/>
  <c r="G29" i="62" s="1"/>
  <c r="E29" i="62"/>
  <c r="C29" i="62"/>
  <c r="I28" i="62"/>
  <c r="AB28" i="62" s="1"/>
  <c r="F28" i="62"/>
  <c r="G28" i="62" s="1"/>
  <c r="E28" i="62"/>
  <c r="C28" i="62"/>
  <c r="I27" i="62"/>
  <c r="F27" i="62"/>
  <c r="G27" i="62" s="1"/>
  <c r="E27" i="62"/>
  <c r="C27" i="62"/>
  <c r="I26" i="62"/>
  <c r="X26" i="62" s="1"/>
  <c r="F26" i="62"/>
  <c r="G26" i="62" s="1"/>
  <c r="E26" i="62"/>
  <c r="C26" i="62"/>
  <c r="I25" i="62"/>
  <c r="F25" i="62"/>
  <c r="G25" i="62" s="1"/>
  <c r="G53" i="62" s="1"/>
  <c r="E25" i="62"/>
  <c r="C25" i="62"/>
  <c r="I24" i="62"/>
  <c r="L24" i="62" s="1"/>
  <c r="F24" i="62"/>
  <c r="G24" i="62" s="1"/>
  <c r="E24" i="62"/>
  <c r="C24" i="62"/>
  <c r="I23" i="62"/>
  <c r="F23" i="62"/>
  <c r="G23" i="62" s="1"/>
  <c r="E23" i="62"/>
  <c r="C23" i="62"/>
  <c r="I22" i="62"/>
  <c r="F22" i="62"/>
  <c r="G22" i="62" s="1"/>
  <c r="E22" i="62"/>
  <c r="C22" i="62"/>
  <c r="I21" i="62"/>
  <c r="F21" i="62"/>
  <c r="G21" i="62" s="1"/>
  <c r="E21" i="62"/>
  <c r="C21" i="62"/>
  <c r="I20" i="62"/>
  <c r="AB20" i="62" s="1"/>
  <c r="F20" i="62"/>
  <c r="G20" i="62" s="1"/>
  <c r="E20" i="62"/>
  <c r="C20" i="62"/>
  <c r="I19" i="62"/>
  <c r="F19" i="62"/>
  <c r="G19" i="62" s="1"/>
  <c r="E19" i="62"/>
  <c r="C19" i="62"/>
  <c r="I18" i="62"/>
  <c r="F18" i="62"/>
  <c r="G18" i="62" s="1"/>
  <c r="E18" i="62"/>
  <c r="C18" i="62"/>
  <c r="I17" i="62"/>
  <c r="F17" i="62"/>
  <c r="G17" i="62" s="1"/>
  <c r="G45" i="62" s="1"/>
  <c r="G73" i="62" s="1"/>
  <c r="G101" i="62" s="1"/>
  <c r="G129" i="62" s="1"/>
  <c r="E17" i="62"/>
  <c r="C17" i="62"/>
  <c r="I16" i="62"/>
  <c r="L16" i="62" s="1"/>
  <c r="F16" i="62"/>
  <c r="G16" i="62" s="1"/>
  <c r="G44" i="62" s="1"/>
  <c r="G72" i="62" s="1"/>
  <c r="G100" i="62" s="1"/>
  <c r="G128" i="62" s="1"/>
  <c r="E16" i="62"/>
  <c r="C16" i="62"/>
  <c r="I15" i="62"/>
  <c r="F15" i="62"/>
  <c r="G15" i="62" s="1"/>
  <c r="G43" i="62" s="1"/>
  <c r="G71" i="62" s="1"/>
  <c r="G99" i="62" s="1"/>
  <c r="G127" i="62" s="1"/>
  <c r="E15" i="62"/>
  <c r="C15" i="62"/>
  <c r="I14" i="62"/>
  <c r="F14" i="62"/>
  <c r="G14" i="62" s="1"/>
  <c r="G42" i="62" s="1"/>
  <c r="G70" i="62" s="1"/>
  <c r="G98" i="62" s="1"/>
  <c r="G126" i="62" s="1"/>
  <c r="E14" i="62"/>
  <c r="C14" i="62"/>
  <c r="I13" i="62"/>
  <c r="F13" i="62"/>
  <c r="G13" i="62" s="1"/>
  <c r="E13" i="62"/>
  <c r="C13" i="62"/>
  <c r="D206" i="62"/>
  <c r="D151" i="62"/>
  <c r="D123" i="62"/>
  <c r="D95" i="62"/>
  <c r="D67" i="62"/>
  <c r="D39" i="62"/>
  <c r="D11" i="62"/>
  <c r="AB236" i="62" l="1"/>
  <c r="I234" i="62"/>
  <c r="G81" i="62"/>
  <c r="G89" i="62"/>
  <c r="G55" i="62"/>
  <c r="G63" i="62"/>
  <c r="G46" i="62"/>
  <c r="G48" i="62"/>
  <c r="G50" i="62"/>
  <c r="G52" i="62"/>
  <c r="G57" i="62"/>
  <c r="G54" i="62"/>
  <c r="G56" i="62"/>
  <c r="G58" i="62"/>
  <c r="G60" i="62"/>
  <c r="G62" i="62"/>
  <c r="G64" i="62"/>
  <c r="G59" i="62"/>
  <c r="G47" i="62"/>
  <c r="G49" i="62"/>
  <c r="G51" i="62"/>
  <c r="AB24" i="62"/>
  <c r="AB36" i="62"/>
  <c r="L32" i="62"/>
  <c r="X20" i="62"/>
  <c r="L36" i="62"/>
  <c r="L20" i="62"/>
  <c r="AF404" i="62"/>
  <c r="AC22" i="62"/>
  <c r="AA27" i="62"/>
  <c r="I179" i="62"/>
  <c r="AC18" i="62"/>
  <c r="AA23" i="62"/>
  <c r="AC16" i="62"/>
  <c r="AB16" i="62"/>
  <c r="X18" i="62"/>
  <c r="AC32" i="62"/>
  <c r="AB32" i="62"/>
  <c r="AA25" i="62"/>
  <c r="AC28" i="62"/>
  <c r="X28" i="62"/>
  <c r="L28" i="62"/>
  <c r="AC34" i="62"/>
  <c r="I123" i="62"/>
  <c r="AA13" i="62"/>
  <c r="AA29" i="62"/>
  <c r="AC14" i="62"/>
  <c r="AA19" i="62"/>
  <c r="AC24" i="62"/>
  <c r="AC26" i="62"/>
  <c r="AC30" i="62"/>
  <c r="AA35" i="62"/>
  <c r="AF181" i="62"/>
  <c r="AE348" i="62"/>
  <c r="AA15" i="62"/>
  <c r="AA17" i="62"/>
  <c r="AC20" i="62"/>
  <c r="AA21" i="62"/>
  <c r="AA31" i="62"/>
  <c r="AA33" i="62"/>
  <c r="AC36" i="62"/>
  <c r="I402" i="62"/>
  <c r="X14" i="62"/>
  <c r="X22" i="62"/>
  <c r="X30" i="62"/>
  <c r="AB14" i="62"/>
  <c r="X16" i="62"/>
  <c r="L18" i="62"/>
  <c r="AB22" i="62"/>
  <c r="X24" i="62"/>
  <c r="L26" i="62"/>
  <c r="AB30" i="62"/>
  <c r="X32" i="62"/>
  <c r="L34" i="62"/>
  <c r="AF153" i="62"/>
  <c r="AD236" i="62"/>
  <c r="AC236" i="62"/>
  <c r="X236" i="62"/>
  <c r="J236" i="62"/>
  <c r="N236" i="62" s="1"/>
  <c r="AA236" i="62"/>
  <c r="V236" i="62"/>
  <c r="H236" i="62"/>
  <c r="AF236" i="62" s="1"/>
  <c r="L236" i="62"/>
  <c r="Y236" i="62"/>
  <c r="AF18" i="62"/>
  <c r="L14" i="62"/>
  <c r="AB18" i="62"/>
  <c r="L22" i="62"/>
  <c r="AB26" i="62"/>
  <c r="L30" i="62"/>
  <c r="AB34" i="62"/>
  <c r="X36" i="62"/>
  <c r="AF125" i="62"/>
  <c r="AE320" i="62"/>
  <c r="L13" i="62"/>
  <c r="X13" i="62"/>
  <c r="AB13" i="62"/>
  <c r="R14" i="62"/>
  <c r="AE14" i="62" s="1"/>
  <c r="Z14" i="62"/>
  <c r="AD14" i="62"/>
  <c r="L15" i="62"/>
  <c r="X15" i="62"/>
  <c r="AB15" i="62"/>
  <c r="R16" i="62"/>
  <c r="AE16" i="62" s="1"/>
  <c r="Z16" i="62"/>
  <c r="AD16" i="62"/>
  <c r="L17" i="62"/>
  <c r="X17" i="62"/>
  <c r="AB17" i="62"/>
  <c r="R18" i="62"/>
  <c r="Z18" i="62"/>
  <c r="AD18" i="62"/>
  <c r="L19" i="62"/>
  <c r="X19" i="62"/>
  <c r="AB19" i="62"/>
  <c r="R20" i="62"/>
  <c r="AE20" i="62" s="1"/>
  <c r="Z20" i="62"/>
  <c r="AD20" i="62"/>
  <c r="L21" i="62"/>
  <c r="X21" i="62"/>
  <c r="AB21" i="62"/>
  <c r="R22" i="62"/>
  <c r="AE22" i="62" s="1"/>
  <c r="Z22" i="62"/>
  <c r="AD22" i="62"/>
  <c r="L23" i="62"/>
  <c r="X23" i="62"/>
  <c r="AB23" i="62"/>
  <c r="R24" i="62"/>
  <c r="AE24" i="62" s="1"/>
  <c r="Z24" i="62"/>
  <c r="AD24" i="62"/>
  <c r="L25" i="62"/>
  <c r="X25" i="62"/>
  <c r="AB25" i="62"/>
  <c r="R26" i="62"/>
  <c r="AE26" i="62" s="1"/>
  <c r="Z26" i="62"/>
  <c r="AD26" i="62"/>
  <c r="L27" i="62"/>
  <c r="X27" i="62"/>
  <c r="AB27" i="62"/>
  <c r="R28" i="62"/>
  <c r="AE28" i="62" s="1"/>
  <c r="Z28" i="62"/>
  <c r="AD28" i="62"/>
  <c r="L29" i="62"/>
  <c r="X29" i="62"/>
  <c r="AB29" i="62"/>
  <c r="R30" i="62"/>
  <c r="AE30" i="62" s="1"/>
  <c r="Z30" i="62"/>
  <c r="AD30" i="62"/>
  <c r="L31" i="62"/>
  <c r="X31" i="62"/>
  <c r="AB31" i="62"/>
  <c r="R32" i="62"/>
  <c r="AE32" i="62" s="1"/>
  <c r="Z32" i="62"/>
  <c r="AD32" i="62"/>
  <c r="L33" i="62"/>
  <c r="X33" i="62"/>
  <c r="AB33" i="62"/>
  <c r="R34" i="62"/>
  <c r="AE34" i="62" s="1"/>
  <c r="Z34" i="62"/>
  <c r="AD34" i="62"/>
  <c r="L35" i="62"/>
  <c r="X35" i="62"/>
  <c r="AB35" i="62"/>
  <c r="R36" i="62"/>
  <c r="AE36" i="62" s="1"/>
  <c r="Z36" i="62"/>
  <c r="AD36" i="62"/>
  <c r="AE41" i="62"/>
  <c r="AF208" i="62"/>
  <c r="AE18" i="62"/>
  <c r="I95" i="62"/>
  <c r="H13" i="62"/>
  <c r="AF13" i="62" s="1"/>
  <c r="V13" i="62"/>
  <c r="Y13" i="62"/>
  <c r="AC13" i="62"/>
  <c r="J14" i="62"/>
  <c r="N14" i="62" s="1"/>
  <c r="AA14" i="62"/>
  <c r="H15" i="62"/>
  <c r="AF15" i="62" s="1"/>
  <c r="V15" i="62"/>
  <c r="Y15" i="62"/>
  <c r="AC15" i="62"/>
  <c r="J16" i="62"/>
  <c r="N16" i="62" s="1"/>
  <c r="AA16" i="62"/>
  <c r="H17" i="62"/>
  <c r="AF17" i="62" s="1"/>
  <c r="V17" i="62"/>
  <c r="Y17" i="62"/>
  <c r="AC17" i="62"/>
  <c r="J18" i="62"/>
  <c r="N18" i="62" s="1"/>
  <c r="AA18" i="62"/>
  <c r="H19" i="62"/>
  <c r="AF19" i="62" s="1"/>
  <c r="V19" i="62"/>
  <c r="Y19" i="62"/>
  <c r="AC19" i="62"/>
  <c r="J20" i="62"/>
  <c r="N20" i="62" s="1"/>
  <c r="AA20" i="62"/>
  <c r="H21" i="62"/>
  <c r="AF21" i="62" s="1"/>
  <c r="V21" i="62"/>
  <c r="Y21" i="62"/>
  <c r="AC21" i="62"/>
  <c r="J22" i="62"/>
  <c r="N22" i="62" s="1"/>
  <c r="AA22" i="62"/>
  <c r="H23" i="62"/>
  <c r="AF23" i="62" s="1"/>
  <c r="V23" i="62"/>
  <c r="Y23" i="62"/>
  <c r="AC23" i="62"/>
  <c r="J24" i="62"/>
  <c r="N24" i="62" s="1"/>
  <c r="AA24" i="62"/>
  <c r="H25" i="62"/>
  <c r="AF25" i="62" s="1"/>
  <c r="V25" i="62"/>
  <c r="Y25" i="62"/>
  <c r="AC25" i="62"/>
  <c r="J26" i="62"/>
  <c r="N26" i="62" s="1"/>
  <c r="AA26" i="62"/>
  <c r="H27" i="62"/>
  <c r="AF27" i="62" s="1"/>
  <c r="V27" i="62"/>
  <c r="Y27" i="62"/>
  <c r="AC27" i="62"/>
  <c r="J28" i="62"/>
  <c r="N28" i="62" s="1"/>
  <c r="AA28" i="62"/>
  <c r="H29" i="62"/>
  <c r="AF29" i="62" s="1"/>
  <c r="V29" i="62"/>
  <c r="Y29" i="62"/>
  <c r="AC29" i="62"/>
  <c r="J30" i="62"/>
  <c r="N30" i="62" s="1"/>
  <c r="AA30" i="62"/>
  <c r="H31" i="62"/>
  <c r="AF31" i="62" s="1"/>
  <c r="V31" i="62"/>
  <c r="Y31" i="62"/>
  <c r="AC31" i="62"/>
  <c r="J32" i="62"/>
  <c r="N32" i="62" s="1"/>
  <c r="AA32" i="62"/>
  <c r="H33" i="62"/>
  <c r="AF33" i="62" s="1"/>
  <c r="V33" i="62"/>
  <c r="Y33" i="62"/>
  <c r="AC33" i="62"/>
  <c r="J34" i="62"/>
  <c r="N34" i="62" s="1"/>
  <c r="AA34" i="62"/>
  <c r="H35" i="62"/>
  <c r="AF35" i="62" s="1"/>
  <c r="V35" i="62"/>
  <c r="Y35" i="62"/>
  <c r="AC35" i="62"/>
  <c r="J36" i="62"/>
  <c r="N36" i="62" s="1"/>
  <c r="AA36" i="62"/>
  <c r="AF69" i="62"/>
  <c r="AE208" i="62"/>
  <c r="R13" i="62"/>
  <c r="AE13" i="62" s="1"/>
  <c r="Z13" i="62"/>
  <c r="AD13" i="62"/>
  <c r="R15" i="62"/>
  <c r="AE15" i="62" s="1"/>
  <c r="Z15" i="62"/>
  <c r="AD15" i="62"/>
  <c r="R17" i="62"/>
  <c r="AE17" i="62" s="1"/>
  <c r="Z17" i="62"/>
  <c r="AD17" i="62"/>
  <c r="R19" i="62"/>
  <c r="AE19" i="62" s="1"/>
  <c r="Z19" i="62"/>
  <c r="AD19" i="62"/>
  <c r="R21" i="62"/>
  <c r="AE21" i="62" s="1"/>
  <c r="Z21" i="62"/>
  <c r="AD21" i="62"/>
  <c r="R23" i="62"/>
  <c r="AE23" i="62" s="1"/>
  <c r="Z23" i="62"/>
  <c r="AD23" i="62"/>
  <c r="R25" i="62"/>
  <c r="AE25" i="62" s="1"/>
  <c r="Z25" i="62"/>
  <c r="AD25" i="62"/>
  <c r="R27" i="62"/>
  <c r="AE27" i="62" s="1"/>
  <c r="Z27" i="62"/>
  <c r="AD27" i="62"/>
  <c r="R29" i="62"/>
  <c r="AE29" i="62" s="1"/>
  <c r="Z29" i="62"/>
  <c r="AD29" i="62"/>
  <c r="R31" i="62"/>
  <c r="AE31" i="62" s="1"/>
  <c r="Z31" i="62"/>
  <c r="AD31" i="62"/>
  <c r="R33" i="62"/>
  <c r="AE33" i="62" s="1"/>
  <c r="Z33" i="62"/>
  <c r="AD33" i="62"/>
  <c r="R35" i="62"/>
  <c r="AE35" i="62" s="1"/>
  <c r="Z35" i="62"/>
  <c r="AD35" i="62"/>
  <c r="AE69" i="62"/>
  <c r="AF292" i="62"/>
  <c r="I11" i="62"/>
  <c r="J13" i="62"/>
  <c r="N13" i="62" s="1"/>
  <c r="H14" i="62"/>
  <c r="AF14" i="62" s="1"/>
  <c r="V14" i="62"/>
  <c r="Y14" i="62"/>
  <c r="J15" i="62"/>
  <c r="N15" i="62" s="1"/>
  <c r="H16" i="62"/>
  <c r="AF16" i="62" s="1"/>
  <c r="V16" i="62"/>
  <c r="Y16" i="62"/>
  <c r="J17" i="62"/>
  <c r="N17" i="62" s="1"/>
  <c r="H18" i="62"/>
  <c r="V18" i="62"/>
  <c r="Y18" i="62"/>
  <c r="J19" i="62"/>
  <c r="N19" i="62" s="1"/>
  <c r="H20" i="62"/>
  <c r="AF20" i="62" s="1"/>
  <c r="V20" i="62"/>
  <c r="Y20" i="62"/>
  <c r="J21" i="62"/>
  <c r="N21" i="62" s="1"/>
  <c r="H22" i="62"/>
  <c r="AF22" i="62" s="1"/>
  <c r="V22" i="62"/>
  <c r="Y22" i="62"/>
  <c r="J23" i="62"/>
  <c r="N23" i="62" s="1"/>
  <c r="H24" i="62"/>
  <c r="AF24" i="62" s="1"/>
  <c r="V24" i="62"/>
  <c r="Y24" i="62"/>
  <c r="J25" i="62"/>
  <c r="N25" i="62" s="1"/>
  <c r="H26" i="62"/>
  <c r="AF26" i="62" s="1"/>
  <c r="V26" i="62"/>
  <c r="Y26" i="62"/>
  <c r="J27" i="62"/>
  <c r="N27" i="62" s="1"/>
  <c r="H28" i="62"/>
  <c r="AF28" i="62" s="1"/>
  <c r="V28" i="62"/>
  <c r="Y28" i="62"/>
  <c r="J29" i="62"/>
  <c r="N29" i="62" s="1"/>
  <c r="H30" i="62"/>
  <c r="AF30" i="62" s="1"/>
  <c r="V30" i="62"/>
  <c r="Y30" i="62"/>
  <c r="J31" i="62"/>
  <c r="N31" i="62" s="1"/>
  <c r="H32" i="62"/>
  <c r="AF32" i="62" s="1"/>
  <c r="V32" i="62"/>
  <c r="Y32" i="62"/>
  <c r="J33" i="62"/>
  <c r="N33" i="62" s="1"/>
  <c r="H34" i="62"/>
  <c r="AF34" i="62" s="1"/>
  <c r="V34" i="62"/>
  <c r="Y34" i="62"/>
  <c r="J35" i="62"/>
  <c r="N35" i="62" s="1"/>
  <c r="H36" i="62"/>
  <c r="AF36" i="62" s="1"/>
  <c r="V36" i="62"/>
  <c r="Y36" i="62"/>
  <c r="AF41" i="62"/>
  <c r="AE292" i="62"/>
  <c r="AE125" i="62"/>
  <c r="AE181" i="62"/>
  <c r="AF348" i="62"/>
  <c r="AE97" i="62"/>
  <c r="AE153" i="62"/>
  <c r="AF376" i="62"/>
  <c r="R236" i="62"/>
  <c r="AE236" i="62" s="1"/>
  <c r="Z236" i="62"/>
  <c r="AF320" i="62"/>
  <c r="AE376" i="62"/>
  <c r="AE404" i="62"/>
  <c r="I39" i="62"/>
  <c r="I67" i="62"/>
  <c r="I318" i="62"/>
  <c r="I151" i="62"/>
  <c r="I290" i="62"/>
  <c r="I346" i="62"/>
  <c r="I374" i="62"/>
  <c r="I222" i="61"/>
  <c r="I207" i="61"/>
  <c r="I192" i="61"/>
  <c r="G196" i="61"/>
  <c r="G211" i="61" s="1"/>
  <c r="G205" i="61"/>
  <c r="G220" i="61" s="1"/>
  <c r="G204" i="61"/>
  <c r="G219" i="61" s="1"/>
  <c r="G203" i="61"/>
  <c r="G218" i="61" s="1"/>
  <c r="G202" i="61"/>
  <c r="G217" i="61" s="1"/>
  <c r="G201" i="61"/>
  <c r="G216" i="61" s="1"/>
  <c r="G200" i="61"/>
  <c r="G215" i="61" s="1"/>
  <c r="G199" i="61"/>
  <c r="G214" i="61" s="1"/>
  <c r="G198" i="61"/>
  <c r="G213" i="61" s="1"/>
  <c r="G197" i="61"/>
  <c r="G212" i="61" s="1"/>
  <c r="G195" i="61"/>
  <c r="G210" i="61" s="1"/>
  <c r="G194" i="61"/>
  <c r="G209" i="61" s="1"/>
  <c r="H233" i="60"/>
  <c r="X233" i="60" s="1"/>
  <c r="G233" i="60"/>
  <c r="E233" i="60"/>
  <c r="C233" i="60"/>
  <c r="H232" i="60"/>
  <c r="G232" i="60"/>
  <c r="E232" i="60"/>
  <c r="C232" i="60"/>
  <c r="H231" i="60"/>
  <c r="AA231" i="60" s="1"/>
  <c r="G231" i="60"/>
  <c r="E231" i="60"/>
  <c r="C231" i="60"/>
  <c r="H230" i="60"/>
  <c r="G230" i="60"/>
  <c r="E230" i="60"/>
  <c r="C230" i="60"/>
  <c r="H229" i="60"/>
  <c r="AB229" i="60" s="1"/>
  <c r="G229" i="60"/>
  <c r="E229" i="60"/>
  <c r="C229" i="60"/>
  <c r="H228" i="60"/>
  <c r="G228" i="60"/>
  <c r="E228" i="60"/>
  <c r="C228" i="60"/>
  <c r="H227" i="60"/>
  <c r="V227" i="60" s="1"/>
  <c r="G227" i="60"/>
  <c r="E227" i="60"/>
  <c r="C227" i="60"/>
  <c r="H226" i="60"/>
  <c r="V226" i="60" s="1"/>
  <c r="G226" i="60"/>
  <c r="E226" i="60"/>
  <c r="C226" i="60"/>
  <c r="H225" i="60"/>
  <c r="G225" i="60"/>
  <c r="E225" i="60"/>
  <c r="C225" i="60"/>
  <c r="H224" i="60"/>
  <c r="G224" i="60"/>
  <c r="E224" i="60"/>
  <c r="C224" i="60"/>
  <c r="H220" i="60"/>
  <c r="G220" i="60"/>
  <c r="E220" i="60"/>
  <c r="C220" i="60"/>
  <c r="H219" i="60"/>
  <c r="U219" i="60" s="1"/>
  <c r="G219" i="60"/>
  <c r="E219" i="60"/>
  <c r="C219" i="60"/>
  <c r="H218" i="60"/>
  <c r="G218" i="60"/>
  <c r="E218" i="60"/>
  <c r="C218" i="60"/>
  <c r="H217" i="60"/>
  <c r="U217" i="60" s="1"/>
  <c r="G217" i="60"/>
  <c r="E217" i="60"/>
  <c r="C217" i="60"/>
  <c r="H216" i="60"/>
  <c r="V216" i="60" s="1"/>
  <c r="G216" i="60"/>
  <c r="E216" i="60"/>
  <c r="C216" i="60"/>
  <c r="H215" i="60"/>
  <c r="J215" i="60" s="1"/>
  <c r="G215" i="60"/>
  <c r="E215" i="60"/>
  <c r="C215" i="60"/>
  <c r="H214" i="60"/>
  <c r="G214" i="60"/>
  <c r="E214" i="60"/>
  <c r="C214" i="60"/>
  <c r="H213" i="60"/>
  <c r="Z213" i="60" s="1"/>
  <c r="G213" i="60"/>
  <c r="E213" i="60"/>
  <c r="C213" i="60"/>
  <c r="H212" i="60"/>
  <c r="G212" i="60"/>
  <c r="E212" i="60"/>
  <c r="C212" i="60"/>
  <c r="H211" i="60"/>
  <c r="Z211" i="60" s="1"/>
  <c r="G211" i="60"/>
  <c r="E211" i="60"/>
  <c r="C211" i="60"/>
  <c r="H210" i="60"/>
  <c r="G210" i="60"/>
  <c r="E210" i="60"/>
  <c r="C210" i="60"/>
  <c r="H209" i="60"/>
  <c r="G209" i="60"/>
  <c r="E209" i="60"/>
  <c r="C209" i="60"/>
  <c r="H205" i="60"/>
  <c r="Z205" i="60" s="1"/>
  <c r="G205" i="60"/>
  <c r="E205" i="60"/>
  <c r="C205" i="60"/>
  <c r="H204" i="60"/>
  <c r="U204" i="60" s="1"/>
  <c r="G204" i="60"/>
  <c r="E204" i="60"/>
  <c r="C204" i="60"/>
  <c r="H203" i="60"/>
  <c r="Y203" i="60" s="1"/>
  <c r="G203" i="60"/>
  <c r="E203" i="60"/>
  <c r="C203" i="60"/>
  <c r="H202" i="60"/>
  <c r="Z202" i="60" s="1"/>
  <c r="G202" i="60"/>
  <c r="E202" i="60"/>
  <c r="C202" i="60"/>
  <c r="H201" i="60"/>
  <c r="V201" i="60" s="1"/>
  <c r="G201" i="60"/>
  <c r="E201" i="60"/>
  <c r="C201" i="60"/>
  <c r="H200" i="60"/>
  <c r="G200" i="60"/>
  <c r="E200" i="60"/>
  <c r="C200" i="60"/>
  <c r="H199" i="60"/>
  <c r="AA199" i="60" s="1"/>
  <c r="G199" i="60"/>
  <c r="E199" i="60"/>
  <c r="C199" i="60"/>
  <c r="H198" i="60"/>
  <c r="AA198" i="60" s="1"/>
  <c r="G198" i="60"/>
  <c r="E198" i="60"/>
  <c r="C198" i="60"/>
  <c r="H197" i="60"/>
  <c r="G197" i="60"/>
  <c r="E197" i="60"/>
  <c r="C197" i="60"/>
  <c r="H196" i="60"/>
  <c r="S196" i="60" s="1"/>
  <c r="G196" i="60"/>
  <c r="E196" i="60"/>
  <c r="C196" i="60"/>
  <c r="H195" i="60"/>
  <c r="G195" i="60"/>
  <c r="E195" i="60"/>
  <c r="C195" i="60"/>
  <c r="H194" i="60"/>
  <c r="G194" i="60"/>
  <c r="E194" i="60"/>
  <c r="C194" i="60"/>
  <c r="H188" i="60"/>
  <c r="Y188" i="60" s="1"/>
  <c r="G188" i="60"/>
  <c r="E188" i="60"/>
  <c r="C188" i="60"/>
  <c r="H187" i="60"/>
  <c r="R187" i="60" s="1"/>
  <c r="G187" i="60"/>
  <c r="E187" i="60"/>
  <c r="C187" i="60"/>
  <c r="H186" i="60"/>
  <c r="G186" i="60"/>
  <c r="E186" i="60"/>
  <c r="C186" i="60"/>
  <c r="H185" i="60"/>
  <c r="U185" i="60" s="1"/>
  <c r="G185" i="60"/>
  <c r="E185" i="60"/>
  <c r="C185" i="60"/>
  <c r="H184" i="60"/>
  <c r="J184" i="60" s="1"/>
  <c r="G184" i="60"/>
  <c r="E184" i="60"/>
  <c r="C184" i="60"/>
  <c r="H183" i="60"/>
  <c r="Y183" i="60" s="1"/>
  <c r="G183" i="60"/>
  <c r="E183" i="60"/>
  <c r="C183" i="60"/>
  <c r="H182" i="60"/>
  <c r="J182" i="60" s="1"/>
  <c r="G182" i="60"/>
  <c r="E182" i="60"/>
  <c r="C182" i="60"/>
  <c r="H181" i="60"/>
  <c r="G181" i="60"/>
  <c r="E181" i="60"/>
  <c r="C181" i="60"/>
  <c r="H180" i="60"/>
  <c r="J180" i="60" s="1"/>
  <c r="G180" i="60"/>
  <c r="E180" i="60"/>
  <c r="C180" i="60"/>
  <c r="H179" i="60"/>
  <c r="G179" i="60"/>
  <c r="E179" i="60"/>
  <c r="C179" i="60"/>
  <c r="H175" i="60"/>
  <c r="Y175" i="60" s="1"/>
  <c r="G175" i="60"/>
  <c r="E175" i="60"/>
  <c r="C175" i="60"/>
  <c r="H174" i="60"/>
  <c r="G174" i="60"/>
  <c r="E174" i="60"/>
  <c r="C174" i="60"/>
  <c r="H173" i="60"/>
  <c r="Y173" i="60" s="1"/>
  <c r="G173" i="60"/>
  <c r="E173" i="60"/>
  <c r="C173" i="60"/>
  <c r="H172" i="60"/>
  <c r="G172" i="60"/>
  <c r="E172" i="60"/>
  <c r="C172" i="60"/>
  <c r="H171" i="60"/>
  <c r="G171" i="60"/>
  <c r="E171" i="60"/>
  <c r="C171" i="60"/>
  <c r="H170" i="60"/>
  <c r="G170" i="60"/>
  <c r="E170" i="60"/>
  <c r="C170" i="60"/>
  <c r="H169" i="60"/>
  <c r="AA169" i="60" s="1"/>
  <c r="G169" i="60"/>
  <c r="E169" i="60"/>
  <c r="C169" i="60"/>
  <c r="H168" i="60"/>
  <c r="G168" i="60"/>
  <c r="E168" i="60"/>
  <c r="C168" i="60"/>
  <c r="H167" i="60"/>
  <c r="G167" i="60"/>
  <c r="E167" i="60"/>
  <c r="C167" i="60"/>
  <c r="H166" i="60"/>
  <c r="G166" i="60"/>
  <c r="E166" i="60"/>
  <c r="C166" i="60"/>
  <c r="H165" i="60"/>
  <c r="Y165" i="60" s="1"/>
  <c r="G165" i="60"/>
  <c r="E165" i="60"/>
  <c r="C165" i="60"/>
  <c r="H164" i="60"/>
  <c r="G164" i="60"/>
  <c r="E164" i="60"/>
  <c r="C164" i="60"/>
  <c r="H160" i="60"/>
  <c r="G160" i="60"/>
  <c r="E160" i="60"/>
  <c r="C160" i="60"/>
  <c r="H159" i="60"/>
  <c r="G159" i="60"/>
  <c r="E159" i="60"/>
  <c r="C159" i="60"/>
  <c r="H158" i="60"/>
  <c r="G158" i="60"/>
  <c r="E158" i="60"/>
  <c r="C158" i="60"/>
  <c r="H157" i="60"/>
  <c r="X157" i="60" s="1"/>
  <c r="G157" i="60"/>
  <c r="E157" i="60"/>
  <c r="C157" i="60"/>
  <c r="H156" i="60"/>
  <c r="G156" i="60"/>
  <c r="E156" i="60"/>
  <c r="C156" i="60"/>
  <c r="H155" i="60"/>
  <c r="G155" i="60"/>
  <c r="E155" i="60"/>
  <c r="C155" i="60"/>
  <c r="H154" i="60"/>
  <c r="Y154" i="60" s="1"/>
  <c r="G154" i="60"/>
  <c r="E154" i="60"/>
  <c r="C154" i="60"/>
  <c r="H153" i="60"/>
  <c r="X153" i="60" s="1"/>
  <c r="G153" i="60"/>
  <c r="E153" i="60"/>
  <c r="C153" i="60"/>
  <c r="H152" i="60"/>
  <c r="U152" i="60" s="1"/>
  <c r="G152" i="60"/>
  <c r="E152" i="60"/>
  <c r="C152" i="60"/>
  <c r="H151" i="60"/>
  <c r="J151" i="60" s="1"/>
  <c r="G151" i="60"/>
  <c r="E151" i="60"/>
  <c r="C151" i="60"/>
  <c r="H150" i="60"/>
  <c r="G150" i="60"/>
  <c r="E150" i="60"/>
  <c r="C150" i="60"/>
  <c r="H149" i="60"/>
  <c r="G149" i="60"/>
  <c r="E149" i="60"/>
  <c r="C149" i="60"/>
  <c r="H145" i="60"/>
  <c r="U145" i="60" s="1"/>
  <c r="G145" i="60"/>
  <c r="E145" i="60"/>
  <c r="C145" i="60"/>
  <c r="H144" i="60"/>
  <c r="G144" i="60"/>
  <c r="E144" i="60"/>
  <c r="C144" i="60"/>
  <c r="H143" i="60"/>
  <c r="G143" i="60"/>
  <c r="E143" i="60"/>
  <c r="C143" i="60"/>
  <c r="H142" i="60"/>
  <c r="G142" i="60"/>
  <c r="E142" i="60"/>
  <c r="C142" i="60"/>
  <c r="H141" i="60"/>
  <c r="G141" i="60"/>
  <c r="E141" i="60"/>
  <c r="C141" i="60"/>
  <c r="H140" i="60"/>
  <c r="G140" i="60"/>
  <c r="E140" i="60"/>
  <c r="C140" i="60"/>
  <c r="H139" i="60"/>
  <c r="G139" i="60"/>
  <c r="E139" i="60"/>
  <c r="C139" i="60"/>
  <c r="H138" i="60"/>
  <c r="G138" i="60"/>
  <c r="E138" i="60"/>
  <c r="C138" i="60"/>
  <c r="H137" i="60"/>
  <c r="AA137" i="60" s="1"/>
  <c r="G137" i="60"/>
  <c r="E137" i="60"/>
  <c r="C137" i="60"/>
  <c r="H136" i="60"/>
  <c r="G136" i="60"/>
  <c r="E136" i="60"/>
  <c r="C136" i="60"/>
  <c r="H135" i="60"/>
  <c r="AA135" i="60" s="1"/>
  <c r="G135" i="60"/>
  <c r="E135" i="60"/>
  <c r="C135" i="60"/>
  <c r="H134" i="60"/>
  <c r="G134" i="60"/>
  <c r="E134" i="60"/>
  <c r="C134" i="60"/>
  <c r="H130" i="60"/>
  <c r="W130" i="60" s="1"/>
  <c r="G130" i="60"/>
  <c r="E130" i="60"/>
  <c r="C130" i="60"/>
  <c r="H129" i="60"/>
  <c r="G129" i="60"/>
  <c r="E129" i="60"/>
  <c r="C129" i="60"/>
  <c r="H128" i="60"/>
  <c r="W128" i="60" s="1"/>
  <c r="G128" i="60"/>
  <c r="E128" i="60"/>
  <c r="C128" i="60"/>
  <c r="H127" i="60"/>
  <c r="AA127" i="60" s="1"/>
  <c r="G127" i="60"/>
  <c r="E127" i="60"/>
  <c r="C127" i="60"/>
  <c r="H126" i="60"/>
  <c r="G126" i="60"/>
  <c r="E126" i="60"/>
  <c r="C126" i="60"/>
  <c r="H125" i="60"/>
  <c r="W125" i="60" s="1"/>
  <c r="G125" i="60"/>
  <c r="E125" i="60"/>
  <c r="C125" i="60"/>
  <c r="H124" i="60"/>
  <c r="G124" i="60"/>
  <c r="E124" i="60"/>
  <c r="C124" i="60"/>
  <c r="H123" i="60"/>
  <c r="AA123" i="60" s="1"/>
  <c r="G123" i="60"/>
  <c r="E123" i="60"/>
  <c r="C123" i="60"/>
  <c r="H122" i="60"/>
  <c r="S122" i="60" s="1"/>
  <c r="G122" i="60"/>
  <c r="E122" i="60"/>
  <c r="C122" i="60"/>
  <c r="H121" i="60"/>
  <c r="W121" i="60" s="1"/>
  <c r="G121" i="60"/>
  <c r="E121" i="60"/>
  <c r="C121" i="60"/>
  <c r="H120" i="60"/>
  <c r="W120" i="60" s="1"/>
  <c r="G120" i="60"/>
  <c r="E120" i="60"/>
  <c r="C120" i="60"/>
  <c r="H119" i="60"/>
  <c r="G119" i="60"/>
  <c r="E119" i="60"/>
  <c r="C119" i="60"/>
  <c r="E115" i="60"/>
  <c r="C115" i="60"/>
  <c r="W114" i="60"/>
  <c r="E114" i="60"/>
  <c r="C114" i="60"/>
  <c r="AA113" i="60"/>
  <c r="E113" i="60"/>
  <c r="C113" i="60"/>
  <c r="AA112" i="60"/>
  <c r="E112" i="60"/>
  <c r="C112" i="60"/>
  <c r="W111" i="60"/>
  <c r="E111" i="60"/>
  <c r="C111" i="60"/>
  <c r="W110" i="60"/>
  <c r="E110" i="60"/>
  <c r="C110" i="60"/>
  <c r="E109" i="60"/>
  <c r="C109" i="60"/>
  <c r="AA108" i="60"/>
  <c r="E108" i="60"/>
  <c r="C108" i="60"/>
  <c r="E107" i="60"/>
  <c r="C107" i="60"/>
  <c r="W106" i="60"/>
  <c r="E106" i="60"/>
  <c r="C106" i="60"/>
  <c r="E105" i="60"/>
  <c r="C105" i="60"/>
  <c r="H104" i="60"/>
  <c r="AA104" i="60" s="1"/>
  <c r="G104" i="60"/>
  <c r="E104" i="60"/>
  <c r="C104" i="60"/>
  <c r="H98" i="60"/>
  <c r="AA98" i="60" s="1"/>
  <c r="G98" i="60"/>
  <c r="E98" i="60"/>
  <c r="C98" i="60"/>
  <c r="H97" i="60"/>
  <c r="AA97" i="60" s="1"/>
  <c r="G97" i="60"/>
  <c r="E97" i="60"/>
  <c r="C97" i="60"/>
  <c r="H96" i="60"/>
  <c r="G96" i="60"/>
  <c r="E96" i="60"/>
  <c r="C96" i="60"/>
  <c r="H95" i="60"/>
  <c r="W95" i="60" s="1"/>
  <c r="G95" i="60"/>
  <c r="E95" i="60"/>
  <c r="C95" i="60"/>
  <c r="H94" i="60"/>
  <c r="G94" i="60"/>
  <c r="E94" i="60"/>
  <c r="C94" i="60"/>
  <c r="H93" i="60"/>
  <c r="AA93" i="60" s="1"/>
  <c r="G93" i="60"/>
  <c r="E93" i="60"/>
  <c r="C93" i="60"/>
  <c r="H92" i="60"/>
  <c r="W92" i="60" s="1"/>
  <c r="G92" i="60"/>
  <c r="E92" i="60"/>
  <c r="C92" i="60"/>
  <c r="H91" i="60"/>
  <c r="G91" i="60"/>
  <c r="E91" i="60"/>
  <c r="C91" i="60"/>
  <c r="H90" i="60"/>
  <c r="W90" i="60" s="1"/>
  <c r="G90" i="60"/>
  <c r="E90" i="60"/>
  <c r="C90" i="60"/>
  <c r="H89" i="60"/>
  <c r="AA89" i="60" s="1"/>
  <c r="G89" i="60"/>
  <c r="E89" i="60"/>
  <c r="C89" i="60"/>
  <c r="F44" i="60"/>
  <c r="BH20" i="60"/>
  <c r="BI20" i="60" s="1"/>
  <c r="BJ20" i="60" s="1"/>
  <c r="BK20" i="60" s="1"/>
  <c r="BL20" i="60" s="1"/>
  <c r="BM20" i="60" s="1"/>
  <c r="BN20" i="60" s="1"/>
  <c r="BO20" i="60" s="1"/>
  <c r="BP20" i="60" s="1"/>
  <c r="BQ20" i="60" s="1"/>
  <c r="BR20" i="60" s="1"/>
  <c r="BH19" i="60"/>
  <c r="BI19" i="60" s="1"/>
  <c r="BJ19" i="60" s="1"/>
  <c r="BK19" i="60" s="1"/>
  <c r="BL19" i="60" s="1"/>
  <c r="BM19" i="60" s="1"/>
  <c r="BN19" i="60" s="1"/>
  <c r="BO19" i="60" s="1"/>
  <c r="BP19" i="60" s="1"/>
  <c r="BQ19" i="60" s="1"/>
  <c r="BR19" i="60" s="1"/>
  <c r="BH18" i="60"/>
  <c r="BI18" i="60" s="1"/>
  <c r="BJ18" i="60" s="1"/>
  <c r="BK18" i="60" s="1"/>
  <c r="BL18" i="60" s="1"/>
  <c r="BM18" i="60" s="1"/>
  <c r="BN18" i="60" s="1"/>
  <c r="BO18" i="60" s="1"/>
  <c r="BP18" i="60" s="1"/>
  <c r="BQ18" i="60" s="1"/>
  <c r="BR18" i="60" s="1"/>
  <c r="BH17" i="60"/>
  <c r="BI17" i="60" s="1"/>
  <c r="BJ17" i="60" s="1"/>
  <c r="BK17" i="60" s="1"/>
  <c r="BL17" i="60" s="1"/>
  <c r="BM17" i="60" s="1"/>
  <c r="BN17" i="60" s="1"/>
  <c r="BO17" i="60" s="1"/>
  <c r="BP17" i="60" s="1"/>
  <c r="BQ17" i="60" s="1"/>
  <c r="BR17" i="60" s="1"/>
  <c r="BH16" i="60"/>
  <c r="BI16" i="60" s="1"/>
  <c r="BJ16" i="60" s="1"/>
  <c r="BK16" i="60" s="1"/>
  <c r="BL16" i="60" s="1"/>
  <c r="BM16" i="60" s="1"/>
  <c r="BN16" i="60" s="1"/>
  <c r="BO16" i="60" s="1"/>
  <c r="BP16" i="60" s="1"/>
  <c r="BQ16" i="60" s="1"/>
  <c r="BR16" i="60" s="1"/>
  <c r="BH15" i="60"/>
  <c r="BI15" i="60" s="1"/>
  <c r="BJ15" i="60" s="1"/>
  <c r="BK15" i="60" s="1"/>
  <c r="BL15" i="60" s="1"/>
  <c r="BM15" i="60" s="1"/>
  <c r="BN15" i="60" s="1"/>
  <c r="BO15" i="60" s="1"/>
  <c r="BP15" i="60" s="1"/>
  <c r="BQ15" i="60" s="1"/>
  <c r="BR15" i="60" s="1"/>
  <c r="BH14" i="60"/>
  <c r="BI14" i="60" s="1"/>
  <c r="BJ14" i="60" s="1"/>
  <c r="BK14" i="60" s="1"/>
  <c r="BL14" i="60" s="1"/>
  <c r="BM14" i="60" s="1"/>
  <c r="BN14" i="60" s="1"/>
  <c r="BO14" i="60" s="1"/>
  <c r="BP14" i="60" s="1"/>
  <c r="BQ14" i="60" s="1"/>
  <c r="BR14" i="60" s="1"/>
  <c r="BH10" i="60"/>
  <c r="BI10" i="60" s="1"/>
  <c r="BJ10" i="60" s="1"/>
  <c r="BK10" i="60" s="1"/>
  <c r="BL10" i="60" s="1"/>
  <c r="BM10" i="60" s="1"/>
  <c r="BN10" i="60" s="1"/>
  <c r="BO10" i="60" s="1"/>
  <c r="BP10" i="60" s="1"/>
  <c r="BQ10" i="60" s="1"/>
  <c r="BR10" i="60" s="1"/>
  <c r="BH9" i="60"/>
  <c r="BI9" i="60" s="1"/>
  <c r="BJ9" i="60" s="1"/>
  <c r="BK9" i="60" s="1"/>
  <c r="BL9" i="60" s="1"/>
  <c r="BM9" i="60" s="1"/>
  <c r="BN9" i="60" s="1"/>
  <c r="BO9" i="60" s="1"/>
  <c r="BP9" i="60" s="1"/>
  <c r="BQ9" i="60" s="1"/>
  <c r="BR9" i="60" s="1"/>
  <c r="BH8" i="60"/>
  <c r="BI8" i="60" s="1"/>
  <c r="BJ8" i="60" s="1"/>
  <c r="BK8" i="60" s="1"/>
  <c r="BL8" i="60" s="1"/>
  <c r="BM8" i="60" s="1"/>
  <c r="BN8" i="60" s="1"/>
  <c r="BO8" i="60" s="1"/>
  <c r="BP8" i="60" s="1"/>
  <c r="BQ8" i="60" s="1"/>
  <c r="BR8" i="60" s="1"/>
  <c r="BH7" i="60"/>
  <c r="BI7" i="60" s="1"/>
  <c r="BJ7" i="60" s="1"/>
  <c r="BK7" i="60" s="1"/>
  <c r="BL7" i="60" s="1"/>
  <c r="BM7" i="60" s="1"/>
  <c r="BN7" i="60" s="1"/>
  <c r="BO7" i="60" s="1"/>
  <c r="BP7" i="60" s="1"/>
  <c r="BQ7" i="60" s="1"/>
  <c r="BR7" i="60" s="1"/>
  <c r="BH6" i="60"/>
  <c r="BI6" i="60" s="1"/>
  <c r="BJ6" i="60" s="1"/>
  <c r="BK6" i="60" s="1"/>
  <c r="BL6" i="60" s="1"/>
  <c r="BM6" i="60" s="1"/>
  <c r="BN6" i="60" s="1"/>
  <c r="BO6" i="60" s="1"/>
  <c r="BP6" i="60" s="1"/>
  <c r="BQ6" i="60" s="1"/>
  <c r="BR6" i="60" s="1"/>
  <c r="BH5" i="60"/>
  <c r="BI5" i="60" s="1"/>
  <c r="BJ5" i="60" s="1"/>
  <c r="BK5" i="60" s="1"/>
  <c r="BL5" i="60" s="1"/>
  <c r="BM5" i="60" s="1"/>
  <c r="BN5" i="60" s="1"/>
  <c r="BO5" i="60" s="1"/>
  <c r="BP5" i="60" s="1"/>
  <c r="BQ5" i="60" s="1"/>
  <c r="BR5" i="60" s="1"/>
  <c r="BF5" i="60"/>
  <c r="BF6" i="60" s="1"/>
  <c r="BF7" i="60" s="1"/>
  <c r="BF8" i="60" s="1"/>
  <c r="BF9" i="60" s="1"/>
  <c r="BF10" i="60" s="1"/>
  <c r="BF14" i="60" s="1"/>
  <c r="BF15" i="60" s="1"/>
  <c r="BF16" i="60" s="1"/>
  <c r="BF17" i="60" s="1"/>
  <c r="BF18" i="60" s="1"/>
  <c r="BF19" i="60" s="1"/>
  <c r="BF20" i="60" s="1"/>
  <c r="BH4" i="60"/>
  <c r="BI4" i="60" s="1"/>
  <c r="BJ4" i="60" s="1"/>
  <c r="BK4" i="60" s="1"/>
  <c r="BL4" i="60" s="1"/>
  <c r="BM4" i="60" s="1"/>
  <c r="BN4" i="60" s="1"/>
  <c r="BO4" i="60" s="1"/>
  <c r="BP4" i="60" s="1"/>
  <c r="BQ4" i="60" s="1"/>
  <c r="BR4" i="60" s="1"/>
  <c r="BH3" i="60"/>
  <c r="BI3" i="60" s="1"/>
  <c r="BJ3" i="60" s="1"/>
  <c r="BK3" i="60" s="1"/>
  <c r="BL3" i="60" s="1"/>
  <c r="BM3" i="60" s="1"/>
  <c r="BN3" i="60" s="1"/>
  <c r="BO3" i="60" s="1"/>
  <c r="BP3" i="60" s="1"/>
  <c r="BQ3" i="60" s="1"/>
  <c r="BR3" i="60" s="1"/>
  <c r="T19" i="62" l="1"/>
  <c r="P19" i="62"/>
  <c r="T35" i="62"/>
  <c r="P35" i="62"/>
  <c r="P15" i="62"/>
  <c r="T15" i="62"/>
  <c r="T36" i="62"/>
  <c r="P36" i="62"/>
  <c r="T28" i="62"/>
  <c r="P28" i="62"/>
  <c r="T20" i="62"/>
  <c r="P20" i="62"/>
  <c r="T30" i="62"/>
  <c r="P30" i="62"/>
  <c r="P22" i="62"/>
  <c r="T22" i="62"/>
  <c r="T14" i="62"/>
  <c r="P14" i="62"/>
  <c r="T236" i="62"/>
  <c r="P236" i="62"/>
  <c r="P23" i="62"/>
  <c r="T23" i="62"/>
  <c r="T27" i="62"/>
  <c r="P27" i="62"/>
  <c r="T32" i="62"/>
  <c r="P32" i="62"/>
  <c r="P24" i="62"/>
  <c r="T24" i="62"/>
  <c r="P16" i="62"/>
  <c r="T16" i="62"/>
  <c r="T33" i="62"/>
  <c r="P33" i="62"/>
  <c r="T29" i="62"/>
  <c r="P29" i="62"/>
  <c r="T25" i="62"/>
  <c r="P25" i="62"/>
  <c r="T21" i="62"/>
  <c r="P21" i="62"/>
  <c r="T17" i="62"/>
  <c r="P17" i="62"/>
  <c r="T13" i="62"/>
  <c r="P13" i="62"/>
  <c r="T31" i="62"/>
  <c r="P31" i="62"/>
  <c r="T34" i="62"/>
  <c r="P34" i="62"/>
  <c r="T26" i="62"/>
  <c r="P26" i="62"/>
  <c r="T18" i="62"/>
  <c r="P18" i="62"/>
  <c r="AA4" i="62"/>
  <c r="G117" i="62"/>
  <c r="G109" i="62"/>
  <c r="G90" i="62"/>
  <c r="G76" i="62"/>
  <c r="G74" i="62"/>
  <c r="G86" i="62"/>
  <c r="G91" i="62"/>
  <c r="G88" i="62"/>
  <c r="G79" i="62"/>
  <c r="G84" i="62"/>
  <c r="G83" i="62"/>
  <c r="G77" i="62"/>
  <c r="G82" i="62"/>
  <c r="G75" i="62"/>
  <c r="G85" i="62"/>
  <c r="G87" i="62"/>
  <c r="G80" i="62"/>
  <c r="G92" i="62"/>
  <c r="G78" i="62"/>
  <c r="K50" i="62"/>
  <c r="K58" i="62"/>
  <c r="K61" i="62"/>
  <c r="K60" i="62"/>
  <c r="K54" i="62"/>
  <c r="K62" i="62"/>
  <c r="K46" i="62"/>
  <c r="K43" i="62"/>
  <c r="K59" i="62"/>
  <c r="K45" i="62"/>
  <c r="K53" i="62"/>
  <c r="K42" i="62"/>
  <c r="K64" i="62"/>
  <c r="K49" i="62"/>
  <c r="K63" i="62"/>
  <c r="K52" i="62"/>
  <c r="K55" i="62"/>
  <c r="K44" i="62"/>
  <c r="K65" i="62"/>
  <c r="K57" i="62"/>
  <c r="K47" i="62"/>
  <c r="K56" i="62"/>
  <c r="K51" i="62"/>
  <c r="K48" i="62"/>
  <c r="H222" i="60"/>
  <c r="H207" i="60"/>
  <c r="H177" i="60"/>
  <c r="H192" i="60"/>
  <c r="H132" i="60"/>
  <c r="AA119" i="60"/>
  <c r="H117" i="60"/>
  <c r="X149" i="60"/>
  <c r="H147" i="60"/>
  <c r="U164" i="60"/>
  <c r="H162" i="60"/>
  <c r="H102" i="60"/>
  <c r="H87" i="60"/>
  <c r="H72" i="60"/>
  <c r="F126" i="60"/>
  <c r="F127" i="60"/>
  <c r="F124" i="60"/>
  <c r="F128" i="60"/>
  <c r="F125" i="60"/>
  <c r="F129" i="60"/>
  <c r="K18" i="62"/>
  <c r="K37" i="62"/>
  <c r="AC226" i="60"/>
  <c r="H57" i="60"/>
  <c r="F59" i="60"/>
  <c r="F74" i="60" s="1"/>
  <c r="F89" i="60" s="1"/>
  <c r="F104" i="60" s="1"/>
  <c r="AC174" i="60"/>
  <c r="AC96" i="60"/>
  <c r="AC126" i="60"/>
  <c r="AC171" i="60"/>
  <c r="AC170" i="60"/>
  <c r="AC200" i="60"/>
  <c r="AC228" i="60"/>
  <c r="AC204" i="60"/>
  <c r="U228" i="60"/>
  <c r="AC185" i="60"/>
  <c r="J204" i="60"/>
  <c r="AC153" i="60"/>
  <c r="AC173" i="60"/>
  <c r="AC217" i="60"/>
  <c r="AC145" i="60"/>
  <c r="R226" i="60"/>
  <c r="K27" i="62"/>
  <c r="U153" i="60"/>
  <c r="V211" i="60"/>
  <c r="Y149" i="60"/>
  <c r="AC195" i="60"/>
  <c r="I12" i="61"/>
  <c r="Y5" i="61" s="1"/>
  <c r="AC121" i="60"/>
  <c r="AE224" i="61"/>
  <c r="AC110" i="60"/>
  <c r="AC111" i="60"/>
  <c r="AC166" i="60"/>
  <c r="AC175" i="60"/>
  <c r="K41" i="62"/>
  <c r="S111" i="60"/>
  <c r="AB111" i="60" s="1"/>
  <c r="J175" i="60"/>
  <c r="AC213" i="60"/>
  <c r="W183" i="60"/>
  <c r="AC225" i="60"/>
  <c r="K25" i="62"/>
  <c r="AC125" i="60"/>
  <c r="S92" i="60"/>
  <c r="AB92" i="60" s="1"/>
  <c r="S130" i="60"/>
  <c r="AB130" i="60" s="1"/>
  <c r="Y157" i="60"/>
  <c r="Z185" i="60"/>
  <c r="J227" i="60"/>
  <c r="K33" i="62"/>
  <c r="K21" i="62"/>
  <c r="K17" i="62"/>
  <c r="K35" i="62"/>
  <c r="K26" i="62"/>
  <c r="K19" i="62"/>
  <c r="K13" i="62"/>
  <c r="K32" i="62"/>
  <c r="K16" i="62"/>
  <c r="K23" i="62"/>
  <c r="AA92" i="60"/>
  <c r="S198" i="60"/>
  <c r="AB198" i="60" s="1"/>
  <c r="U213" i="60"/>
  <c r="K29" i="62"/>
  <c r="K34" i="62"/>
  <c r="K28" i="62"/>
  <c r="K22" i="62"/>
  <c r="AC137" i="60"/>
  <c r="AC198" i="60"/>
  <c r="AC92" i="60"/>
  <c r="K36" i="62"/>
  <c r="K31" i="62"/>
  <c r="K20" i="62"/>
  <c r="K15" i="62"/>
  <c r="K30" i="62"/>
  <c r="K24" i="62"/>
  <c r="K14" i="62"/>
  <c r="AC224" i="60"/>
  <c r="AC233" i="60"/>
  <c r="AC181" i="60"/>
  <c r="J188" i="60"/>
  <c r="I202" i="60"/>
  <c r="L202" i="60" s="1"/>
  <c r="I231" i="60"/>
  <c r="L231" i="60" s="1"/>
  <c r="V188" i="60"/>
  <c r="J231" i="60"/>
  <c r="U149" i="60"/>
  <c r="AC151" i="60"/>
  <c r="AC152" i="60"/>
  <c r="J157" i="60"/>
  <c r="V173" i="60"/>
  <c r="AA188" i="60"/>
  <c r="U224" i="60"/>
  <c r="X156" i="60"/>
  <c r="U156" i="60"/>
  <c r="W122" i="60"/>
  <c r="AA122" i="60"/>
  <c r="S139" i="60"/>
  <c r="AB139" i="60" s="1"/>
  <c r="AA139" i="60"/>
  <c r="AA195" i="60"/>
  <c r="W195" i="60"/>
  <c r="AA211" i="60"/>
  <c r="R211" i="60"/>
  <c r="I211" i="60"/>
  <c r="L211" i="60" s="1"/>
  <c r="AA226" i="60"/>
  <c r="Z226" i="60"/>
  <c r="J226" i="60"/>
  <c r="X226" i="60"/>
  <c r="I226" i="60"/>
  <c r="L226" i="60" s="1"/>
  <c r="Z228" i="60"/>
  <c r="I228" i="60"/>
  <c r="L228" i="60" s="1"/>
  <c r="AA182" i="60"/>
  <c r="W182" i="60"/>
  <c r="AA186" i="60"/>
  <c r="V186" i="60"/>
  <c r="AA230" i="60"/>
  <c r="V230" i="60"/>
  <c r="R230" i="60"/>
  <c r="AC156" i="60"/>
  <c r="AC219" i="60"/>
  <c r="S98" i="60"/>
  <c r="AB98" i="60" s="1"/>
  <c r="J156" i="60"/>
  <c r="AA205" i="60"/>
  <c r="J205" i="60"/>
  <c r="I205" i="60"/>
  <c r="L205" i="60" s="1"/>
  <c r="V212" i="60"/>
  <c r="J212" i="60"/>
  <c r="X219" i="60"/>
  <c r="AA220" i="60"/>
  <c r="U220" i="60"/>
  <c r="I220" i="60"/>
  <c r="L220" i="60" s="1"/>
  <c r="J230" i="60"/>
  <c r="AC230" i="60"/>
  <c r="AA175" i="60"/>
  <c r="S175" i="60"/>
  <c r="AB175" i="60" s="1"/>
  <c r="R175" i="60"/>
  <c r="U205" i="60"/>
  <c r="X215" i="60"/>
  <c r="U215" i="60"/>
  <c r="Z220" i="60"/>
  <c r="AE14" i="61"/>
  <c r="AC107" i="60"/>
  <c r="AC130" i="60"/>
  <c r="AC149" i="60"/>
  <c r="U202" i="60"/>
  <c r="U231" i="60"/>
  <c r="AC122" i="60"/>
  <c r="Z231" i="60"/>
  <c r="X142" i="60"/>
  <c r="S142" i="60"/>
  <c r="AB142" i="60" s="1"/>
  <c r="AA167" i="60"/>
  <c r="W167" i="60"/>
  <c r="J167" i="60"/>
  <c r="U143" i="60"/>
  <c r="J143" i="60"/>
  <c r="X143" i="60"/>
  <c r="AC108" i="60"/>
  <c r="AC218" i="60"/>
  <c r="AA90" i="60"/>
  <c r="S90" i="60"/>
  <c r="AB90" i="60" s="1"/>
  <c r="AA143" i="60"/>
  <c r="X145" i="60"/>
  <c r="J145" i="60"/>
  <c r="Y145" i="60"/>
  <c r="X152" i="60"/>
  <c r="Y152" i="60"/>
  <c r="J152" i="60"/>
  <c r="S171" i="60"/>
  <c r="AB171" i="60" s="1"/>
  <c r="AA171" i="60"/>
  <c r="AA204" i="60"/>
  <c r="V204" i="60"/>
  <c r="I204" i="60"/>
  <c r="L204" i="60" s="1"/>
  <c r="Z204" i="60"/>
  <c r="R204" i="60"/>
  <c r="AA227" i="60"/>
  <c r="U227" i="60"/>
  <c r="Z227" i="60"/>
  <c r="I227" i="60"/>
  <c r="L227" i="60" s="1"/>
  <c r="Z232" i="60"/>
  <c r="U232" i="60"/>
  <c r="W91" i="60"/>
  <c r="AC91" i="60"/>
  <c r="AA120" i="60"/>
  <c r="S120" i="60"/>
  <c r="AB120" i="60" s="1"/>
  <c r="AA128" i="60"/>
  <c r="S128" i="60"/>
  <c r="AB128" i="60" s="1"/>
  <c r="Y179" i="60"/>
  <c r="W179" i="60"/>
  <c r="R225" i="60"/>
  <c r="X225" i="60"/>
  <c r="AC141" i="60"/>
  <c r="AA109" i="60"/>
  <c r="S109" i="60"/>
  <c r="AB109" i="60" s="1"/>
  <c r="W129" i="60"/>
  <c r="X160" i="60"/>
  <c r="J160" i="60"/>
  <c r="R167" i="60"/>
  <c r="AA201" i="60"/>
  <c r="U201" i="60"/>
  <c r="Z201" i="60"/>
  <c r="I201" i="60"/>
  <c r="L201" i="60" s="1"/>
  <c r="AC214" i="60"/>
  <c r="AA216" i="60"/>
  <c r="U216" i="60"/>
  <c r="Z216" i="60"/>
  <c r="I216" i="60"/>
  <c r="L216" i="60" s="1"/>
  <c r="X218" i="60"/>
  <c r="AA219" i="60"/>
  <c r="Z219" i="60"/>
  <c r="R219" i="60"/>
  <c r="V219" i="60"/>
  <c r="I219" i="60"/>
  <c r="L219" i="60" s="1"/>
  <c r="AC74" i="60"/>
  <c r="AC106" i="60"/>
  <c r="AC129" i="60"/>
  <c r="AC199" i="60"/>
  <c r="AC44" i="60"/>
  <c r="W109" i="60"/>
  <c r="S143" i="60"/>
  <c r="AB143" i="60" s="1"/>
  <c r="U160" i="60"/>
  <c r="X164" i="60"/>
  <c r="Y164" i="60"/>
  <c r="J164" i="60"/>
  <c r="Y167" i="60"/>
  <c r="Y168" i="60"/>
  <c r="W168" i="60"/>
  <c r="J201" i="60"/>
  <c r="X204" i="60"/>
  <c r="R210" i="60"/>
  <c r="X210" i="60"/>
  <c r="AC210" i="60"/>
  <c r="AA212" i="60"/>
  <c r="Z212" i="60"/>
  <c r="I212" i="60"/>
  <c r="L212" i="60" s="1"/>
  <c r="U212" i="60"/>
  <c r="X214" i="60"/>
  <c r="AA215" i="60"/>
  <c r="V215" i="60"/>
  <c r="I215" i="60"/>
  <c r="L215" i="60" s="1"/>
  <c r="R215" i="60"/>
  <c r="J216" i="60"/>
  <c r="J219" i="60"/>
  <c r="W98" i="60"/>
  <c r="AA111" i="60"/>
  <c r="AA130" i="60"/>
  <c r="Y153" i="60"/>
  <c r="U157" i="60"/>
  <c r="AA173" i="60"/>
  <c r="W175" i="60"/>
  <c r="R182" i="60"/>
  <c r="V205" i="60"/>
  <c r="J211" i="60"/>
  <c r="X211" i="60"/>
  <c r="J220" i="60"/>
  <c r="U226" i="60"/>
  <c r="X230" i="60"/>
  <c r="V231" i="60"/>
  <c r="Y182" i="60"/>
  <c r="U211" i="60"/>
  <c r="V220" i="60"/>
  <c r="AA209" i="60"/>
  <c r="V209" i="60"/>
  <c r="J209" i="60"/>
  <c r="X209" i="60"/>
  <c r="R209" i="60"/>
  <c r="U209" i="60"/>
  <c r="Z209" i="60"/>
  <c r="I209" i="60"/>
  <c r="L209" i="60" s="1"/>
  <c r="Y209" i="60"/>
  <c r="AA203" i="60"/>
  <c r="Z203" i="60"/>
  <c r="U203" i="60"/>
  <c r="I203" i="60"/>
  <c r="L203" i="60" s="1"/>
  <c r="V203" i="60"/>
  <c r="J203" i="60"/>
  <c r="X203" i="60"/>
  <c r="AC203" i="60"/>
  <c r="R203" i="60"/>
  <c r="X136" i="60"/>
  <c r="J136" i="60"/>
  <c r="U136" i="60"/>
  <c r="AA136" i="60"/>
  <c r="W136" i="60"/>
  <c r="I136" i="60"/>
  <c r="L136" i="60" s="1"/>
  <c r="X158" i="60"/>
  <c r="J158" i="60"/>
  <c r="U158" i="60"/>
  <c r="Y158" i="60"/>
  <c r="U170" i="60"/>
  <c r="AA229" i="60"/>
  <c r="Z229" i="60"/>
  <c r="U229" i="60"/>
  <c r="I229" i="60"/>
  <c r="L229" i="60" s="1"/>
  <c r="V229" i="60"/>
  <c r="J229" i="60"/>
  <c r="X229" i="60"/>
  <c r="AC229" i="60"/>
  <c r="R229" i="60"/>
  <c r="Y138" i="60"/>
  <c r="Y172" i="60"/>
  <c r="W172" i="60"/>
  <c r="R172" i="60"/>
  <c r="Y229" i="60"/>
  <c r="S105" i="60"/>
  <c r="AB105" i="60" s="1"/>
  <c r="W105" i="60"/>
  <c r="AA105" i="60"/>
  <c r="W126" i="60"/>
  <c r="S126" i="60"/>
  <c r="AB126" i="60" s="1"/>
  <c r="AA126" i="60"/>
  <c r="X140" i="60"/>
  <c r="J140" i="60"/>
  <c r="U140" i="60"/>
  <c r="AA140" i="60"/>
  <c r="I140" i="60"/>
  <c r="L140" i="60" s="1"/>
  <c r="W140" i="60"/>
  <c r="X166" i="60"/>
  <c r="U166" i="60"/>
  <c r="Z166" i="60"/>
  <c r="J166" i="60"/>
  <c r="S94" i="60"/>
  <c r="AB94" i="60" s="1"/>
  <c r="W94" i="60"/>
  <c r="W135" i="60"/>
  <c r="I135" i="60"/>
  <c r="L135" i="60" s="1"/>
  <c r="X135" i="60"/>
  <c r="J135" i="60"/>
  <c r="X159" i="60"/>
  <c r="U159" i="60"/>
  <c r="Y159" i="60"/>
  <c r="Y210" i="60"/>
  <c r="Y213" i="60"/>
  <c r="AA217" i="60"/>
  <c r="V217" i="60"/>
  <c r="J217" i="60"/>
  <c r="X217" i="60"/>
  <c r="R217" i="60"/>
  <c r="Y232" i="60"/>
  <c r="AC232" i="60"/>
  <c r="AA94" i="60"/>
  <c r="W107" i="60"/>
  <c r="S107" i="60"/>
  <c r="AB107" i="60" s="1"/>
  <c r="AA107" i="60"/>
  <c r="S124" i="60"/>
  <c r="AB124" i="60" s="1"/>
  <c r="W124" i="60"/>
  <c r="S135" i="60"/>
  <c r="AB135" i="60" s="1"/>
  <c r="X150" i="60"/>
  <c r="J150" i="60"/>
  <c r="U150" i="60"/>
  <c r="X155" i="60"/>
  <c r="U155" i="60"/>
  <c r="Y155" i="60"/>
  <c r="J159" i="60"/>
  <c r="Y169" i="60"/>
  <c r="S169" i="60"/>
  <c r="AB169" i="60" s="1"/>
  <c r="V169" i="60"/>
  <c r="W186" i="60"/>
  <c r="J186" i="60"/>
  <c r="Y186" i="60"/>
  <c r="R186" i="60"/>
  <c r="Z194" i="60"/>
  <c r="R194" i="60"/>
  <c r="W194" i="60"/>
  <c r="W199" i="60"/>
  <c r="S200" i="60"/>
  <c r="AB200" i="60" s="1"/>
  <c r="W200" i="60"/>
  <c r="I213" i="60"/>
  <c r="L213" i="60" s="1"/>
  <c r="AA214" i="60"/>
  <c r="Z214" i="60"/>
  <c r="U214" i="60"/>
  <c r="I214" i="60"/>
  <c r="L214" i="60" s="1"/>
  <c r="V214" i="60"/>
  <c r="J214" i="60"/>
  <c r="Y214" i="60"/>
  <c r="I217" i="60"/>
  <c r="L217" i="60" s="1"/>
  <c r="Z217" i="60"/>
  <c r="AA218" i="60"/>
  <c r="Z218" i="60"/>
  <c r="U218" i="60"/>
  <c r="I218" i="60"/>
  <c r="L218" i="60" s="1"/>
  <c r="V218" i="60"/>
  <c r="J218" i="60"/>
  <c r="Y218" i="60"/>
  <c r="AA224" i="60"/>
  <c r="V224" i="60"/>
  <c r="J224" i="60"/>
  <c r="X224" i="60"/>
  <c r="R224" i="60"/>
  <c r="Y224" i="60"/>
  <c r="I232" i="60"/>
  <c r="L232" i="60" s="1"/>
  <c r="AA233" i="60"/>
  <c r="Z233" i="60"/>
  <c r="U233" i="60"/>
  <c r="I233" i="60"/>
  <c r="L233" i="60" s="1"/>
  <c r="V233" i="60"/>
  <c r="J233" i="60"/>
  <c r="Y233" i="60"/>
  <c r="W115" i="60"/>
  <c r="S115" i="60"/>
  <c r="AB115" i="60" s="1"/>
  <c r="AA115" i="60"/>
  <c r="AC134" i="60"/>
  <c r="W139" i="60"/>
  <c r="I139" i="60"/>
  <c r="L139" i="60" s="1"/>
  <c r="X139" i="60"/>
  <c r="J139" i="60"/>
  <c r="U144" i="60"/>
  <c r="J144" i="60"/>
  <c r="S144" i="60"/>
  <c r="AB144" i="60" s="1"/>
  <c r="X154" i="60"/>
  <c r="J154" i="60"/>
  <c r="U154" i="60"/>
  <c r="W171" i="60"/>
  <c r="J171" i="60"/>
  <c r="Y171" i="60"/>
  <c r="R171" i="60"/>
  <c r="Y180" i="60"/>
  <c r="V180" i="60"/>
  <c r="AA180" i="60"/>
  <c r="Y187" i="60"/>
  <c r="W187" i="60"/>
  <c r="AA210" i="60"/>
  <c r="Z210" i="60"/>
  <c r="U210" i="60"/>
  <c r="I210" i="60"/>
  <c r="L210" i="60" s="1"/>
  <c r="V210" i="60"/>
  <c r="J210" i="60"/>
  <c r="AA213" i="60"/>
  <c r="V213" i="60"/>
  <c r="J213" i="60"/>
  <c r="X213" i="60"/>
  <c r="R213" i="60"/>
  <c r="Y217" i="60"/>
  <c r="AA232" i="60"/>
  <c r="V232" i="60"/>
  <c r="J232" i="60"/>
  <c r="X232" i="60"/>
  <c r="R232" i="60"/>
  <c r="AC115" i="60"/>
  <c r="AC144" i="60"/>
  <c r="AC159" i="60"/>
  <c r="W96" i="60"/>
  <c r="S96" i="60"/>
  <c r="AB96" i="60" s="1"/>
  <c r="AA96" i="60"/>
  <c r="S113" i="60"/>
  <c r="AB113" i="60" s="1"/>
  <c r="W113" i="60"/>
  <c r="AA124" i="60"/>
  <c r="U135" i="60"/>
  <c r="I137" i="60"/>
  <c r="L137" i="60" s="1"/>
  <c r="U137" i="60"/>
  <c r="U139" i="60"/>
  <c r="Y141" i="60"/>
  <c r="Y150" i="60"/>
  <c r="X151" i="60"/>
  <c r="U151" i="60"/>
  <c r="Y151" i="60"/>
  <c r="J155" i="60"/>
  <c r="X165" i="60"/>
  <c r="J165" i="60"/>
  <c r="U165" i="60"/>
  <c r="J169" i="60"/>
  <c r="V171" i="60"/>
  <c r="U174" i="60"/>
  <c r="Z174" i="60"/>
  <c r="Y184" i="60"/>
  <c r="V184" i="60"/>
  <c r="AA184" i="60"/>
  <c r="S186" i="60"/>
  <c r="AB186" i="60" s="1"/>
  <c r="W196" i="60"/>
  <c r="AA196" i="60"/>
  <c r="AA202" i="60"/>
  <c r="V202" i="60"/>
  <c r="J202" i="60"/>
  <c r="X202" i="60"/>
  <c r="R202" i="60"/>
  <c r="Y202" i="60"/>
  <c r="R214" i="60"/>
  <c r="R218" i="60"/>
  <c r="I224" i="60"/>
  <c r="L224" i="60" s="1"/>
  <c r="Z224" i="60"/>
  <c r="AA225" i="60"/>
  <c r="Z225" i="60"/>
  <c r="U225" i="60"/>
  <c r="I225" i="60"/>
  <c r="L225" i="60" s="1"/>
  <c r="V225" i="60"/>
  <c r="J225" i="60"/>
  <c r="Y225" i="60"/>
  <c r="AA228" i="60"/>
  <c r="V228" i="60"/>
  <c r="J228" i="60"/>
  <c r="X228" i="60"/>
  <c r="R228" i="60"/>
  <c r="Y228" i="60"/>
  <c r="R233" i="60"/>
  <c r="I143" i="60"/>
  <c r="L143" i="60" s="1"/>
  <c r="W143" i="60"/>
  <c r="J149" i="60"/>
  <c r="J153" i="60"/>
  <c r="V167" i="60"/>
  <c r="R168" i="60"/>
  <c r="J173" i="60"/>
  <c r="V175" i="60"/>
  <c r="R179" i="60"/>
  <c r="V182" i="60"/>
  <c r="R183" i="60"/>
  <c r="Y201" i="60"/>
  <c r="Y205" i="60"/>
  <c r="Y212" i="60"/>
  <c r="Z215" i="60"/>
  <c r="Y216" i="60"/>
  <c r="Y220" i="60"/>
  <c r="Y227" i="60"/>
  <c r="I230" i="60"/>
  <c r="L230" i="60" s="1"/>
  <c r="U230" i="60"/>
  <c r="Z230" i="60"/>
  <c r="Y231" i="60"/>
  <c r="Y156" i="60"/>
  <c r="Y160" i="60"/>
  <c r="S167" i="60"/>
  <c r="AB167" i="60" s="1"/>
  <c r="S182" i="60"/>
  <c r="AB182" i="60" s="1"/>
  <c r="R201" i="60"/>
  <c r="X201" i="60"/>
  <c r="Y204" i="60"/>
  <c r="R205" i="60"/>
  <c r="X205" i="60"/>
  <c r="Y211" i="60"/>
  <c r="R212" i="60"/>
  <c r="X212" i="60"/>
  <c r="Y215" i="60"/>
  <c r="R216" i="60"/>
  <c r="X216" i="60"/>
  <c r="Y219" i="60"/>
  <c r="R220" i="60"/>
  <c r="X220" i="60"/>
  <c r="Y226" i="60"/>
  <c r="R227" i="60"/>
  <c r="X227" i="60"/>
  <c r="Y230" i="60"/>
  <c r="R231" i="60"/>
  <c r="X231" i="60"/>
  <c r="AD209" i="61"/>
  <c r="AD224" i="61"/>
  <c r="AD14" i="61"/>
  <c r="AE194" i="61"/>
  <c r="AD194" i="61"/>
  <c r="AE209" i="61"/>
  <c r="AC89" i="60"/>
  <c r="AC93" i="60"/>
  <c r="W89" i="60"/>
  <c r="Z91" i="60"/>
  <c r="V91" i="60"/>
  <c r="R91" i="60"/>
  <c r="Y91" i="60"/>
  <c r="U91" i="60"/>
  <c r="J91" i="60"/>
  <c r="X91" i="60"/>
  <c r="I91" i="60"/>
  <c r="L91" i="60" s="1"/>
  <c r="W93" i="60"/>
  <c r="Z95" i="60"/>
  <c r="V95" i="60"/>
  <c r="R95" i="60"/>
  <c r="Y95" i="60"/>
  <c r="U95" i="60"/>
  <c r="J95" i="60"/>
  <c r="X95" i="60"/>
  <c r="I95" i="60"/>
  <c r="L95" i="60" s="1"/>
  <c r="W97" i="60"/>
  <c r="W104" i="60"/>
  <c r="Z106" i="60"/>
  <c r="V106" i="60"/>
  <c r="R106" i="60"/>
  <c r="Y106" i="60"/>
  <c r="U106" i="60"/>
  <c r="J106" i="60"/>
  <c r="X106" i="60"/>
  <c r="I106" i="60"/>
  <c r="L106" i="60" s="1"/>
  <c r="W108" i="60"/>
  <c r="Z110" i="60"/>
  <c r="V110" i="60"/>
  <c r="R110" i="60"/>
  <c r="Y110" i="60"/>
  <c r="U110" i="60"/>
  <c r="J110" i="60"/>
  <c r="X110" i="60"/>
  <c r="I110" i="60"/>
  <c r="L110" i="60" s="1"/>
  <c r="W112" i="60"/>
  <c r="Z114" i="60"/>
  <c r="V114" i="60"/>
  <c r="R114" i="60"/>
  <c r="Y114" i="60"/>
  <c r="U114" i="60"/>
  <c r="J114" i="60"/>
  <c r="X114" i="60"/>
  <c r="I114" i="60"/>
  <c r="L114" i="60" s="1"/>
  <c r="W119" i="60"/>
  <c r="Z121" i="60"/>
  <c r="V121" i="60"/>
  <c r="R121" i="60"/>
  <c r="Y121" i="60"/>
  <c r="U121" i="60"/>
  <c r="J121" i="60"/>
  <c r="X121" i="60"/>
  <c r="I121" i="60"/>
  <c r="L121" i="60" s="1"/>
  <c r="W123" i="60"/>
  <c r="Z125" i="60"/>
  <c r="V125" i="60"/>
  <c r="R125" i="60"/>
  <c r="Y125" i="60"/>
  <c r="U125" i="60"/>
  <c r="J125" i="60"/>
  <c r="X125" i="60"/>
  <c r="I125" i="60"/>
  <c r="L125" i="60" s="1"/>
  <c r="W127" i="60"/>
  <c r="Z129" i="60"/>
  <c r="V129" i="60"/>
  <c r="R129" i="60"/>
  <c r="Y129" i="60"/>
  <c r="U129" i="60"/>
  <c r="J129" i="60"/>
  <c r="X129" i="60"/>
  <c r="I129" i="60"/>
  <c r="L129" i="60" s="1"/>
  <c r="X134" i="60"/>
  <c r="AC14" i="60"/>
  <c r="AC127" i="60"/>
  <c r="Z90" i="60"/>
  <c r="V90" i="60"/>
  <c r="R90" i="60"/>
  <c r="Y90" i="60"/>
  <c r="U90" i="60"/>
  <c r="J90" i="60"/>
  <c r="X90" i="60"/>
  <c r="I90" i="60"/>
  <c r="L90" i="60" s="1"/>
  <c r="S91" i="60"/>
  <c r="AB91" i="60" s="1"/>
  <c r="Z94" i="60"/>
  <c r="V94" i="60"/>
  <c r="R94" i="60"/>
  <c r="Y94" i="60"/>
  <c r="U94" i="60"/>
  <c r="J94" i="60"/>
  <c r="X94" i="60"/>
  <c r="I94" i="60"/>
  <c r="L94" i="60" s="1"/>
  <c r="S95" i="60"/>
  <c r="AB95" i="60" s="1"/>
  <c r="Z98" i="60"/>
  <c r="V98" i="60"/>
  <c r="R98" i="60"/>
  <c r="Y98" i="60"/>
  <c r="U98" i="60"/>
  <c r="J98" i="60"/>
  <c r="X98" i="60"/>
  <c r="I98" i="60"/>
  <c r="L98" i="60" s="1"/>
  <c r="Z105" i="60"/>
  <c r="V105" i="60"/>
  <c r="R105" i="60"/>
  <c r="Y105" i="60"/>
  <c r="U105" i="60"/>
  <c r="J105" i="60"/>
  <c r="X105" i="60"/>
  <c r="I105" i="60"/>
  <c r="L105" i="60" s="1"/>
  <c r="S106" i="60"/>
  <c r="AB106" i="60" s="1"/>
  <c r="Z109" i="60"/>
  <c r="V109" i="60"/>
  <c r="R109" i="60"/>
  <c r="Y109" i="60"/>
  <c r="U109" i="60"/>
  <c r="J109" i="60"/>
  <c r="X109" i="60"/>
  <c r="I109" i="60"/>
  <c r="L109" i="60" s="1"/>
  <c r="S110" i="60"/>
  <c r="AB110" i="60" s="1"/>
  <c r="Z113" i="60"/>
  <c r="V113" i="60"/>
  <c r="R113" i="60"/>
  <c r="Y113" i="60"/>
  <c r="U113" i="60"/>
  <c r="J113" i="60"/>
  <c r="X113" i="60"/>
  <c r="I113" i="60"/>
  <c r="L113" i="60" s="1"/>
  <c r="S114" i="60"/>
  <c r="AB114" i="60" s="1"/>
  <c r="Z120" i="60"/>
  <c r="V120" i="60"/>
  <c r="R120" i="60"/>
  <c r="Y120" i="60"/>
  <c r="U120" i="60"/>
  <c r="J120" i="60"/>
  <c r="X120" i="60"/>
  <c r="I120" i="60"/>
  <c r="L120" i="60" s="1"/>
  <c r="S121" i="60"/>
  <c r="AB121" i="60" s="1"/>
  <c r="Z124" i="60"/>
  <c r="V124" i="60"/>
  <c r="R124" i="60"/>
  <c r="Y124" i="60"/>
  <c r="U124" i="60"/>
  <c r="J124" i="60"/>
  <c r="X124" i="60"/>
  <c r="I124" i="60"/>
  <c r="L124" i="60" s="1"/>
  <c r="S125" i="60"/>
  <c r="AB125" i="60" s="1"/>
  <c r="Z128" i="60"/>
  <c r="V128" i="60"/>
  <c r="R128" i="60"/>
  <c r="Y128" i="60"/>
  <c r="U128" i="60"/>
  <c r="J128" i="60"/>
  <c r="X128" i="60"/>
  <c r="I128" i="60"/>
  <c r="L128" i="60" s="1"/>
  <c r="S129" i="60"/>
  <c r="AB129" i="60" s="1"/>
  <c r="Z141" i="60"/>
  <c r="V141" i="60"/>
  <c r="R141" i="60"/>
  <c r="X141" i="60"/>
  <c r="S141" i="60"/>
  <c r="AB141" i="60" s="1"/>
  <c r="W141" i="60"/>
  <c r="J141" i="60"/>
  <c r="U141" i="60"/>
  <c r="AA141" i="60"/>
  <c r="I141" i="60"/>
  <c r="L141" i="60" s="1"/>
  <c r="Z89" i="60"/>
  <c r="V89" i="60"/>
  <c r="R89" i="60"/>
  <c r="Y89" i="60"/>
  <c r="U89" i="60"/>
  <c r="J89" i="60"/>
  <c r="X89" i="60"/>
  <c r="I89" i="60"/>
  <c r="L89" i="60" s="1"/>
  <c r="Z93" i="60"/>
  <c r="V93" i="60"/>
  <c r="R93" i="60"/>
  <c r="Y93" i="60"/>
  <c r="U93" i="60"/>
  <c r="J93" i="60"/>
  <c r="X93" i="60"/>
  <c r="I93" i="60"/>
  <c r="L93" i="60" s="1"/>
  <c r="Z97" i="60"/>
  <c r="V97" i="60"/>
  <c r="R97" i="60"/>
  <c r="Y97" i="60"/>
  <c r="U97" i="60"/>
  <c r="J97" i="60"/>
  <c r="X97" i="60"/>
  <c r="I97" i="60"/>
  <c r="L97" i="60" s="1"/>
  <c r="Z104" i="60"/>
  <c r="V104" i="60"/>
  <c r="R104" i="60"/>
  <c r="Y104" i="60"/>
  <c r="U104" i="60"/>
  <c r="J104" i="60"/>
  <c r="X104" i="60"/>
  <c r="I104" i="60"/>
  <c r="L104" i="60" s="1"/>
  <c r="Z108" i="60"/>
  <c r="V108" i="60"/>
  <c r="R108" i="60"/>
  <c r="Y108" i="60"/>
  <c r="U108" i="60"/>
  <c r="J108" i="60"/>
  <c r="X108" i="60"/>
  <c r="I108" i="60"/>
  <c r="L108" i="60" s="1"/>
  <c r="Z112" i="60"/>
  <c r="V112" i="60"/>
  <c r="R112" i="60"/>
  <c r="Y112" i="60"/>
  <c r="U112" i="60"/>
  <c r="J112" i="60"/>
  <c r="X112" i="60"/>
  <c r="I112" i="60"/>
  <c r="L112" i="60" s="1"/>
  <c r="Z119" i="60"/>
  <c r="V119" i="60"/>
  <c r="R119" i="60"/>
  <c r="Y119" i="60"/>
  <c r="U119" i="60"/>
  <c r="J119" i="60"/>
  <c r="X119" i="60"/>
  <c r="I119" i="60"/>
  <c r="L119" i="60" s="1"/>
  <c r="Z123" i="60"/>
  <c r="V123" i="60"/>
  <c r="R123" i="60"/>
  <c r="Y123" i="60"/>
  <c r="U123" i="60"/>
  <c r="J123" i="60"/>
  <c r="X123" i="60"/>
  <c r="I123" i="60"/>
  <c r="L123" i="60" s="1"/>
  <c r="Z127" i="60"/>
  <c r="V127" i="60"/>
  <c r="R127" i="60"/>
  <c r="Y127" i="60"/>
  <c r="U127" i="60"/>
  <c r="J127" i="60"/>
  <c r="X127" i="60"/>
  <c r="I127" i="60"/>
  <c r="L127" i="60" s="1"/>
  <c r="Z134" i="60"/>
  <c r="V134" i="60"/>
  <c r="W134" i="60"/>
  <c r="R134" i="60"/>
  <c r="AA134" i="60"/>
  <c r="U134" i="60"/>
  <c r="J134" i="60"/>
  <c r="Y134" i="60"/>
  <c r="I134" i="60"/>
  <c r="L134" i="60" s="1"/>
  <c r="AC112" i="60"/>
  <c r="AB14" i="60"/>
  <c r="AB74" i="60"/>
  <c r="S89" i="60"/>
  <c r="AB89" i="60" s="1"/>
  <c r="AA91" i="60"/>
  <c r="Z92" i="60"/>
  <c r="V92" i="60"/>
  <c r="R92" i="60"/>
  <c r="Y92" i="60"/>
  <c r="U92" i="60"/>
  <c r="J92" i="60"/>
  <c r="X92" i="60"/>
  <c r="I92" i="60"/>
  <c r="L92" i="60" s="1"/>
  <c r="S93" i="60"/>
  <c r="AB93" i="60" s="1"/>
  <c r="AA95" i="60"/>
  <c r="Z96" i="60"/>
  <c r="V96" i="60"/>
  <c r="R96" i="60"/>
  <c r="Y96" i="60"/>
  <c r="U96" i="60"/>
  <c r="J96" i="60"/>
  <c r="X96" i="60"/>
  <c r="I96" i="60"/>
  <c r="L96" i="60" s="1"/>
  <c r="S97" i="60"/>
  <c r="AB97" i="60" s="1"/>
  <c r="S104" i="60"/>
  <c r="AB104" i="60" s="1"/>
  <c r="AA106" i="60"/>
  <c r="Z107" i="60"/>
  <c r="V107" i="60"/>
  <c r="R107" i="60"/>
  <c r="Y107" i="60"/>
  <c r="U107" i="60"/>
  <c r="J107" i="60"/>
  <c r="X107" i="60"/>
  <c r="I107" i="60"/>
  <c r="L107" i="60" s="1"/>
  <c r="S108" i="60"/>
  <c r="AB108" i="60" s="1"/>
  <c r="AA110" i="60"/>
  <c r="Z111" i="60"/>
  <c r="V111" i="60"/>
  <c r="R111" i="60"/>
  <c r="Y111" i="60"/>
  <c r="U111" i="60"/>
  <c r="J111" i="60"/>
  <c r="X111" i="60"/>
  <c r="I111" i="60"/>
  <c r="L111" i="60" s="1"/>
  <c r="S112" i="60"/>
  <c r="AB112" i="60" s="1"/>
  <c r="AA114" i="60"/>
  <c r="Z115" i="60"/>
  <c r="V115" i="60"/>
  <c r="R115" i="60"/>
  <c r="Y115" i="60"/>
  <c r="U115" i="60"/>
  <c r="J115" i="60"/>
  <c r="X115" i="60"/>
  <c r="I115" i="60"/>
  <c r="L115" i="60" s="1"/>
  <c r="S119" i="60"/>
  <c r="AB119" i="60" s="1"/>
  <c r="AA121" i="60"/>
  <c r="Z122" i="60"/>
  <c r="V122" i="60"/>
  <c r="R122" i="60"/>
  <c r="Y122" i="60"/>
  <c r="U122" i="60"/>
  <c r="J122" i="60"/>
  <c r="X122" i="60"/>
  <c r="I122" i="60"/>
  <c r="L122" i="60" s="1"/>
  <c r="S123" i="60"/>
  <c r="AB123" i="60" s="1"/>
  <c r="AA125" i="60"/>
  <c r="Z126" i="60"/>
  <c r="V126" i="60"/>
  <c r="R126" i="60"/>
  <c r="Y126" i="60"/>
  <c r="U126" i="60"/>
  <c r="J126" i="60"/>
  <c r="X126" i="60"/>
  <c r="I126" i="60"/>
  <c r="L126" i="60" s="1"/>
  <c r="S127" i="60"/>
  <c r="AB127" i="60" s="1"/>
  <c r="AA129" i="60"/>
  <c r="Z130" i="60"/>
  <c r="V130" i="60"/>
  <c r="R130" i="60"/>
  <c r="Y130" i="60"/>
  <c r="U130" i="60"/>
  <c r="J130" i="60"/>
  <c r="X130" i="60"/>
  <c r="I130" i="60"/>
  <c r="L130" i="60" s="1"/>
  <c r="S134" i="60"/>
  <c r="AB134" i="60" s="1"/>
  <c r="Z138" i="60"/>
  <c r="V138" i="60"/>
  <c r="R138" i="60"/>
  <c r="W138" i="60"/>
  <c r="J138" i="60"/>
  <c r="AA138" i="60"/>
  <c r="U138" i="60"/>
  <c r="I138" i="60"/>
  <c r="L138" i="60" s="1"/>
  <c r="X138" i="60"/>
  <c r="S138" i="60"/>
  <c r="AB138" i="60" s="1"/>
  <c r="X181" i="60"/>
  <c r="I181" i="60"/>
  <c r="L181" i="60" s="1"/>
  <c r="Y181" i="60"/>
  <c r="S181" i="60"/>
  <c r="AB181" i="60" s="1"/>
  <c r="W181" i="60"/>
  <c r="R181" i="60"/>
  <c r="AA181" i="60"/>
  <c r="V181" i="60"/>
  <c r="J181" i="60"/>
  <c r="Z181" i="60"/>
  <c r="U181" i="60"/>
  <c r="AB44" i="60"/>
  <c r="Z142" i="60"/>
  <c r="V142" i="60"/>
  <c r="R142" i="60"/>
  <c r="W142" i="60"/>
  <c r="J142" i="60"/>
  <c r="AA142" i="60"/>
  <c r="U142" i="60"/>
  <c r="I142" i="60"/>
  <c r="L142" i="60" s="1"/>
  <c r="Y142" i="60"/>
  <c r="Z137" i="60"/>
  <c r="V137" i="60"/>
  <c r="R137" i="60"/>
  <c r="X137" i="60"/>
  <c r="S137" i="60"/>
  <c r="AB137" i="60" s="1"/>
  <c r="W137" i="60"/>
  <c r="J137" i="60"/>
  <c r="Y137" i="60"/>
  <c r="X170" i="60"/>
  <c r="I170" i="60"/>
  <c r="L170" i="60" s="1"/>
  <c r="Y170" i="60"/>
  <c r="S170" i="60"/>
  <c r="AB170" i="60" s="1"/>
  <c r="W170" i="60"/>
  <c r="R170" i="60"/>
  <c r="AA170" i="60"/>
  <c r="V170" i="60"/>
  <c r="J170" i="60"/>
  <c r="Z170" i="60"/>
  <c r="Z135" i="60"/>
  <c r="V135" i="60"/>
  <c r="R135" i="60"/>
  <c r="Y135" i="60"/>
  <c r="S136" i="60"/>
  <c r="AB136" i="60" s="1"/>
  <c r="Z139" i="60"/>
  <c r="V139" i="60"/>
  <c r="R139" i="60"/>
  <c r="Y139" i="60"/>
  <c r="S140" i="60"/>
  <c r="AB140" i="60" s="1"/>
  <c r="Z143" i="60"/>
  <c r="V143" i="60"/>
  <c r="R143" i="60"/>
  <c r="Y143" i="60"/>
  <c r="X174" i="60"/>
  <c r="I174" i="60"/>
  <c r="L174" i="60" s="1"/>
  <c r="Y174" i="60"/>
  <c r="S174" i="60"/>
  <c r="AB174" i="60" s="1"/>
  <c r="W174" i="60"/>
  <c r="R174" i="60"/>
  <c r="AA174" i="60"/>
  <c r="V174" i="60"/>
  <c r="J174" i="60"/>
  <c r="X185" i="60"/>
  <c r="I185" i="60"/>
  <c r="L185" i="60" s="1"/>
  <c r="Y185" i="60"/>
  <c r="S185" i="60"/>
  <c r="AB185" i="60" s="1"/>
  <c r="W185" i="60"/>
  <c r="R185" i="60"/>
  <c r="AA185" i="60"/>
  <c r="V185" i="60"/>
  <c r="J185" i="60"/>
  <c r="Z136" i="60"/>
  <c r="V136" i="60"/>
  <c r="R136" i="60"/>
  <c r="Y136" i="60"/>
  <c r="Z140" i="60"/>
  <c r="V140" i="60"/>
  <c r="R140" i="60"/>
  <c r="Y140" i="60"/>
  <c r="X144" i="60"/>
  <c r="I144" i="60"/>
  <c r="L144" i="60" s="1"/>
  <c r="AA144" i="60"/>
  <c r="W144" i="60"/>
  <c r="Z144" i="60"/>
  <c r="V144" i="60"/>
  <c r="R144" i="60"/>
  <c r="Y144" i="60"/>
  <c r="Z197" i="60"/>
  <c r="V197" i="60"/>
  <c r="R197" i="60"/>
  <c r="Y197" i="60"/>
  <c r="U197" i="60"/>
  <c r="J197" i="60"/>
  <c r="X197" i="60"/>
  <c r="I197" i="60"/>
  <c r="L197" i="60" s="1"/>
  <c r="AA197" i="60"/>
  <c r="W197" i="60"/>
  <c r="S197" i="60"/>
  <c r="AB197" i="60" s="1"/>
  <c r="R145" i="60"/>
  <c r="V145" i="60"/>
  <c r="Z145" i="60"/>
  <c r="R149" i="60"/>
  <c r="V149" i="60"/>
  <c r="Z149" i="60"/>
  <c r="R150" i="60"/>
  <c r="V150" i="60"/>
  <c r="Z150" i="60"/>
  <c r="R151" i="60"/>
  <c r="V151" i="60"/>
  <c r="Z151" i="60"/>
  <c r="R152" i="60"/>
  <c r="V152" i="60"/>
  <c r="Z152" i="60"/>
  <c r="R153" i="60"/>
  <c r="V153" i="60"/>
  <c r="Z153" i="60"/>
  <c r="R154" i="60"/>
  <c r="V154" i="60"/>
  <c r="Z154" i="60"/>
  <c r="R155" i="60"/>
  <c r="V155" i="60"/>
  <c r="Z155" i="60"/>
  <c r="R156" i="60"/>
  <c r="V156" i="60"/>
  <c r="Z156" i="60"/>
  <c r="R157" i="60"/>
  <c r="V157" i="60"/>
  <c r="Z157" i="60"/>
  <c r="R158" i="60"/>
  <c r="V158" i="60"/>
  <c r="Z158" i="60"/>
  <c r="R159" i="60"/>
  <c r="V159" i="60"/>
  <c r="Z159" i="60"/>
  <c r="R160" i="60"/>
  <c r="V160" i="60"/>
  <c r="Z160" i="60"/>
  <c r="R164" i="60"/>
  <c r="V164" i="60"/>
  <c r="Z164" i="60"/>
  <c r="R165" i="60"/>
  <c r="V165" i="60"/>
  <c r="Z165" i="60"/>
  <c r="R166" i="60"/>
  <c r="V166" i="60"/>
  <c r="AA166" i="60"/>
  <c r="X167" i="60"/>
  <c r="I167" i="60"/>
  <c r="L167" i="60" s="1"/>
  <c r="U167" i="60"/>
  <c r="Z167" i="60"/>
  <c r="S168" i="60"/>
  <c r="AB168" i="60" s="1"/>
  <c r="R169" i="60"/>
  <c r="W169" i="60"/>
  <c r="X171" i="60"/>
  <c r="I171" i="60"/>
  <c r="L171" i="60" s="1"/>
  <c r="U171" i="60"/>
  <c r="Z171" i="60"/>
  <c r="S172" i="60"/>
  <c r="AB172" i="60" s="1"/>
  <c r="R173" i="60"/>
  <c r="W173" i="60"/>
  <c r="X175" i="60"/>
  <c r="I175" i="60"/>
  <c r="L175" i="60" s="1"/>
  <c r="U175" i="60"/>
  <c r="Z175" i="60"/>
  <c r="S179" i="60"/>
  <c r="AB179" i="60" s="1"/>
  <c r="R180" i="60"/>
  <c r="W180" i="60"/>
  <c r="X182" i="60"/>
  <c r="I182" i="60"/>
  <c r="L182" i="60" s="1"/>
  <c r="U182" i="60"/>
  <c r="Z182" i="60"/>
  <c r="S183" i="60"/>
  <c r="AB183" i="60" s="1"/>
  <c r="R184" i="60"/>
  <c r="W184" i="60"/>
  <c r="X186" i="60"/>
  <c r="I186" i="60"/>
  <c r="L186" i="60" s="1"/>
  <c r="U186" i="60"/>
  <c r="Z186" i="60"/>
  <c r="S187" i="60"/>
  <c r="AB187" i="60" s="1"/>
  <c r="R188" i="60"/>
  <c r="W188" i="60"/>
  <c r="S194" i="60"/>
  <c r="AB194" i="60" s="1"/>
  <c r="Z196" i="60"/>
  <c r="V196" i="60"/>
  <c r="R196" i="60"/>
  <c r="Y196" i="60"/>
  <c r="U196" i="60"/>
  <c r="J196" i="60"/>
  <c r="X196" i="60"/>
  <c r="I196" i="60"/>
  <c r="L196" i="60" s="1"/>
  <c r="W198" i="60"/>
  <c r="AA200" i="60"/>
  <c r="Z200" i="60"/>
  <c r="V200" i="60"/>
  <c r="R200" i="60"/>
  <c r="Y200" i="60"/>
  <c r="U200" i="60"/>
  <c r="J200" i="60"/>
  <c r="X200" i="60"/>
  <c r="I200" i="60"/>
  <c r="L200" i="60" s="1"/>
  <c r="S145" i="60"/>
  <c r="AB145" i="60" s="1"/>
  <c r="W145" i="60"/>
  <c r="AA145" i="60"/>
  <c r="S149" i="60"/>
  <c r="AB149" i="60" s="1"/>
  <c r="W149" i="60"/>
  <c r="AA149" i="60"/>
  <c r="S150" i="60"/>
  <c r="AB150" i="60" s="1"/>
  <c r="W150" i="60"/>
  <c r="AA150" i="60"/>
  <c r="S151" i="60"/>
  <c r="AB151" i="60" s="1"/>
  <c r="W151" i="60"/>
  <c r="AA151" i="60"/>
  <c r="S152" i="60"/>
  <c r="AB152" i="60" s="1"/>
  <c r="W152" i="60"/>
  <c r="AA152" i="60"/>
  <c r="S153" i="60"/>
  <c r="AB153" i="60" s="1"/>
  <c r="W153" i="60"/>
  <c r="AA153" i="60"/>
  <c r="S154" i="60"/>
  <c r="AB154" i="60" s="1"/>
  <c r="W154" i="60"/>
  <c r="AA154" i="60"/>
  <c r="S155" i="60"/>
  <c r="AB155" i="60" s="1"/>
  <c r="W155" i="60"/>
  <c r="AA155" i="60"/>
  <c r="S156" i="60"/>
  <c r="AB156" i="60" s="1"/>
  <c r="W156" i="60"/>
  <c r="AA156" i="60"/>
  <c r="S157" i="60"/>
  <c r="AB157" i="60" s="1"/>
  <c r="W157" i="60"/>
  <c r="AA157" i="60"/>
  <c r="S158" i="60"/>
  <c r="AB158" i="60" s="1"/>
  <c r="W158" i="60"/>
  <c r="AA158" i="60"/>
  <c r="S159" i="60"/>
  <c r="AB159" i="60" s="1"/>
  <c r="W159" i="60"/>
  <c r="AA159" i="60"/>
  <c r="S160" i="60"/>
  <c r="AB160" i="60" s="1"/>
  <c r="W160" i="60"/>
  <c r="AA160" i="60"/>
  <c r="S164" i="60"/>
  <c r="AB164" i="60" s="1"/>
  <c r="W164" i="60"/>
  <c r="AA164" i="60"/>
  <c r="S165" i="60"/>
  <c r="AB165" i="60" s="1"/>
  <c r="W165" i="60"/>
  <c r="AA165" i="60"/>
  <c r="S166" i="60"/>
  <c r="AB166" i="60" s="1"/>
  <c r="W166" i="60"/>
  <c r="X168" i="60"/>
  <c r="I168" i="60"/>
  <c r="L168" i="60" s="1"/>
  <c r="U168" i="60"/>
  <c r="Z168" i="60"/>
  <c r="X172" i="60"/>
  <c r="I172" i="60"/>
  <c r="L172" i="60" s="1"/>
  <c r="U172" i="60"/>
  <c r="Z172" i="60"/>
  <c r="S173" i="60"/>
  <c r="AB173" i="60" s="1"/>
  <c r="X179" i="60"/>
  <c r="I179" i="60"/>
  <c r="L179" i="60" s="1"/>
  <c r="U179" i="60"/>
  <c r="Z179" i="60"/>
  <c r="S180" i="60"/>
  <c r="AB180" i="60" s="1"/>
  <c r="X183" i="60"/>
  <c r="I183" i="60"/>
  <c r="L183" i="60" s="1"/>
  <c r="U183" i="60"/>
  <c r="Z183" i="60"/>
  <c r="S184" i="60"/>
  <c r="AB184" i="60" s="1"/>
  <c r="X187" i="60"/>
  <c r="I187" i="60"/>
  <c r="L187" i="60" s="1"/>
  <c r="U187" i="60"/>
  <c r="Z187" i="60"/>
  <c r="S188" i="60"/>
  <c r="AB188" i="60" s="1"/>
  <c r="Y194" i="60"/>
  <c r="X194" i="60"/>
  <c r="I194" i="60"/>
  <c r="L194" i="60" s="1"/>
  <c r="U194" i="60"/>
  <c r="AA194" i="60"/>
  <c r="Z195" i="60"/>
  <c r="V195" i="60"/>
  <c r="R195" i="60"/>
  <c r="Y195" i="60"/>
  <c r="U195" i="60"/>
  <c r="J195" i="60"/>
  <c r="X195" i="60"/>
  <c r="I195" i="60"/>
  <c r="L195" i="60" s="1"/>
  <c r="Z199" i="60"/>
  <c r="V199" i="60"/>
  <c r="R199" i="60"/>
  <c r="Y199" i="60"/>
  <c r="U199" i="60"/>
  <c r="J199" i="60"/>
  <c r="X199" i="60"/>
  <c r="I199" i="60"/>
  <c r="L199" i="60" s="1"/>
  <c r="I145" i="60"/>
  <c r="L145" i="60" s="1"/>
  <c r="I149" i="60"/>
  <c r="L149" i="60" s="1"/>
  <c r="I150" i="60"/>
  <c r="L150" i="60" s="1"/>
  <c r="I151" i="60"/>
  <c r="L151" i="60" s="1"/>
  <c r="I152" i="60"/>
  <c r="L152" i="60" s="1"/>
  <c r="I153" i="60"/>
  <c r="L153" i="60" s="1"/>
  <c r="I154" i="60"/>
  <c r="L154" i="60" s="1"/>
  <c r="I155" i="60"/>
  <c r="L155" i="60" s="1"/>
  <c r="I156" i="60"/>
  <c r="L156" i="60" s="1"/>
  <c r="I157" i="60"/>
  <c r="L157" i="60" s="1"/>
  <c r="I158" i="60"/>
  <c r="L158" i="60" s="1"/>
  <c r="I159" i="60"/>
  <c r="L159" i="60" s="1"/>
  <c r="I160" i="60"/>
  <c r="L160" i="60" s="1"/>
  <c r="I164" i="60"/>
  <c r="L164" i="60" s="1"/>
  <c r="I165" i="60"/>
  <c r="L165" i="60" s="1"/>
  <c r="I166" i="60"/>
  <c r="L166" i="60" s="1"/>
  <c r="Y166" i="60"/>
  <c r="J168" i="60"/>
  <c r="V168" i="60"/>
  <c r="AA168" i="60"/>
  <c r="X169" i="60"/>
  <c r="I169" i="60"/>
  <c r="L169" i="60" s="1"/>
  <c r="U169" i="60"/>
  <c r="Z169" i="60"/>
  <c r="J172" i="60"/>
  <c r="V172" i="60"/>
  <c r="AA172" i="60"/>
  <c r="X173" i="60"/>
  <c r="I173" i="60"/>
  <c r="L173" i="60" s="1"/>
  <c r="U173" i="60"/>
  <c r="Z173" i="60"/>
  <c r="J179" i="60"/>
  <c r="V179" i="60"/>
  <c r="AA179" i="60"/>
  <c r="X180" i="60"/>
  <c r="I180" i="60"/>
  <c r="L180" i="60" s="1"/>
  <c r="U180" i="60"/>
  <c r="Z180" i="60"/>
  <c r="J183" i="60"/>
  <c r="V183" i="60"/>
  <c r="AA183" i="60"/>
  <c r="X184" i="60"/>
  <c r="I184" i="60"/>
  <c r="L184" i="60" s="1"/>
  <c r="U184" i="60"/>
  <c r="Z184" i="60"/>
  <c r="J187" i="60"/>
  <c r="V187" i="60"/>
  <c r="AA187" i="60"/>
  <c r="X188" i="60"/>
  <c r="I188" i="60"/>
  <c r="L188" i="60" s="1"/>
  <c r="U188" i="60"/>
  <c r="Z188" i="60"/>
  <c r="J194" i="60"/>
  <c r="V194" i="60"/>
  <c r="S195" i="60"/>
  <c r="AB195" i="60" s="1"/>
  <c r="Z198" i="60"/>
  <c r="V198" i="60"/>
  <c r="R198" i="60"/>
  <c r="Y198" i="60"/>
  <c r="U198" i="60"/>
  <c r="J198" i="60"/>
  <c r="X198" i="60"/>
  <c r="I198" i="60"/>
  <c r="L198" i="60" s="1"/>
  <c r="S199" i="60"/>
  <c r="AB199" i="60" s="1"/>
  <c r="S201" i="60"/>
  <c r="AB201" i="60" s="1"/>
  <c r="W201" i="60"/>
  <c r="S202" i="60"/>
  <c r="AB202" i="60" s="1"/>
  <c r="W202" i="60"/>
  <c r="S203" i="60"/>
  <c r="AB203" i="60" s="1"/>
  <c r="W203" i="60"/>
  <c r="S204" i="60"/>
  <c r="AB204" i="60" s="1"/>
  <c r="W204" i="60"/>
  <c r="S205" i="60"/>
  <c r="AB205" i="60" s="1"/>
  <c r="W205" i="60"/>
  <c r="S209" i="60"/>
  <c r="AB209" i="60" s="1"/>
  <c r="W209" i="60"/>
  <c r="S210" i="60"/>
  <c r="AB210" i="60" s="1"/>
  <c r="W210" i="60"/>
  <c r="S211" i="60"/>
  <c r="AB211" i="60" s="1"/>
  <c r="W211" i="60"/>
  <c r="S212" i="60"/>
  <c r="AB212" i="60" s="1"/>
  <c r="W212" i="60"/>
  <c r="S213" i="60"/>
  <c r="AB213" i="60" s="1"/>
  <c r="W213" i="60"/>
  <c r="S214" i="60"/>
  <c r="AB214" i="60" s="1"/>
  <c r="W214" i="60"/>
  <c r="S215" i="60"/>
  <c r="AB215" i="60" s="1"/>
  <c r="W215" i="60"/>
  <c r="S216" i="60"/>
  <c r="AB216" i="60" s="1"/>
  <c r="W216" i="60"/>
  <c r="S217" i="60"/>
  <c r="AB217" i="60" s="1"/>
  <c r="W217" i="60"/>
  <c r="S218" i="60"/>
  <c r="AB218" i="60" s="1"/>
  <c r="W218" i="60"/>
  <c r="S219" i="60"/>
  <c r="AB219" i="60" s="1"/>
  <c r="W219" i="60"/>
  <c r="S220" i="60"/>
  <c r="AB220" i="60" s="1"/>
  <c r="W220" i="60"/>
  <c r="S224" i="60"/>
  <c r="AB224" i="60" s="1"/>
  <c r="W224" i="60"/>
  <c r="S225" i="60"/>
  <c r="AB225" i="60" s="1"/>
  <c r="W225" i="60"/>
  <c r="S226" i="60"/>
  <c r="AB226" i="60" s="1"/>
  <c r="W226" i="60"/>
  <c r="S227" i="60"/>
  <c r="AB227" i="60" s="1"/>
  <c r="W227" i="60"/>
  <c r="S228" i="60"/>
  <c r="AB228" i="60" s="1"/>
  <c r="W228" i="60"/>
  <c r="S229" i="60"/>
  <c r="W229" i="60"/>
  <c r="S230" i="60"/>
  <c r="AB230" i="60" s="1"/>
  <c r="W230" i="60"/>
  <c r="S231" i="60"/>
  <c r="AB231" i="60" s="1"/>
  <c r="W231" i="60"/>
  <c r="S232" i="60"/>
  <c r="AB232" i="60" s="1"/>
  <c r="W232" i="60"/>
  <c r="S233" i="60"/>
  <c r="AB233" i="60" s="1"/>
  <c r="W233" i="60"/>
  <c r="AC138" i="60"/>
  <c r="AC165" i="60"/>
  <c r="AC184" i="60"/>
  <c r="AC94" i="60"/>
  <c r="AC95" i="60"/>
  <c r="AC97" i="60"/>
  <c r="AC119" i="60"/>
  <c r="AC160" i="60"/>
  <c r="AC164" i="60"/>
  <c r="AC182" i="60"/>
  <c r="AC183" i="60"/>
  <c r="AC209" i="60"/>
  <c r="AC211" i="60"/>
  <c r="AC90" i="60"/>
  <c r="AC104" i="60"/>
  <c r="AC123" i="60"/>
  <c r="AC135" i="60"/>
  <c r="AC136" i="60"/>
  <c r="AC142" i="60"/>
  <c r="AC154" i="60"/>
  <c r="AC155" i="60"/>
  <c r="AC158" i="60"/>
  <c r="AC180" i="60"/>
  <c r="AC202" i="60"/>
  <c r="AC205" i="60"/>
  <c r="AC227" i="60"/>
  <c r="AC109" i="60"/>
  <c r="AC113" i="60"/>
  <c r="AC114" i="60"/>
  <c r="AC128" i="60"/>
  <c r="AC140" i="60"/>
  <c r="AC150" i="60"/>
  <c r="AC157" i="60"/>
  <c r="AC179" i="60"/>
  <c r="AB196" i="60"/>
  <c r="AC196" i="60"/>
  <c r="AC98" i="60"/>
  <c r="AC120" i="60"/>
  <c r="AC139" i="60"/>
  <c r="AC167" i="60"/>
  <c r="AC169" i="60"/>
  <c r="AC172" i="60"/>
  <c r="AC197" i="60"/>
  <c r="AC231" i="60"/>
  <c r="AC105" i="60"/>
  <c r="AC124" i="60"/>
  <c r="AC143" i="60"/>
  <c r="AC186" i="60"/>
  <c r="AC188" i="60"/>
  <c r="AC194" i="60"/>
  <c r="AC201" i="60"/>
  <c r="AB122" i="60"/>
  <c r="AC168" i="60"/>
  <c r="AC187" i="60"/>
  <c r="AC215" i="60"/>
  <c r="AC212" i="60"/>
  <c r="AC216" i="60"/>
  <c r="AC220" i="60"/>
  <c r="P115" i="60" l="1"/>
  <c r="N115" i="60"/>
  <c r="P139" i="60"/>
  <c r="N139" i="60"/>
  <c r="P187" i="60"/>
  <c r="N187" i="60"/>
  <c r="P144" i="60"/>
  <c r="N144" i="60"/>
  <c r="P200" i="60"/>
  <c r="N200" i="60"/>
  <c r="P197" i="60"/>
  <c r="N197" i="60"/>
  <c r="P126" i="60"/>
  <c r="N126" i="60"/>
  <c r="P96" i="60"/>
  <c r="N96" i="60"/>
  <c r="P108" i="60"/>
  <c r="N108" i="60"/>
  <c r="P95" i="60"/>
  <c r="N95" i="60"/>
  <c r="P137" i="60"/>
  <c r="N137" i="60"/>
  <c r="P219" i="60"/>
  <c r="N219" i="60"/>
  <c r="P228" i="60"/>
  <c r="N228" i="60"/>
  <c r="P211" i="60"/>
  <c r="N211" i="60"/>
  <c r="P112" i="60"/>
  <c r="N112" i="60"/>
  <c r="P121" i="60"/>
  <c r="N121" i="60"/>
  <c r="P164" i="60"/>
  <c r="N164" i="60"/>
  <c r="P157" i="60"/>
  <c r="N157" i="60"/>
  <c r="P153" i="60"/>
  <c r="N153" i="60"/>
  <c r="P149" i="60"/>
  <c r="N149" i="60"/>
  <c r="P172" i="60"/>
  <c r="N172" i="60"/>
  <c r="P170" i="60"/>
  <c r="N170" i="60"/>
  <c r="P111" i="60"/>
  <c r="N111" i="60"/>
  <c r="P104" i="60"/>
  <c r="N104" i="60"/>
  <c r="P124" i="60"/>
  <c r="N124" i="60"/>
  <c r="P105" i="60"/>
  <c r="N105" i="60"/>
  <c r="P114" i="60"/>
  <c r="N114" i="60"/>
  <c r="P225" i="60"/>
  <c r="N225" i="60"/>
  <c r="P210" i="60"/>
  <c r="N210" i="60"/>
  <c r="P203" i="60"/>
  <c r="N203" i="60"/>
  <c r="P212" i="60"/>
  <c r="N212" i="60"/>
  <c r="P90" i="60"/>
  <c r="N90" i="60"/>
  <c r="P214" i="60"/>
  <c r="N214" i="60"/>
  <c r="P216" i="60"/>
  <c r="N216" i="60"/>
  <c r="P165" i="60"/>
  <c r="N165" i="60"/>
  <c r="P109" i="60"/>
  <c r="N109" i="60"/>
  <c r="P233" i="60"/>
  <c r="N233" i="60"/>
  <c r="P194" i="60"/>
  <c r="N194" i="60"/>
  <c r="P186" i="60"/>
  <c r="N186" i="60"/>
  <c r="P182" i="60"/>
  <c r="N182" i="60"/>
  <c r="P175" i="60"/>
  <c r="N175" i="60"/>
  <c r="P171" i="60"/>
  <c r="N171" i="60"/>
  <c r="P167" i="60"/>
  <c r="N167" i="60"/>
  <c r="P134" i="60"/>
  <c r="N134" i="60"/>
  <c r="P97" i="60"/>
  <c r="N97" i="60"/>
  <c r="P98" i="60"/>
  <c r="N98" i="60"/>
  <c r="P91" i="60"/>
  <c r="N91" i="60"/>
  <c r="P217" i="60"/>
  <c r="N217" i="60"/>
  <c r="P213" i="60"/>
  <c r="N213" i="60"/>
  <c r="P204" i="60"/>
  <c r="N204" i="60"/>
  <c r="P205" i="60"/>
  <c r="N205" i="60"/>
  <c r="P209" i="60"/>
  <c r="N209" i="60"/>
  <c r="P231" i="60"/>
  <c r="N231" i="60"/>
  <c r="P154" i="60"/>
  <c r="N154" i="60"/>
  <c r="P128" i="60"/>
  <c r="N128" i="60"/>
  <c r="P160" i="60"/>
  <c r="N160" i="60"/>
  <c r="P156" i="60"/>
  <c r="N156" i="60"/>
  <c r="P152" i="60"/>
  <c r="N152" i="60"/>
  <c r="P145" i="60"/>
  <c r="N145" i="60"/>
  <c r="P179" i="60"/>
  <c r="N179" i="60"/>
  <c r="P196" i="60"/>
  <c r="N196" i="60"/>
  <c r="P185" i="60"/>
  <c r="N185" i="60"/>
  <c r="P122" i="60"/>
  <c r="N122" i="60"/>
  <c r="P92" i="60"/>
  <c r="N92" i="60"/>
  <c r="P93" i="60"/>
  <c r="N93" i="60"/>
  <c r="P120" i="60"/>
  <c r="N120" i="60"/>
  <c r="P129" i="60"/>
  <c r="N129" i="60"/>
  <c r="P110" i="60"/>
  <c r="N110" i="60"/>
  <c r="P232" i="60"/>
  <c r="N232" i="60"/>
  <c r="P226" i="60"/>
  <c r="N226" i="60"/>
  <c r="P119" i="60"/>
  <c r="N119" i="60"/>
  <c r="P198" i="60"/>
  <c r="N198" i="60"/>
  <c r="P158" i="60"/>
  <c r="N158" i="60"/>
  <c r="P181" i="60"/>
  <c r="N181" i="60"/>
  <c r="P199" i="60"/>
  <c r="N199" i="60"/>
  <c r="P138" i="60"/>
  <c r="N138" i="60"/>
  <c r="P107" i="60"/>
  <c r="N107" i="60"/>
  <c r="P127" i="60"/>
  <c r="N127" i="60"/>
  <c r="P89" i="60"/>
  <c r="N89" i="60"/>
  <c r="P141" i="60"/>
  <c r="N141" i="60"/>
  <c r="P94" i="60"/>
  <c r="N94" i="60"/>
  <c r="P135" i="60"/>
  <c r="N135" i="60"/>
  <c r="P229" i="60"/>
  <c r="N229" i="60"/>
  <c r="P215" i="60"/>
  <c r="N215" i="60"/>
  <c r="P201" i="60"/>
  <c r="N201" i="60"/>
  <c r="P227" i="60"/>
  <c r="N227" i="60"/>
  <c r="P220" i="60"/>
  <c r="N220" i="60"/>
  <c r="P168" i="60"/>
  <c r="N168" i="60"/>
  <c r="P224" i="60"/>
  <c r="N224" i="60"/>
  <c r="P150" i="60"/>
  <c r="N150" i="60"/>
  <c r="P202" i="60"/>
  <c r="N202" i="60"/>
  <c r="P188" i="60"/>
  <c r="N188" i="60"/>
  <c r="P184" i="60"/>
  <c r="N184" i="60"/>
  <c r="P180" i="60"/>
  <c r="N180" i="60"/>
  <c r="P173" i="60"/>
  <c r="N173" i="60"/>
  <c r="P169" i="60"/>
  <c r="N169" i="60"/>
  <c r="P166" i="60"/>
  <c r="N166" i="60"/>
  <c r="P159" i="60"/>
  <c r="N159" i="60"/>
  <c r="P155" i="60"/>
  <c r="N155" i="60"/>
  <c r="P151" i="60"/>
  <c r="N151" i="60"/>
  <c r="P195" i="60"/>
  <c r="N195" i="60"/>
  <c r="P183" i="60"/>
  <c r="N183" i="60"/>
  <c r="P174" i="60"/>
  <c r="N174" i="60"/>
  <c r="P142" i="60"/>
  <c r="N142" i="60"/>
  <c r="P130" i="60"/>
  <c r="N130" i="60"/>
  <c r="P123" i="60"/>
  <c r="N123" i="60"/>
  <c r="P113" i="60"/>
  <c r="N113" i="60"/>
  <c r="P125" i="60"/>
  <c r="N125" i="60"/>
  <c r="P106" i="60"/>
  <c r="N106" i="60"/>
  <c r="P230" i="60"/>
  <c r="N230" i="60"/>
  <c r="P143" i="60"/>
  <c r="N143" i="60"/>
  <c r="P218" i="60"/>
  <c r="N218" i="60"/>
  <c r="P140" i="60"/>
  <c r="N140" i="60"/>
  <c r="P136" i="60"/>
  <c r="N136" i="60"/>
  <c r="G137" i="62"/>
  <c r="G145" i="62"/>
  <c r="G103" i="62"/>
  <c r="G114" i="62"/>
  <c r="G110" i="62"/>
  <c r="G105" i="62"/>
  <c r="G104" i="62"/>
  <c r="G102" i="62"/>
  <c r="G106" i="62"/>
  <c r="G111" i="62"/>
  <c r="G118" i="62"/>
  <c r="G120" i="62"/>
  <c r="G112" i="62"/>
  <c r="G108" i="62"/>
  <c r="G107" i="62"/>
  <c r="G115" i="62"/>
  <c r="G116" i="62"/>
  <c r="G113" i="62"/>
  <c r="G119" i="62"/>
  <c r="F144" i="60"/>
  <c r="F159" i="60" s="1"/>
  <c r="F174" i="60" s="1"/>
  <c r="F143" i="60"/>
  <c r="F158" i="60" s="1"/>
  <c r="F173" i="60" s="1"/>
  <c r="F188" i="60" s="1"/>
  <c r="F142" i="60"/>
  <c r="F157" i="60" s="1"/>
  <c r="F172" i="60" s="1"/>
  <c r="F187" i="60" s="1"/>
  <c r="F140" i="60"/>
  <c r="F155" i="60" s="1"/>
  <c r="F170" i="60" s="1"/>
  <c r="F185" i="60" s="1"/>
  <c r="F139" i="60"/>
  <c r="F154" i="60" s="1"/>
  <c r="F169" i="60" s="1"/>
  <c r="F184" i="60" s="1"/>
  <c r="F141" i="60"/>
  <c r="F156" i="60" s="1"/>
  <c r="F171" i="60" s="1"/>
  <c r="F186" i="60" s="1"/>
  <c r="F120" i="60"/>
  <c r="F122" i="60"/>
  <c r="F123" i="60"/>
  <c r="F121" i="60"/>
  <c r="F119" i="60"/>
  <c r="F114" i="1"/>
  <c r="O114" i="1" s="1"/>
  <c r="C114" i="1"/>
  <c r="B114" i="1"/>
  <c r="F113" i="1"/>
  <c r="O113" i="1" s="1"/>
  <c r="C113" i="1"/>
  <c r="B113" i="1"/>
  <c r="F112" i="1"/>
  <c r="O112" i="1" s="1"/>
  <c r="C112" i="1"/>
  <c r="B112" i="1"/>
  <c r="F111" i="1"/>
  <c r="O111" i="1" s="1"/>
  <c r="C111" i="1"/>
  <c r="B111" i="1"/>
  <c r="F110" i="1"/>
  <c r="O110" i="1" s="1"/>
  <c r="C110" i="1"/>
  <c r="B110" i="1"/>
  <c r="F109" i="1"/>
  <c r="O109" i="1" s="1"/>
  <c r="C109" i="1"/>
  <c r="B109" i="1"/>
  <c r="F108" i="1"/>
  <c r="O108" i="1" s="1"/>
  <c r="C108" i="1"/>
  <c r="B108" i="1"/>
  <c r="F107" i="1"/>
  <c r="O107" i="1" s="1"/>
  <c r="C107" i="1"/>
  <c r="B107" i="1"/>
  <c r="F106" i="1"/>
  <c r="O106" i="1" s="1"/>
  <c r="C106" i="1"/>
  <c r="B106" i="1"/>
  <c r="F105" i="1"/>
  <c r="O105" i="1" s="1"/>
  <c r="C105" i="1"/>
  <c r="B105" i="1"/>
  <c r="F104" i="1"/>
  <c r="O104" i="1" s="1"/>
  <c r="C104" i="1"/>
  <c r="B104" i="1"/>
  <c r="F103" i="1"/>
  <c r="O103" i="1" s="1"/>
  <c r="C103" i="1"/>
  <c r="B103" i="1"/>
  <c r="F102" i="1"/>
  <c r="O102" i="1" s="1"/>
  <c r="C102" i="1"/>
  <c r="B102" i="1"/>
  <c r="F101" i="1"/>
  <c r="O101" i="1" s="1"/>
  <c r="C101" i="1"/>
  <c r="B101" i="1"/>
  <c r="F100" i="1"/>
  <c r="O100" i="1" s="1"/>
  <c r="C100" i="1"/>
  <c r="B100" i="1"/>
  <c r="F99" i="1"/>
  <c r="O99" i="1" s="1"/>
  <c r="C99" i="1"/>
  <c r="B99" i="1"/>
  <c r="F98" i="1"/>
  <c r="O98" i="1" s="1"/>
  <c r="C98" i="1"/>
  <c r="B98" i="1"/>
  <c r="F97" i="1"/>
  <c r="O97" i="1" s="1"/>
  <c r="C97" i="1"/>
  <c r="B97" i="1"/>
  <c r="F96" i="1"/>
  <c r="O96" i="1" s="1"/>
  <c r="C96" i="1"/>
  <c r="B96" i="1"/>
  <c r="F95" i="1"/>
  <c r="O95" i="1" s="1"/>
  <c r="C95" i="1"/>
  <c r="B95" i="1"/>
  <c r="F94" i="1"/>
  <c r="O94" i="1" s="1"/>
  <c r="C94" i="1"/>
  <c r="B94" i="1"/>
  <c r="F93" i="1"/>
  <c r="O93" i="1" s="1"/>
  <c r="C93" i="1"/>
  <c r="B93" i="1"/>
  <c r="F92" i="1"/>
  <c r="O92" i="1" s="1"/>
  <c r="C92" i="1"/>
  <c r="B92" i="1"/>
  <c r="F91" i="1"/>
  <c r="O91" i="1" s="1"/>
  <c r="C91" i="1"/>
  <c r="B91" i="1"/>
  <c r="F90" i="1"/>
  <c r="O90" i="1" s="1"/>
  <c r="C90" i="1"/>
  <c r="B90" i="1"/>
  <c r="F89" i="1"/>
  <c r="O89" i="1" s="1"/>
  <c r="C89" i="1"/>
  <c r="B89" i="1"/>
  <c r="F88" i="1"/>
  <c r="O88" i="1" s="1"/>
  <c r="C88" i="1"/>
  <c r="B88" i="1"/>
  <c r="F87" i="1"/>
  <c r="O87" i="1" s="1"/>
  <c r="C87" i="1"/>
  <c r="B87" i="1"/>
  <c r="F86" i="1"/>
  <c r="O86" i="1" s="1"/>
  <c r="C86" i="1"/>
  <c r="B86" i="1"/>
  <c r="F85" i="1"/>
  <c r="O85" i="1" s="1"/>
  <c r="C85" i="1"/>
  <c r="B85" i="1"/>
  <c r="F84" i="1"/>
  <c r="O84" i="1" s="1"/>
  <c r="C84" i="1"/>
  <c r="B84" i="1"/>
  <c r="F83" i="1"/>
  <c r="O83" i="1" s="1"/>
  <c r="C83" i="1"/>
  <c r="B83" i="1"/>
  <c r="F82" i="1"/>
  <c r="O82" i="1" s="1"/>
  <c r="C82" i="1"/>
  <c r="B82" i="1"/>
  <c r="F81" i="1"/>
  <c r="O81" i="1" s="1"/>
  <c r="C81" i="1"/>
  <c r="B81" i="1"/>
  <c r="F80" i="1"/>
  <c r="O80" i="1" s="1"/>
  <c r="C80" i="1"/>
  <c r="B80" i="1"/>
  <c r="F79" i="1"/>
  <c r="O79" i="1" s="1"/>
  <c r="C79" i="1"/>
  <c r="B79" i="1"/>
  <c r="F78" i="1"/>
  <c r="O78" i="1" s="1"/>
  <c r="C78" i="1"/>
  <c r="B78" i="1"/>
  <c r="F77" i="1"/>
  <c r="O77" i="1" s="1"/>
  <c r="C77" i="1"/>
  <c r="B77" i="1"/>
  <c r="F76" i="1"/>
  <c r="O76" i="1" s="1"/>
  <c r="C76" i="1"/>
  <c r="B76" i="1"/>
  <c r="F75" i="1"/>
  <c r="O75" i="1" s="1"/>
  <c r="C75" i="1"/>
  <c r="B75" i="1"/>
  <c r="F74" i="1"/>
  <c r="O74" i="1" s="1"/>
  <c r="C74" i="1"/>
  <c r="B74" i="1"/>
  <c r="F73" i="1"/>
  <c r="O73" i="1" s="1"/>
  <c r="C73" i="1"/>
  <c r="B73" i="1"/>
  <c r="F72" i="1"/>
  <c r="O72" i="1" s="1"/>
  <c r="C72" i="1"/>
  <c r="B72" i="1"/>
  <c r="F71" i="1"/>
  <c r="O71" i="1" s="1"/>
  <c r="C71" i="1"/>
  <c r="B71" i="1"/>
  <c r="F70" i="1"/>
  <c r="O70" i="1" s="1"/>
  <c r="C70" i="1"/>
  <c r="B70" i="1"/>
  <c r="F69" i="1"/>
  <c r="O69" i="1" s="1"/>
  <c r="C69" i="1"/>
  <c r="B69" i="1"/>
  <c r="F68" i="1"/>
  <c r="O68" i="1" s="1"/>
  <c r="C68" i="1"/>
  <c r="B68" i="1"/>
  <c r="F67" i="1"/>
  <c r="O67" i="1" s="1"/>
  <c r="C67" i="1"/>
  <c r="B67" i="1"/>
  <c r="F66" i="1"/>
  <c r="O66" i="1" s="1"/>
  <c r="C66" i="1"/>
  <c r="B66" i="1"/>
  <c r="F65" i="1"/>
  <c r="O65" i="1" s="1"/>
  <c r="C65" i="1"/>
  <c r="B65" i="1"/>
  <c r="F64" i="1"/>
  <c r="O64" i="1" s="1"/>
  <c r="C64" i="1"/>
  <c r="B64" i="1"/>
  <c r="F11" i="1"/>
  <c r="O11" i="1" s="1"/>
  <c r="Q11" i="1" s="1"/>
  <c r="F12" i="1"/>
  <c r="O12" i="1" s="1"/>
  <c r="Q12" i="1" s="1"/>
  <c r="F13" i="1"/>
  <c r="O13" i="1" s="1"/>
  <c r="Q13" i="1" s="1"/>
  <c r="F14" i="1"/>
  <c r="O14" i="1" s="1"/>
  <c r="Q14" i="1" s="1"/>
  <c r="F15" i="1"/>
  <c r="O15" i="1" s="1"/>
  <c r="Q15" i="1" s="1"/>
  <c r="F16" i="1"/>
  <c r="O16" i="1" s="1"/>
  <c r="Q16" i="1" s="1"/>
  <c r="F17" i="1"/>
  <c r="O17" i="1" s="1"/>
  <c r="Q17" i="1" s="1"/>
  <c r="F18" i="1"/>
  <c r="O18" i="1" s="1"/>
  <c r="Q18" i="1" s="1"/>
  <c r="F19" i="1"/>
  <c r="O19" i="1" s="1"/>
  <c r="Q19" i="1" s="1"/>
  <c r="F20" i="1"/>
  <c r="O20" i="1" s="1"/>
  <c r="Q20" i="1" s="1"/>
  <c r="F21" i="1"/>
  <c r="O21" i="1" s="1"/>
  <c r="Q21" i="1" s="1"/>
  <c r="F22" i="1"/>
  <c r="O22" i="1" s="1"/>
  <c r="Q22" i="1" s="1"/>
  <c r="F23" i="1"/>
  <c r="O23" i="1" s="1"/>
  <c r="Q23" i="1" s="1"/>
  <c r="F24" i="1"/>
  <c r="O24" i="1" s="1"/>
  <c r="Q24" i="1" s="1"/>
  <c r="F25" i="1"/>
  <c r="O25" i="1" s="1"/>
  <c r="Q25" i="1" s="1"/>
  <c r="F26" i="1"/>
  <c r="O26" i="1" s="1"/>
  <c r="Q26" i="1" s="1"/>
  <c r="F27" i="1"/>
  <c r="O27" i="1" s="1"/>
  <c r="Q27" i="1" s="1"/>
  <c r="F28" i="1"/>
  <c r="O28" i="1" s="1"/>
  <c r="Q28" i="1" s="1"/>
  <c r="F29" i="1"/>
  <c r="O29" i="1" s="1"/>
  <c r="Q29" i="1" s="1"/>
  <c r="F30" i="1"/>
  <c r="O30" i="1" s="1"/>
  <c r="Q30" i="1" s="1"/>
  <c r="F31" i="1"/>
  <c r="O31" i="1" s="1"/>
  <c r="Q31" i="1" s="1"/>
  <c r="F32" i="1"/>
  <c r="O32" i="1" s="1"/>
  <c r="Q32" i="1" s="1"/>
  <c r="F33" i="1"/>
  <c r="O33" i="1" s="1"/>
  <c r="Q33" i="1" s="1"/>
  <c r="F34" i="1"/>
  <c r="O34" i="1" s="1"/>
  <c r="Q34" i="1" s="1"/>
  <c r="F35" i="1"/>
  <c r="O35" i="1" s="1"/>
  <c r="Q35" i="1" s="1"/>
  <c r="F36" i="1"/>
  <c r="O36" i="1" s="1"/>
  <c r="Q36" i="1" s="1"/>
  <c r="F37" i="1"/>
  <c r="O37" i="1" s="1"/>
  <c r="Q37" i="1" s="1"/>
  <c r="F38" i="1"/>
  <c r="O38" i="1" s="1"/>
  <c r="Q38" i="1" s="1"/>
  <c r="F39" i="1"/>
  <c r="O39" i="1" s="1"/>
  <c r="Q39" i="1" s="1"/>
  <c r="F40" i="1"/>
  <c r="O40" i="1" s="1"/>
  <c r="Q40" i="1" s="1"/>
  <c r="F41" i="1"/>
  <c r="O41" i="1" s="1"/>
  <c r="Q41" i="1" s="1"/>
  <c r="F42" i="1"/>
  <c r="O42" i="1" s="1"/>
  <c r="Q42" i="1" s="1"/>
  <c r="F43" i="1"/>
  <c r="O43" i="1" s="1"/>
  <c r="Q43" i="1" s="1"/>
  <c r="F44" i="1"/>
  <c r="O44" i="1" s="1"/>
  <c r="Q44" i="1" s="1"/>
  <c r="F45" i="1"/>
  <c r="O45" i="1" s="1"/>
  <c r="Q45" i="1" s="1"/>
  <c r="F46" i="1"/>
  <c r="O46" i="1" s="1"/>
  <c r="Q46" i="1" s="1"/>
  <c r="F47" i="1"/>
  <c r="O47" i="1" s="1"/>
  <c r="Q47" i="1" s="1"/>
  <c r="F48" i="1"/>
  <c r="O48" i="1" s="1"/>
  <c r="Q48" i="1" s="1"/>
  <c r="F49" i="1"/>
  <c r="O49" i="1" s="1"/>
  <c r="Q49" i="1" s="1"/>
  <c r="F50" i="1"/>
  <c r="O50" i="1" s="1"/>
  <c r="Q50" i="1" s="1"/>
  <c r="F51" i="1"/>
  <c r="O51" i="1" s="1"/>
  <c r="Q51" i="1" s="1"/>
  <c r="AF55" i="1"/>
  <c r="AE56" i="1"/>
  <c r="F59" i="1"/>
  <c r="F60" i="1"/>
  <c r="F61" i="1"/>
  <c r="AI61" i="1" l="1"/>
  <c r="AH61" i="1"/>
  <c r="AG61" i="1"/>
  <c r="AG60" i="1"/>
  <c r="AH60" i="1"/>
  <c r="AI60" i="1"/>
  <c r="AG59" i="1"/>
  <c r="AH59" i="1"/>
  <c r="AI59" i="1"/>
  <c r="O58" i="1"/>
  <c r="Q58" i="1" s="1"/>
  <c r="S58" i="1"/>
  <c r="O57" i="1"/>
  <c r="Q57" i="1" s="1"/>
  <c r="S57" i="1"/>
  <c r="AG51" i="1"/>
  <c r="AH51" i="1"/>
  <c r="AI51" i="1"/>
  <c r="AG50" i="1"/>
  <c r="AH50" i="1"/>
  <c r="AI50" i="1"/>
  <c r="X17" i="1"/>
  <c r="V17" i="1"/>
  <c r="V40" i="1"/>
  <c r="X40" i="1"/>
  <c r="V32" i="1"/>
  <c r="X32" i="1"/>
  <c r="V24" i="1"/>
  <c r="X24" i="1"/>
  <c r="V16" i="1"/>
  <c r="X16" i="1"/>
  <c r="X25" i="1"/>
  <c r="V25" i="1"/>
  <c r="V39" i="1"/>
  <c r="X39" i="1"/>
  <c r="V31" i="1"/>
  <c r="X31" i="1"/>
  <c r="V23" i="1"/>
  <c r="X23" i="1"/>
  <c r="V15" i="1"/>
  <c r="X15" i="1"/>
  <c r="V41" i="1"/>
  <c r="X41" i="1"/>
  <c r="V38" i="1"/>
  <c r="X38" i="1"/>
  <c r="V30" i="1"/>
  <c r="X30" i="1"/>
  <c r="V22" i="1"/>
  <c r="X22" i="1"/>
  <c r="V14" i="1"/>
  <c r="X14" i="1"/>
  <c r="X37" i="1"/>
  <c r="V37" i="1"/>
  <c r="X29" i="1"/>
  <c r="V29" i="1"/>
  <c r="X21" i="1"/>
  <c r="V21" i="1"/>
  <c r="X13" i="1"/>
  <c r="V13" i="1"/>
  <c r="V36" i="1"/>
  <c r="X36" i="1"/>
  <c r="V28" i="1"/>
  <c r="X28" i="1"/>
  <c r="V20" i="1"/>
  <c r="X20" i="1"/>
  <c r="V12" i="1"/>
  <c r="X12" i="1"/>
  <c r="X33" i="1"/>
  <c r="V33" i="1"/>
  <c r="V35" i="1"/>
  <c r="X35" i="1"/>
  <c r="V27" i="1"/>
  <c r="X27" i="1"/>
  <c r="V19" i="1"/>
  <c r="X19" i="1"/>
  <c r="V11" i="1"/>
  <c r="X11" i="1"/>
  <c r="V42" i="1"/>
  <c r="X42" i="1"/>
  <c r="V34" i="1"/>
  <c r="X34" i="1"/>
  <c r="V26" i="1"/>
  <c r="X26" i="1"/>
  <c r="V18" i="1"/>
  <c r="X18" i="1"/>
  <c r="AI12" i="1"/>
  <c r="AG12" i="1"/>
  <c r="AH12" i="1"/>
  <c r="AI11" i="1"/>
  <c r="AG11" i="1"/>
  <c r="AH11" i="1"/>
  <c r="AI81" i="1"/>
  <c r="V81" i="1"/>
  <c r="X81" i="1"/>
  <c r="V113" i="1"/>
  <c r="X113" i="1"/>
  <c r="V68" i="1"/>
  <c r="X68" i="1"/>
  <c r="V76" i="1"/>
  <c r="X76" i="1"/>
  <c r="V84" i="1"/>
  <c r="X84" i="1"/>
  <c r="AF92" i="1"/>
  <c r="V92" i="1"/>
  <c r="X92" i="1"/>
  <c r="V100" i="1"/>
  <c r="X100" i="1"/>
  <c r="V108" i="1"/>
  <c r="X108" i="1"/>
  <c r="V89" i="1"/>
  <c r="X89" i="1"/>
  <c r="AF105" i="1"/>
  <c r="V105" i="1"/>
  <c r="X105" i="1"/>
  <c r="AI71" i="1"/>
  <c r="V71" i="1"/>
  <c r="X71" i="1"/>
  <c r="AG79" i="1"/>
  <c r="V79" i="1"/>
  <c r="X79" i="1"/>
  <c r="AB87" i="1"/>
  <c r="V87" i="1"/>
  <c r="X87" i="1"/>
  <c r="V95" i="1"/>
  <c r="X95" i="1"/>
  <c r="V103" i="1"/>
  <c r="X103" i="1"/>
  <c r="V111" i="1"/>
  <c r="X111" i="1"/>
  <c r="V65" i="1"/>
  <c r="X65" i="1"/>
  <c r="V66" i="1"/>
  <c r="X66" i="1"/>
  <c r="AH74" i="1"/>
  <c r="V74" i="1"/>
  <c r="X74" i="1"/>
  <c r="V82" i="1"/>
  <c r="X82" i="1"/>
  <c r="V90" i="1"/>
  <c r="X90" i="1"/>
  <c r="V98" i="1"/>
  <c r="X98" i="1"/>
  <c r="AG106" i="1"/>
  <c r="V106" i="1"/>
  <c r="X106" i="1"/>
  <c r="AD114" i="1"/>
  <c r="V114" i="1"/>
  <c r="X114" i="1"/>
  <c r="V73" i="1"/>
  <c r="X73" i="1"/>
  <c r="AG97" i="1"/>
  <c r="V97" i="1"/>
  <c r="X97" i="1"/>
  <c r="V69" i="1"/>
  <c r="X69" i="1"/>
  <c r="V77" i="1"/>
  <c r="X77" i="1"/>
  <c r="AG85" i="1"/>
  <c r="V85" i="1"/>
  <c r="X85" i="1"/>
  <c r="AG93" i="1"/>
  <c r="V93" i="1"/>
  <c r="X93" i="1"/>
  <c r="AG101" i="1"/>
  <c r="V101" i="1"/>
  <c r="X101" i="1"/>
  <c r="AH109" i="1"/>
  <c r="V109" i="1"/>
  <c r="X109" i="1"/>
  <c r="D64" i="1"/>
  <c r="V64" i="1"/>
  <c r="X64" i="1"/>
  <c r="V72" i="1"/>
  <c r="X72" i="1"/>
  <c r="V80" i="1"/>
  <c r="X80" i="1"/>
  <c r="V88" i="1"/>
  <c r="X88" i="1"/>
  <c r="V96" i="1"/>
  <c r="X96" i="1"/>
  <c r="V104" i="1"/>
  <c r="X104" i="1"/>
  <c r="V112" i="1"/>
  <c r="X112" i="1"/>
  <c r="D67" i="1"/>
  <c r="V67" i="1"/>
  <c r="X67" i="1"/>
  <c r="V75" i="1"/>
  <c r="X75" i="1"/>
  <c r="AG83" i="1"/>
  <c r="V83" i="1"/>
  <c r="X83" i="1"/>
  <c r="X91" i="1"/>
  <c r="V91" i="1"/>
  <c r="AB99" i="1"/>
  <c r="X99" i="1"/>
  <c r="V99" i="1"/>
  <c r="V107" i="1"/>
  <c r="X107" i="1"/>
  <c r="V70" i="1"/>
  <c r="X70" i="1"/>
  <c r="V78" i="1"/>
  <c r="X78" i="1"/>
  <c r="V86" i="1"/>
  <c r="X86" i="1"/>
  <c r="V94" i="1"/>
  <c r="X94" i="1"/>
  <c r="V102" i="1"/>
  <c r="X102" i="1"/>
  <c r="V110" i="1"/>
  <c r="X110" i="1"/>
  <c r="V61" i="1"/>
  <c r="X61" i="1"/>
  <c r="V44" i="1"/>
  <c r="X44" i="1"/>
  <c r="Z20" i="1"/>
  <c r="Z12" i="1"/>
  <c r="V60" i="1"/>
  <c r="X60" i="1"/>
  <c r="V43" i="1"/>
  <c r="X43" i="1"/>
  <c r="L11" i="1"/>
  <c r="S50" i="1"/>
  <c r="X50" i="1"/>
  <c r="V50" i="1"/>
  <c r="AF26" i="1"/>
  <c r="H59" i="1"/>
  <c r="V59" i="1"/>
  <c r="X59" i="1"/>
  <c r="V58" i="1"/>
  <c r="X58" i="1"/>
  <c r="V49" i="1"/>
  <c r="X49" i="1"/>
  <c r="V45" i="1"/>
  <c r="X45" i="1"/>
  <c r="V51" i="1"/>
  <c r="X51" i="1"/>
  <c r="V57" i="1"/>
  <c r="X57" i="1"/>
  <c r="V48" i="1"/>
  <c r="X48" i="1"/>
  <c r="Z24" i="1"/>
  <c r="V47" i="1"/>
  <c r="X47" i="1"/>
  <c r="V46" i="1"/>
  <c r="X46" i="1"/>
  <c r="J22" i="1"/>
  <c r="G133" i="62"/>
  <c r="G140" i="62"/>
  <c r="G138" i="62"/>
  <c r="G136" i="62"/>
  <c r="G148" i="62"/>
  <c r="G142" i="62"/>
  <c r="G147" i="62"/>
  <c r="G146" i="62"/>
  <c r="G131" i="62"/>
  <c r="G144" i="62"/>
  <c r="G134" i="62"/>
  <c r="G141" i="62"/>
  <c r="G143" i="62"/>
  <c r="G130" i="62"/>
  <c r="G139" i="62"/>
  <c r="G135" i="62"/>
  <c r="G132" i="62"/>
  <c r="F200" i="60"/>
  <c r="F215" i="60" s="1"/>
  <c r="F230" i="60" s="1"/>
  <c r="F202" i="60"/>
  <c r="F217" i="60" s="1"/>
  <c r="F232" i="60" s="1"/>
  <c r="F201" i="60"/>
  <c r="F216" i="60" s="1"/>
  <c r="F231" i="60" s="1"/>
  <c r="F203" i="60"/>
  <c r="F218" i="60" s="1"/>
  <c r="F233" i="60" s="1"/>
  <c r="F199" i="60"/>
  <c r="F214" i="60" s="1"/>
  <c r="F229" i="60" s="1"/>
  <c r="F189" i="60"/>
  <c r="F204" i="60" s="1"/>
  <c r="AB48" i="1"/>
  <c r="AG48" i="1"/>
  <c r="AD48" i="1"/>
  <c r="AH48" i="1"/>
  <c r="AE48" i="1"/>
  <c r="AI48" i="1"/>
  <c r="AF48" i="1"/>
  <c r="AF47" i="1"/>
  <c r="AB47" i="1"/>
  <c r="AG47" i="1"/>
  <c r="AD47" i="1"/>
  <c r="AH47" i="1"/>
  <c r="AE47" i="1"/>
  <c r="AI47" i="1"/>
  <c r="AE46" i="1"/>
  <c r="AI46" i="1"/>
  <c r="AF46" i="1"/>
  <c r="AB46" i="1"/>
  <c r="AG46" i="1"/>
  <c r="AD46" i="1"/>
  <c r="AH46" i="1"/>
  <c r="AD49" i="1"/>
  <c r="AH49" i="1"/>
  <c r="AE49" i="1"/>
  <c r="AI49" i="1"/>
  <c r="AF49" i="1"/>
  <c r="AB49" i="1"/>
  <c r="AG49" i="1"/>
  <c r="AB45" i="1"/>
  <c r="AD45" i="1"/>
  <c r="AH45" i="1"/>
  <c r="AE45" i="1"/>
  <c r="AI45" i="1"/>
  <c r="AF45" i="1"/>
  <c r="AG45" i="1"/>
  <c r="AD44" i="1"/>
  <c r="AH44" i="1"/>
  <c r="AB44" i="1"/>
  <c r="AE44" i="1"/>
  <c r="AI44" i="1"/>
  <c r="AF44" i="1"/>
  <c r="AG44" i="1"/>
  <c r="H40" i="1"/>
  <c r="AD40" i="1"/>
  <c r="AH40" i="1"/>
  <c r="AG40" i="1"/>
  <c r="AE40" i="1"/>
  <c r="AI40" i="1"/>
  <c r="AF40" i="1"/>
  <c r="AB40" i="1"/>
  <c r="Z36" i="1"/>
  <c r="AD36" i="1"/>
  <c r="AH36" i="1"/>
  <c r="AB36" i="1"/>
  <c r="AE36" i="1"/>
  <c r="AI36" i="1"/>
  <c r="AF36" i="1"/>
  <c r="AG36" i="1"/>
  <c r="AD32" i="1"/>
  <c r="AH32" i="1"/>
  <c r="AB32" i="1"/>
  <c r="AE32" i="1"/>
  <c r="AI32" i="1"/>
  <c r="AG32" i="1"/>
  <c r="AF32" i="1"/>
  <c r="AB43" i="1"/>
  <c r="AG43" i="1"/>
  <c r="AD43" i="1"/>
  <c r="AH43" i="1"/>
  <c r="AE43" i="1"/>
  <c r="AI43" i="1"/>
  <c r="AF43" i="1"/>
  <c r="AB39" i="1"/>
  <c r="AG39" i="1"/>
  <c r="AD39" i="1"/>
  <c r="AH39" i="1"/>
  <c r="AF39" i="1"/>
  <c r="AE39" i="1"/>
  <c r="AI39" i="1"/>
  <c r="AB35" i="1"/>
  <c r="AG35" i="1"/>
  <c r="AF35" i="1"/>
  <c r="AD35" i="1"/>
  <c r="AH35" i="1"/>
  <c r="AE35" i="1"/>
  <c r="AI35" i="1"/>
  <c r="AB31" i="1"/>
  <c r="AG31" i="1"/>
  <c r="AD31" i="1"/>
  <c r="AH31" i="1"/>
  <c r="AE31" i="1"/>
  <c r="AI31" i="1"/>
  <c r="AF31" i="1"/>
  <c r="AF42" i="1"/>
  <c r="AE42" i="1"/>
  <c r="AB42" i="1"/>
  <c r="AG42" i="1"/>
  <c r="AI42" i="1"/>
  <c r="AD42" i="1"/>
  <c r="AH42" i="1"/>
  <c r="AF38" i="1"/>
  <c r="AI38" i="1"/>
  <c r="AB38" i="1"/>
  <c r="AG38" i="1"/>
  <c r="AD38" i="1"/>
  <c r="AH38" i="1"/>
  <c r="AE38" i="1"/>
  <c r="H34" i="1"/>
  <c r="AF34" i="1"/>
  <c r="AB34" i="1"/>
  <c r="AG34" i="1"/>
  <c r="AD34" i="1"/>
  <c r="AH34" i="1"/>
  <c r="AE34" i="1"/>
  <c r="AI34" i="1"/>
  <c r="AE41" i="1"/>
  <c r="AI41" i="1"/>
  <c r="AH41" i="1"/>
  <c r="AF41" i="1"/>
  <c r="AB41" i="1"/>
  <c r="AG41" i="1"/>
  <c r="AD41" i="1"/>
  <c r="AE37" i="1"/>
  <c r="AI37" i="1"/>
  <c r="AD37" i="1"/>
  <c r="AF37" i="1"/>
  <c r="AB37" i="1"/>
  <c r="AG37" i="1"/>
  <c r="AH37" i="1"/>
  <c r="AE33" i="1"/>
  <c r="AI33" i="1"/>
  <c r="AH33" i="1"/>
  <c r="AF33" i="1"/>
  <c r="AB33" i="1"/>
  <c r="AG33" i="1"/>
  <c r="AD33" i="1"/>
  <c r="AD28" i="1"/>
  <c r="AH28" i="1"/>
  <c r="AB28" i="1"/>
  <c r="AE28" i="1"/>
  <c r="AI28" i="1"/>
  <c r="AF28" i="1"/>
  <c r="AG28" i="1"/>
  <c r="L30" i="1"/>
  <c r="AF30" i="1"/>
  <c r="AD30" i="1"/>
  <c r="AE30" i="1"/>
  <c r="AB30" i="1"/>
  <c r="AG30" i="1"/>
  <c r="AH30" i="1"/>
  <c r="AI30" i="1"/>
  <c r="AE29" i="1"/>
  <c r="AI29" i="1"/>
  <c r="AB29" i="1"/>
  <c r="AD29" i="1"/>
  <c r="AF29" i="1"/>
  <c r="AG29" i="1"/>
  <c r="AH29" i="1"/>
  <c r="F134" i="60"/>
  <c r="F149" i="60" s="1"/>
  <c r="F164" i="60" s="1"/>
  <c r="F179" i="60" s="1"/>
  <c r="F194" i="60" s="1"/>
  <c r="F209" i="60" s="1"/>
  <c r="F224" i="60" s="1"/>
  <c r="F138" i="60"/>
  <c r="F153" i="60" s="1"/>
  <c r="F168" i="60" s="1"/>
  <c r="F183" i="60" s="1"/>
  <c r="F135" i="60"/>
  <c r="F150" i="60" s="1"/>
  <c r="F165" i="60" s="1"/>
  <c r="F180" i="60" s="1"/>
  <c r="F136" i="60"/>
  <c r="F151" i="60" s="1"/>
  <c r="F166" i="60" s="1"/>
  <c r="F181" i="60" s="1"/>
  <c r="F137" i="60"/>
  <c r="F152" i="60" s="1"/>
  <c r="F167" i="60" s="1"/>
  <c r="F182" i="60" s="1"/>
  <c r="F130" i="60"/>
  <c r="F145" i="60" s="1"/>
  <c r="F160" i="60" s="1"/>
  <c r="F175" i="60" s="1"/>
  <c r="AB91" i="1"/>
  <c r="D92" i="1"/>
  <c r="L64" i="1"/>
  <c r="S70" i="1"/>
  <c r="J93" i="1"/>
  <c r="S48" i="1"/>
  <c r="J47" i="1"/>
  <c r="L26" i="1"/>
  <c r="H85" i="1"/>
  <c r="S88" i="1"/>
  <c r="J106" i="1"/>
  <c r="S111" i="1"/>
  <c r="AI85" i="1"/>
  <c r="D85" i="1"/>
  <c r="D105" i="1"/>
  <c r="AD67" i="1"/>
  <c r="S74" i="1"/>
  <c r="Z78" i="1"/>
  <c r="J81" i="1"/>
  <c r="AB101" i="1"/>
  <c r="AH111" i="1"/>
  <c r="AD81" i="1"/>
  <c r="AD108" i="1"/>
  <c r="J31" i="1"/>
  <c r="H24" i="1"/>
  <c r="G14" i="1"/>
  <c r="J97" i="1"/>
  <c r="D108" i="1"/>
  <c r="Z98" i="1"/>
  <c r="S107" i="1"/>
  <c r="AF109" i="1"/>
  <c r="J32" i="1"/>
  <c r="J18" i="1"/>
  <c r="AB55" i="1"/>
  <c r="Z72" i="1"/>
  <c r="D81" i="1"/>
  <c r="S82" i="1"/>
  <c r="J83" i="1"/>
  <c r="Z86" i="1"/>
  <c r="D91" i="1"/>
  <c r="S92" i="1"/>
  <c r="H100" i="1"/>
  <c r="S105" i="1"/>
  <c r="AE107" i="1"/>
  <c r="AB71" i="1"/>
  <c r="J55" i="1"/>
  <c r="H42" i="1"/>
  <c r="H20" i="1"/>
  <c r="G18" i="1"/>
  <c r="L50" i="1"/>
  <c r="AF50" i="1"/>
  <c r="AG20" i="1"/>
  <c r="D109" i="1"/>
  <c r="S46" i="1"/>
  <c r="S68" i="1"/>
  <c r="G58" i="1"/>
  <c r="H51" i="1"/>
  <c r="H49" i="1"/>
  <c r="G36" i="1"/>
  <c r="S32" i="1"/>
  <c r="L32" i="1"/>
  <c r="S31" i="1"/>
  <c r="Z26" i="1"/>
  <c r="AF22" i="1"/>
  <c r="Z22" i="1"/>
  <c r="AI22" i="1"/>
  <c r="L12" i="1"/>
  <c r="Z52" i="1"/>
  <c r="Z48" i="1"/>
  <c r="Z40" i="1"/>
  <c r="S18" i="1"/>
  <c r="AB52" i="1"/>
  <c r="AD22" i="1"/>
  <c r="AB60" i="1"/>
  <c r="S36" i="1"/>
  <c r="L36" i="1"/>
  <c r="L34" i="1"/>
  <c r="AH21" i="1"/>
  <c r="L14" i="1"/>
  <c r="S14" i="1"/>
  <c r="G52" i="1"/>
  <c r="H50" i="1"/>
  <c r="J48" i="1"/>
  <c r="H47" i="1"/>
  <c r="G42" i="1"/>
  <c r="H35" i="1"/>
  <c r="H32" i="1"/>
  <c r="Z30" i="1"/>
  <c r="J26" i="1"/>
  <c r="H22" i="1"/>
  <c r="L58" i="1"/>
  <c r="L46" i="1"/>
  <c r="Z42" i="1"/>
  <c r="Z32" i="1"/>
  <c r="S30" i="1"/>
  <c r="S26" i="1"/>
  <c r="L22" i="1"/>
  <c r="S11" i="1"/>
  <c r="L68" i="1"/>
  <c r="Z84" i="1"/>
  <c r="AG87" i="1"/>
  <c r="AF87" i="1"/>
  <c r="H87" i="1"/>
  <c r="D87" i="1"/>
  <c r="AI87" i="1"/>
  <c r="J87" i="1"/>
  <c r="AG104" i="1"/>
  <c r="AI104" i="1"/>
  <c r="AB104" i="1"/>
  <c r="D104" i="1"/>
  <c r="AD110" i="1"/>
  <c r="AI110" i="1"/>
  <c r="J112" i="1"/>
  <c r="AD112" i="1"/>
  <c r="AI113" i="1"/>
  <c r="AD113" i="1"/>
  <c r="AE53" i="1"/>
  <c r="AF53" i="1"/>
  <c r="AD59" i="1"/>
  <c r="AE59" i="1"/>
  <c r="AB57" i="1"/>
  <c r="AD57" i="1"/>
  <c r="G48" i="1"/>
  <c r="Z44" i="1"/>
  <c r="S42" i="1"/>
  <c r="L42" i="1"/>
  <c r="H33" i="1"/>
  <c r="G32" i="1"/>
  <c r="H31" i="1"/>
  <c r="G26" i="1"/>
  <c r="G22" i="1"/>
  <c r="AF18" i="1"/>
  <c r="Z18" i="1"/>
  <c r="J14" i="1"/>
  <c r="H12" i="1"/>
  <c r="Z60" i="1"/>
  <c r="L48" i="1"/>
  <c r="Z46" i="1"/>
  <c r="S34" i="1"/>
  <c r="S22" i="1"/>
  <c r="L18" i="1"/>
  <c r="Z14" i="1"/>
  <c r="AE15" i="1"/>
  <c r="AG89" i="1"/>
  <c r="H89" i="1"/>
  <c r="J89" i="1"/>
  <c r="H96" i="1"/>
  <c r="Z96" i="1"/>
  <c r="D96" i="1"/>
  <c r="AF96" i="1"/>
  <c r="S96" i="1"/>
  <c r="Z102" i="1"/>
  <c r="L113" i="1"/>
  <c r="AD83" i="1"/>
  <c r="AB106" i="1"/>
  <c r="AG71" i="1"/>
  <c r="Z74" i="1"/>
  <c r="AH82" i="1"/>
  <c r="H83" i="1"/>
  <c r="AI83" i="1"/>
  <c r="AF85" i="1"/>
  <c r="AH88" i="1"/>
  <c r="Z92" i="1"/>
  <c r="AB93" i="1"/>
  <c r="J101" i="1"/>
  <c r="Z105" i="1"/>
  <c r="H106" i="1"/>
  <c r="AI108" i="1"/>
  <c r="H114" i="1"/>
  <c r="D79" i="1"/>
  <c r="AI79" i="1"/>
  <c r="AF81" i="1"/>
  <c r="AB83" i="1"/>
  <c r="AG91" i="1"/>
  <c r="AB97" i="1"/>
  <c r="L111" i="1"/>
  <c r="D114" i="1"/>
  <c r="AF114" i="1"/>
  <c r="G43" i="1"/>
  <c r="Z43" i="1"/>
  <c r="H43" i="1"/>
  <c r="S43" i="1"/>
  <c r="L43" i="1"/>
  <c r="G61" i="1"/>
  <c r="O61" i="1" s="1"/>
  <c r="S61" i="1"/>
  <c r="L61" i="1"/>
  <c r="Z61" i="1"/>
  <c r="J56" i="1"/>
  <c r="G45" i="1"/>
  <c r="S45" i="1"/>
  <c r="L45" i="1"/>
  <c r="Z45" i="1"/>
  <c r="AB16" i="1"/>
  <c r="AH16" i="1"/>
  <c r="AF16" i="1"/>
  <c r="AI16" i="1"/>
  <c r="AD16" i="1"/>
  <c r="AG16" i="1"/>
  <c r="J16" i="1"/>
  <c r="G16" i="1"/>
  <c r="Z56" i="1"/>
  <c r="S38" i="1"/>
  <c r="Z16" i="1"/>
  <c r="AE61" i="1"/>
  <c r="AE16" i="1"/>
  <c r="AD60" i="1"/>
  <c r="AF60" i="1"/>
  <c r="G60" i="1"/>
  <c r="O60" i="1" s="1"/>
  <c r="AE60" i="1"/>
  <c r="AB58" i="1"/>
  <c r="AE58" i="1"/>
  <c r="H58" i="1"/>
  <c r="AD58" i="1"/>
  <c r="H56" i="1"/>
  <c r="G55" i="1"/>
  <c r="AD55" i="1"/>
  <c r="Z55" i="1"/>
  <c r="H55" i="1"/>
  <c r="AE55" i="1"/>
  <c r="AB50" i="1"/>
  <c r="AE50" i="1"/>
  <c r="AD50" i="1"/>
  <c r="G50" i="1"/>
  <c r="G44" i="1"/>
  <c r="J40" i="1"/>
  <c r="G40" i="1"/>
  <c r="G29" i="1"/>
  <c r="S29" i="1"/>
  <c r="L29" i="1"/>
  <c r="Z29" i="1"/>
  <c r="AH24" i="1"/>
  <c r="AD24" i="1"/>
  <c r="AF24" i="1"/>
  <c r="AI24" i="1"/>
  <c r="AB24" i="1"/>
  <c r="J24" i="1"/>
  <c r="AG24" i="1"/>
  <c r="G24" i="1"/>
  <c r="AH20" i="1"/>
  <c r="AD20" i="1"/>
  <c r="AF20" i="1"/>
  <c r="AI20" i="1"/>
  <c r="G20" i="1"/>
  <c r="AE20" i="1"/>
  <c r="J20" i="1"/>
  <c r="AB13" i="1"/>
  <c r="AE13" i="1"/>
  <c r="AG13" i="1"/>
  <c r="AH13" i="1"/>
  <c r="AF13" i="1"/>
  <c r="S13" i="1"/>
  <c r="L13" i="1"/>
  <c r="AI13" i="1"/>
  <c r="Z13" i="1"/>
  <c r="L60" i="1"/>
  <c r="Z58" i="1"/>
  <c r="Z50" i="1"/>
  <c r="L44" i="1"/>
  <c r="S40" i="1"/>
  <c r="Z34" i="1"/>
  <c r="L28" i="1"/>
  <c r="S24" i="1"/>
  <c r="L20" i="1"/>
  <c r="S16" i="1"/>
  <c r="AD61" i="1"/>
  <c r="AF58" i="1"/>
  <c r="AE24" i="1"/>
  <c r="AB20" i="1"/>
  <c r="AD56" i="1"/>
  <c r="AF56" i="1"/>
  <c r="G56" i="1"/>
  <c r="AB56" i="1"/>
  <c r="AB54" i="1"/>
  <c r="AE54" i="1"/>
  <c r="AD54" i="1"/>
  <c r="AF54" i="1"/>
  <c r="G28" i="1"/>
  <c r="AD17" i="1"/>
  <c r="AF17" i="1"/>
  <c r="AI17" i="1"/>
  <c r="AB17" i="1"/>
  <c r="AG17" i="1"/>
  <c r="AE17" i="1"/>
  <c r="AH17" i="1"/>
  <c r="S17" i="1"/>
  <c r="L17" i="1"/>
  <c r="Z17" i="1"/>
  <c r="L38" i="1"/>
  <c r="Z28" i="1"/>
  <c r="AB61" i="1"/>
  <c r="AH76" i="1"/>
  <c r="S76" i="1"/>
  <c r="L76" i="1"/>
  <c r="Z76" i="1"/>
  <c r="AG103" i="1"/>
  <c r="J103" i="1"/>
  <c r="AB103" i="1"/>
  <c r="G59" i="1"/>
  <c r="O59" i="1" s="1"/>
  <c r="AB59" i="1"/>
  <c r="AF59" i="1"/>
  <c r="Z59" i="1"/>
  <c r="S59" i="1"/>
  <c r="L59" i="1"/>
  <c r="G57" i="1"/>
  <c r="AE57" i="1"/>
  <c r="L57" i="1"/>
  <c r="H57" i="1"/>
  <c r="AF57" i="1"/>
  <c r="Z57" i="1"/>
  <c r="G41" i="1"/>
  <c r="S41" i="1"/>
  <c r="L41" i="1"/>
  <c r="Z41" i="1"/>
  <c r="H41" i="1"/>
  <c r="G39" i="1"/>
  <c r="Z39" i="1"/>
  <c r="J39" i="1"/>
  <c r="S39" i="1"/>
  <c r="L39" i="1"/>
  <c r="H39" i="1"/>
  <c r="G34" i="1"/>
  <c r="AD25" i="1"/>
  <c r="AF25" i="1"/>
  <c r="AI25" i="1"/>
  <c r="AB25" i="1"/>
  <c r="AG25" i="1"/>
  <c r="AE25" i="1"/>
  <c r="S25" i="1"/>
  <c r="L25" i="1"/>
  <c r="AH25" i="1"/>
  <c r="Z25" i="1"/>
  <c r="AD21" i="1"/>
  <c r="AF21" i="1"/>
  <c r="AI21" i="1"/>
  <c r="AE21" i="1"/>
  <c r="AB21" i="1"/>
  <c r="AG21" i="1"/>
  <c r="S21" i="1"/>
  <c r="L21" i="1"/>
  <c r="Z21" i="1"/>
  <c r="H16" i="1"/>
  <c r="AB12" i="1"/>
  <c r="AE12" i="1"/>
  <c r="AD12" i="1"/>
  <c r="AF12" i="1"/>
  <c r="G12" i="1"/>
  <c r="J12" i="1"/>
  <c r="S60" i="1"/>
  <c r="Z54" i="1"/>
  <c r="S44" i="1"/>
  <c r="L40" i="1"/>
  <c r="Z38" i="1"/>
  <c r="S28" i="1"/>
  <c r="L24" i="1"/>
  <c r="S20" i="1"/>
  <c r="L16" i="1"/>
  <c r="S12" i="1"/>
  <c r="AF61" i="1"/>
  <c r="AD13" i="1"/>
  <c r="L80" i="1"/>
  <c r="Z80" i="1"/>
  <c r="AH80" i="1"/>
  <c r="S80" i="1"/>
  <c r="AD52" i="1"/>
  <c r="AF52" i="1"/>
  <c r="G49" i="1"/>
  <c r="G47" i="1"/>
  <c r="G37" i="1"/>
  <c r="G35" i="1"/>
  <c r="AB27" i="1"/>
  <c r="AE27" i="1"/>
  <c r="AG27" i="1"/>
  <c r="AH27" i="1"/>
  <c r="AD27" i="1"/>
  <c r="AI27" i="1"/>
  <c r="AF27" i="1"/>
  <c r="AB26" i="1"/>
  <c r="AE26" i="1"/>
  <c r="AG26" i="1"/>
  <c r="AH26" i="1"/>
  <c r="AB19" i="1"/>
  <c r="AE19" i="1"/>
  <c r="AG19" i="1"/>
  <c r="AH19" i="1"/>
  <c r="AD19" i="1"/>
  <c r="AI19" i="1"/>
  <c r="AF19" i="1"/>
  <c r="AB18" i="1"/>
  <c r="AE18" i="1"/>
  <c r="AG18" i="1"/>
  <c r="AH18" i="1"/>
  <c r="H14" i="1"/>
  <c r="AE11" i="1"/>
  <c r="AF11" i="1"/>
  <c r="AB11" i="1"/>
  <c r="AD11" i="1"/>
  <c r="Z53" i="1"/>
  <c r="L51" i="1"/>
  <c r="S51" i="1"/>
  <c r="Z49" i="1"/>
  <c r="L47" i="1"/>
  <c r="S47" i="1"/>
  <c r="Z37" i="1"/>
  <c r="L35" i="1"/>
  <c r="S35" i="1"/>
  <c r="Z33" i="1"/>
  <c r="L31" i="1"/>
  <c r="L27" i="1"/>
  <c r="S27" i="1"/>
  <c r="L23" i="1"/>
  <c r="S23" i="1"/>
  <c r="L19" i="1"/>
  <c r="S19" i="1"/>
  <c r="L15" i="1"/>
  <c r="S15" i="1"/>
  <c r="Z11" i="1"/>
  <c r="AE52" i="1"/>
  <c r="AI26" i="1"/>
  <c r="AD18" i="1"/>
  <c r="AI75" i="1"/>
  <c r="AB75" i="1"/>
  <c r="J75" i="1"/>
  <c r="AG75" i="1"/>
  <c r="G53" i="1"/>
  <c r="AD53" i="1"/>
  <c r="AB53" i="1"/>
  <c r="G51" i="1"/>
  <c r="AB51" i="1"/>
  <c r="AE51" i="1"/>
  <c r="AD51" i="1"/>
  <c r="AF51" i="1"/>
  <c r="H48" i="1"/>
  <c r="G33" i="1"/>
  <c r="G31" i="1"/>
  <c r="H26" i="1"/>
  <c r="AB23" i="1"/>
  <c r="AE23" i="1"/>
  <c r="AG23" i="1"/>
  <c r="AH23" i="1"/>
  <c r="AF23" i="1"/>
  <c r="AD23" i="1"/>
  <c r="AI23" i="1"/>
  <c r="AB22" i="1"/>
  <c r="AE22" i="1"/>
  <c r="AG22" i="1"/>
  <c r="AH22" i="1"/>
  <c r="H18" i="1"/>
  <c r="AD15" i="1"/>
  <c r="AF15" i="1"/>
  <c r="AI15" i="1"/>
  <c r="AB15" i="1"/>
  <c r="AG15" i="1"/>
  <c r="AH15" i="1"/>
  <c r="AH14" i="1"/>
  <c r="AD14" i="1"/>
  <c r="AF14" i="1"/>
  <c r="AI14" i="1"/>
  <c r="AE14" i="1"/>
  <c r="AG14" i="1"/>
  <c r="AB14" i="1"/>
  <c r="Z51" i="1"/>
  <c r="L49" i="1"/>
  <c r="S49" i="1"/>
  <c r="Z47" i="1"/>
  <c r="L37" i="1"/>
  <c r="S37" i="1"/>
  <c r="Z35" i="1"/>
  <c r="L33" i="1"/>
  <c r="S33" i="1"/>
  <c r="Z31" i="1"/>
  <c r="Z27" i="1"/>
  <c r="Z23" i="1"/>
  <c r="Z19" i="1"/>
  <c r="Z15" i="1"/>
  <c r="AD26" i="1"/>
  <c r="AI18" i="1"/>
  <c r="AD109" i="1"/>
  <c r="L109" i="1"/>
  <c r="AI109" i="1"/>
  <c r="S109" i="1"/>
  <c r="H109" i="1"/>
  <c r="Z109" i="1"/>
  <c r="AH66" i="1"/>
  <c r="S66" i="1"/>
  <c r="L66" i="1"/>
  <c r="Z66" i="1"/>
  <c r="M61" i="1"/>
  <c r="T61" i="1"/>
  <c r="AA61" i="1"/>
  <c r="AH64" i="1"/>
  <c r="S64" i="1"/>
  <c r="H64" i="1"/>
  <c r="Z68" i="1"/>
  <c r="H68" i="1"/>
  <c r="D68" i="1"/>
  <c r="AH68" i="1"/>
  <c r="L72" i="1"/>
  <c r="D78" i="1"/>
  <c r="L78" i="1"/>
  <c r="L84" i="1"/>
  <c r="L86" i="1"/>
  <c r="Z64" i="1"/>
  <c r="AI67" i="1"/>
  <c r="AF67" i="1"/>
  <c r="H67" i="1"/>
  <c r="S72" i="1"/>
  <c r="AH72" i="1"/>
  <c r="L74" i="1"/>
  <c r="S78" i="1"/>
  <c r="AH78" i="1"/>
  <c r="L82" i="1"/>
  <c r="H82" i="1"/>
  <c r="D82" i="1"/>
  <c r="Z82" i="1"/>
  <c r="S84" i="1"/>
  <c r="AH84" i="1"/>
  <c r="S86" i="1"/>
  <c r="AH86" i="1"/>
  <c r="AH94" i="1"/>
  <c r="S94" i="1"/>
  <c r="L94" i="1"/>
  <c r="Z94" i="1"/>
  <c r="AD100" i="1"/>
  <c r="L100" i="1"/>
  <c r="AI100" i="1"/>
  <c r="AF100" i="1"/>
  <c r="Z100" i="1"/>
  <c r="D100" i="1"/>
  <c r="S100" i="1"/>
  <c r="AH100" i="1"/>
  <c r="AH70" i="1"/>
  <c r="AD79" i="1"/>
  <c r="AG81" i="1"/>
  <c r="D83" i="1"/>
  <c r="AF83" i="1"/>
  <c r="AD85" i="1"/>
  <c r="AD92" i="1"/>
  <c r="L92" i="1"/>
  <c r="AI92" i="1"/>
  <c r="AH92" i="1"/>
  <c r="AG95" i="1"/>
  <c r="J95" i="1"/>
  <c r="AH98" i="1"/>
  <c r="S98" i="1"/>
  <c r="L98" i="1"/>
  <c r="AI105" i="1"/>
  <c r="AD105" i="1"/>
  <c r="L105" i="1"/>
  <c r="AH105" i="1"/>
  <c r="D110" i="1"/>
  <c r="AF110" i="1"/>
  <c r="H110" i="1"/>
  <c r="L70" i="1"/>
  <c r="J71" i="1"/>
  <c r="H79" i="1"/>
  <c r="AF79" i="1"/>
  <c r="H81" i="1"/>
  <c r="AB81" i="1"/>
  <c r="H92" i="1"/>
  <c r="AB95" i="1"/>
  <c r="AD96" i="1"/>
  <c r="L96" i="1"/>
  <c r="AI96" i="1"/>
  <c r="AH96" i="1"/>
  <c r="AG99" i="1"/>
  <c r="J99" i="1"/>
  <c r="AH102" i="1"/>
  <c r="S102" i="1"/>
  <c r="L102" i="1"/>
  <c r="H105" i="1"/>
  <c r="AF112" i="1"/>
  <c r="D112" i="1"/>
  <c r="AI112" i="1"/>
  <c r="AB112" i="1"/>
  <c r="H112" i="1"/>
  <c r="AG112" i="1"/>
  <c r="AD87" i="1"/>
  <c r="Z88" i="1"/>
  <c r="AF88" i="1"/>
  <c r="Z89" i="1"/>
  <c r="AF89" i="1"/>
  <c r="J91" i="1"/>
  <c r="AE91" i="1"/>
  <c r="J104" i="1"/>
  <c r="AD104" i="1"/>
  <c r="D106" i="1"/>
  <c r="AF106" i="1"/>
  <c r="J108" i="1"/>
  <c r="AF108" i="1"/>
  <c r="D113" i="1"/>
  <c r="H113" i="1"/>
  <c r="I59" i="1" s="1"/>
  <c r="Z113" i="1"/>
  <c r="AF113" i="1"/>
  <c r="AI114" i="1"/>
  <c r="D89" i="1"/>
  <c r="AB89" i="1"/>
  <c r="L91" i="1"/>
  <c r="L104" i="1"/>
  <c r="Z106" i="1"/>
  <c r="AD106" i="1"/>
  <c r="Z111" i="1"/>
  <c r="S113" i="1"/>
  <c r="AH113" i="1"/>
  <c r="J65" i="1"/>
  <c r="AB65" i="1"/>
  <c r="AE65" i="1"/>
  <c r="AG65" i="1"/>
  <c r="J69" i="1"/>
  <c r="AB69" i="1"/>
  <c r="AE69" i="1"/>
  <c r="AG69" i="1"/>
  <c r="Z73" i="1"/>
  <c r="AH73" i="1"/>
  <c r="L73" i="1"/>
  <c r="S73" i="1"/>
  <c r="AE73" i="1"/>
  <c r="Z77" i="1"/>
  <c r="AH77" i="1"/>
  <c r="L77" i="1"/>
  <c r="S77" i="1"/>
  <c r="AE77" i="1"/>
  <c r="AI90" i="1"/>
  <c r="AF90" i="1"/>
  <c r="AD90" i="1"/>
  <c r="H90" i="1"/>
  <c r="D90" i="1"/>
  <c r="AB90" i="1"/>
  <c r="Z90" i="1"/>
  <c r="AG90" i="1"/>
  <c r="L90" i="1"/>
  <c r="J90" i="1"/>
  <c r="AH90" i="1"/>
  <c r="J64" i="1"/>
  <c r="AB64" i="1"/>
  <c r="AE64" i="1"/>
  <c r="AG64" i="1"/>
  <c r="S65" i="1"/>
  <c r="L65" i="1"/>
  <c r="AH65" i="1"/>
  <c r="D66" i="1"/>
  <c r="H66" i="1"/>
  <c r="AD66" i="1"/>
  <c r="AF66" i="1"/>
  <c r="AI66" i="1"/>
  <c r="Z67" i="1"/>
  <c r="J68" i="1"/>
  <c r="AB68" i="1"/>
  <c r="AE68" i="1"/>
  <c r="AG68" i="1"/>
  <c r="S69" i="1"/>
  <c r="L69" i="1"/>
  <c r="AH69" i="1"/>
  <c r="D70" i="1"/>
  <c r="H70" i="1"/>
  <c r="Z70" i="1"/>
  <c r="D71" i="1"/>
  <c r="AD71" i="1"/>
  <c r="H73" i="1"/>
  <c r="AF73" i="1"/>
  <c r="D75" i="1"/>
  <c r="AD75" i="1"/>
  <c r="H77" i="1"/>
  <c r="AF77" i="1"/>
  <c r="J79" i="1"/>
  <c r="AB79" i="1"/>
  <c r="Z81" i="1"/>
  <c r="AH81" i="1"/>
  <c r="L81" i="1"/>
  <c r="S81" i="1"/>
  <c r="AE81" i="1"/>
  <c r="AH83" i="1"/>
  <c r="L83" i="1"/>
  <c r="S83" i="1"/>
  <c r="Z83" i="1"/>
  <c r="AE83" i="1"/>
  <c r="J85" i="1"/>
  <c r="AB85" i="1"/>
  <c r="AH87" i="1"/>
  <c r="L87" i="1"/>
  <c r="S87" i="1"/>
  <c r="Z87" i="1"/>
  <c r="AE87" i="1"/>
  <c r="AH93" i="1"/>
  <c r="L93" i="1"/>
  <c r="S93" i="1"/>
  <c r="Z93" i="1"/>
  <c r="AF93" i="1"/>
  <c r="H93" i="1"/>
  <c r="AI93" i="1"/>
  <c r="AD93" i="1"/>
  <c r="D93" i="1"/>
  <c r="AE93" i="1"/>
  <c r="AH97" i="1"/>
  <c r="L97" i="1"/>
  <c r="S97" i="1"/>
  <c r="Z97" i="1"/>
  <c r="AF97" i="1"/>
  <c r="H97" i="1"/>
  <c r="AI97" i="1"/>
  <c r="AD97" i="1"/>
  <c r="D97" i="1"/>
  <c r="AE97" i="1"/>
  <c r="AH101" i="1"/>
  <c r="L101" i="1"/>
  <c r="S101" i="1"/>
  <c r="Z101" i="1"/>
  <c r="AF101" i="1"/>
  <c r="H101" i="1"/>
  <c r="AI101" i="1"/>
  <c r="AD101" i="1"/>
  <c r="D101" i="1"/>
  <c r="AE101" i="1"/>
  <c r="D65" i="1"/>
  <c r="H65" i="1"/>
  <c r="AD65" i="1"/>
  <c r="AF65" i="1"/>
  <c r="AI65" i="1"/>
  <c r="J67" i="1"/>
  <c r="AB67" i="1"/>
  <c r="AE67" i="1"/>
  <c r="AG67" i="1"/>
  <c r="D69" i="1"/>
  <c r="H69" i="1"/>
  <c r="AD69" i="1"/>
  <c r="AF69" i="1"/>
  <c r="AI69" i="1"/>
  <c r="AH71" i="1"/>
  <c r="L71" i="1"/>
  <c r="S71" i="1"/>
  <c r="Z71" i="1"/>
  <c r="AE71" i="1"/>
  <c r="J73" i="1"/>
  <c r="AB73" i="1"/>
  <c r="AG73" i="1"/>
  <c r="AH75" i="1"/>
  <c r="L75" i="1"/>
  <c r="S75" i="1"/>
  <c r="Z75" i="1"/>
  <c r="AE75" i="1"/>
  <c r="J77" i="1"/>
  <c r="AB77" i="1"/>
  <c r="AG77" i="1"/>
  <c r="S90" i="1"/>
  <c r="AE90" i="1"/>
  <c r="AD64" i="1"/>
  <c r="AF64" i="1"/>
  <c r="AI64" i="1"/>
  <c r="Z65" i="1"/>
  <c r="J66" i="1"/>
  <c r="AB66" i="1"/>
  <c r="AE66" i="1"/>
  <c r="AG66" i="1"/>
  <c r="S67" i="1"/>
  <c r="L67" i="1"/>
  <c r="AH67" i="1"/>
  <c r="AD68" i="1"/>
  <c r="AF68" i="1"/>
  <c r="AI68" i="1"/>
  <c r="Z69" i="1"/>
  <c r="AG70" i="1"/>
  <c r="AE70" i="1"/>
  <c r="AB70" i="1"/>
  <c r="AI70" i="1"/>
  <c r="AF70" i="1"/>
  <c r="AD70" i="1"/>
  <c r="J70" i="1"/>
  <c r="H71" i="1"/>
  <c r="AF71" i="1"/>
  <c r="D73" i="1"/>
  <c r="AD73" i="1"/>
  <c r="AI73" i="1"/>
  <c r="H75" i="1"/>
  <c r="AF75" i="1"/>
  <c r="D77" i="1"/>
  <c r="AD77" i="1"/>
  <c r="AI77" i="1"/>
  <c r="AH79" i="1"/>
  <c r="L79" i="1"/>
  <c r="S79" i="1"/>
  <c r="Z79" i="1"/>
  <c r="AE79" i="1"/>
  <c r="Z85" i="1"/>
  <c r="AH85" i="1"/>
  <c r="L85" i="1"/>
  <c r="S85" i="1"/>
  <c r="AE85" i="1"/>
  <c r="Z95" i="1"/>
  <c r="AH95" i="1"/>
  <c r="L95" i="1"/>
  <c r="S95" i="1"/>
  <c r="AI95" i="1"/>
  <c r="AD95" i="1"/>
  <c r="D95" i="1"/>
  <c r="AF95" i="1"/>
  <c r="H95" i="1"/>
  <c r="AE95" i="1"/>
  <c r="Z99" i="1"/>
  <c r="AH99" i="1"/>
  <c r="L99" i="1"/>
  <c r="S99" i="1"/>
  <c r="AI99" i="1"/>
  <c r="AD99" i="1"/>
  <c r="D99" i="1"/>
  <c r="AF99" i="1"/>
  <c r="H99" i="1"/>
  <c r="AE99" i="1"/>
  <c r="Z103" i="1"/>
  <c r="AH103" i="1"/>
  <c r="L103" i="1"/>
  <c r="S103" i="1"/>
  <c r="AI103" i="1"/>
  <c r="AD103" i="1"/>
  <c r="D103" i="1"/>
  <c r="AF103" i="1"/>
  <c r="H103" i="1"/>
  <c r="AE103" i="1"/>
  <c r="AI107" i="1"/>
  <c r="AF107" i="1"/>
  <c r="AD107" i="1"/>
  <c r="H107" i="1"/>
  <c r="D107" i="1"/>
  <c r="AB107" i="1"/>
  <c r="Z107" i="1"/>
  <c r="AG107" i="1"/>
  <c r="L107" i="1"/>
  <c r="J107" i="1"/>
  <c r="AH107" i="1"/>
  <c r="J72" i="1"/>
  <c r="AB72" i="1"/>
  <c r="AE72" i="1"/>
  <c r="AG72" i="1"/>
  <c r="D74" i="1"/>
  <c r="H74" i="1"/>
  <c r="AD74" i="1"/>
  <c r="AF74" i="1"/>
  <c r="AI74" i="1"/>
  <c r="J76" i="1"/>
  <c r="AB76" i="1"/>
  <c r="AE76" i="1"/>
  <c r="AG76" i="1"/>
  <c r="H78" i="1"/>
  <c r="AD78" i="1"/>
  <c r="AF78" i="1"/>
  <c r="AI78" i="1"/>
  <c r="J80" i="1"/>
  <c r="AB80" i="1"/>
  <c r="AE80" i="1"/>
  <c r="AG80" i="1"/>
  <c r="AD82" i="1"/>
  <c r="AF82" i="1"/>
  <c r="AI82" i="1"/>
  <c r="J84" i="1"/>
  <c r="AB84" i="1"/>
  <c r="AE84" i="1"/>
  <c r="AG84" i="1"/>
  <c r="D86" i="1"/>
  <c r="H86" i="1"/>
  <c r="AD86" i="1"/>
  <c r="AF86" i="1"/>
  <c r="AI86" i="1"/>
  <c r="AG88" i="1"/>
  <c r="AE88" i="1"/>
  <c r="AB88" i="1"/>
  <c r="J88" i="1"/>
  <c r="L88" i="1"/>
  <c r="AD88" i="1"/>
  <c r="AD89" i="1"/>
  <c r="Z91" i="1"/>
  <c r="AH91" i="1"/>
  <c r="S91" i="1"/>
  <c r="AF91" i="1"/>
  <c r="D72" i="1"/>
  <c r="H72" i="1"/>
  <c r="AD72" i="1"/>
  <c r="AF72" i="1"/>
  <c r="AI72" i="1"/>
  <c r="J74" i="1"/>
  <c r="AB74" i="1"/>
  <c r="AE74" i="1"/>
  <c r="AG74" i="1"/>
  <c r="D76" i="1"/>
  <c r="H76" i="1"/>
  <c r="AD76" i="1"/>
  <c r="AF76" i="1"/>
  <c r="AI76" i="1"/>
  <c r="J78" i="1"/>
  <c r="AB78" i="1"/>
  <c r="AE78" i="1"/>
  <c r="AG78" i="1"/>
  <c r="D80" i="1"/>
  <c r="H80" i="1"/>
  <c r="AD80" i="1"/>
  <c r="AF80" i="1"/>
  <c r="AI80" i="1"/>
  <c r="J82" i="1"/>
  <c r="AB82" i="1"/>
  <c r="AE82" i="1"/>
  <c r="AG82" i="1"/>
  <c r="D84" i="1"/>
  <c r="H84" i="1"/>
  <c r="AD84" i="1"/>
  <c r="AF84" i="1"/>
  <c r="AI84" i="1"/>
  <c r="J86" i="1"/>
  <c r="AB86" i="1"/>
  <c r="AE86" i="1"/>
  <c r="AG86" i="1"/>
  <c r="D88" i="1"/>
  <c r="H88" i="1"/>
  <c r="AI88" i="1"/>
  <c r="AH89" i="1"/>
  <c r="L89" i="1"/>
  <c r="S89" i="1"/>
  <c r="AE89" i="1"/>
  <c r="AI89" i="1"/>
  <c r="H91" i="1"/>
  <c r="AD91" i="1"/>
  <c r="AI91" i="1"/>
  <c r="J94" i="1"/>
  <c r="AB94" i="1"/>
  <c r="AE94" i="1"/>
  <c r="AG94" i="1"/>
  <c r="J98" i="1"/>
  <c r="AB98" i="1"/>
  <c r="AE98" i="1"/>
  <c r="AG98" i="1"/>
  <c r="J102" i="1"/>
  <c r="AB102" i="1"/>
  <c r="AE102" i="1"/>
  <c r="AG102" i="1"/>
  <c r="Z104" i="1"/>
  <c r="S104" i="1"/>
  <c r="AE104" i="1"/>
  <c r="AH104" i="1"/>
  <c r="Z108" i="1"/>
  <c r="AH108" i="1"/>
  <c r="L108" i="1"/>
  <c r="S108" i="1"/>
  <c r="AB108" i="1"/>
  <c r="AG108" i="1"/>
  <c r="AH110" i="1"/>
  <c r="L110" i="1"/>
  <c r="S110" i="1"/>
  <c r="Z110" i="1"/>
  <c r="AE110" i="1"/>
  <c r="AH114" i="1"/>
  <c r="L114" i="1"/>
  <c r="S114" i="1"/>
  <c r="Z114" i="1"/>
  <c r="AE114" i="1"/>
  <c r="J92" i="1"/>
  <c r="AB92" i="1"/>
  <c r="AE92" i="1"/>
  <c r="AG92" i="1"/>
  <c r="D94" i="1"/>
  <c r="H94" i="1"/>
  <c r="AD94" i="1"/>
  <c r="AF94" i="1"/>
  <c r="AI94" i="1"/>
  <c r="J96" i="1"/>
  <c r="AB96" i="1"/>
  <c r="AE96" i="1"/>
  <c r="AG96" i="1"/>
  <c r="D98" i="1"/>
  <c r="H98" i="1"/>
  <c r="AD98" i="1"/>
  <c r="AF98" i="1"/>
  <c r="AI98" i="1"/>
  <c r="J100" i="1"/>
  <c r="AB100" i="1"/>
  <c r="AE100" i="1"/>
  <c r="AG100" i="1"/>
  <c r="D102" i="1"/>
  <c r="H102" i="1"/>
  <c r="AD102" i="1"/>
  <c r="AF102" i="1"/>
  <c r="AI102" i="1"/>
  <c r="H104" i="1"/>
  <c r="AF104" i="1"/>
  <c r="AH106" i="1"/>
  <c r="L106" i="1"/>
  <c r="S106" i="1"/>
  <c r="AE106" i="1"/>
  <c r="AI106" i="1"/>
  <c r="H108" i="1"/>
  <c r="AE108" i="1"/>
  <c r="J110" i="1"/>
  <c r="AB110" i="1"/>
  <c r="AG110" i="1"/>
  <c r="Z112" i="1"/>
  <c r="AH112" i="1"/>
  <c r="L112" i="1"/>
  <c r="S112" i="1"/>
  <c r="AE112" i="1"/>
  <c r="J114" i="1"/>
  <c r="AB114" i="1"/>
  <c r="AG114" i="1"/>
  <c r="J111" i="1"/>
  <c r="AB111" i="1"/>
  <c r="AE111" i="1"/>
  <c r="AG111" i="1"/>
  <c r="J105" i="1"/>
  <c r="AB105" i="1"/>
  <c r="AE105" i="1"/>
  <c r="AG105" i="1"/>
  <c r="J109" i="1"/>
  <c r="AB109" i="1"/>
  <c r="AE109" i="1"/>
  <c r="AG109" i="1"/>
  <c r="D111" i="1"/>
  <c r="H111" i="1"/>
  <c r="AD111" i="1"/>
  <c r="AF111" i="1"/>
  <c r="AI111" i="1"/>
  <c r="J113" i="1"/>
  <c r="AB113" i="1"/>
  <c r="AE113" i="1"/>
  <c r="AG113" i="1"/>
  <c r="G27" i="1"/>
  <c r="H27" i="1"/>
  <c r="G25" i="1"/>
  <c r="H25" i="1"/>
  <c r="G23" i="1"/>
  <c r="H23" i="1"/>
  <c r="G21" i="1"/>
  <c r="H21" i="1"/>
  <c r="G19" i="1"/>
  <c r="H19" i="1"/>
  <c r="G17" i="1"/>
  <c r="H17" i="1"/>
  <c r="G15" i="1"/>
  <c r="H15" i="1"/>
  <c r="G13" i="1"/>
  <c r="H13" i="1"/>
  <c r="G11" i="1"/>
  <c r="H11" i="1"/>
  <c r="J61" i="1"/>
  <c r="J54" i="1"/>
  <c r="J53" i="1"/>
  <c r="J46" i="1"/>
  <c r="J45" i="1"/>
  <c r="J38" i="1"/>
  <c r="J37" i="1"/>
  <c r="J30" i="1"/>
  <c r="J29" i="1"/>
  <c r="J60" i="1"/>
  <c r="J59" i="1"/>
  <c r="H54" i="1"/>
  <c r="J52" i="1"/>
  <c r="J51" i="1"/>
  <c r="H46" i="1"/>
  <c r="J44" i="1"/>
  <c r="J43" i="1"/>
  <c r="H38" i="1"/>
  <c r="J36" i="1"/>
  <c r="J35" i="1"/>
  <c r="H30" i="1"/>
  <c r="J28" i="1"/>
  <c r="J27" i="1"/>
  <c r="J25" i="1"/>
  <c r="J23" i="1"/>
  <c r="J21" i="1"/>
  <c r="J19" i="1"/>
  <c r="J17" i="1"/>
  <c r="J15" i="1"/>
  <c r="J13" i="1"/>
  <c r="J11" i="1"/>
  <c r="H61" i="1"/>
  <c r="I61" i="1" s="1"/>
  <c r="H60" i="1"/>
  <c r="J58" i="1"/>
  <c r="J57" i="1"/>
  <c r="G54" i="1"/>
  <c r="H53" i="1"/>
  <c r="H52" i="1"/>
  <c r="J50" i="1"/>
  <c r="J49" i="1"/>
  <c r="G46" i="1"/>
  <c r="H45" i="1"/>
  <c r="H44" i="1"/>
  <c r="J42" i="1"/>
  <c r="J41" i="1"/>
  <c r="G38" i="1"/>
  <c r="H37" i="1"/>
  <c r="H36" i="1"/>
  <c r="J34" i="1"/>
  <c r="J33" i="1"/>
  <c r="G30" i="1"/>
  <c r="H29" i="1"/>
  <c r="H28" i="1"/>
  <c r="AA24" i="1" l="1"/>
  <c r="M11" i="1"/>
  <c r="T50" i="1"/>
  <c r="F198" i="60"/>
  <c r="F213" i="60" s="1"/>
  <c r="F228" i="60" s="1"/>
  <c r="F197" i="60"/>
  <c r="F212" i="60" s="1"/>
  <c r="F227" i="60" s="1"/>
  <c r="F196" i="60"/>
  <c r="F211" i="60" s="1"/>
  <c r="F226" i="60" s="1"/>
  <c r="F195" i="60"/>
  <c r="F210" i="60" s="1"/>
  <c r="F225" i="60" s="1"/>
  <c r="F190" i="60"/>
  <c r="I56" i="1"/>
  <c r="I60" i="1"/>
  <c r="I40" i="1"/>
  <c r="AA36" i="1"/>
  <c r="I34" i="1"/>
  <c r="M30" i="1"/>
  <c r="I58" i="1"/>
  <c r="T58" i="1"/>
  <c r="M57" i="1"/>
  <c r="I53" i="1"/>
  <c r="T57" i="1"/>
  <c r="I50" i="1"/>
  <c r="T60" i="1"/>
  <c r="I51" i="1"/>
  <c r="M60" i="1"/>
  <c r="AA60" i="1"/>
  <c r="M59" i="1"/>
  <c r="AA55" i="1"/>
  <c r="T59" i="1"/>
  <c r="AA59" i="1"/>
  <c r="AA58" i="1"/>
  <c r="I57" i="1"/>
  <c r="M58" i="1"/>
  <c r="AA57" i="1"/>
  <c r="AA56" i="1"/>
  <c r="M56" i="1"/>
  <c r="I55" i="1"/>
  <c r="T56" i="1"/>
  <c r="T55" i="1"/>
  <c r="AA51" i="1"/>
  <c r="M55" i="1"/>
  <c r="T53" i="1"/>
  <c r="AA54" i="1"/>
  <c r="I54" i="1"/>
  <c r="T51" i="1"/>
  <c r="I52" i="1"/>
  <c r="AA53" i="1"/>
  <c r="T54" i="1"/>
  <c r="M54" i="1"/>
  <c r="AA46" i="1"/>
  <c r="M53" i="1"/>
  <c r="AA52" i="1"/>
  <c r="T49" i="1"/>
  <c r="I44" i="1"/>
  <c r="M52" i="1"/>
  <c r="M42" i="1"/>
  <c r="M51" i="1"/>
  <c r="M45" i="1"/>
  <c r="T52" i="1"/>
  <c r="I46" i="1"/>
  <c r="I48" i="1"/>
  <c r="M50" i="1"/>
  <c r="AA50" i="1"/>
  <c r="M49" i="1"/>
  <c r="M48" i="1"/>
  <c r="I42" i="1"/>
  <c r="I49" i="1"/>
  <c r="AA49" i="1"/>
  <c r="AA48" i="1"/>
  <c r="T36" i="1"/>
  <c r="AA43" i="1"/>
  <c r="M41" i="1"/>
  <c r="I45" i="1"/>
  <c r="T47" i="1"/>
  <c r="I43" i="1"/>
  <c r="AA47" i="1"/>
  <c r="M47" i="1"/>
  <c r="T48" i="1"/>
  <c r="I47" i="1"/>
  <c r="AA44" i="1"/>
  <c r="T46" i="1"/>
  <c r="AA32" i="1"/>
  <c r="M46" i="1"/>
  <c r="T45" i="1"/>
  <c r="T43" i="1"/>
  <c r="AA45" i="1"/>
  <c r="T44" i="1"/>
  <c r="M44" i="1"/>
  <c r="I38" i="1"/>
  <c r="T42" i="1"/>
  <c r="AA42" i="1"/>
  <c r="I35" i="1"/>
  <c r="T39" i="1"/>
  <c r="M43" i="1"/>
  <c r="I37" i="1"/>
  <c r="I41" i="1"/>
  <c r="T40" i="1"/>
  <c r="AA40" i="1"/>
  <c r="T41" i="1"/>
  <c r="AA41" i="1"/>
  <c r="T38" i="1"/>
  <c r="AA37" i="1"/>
  <c r="AA38" i="1"/>
  <c r="AA39" i="1"/>
  <c r="M40" i="1"/>
  <c r="I39" i="1"/>
  <c r="M38" i="1"/>
  <c r="AA35" i="1"/>
  <c r="T37" i="1"/>
  <c r="M37" i="1"/>
  <c r="M39" i="1"/>
  <c r="AA34" i="1"/>
  <c r="I36" i="1"/>
  <c r="M36" i="1"/>
  <c r="T35" i="1"/>
  <c r="T34" i="1"/>
  <c r="M35" i="1"/>
  <c r="M34" i="1"/>
  <c r="I30" i="1"/>
  <c r="AA33" i="1"/>
  <c r="T30" i="1"/>
  <c r="I33" i="1"/>
  <c r="T28" i="1"/>
  <c r="I31" i="1"/>
  <c r="T32" i="1"/>
  <c r="T33" i="1"/>
  <c r="M32" i="1"/>
  <c r="M33" i="1"/>
  <c r="I32" i="1"/>
  <c r="AA31" i="1"/>
  <c r="T31" i="1"/>
  <c r="M31" i="1"/>
  <c r="AA30" i="1"/>
  <c r="I28" i="1"/>
  <c r="T29" i="1"/>
  <c r="I29" i="1"/>
  <c r="M29" i="1"/>
  <c r="AA26" i="1"/>
  <c r="AA29" i="1"/>
  <c r="T20" i="1"/>
  <c r="I25" i="1"/>
  <c r="AA28" i="1"/>
  <c r="M28" i="1"/>
  <c r="T22" i="1"/>
  <c r="M26" i="1"/>
  <c r="AA27" i="1"/>
  <c r="T27" i="1"/>
  <c r="M27" i="1"/>
  <c r="I27" i="1"/>
  <c r="AA25" i="1"/>
  <c r="I26" i="1"/>
  <c r="T26" i="1"/>
  <c r="I24" i="1"/>
  <c r="T25" i="1"/>
  <c r="M25" i="1"/>
  <c r="T24" i="1"/>
  <c r="M24" i="1"/>
  <c r="M22" i="1"/>
  <c r="I23" i="1"/>
  <c r="AA23" i="1"/>
  <c r="AA22" i="1"/>
  <c r="T23" i="1"/>
  <c r="M23" i="1"/>
  <c r="M21" i="1"/>
  <c r="I22" i="1"/>
  <c r="I21" i="1"/>
  <c r="AA21" i="1"/>
  <c r="I19" i="1"/>
  <c r="T21" i="1"/>
  <c r="M20" i="1"/>
  <c r="I20" i="1"/>
  <c r="AA20" i="1"/>
  <c r="AA19" i="1"/>
  <c r="M19" i="1"/>
  <c r="T14" i="1"/>
  <c r="T19" i="1"/>
  <c r="T18" i="1"/>
  <c r="I18" i="1"/>
  <c r="AA18" i="1"/>
  <c r="T16" i="1"/>
  <c r="I17" i="1"/>
  <c r="I12" i="1"/>
  <c r="M18" i="1"/>
  <c r="AA17" i="1"/>
  <c r="AA16" i="1"/>
  <c r="T17" i="1"/>
  <c r="M17" i="1"/>
  <c r="I16" i="1"/>
  <c r="M16" i="1"/>
  <c r="I15" i="1"/>
  <c r="T15" i="1"/>
  <c r="AA15" i="1"/>
  <c r="M15" i="1"/>
  <c r="M14" i="1"/>
  <c r="T12" i="1"/>
  <c r="AA14" i="1"/>
  <c r="AA11" i="1"/>
  <c r="I14" i="1"/>
  <c r="AA13" i="1"/>
  <c r="M12" i="1"/>
  <c r="T13" i="1"/>
  <c r="I13" i="1"/>
  <c r="T11" i="1"/>
  <c r="M13" i="1"/>
  <c r="AA12" i="1"/>
  <c r="I11" i="1"/>
  <c r="F219" i="60" l="1"/>
  <c r="F234" i="60" s="1"/>
  <c r="F205" i="60"/>
  <c r="F220" i="60" s="1"/>
  <c r="F235" i="60" s="1"/>
  <c r="B12" i="51"/>
  <c r="C12" i="51"/>
  <c r="D12" i="51" s="1"/>
  <c r="E12" i="51"/>
  <c r="T12" i="51"/>
  <c r="U12" i="51"/>
  <c r="V12" i="51"/>
  <c r="W12" i="51"/>
  <c r="X12" i="51"/>
  <c r="Y12" i="51"/>
  <c r="Z12" i="51"/>
  <c r="AA12" i="51"/>
  <c r="AB12" i="51"/>
  <c r="AC12" i="51"/>
  <c r="B13" i="51"/>
  <c r="C13" i="51"/>
  <c r="D13" i="51" s="1"/>
  <c r="E13" i="51"/>
  <c r="T13" i="51"/>
  <c r="U13" i="51"/>
  <c r="V13" i="51"/>
  <c r="W13" i="51"/>
  <c r="X13" i="51"/>
  <c r="Y13" i="51"/>
  <c r="Z13" i="51"/>
  <c r="AA13" i="51"/>
  <c r="AB13" i="51"/>
  <c r="AC13" i="51"/>
  <c r="B14" i="51"/>
  <c r="C14" i="51"/>
  <c r="D14" i="51" s="1"/>
  <c r="E14" i="51"/>
  <c r="F14" i="51" s="1"/>
  <c r="T14" i="51"/>
  <c r="U14" i="51"/>
  <c r="V14" i="51"/>
  <c r="W14" i="51"/>
  <c r="X14" i="51"/>
  <c r="Y14" i="51"/>
  <c r="Z14" i="51"/>
  <c r="AA14" i="51"/>
  <c r="AB14" i="51"/>
  <c r="AC14" i="51"/>
  <c r="B15" i="51"/>
  <c r="C15" i="51"/>
  <c r="D15" i="51" s="1"/>
  <c r="E15" i="51"/>
  <c r="F15" i="51" s="1"/>
  <c r="T15" i="51"/>
  <c r="U15" i="51"/>
  <c r="V15" i="51"/>
  <c r="W15" i="51"/>
  <c r="X15" i="51"/>
  <c r="Y15" i="51"/>
  <c r="Z15" i="51"/>
  <c r="AA15" i="51"/>
  <c r="AB15" i="51"/>
  <c r="AC15" i="51"/>
  <c r="B16" i="51"/>
  <c r="C16" i="51"/>
  <c r="D16" i="51" s="1"/>
  <c r="E16" i="51"/>
  <c r="F16" i="51" s="1"/>
  <c r="T16" i="51"/>
  <c r="U16" i="51"/>
  <c r="V16" i="51"/>
  <c r="W16" i="51"/>
  <c r="X16" i="51"/>
  <c r="Y16" i="51"/>
  <c r="Z16" i="51"/>
  <c r="AA16" i="51"/>
  <c r="AB16" i="51"/>
  <c r="AC16" i="51"/>
  <c r="B26" i="51"/>
  <c r="C26" i="51"/>
  <c r="D26" i="51" s="1"/>
  <c r="E26" i="51"/>
  <c r="F26" i="51" s="1"/>
  <c r="H26" i="51"/>
  <c r="I26" i="51" s="1"/>
  <c r="J26" i="51"/>
  <c r="K26" i="51" s="1"/>
  <c r="L26" i="51"/>
  <c r="P26" i="51"/>
  <c r="Q26" i="51" s="1"/>
  <c r="S26" i="51"/>
  <c r="N26" i="51"/>
  <c r="O26" i="51" s="1"/>
  <c r="T26" i="51"/>
  <c r="U26" i="51"/>
  <c r="V26" i="51"/>
  <c r="W26" i="51"/>
  <c r="X26" i="51"/>
  <c r="Y26" i="51"/>
  <c r="Z26" i="51"/>
  <c r="AA26" i="51"/>
  <c r="AB26" i="51"/>
  <c r="AC26" i="51"/>
  <c r="B27" i="51"/>
  <c r="C27" i="51"/>
  <c r="D27" i="51" s="1"/>
  <c r="E27" i="51"/>
  <c r="F27" i="51" s="1"/>
  <c r="I12" i="51"/>
  <c r="K12" i="51"/>
  <c r="Q12" i="51"/>
  <c r="S27" i="51"/>
  <c r="O12" i="51"/>
  <c r="T27" i="51"/>
  <c r="U27" i="51"/>
  <c r="V27" i="51"/>
  <c r="W27" i="51"/>
  <c r="X27" i="51"/>
  <c r="Y27" i="51"/>
  <c r="Z27" i="51"/>
  <c r="AA27" i="51"/>
  <c r="AB27" i="51"/>
  <c r="AC27" i="51"/>
  <c r="B28" i="51"/>
  <c r="C28" i="51"/>
  <c r="D28" i="51" s="1"/>
  <c r="E28" i="51"/>
  <c r="F28" i="51" s="1"/>
  <c r="I13" i="51"/>
  <c r="K13" i="51"/>
  <c r="Q13" i="51"/>
  <c r="S28" i="51"/>
  <c r="O13" i="51"/>
  <c r="T28" i="51"/>
  <c r="U28" i="51"/>
  <c r="V28" i="51"/>
  <c r="W28" i="51"/>
  <c r="X28" i="51"/>
  <c r="Y28" i="51"/>
  <c r="Z28" i="51"/>
  <c r="AA28" i="51"/>
  <c r="AB28" i="51"/>
  <c r="AC28" i="51"/>
  <c r="AC11" i="51"/>
  <c r="AB11" i="51"/>
  <c r="AA11" i="51"/>
  <c r="Z11" i="51"/>
  <c r="Y11" i="51"/>
  <c r="X11" i="51"/>
  <c r="W11" i="51"/>
  <c r="V11" i="51"/>
  <c r="U11" i="51"/>
  <c r="T11" i="51"/>
  <c r="N11" i="51"/>
  <c r="S11" i="51"/>
  <c r="L11" i="51"/>
  <c r="J11" i="51"/>
  <c r="K11" i="51" s="1"/>
  <c r="H11" i="51"/>
  <c r="E11" i="51"/>
  <c r="C11" i="51"/>
  <c r="D11" i="51" s="1"/>
  <c r="B11" i="51"/>
  <c r="F22" i="47"/>
  <c r="X22" i="47" s="1"/>
  <c r="C22" i="47"/>
  <c r="D22" i="47" s="1"/>
  <c r="B22" i="47"/>
  <c r="B12" i="47"/>
  <c r="C12" i="47"/>
  <c r="D12" i="47" s="1"/>
  <c r="F12" i="47"/>
  <c r="B13" i="47"/>
  <c r="C13" i="47"/>
  <c r="D13" i="47" s="1"/>
  <c r="F13" i="47"/>
  <c r="B14" i="47"/>
  <c r="C14" i="47"/>
  <c r="D14" i="47" s="1"/>
  <c r="F14" i="47"/>
  <c r="B15" i="47"/>
  <c r="C15" i="47"/>
  <c r="D15" i="47" s="1"/>
  <c r="F15" i="47"/>
  <c r="F11" i="47"/>
  <c r="C11" i="47"/>
  <c r="D11" i="47" s="1"/>
  <c r="B11" i="47"/>
  <c r="Z60" i="50"/>
  <c r="Y60" i="50"/>
  <c r="X60" i="50"/>
  <c r="W60" i="50"/>
  <c r="V60" i="50"/>
  <c r="U60" i="50"/>
  <c r="T60" i="50"/>
  <c r="S60" i="50"/>
  <c r="R60" i="50"/>
  <c r="Q60" i="50"/>
  <c r="I60" i="50"/>
  <c r="G60" i="50"/>
  <c r="F60" i="50"/>
  <c r="E60" i="50"/>
  <c r="C60" i="50"/>
  <c r="B60" i="50"/>
  <c r="Z59" i="50"/>
  <c r="Y59" i="50"/>
  <c r="X59" i="50"/>
  <c r="W59" i="50"/>
  <c r="V59" i="50"/>
  <c r="U59" i="50"/>
  <c r="T59" i="50"/>
  <c r="S59" i="50"/>
  <c r="R59" i="50"/>
  <c r="Q59" i="50"/>
  <c r="I59" i="50"/>
  <c r="G59" i="50"/>
  <c r="F59" i="50"/>
  <c r="E59" i="50"/>
  <c r="C59" i="50"/>
  <c r="B59" i="50"/>
  <c r="Z58" i="50"/>
  <c r="Y58" i="50"/>
  <c r="X58" i="50"/>
  <c r="W58" i="50"/>
  <c r="V58" i="50"/>
  <c r="U58" i="50"/>
  <c r="T58" i="50"/>
  <c r="S58" i="50"/>
  <c r="R58" i="50"/>
  <c r="Q58" i="50"/>
  <c r="I58" i="50"/>
  <c r="G58" i="50"/>
  <c r="F58" i="50"/>
  <c r="E58" i="50"/>
  <c r="C58" i="50"/>
  <c r="B58" i="50"/>
  <c r="Z57" i="50"/>
  <c r="Y57" i="50"/>
  <c r="X57" i="50"/>
  <c r="W57" i="50"/>
  <c r="V57" i="50"/>
  <c r="U57" i="50"/>
  <c r="T57" i="50"/>
  <c r="S57" i="50"/>
  <c r="R57" i="50"/>
  <c r="Q57" i="50"/>
  <c r="I57" i="50"/>
  <c r="G57" i="50"/>
  <c r="F57" i="50"/>
  <c r="E57" i="50"/>
  <c r="C57" i="50"/>
  <c r="B57" i="50"/>
  <c r="Z56" i="50"/>
  <c r="Y56" i="50"/>
  <c r="X56" i="50"/>
  <c r="W56" i="50"/>
  <c r="V56" i="50"/>
  <c r="U56" i="50"/>
  <c r="T56" i="50"/>
  <c r="S56" i="50"/>
  <c r="R56" i="50"/>
  <c r="Q56" i="50"/>
  <c r="I56" i="50"/>
  <c r="G56" i="50"/>
  <c r="F56" i="50"/>
  <c r="E56" i="50"/>
  <c r="C56" i="50"/>
  <c r="B56" i="50"/>
  <c r="Z55" i="50"/>
  <c r="Y55" i="50"/>
  <c r="X55" i="50"/>
  <c r="W55" i="50"/>
  <c r="V55" i="50"/>
  <c r="U55" i="50"/>
  <c r="T55" i="50"/>
  <c r="S55" i="50"/>
  <c r="R55" i="50"/>
  <c r="Q55" i="50"/>
  <c r="I55" i="50"/>
  <c r="G55" i="50"/>
  <c r="F55" i="50"/>
  <c r="E55" i="50"/>
  <c r="C55" i="50"/>
  <c r="B55" i="50"/>
  <c r="Z54" i="50"/>
  <c r="Y54" i="50"/>
  <c r="X54" i="50"/>
  <c r="W54" i="50"/>
  <c r="V54" i="50"/>
  <c r="U54" i="50"/>
  <c r="T54" i="50"/>
  <c r="S54" i="50"/>
  <c r="R54" i="50"/>
  <c r="Q54" i="50"/>
  <c r="I54" i="50"/>
  <c r="G54" i="50"/>
  <c r="F54" i="50"/>
  <c r="E54" i="50"/>
  <c r="C54" i="50"/>
  <c r="B54" i="50"/>
  <c r="Z53" i="50"/>
  <c r="Y53" i="50"/>
  <c r="X53" i="50"/>
  <c r="W53" i="50"/>
  <c r="V53" i="50"/>
  <c r="U53" i="50"/>
  <c r="T53" i="50"/>
  <c r="S53" i="50"/>
  <c r="R53" i="50"/>
  <c r="Q53" i="50"/>
  <c r="I53" i="50"/>
  <c r="G53" i="50"/>
  <c r="F53" i="50"/>
  <c r="E53" i="50"/>
  <c r="C53" i="50"/>
  <c r="B53" i="50"/>
  <c r="Z52" i="50"/>
  <c r="Y52" i="50"/>
  <c r="X52" i="50"/>
  <c r="W52" i="50"/>
  <c r="V52" i="50"/>
  <c r="U52" i="50"/>
  <c r="T52" i="50"/>
  <c r="S52" i="50"/>
  <c r="R52" i="50"/>
  <c r="Q52" i="50"/>
  <c r="I52" i="50"/>
  <c r="G52" i="50"/>
  <c r="F52" i="50"/>
  <c r="E52" i="50"/>
  <c r="C52" i="50"/>
  <c r="B52" i="50"/>
  <c r="Z51" i="50"/>
  <c r="Y51" i="50"/>
  <c r="X51" i="50"/>
  <c r="W51" i="50"/>
  <c r="V51" i="50"/>
  <c r="U51" i="50"/>
  <c r="T51" i="50"/>
  <c r="S51" i="50"/>
  <c r="R51" i="50"/>
  <c r="Q51" i="50"/>
  <c r="I51" i="50"/>
  <c r="G51" i="50"/>
  <c r="F51" i="50"/>
  <c r="E51" i="50"/>
  <c r="C51" i="50"/>
  <c r="B51" i="50"/>
  <c r="Z50" i="50"/>
  <c r="Y50" i="50"/>
  <c r="X50" i="50"/>
  <c r="W50" i="50"/>
  <c r="V50" i="50"/>
  <c r="U50" i="50"/>
  <c r="T50" i="50"/>
  <c r="S50" i="50"/>
  <c r="R50" i="50"/>
  <c r="Q50" i="50"/>
  <c r="I50" i="50"/>
  <c r="G50" i="50"/>
  <c r="F50" i="50"/>
  <c r="E50" i="50"/>
  <c r="C50" i="50"/>
  <c r="B50" i="50"/>
  <c r="Z49" i="50"/>
  <c r="Y49" i="50"/>
  <c r="X49" i="50"/>
  <c r="W49" i="50"/>
  <c r="V49" i="50"/>
  <c r="U49" i="50"/>
  <c r="T49" i="50"/>
  <c r="S49" i="50"/>
  <c r="R49" i="50"/>
  <c r="Q49" i="50"/>
  <c r="I49" i="50"/>
  <c r="G49" i="50"/>
  <c r="F49" i="50"/>
  <c r="E49" i="50"/>
  <c r="C49" i="50"/>
  <c r="B49" i="50"/>
  <c r="Z48" i="50"/>
  <c r="Y48" i="50"/>
  <c r="X48" i="50"/>
  <c r="W48" i="50"/>
  <c r="V48" i="50"/>
  <c r="U48" i="50"/>
  <c r="T48" i="50"/>
  <c r="S48" i="50"/>
  <c r="R48" i="50"/>
  <c r="Q48" i="50"/>
  <c r="I48" i="50"/>
  <c r="G48" i="50"/>
  <c r="F48" i="50"/>
  <c r="E48" i="50"/>
  <c r="C48" i="50"/>
  <c r="B48" i="50"/>
  <c r="Z47" i="50"/>
  <c r="Y47" i="50"/>
  <c r="X47" i="50"/>
  <c r="W47" i="50"/>
  <c r="V47" i="50"/>
  <c r="U47" i="50"/>
  <c r="T47" i="50"/>
  <c r="S47" i="50"/>
  <c r="R47" i="50"/>
  <c r="Q47" i="50"/>
  <c r="I47" i="50"/>
  <c r="G47" i="50"/>
  <c r="F47" i="50"/>
  <c r="E47" i="50"/>
  <c r="C47" i="50"/>
  <c r="B47" i="50"/>
  <c r="Z46" i="50"/>
  <c r="Y46" i="50"/>
  <c r="X46" i="50"/>
  <c r="W46" i="50"/>
  <c r="V46" i="50"/>
  <c r="U46" i="50"/>
  <c r="T46" i="50"/>
  <c r="S46" i="50"/>
  <c r="R46" i="50"/>
  <c r="Q46" i="50"/>
  <c r="I46" i="50"/>
  <c r="G46" i="50"/>
  <c r="F46" i="50"/>
  <c r="E46" i="50"/>
  <c r="C46" i="50"/>
  <c r="B46" i="50"/>
  <c r="Z45" i="50"/>
  <c r="Y45" i="50"/>
  <c r="X45" i="50"/>
  <c r="W45" i="50"/>
  <c r="V45" i="50"/>
  <c r="U45" i="50"/>
  <c r="T45" i="50"/>
  <c r="S45" i="50"/>
  <c r="R45" i="50"/>
  <c r="Q45" i="50"/>
  <c r="I45" i="50"/>
  <c r="G45" i="50"/>
  <c r="F45" i="50"/>
  <c r="E45" i="50"/>
  <c r="C45" i="50"/>
  <c r="B45" i="50"/>
  <c r="Z43" i="50"/>
  <c r="Y43" i="50"/>
  <c r="X43" i="50"/>
  <c r="W43" i="50"/>
  <c r="V43" i="50"/>
  <c r="U43" i="50"/>
  <c r="T43" i="50"/>
  <c r="S43" i="50"/>
  <c r="R43" i="50"/>
  <c r="Q43" i="50"/>
  <c r="I43" i="50"/>
  <c r="G43" i="50"/>
  <c r="H43" i="50" s="1"/>
  <c r="F43" i="50"/>
  <c r="E43" i="50"/>
  <c r="C43" i="50"/>
  <c r="B43" i="50"/>
  <c r="Z42" i="50"/>
  <c r="Y42" i="50"/>
  <c r="X42" i="50"/>
  <c r="W42" i="50"/>
  <c r="V42" i="50"/>
  <c r="U42" i="50"/>
  <c r="T42" i="50"/>
  <c r="S42" i="50"/>
  <c r="R42" i="50"/>
  <c r="Q42" i="50"/>
  <c r="I42" i="50"/>
  <c r="G42" i="50"/>
  <c r="H42" i="50" s="1"/>
  <c r="F42" i="50"/>
  <c r="E42" i="50"/>
  <c r="C42" i="50"/>
  <c r="B42" i="50"/>
  <c r="Z41" i="50"/>
  <c r="Y41" i="50"/>
  <c r="X41" i="50"/>
  <c r="W41" i="50"/>
  <c r="V41" i="50"/>
  <c r="U41" i="50"/>
  <c r="T41" i="50"/>
  <c r="S41" i="50"/>
  <c r="R41" i="50"/>
  <c r="Q41" i="50"/>
  <c r="I41" i="50"/>
  <c r="G41" i="50"/>
  <c r="H41" i="50" s="1"/>
  <c r="F41" i="50"/>
  <c r="E41" i="50"/>
  <c r="C41" i="50"/>
  <c r="B41" i="50"/>
  <c r="Z40" i="50"/>
  <c r="Y40" i="50"/>
  <c r="X40" i="50"/>
  <c r="W40" i="50"/>
  <c r="V40" i="50"/>
  <c r="U40" i="50"/>
  <c r="T40" i="50"/>
  <c r="S40" i="50"/>
  <c r="R40" i="50"/>
  <c r="Q40" i="50"/>
  <c r="I40" i="50"/>
  <c r="G40" i="50"/>
  <c r="F40" i="50"/>
  <c r="E40" i="50"/>
  <c r="C40" i="50"/>
  <c r="B40" i="50"/>
  <c r="Z39" i="50"/>
  <c r="Y39" i="50"/>
  <c r="X39" i="50"/>
  <c r="W39" i="50"/>
  <c r="V39" i="50"/>
  <c r="U39" i="50"/>
  <c r="T39" i="50"/>
  <c r="S39" i="50"/>
  <c r="R39" i="50"/>
  <c r="Q39" i="50"/>
  <c r="I39" i="50"/>
  <c r="G39" i="50"/>
  <c r="F39" i="50"/>
  <c r="E39" i="50"/>
  <c r="C39" i="50"/>
  <c r="B39" i="50"/>
  <c r="Z38" i="50"/>
  <c r="Y38" i="50"/>
  <c r="X38" i="50"/>
  <c r="W38" i="50"/>
  <c r="V38" i="50"/>
  <c r="U38" i="50"/>
  <c r="T38" i="50"/>
  <c r="S38" i="50"/>
  <c r="R38" i="50"/>
  <c r="Q38" i="50"/>
  <c r="I38" i="50"/>
  <c r="G38" i="50"/>
  <c r="H38" i="50" s="1"/>
  <c r="F38" i="50"/>
  <c r="E38" i="50"/>
  <c r="C38" i="50"/>
  <c r="B38" i="50"/>
  <c r="Z37" i="50"/>
  <c r="Y37" i="50"/>
  <c r="X37" i="50"/>
  <c r="W37" i="50"/>
  <c r="V37" i="50"/>
  <c r="U37" i="50"/>
  <c r="T37" i="50"/>
  <c r="S37" i="50"/>
  <c r="R37" i="50"/>
  <c r="Q37" i="50"/>
  <c r="I37" i="50"/>
  <c r="G37" i="50"/>
  <c r="F37" i="50"/>
  <c r="E37" i="50"/>
  <c r="C37" i="50"/>
  <c r="B37" i="50"/>
  <c r="Z36" i="50"/>
  <c r="Y36" i="50"/>
  <c r="X36" i="50"/>
  <c r="W36" i="50"/>
  <c r="V36" i="50"/>
  <c r="U36" i="50"/>
  <c r="T36" i="50"/>
  <c r="S36" i="50"/>
  <c r="R36" i="50"/>
  <c r="Q36" i="50"/>
  <c r="I36" i="50"/>
  <c r="G36" i="50"/>
  <c r="F36" i="50"/>
  <c r="E36" i="50"/>
  <c r="C36" i="50"/>
  <c r="B36" i="50"/>
  <c r="Z35" i="50"/>
  <c r="Y35" i="50"/>
  <c r="X35" i="50"/>
  <c r="W35" i="50"/>
  <c r="V35" i="50"/>
  <c r="U35" i="50"/>
  <c r="T35" i="50"/>
  <c r="S35" i="50"/>
  <c r="R35" i="50"/>
  <c r="Q35" i="50"/>
  <c r="I35" i="50"/>
  <c r="G35" i="50"/>
  <c r="F35" i="50"/>
  <c r="E35" i="50"/>
  <c r="C35" i="50"/>
  <c r="B35" i="50"/>
  <c r="Z34" i="50"/>
  <c r="Y34" i="50"/>
  <c r="X34" i="50"/>
  <c r="W34" i="50"/>
  <c r="V34" i="50"/>
  <c r="U34" i="50"/>
  <c r="T34" i="50"/>
  <c r="S34" i="50"/>
  <c r="R34" i="50"/>
  <c r="Q34" i="50"/>
  <c r="I34" i="50"/>
  <c r="G34" i="50"/>
  <c r="F34" i="50"/>
  <c r="E34" i="50"/>
  <c r="C34" i="50"/>
  <c r="B34" i="50"/>
  <c r="Z33" i="50"/>
  <c r="Y33" i="50"/>
  <c r="X33" i="50"/>
  <c r="W33" i="50"/>
  <c r="V33" i="50"/>
  <c r="U33" i="50"/>
  <c r="T33" i="50"/>
  <c r="S33" i="50"/>
  <c r="R33" i="50"/>
  <c r="Q33" i="50"/>
  <c r="I33" i="50"/>
  <c r="G33" i="50"/>
  <c r="F33" i="50"/>
  <c r="E33" i="50"/>
  <c r="C33" i="50"/>
  <c r="B33" i="50"/>
  <c r="Z32" i="50"/>
  <c r="Y32" i="50"/>
  <c r="X32" i="50"/>
  <c r="W32" i="50"/>
  <c r="V32" i="50"/>
  <c r="U32" i="50"/>
  <c r="T32" i="50"/>
  <c r="S32" i="50"/>
  <c r="R32" i="50"/>
  <c r="Q32" i="50"/>
  <c r="I32" i="50"/>
  <c r="G32" i="50"/>
  <c r="F32" i="50"/>
  <c r="E32" i="50"/>
  <c r="C32" i="50"/>
  <c r="B32" i="50"/>
  <c r="Z31" i="50"/>
  <c r="Y31" i="50"/>
  <c r="X31" i="50"/>
  <c r="W31" i="50"/>
  <c r="V31" i="50"/>
  <c r="U31" i="50"/>
  <c r="T31" i="50"/>
  <c r="S31" i="50"/>
  <c r="R31" i="50"/>
  <c r="Q31" i="50"/>
  <c r="I31" i="50"/>
  <c r="G31" i="50"/>
  <c r="F31" i="50"/>
  <c r="E31" i="50"/>
  <c r="C31" i="50"/>
  <c r="B31" i="50"/>
  <c r="Z30" i="50"/>
  <c r="Y30" i="50"/>
  <c r="X30" i="50"/>
  <c r="W30" i="50"/>
  <c r="V30" i="50"/>
  <c r="U30" i="50"/>
  <c r="T30" i="50"/>
  <c r="S30" i="50"/>
  <c r="R30" i="50"/>
  <c r="Q30" i="50"/>
  <c r="I30" i="50"/>
  <c r="G30" i="50"/>
  <c r="F30" i="50"/>
  <c r="E30" i="50"/>
  <c r="C30" i="50"/>
  <c r="B30" i="50"/>
  <c r="Z29" i="50"/>
  <c r="Y29" i="50"/>
  <c r="X29" i="50"/>
  <c r="W29" i="50"/>
  <c r="V29" i="50"/>
  <c r="U29" i="50"/>
  <c r="T29" i="50"/>
  <c r="S29" i="50"/>
  <c r="R29" i="50"/>
  <c r="Q29" i="50"/>
  <c r="I29" i="50"/>
  <c r="G29" i="50"/>
  <c r="F29" i="50"/>
  <c r="E29" i="50"/>
  <c r="C29" i="50"/>
  <c r="B29" i="50"/>
  <c r="Z28" i="50"/>
  <c r="Y28" i="50"/>
  <c r="X28" i="50"/>
  <c r="W28" i="50"/>
  <c r="V28" i="50"/>
  <c r="U28" i="50"/>
  <c r="T28" i="50"/>
  <c r="S28" i="50"/>
  <c r="R28" i="50"/>
  <c r="Q28" i="50"/>
  <c r="I28" i="50"/>
  <c r="G28" i="50"/>
  <c r="F28" i="50"/>
  <c r="E28" i="50"/>
  <c r="C28" i="50"/>
  <c r="B28" i="50"/>
  <c r="B12" i="50"/>
  <c r="C12" i="50"/>
  <c r="E12" i="50"/>
  <c r="F12" i="50"/>
  <c r="G12" i="50"/>
  <c r="I12" i="50"/>
  <c r="Q12" i="50"/>
  <c r="R12" i="50"/>
  <c r="S12" i="50"/>
  <c r="T12" i="50"/>
  <c r="U12" i="50"/>
  <c r="V12" i="50"/>
  <c r="W12" i="50"/>
  <c r="X12" i="50"/>
  <c r="Y12" i="50"/>
  <c r="Z12" i="50"/>
  <c r="B13" i="50"/>
  <c r="C13" i="50"/>
  <c r="E13" i="50"/>
  <c r="F13" i="50"/>
  <c r="G13" i="50"/>
  <c r="I13" i="50"/>
  <c r="Q13" i="50"/>
  <c r="R13" i="50"/>
  <c r="S13" i="50"/>
  <c r="T13" i="50"/>
  <c r="U13" i="50"/>
  <c r="V13" i="50"/>
  <c r="W13" i="50"/>
  <c r="X13" i="50"/>
  <c r="Y13" i="50"/>
  <c r="Z13" i="50"/>
  <c r="B14" i="50"/>
  <c r="C14" i="50"/>
  <c r="E14" i="50"/>
  <c r="F14" i="50"/>
  <c r="G14" i="50"/>
  <c r="I14" i="50"/>
  <c r="Q14" i="50"/>
  <c r="R14" i="50"/>
  <c r="S14" i="50"/>
  <c r="T14" i="50"/>
  <c r="U14" i="50"/>
  <c r="V14" i="50"/>
  <c r="W14" i="50"/>
  <c r="X14" i="50"/>
  <c r="Y14" i="50"/>
  <c r="Z14" i="50"/>
  <c r="B15" i="50"/>
  <c r="C15" i="50"/>
  <c r="E15" i="50"/>
  <c r="F15" i="50"/>
  <c r="G15" i="50"/>
  <c r="I15" i="50"/>
  <c r="Q15" i="50"/>
  <c r="R15" i="50"/>
  <c r="S15" i="50"/>
  <c r="T15" i="50"/>
  <c r="U15" i="50"/>
  <c r="V15" i="50"/>
  <c r="W15" i="50"/>
  <c r="X15" i="50"/>
  <c r="Y15" i="50"/>
  <c r="Z15" i="50"/>
  <c r="B16" i="50"/>
  <c r="C16" i="50"/>
  <c r="E16" i="50"/>
  <c r="F16" i="50"/>
  <c r="G16" i="50"/>
  <c r="I16" i="50"/>
  <c r="Q16" i="50"/>
  <c r="R16" i="50"/>
  <c r="S16" i="50"/>
  <c r="T16" i="50"/>
  <c r="U16" i="50"/>
  <c r="V16" i="50"/>
  <c r="W16" i="50"/>
  <c r="X16" i="50"/>
  <c r="Y16" i="50"/>
  <c r="Z16" i="50"/>
  <c r="B17" i="50"/>
  <c r="C17" i="50"/>
  <c r="E17" i="50"/>
  <c r="F17" i="50"/>
  <c r="G17" i="50"/>
  <c r="I17" i="50"/>
  <c r="Q17" i="50"/>
  <c r="R17" i="50"/>
  <c r="S17" i="50"/>
  <c r="T17" i="50"/>
  <c r="U17" i="50"/>
  <c r="V17" i="50"/>
  <c r="W17" i="50"/>
  <c r="X17" i="50"/>
  <c r="Y17" i="50"/>
  <c r="Z17" i="50"/>
  <c r="B18" i="50"/>
  <c r="C18" i="50"/>
  <c r="E18" i="50"/>
  <c r="F18" i="50"/>
  <c r="G18" i="50"/>
  <c r="I18" i="50"/>
  <c r="Q18" i="50"/>
  <c r="R18" i="50"/>
  <c r="S18" i="50"/>
  <c r="T18" i="50"/>
  <c r="U18" i="50"/>
  <c r="V18" i="50"/>
  <c r="W18" i="50"/>
  <c r="X18" i="50"/>
  <c r="Y18" i="50"/>
  <c r="Z18" i="50"/>
  <c r="B19" i="50"/>
  <c r="C19" i="50"/>
  <c r="E19" i="50"/>
  <c r="F19" i="50"/>
  <c r="G19" i="50"/>
  <c r="I19" i="50"/>
  <c r="Q19" i="50"/>
  <c r="R19" i="50"/>
  <c r="S19" i="50"/>
  <c r="T19" i="50"/>
  <c r="U19" i="50"/>
  <c r="V19" i="50"/>
  <c r="W19" i="50"/>
  <c r="X19" i="50"/>
  <c r="Y19" i="50"/>
  <c r="Z19" i="50"/>
  <c r="B20" i="50"/>
  <c r="C20" i="50"/>
  <c r="E20" i="50"/>
  <c r="F20" i="50"/>
  <c r="G20" i="50"/>
  <c r="I20" i="50"/>
  <c r="Q20" i="50"/>
  <c r="R20" i="50"/>
  <c r="S20" i="50"/>
  <c r="T20" i="50"/>
  <c r="U20" i="50"/>
  <c r="V20" i="50"/>
  <c r="W20" i="50"/>
  <c r="X20" i="50"/>
  <c r="Y20" i="50"/>
  <c r="Z20" i="50"/>
  <c r="B21" i="50"/>
  <c r="C21" i="50"/>
  <c r="E21" i="50"/>
  <c r="F21" i="50"/>
  <c r="G21" i="50"/>
  <c r="I21" i="50"/>
  <c r="Q21" i="50"/>
  <c r="R21" i="50"/>
  <c r="S21" i="50"/>
  <c r="T21" i="50"/>
  <c r="U21" i="50"/>
  <c r="V21" i="50"/>
  <c r="W21" i="50"/>
  <c r="X21" i="50"/>
  <c r="Y21" i="50"/>
  <c r="Z21" i="50"/>
  <c r="B22" i="50"/>
  <c r="C22" i="50"/>
  <c r="E22" i="50"/>
  <c r="F22" i="50"/>
  <c r="G22" i="50"/>
  <c r="I22" i="50"/>
  <c r="Q22" i="50"/>
  <c r="R22" i="50"/>
  <c r="S22" i="50"/>
  <c r="T22" i="50"/>
  <c r="U22" i="50"/>
  <c r="V22" i="50"/>
  <c r="W22" i="50"/>
  <c r="X22" i="50"/>
  <c r="Y22" i="50"/>
  <c r="Z22" i="50"/>
  <c r="B23" i="50"/>
  <c r="C23" i="50"/>
  <c r="E23" i="50"/>
  <c r="F23" i="50"/>
  <c r="G23" i="50"/>
  <c r="I23" i="50"/>
  <c r="Q23" i="50"/>
  <c r="R23" i="50"/>
  <c r="S23" i="50"/>
  <c r="T23" i="50"/>
  <c r="U23" i="50"/>
  <c r="V23" i="50"/>
  <c r="W23" i="50"/>
  <c r="X23" i="50"/>
  <c r="Y23" i="50"/>
  <c r="Z23" i="50"/>
  <c r="B24" i="50"/>
  <c r="C24" i="50"/>
  <c r="E24" i="50"/>
  <c r="F24" i="50"/>
  <c r="G24" i="50"/>
  <c r="I24" i="50"/>
  <c r="Q24" i="50"/>
  <c r="R24" i="50"/>
  <c r="S24" i="50"/>
  <c r="T24" i="50"/>
  <c r="U24" i="50"/>
  <c r="V24" i="50"/>
  <c r="W24" i="50"/>
  <c r="X24" i="50"/>
  <c r="Y24" i="50"/>
  <c r="Z24" i="50"/>
  <c r="B25" i="50"/>
  <c r="C25" i="50"/>
  <c r="E25" i="50"/>
  <c r="F25" i="50"/>
  <c r="G25" i="50"/>
  <c r="I25" i="50"/>
  <c r="Q25" i="50"/>
  <c r="R25" i="50"/>
  <c r="S25" i="50"/>
  <c r="T25" i="50"/>
  <c r="U25" i="50"/>
  <c r="V25" i="50"/>
  <c r="W25" i="50"/>
  <c r="X25" i="50"/>
  <c r="Y25" i="50"/>
  <c r="Z25" i="50"/>
  <c r="B26" i="50"/>
  <c r="C26" i="50"/>
  <c r="E26" i="50"/>
  <c r="F26" i="50"/>
  <c r="G26" i="50"/>
  <c r="I26" i="50"/>
  <c r="Q26" i="50"/>
  <c r="R26" i="50"/>
  <c r="S26" i="50"/>
  <c r="T26" i="50"/>
  <c r="U26" i="50"/>
  <c r="V26" i="50"/>
  <c r="W26" i="50"/>
  <c r="X26" i="50"/>
  <c r="Y26" i="50"/>
  <c r="Z26" i="50"/>
  <c r="Z11" i="50"/>
  <c r="Y11" i="50"/>
  <c r="X11" i="50"/>
  <c r="W11" i="50"/>
  <c r="V11" i="50"/>
  <c r="U11" i="50"/>
  <c r="T11" i="50"/>
  <c r="S11" i="50"/>
  <c r="R11" i="50"/>
  <c r="Q11" i="50"/>
  <c r="I11" i="50"/>
  <c r="G11" i="50"/>
  <c r="F11" i="50"/>
  <c r="E11" i="50"/>
  <c r="C11" i="50"/>
  <c r="B11" i="50"/>
  <c r="M448" i="61"/>
  <c r="M433" i="61"/>
  <c r="M418" i="61"/>
  <c r="M403" i="61"/>
  <c r="M388" i="61"/>
  <c r="M373" i="61"/>
  <c r="M358" i="61"/>
  <c r="M343" i="61"/>
  <c r="M328" i="61"/>
  <c r="M313" i="61"/>
  <c r="M298" i="61"/>
  <c r="M283" i="61"/>
  <c r="M268" i="61"/>
  <c r="Z56" i="49"/>
  <c r="Y56" i="49"/>
  <c r="X56" i="49"/>
  <c r="W56" i="49"/>
  <c r="V56" i="49"/>
  <c r="U56" i="49"/>
  <c r="R56" i="49"/>
  <c r="P56" i="49"/>
  <c r="I56" i="49"/>
  <c r="G56" i="49"/>
  <c r="F56" i="49"/>
  <c r="E56" i="49"/>
  <c r="C56" i="49"/>
  <c r="B56" i="49"/>
  <c r="Z55" i="49"/>
  <c r="Y55" i="49"/>
  <c r="X55" i="49"/>
  <c r="W55" i="49"/>
  <c r="V55" i="49"/>
  <c r="U55" i="49"/>
  <c r="R55" i="49"/>
  <c r="P55" i="49"/>
  <c r="I55" i="49"/>
  <c r="G55" i="49"/>
  <c r="F55" i="49"/>
  <c r="E55" i="49"/>
  <c r="C55" i="49"/>
  <c r="B55" i="49"/>
  <c r="Z54" i="49"/>
  <c r="Y54" i="49"/>
  <c r="X54" i="49"/>
  <c r="W54" i="49"/>
  <c r="V54" i="49"/>
  <c r="U54" i="49"/>
  <c r="R54" i="49"/>
  <c r="P54" i="49"/>
  <c r="I54" i="49"/>
  <c r="G54" i="49"/>
  <c r="F54" i="49"/>
  <c r="E54" i="49"/>
  <c r="C54" i="49"/>
  <c r="B54" i="49"/>
  <c r="Z53" i="49"/>
  <c r="Y53" i="49"/>
  <c r="X53" i="49"/>
  <c r="W53" i="49"/>
  <c r="V53" i="49"/>
  <c r="U53" i="49"/>
  <c r="R53" i="49"/>
  <c r="M253" i="61" s="1"/>
  <c r="P53" i="49"/>
  <c r="I53" i="49"/>
  <c r="G53" i="49"/>
  <c r="F53" i="49"/>
  <c r="E53" i="49"/>
  <c r="C53" i="49"/>
  <c r="B53" i="49"/>
  <c r="Z52" i="49"/>
  <c r="Y52" i="49"/>
  <c r="X52" i="49"/>
  <c r="W52" i="49"/>
  <c r="V52" i="49"/>
  <c r="U52" i="49"/>
  <c r="R52" i="49"/>
  <c r="P52" i="49"/>
  <c r="I52" i="49"/>
  <c r="G52" i="49"/>
  <c r="F52" i="49"/>
  <c r="E52" i="49"/>
  <c r="C52" i="49"/>
  <c r="B52" i="49"/>
  <c r="Z51" i="49"/>
  <c r="Y51" i="49"/>
  <c r="X51" i="49"/>
  <c r="W51" i="49"/>
  <c r="V51" i="49"/>
  <c r="U51" i="49"/>
  <c r="R51" i="49"/>
  <c r="P51" i="49"/>
  <c r="I51" i="49"/>
  <c r="G51" i="49"/>
  <c r="F51" i="49"/>
  <c r="E51" i="49"/>
  <c r="C51" i="49"/>
  <c r="B51" i="49"/>
  <c r="Z50" i="49"/>
  <c r="Y50" i="49"/>
  <c r="X50" i="49"/>
  <c r="W50" i="49"/>
  <c r="V50" i="49"/>
  <c r="U50" i="49"/>
  <c r="R50" i="49"/>
  <c r="P50" i="49"/>
  <c r="I50" i="49"/>
  <c r="G50" i="49"/>
  <c r="F50" i="49"/>
  <c r="E50" i="49"/>
  <c r="C50" i="49"/>
  <c r="B50" i="49"/>
  <c r="Z49" i="49"/>
  <c r="Y49" i="49"/>
  <c r="X49" i="49"/>
  <c r="W49" i="49"/>
  <c r="V49" i="49"/>
  <c r="U49" i="49"/>
  <c r="R49" i="49"/>
  <c r="P49" i="49"/>
  <c r="I49" i="49"/>
  <c r="G49" i="49"/>
  <c r="F49" i="49"/>
  <c r="E49" i="49"/>
  <c r="C49" i="49"/>
  <c r="B49" i="49"/>
  <c r="Z48" i="49"/>
  <c r="Y48" i="49"/>
  <c r="X48" i="49"/>
  <c r="W48" i="49"/>
  <c r="V48" i="49"/>
  <c r="U48" i="49"/>
  <c r="R48" i="49"/>
  <c r="P48" i="49"/>
  <c r="I48" i="49"/>
  <c r="G48" i="49"/>
  <c r="F48" i="49"/>
  <c r="E48" i="49"/>
  <c r="C48" i="49"/>
  <c r="B48" i="49"/>
  <c r="Z47" i="49"/>
  <c r="Y47" i="49"/>
  <c r="X47" i="49"/>
  <c r="W47" i="49"/>
  <c r="V47" i="49"/>
  <c r="U47" i="49"/>
  <c r="R47" i="49"/>
  <c r="P47" i="49"/>
  <c r="I47" i="49"/>
  <c r="G47" i="49"/>
  <c r="F47" i="49"/>
  <c r="E47" i="49"/>
  <c r="C47" i="49"/>
  <c r="B47" i="49"/>
  <c r="Z46" i="49"/>
  <c r="Y46" i="49"/>
  <c r="X46" i="49"/>
  <c r="W46" i="49"/>
  <c r="V46" i="49"/>
  <c r="U46" i="49"/>
  <c r="R46" i="49"/>
  <c r="P46" i="49"/>
  <c r="I46" i="49"/>
  <c r="G46" i="49"/>
  <c r="F46" i="49"/>
  <c r="E46" i="49"/>
  <c r="C46" i="49"/>
  <c r="B46" i="49"/>
  <c r="Z45" i="49"/>
  <c r="Y45" i="49"/>
  <c r="X45" i="49"/>
  <c r="W45" i="49"/>
  <c r="V45" i="49"/>
  <c r="U45" i="49"/>
  <c r="R45" i="49"/>
  <c r="P45" i="49"/>
  <c r="I45" i="49"/>
  <c r="G45" i="49"/>
  <c r="F45" i="49"/>
  <c r="E45" i="49"/>
  <c r="C45" i="49"/>
  <c r="B45" i="49"/>
  <c r="Z44" i="49"/>
  <c r="Y44" i="49"/>
  <c r="X44" i="49"/>
  <c r="W44" i="49"/>
  <c r="V44" i="49"/>
  <c r="U44" i="49"/>
  <c r="R44" i="49"/>
  <c r="P44" i="49"/>
  <c r="I44" i="49"/>
  <c r="G44" i="49"/>
  <c r="F44" i="49"/>
  <c r="E44" i="49"/>
  <c r="C44" i="49"/>
  <c r="B44" i="49"/>
  <c r="Z43" i="49"/>
  <c r="Y43" i="49"/>
  <c r="X43" i="49"/>
  <c r="W43" i="49"/>
  <c r="V43" i="49"/>
  <c r="U43" i="49"/>
  <c r="R43" i="49"/>
  <c r="P43" i="49"/>
  <c r="I43" i="49"/>
  <c r="G43" i="49"/>
  <c r="F43" i="49"/>
  <c r="E43" i="49"/>
  <c r="C43" i="49"/>
  <c r="B43" i="49"/>
  <c r="Z42" i="49"/>
  <c r="Y42" i="49"/>
  <c r="X42" i="49"/>
  <c r="W42" i="49"/>
  <c r="V42" i="49"/>
  <c r="U42" i="49"/>
  <c r="R42" i="49"/>
  <c r="P42" i="49"/>
  <c r="I42" i="49"/>
  <c r="G42" i="49"/>
  <c r="F42" i="49"/>
  <c r="E42" i="49"/>
  <c r="C42" i="49"/>
  <c r="B42" i="49"/>
  <c r="Z40" i="49"/>
  <c r="Y40" i="49"/>
  <c r="X40" i="49"/>
  <c r="W40" i="49"/>
  <c r="V40" i="49"/>
  <c r="U40" i="49"/>
  <c r="R40" i="49"/>
  <c r="P40" i="49"/>
  <c r="I40" i="49"/>
  <c r="G40" i="49"/>
  <c r="F40" i="49"/>
  <c r="E40" i="49"/>
  <c r="C40" i="49"/>
  <c r="B40" i="49"/>
  <c r="Z39" i="49"/>
  <c r="Y39" i="49"/>
  <c r="X39" i="49"/>
  <c r="W39" i="49"/>
  <c r="V39" i="49"/>
  <c r="U39" i="49"/>
  <c r="R39" i="49"/>
  <c r="P39" i="49"/>
  <c r="I39" i="49"/>
  <c r="G39" i="49"/>
  <c r="F39" i="49"/>
  <c r="E39" i="49"/>
  <c r="C39" i="49"/>
  <c r="B39" i="49"/>
  <c r="Z38" i="49"/>
  <c r="Y38" i="49"/>
  <c r="X38" i="49"/>
  <c r="W38" i="49"/>
  <c r="V38" i="49"/>
  <c r="U38" i="49"/>
  <c r="R38" i="49"/>
  <c r="P38" i="49"/>
  <c r="I38" i="49"/>
  <c r="G38" i="49"/>
  <c r="F38" i="49"/>
  <c r="E38" i="49"/>
  <c r="C38" i="49"/>
  <c r="B38" i="49"/>
  <c r="Z37" i="49"/>
  <c r="Y37" i="49"/>
  <c r="X37" i="49"/>
  <c r="W37" i="49"/>
  <c r="V37" i="49"/>
  <c r="U37" i="49"/>
  <c r="R37" i="49"/>
  <c r="P37" i="49"/>
  <c r="I37" i="49"/>
  <c r="G37" i="49"/>
  <c r="F37" i="49"/>
  <c r="E37" i="49"/>
  <c r="C37" i="49"/>
  <c r="B37" i="49"/>
  <c r="Z36" i="49"/>
  <c r="Y36" i="49"/>
  <c r="X36" i="49"/>
  <c r="W36" i="49"/>
  <c r="V36" i="49"/>
  <c r="U36" i="49"/>
  <c r="R36" i="49"/>
  <c r="P36" i="49"/>
  <c r="I36" i="49"/>
  <c r="G36" i="49"/>
  <c r="F36" i="49"/>
  <c r="E36" i="49"/>
  <c r="C36" i="49"/>
  <c r="B36" i="49"/>
  <c r="Z35" i="49"/>
  <c r="Y35" i="49"/>
  <c r="X35" i="49"/>
  <c r="W35" i="49"/>
  <c r="V35" i="49"/>
  <c r="U35" i="49"/>
  <c r="R35" i="49"/>
  <c r="P35" i="49"/>
  <c r="I35" i="49"/>
  <c r="G35" i="49"/>
  <c r="F35" i="49"/>
  <c r="E35" i="49"/>
  <c r="C35" i="49"/>
  <c r="B35" i="49"/>
  <c r="Z34" i="49"/>
  <c r="Y34" i="49"/>
  <c r="X34" i="49"/>
  <c r="W34" i="49"/>
  <c r="V34" i="49"/>
  <c r="U34" i="49"/>
  <c r="R34" i="49"/>
  <c r="P34" i="49"/>
  <c r="I34" i="49"/>
  <c r="G34" i="49"/>
  <c r="F34" i="49"/>
  <c r="E34" i="49"/>
  <c r="C34" i="49"/>
  <c r="B34" i="49"/>
  <c r="Z33" i="49"/>
  <c r="Y33" i="49"/>
  <c r="X33" i="49"/>
  <c r="W33" i="49"/>
  <c r="V33" i="49"/>
  <c r="U33" i="49"/>
  <c r="R33" i="49"/>
  <c r="P33" i="49"/>
  <c r="I33" i="49"/>
  <c r="G33" i="49"/>
  <c r="F33" i="49"/>
  <c r="E33" i="49"/>
  <c r="C33" i="49"/>
  <c r="B33" i="49"/>
  <c r="Z32" i="49"/>
  <c r="Y32" i="49"/>
  <c r="X32" i="49"/>
  <c r="W32" i="49"/>
  <c r="V32" i="49"/>
  <c r="U32" i="49"/>
  <c r="R32" i="49"/>
  <c r="P32" i="49"/>
  <c r="I32" i="49"/>
  <c r="G32" i="49"/>
  <c r="F32" i="49"/>
  <c r="E32" i="49"/>
  <c r="C32" i="49"/>
  <c r="B32" i="49"/>
  <c r="Z31" i="49"/>
  <c r="Y31" i="49"/>
  <c r="X31" i="49"/>
  <c r="W31" i="49"/>
  <c r="V31" i="49"/>
  <c r="U31" i="49"/>
  <c r="R31" i="49"/>
  <c r="P31" i="49"/>
  <c r="I31" i="49"/>
  <c r="G31" i="49"/>
  <c r="F31" i="49"/>
  <c r="E31" i="49"/>
  <c r="C31" i="49"/>
  <c r="B31" i="49"/>
  <c r="Z30" i="49"/>
  <c r="Y30" i="49"/>
  <c r="X30" i="49"/>
  <c r="W30" i="49"/>
  <c r="V30" i="49"/>
  <c r="U30" i="49"/>
  <c r="R30" i="49"/>
  <c r="P30" i="49"/>
  <c r="I30" i="49"/>
  <c r="G30" i="49"/>
  <c r="F30" i="49"/>
  <c r="E30" i="49"/>
  <c r="C30" i="49"/>
  <c r="B30" i="49"/>
  <c r="Z29" i="49"/>
  <c r="Y29" i="49"/>
  <c r="X29" i="49"/>
  <c r="W29" i="49"/>
  <c r="V29" i="49"/>
  <c r="U29" i="49"/>
  <c r="R29" i="49"/>
  <c r="M27" i="61" s="1"/>
  <c r="P29" i="49"/>
  <c r="I29" i="49"/>
  <c r="G29" i="49"/>
  <c r="F29" i="49"/>
  <c r="E29" i="49"/>
  <c r="C29" i="49"/>
  <c r="B29" i="49"/>
  <c r="Z28" i="49"/>
  <c r="Y28" i="49"/>
  <c r="X28" i="49"/>
  <c r="W28" i="49"/>
  <c r="V28" i="49"/>
  <c r="U28" i="49"/>
  <c r="R28" i="49"/>
  <c r="P28" i="49"/>
  <c r="I28" i="49"/>
  <c r="G28" i="49"/>
  <c r="F28" i="49"/>
  <c r="E28" i="49"/>
  <c r="C28" i="49"/>
  <c r="B28" i="49"/>
  <c r="Z27" i="49"/>
  <c r="Y27" i="49"/>
  <c r="X27" i="49"/>
  <c r="W27" i="49"/>
  <c r="V27" i="49"/>
  <c r="U27" i="49"/>
  <c r="R27" i="49"/>
  <c r="P27" i="49"/>
  <c r="I27" i="49"/>
  <c r="G27" i="49"/>
  <c r="F27" i="49"/>
  <c r="E27" i="49"/>
  <c r="C27" i="49"/>
  <c r="B27" i="49"/>
  <c r="Z26" i="49"/>
  <c r="Y26" i="49"/>
  <c r="X26" i="49"/>
  <c r="W26" i="49"/>
  <c r="V26" i="49"/>
  <c r="U26" i="49"/>
  <c r="R26" i="49"/>
  <c r="P26" i="49"/>
  <c r="I26" i="49"/>
  <c r="G26" i="49"/>
  <c r="F26" i="49"/>
  <c r="E26" i="49"/>
  <c r="C26" i="49"/>
  <c r="B26" i="49"/>
  <c r="B11" i="49"/>
  <c r="C11" i="49"/>
  <c r="E11" i="49"/>
  <c r="F11" i="49"/>
  <c r="G11" i="49"/>
  <c r="I11" i="49"/>
  <c r="P11" i="49"/>
  <c r="R11" i="49"/>
  <c r="U11" i="49"/>
  <c r="V11" i="49"/>
  <c r="W11" i="49"/>
  <c r="X11" i="49"/>
  <c r="Y11" i="49"/>
  <c r="Z11" i="49"/>
  <c r="B12" i="49"/>
  <c r="C12" i="49"/>
  <c r="E12" i="49"/>
  <c r="F12" i="49"/>
  <c r="G12" i="49"/>
  <c r="I12" i="49"/>
  <c r="P12" i="49"/>
  <c r="R12" i="49"/>
  <c r="M42" i="61" s="1"/>
  <c r="U12" i="49"/>
  <c r="V12" i="49"/>
  <c r="W12" i="49"/>
  <c r="X12" i="49"/>
  <c r="Y12" i="49"/>
  <c r="Z12" i="49"/>
  <c r="B13" i="49"/>
  <c r="C13" i="49"/>
  <c r="E13" i="49"/>
  <c r="F13" i="49"/>
  <c r="G13" i="49"/>
  <c r="I13" i="49"/>
  <c r="P13" i="49"/>
  <c r="R13" i="49"/>
  <c r="M57" i="61" s="1"/>
  <c r="U13" i="49"/>
  <c r="V13" i="49"/>
  <c r="W13" i="49"/>
  <c r="X13" i="49"/>
  <c r="Y13" i="49"/>
  <c r="Z13" i="49"/>
  <c r="B14" i="49"/>
  <c r="C14" i="49"/>
  <c r="E14" i="49"/>
  <c r="F14" i="49"/>
  <c r="G14" i="49"/>
  <c r="I14" i="49"/>
  <c r="P14" i="49"/>
  <c r="R14" i="49"/>
  <c r="M72" i="61" s="1"/>
  <c r="U14" i="49"/>
  <c r="V14" i="49"/>
  <c r="W14" i="49"/>
  <c r="X14" i="49"/>
  <c r="Y14" i="49"/>
  <c r="Z14" i="49"/>
  <c r="B15" i="49"/>
  <c r="C15" i="49"/>
  <c r="E15" i="49"/>
  <c r="F15" i="49"/>
  <c r="G15" i="49"/>
  <c r="I15" i="49"/>
  <c r="P15" i="49"/>
  <c r="R15" i="49"/>
  <c r="M87" i="61" s="1"/>
  <c r="U15" i="49"/>
  <c r="V15" i="49"/>
  <c r="W15" i="49"/>
  <c r="X15" i="49"/>
  <c r="Y15" i="49"/>
  <c r="Z15" i="49"/>
  <c r="B16" i="49"/>
  <c r="C16" i="49"/>
  <c r="E16" i="49"/>
  <c r="F16" i="49"/>
  <c r="G16" i="49"/>
  <c r="I16" i="49"/>
  <c r="P16" i="49"/>
  <c r="R16" i="49"/>
  <c r="M102" i="61" s="1"/>
  <c r="U16" i="49"/>
  <c r="V16" i="49"/>
  <c r="W16" i="49"/>
  <c r="X16" i="49"/>
  <c r="Y16" i="49"/>
  <c r="Z16" i="49"/>
  <c r="B17" i="49"/>
  <c r="C17" i="49"/>
  <c r="E17" i="49"/>
  <c r="F17" i="49"/>
  <c r="G17" i="49"/>
  <c r="I17" i="49"/>
  <c r="P17" i="49"/>
  <c r="R17" i="49"/>
  <c r="M117" i="61" s="1"/>
  <c r="U17" i="49"/>
  <c r="V17" i="49"/>
  <c r="W17" i="49"/>
  <c r="X17" i="49"/>
  <c r="Y17" i="49"/>
  <c r="Z17" i="49"/>
  <c r="B18" i="49"/>
  <c r="C18" i="49"/>
  <c r="E18" i="49"/>
  <c r="F18" i="49"/>
  <c r="G18" i="49"/>
  <c r="I18" i="49"/>
  <c r="P18" i="49"/>
  <c r="R18" i="49"/>
  <c r="M132" i="61" s="1"/>
  <c r="U18" i="49"/>
  <c r="V18" i="49"/>
  <c r="W18" i="49"/>
  <c r="X18" i="49"/>
  <c r="Y18" i="49"/>
  <c r="Z18" i="49"/>
  <c r="B19" i="49"/>
  <c r="C19" i="49"/>
  <c r="E19" i="49"/>
  <c r="F19" i="49"/>
  <c r="G19" i="49"/>
  <c r="I19" i="49"/>
  <c r="P19" i="49"/>
  <c r="R19" i="49"/>
  <c r="M147" i="61" s="1"/>
  <c r="U19" i="49"/>
  <c r="V19" i="49"/>
  <c r="W19" i="49"/>
  <c r="X19" i="49"/>
  <c r="Y19" i="49"/>
  <c r="Z19" i="49"/>
  <c r="B20" i="49"/>
  <c r="C20" i="49"/>
  <c r="E20" i="49"/>
  <c r="F20" i="49"/>
  <c r="G20" i="49"/>
  <c r="I20" i="49"/>
  <c r="P20" i="49"/>
  <c r="R20" i="49"/>
  <c r="M162" i="61" s="1"/>
  <c r="U20" i="49"/>
  <c r="V20" i="49"/>
  <c r="W20" i="49"/>
  <c r="X20" i="49"/>
  <c r="Y20" i="49"/>
  <c r="Z20" i="49"/>
  <c r="B21" i="49"/>
  <c r="C21" i="49"/>
  <c r="E21" i="49"/>
  <c r="F21" i="49"/>
  <c r="G21" i="49"/>
  <c r="I21" i="49"/>
  <c r="P21" i="49"/>
  <c r="R21" i="49"/>
  <c r="M177" i="61" s="1"/>
  <c r="U21" i="49"/>
  <c r="V21" i="49"/>
  <c r="W21" i="49"/>
  <c r="X21" i="49"/>
  <c r="Y21" i="49"/>
  <c r="Z21" i="49"/>
  <c r="B22" i="49"/>
  <c r="C22" i="49"/>
  <c r="E22" i="49"/>
  <c r="F22" i="49"/>
  <c r="G22" i="49"/>
  <c r="I22" i="49"/>
  <c r="P22" i="49"/>
  <c r="R22" i="49"/>
  <c r="M192" i="61" s="1"/>
  <c r="U22" i="49"/>
  <c r="V22" i="49"/>
  <c r="W22" i="49"/>
  <c r="X22" i="49"/>
  <c r="Y22" i="49"/>
  <c r="Z22" i="49"/>
  <c r="B23" i="49"/>
  <c r="C23" i="49"/>
  <c r="E23" i="49"/>
  <c r="F23" i="49"/>
  <c r="G23" i="49"/>
  <c r="I23" i="49"/>
  <c r="P23" i="49"/>
  <c r="R23" i="49"/>
  <c r="M207" i="61" s="1"/>
  <c r="U23" i="49"/>
  <c r="V23" i="49"/>
  <c r="W23" i="49"/>
  <c r="X23" i="49"/>
  <c r="Y23" i="49"/>
  <c r="Z23" i="49"/>
  <c r="B24" i="49"/>
  <c r="C24" i="49"/>
  <c r="E24" i="49"/>
  <c r="F24" i="49"/>
  <c r="G24" i="49"/>
  <c r="I24" i="49"/>
  <c r="P24" i="49"/>
  <c r="R24" i="49"/>
  <c r="M222" i="61" s="1"/>
  <c r="U24" i="49"/>
  <c r="V24" i="49"/>
  <c r="W24" i="49"/>
  <c r="X24" i="49"/>
  <c r="Y24" i="49"/>
  <c r="Z24" i="49"/>
  <c r="Z10" i="49"/>
  <c r="Y10" i="49"/>
  <c r="X10" i="49"/>
  <c r="W10" i="49"/>
  <c r="V10" i="49"/>
  <c r="U10" i="49"/>
  <c r="R10" i="49"/>
  <c r="P10" i="49"/>
  <c r="I10" i="49"/>
  <c r="G10" i="49"/>
  <c r="F10" i="49"/>
  <c r="E10" i="49"/>
  <c r="C10" i="49"/>
  <c r="B10" i="49"/>
  <c r="B39" i="46"/>
  <c r="C39" i="46"/>
  <c r="D39" i="46" s="1"/>
  <c r="B40" i="46"/>
  <c r="C40" i="46"/>
  <c r="D40" i="46" s="1"/>
  <c r="B41" i="46"/>
  <c r="C41" i="46"/>
  <c r="D41" i="46" s="1"/>
  <c r="B42" i="46"/>
  <c r="C42" i="46"/>
  <c r="D42" i="46" s="1"/>
  <c r="B43" i="46"/>
  <c r="C43" i="46"/>
  <c r="D43" i="46" s="1"/>
  <c r="B44" i="46"/>
  <c r="C44" i="46"/>
  <c r="D44" i="46" s="1"/>
  <c r="B45" i="46"/>
  <c r="C45" i="46"/>
  <c r="D45" i="46" s="1"/>
  <c r="B46" i="46"/>
  <c r="C46" i="46"/>
  <c r="D46" i="46" s="1"/>
  <c r="B47" i="46"/>
  <c r="C47" i="46"/>
  <c r="D47" i="46" s="1"/>
  <c r="B48" i="46"/>
  <c r="C48" i="46"/>
  <c r="D48" i="46" s="1"/>
  <c r="B49" i="46"/>
  <c r="C49" i="46"/>
  <c r="D49" i="46" s="1"/>
  <c r="B50" i="46"/>
  <c r="C50" i="46"/>
  <c r="D50" i="46" s="1"/>
  <c r="B51" i="46"/>
  <c r="C51" i="46"/>
  <c r="D51" i="46" s="1"/>
  <c r="B52" i="46"/>
  <c r="C52" i="46"/>
  <c r="D52" i="46" s="1"/>
  <c r="B53" i="46"/>
  <c r="C53" i="46"/>
  <c r="D53" i="46" s="1"/>
  <c r="B54" i="46"/>
  <c r="C54" i="46"/>
  <c r="D54" i="46" s="1"/>
  <c r="B55" i="46"/>
  <c r="C55" i="46"/>
  <c r="D55" i="46" s="1"/>
  <c r="B56" i="46"/>
  <c r="C56" i="46"/>
  <c r="D56" i="46" s="1"/>
  <c r="B58" i="46"/>
  <c r="C58" i="46"/>
  <c r="D58" i="46" s="1"/>
  <c r="B59" i="46"/>
  <c r="C59" i="46"/>
  <c r="D59" i="46" s="1"/>
  <c r="AD319" i="48"/>
  <c r="AC319" i="48"/>
  <c r="AB319" i="48"/>
  <c r="Z319" i="48"/>
  <c r="Y319" i="48"/>
  <c r="X319" i="48"/>
  <c r="V319" i="48"/>
  <c r="T319" i="48"/>
  <c r="M319" i="48"/>
  <c r="N319" i="48" s="1"/>
  <c r="I319" i="48"/>
  <c r="G319" i="48"/>
  <c r="H319" i="48" s="1"/>
  <c r="F319" i="48"/>
  <c r="E319" i="48"/>
  <c r="C319" i="48"/>
  <c r="B319" i="48"/>
  <c r="AD318" i="48"/>
  <c r="AC318" i="48"/>
  <c r="AB318" i="48"/>
  <c r="Z318" i="48"/>
  <c r="Y318" i="48"/>
  <c r="X318" i="48"/>
  <c r="V318" i="48"/>
  <c r="T318" i="48"/>
  <c r="U318" i="48" s="1"/>
  <c r="M318" i="48"/>
  <c r="N318" i="48" s="1"/>
  <c r="I318" i="48"/>
  <c r="G318" i="48"/>
  <c r="H318" i="48" s="1"/>
  <c r="F318" i="48"/>
  <c r="E318" i="48"/>
  <c r="C318" i="48"/>
  <c r="B318" i="48"/>
  <c r="AD317" i="48"/>
  <c r="AC317" i="48"/>
  <c r="AB317" i="48"/>
  <c r="Z317" i="48"/>
  <c r="Y317" i="48"/>
  <c r="X317" i="48"/>
  <c r="V317" i="48"/>
  <c r="T317" i="48"/>
  <c r="U317" i="48" s="1"/>
  <c r="M317" i="48"/>
  <c r="N317" i="48" s="1"/>
  <c r="I317" i="48"/>
  <c r="G317" i="48"/>
  <c r="H317" i="48" s="1"/>
  <c r="F317" i="48"/>
  <c r="E317" i="48"/>
  <c r="C317" i="48"/>
  <c r="B317" i="48"/>
  <c r="AD316" i="48"/>
  <c r="AC316" i="48"/>
  <c r="AB316" i="48"/>
  <c r="Z316" i="48"/>
  <c r="Y316" i="48"/>
  <c r="X316" i="48"/>
  <c r="V316" i="48"/>
  <c r="T316" i="48"/>
  <c r="U316" i="48" s="1"/>
  <c r="M316" i="48"/>
  <c r="N316" i="48" s="1"/>
  <c r="I316" i="48"/>
  <c r="G316" i="48"/>
  <c r="H316" i="48" s="1"/>
  <c r="F316" i="48"/>
  <c r="E316" i="48"/>
  <c r="C316" i="48"/>
  <c r="B316" i="48"/>
  <c r="AD315" i="48"/>
  <c r="AC315" i="48"/>
  <c r="AB315" i="48"/>
  <c r="Z315" i="48"/>
  <c r="Y315" i="48"/>
  <c r="X315" i="48"/>
  <c r="V315" i="48"/>
  <c r="T315" i="48"/>
  <c r="U315" i="48" s="1"/>
  <c r="M315" i="48"/>
  <c r="N315" i="48" s="1"/>
  <c r="I315" i="48"/>
  <c r="G315" i="48"/>
  <c r="H315" i="48" s="1"/>
  <c r="F315" i="48"/>
  <c r="E315" i="48"/>
  <c r="C315" i="48"/>
  <c r="B315" i="48"/>
  <c r="AD314" i="48"/>
  <c r="AC314" i="48"/>
  <c r="AB314" i="48"/>
  <c r="Z314" i="48"/>
  <c r="Y314" i="48"/>
  <c r="X314" i="48"/>
  <c r="V314" i="48"/>
  <c r="T314" i="48"/>
  <c r="U314" i="48" s="1"/>
  <c r="M314" i="48"/>
  <c r="N314" i="48" s="1"/>
  <c r="I314" i="48"/>
  <c r="G314" i="48"/>
  <c r="H314" i="48" s="1"/>
  <c r="F314" i="48"/>
  <c r="E314" i="48"/>
  <c r="C314" i="48"/>
  <c r="B314" i="48"/>
  <c r="AD313" i="48"/>
  <c r="AC313" i="48"/>
  <c r="AB313" i="48"/>
  <c r="Z313" i="48"/>
  <c r="Y313" i="48"/>
  <c r="X313" i="48"/>
  <c r="V313" i="48"/>
  <c r="T313" i="48"/>
  <c r="U313" i="48" s="1"/>
  <c r="M313" i="48"/>
  <c r="N313" i="48" s="1"/>
  <c r="I313" i="48"/>
  <c r="G313" i="48"/>
  <c r="H313" i="48" s="1"/>
  <c r="F313" i="48"/>
  <c r="E313" i="48"/>
  <c r="C313" i="48"/>
  <c r="B313" i="48"/>
  <c r="AD312" i="48"/>
  <c r="AC312" i="48"/>
  <c r="AB312" i="48"/>
  <c r="Z312" i="48"/>
  <c r="Y312" i="48"/>
  <c r="X312" i="48"/>
  <c r="V312" i="48"/>
  <c r="T312" i="48"/>
  <c r="U312" i="48" s="1"/>
  <c r="M312" i="48"/>
  <c r="N312" i="48" s="1"/>
  <c r="I312" i="48"/>
  <c r="G312" i="48"/>
  <c r="H312" i="48" s="1"/>
  <c r="F312" i="48"/>
  <c r="E312" i="48"/>
  <c r="C312" i="48"/>
  <c r="B312" i="48"/>
  <c r="AD311" i="48"/>
  <c r="AC311" i="48"/>
  <c r="AB311" i="48"/>
  <c r="Z311" i="48"/>
  <c r="Y311" i="48"/>
  <c r="X311" i="48"/>
  <c r="V311" i="48"/>
  <c r="T311" i="48"/>
  <c r="U311" i="48" s="1"/>
  <c r="M311" i="48"/>
  <c r="N311" i="48" s="1"/>
  <c r="I311" i="48"/>
  <c r="G311" i="48"/>
  <c r="H311" i="48" s="1"/>
  <c r="F311" i="48"/>
  <c r="E311" i="48"/>
  <c r="C311" i="48"/>
  <c r="B311" i="48"/>
  <c r="AD310" i="48"/>
  <c r="AC310" i="48"/>
  <c r="AB310" i="48"/>
  <c r="Z310" i="48"/>
  <c r="Y310" i="48"/>
  <c r="X310" i="48"/>
  <c r="V310" i="48"/>
  <c r="T310" i="48"/>
  <c r="U310" i="48" s="1"/>
  <c r="M310" i="48"/>
  <c r="N310" i="48" s="1"/>
  <c r="I310" i="48"/>
  <c r="G310" i="48"/>
  <c r="H310" i="48" s="1"/>
  <c r="F310" i="48"/>
  <c r="E310" i="48"/>
  <c r="C310" i="48"/>
  <c r="B310" i="48"/>
  <c r="AD309" i="48"/>
  <c r="AC309" i="48"/>
  <c r="AB309" i="48"/>
  <c r="Z309" i="48"/>
  <c r="Y309" i="48"/>
  <c r="X309" i="48"/>
  <c r="V309" i="48"/>
  <c r="T309" i="48"/>
  <c r="U309" i="48" s="1"/>
  <c r="M309" i="48"/>
  <c r="N309" i="48" s="1"/>
  <c r="I309" i="48"/>
  <c r="G309" i="48"/>
  <c r="H309" i="48" s="1"/>
  <c r="F309" i="48"/>
  <c r="E309" i="48"/>
  <c r="C309" i="48"/>
  <c r="B309" i="48"/>
  <c r="AD308" i="48"/>
  <c r="AC308" i="48"/>
  <c r="AB308" i="48"/>
  <c r="Z308" i="48"/>
  <c r="Y308" i="48"/>
  <c r="X308" i="48"/>
  <c r="V308" i="48"/>
  <c r="T308" i="48"/>
  <c r="U308" i="48" s="1"/>
  <c r="M308" i="48"/>
  <c r="N308" i="48" s="1"/>
  <c r="I308" i="48"/>
  <c r="G308" i="48"/>
  <c r="H308" i="48" s="1"/>
  <c r="F308" i="48"/>
  <c r="E308" i="48"/>
  <c r="C308" i="48"/>
  <c r="B308" i="48"/>
  <c r="AD307" i="48"/>
  <c r="AC307" i="48"/>
  <c r="AB307" i="48"/>
  <c r="Z307" i="48"/>
  <c r="Y307" i="48"/>
  <c r="X307" i="48"/>
  <c r="V307" i="48"/>
  <c r="T307" i="48"/>
  <c r="M307" i="48"/>
  <c r="N307" i="48" s="1"/>
  <c r="I307" i="48"/>
  <c r="G307" i="48"/>
  <c r="H307" i="48" s="1"/>
  <c r="F307" i="48"/>
  <c r="E307" i="48"/>
  <c r="C307" i="48"/>
  <c r="B307" i="48"/>
  <c r="AD306" i="48"/>
  <c r="AC306" i="48"/>
  <c r="AB306" i="48"/>
  <c r="Z306" i="48"/>
  <c r="Y306" i="48"/>
  <c r="X306" i="48"/>
  <c r="V306" i="48"/>
  <c r="T306" i="48"/>
  <c r="U306" i="48" s="1"/>
  <c r="M306" i="48"/>
  <c r="N306" i="48" s="1"/>
  <c r="I306" i="48"/>
  <c r="G306" i="48"/>
  <c r="F306" i="48"/>
  <c r="E306" i="48"/>
  <c r="C306" i="48"/>
  <c r="B306" i="48"/>
  <c r="AD305" i="48"/>
  <c r="AC305" i="48"/>
  <c r="AB305" i="48"/>
  <c r="Z305" i="48"/>
  <c r="Y305" i="48"/>
  <c r="X305" i="48"/>
  <c r="V305" i="48"/>
  <c r="T305" i="48"/>
  <c r="U305" i="48" s="1"/>
  <c r="M305" i="48"/>
  <c r="N305" i="48" s="1"/>
  <c r="I305" i="48"/>
  <c r="G305" i="48"/>
  <c r="H305" i="48" s="1"/>
  <c r="F305" i="48"/>
  <c r="E305" i="48"/>
  <c r="C305" i="48"/>
  <c r="B305" i="48"/>
  <c r="AD304" i="48"/>
  <c r="AC304" i="48"/>
  <c r="AB304" i="48"/>
  <c r="Z304" i="48"/>
  <c r="Y304" i="48"/>
  <c r="X304" i="48"/>
  <c r="V304" i="48"/>
  <c r="T304" i="48"/>
  <c r="M304" i="48"/>
  <c r="I304" i="48"/>
  <c r="G304" i="48"/>
  <c r="F304" i="48"/>
  <c r="E304" i="48"/>
  <c r="C304" i="48"/>
  <c r="B304" i="48"/>
  <c r="AD303" i="48"/>
  <c r="AC303" i="48"/>
  <c r="AB303" i="48"/>
  <c r="Z303" i="48"/>
  <c r="Y303" i="48"/>
  <c r="X303" i="48"/>
  <c r="V303" i="48"/>
  <c r="T303" i="48"/>
  <c r="M303" i="48"/>
  <c r="I303" i="48"/>
  <c r="G303" i="48"/>
  <c r="F303" i="48"/>
  <c r="E303" i="48"/>
  <c r="C303" i="48"/>
  <c r="B303" i="48"/>
  <c r="AD302" i="48"/>
  <c r="AC302" i="48"/>
  <c r="AB302" i="48"/>
  <c r="Z302" i="48"/>
  <c r="Y302" i="48"/>
  <c r="X302" i="48"/>
  <c r="V302" i="48"/>
  <c r="T302" i="48"/>
  <c r="M302" i="48"/>
  <c r="I302" i="48"/>
  <c r="G302" i="48"/>
  <c r="F302" i="48"/>
  <c r="E302" i="48"/>
  <c r="C302" i="48"/>
  <c r="B302" i="48"/>
  <c r="AD301" i="48"/>
  <c r="AC301" i="48"/>
  <c r="AB301" i="48"/>
  <c r="Z301" i="48"/>
  <c r="Y301" i="48"/>
  <c r="X301" i="48"/>
  <c r="V301" i="48"/>
  <c r="T301" i="48"/>
  <c r="M301" i="48"/>
  <c r="I301" i="48"/>
  <c r="G301" i="48"/>
  <c r="F301" i="48"/>
  <c r="E301" i="48"/>
  <c r="C301" i="48"/>
  <c r="B301" i="48"/>
  <c r="AD300" i="48"/>
  <c r="AC300" i="48"/>
  <c r="AB300" i="48"/>
  <c r="Z300" i="48"/>
  <c r="Y300" i="48"/>
  <c r="X300" i="48"/>
  <c r="V300" i="48"/>
  <c r="T300" i="48"/>
  <c r="M300" i="48"/>
  <c r="I300" i="48"/>
  <c r="G300" i="48"/>
  <c r="F300" i="48"/>
  <c r="E300" i="48"/>
  <c r="C300" i="48"/>
  <c r="B300" i="48"/>
  <c r="AD299" i="48"/>
  <c r="AC299" i="48"/>
  <c r="AB299" i="48"/>
  <c r="Z299" i="48"/>
  <c r="Y299" i="48"/>
  <c r="X299" i="48"/>
  <c r="V299" i="48"/>
  <c r="T299" i="48"/>
  <c r="M299" i="48"/>
  <c r="I299" i="48"/>
  <c r="G299" i="48"/>
  <c r="F299" i="48"/>
  <c r="E299" i="48"/>
  <c r="C299" i="48"/>
  <c r="B299" i="48"/>
  <c r="AD298" i="48"/>
  <c r="AC298" i="48"/>
  <c r="AB298" i="48"/>
  <c r="Z298" i="48"/>
  <c r="Y298" i="48"/>
  <c r="X298" i="48"/>
  <c r="V298" i="48"/>
  <c r="T298" i="48"/>
  <c r="M298" i="48"/>
  <c r="I298" i="48"/>
  <c r="G298" i="48"/>
  <c r="F298" i="48"/>
  <c r="E298" i="48"/>
  <c r="C298" i="48"/>
  <c r="B298" i="48"/>
  <c r="AD297" i="48"/>
  <c r="AC297" i="48"/>
  <c r="AB297" i="48"/>
  <c r="Z297" i="48"/>
  <c r="Y297" i="48"/>
  <c r="X297" i="48"/>
  <c r="V297" i="48"/>
  <c r="T297" i="48"/>
  <c r="M297" i="48"/>
  <c r="I297" i="48"/>
  <c r="G297" i="48"/>
  <c r="F297" i="48"/>
  <c r="E297" i="48"/>
  <c r="C297" i="48"/>
  <c r="B297" i="48"/>
  <c r="AD296" i="48"/>
  <c r="AC296" i="48"/>
  <c r="AB296" i="48"/>
  <c r="Z296" i="48"/>
  <c r="Y296" i="48"/>
  <c r="X296" i="48"/>
  <c r="V296" i="48"/>
  <c r="T296" i="48"/>
  <c r="M296" i="48"/>
  <c r="I296" i="48"/>
  <c r="G296" i="48"/>
  <c r="F296" i="48"/>
  <c r="E296" i="48"/>
  <c r="C296" i="48"/>
  <c r="B296" i="48"/>
  <c r="AD295" i="48"/>
  <c r="AC295" i="48"/>
  <c r="AB295" i="48"/>
  <c r="Z295" i="48"/>
  <c r="Y295" i="48"/>
  <c r="X295" i="48"/>
  <c r="V295" i="48"/>
  <c r="T295" i="48"/>
  <c r="M295" i="48"/>
  <c r="I295" i="48"/>
  <c r="G295" i="48"/>
  <c r="F295" i="48"/>
  <c r="E295" i="48"/>
  <c r="C295" i="48"/>
  <c r="B295" i="48"/>
  <c r="AD294" i="48"/>
  <c r="AC294" i="48"/>
  <c r="AB294" i="48"/>
  <c r="Z294" i="48"/>
  <c r="Y294" i="48"/>
  <c r="X294" i="48"/>
  <c r="V294" i="48"/>
  <c r="T294" i="48"/>
  <c r="M294" i="48"/>
  <c r="I294" i="48"/>
  <c r="G294" i="48"/>
  <c r="F294" i="48"/>
  <c r="E294" i="48"/>
  <c r="C294" i="48"/>
  <c r="B294" i="48"/>
  <c r="AD293" i="48"/>
  <c r="AC293" i="48"/>
  <c r="AB293" i="48"/>
  <c r="Z293" i="48"/>
  <c r="Y293" i="48"/>
  <c r="X293" i="48"/>
  <c r="V293" i="48"/>
  <c r="T293" i="48"/>
  <c r="M293" i="48"/>
  <c r="I293" i="48"/>
  <c r="G293" i="48"/>
  <c r="F293" i="48"/>
  <c r="E293" i="48"/>
  <c r="C293" i="48"/>
  <c r="B293" i="48"/>
  <c r="AD292" i="48"/>
  <c r="AC292" i="48"/>
  <c r="AB292" i="48"/>
  <c r="Z292" i="48"/>
  <c r="Y292" i="48"/>
  <c r="X292" i="48"/>
  <c r="V292" i="48"/>
  <c r="T292" i="48"/>
  <c r="M292" i="48"/>
  <c r="I292" i="48"/>
  <c r="G292" i="48"/>
  <c r="F292" i="48"/>
  <c r="E292" i="48"/>
  <c r="C292" i="48"/>
  <c r="B292" i="48"/>
  <c r="AD291" i="48"/>
  <c r="AC291" i="48"/>
  <c r="AB291" i="48"/>
  <c r="Z291" i="48"/>
  <c r="Y291" i="48"/>
  <c r="X291" i="48"/>
  <c r="V291" i="48"/>
  <c r="T291" i="48"/>
  <c r="M291" i="48"/>
  <c r="I291" i="48"/>
  <c r="G291" i="48"/>
  <c r="F291" i="48"/>
  <c r="E291" i="48"/>
  <c r="C291" i="48"/>
  <c r="B291" i="48"/>
  <c r="AD290" i="48"/>
  <c r="AC290" i="48"/>
  <c r="AB290" i="48"/>
  <c r="Z290" i="48"/>
  <c r="Y290" i="48"/>
  <c r="X290" i="48"/>
  <c r="V290" i="48"/>
  <c r="T290" i="48"/>
  <c r="M290" i="48"/>
  <c r="I290" i="48"/>
  <c r="G290" i="48"/>
  <c r="F290" i="48"/>
  <c r="E290" i="48"/>
  <c r="C290" i="48"/>
  <c r="B290" i="48"/>
  <c r="AD289" i="48"/>
  <c r="AC289" i="48"/>
  <c r="AB289" i="48"/>
  <c r="Z289" i="48"/>
  <c r="Y289" i="48"/>
  <c r="X289" i="48"/>
  <c r="V289" i="48"/>
  <c r="T289" i="48"/>
  <c r="M289" i="48"/>
  <c r="I289" i="48"/>
  <c r="G289" i="48"/>
  <c r="F289" i="48"/>
  <c r="E289" i="48"/>
  <c r="C289" i="48"/>
  <c r="B289" i="48"/>
  <c r="AD288" i="48"/>
  <c r="AC288" i="48"/>
  <c r="AB288" i="48"/>
  <c r="Z288" i="48"/>
  <c r="Y288" i="48"/>
  <c r="X288" i="48"/>
  <c r="V288" i="48"/>
  <c r="T288" i="48"/>
  <c r="M288" i="48"/>
  <c r="I288" i="48"/>
  <c r="G288" i="48"/>
  <c r="F288" i="48"/>
  <c r="E288" i="48"/>
  <c r="C288" i="48"/>
  <c r="B288" i="48"/>
  <c r="AD287" i="48"/>
  <c r="AC287" i="48"/>
  <c r="AB287" i="48"/>
  <c r="Z287" i="48"/>
  <c r="Y287" i="48"/>
  <c r="X287" i="48"/>
  <c r="V287" i="48"/>
  <c r="T287" i="48"/>
  <c r="M287" i="48"/>
  <c r="I287" i="48"/>
  <c r="G287" i="48"/>
  <c r="F287" i="48"/>
  <c r="E287" i="48"/>
  <c r="C287" i="48"/>
  <c r="B287" i="48"/>
  <c r="AD286" i="48"/>
  <c r="AC286" i="48"/>
  <c r="AB286" i="48"/>
  <c r="Z286" i="48"/>
  <c r="Y286" i="48"/>
  <c r="X286" i="48"/>
  <c r="V286" i="48"/>
  <c r="T286" i="48"/>
  <c r="M286" i="48"/>
  <c r="I286" i="48"/>
  <c r="G286" i="48"/>
  <c r="F286" i="48"/>
  <c r="E286" i="48"/>
  <c r="C286" i="48"/>
  <c r="B286" i="48"/>
  <c r="AD285" i="48"/>
  <c r="AC285" i="48"/>
  <c r="AB285" i="48"/>
  <c r="Z285" i="48"/>
  <c r="Y285" i="48"/>
  <c r="X285" i="48"/>
  <c r="V285" i="48"/>
  <c r="T285" i="48"/>
  <c r="M285" i="48"/>
  <c r="I285" i="48"/>
  <c r="G285" i="48"/>
  <c r="F285" i="48"/>
  <c r="E285" i="48"/>
  <c r="C285" i="48"/>
  <c r="B285" i="48"/>
  <c r="AD284" i="48"/>
  <c r="AC284" i="48"/>
  <c r="AB284" i="48"/>
  <c r="Z284" i="48"/>
  <c r="Y284" i="48"/>
  <c r="X284" i="48"/>
  <c r="V284" i="48"/>
  <c r="T284" i="48"/>
  <c r="M284" i="48"/>
  <c r="I284" i="48"/>
  <c r="G284" i="48"/>
  <c r="F284" i="48"/>
  <c r="E284" i="48"/>
  <c r="C284" i="48"/>
  <c r="B284" i="48"/>
  <c r="AD283" i="48"/>
  <c r="AC283" i="48"/>
  <c r="AB283" i="48"/>
  <c r="Z283" i="48"/>
  <c r="Y283" i="48"/>
  <c r="X283" i="48"/>
  <c r="V283" i="48"/>
  <c r="T283" i="48"/>
  <c r="M283" i="48"/>
  <c r="I283" i="48"/>
  <c r="G283" i="48"/>
  <c r="F283" i="48"/>
  <c r="E283" i="48"/>
  <c r="C283" i="48"/>
  <c r="B283" i="48"/>
  <c r="AD282" i="48"/>
  <c r="AC282" i="48"/>
  <c r="AB282" i="48"/>
  <c r="Z282" i="48"/>
  <c r="Y282" i="48"/>
  <c r="X282" i="48"/>
  <c r="V282" i="48"/>
  <c r="T282" i="48"/>
  <c r="M282" i="48"/>
  <c r="I282" i="48"/>
  <c r="G282" i="48"/>
  <c r="F282" i="48"/>
  <c r="E282" i="48"/>
  <c r="C282" i="48"/>
  <c r="B282" i="48"/>
  <c r="AD281" i="48"/>
  <c r="AC281" i="48"/>
  <c r="AB281" i="48"/>
  <c r="Z281" i="48"/>
  <c r="Y281" i="48"/>
  <c r="X281" i="48"/>
  <c r="V281" i="48"/>
  <c r="T281" i="48"/>
  <c r="M281" i="48"/>
  <c r="I281" i="48"/>
  <c r="G281" i="48"/>
  <c r="F281" i="48"/>
  <c r="E281" i="48"/>
  <c r="C281" i="48"/>
  <c r="B281" i="48"/>
  <c r="AD280" i="48"/>
  <c r="AC280" i="48"/>
  <c r="AB280" i="48"/>
  <c r="Z280" i="48"/>
  <c r="Y280" i="48"/>
  <c r="X280" i="48"/>
  <c r="V280" i="48"/>
  <c r="T280" i="48"/>
  <c r="M280" i="48"/>
  <c r="I280" i="48"/>
  <c r="G280" i="48"/>
  <c r="F280" i="48"/>
  <c r="E280" i="48"/>
  <c r="C280" i="48"/>
  <c r="B280" i="48"/>
  <c r="AD279" i="48"/>
  <c r="AC279" i="48"/>
  <c r="AB279" i="48"/>
  <c r="Z279" i="48"/>
  <c r="Y279" i="48"/>
  <c r="X279" i="48"/>
  <c r="V279" i="48"/>
  <c r="T279" i="48"/>
  <c r="M279" i="48"/>
  <c r="I279" i="48"/>
  <c r="G279" i="48"/>
  <c r="F279" i="48"/>
  <c r="E279" i="48"/>
  <c r="C279" i="48"/>
  <c r="B279" i="48"/>
  <c r="AD278" i="48"/>
  <c r="AC278" i="48"/>
  <c r="AB278" i="48"/>
  <c r="Z278" i="48"/>
  <c r="Y278" i="48"/>
  <c r="X278" i="48"/>
  <c r="V278" i="48"/>
  <c r="T278" i="48"/>
  <c r="M278" i="48"/>
  <c r="I278" i="48"/>
  <c r="G278" i="48"/>
  <c r="F278" i="48"/>
  <c r="E278" i="48"/>
  <c r="C278" i="48"/>
  <c r="B278" i="48"/>
  <c r="AD277" i="48"/>
  <c r="AC277" i="48"/>
  <c r="AB277" i="48"/>
  <c r="Z277" i="48"/>
  <c r="Y277" i="48"/>
  <c r="X277" i="48"/>
  <c r="V277" i="48"/>
  <c r="T277" i="48"/>
  <c r="M277" i="48"/>
  <c r="I277" i="48"/>
  <c r="G277" i="48"/>
  <c r="F277" i="48"/>
  <c r="E277" i="48"/>
  <c r="C277" i="48"/>
  <c r="B277" i="48"/>
  <c r="AD276" i="48"/>
  <c r="AC276" i="48"/>
  <c r="AB276" i="48"/>
  <c r="Z276" i="48"/>
  <c r="Y276" i="48"/>
  <c r="X276" i="48"/>
  <c r="V276" i="48"/>
  <c r="T276" i="48"/>
  <c r="M276" i="48"/>
  <c r="I276" i="48"/>
  <c r="G276" i="48"/>
  <c r="F276" i="48"/>
  <c r="E276" i="48"/>
  <c r="C276" i="48"/>
  <c r="B276" i="48"/>
  <c r="AD275" i="48"/>
  <c r="AC275" i="48"/>
  <c r="AB275" i="48"/>
  <c r="Z275" i="48"/>
  <c r="Y275" i="48"/>
  <c r="X275" i="48"/>
  <c r="V275" i="48"/>
  <c r="T275" i="48"/>
  <c r="M275" i="48"/>
  <c r="I275" i="48"/>
  <c r="G275" i="48"/>
  <c r="F275" i="48"/>
  <c r="E275" i="48"/>
  <c r="C275" i="48"/>
  <c r="B275" i="48"/>
  <c r="AD274" i="48"/>
  <c r="AC274" i="48"/>
  <c r="AB274" i="48"/>
  <c r="Z274" i="48"/>
  <c r="Y274" i="48"/>
  <c r="X274" i="48"/>
  <c r="V274" i="48"/>
  <c r="T274" i="48"/>
  <c r="M274" i="48"/>
  <c r="I274" i="48"/>
  <c r="G274" i="48"/>
  <c r="F274" i="48"/>
  <c r="E274" i="48"/>
  <c r="C274" i="48"/>
  <c r="B274" i="48"/>
  <c r="AD273" i="48"/>
  <c r="AC273" i="48"/>
  <c r="AB273" i="48"/>
  <c r="Z273" i="48"/>
  <c r="Y273" i="48"/>
  <c r="X273" i="48"/>
  <c r="V273" i="48"/>
  <c r="T273" i="48"/>
  <c r="M273" i="48"/>
  <c r="I273" i="48"/>
  <c r="G273" i="48"/>
  <c r="F273" i="48"/>
  <c r="E273" i="48"/>
  <c r="C273" i="48"/>
  <c r="B273" i="48"/>
  <c r="AD272" i="48"/>
  <c r="AC272" i="48"/>
  <c r="AB272" i="48"/>
  <c r="Z272" i="48"/>
  <c r="Y272" i="48"/>
  <c r="X272" i="48"/>
  <c r="V272" i="48"/>
  <c r="T272" i="48"/>
  <c r="M272" i="48"/>
  <c r="I272" i="48"/>
  <c r="G272" i="48"/>
  <c r="F272" i="48"/>
  <c r="E272" i="48"/>
  <c r="C272" i="48"/>
  <c r="B272" i="48"/>
  <c r="AD271" i="48"/>
  <c r="AC271" i="48"/>
  <c r="AB271" i="48"/>
  <c r="Z271" i="48"/>
  <c r="Y271" i="48"/>
  <c r="X271" i="48"/>
  <c r="V271" i="48"/>
  <c r="T271" i="48"/>
  <c r="M271" i="48"/>
  <c r="I271" i="48"/>
  <c r="G271" i="48"/>
  <c r="F271" i="48"/>
  <c r="E271" i="48"/>
  <c r="C271" i="48"/>
  <c r="B271" i="48"/>
  <c r="AD270" i="48"/>
  <c r="AC270" i="48"/>
  <c r="AB270" i="48"/>
  <c r="Z270" i="48"/>
  <c r="Y270" i="48"/>
  <c r="X270" i="48"/>
  <c r="V270" i="48"/>
  <c r="T270" i="48"/>
  <c r="M270" i="48"/>
  <c r="I270" i="48"/>
  <c r="G270" i="48"/>
  <c r="F270" i="48"/>
  <c r="E270" i="48"/>
  <c r="C270" i="48"/>
  <c r="B270" i="48"/>
  <c r="AD269" i="48"/>
  <c r="AC269" i="48"/>
  <c r="AB269" i="48"/>
  <c r="Z269" i="48"/>
  <c r="Y269" i="48"/>
  <c r="X269" i="48"/>
  <c r="V269" i="48"/>
  <c r="T269" i="48"/>
  <c r="M269" i="48"/>
  <c r="I269" i="48"/>
  <c r="G269" i="48"/>
  <c r="F269" i="48"/>
  <c r="E269" i="48"/>
  <c r="C269" i="48"/>
  <c r="B269" i="48"/>
  <c r="AD268" i="48"/>
  <c r="AC268" i="48"/>
  <c r="AB268" i="48"/>
  <c r="Z268" i="48"/>
  <c r="Y268" i="48"/>
  <c r="X268" i="48"/>
  <c r="V268" i="48"/>
  <c r="T268" i="48"/>
  <c r="M268" i="48"/>
  <c r="I268" i="48"/>
  <c r="G268" i="48"/>
  <c r="F268" i="48"/>
  <c r="E268" i="48"/>
  <c r="C268" i="48"/>
  <c r="B268" i="48"/>
  <c r="AD267" i="48"/>
  <c r="AC267" i="48"/>
  <c r="AB267" i="48"/>
  <c r="Z267" i="48"/>
  <c r="Y267" i="48"/>
  <c r="X267" i="48"/>
  <c r="V267" i="48"/>
  <c r="T267" i="48"/>
  <c r="M267" i="48"/>
  <c r="I267" i="48"/>
  <c r="G267" i="48"/>
  <c r="F267" i="48"/>
  <c r="E267" i="48"/>
  <c r="C267" i="48"/>
  <c r="B267" i="48"/>
  <c r="AD266" i="48"/>
  <c r="AC266" i="48"/>
  <c r="AB266" i="48"/>
  <c r="Z266" i="48"/>
  <c r="Y266" i="48"/>
  <c r="X266" i="48"/>
  <c r="V266" i="48"/>
  <c r="T266" i="48"/>
  <c r="M266" i="48"/>
  <c r="I266" i="48"/>
  <c r="G266" i="48"/>
  <c r="F266" i="48"/>
  <c r="E266" i="48"/>
  <c r="C266" i="48"/>
  <c r="B266" i="48"/>
  <c r="AD265" i="48"/>
  <c r="AC265" i="48"/>
  <c r="AB265" i="48"/>
  <c r="Z265" i="48"/>
  <c r="Y265" i="48"/>
  <c r="X265" i="48"/>
  <c r="V265" i="48"/>
  <c r="T265" i="48"/>
  <c r="M265" i="48"/>
  <c r="I265" i="48"/>
  <c r="G265" i="48"/>
  <c r="F265" i="48"/>
  <c r="E265" i="48"/>
  <c r="C265" i="48"/>
  <c r="B265" i="48"/>
  <c r="AD264" i="48"/>
  <c r="AC264" i="48"/>
  <c r="AB264" i="48"/>
  <c r="Z264" i="48"/>
  <c r="Y264" i="48"/>
  <c r="X264" i="48"/>
  <c r="V264" i="48"/>
  <c r="T264" i="48"/>
  <c r="M264" i="48"/>
  <c r="I264" i="48"/>
  <c r="G264" i="48"/>
  <c r="F264" i="48"/>
  <c r="E264" i="48"/>
  <c r="C264" i="48"/>
  <c r="B264" i="48"/>
  <c r="AD263" i="48"/>
  <c r="AC263" i="48"/>
  <c r="AB263" i="48"/>
  <c r="Z263" i="48"/>
  <c r="Y263" i="48"/>
  <c r="X263" i="48"/>
  <c r="V263" i="48"/>
  <c r="T263" i="48"/>
  <c r="M263" i="48"/>
  <c r="I263" i="48"/>
  <c r="G263" i="48"/>
  <c r="F263" i="48"/>
  <c r="E263" i="48"/>
  <c r="C263" i="48"/>
  <c r="B263" i="48"/>
  <c r="AD262" i="48"/>
  <c r="AC262" i="48"/>
  <c r="AB262" i="48"/>
  <c r="Z262" i="48"/>
  <c r="Y262" i="48"/>
  <c r="X262" i="48"/>
  <c r="V262" i="48"/>
  <c r="T262" i="48"/>
  <c r="M262" i="48"/>
  <c r="I262" i="48"/>
  <c r="G262" i="48"/>
  <c r="F262" i="48"/>
  <c r="E262" i="48"/>
  <c r="C262" i="48"/>
  <c r="B262" i="48"/>
  <c r="AD261" i="48"/>
  <c r="AC261" i="48"/>
  <c r="AB261" i="48"/>
  <c r="Z261" i="48"/>
  <c r="Y261" i="48"/>
  <c r="X261" i="48"/>
  <c r="V261" i="48"/>
  <c r="T261" i="48"/>
  <c r="M261" i="48"/>
  <c r="I261" i="48"/>
  <c r="G261" i="48"/>
  <c r="F261" i="48"/>
  <c r="E261" i="48"/>
  <c r="C261" i="48"/>
  <c r="B261" i="48"/>
  <c r="AD260" i="48"/>
  <c r="AC260" i="48"/>
  <c r="AB260" i="48"/>
  <c r="Z260" i="48"/>
  <c r="Y260" i="48"/>
  <c r="X260" i="48"/>
  <c r="V260" i="48"/>
  <c r="T260" i="48"/>
  <c r="M260" i="48"/>
  <c r="I260" i="48"/>
  <c r="G260" i="48"/>
  <c r="F260" i="48"/>
  <c r="E260" i="48"/>
  <c r="C260" i="48"/>
  <c r="B260" i="48"/>
  <c r="AD259" i="48"/>
  <c r="AC259" i="48"/>
  <c r="AB259" i="48"/>
  <c r="Z259" i="48"/>
  <c r="Y259" i="48"/>
  <c r="X259" i="48"/>
  <c r="V259" i="48"/>
  <c r="T259" i="48"/>
  <c r="M259" i="48"/>
  <c r="I259" i="48"/>
  <c r="G259" i="48"/>
  <c r="F259" i="48"/>
  <c r="E259" i="48"/>
  <c r="C259" i="48"/>
  <c r="B259" i="48"/>
  <c r="AD258" i="48"/>
  <c r="AC258" i="48"/>
  <c r="AB258" i="48"/>
  <c r="Z258" i="48"/>
  <c r="Y258" i="48"/>
  <c r="X258" i="48"/>
  <c r="V258" i="48"/>
  <c r="T258" i="48"/>
  <c r="M258" i="48"/>
  <c r="I258" i="48"/>
  <c r="G258" i="48"/>
  <c r="F258" i="48"/>
  <c r="E258" i="48"/>
  <c r="C258" i="48"/>
  <c r="B258" i="48"/>
  <c r="AD257" i="48"/>
  <c r="AC257" i="48"/>
  <c r="AB257" i="48"/>
  <c r="Z257" i="48"/>
  <c r="Y257" i="48"/>
  <c r="X257" i="48"/>
  <c r="V257" i="48"/>
  <c r="T257" i="48"/>
  <c r="M257" i="48"/>
  <c r="I257" i="48"/>
  <c r="G257" i="48"/>
  <c r="F257" i="48"/>
  <c r="E257" i="48"/>
  <c r="C257" i="48"/>
  <c r="B257" i="48"/>
  <c r="AD256" i="48"/>
  <c r="AC256" i="48"/>
  <c r="AB256" i="48"/>
  <c r="Z256" i="48"/>
  <c r="Y256" i="48"/>
  <c r="X256" i="48"/>
  <c r="V256" i="48"/>
  <c r="T256" i="48"/>
  <c r="M256" i="48"/>
  <c r="I256" i="48"/>
  <c r="G256" i="48"/>
  <c r="F256" i="48"/>
  <c r="E256" i="48"/>
  <c r="C256" i="48"/>
  <c r="B256" i="48"/>
  <c r="AD255" i="48"/>
  <c r="AC255" i="48"/>
  <c r="AB255" i="48"/>
  <c r="Z255" i="48"/>
  <c r="Y255" i="48"/>
  <c r="X255" i="48"/>
  <c r="V255" i="48"/>
  <c r="T255" i="48"/>
  <c r="M255" i="48"/>
  <c r="I255" i="48"/>
  <c r="G255" i="48"/>
  <c r="F255" i="48"/>
  <c r="E255" i="48"/>
  <c r="C255" i="48"/>
  <c r="B255" i="48"/>
  <c r="AD254" i="48"/>
  <c r="AC254" i="48"/>
  <c r="AB254" i="48"/>
  <c r="Z254" i="48"/>
  <c r="Y254" i="48"/>
  <c r="X254" i="48"/>
  <c r="V254" i="48"/>
  <c r="T254" i="48"/>
  <c r="M254" i="48"/>
  <c r="I254" i="48"/>
  <c r="G254" i="48"/>
  <c r="F254" i="48"/>
  <c r="E254" i="48"/>
  <c r="C254" i="48"/>
  <c r="B254" i="48"/>
  <c r="AD253" i="48"/>
  <c r="AC253" i="48"/>
  <c r="AB253" i="48"/>
  <c r="Z253" i="48"/>
  <c r="Y253" i="48"/>
  <c r="X253" i="48"/>
  <c r="V253" i="48"/>
  <c r="T253" i="48"/>
  <c r="M253" i="48"/>
  <c r="I253" i="48"/>
  <c r="G253" i="48"/>
  <c r="F253" i="48"/>
  <c r="E253" i="48"/>
  <c r="C253" i="48"/>
  <c r="B253" i="48"/>
  <c r="AD252" i="48"/>
  <c r="AC252" i="48"/>
  <c r="AB252" i="48"/>
  <c r="Z252" i="48"/>
  <c r="Y252" i="48"/>
  <c r="X252" i="48"/>
  <c r="V252" i="48"/>
  <c r="T252" i="48"/>
  <c r="M252" i="48"/>
  <c r="I252" i="48"/>
  <c r="G252" i="48"/>
  <c r="F252" i="48"/>
  <c r="E252" i="48"/>
  <c r="C252" i="48"/>
  <c r="B252" i="48"/>
  <c r="AD251" i="48"/>
  <c r="AC251" i="48"/>
  <c r="AB251" i="48"/>
  <c r="Z251" i="48"/>
  <c r="Y251" i="48"/>
  <c r="X251" i="48"/>
  <c r="V251" i="48"/>
  <c r="T251" i="48"/>
  <c r="M251" i="48"/>
  <c r="I251" i="48"/>
  <c r="G251" i="48"/>
  <c r="F251" i="48"/>
  <c r="E251" i="48"/>
  <c r="C251" i="48"/>
  <c r="B251" i="48"/>
  <c r="AD250" i="48"/>
  <c r="AC250" i="48"/>
  <c r="AB250" i="48"/>
  <c r="Z250" i="48"/>
  <c r="Y250" i="48"/>
  <c r="X250" i="48"/>
  <c r="V250" i="48"/>
  <c r="T250" i="48"/>
  <c r="M250" i="48"/>
  <c r="I250" i="48"/>
  <c r="G250" i="48"/>
  <c r="F250" i="48"/>
  <c r="E250" i="48"/>
  <c r="C250" i="48"/>
  <c r="B250" i="48"/>
  <c r="AD249" i="48"/>
  <c r="AC249" i="48"/>
  <c r="AB249" i="48"/>
  <c r="Z249" i="48"/>
  <c r="Y249" i="48"/>
  <c r="X249" i="48"/>
  <c r="V249" i="48"/>
  <c r="T249" i="48"/>
  <c r="M249" i="48"/>
  <c r="I249" i="48"/>
  <c r="G249" i="48"/>
  <c r="F249" i="48"/>
  <c r="E249" i="48"/>
  <c r="C249" i="48"/>
  <c r="B249" i="48"/>
  <c r="AD248" i="48"/>
  <c r="AC248" i="48"/>
  <c r="AB248" i="48"/>
  <c r="Z248" i="48"/>
  <c r="Y248" i="48"/>
  <c r="X248" i="48"/>
  <c r="V248" i="48"/>
  <c r="T248" i="48"/>
  <c r="M248" i="48"/>
  <c r="I248" i="48"/>
  <c r="G248" i="48"/>
  <c r="F248" i="48"/>
  <c r="E248" i="48"/>
  <c r="C248" i="48"/>
  <c r="B248" i="48"/>
  <c r="AD247" i="48"/>
  <c r="AC247" i="48"/>
  <c r="AB247" i="48"/>
  <c r="Z247" i="48"/>
  <c r="Y247" i="48"/>
  <c r="X247" i="48"/>
  <c r="V247" i="48"/>
  <c r="T247" i="48"/>
  <c r="M247" i="48"/>
  <c r="I247" i="48"/>
  <c r="G247" i="48"/>
  <c r="F247" i="48"/>
  <c r="E247" i="48"/>
  <c r="C247" i="48"/>
  <c r="B247" i="48"/>
  <c r="AD246" i="48"/>
  <c r="AC246" i="48"/>
  <c r="AB246" i="48"/>
  <c r="Z246" i="48"/>
  <c r="Y246" i="48"/>
  <c r="X246" i="48"/>
  <c r="V246" i="48"/>
  <c r="T246" i="48"/>
  <c r="M246" i="48"/>
  <c r="I246" i="48"/>
  <c r="G246" i="48"/>
  <c r="F246" i="48"/>
  <c r="E246" i="48"/>
  <c r="C246" i="48"/>
  <c r="B246" i="48"/>
  <c r="AD245" i="48"/>
  <c r="AC245" i="48"/>
  <c r="AB245" i="48"/>
  <c r="Z245" i="48"/>
  <c r="Y245" i="48"/>
  <c r="X245" i="48"/>
  <c r="V245" i="48"/>
  <c r="T245" i="48"/>
  <c r="M245" i="48"/>
  <c r="I245" i="48"/>
  <c r="G245" i="48"/>
  <c r="F245" i="48"/>
  <c r="E245" i="48"/>
  <c r="C245" i="48"/>
  <c r="B245" i="48"/>
  <c r="AD244" i="48"/>
  <c r="AC244" i="48"/>
  <c r="AB244" i="48"/>
  <c r="Z244" i="48"/>
  <c r="Y244" i="48"/>
  <c r="X244" i="48"/>
  <c r="V244" i="48"/>
  <c r="T244" i="48"/>
  <c r="M244" i="48"/>
  <c r="I244" i="48"/>
  <c r="G244" i="48"/>
  <c r="F244" i="48"/>
  <c r="E244" i="48"/>
  <c r="C244" i="48"/>
  <c r="B244" i="48"/>
  <c r="AD243" i="48"/>
  <c r="AC243" i="48"/>
  <c r="AB243" i="48"/>
  <c r="Z243" i="48"/>
  <c r="Y243" i="48"/>
  <c r="X243" i="48"/>
  <c r="V243" i="48"/>
  <c r="T243" i="48"/>
  <c r="M243" i="48"/>
  <c r="I243" i="48"/>
  <c r="G243" i="48"/>
  <c r="F243" i="48"/>
  <c r="E243" i="48"/>
  <c r="C243" i="48"/>
  <c r="B243" i="48"/>
  <c r="AD242" i="48"/>
  <c r="AC242" i="48"/>
  <c r="AB242" i="48"/>
  <c r="Z242" i="48"/>
  <c r="Y242" i="48"/>
  <c r="X242" i="48"/>
  <c r="V242" i="48"/>
  <c r="T242" i="48"/>
  <c r="M242" i="48"/>
  <c r="I242" i="48"/>
  <c r="G242" i="48"/>
  <c r="F242" i="48"/>
  <c r="E242" i="48"/>
  <c r="C242" i="48"/>
  <c r="B242" i="48"/>
  <c r="AD241" i="48"/>
  <c r="AC241" i="48"/>
  <c r="AB241" i="48"/>
  <c r="Z241" i="48"/>
  <c r="Y241" i="48"/>
  <c r="X241" i="48"/>
  <c r="V241" i="48"/>
  <c r="T241" i="48"/>
  <c r="M241" i="48"/>
  <c r="I241" i="48"/>
  <c r="G241" i="48"/>
  <c r="F241" i="48"/>
  <c r="E241" i="48"/>
  <c r="C241" i="48"/>
  <c r="B241" i="48"/>
  <c r="AD240" i="48"/>
  <c r="AC240" i="48"/>
  <c r="AB240" i="48"/>
  <c r="Z240" i="48"/>
  <c r="Y240" i="48"/>
  <c r="X240" i="48"/>
  <c r="V240" i="48"/>
  <c r="T240" i="48"/>
  <c r="M240" i="48"/>
  <c r="I240" i="48"/>
  <c r="G240" i="48"/>
  <c r="F240" i="48"/>
  <c r="E240" i="48"/>
  <c r="C240" i="48"/>
  <c r="B240" i="48"/>
  <c r="AD239" i="48"/>
  <c r="AC239" i="48"/>
  <c r="AB239" i="48"/>
  <c r="Z239" i="48"/>
  <c r="Y239" i="48"/>
  <c r="X239" i="48"/>
  <c r="V239" i="48"/>
  <c r="T239" i="48"/>
  <c r="M239" i="48"/>
  <c r="I239" i="48"/>
  <c r="G239" i="48"/>
  <c r="F239" i="48"/>
  <c r="E239" i="48"/>
  <c r="C239" i="48"/>
  <c r="B239" i="48"/>
  <c r="AD238" i="48"/>
  <c r="AC238" i="48"/>
  <c r="AB238" i="48"/>
  <c r="Z238" i="48"/>
  <c r="Y238" i="48"/>
  <c r="X238" i="48"/>
  <c r="V238" i="48"/>
  <c r="T238" i="48"/>
  <c r="M238" i="48"/>
  <c r="I238" i="48"/>
  <c r="G238" i="48"/>
  <c r="F238" i="48"/>
  <c r="E238" i="48"/>
  <c r="C238" i="48"/>
  <c r="B238" i="48"/>
  <c r="AD237" i="48"/>
  <c r="AC237" i="48"/>
  <c r="AB237" i="48"/>
  <c r="Z237" i="48"/>
  <c r="Y237" i="48"/>
  <c r="X237" i="48"/>
  <c r="V237" i="48"/>
  <c r="T237" i="48"/>
  <c r="M237" i="48"/>
  <c r="I237" i="48"/>
  <c r="G237" i="48"/>
  <c r="F237" i="48"/>
  <c r="E237" i="48"/>
  <c r="C237" i="48"/>
  <c r="B237" i="48"/>
  <c r="AD236" i="48"/>
  <c r="AC236" i="48"/>
  <c r="AB236" i="48"/>
  <c r="Z236" i="48"/>
  <c r="Y236" i="48"/>
  <c r="X236" i="48"/>
  <c r="V236" i="48"/>
  <c r="T236" i="48"/>
  <c r="M236" i="48"/>
  <c r="I236" i="48"/>
  <c r="G236" i="48"/>
  <c r="F236" i="48"/>
  <c r="E236" i="48"/>
  <c r="C236" i="48"/>
  <c r="B236" i="48"/>
  <c r="AD235" i="48"/>
  <c r="AC235" i="48"/>
  <c r="AB235" i="48"/>
  <c r="Z235" i="48"/>
  <c r="Y235" i="48"/>
  <c r="X235" i="48"/>
  <c r="V235" i="48"/>
  <c r="T235" i="48"/>
  <c r="M235" i="48"/>
  <c r="I235" i="48"/>
  <c r="G235" i="48"/>
  <c r="F235" i="48"/>
  <c r="E235" i="48"/>
  <c r="C235" i="48"/>
  <c r="B235" i="48"/>
  <c r="AD234" i="48"/>
  <c r="AC234" i="48"/>
  <c r="AB234" i="48"/>
  <c r="Z234" i="48"/>
  <c r="Y234" i="48"/>
  <c r="X234" i="48"/>
  <c r="V234" i="48"/>
  <c r="T234" i="48"/>
  <c r="M234" i="48"/>
  <c r="I234" i="48"/>
  <c r="G234" i="48"/>
  <c r="F234" i="48"/>
  <c r="E234" i="48"/>
  <c r="C234" i="48"/>
  <c r="B234" i="48"/>
  <c r="AD233" i="48"/>
  <c r="AC233" i="48"/>
  <c r="AB233" i="48"/>
  <c r="Z233" i="48"/>
  <c r="Y233" i="48"/>
  <c r="X233" i="48"/>
  <c r="V233" i="48"/>
  <c r="T233" i="48"/>
  <c r="M233" i="48"/>
  <c r="I233" i="48"/>
  <c r="G233" i="48"/>
  <c r="F233" i="48"/>
  <c r="E233" i="48"/>
  <c r="C233" i="48"/>
  <c r="B233" i="48"/>
  <c r="AD232" i="48"/>
  <c r="AC232" i="48"/>
  <c r="AB232" i="48"/>
  <c r="Z232" i="48"/>
  <c r="Y232" i="48"/>
  <c r="X232" i="48"/>
  <c r="V232" i="48"/>
  <c r="T232" i="48"/>
  <c r="M232" i="48"/>
  <c r="I232" i="48"/>
  <c r="G232" i="48"/>
  <c r="F232" i="48"/>
  <c r="E232" i="48"/>
  <c r="C232" i="48"/>
  <c r="B232" i="48"/>
  <c r="AD231" i="48"/>
  <c r="AC231" i="48"/>
  <c r="AB231" i="48"/>
  <c r="Z231" i="48"/>
  <c r="Y231" i="48"/>
  <c r="X231" i="48"/>
  <c r="V231" i="48"/>
  <c r="T231" i="48"/>
  <c r="M231" i="48"/>
  <c r="I231" i="48"/>
  <c r="G231" i="48"/>
  <c r="F231" i="48"/>
  <c r="E231" i="48"/>
  <c r="C231" i="48"/>
  <c r="B231" i="48"/>
  <c r="AD230" i="48"/>
  <c r="AC230" i="48"/>
  <c r="AB230" i="48"/>
  <c r="Z230" i="48"/>
  <c r="Y230" i="48"/>
  <c r="X230" i="48"/>
  <c r="V230" i="48"/>
  <c r="T230" i="48"/>
  <c r="M230" i="48"/>
  <c r="I230" i="48"/>
  <c r="G230" i="48"/>
  <c r="F230" i="48"/>
  <c r="E230" i="48"/>
  <c r="C230" i="48"/>
  <c r="B230" i="48"/>
  <c r="AD229" i="48"/>
  <c r="AC229" i="48"/>
  <c r="AB229" i="48"/>
  <c r="Z229" i="48"/>
  <c r="Y229" i="48"/>
  <c r="X229" i="48"/>
  <c r="V229" i="48"/>
  <c r="T229" i="48"/>
  <c r="M229" i="48"/>
  <c r="I229" i="48"/>
  <c r="G229" i="48"/>
  <c r="F229" i="48"/>
  <c r="E229" i="48"/>
  <c r="C229" i="48"/>
  <c r="B229" i="48"/>
  <c r="AD228" i="48"/>
  <c r="AC228" i="48"/>
  <c r="AB228" i="48"/>
  <c r="Z228" i="48"/>
  <c r="Y228" i="48"/>
  <c r="X228" i="48"/>
  <c r="V228" i="48"/>
  <c r="T228" i="48"/>
  <c r="M228" i="48"/>
  <c r="I228" i="48"/>
  <c r="G228" i="48"/>
  <c r="F228" i="48"/>
  <c r="E228" i="48"/>
  <c r="C228" i="48"/>
  <c r="B228" i="48"/>
  <c r="AD227" i="48"/>
  <c r="AC227" i="48"/>
  <c r="AB227" i="48"/>
  <c r="Z227" i="48"/>
  <c r="Y227" i="48"/>
  <c r="X227" i="48"/>
  <c r="V227" i="48"/>
  <c r="T227" i="48"/>
  <c r="M227" i="48"/>
  <c r="I227" i="48"/>
  <c r="G227" i="48"/>
  <c r="F227" i="48"/>
  <c r="E227" i="48"/>
  <c r="C227" i="48"/>
  <c r="B227" i="48"/>
  <c r="AD226" i="48"/>
  <c r="AC226" i="48"/>
  <c r="AB226" i="48"/>
  <c r="Z226" i="48"/>
  <c r="Y226" i="48"/>
  <c r="X226" i="48"/>
  <c r="V226" i="48"/>
  <c r="T226" i="48"/>
  <c r="M226" i="48"/>
  <c r="I226" i="48"/>
  <c r="G226" i="48"/>
  <c r="F226" i="48"/>
  <c r="E226" i="48"/>
  <c r="C226" i="48"/>
  <c r="B226" i="48"/>
  <c r="AD225" i="48"/>
  <c r="AC225" i="48"/>
  <c r="AB225" i="48"/>
  <c r="Z225" i="48"/>
  <c r="Y225" i="48"/>
  <c r="X225" i="48"/>
  <c r="V225" i="48"/>
  <c r="T225" i="48"/>
  <c r="M225" i="48"/>
  <c r="I225" i="48"/>
  <c r="G225" i="48"/>
  <c r="F225" i="48"/>
  <c r="E225" i="48"/>
  <c r="C225" i="48"/>
  <c r="B225" i="48"/>
  <c r="AD224" i="48"/>
  <c r="AC224" i="48"/>
  <c r="AB224" i="48"/>
  <c r="Z224" i="48"/>
  <c r="Y224" i="48"/>
  <c r="X224" i="48"/>
  <c r="V224" i="48"/>
  <c r="T224" i="48"/>
  <c r="M224" i="48"/>
  <c r="I224" i="48"/>
  <c r="G224" i="48"/>
  <c r="F224" i="48"/>
  <c r="E224" i="48"/>
  <c r="C224" i="48"/>
  <c r="B224" i="48"/>
  <c r="AD223" i="48"/>
  <c r="AC223" i="48"/>
  <c r="AB223" i="48"/>
  <c r="Z223" i="48"/>
  <c r="Y223" i="48"/>
  <c r="X223" i="48"/>
  <c r="V223" i="48"/>
  <c r="T223" i="48"/>
  <c r="M223" i="48"/>
  <c r="I223" i="48"/>
  <c r="G223" i="48"/>
  <c r="F223" i="48"/>
  <c r="E223" i="48"/>
  <c r="C223" i="48"/>
  <c r="B223" i="48"/>
  <c r="AD222" i="48"/>
  <c r="AC222" i="48"/>
  <c r="AB222" i="48"/>
  <c r="Z222" i="48"/>
  <c r="Y222" i="48"/>
  <c r="X222" i="48"/>
  <c r="V222" i="48"/>
  <c r="T222" i="48"/>
  <c r="M222" i="48"/>
  <c r="I222" i="48"/>
  <c r="G222" i="48"/>
  <c r="F222" i="48"/>
  <c r="E222" i="48"/>
  <c r="C222" i="48"/>
  <c r="B222" i="48"/>
  <c r="AD221" i="48"/>
  <c r="AC221" i="48"/>
  <c r="AB221" i="48"/>
  <c r="Z221" i="48"/>
  <c r="Y221" i="48"/>
  <c r="X221" i="48"/>
  <c r="V221" i="48"/>
  <c r="T221" i="48"/>
  <c r="M221" i="48"/>
  <c r="I221" i="48"/>
  <c r="G221" i="48"/>
  <c r="F221" i="48"/>
  <c r="E221" i="48"/>
  <c r="C221" i="48"/>
  <c r="B221" i="48"/>
  <c r="AD220" i="48"/>
  <c r="AC220" i="48"/>
  <c r="AB220" i="48"/>
  <c r="Z220" i="48"/>
  <c r="Y220" i="48"/>
  <c r="X220" i="48"/>
  <c r="V220" i="48"/>
  <c r="T220" i="48"/>
  <c r="M220" i="48"/>
  <c r="I220" i="48"/>
  <c r="G220" i="48"/>
  <c r="F220" i="48"/>
  <c r="E220" i="48"/>
  <c r="C220" i="48"/>
  <c r="B220" i="48"/>
  <c r="AD219" i="48"/>
  <c r="AC219" i="48"/>
  <c r="AB219" i="48"/>
  <c r="Z219" i="48"/>
  <c r="Y219" i="48"/>
  <c r="X219" i="48"/>
  <c r="V219" i="48"/>
  <c r="T219" i="48"/>
  <c r="M219" i="48"/>
  <c r="I219" i="48"/>
  <c r="G219" i="48"/>
  <c r="F219" i="48"/>
  <c r="E219" i="48"/>
  <c r="C219" i="48"/>
  <c r="B219" i="48"/>
  <c r="AD218" i="48"/>
  <c r="AC218" i="48"/>
  <c r="AB218" i="48"/>
  <c r="Z218" i="48"/>
  <c r="Y218" i="48"/>
  <c r="X218" i="48"/>
  <c r="V218" i="48"/>
  <c r="T218" i="48"/>
  <c r="M218" i="48"/>
  <c r="I218" i="48"/>
  <c r="G218" i="48"/>
  <c r="F218" i="48"/>
  <c r="E218" i="48"/>
  <c r="C218" i="48"/>
  <c r="B218" i="48"/>
  <c r="AD217" i="48"/>
  <c r="AC217" i="48"/>
  <c r="AB217" i="48"/>
  <c r="Z217" i="48"/>
  <c r="Y217" i="48"/>
  <c r="X217" i="48"/>
  <c r="V217" i="48"/>
  <c r="T217" i="48"/>
  <c r="M217" i="48"/>
  <c r="I217" i="48"/>
  <c r="G217" i="48"/>
  <c r="F217" i="48"/>
  <c r="E217" i="48"/>
  <c r="C217" i="48"/>
  <c r="B217" i="48"/>
  <c r="AD216" i="48"/>
  <c r="AC216" i="48"/>
  <c r="AB216" i="48"/>
  <c r="Z216" i="48"/>
  <c r="Y216" i="48"/>
  <c r="X216" i="48"/>
  <c r="V216" i="48"/>
  <c r="T216" i="48"/>
  <c r="M216" i="48"/>
  <c r="I216" i="48"/>
  <c r="G216" i="48"/>
  <c r="F216" i="48"/>
  <c r="E216" i="48"/>
  <c r="C216" i="48"/>
  <c r="B216" i="48"/>
  <c r="AD215" i="48"/>
  <c r="AC215" i="48"/>
  <c r="AB215" i="48"/>
  <c r="Z215" i="48"/>
  <c r="Y215" i="48"/>
  <c r="X215" i="48"/>
  <c r="V215" i="48"/>
  <c r="T215" i="48"/>
  <c r="M215" i="48"/>
  <c r="I215" i="48"/>
  <c r="G215" i="48"/>
  <c r="F215" i="48"/>
  <c r="E215" i="48"/>
  <c r="C215" i="48"/>
  <c r="B215" i="48"/>
  <c r="AD214" i="48"/>
  <c r="AC214" i="48"/>
  <c r="AB214" i="48"/>
  <c r="Z214" i="48"/>
  <c r="Y214" i="48"/>
  <c r="X214" i="48"/>
  <c r="V214" i="48"/>
  <c r="T214" i="48"/>
  <c r="M214" i="48"/>
  <c r="I214" i="48"/>
  <c r="G214" i="48"/>
  <c r="F214" i="48"/>
  <c r="E214" i="48"/>
  <c r="C214" i="48"/>
  <c r="B214" i="48"/>
  <c r="AD213" i="48"/>
  <c r="AC213" i="48"/>
  <c r="AB213" i="48"/>
  <c r="Z213" i="48"/>
  <c r="Y213" i="48"/>
  <c r="X213" i="48"/>
  <c r="V213" i="48"/>
  <c r="T213" i="48"/>
  <c r="M213" i="48"/>
  <c r="I213" i="48"/>
  <c r="G213" i="48"/>
  <c r="F213" i="48"/>
  <c r="E213" i="48"/>
  <c r="C213" i="48"/>
  <c r="B213" i="48"/>
  <c r="AD212" i="48"/>
  <c r="AC212" i="48"/>
  <c r="AB212" i="48"/>
  <c r="Z212" i="48"/>
  <c r="Y212" i="48"/>
  <c r="X212" i="48"/>
  <c r="V212" i="48"/>
  <c r="T212" i="48"/>
  <c r="M212" i="48"/>
  <c r="I212" i="48"/>
  <c r="G212" i="48"/>
  <c r="F212" i="48"/>
  <c r="E212" i="48"/>
  <c r="C212" i="48"/>
  <c r="B212" i="48"/>
  <c r="AD211" i="48"/>
  <c r="AC211" i="48"/>
  <c r="AB211" i="48"/>
  <c r="Z211" i="48"/>
  <c r="Y211" i="48"/>
  <c r="X211" i="48"/>
  <c r="V211" i="48"/>
  <c r="T211" i="48"/>
  <c r="M211" i="48"/>
  <c r="I211" i="48"/>
  <c r="G211" i="48"/>
  <c r="F211" i="48"/>
  <c r="E211" i="48"/>
  <c r="C211" i="48"/>
  <c r="B211" i="48"/>
  <c r="AD210" i="48"/>
  <c r="AC210" i="48"/>
  <c r="AB210" i="48"/>
  <c r="Z210" i="48"/>
  <c r="Y210" i="48"/>
  <c r="X210" i="48"/>
  <c r="V210" i="48"/>
  <c r="T210" i="48"/>
  <c r="M210" i="48"/>
  <c r="I210" i="48"/>
  <c r="G210" i="48"/>
  <c r="F210" i="48"/>
  <c r="E210" i="48"/>
  <c r="C210" i="48"/>
  <c r="B210" i="48"/>
  <c r="AD209" i="48"/>
  <c r="AC209" i="48"/>
  <c r="AB209" i="48"/>
  <c r="Z209" i="48"/>
  <c r="Y209" i="48"/>
  <c r="X209" i="48"/>
  <c r="V209" i="48"/>
  <c r="T209" i="48"/>
  <c r="M209" i="48"/>
  <c r="I209" i="48"/>
  <c r="G209" i="48"/>
  <c r="F209" i="48"/>
  <c r="E209" i="48"/>
  <c r="C209" i="48"/>
  <c r="B209" i="48"/>
  <c r="AD208" i="48"/>
  <c r="AC208" i="48"/>
  <c r="AB208" i="48"/>
  <c r="Z208" i="48"/>
  <c r="Y208" i="48"/>
  <c r="X208" i="48"/>
  <c r="V208" i="48"/>
  <c r="T208" i="48"/>
  <c r="M208" i="48"/>
  <c r="I208" i="48"/>
  <c r="G208" i="48"/>
  <c r="F208" i="48"/>
  <c r="E208" i="48"/>
  <c r="C208" i="48"/>
  <c r="B208" i="48"/>
  <c r="AD207" i="48"/>
  <c r="AC207" i="48"/>
  <c r="AB207" i="48"/>
  <c r="Z207" i="48"/>
  <c r="Y207" i="48"/>
  <c r="X207" i="48"/>
  <c r="V207" i="48"/>
  <c r="T207" i="48"/>
  <c r="M207" i="48"/>
  <c r="I207" i="48"/>
  <c r="G207" i="48"/>
  <c r="F207" i="48"/>
  <c r="E207" i="48"/>
  <c r="C207" i="48"/>
  <c r="B207" i="48"/>
  <c r="AD206" i="48"/>
  <c r="AC206" i="48"/>
  <c r="AB206" i="48"/>
  <c r="Z206" i="48"/>
  <c r="Y206" i="48"/>
  <c r="X206" i="48"/>
  <c r="V206" i="48"/>
  <c r="T206" i="48"/>
  <c r="M206" i="48"/>
  <c r="I206" i="48"/>
  <c r="G206" i="48"/>
  <c r="F206" i="48"/>
  <c r="E206" i="48"/>
  <c r="C206" i="48"/>
  <c r="B206" i="48"/>
  <c r="AD205" i="48"/>
  <c r="AC205" i="48"/>
  <c r="AB205" i="48"/>
  <c r="Z205" i="48"/>
  <c r="Y205" i="48"/>
  <c r="X205" i="48"/>
  <c r="V205" i="48"/>
  <c r="T205" i="48"/>
  <c r="M205" i="48"/>
  <c r="I205" i="48"/>
  <c r="G205" i="48"/>
  <c r="F205" i="48"/>
  <c r="E205" i="48"/>
  <c r="C205" i="48"/>
  <c r="B205" i="48"/>
  <c r="AD204" i="48"/>
  <c r="AC204" i="48"/>
  <c r="AB204" i="48"/>
  <c r="Z204" i="48"/>
  <c r="Y204" i="48"/>
  <c r="X204" i="48"/>
  <c r="V204" i="48"/>
  <c r="T204" i="48"/>
  <c r="M204" i="48"/>
  <c r="I204" i="48"/>
  <c r="G204" i="48"/>
  <c r="F204" i="48"/>
  <c r="E204" i="48"/>
  <c r="C204" i="48"/>
  <c r="B204" i="48"/>
  <c r="AD203" i="48"/>
  <c r="AC203" i="48"/>
  <c r="AB203" i="48"/>
  <c r="Z203" i="48"/>
  <c r="Y203" i="48"/>
  <c r="X203" i="48"/>
  <c r="V203" i="48"/>
  <c r="T203" i="48"/>
  <c r="M203" i="48"/>
  <c r="I203" i="48"/>
  <c r="G203" i="48"/>
  <c r="F203" i="48"/>
  <c r="E203" i="48"/>
  <c r="C203" i="48"/>
  <c r="B203" i="48"/>
  <c r="AD202" i="48"/>
  <c r="AC202" i="48"/>
  <c r="AB202" i="48"/>
  <c r="Z202" i="48"/>
  <c r="Y202" i="48"/>
  <c r="X202" i="48"/>
  <c r="V202" i="48"/>
  <c r="T202" i="48"/>
  <c r="M202" i="48"/>
  <c r="I202" i="48"/>
  <c r="G202" i="48"/>
  <c r="F202" i="48"/>
  <c r="E202" i="48"/>
  <c r="C202" i="48"/>
  <c r="B202" i="48"/>
  <c r="AD201" i="48"/>
  <c r="AC201" i="48"/>
  <c r="AB201" i="48"/>
  <c r="Z201" i="48"/>
  <c r="Y201" i="48"/>
  <c r="X201" i="48"/>
  <c r="V201" i="48"/>
  <c r="T201" i="48"/>
  <c r="M201" i="48"/>
  <c r="I201" i="48"/>
  <c r="G201" i="48"/>
  <c r="F201" i="48"/>
  <c r="E201" i="48"/>
  <c r="C201" i="48"/>
  <c r="B201" i="48"/>
  <c r="AD200" i="48"/>
  <c r="AC200" i="48"/>
  <c r="AB200" i="48"/>
  <c r="Z200" i="48"/>
  <c r="Y200" i="48"/>
  <c r="X200" i="48"/>
  <c r="V200" i="48"/>
  <c r="T200" i="48"/>
  <c r="M200" i="48"/>
  <c r="I200" i="48"/>
  <c r="G200" i="48"/>
  <c r="F200" i="48"/>
  <c r="E200" i="48"/>
  <c r="C200" i="48"/>
  <c r="B200" i="48"/>
  <c r="AD199" i="48"/>
  <c r="AC199" i="48"/>
  <c r="AB199" i="48"/>
  <c r="Z199" i="48"/>
  <c r="Y199" i="48"/>
  <c r="X199" i="48"/>
  <c r="V199" i="48"/>
  <c r="T199" i="48"/>
  <c r="M199" i="48"/>
  <c r="I199" i="48"/>
  <c r="G199" i="48"/>
  <c r="F199" i="48"/>
  <c r="E199" i="48"/>
  <c r="C199" i="48"/>
  <c r="B199" i="48"/>
  <c r="AD198" i="48"/>
  <c r="AC198" i="48"/>
  <c r="AB198" i="48"/>
  <c r="Z198" i="48"/>
  <c r="Y198" i="48"/>
  <c r="X198" i="48"/>
  <c r="V198" i="48"/>
  <c r="T198" i="48"/>
  <c r="M198" i="48"/>
  <c r="I198" i="48"/>
  <c r="G198" i="48"/>
  <c r="F198" i="48"/>
  <c r="E198" i="48"/>
  <c r="C198" i="48"/>
  <c r="B198" i="48"/>
  <c r="AD197" i="48"/>
  <c r="AC197" i="48"/>
  <c r="AB197" i="48"/>
  <c r="Z197" i="48"/>
  <c r="Y197" i="48"/>
  <c r="X197" i="48"/>
  <c r="V197" i="48"/>
  <c r="T197" i="48"/>
  <c r="M197" i="48"/>
  <c r="I197" i="48"/>
  <c r="G197" i="48"/>
  <c r="F197" i="48"/>
  <c r="E197" i="48"/>
  <c r="C197" i="48"/>
  <c r="B197" i="48"/>
  <c r="AD196" i="48"/>
  <c r="AC196" i="48"/>
  <c r="AB196" i="48"/>
  <c r="Z196" i="48"/>
  <c r="Y196" i="48"/>
  <c r="X196" i="48"/>
  <c r="V196" i="48"/>
  <c r="T196" i="48"/>
  <c r="M196" i="48"/>
  <c r="I196" i="48"/>
  <c r="G196" i="48"/>
  <c r="F196" i="48"/>
  <c r="E196" i="48"/>
  <c r="C196" i="48"/>
  <c r="B196" i="48"/>
  <c r="AD195" i="48"/>
  <c r="AC195" i="48"/>
  <c r="AB195" i="48"/>
  <c r="Z195" i="48"/>
  <c r="Y195" i="48"/>
  <c r="X195" i="48"/>
  <c r="V195" i="48"/>
  <c r="T195" i="48"/>
  <c r="M195" i="48"/>
  <c r="I195" i="48"/>
  <c r="G195" i="48"/>
  <c r="F195" i="48"/>
  <c r="E195" i="48"/>
  <c r="C195" i="48"/>
  <c r="B195" i="48"/>
  <c r="AD194" i="48"/>
  <c r="AC194" i="48"/>
  <c r="AB194" i="48"/>
  <c r="Z194" i="48"/>
  <c r="Y194" i="48"/>
  <c r="X194" i="48"/>
  <c r="V194" i="48"/>
  <c r="T194" i="48"/>
  <c r="M194" i="48"/>
  <c r="I194" i="48"/>
  <c r="G194" i="48"/>
  <c r="F194" i="48"/>
  <c r="E194" i="48"/>
  <c r="C194" i="48"/>
  <c r="B194" i="48"/>
  <c r="AD193" i="48"/>
  <c r="AC193" i="48"/>
  <c r="AB193" i="48"/>
  <c r="Z193" i="48"/>
  <c r="Y193" i="48"/>
  <c r="X193" i="48"/>
  <c r="V193" i="48"/>
  <c r="T193" i="48"/>
  <c r="M193" i="48"/>
  <c r="I193" i="48"/>
  <c r="G193" i="48"/>
  <c r="F193" i="48"/>
  <c r="E193" i="48"/>
  <c r="C193" i="48"/>
  <c r="B193" i="48"/>
  <c r="AD192" i="48"/>
  <c r="AC192" i="48"/>
  <c r="AB192" i="48"/>
  <c r="Z192" i="48"/>
  <c r="Y192" i="48"/>
  <c r="X192" i="48"/>
  <c r="V192" i="48"/>
  <c r="T192" i="48"/>
  <c r="M192" i="48"/>
  <c r="I192" i="48"/>
  <c r="G192" i="48"/>
  <c r="F192" i="48"/>
  <c r="E192" i="48"/>
  <c r="C192" i="48"/>
  <c r="B192" i="48"/>
  <c r="AD191" i="48"/>
  <c r="AC191" i="48"/>
  <c r="AB191" i="48"/>
  <c r="Z191" i="48"/>
  <c r="Y191" i="48"/>
  <c r="X191" i="48"/>
  <c r="V191" i="48"/>
  <c r="T191" i="48"/>
  <c r="M191" i="48"/>
  <c r="I191" i="48"/>
  <c r="G191" i="48"/>
  <c r="F191" i="48"/>
  <c r="E191" i="48"/>
  <c r="C191" i="48"/>
  <c r="B191" i="48"/>
  <c r="AD190" i="48"/>
  <c r="AC190" i="48"/>
  <c r="AB190" i="48"/>
  <c r="Z190" i="48"/>
  <c r="Y190" i="48"/>
  <c r="X190" i="48"/>
  <c r="V190" i="48"/>
  <c r="T190" i="48"/>
  <c r="M190" i="48"/>
  <c r="I190" i="48"/>
  <c r="G190" i="48"/>
  <c r="F190" i="48"/>
  <c r="E190" i="48"/>
  <c r="C190" i="48"/>
  <c r="B190" i="48"/>
  <c r="AD189" i="48"/>
  <c r="AC189" i="48"/>
  <c r="AB189" i="48"/>
  <c r="Z189" i="48"/>
  <c r="Y189" i="48"/>
  <c r="X189" i="48"/>
  <c r="V189" i="48"/>
  <c r="T189" i="48"/>
  <c r="M189" i="48"/>
  <c r="I189" i="48"/>
  <c r="G189" i="48"/>
  <c r="F189" i="48"/>
  <c r="E189" i="48"/>
  <c r="C189" i="48"/>
  <c r="B189" i="48"/>
  <c r="AD188" i="48"/>
  <c r="AC188" i="48"/>
  <c r="AB188" i="48"/>
  <c r="Z188" i="48"/>
  <c r="Y188" i="48"/>
  <c r="X188" i="48"/>
  <c r="V188" i="48"/>
  <c r="T188" i="48"/>
  <c r="M188" i="48"/>
  <c r="I188" i="48"/>
  <c r="G188" i="48"/>
  <c r="F188" i="48"/>
  <c r="E188" i="48"/>
  <c r="C188" i="48"/>
  <c r="B188" i="48"/>
  <c r="AD187" i="48"/>
  <c r="AC187" i="48"/>
  <c r="AB187" i="48"/>
  <c r="Z187" i="48"/>
  <c r="Y187" i="48"/>
  <c r="X187" i="48"/>
  <c r="V187" i="48"/>
  <c r="T187" i="48"/>
  <c r="M187" i="48"/>
  <c r="I187" i="48"/>
  <c r="G187" i="48"/>
  <c r="F187" i="48"/>
  <c r="E187" i="48"/>
  <c r="C187" i="48"/>
  <c r="B187" i="48"/>
  <c r="AD186" i="48"/>
  <c r="AC186" i="48"/>
  <c r="AB186" i="48"/>
  <c r="Z186" i="48"/>
  <c r="Y186" i="48"/>
  <c r="X186" i="48"/>
  <c r="V186" i="48"/>
  <c r="T186" i="48"/>
  <c r="M186" i="48"/>
  <c r="I186" i="48"/>
  <c r="G186" i="48"/>
  <c r="F186" i="48"/>
  <c r="E186" i="48"/>
  <c r="C186" i="48"/>
  <c r="B186" i="48"/>
  <c r="AD185" i="48"/>
  <c r="AC185" i="48"/>
  <c r="AB185" i="48"/>
  <c r="Z185" i="48"/>
  <c r="Y185" i="48"/>
  <c r="X185" i="48"/>
  <c r="V185" i="48"/>
  <c r="T185" i="48"/>
  <c r="M185" i="48"/>
  <c r="I185" i="48"/>
  <c r="G185" i="48"/>
  <c r="F185" i="48"/>
  <c r="E185" i="48"/>
  <c r="C185" i="48"/>
  <c r="B185" i="48"/>
  <c r="AD184" i="48"/>
  <c r="AC184" i="48"/>
  <c r="AB184" i="48"/>
  <c r="Z184" i="48"/>
  <c r="Y184" i="48"/>
  <c r="X184" i="48"/>
  <c r="V184" i="48"/>
  <c r="T184" i="48"/>
  <c r="M184" i="48"/>
  <c r="I184" i="48"/>
  <c r="G184" i="48"/>
  <c r="F184" i="48"/>
  <c r="E184" i="48"/>
  <c r="C184" i="48"/>
  <c r="B184" i="48"/>
  <c r="AD183" i="48"/>
  <c r="AC183" i="48"/>
  <c r="AB183" i="48"/>
  <c r="Z183" i="48"/>
  <c r="Y183" i="48"/>
  <c r="X183" i="48"/>
  <c r="V183" i="48"/>
  <c r="T183" i="48"/>
  <c r="M183" i="48"/>
  <c r="I183" i="48"/>
  <c r="G183" i="48"/>
  <c r="F183" i="48"/>
  <c r="E183" i="48"/>
  <c r="C183" i="48"/>
  <c r="B183" i="48"/>
  <c r="AD182" i="48"/>
  <c r="AC182" i="48"/>
  <c r="AB182" i="48"/>
  <c r="Z182" i="48"/>
  <c r="Y182" i="48"/>
  <c r="X182" i="48"/>
  <c r="V182" i="48"/>
  <c r="T182" i="48"/>
  <c r="M182" i="48"/>
  <c r="I182" i="48"/>
  <c r="G182" i="48"/>
  <c r="F182" i="48"/>
  <c r="E182" i="48"/>
  <c r="C182" i="48"/>
  <c r="B182" i="48"/>
  <c r="AD181" i="48"/>
  <c r="AC181" i="48"/>
  <c r="AB181" i="48"/>
  <c r="Z181" i="48"/>
  <c r="Y181" i="48"/>
  <c r="X181" i="48"/>
  <c r="V181" i="48"/>
  <c r="T181" i="48"/>
  <c r="M181" i="48"/>
  <c r="I181" i="48"/>
  <c r="G181" i="48"/>
  <c r="F181" i="48"/>
  <c r="E181" i="48"/>
  <c r="C181" i="48"/>
  <c r="B181" i="48"/>
  <c r="AD180" i="48"/>
  <c r="AC180" i="48"/>
  <c r="AB180" i="48"/>
  <c r="Z180" i="48"/>
  <c r="Y180" i="48"/>
  <c r="X180" i="48"/>
  <c r="V180" i="48"/>
  <c r="T180" i="48"/>
  <c r="M180" i="48"/>
  <c r="I180" i="48"/>
  <c r="G180" i="48"/>
  <c r="F180" i="48"/>
  <c r="E180" i="48"/>
  <c r="C180" i="48"/>
  <c r="B180" i="48"/>
  <c r="AD179" i="48"/>
  <c r="AC179" i="48"/>
  <c r="AB179" i="48"/>
  <c r="Z179" i="48"/>
  <c r="Y179" i="48"/>
  <c r="X179" i="48"/>
  <c r="V179" i="48"/>
  <c r="T179" i="48"/>
  <c r="M179" i="48"/>
  <c r="I179" i="48"/>
  <c r="G179" i="48"/>
  <c r="F179" i="48"/>
  <c r="E179" i="48"/>
  <c r="C179" i="48"/>
  <c r="B179" i="48"/>
  <c r="AD178" i="48"/>
  <c r="AC178" i="48"/>
  <c r="AB178" i="48"/>
  <c r="Z178" i="48"/>
  <c r="Y178" i="48"/>
  <c r="X178" i="48"/>
  <c r="V178" i="48"/>
  <c r="T178" i="48"/>
  <c r="M178" i="48"/>
  <c r="I178" i="48"/>
  <c r="G178" i="48"/>
  <c r="F178" i="48"/>
  <c r="E178" i="48"/>
  <c r="C178" i="48"/>
  <c r="B178" i="48"/>
  <c r="AD177" i="48"/>
  <c r="AC177" i="48"/>
  <c r="AB177" i="48"/>
  <c r="Z177" i="48"/>
  <c r="Y177" i="48"/>
  <c r="X177" i="48"/>
  <c r="V177" i="48"/>
  <c r="T177" i="48"/>
  <c r="M177" i="48"/>
  <c r="I177" i="48"/>
  <c r="G177" i="48"/>
  <c r="F177" i="48"/>
  <c r="E177" i="48"/>
  <c r="C177" i="48"/>
  <c r="B177" i="48"/>
  <c r="AD176" i="48"/>
  <c r="AC176" i="48"/>
  <c r="AB176" i="48"/>
  <c r="Z176" i="48"/>
  <c r="Y176" i="48"/>
  <c r="X176" i="48"/>
  <c r="V176" i="48"/>
  <c r="T176" i="48"/>
  <c r="M176" i="48"/>
  <c r="I176" i="48"/>
  <c r="G176" i="48"/>
  <c r="F176" i="48"/>
  <c r="E176" i="48"/>
  <c r="C176" i="48"/>
  <c r="B176" i="48"/>
  <c r="AD175" i="48"/>
  <c r="AC175" i="48"/>
  <c r="AB175" i="48"/>
  <c r="Z175" i="48"/>
  <c r="Y175" i="48"/>
  <c r="X175" i="48"/>
  <c r="V175" i="48"/>
  <c r="T175" i="48"/>
  <c r="M175" i="48"/>
  <c r="I175" i="48"/>
  <c r="G175" i="48"/>
  <c r="F175" i="48"/>
  <c r="E175" i="48"/>
  <c r="C175" i="48"/>
  <c r="B175" i="48"/>
  <c r="AD174" i="48"/>
  <c r="AC174" i="48"/>
  <c r="AB174" i="48"/>
  <c r="Z174" i="48"/>
  <c r="Y174" i="48"/>
  <c r="X174" i="48"/>
  <c r="V174" i="48"/>
  <c r="T174" i="48"/>
  <c r="M174" i="48"/>
  <c r="I174" i="48"/>
  <c r="G174" i="48"/>
  <c r="F174" i="48"/>
  <c r="E174" i="48"/>
  <c r="C174" i="48"/>
  <c r="B174" i="48"/>
  <c r="AD173" i="48"/>
  <c r="AC173" i="48"/>
  <c r="AB173" i="48"/>
  <c r="Z173" i="48"/>
  <c r="Y173" i="48"/>
  <c r="X173" i="48"/>
  <c r="V173" i="48"/>
  <c r="T173" i="48"/>
  <c r="M173" i="48"/>
  <c r="I173" i="48"/>
  <c r="G173" i="48"/>
  <c r="F173" i="48"/>
  <c r="E173" i="48"/>
  <c r="C173" i="48"/>
  <c r="B173" i="48"/>
  <c r="AD172" i="48"/>
  <c r="AC172" i="48"/>
  <c r="AB172" i="48"/>
  <c r="Z172" i="48"/>
  <c r="Y172" i="48"/>
  <c r="X172" i="48"/>
  <c r="V172" i="48"/>
  <c r="T172" i="48"/>
  <c r="M172" i="48"/>
  <c r="I172" i="48"/>
  <c r="G172" i="48"/>
  <c r="F172" i="48"/>
  <c r="E172" i="48"/>
  <c r="C172" i="48"/>
  <c r="B172" i="48"/>
  <c r="AD171" i="48"/>
  <c r="AC171" i="48"/>
  <c r="AB171" i="48"/>
  <c r="Z171" i="48"/>
  <c r="Y171" i="48"/>
  <c r="X171" i="48"/>
  <c r="V171" i="48"/>
  <c r="T171" i="48"/>
  <c r="M171" i="48"/>
  <c r="I171" i="48"/>
  <c r="G171" i="48"/>
  <c r="F171" i="48"/>
  <c r="E171" i="48"/>
  <c r="C171" i="48"/>
  <c r="B171" i="48"/>
  <c r="AD170" i="48"/>
  <c r="AC170" i="48"/>
  <c r="AB170" i="48"/>
  <c r="Z170" i="48"/>
  <c r="Y170" i="48"/>
  <c r="X170" i="48"/>
  <c r="V170" i="48"/>
  <c r="T170" i="48"/>
  <c r="M170" i="48"/>
  <c r="I170" i="48"/>
  <c r="G170" i="48"/>
  <c r="F170" i="48"/>
  <c r="E170" i="48"/>
  <c r="C170" i="48"/>
  <c r="B170" i="48"/>
  <c r="AD169" i="48"/>
  <c r="AC169" i="48"/>
  <c r="AB169" i="48"/>
  <c r="Z169" i="48"/>
  <c r="Y169" i="48"/>
  <c r="X169" i="48"/>
  <c r="V169" i="48"/>
  <c r="T169" i="48"/>
  <c r="M169" i="48"/>
  <c r="I169" i="48"/>
  <c r="G169" i="48"/>
  <c r="F169" i="48"/>
  <c r="E169" i="48"/>
  <c r="C169" i="48"/>
  <c r="B169" i="48"/>
  <c r="AD168" i="48"/>
  <c r="AC168" i="48"/>
  <c r="AB168" i="48"/>
  <c r="Z168" i="48"/>
  <c r="Y168" i="48"/>
  <c r="X168" i="48"/>
  <c r="V168" i="48"/>
  <c r="T168" i="48"/>
  <c r="M168" i="48"/>
  <c r="I168" i="48"/>
  <c r="G168" i="48"/>
  <c r="F168" i="48"/>
  <c r="E168" i="48"/>
  <c r="C168" i="48"/>
  <c r="B168" i="48"/>
  <c r="AD167" i="48"/>
  <c r="AC167" i="48"/>
  <c r="AB167" i="48"/>
  <c r="Z167" i="48"/>
  <c r="Y167" i="48"/>
  <c r="X167" i="48"/>
  <c r="V167" i="48"/>
  <c r="T167" i="48"/>
  <c r="M167" i="48"/>
  <c r="I167" i="48"/>
  <c r="G167" i="48"/>
  <c r="F167" i="48"/>
  <c r="E167" i="48"/>
  <c r="C167" i="48"/>
  <c r="B167" i="48"/>
  <c r="AD166" i="48"/>
  <c r="AC166" i="48"/>
  <c r="AB166" i="48"/>
  <c r="Z166" i="48"/>
  <c r="Y166" i="48"/>
  <c r="X166" i="48"/>
  <c r="V166" i="48"/>
  <c r="T166" i="48"/>
  <c r="M166" i="48"/>
  <c r="I166" i="48"/>
  <c r="G166" i="48"/>
  <c r="F166" i="48"/>
  <c r="E166" i="48"/>
  <c r="C166" i="48"/>
  <c r="B166" i="48"/>
  <c r="AD165" i="48"/>
  <c r="AC165" i="48"/>
  <c r="AB165" i="48"/>
  <c r="Z165" i="48"/>
  <c r="Y165" i="48"/>
  <c r="X165" i="48"/>
  <c r="V165" i="48"/>
  <c r="T165" i="48"/>
  <c r="M165" i="48"/>
  <c r="I165" i="48"/>
  <c r="G165" i="48"/>
  <c r="F165" i="48"/>
  <c r="E165" i="48"/>
  <c r="C165" i="48"/>
  <c r="B165" i="48"/>
  <c r="AD164" i="48"/>
  <c r="AC164" i="48"/>
  <c r="AB164" i="48"/>
  <c r="Z164" i="48"/>
  <c r="Y164" i="48"/>
  <c r="X164" i="48"/>
  <c r="V164" i="48"/>
  <c r="T164" i="48"/>
  <c r="M164" i="48"/>
  <c r="I164" i="48"/>
  <c r="G164" i="48"/>
  <c r="F164" i="48"/>
  <c r="E164" i="48"/>
  <c r="C164" i="48"/>
  <c r="B164" i="48"/>
  <c r="AD163" i="48"/>
  <c r="AC163" i="48"/>
  <c r="AB163" i="48"/>
  <c r="Z163" i="48"/>
  <c r="Y163" i="48"/>
  <c r="X163" i="48"/>
  <c r="V163" i="48"/>
  <c r="T163" i="48"/>
  <c r="M163" i="48"/>
  <c r="I163" i="48"/>
  <c r="G163" i="48"/>
  <c r="F163" i="48"/>
  <c r="E163" i="48"/>
  <c r="C163" i="48"/>
  <c r="B163" i="48"/>
  <c r="AD162" i="48"/>
  <c r="AC162" i="48"/>
  <c r="AB162" i="48"/>
  <c r="Z162" i="48"/>
  <c r="Y162" i="48"/>
  <c r="X162" i="48"/>
  <c r="V162" i="48"/>
  <c r="T162" i="48"/>
  <c r="M162" i="48"/>
  <c r="I162" i="48"/>
  <c r="G162" i="48"/>
  <c r="F162" i="48"/>
  <c r="E162" i="48"/>
  <c r="C162" i="48"/>
  <c r="B162" i="48"/>
  <c r="AD161" i="48"/>
  <c r="AC161" i="48"/>
  <c r="AB161" i="48"/>
  <c r="Z161" i="48"/>
  <c r="Y161" i="48"/>
  <c r="X161" i="48"/>
  <c r="V161" i="48"/>
  <c r="T161" i="48"/>
  <c r="M161" i="48"/>
  <c r="I161" i="48"/>
  <c r="G161" i="48"/>
  <c r="F161" i="48"/>
  <c r="E161" i="48"/>
  <c r="C161" i="48"/>
  <c r="B161" i="48"/>
  <c r="AD160" i="48"/>
  <c r="AC160" i="48"/>
  <c r="AB160" i="48"/>
  <c r="Z160" i="48"/>
  <c r="Y160" i="48"/>
  <c r="X160" i="48"/>
  <c r="V160" i="48"/>
  <c r="T160" i="48"/>
  <c r="M160" i="48"/>
  <c r="I160" i="48"/>
  <c r="G160" i="48"/>
  <c r="F160" i="48"/>
  <c r="E160" i="48"/>
  <c r="C160" i="48"/>
  <c r="B160" i="48"/>
  <c r="AD159" i="48"/>
  <c r="AC159" i="48"/>
  <c r="AB159" i="48"/>
  <c r="Z159" i="48"/>
  <c r="Y159" i="48"/>
  <c r="X159" i="48"/>
  <c r="V159" i="48"/>
  <c r="T159" i="48"/>
  <c r="M159" i="48"/>
  <c r="I159" i="48"/>
  <c r="G159" i="48"/>
  <c r="F159" i="48"/>
  <c r="E159" i="48"/>
  <c r="C159" i="48"/>
  <c r="B159" i="48"/>
  <c r="AD158" i="48"/>
  <c r="AC158" i="48"/>
  <c r="AB158" i="48"/>
  <c r="Z158" i="48"/>
  <c r="Y158" i="48"/>
  <c r="X158" i="48"/>
  <c r="V158" i="48"/>
  <c r="T158" i="48"/>
  <c r="M158" i="48"/>
  <c r="I158" i="48"/>
  <c r="G158" i="48"/>
  <c r="F158" i="48"/>
  <c r="E158" i="48"/>
  <c r="C158" i="48"/>
  <c r="B158" i="48"/>
  <c r="AD157" i="48"/>
  <c r="AC157" i="48"/>
  <c r="AB157" i="48"/>
  <c r="Z157" i="48"/>
  <c r="Y157" i="48"/>
  <c r="X157" i="48"/>
  <c r="V157" i="48"/>
  <c r="T157" i="48"/>
  <c r="M157" i="48"/>
  <c r="I157" i="48"/>
  <c r="G157" i="48"/>
  <c r="F157" i="48"/>
  <c r="E157" i="48"/>
  <c r="C157" i="48"/>
  <c r="B157" i="48"/>
  <c r="AD156" i="48"/>
  <c r="AC156" i="48"/>
  <c r="AB156" i="48"/>
  <c r="Z156" i="48"/>
  <c r="Y156" i="48"/>
  <c r="X156" i="48"/>
  <c r="V156" i="48"/>
  <c r="T156" i="48"/>
  <c r="M156" i="48"/>
  <c r="I156" i="48"/>
  <c r="G156" i="48"/>
  <c r="F156" i="48"/>
  <c r="E156" i="48"/>
  <c r="C156" i="48"/>
  <c r="B156" i="48"/>
  <c r="AD155" i="48"/>
  <c r="AC155" i="48"/>
  <c r="AB155" i="48"/>
  <c r="Z155" i="48"/>
  <c r="Y155" i="48"/>
  <c r="X155" i="48"/>
  <c r="V155" i="48"/>
  <c r="T155" i="48"/>
  <c r="M155" i="48"/>
  <c r="I155" i="48"/>
  <c r="G155" i="48"/>
  <c r="F155" i="48"/>
  <c r="E155" i="48"/>
  <c r="C155" i="48"/>
  <c r="B155" i="48"/>
  <c r="AD154" i="48"/>
  <c r="AC154" i="48"/>
  <c r="AB154" i="48"/>
  <c r="Z154" i="48"/>
  <c r="Y154" i="48"/>
  <c r="X154" i="48"/>
  <c r="V154" i="48"/>
  <c r="T154" i="48"/>
  <c r="M154" i="48"/>
  <c r="I154" i="48"/>
  <c r="G154" i="48"/>
  <c r="F154" i="48"/>
  <c r="E154" i="48"/>
  <c r="C154" i="48"/>
  <c r="B154" i="48"/>
  <c r="AD153" i="48"/>
  <c r="AC153" i="48"/>
  <c r="AB153" i="48"/>
  <c r="Z153" i="48"/>
  <c r="Y153" i="48"/>
  <c r="X153" i="48"/>
  <c r="V153" i="48"/>
  <c r="T153" i="48"/>
  <c r="M153" i="48"/>
  <c r="I153" i="48"/>
  <c r="G153" i="48"/>
  <c r="F153" i="48"/>
  <c r="E153" i="48"/>
  <c r="C153" i="48"/>
  <c r="B153" i="48"/>
  <c r="AD152" i="48"/>
  <c r="AC152" i="48"/>
  <c r="AB152" i="48"/>
  <c r="Z152" i="48"/>
  <c r="Y152" i="48"/>
  <c r="X152" i="48"/>
  <c r="V152" i="48"/>
  <c r="T152" i="48"/>
  <c r="M152" i="48"/>
  <c r="I152" i="48"/>
  <c r="G152" i="48"/>
  <c r="F152" i="48"/>
  <c r="E152" i="48"/>
  <c r="C152" i="48"/>
  <c r="B152" i="48"/>
  <c r="AD151" i="48"/>
  <c r="AC151" i="48"/>
  <c r="AB151" i="48"/>
  <c r="Z151" i="48"/>
  <c r="Y151" i="48"/>
  <c r="X151" i="48"/>
  <c r="V151" i="48"/>
  <c r="T151" i="48"/>
  <c r="M151" i="48"/>
  <c r="I151" i="48"/>
  <c r="G151" i="48"/>
  <c r="F151" i="48"/>
  <c r="E151" i="48"/>
  <c r="C151" i="48"/>
  <c r="B151" i="48"/>
  <c r="AD150" i="48"/>
  <c r="AC150" i="48"/>
  <c r="AB150" i="48"/>
  <c r="Z150" i="48"/>
  <c r="Y150" i="48"/>
  <c r="X150" i="48"/>
  <c r="V150" i="48"/>
  <c r="T150" i="48"/>
  <c r="M150" i="48"/>
  <c r="I150" i="48"/>
  <c r="G150" i="48"/>
  <c r="F150" i="48"/>
  <c r="E150" i="48"/>
  <c r="C150" i="48"/>
  <c r="B150" i="48"/>
  <c r="AD149" i="48"/>
  <c r="AC149" i="48"/>
  <c r="AB149" i="48"/>
  <c r="Z149" i="48"/>
  <c r="Y149" i="48"/>
  <c r="X149" i="48"/>
  <c r="V149" i="48"/>
  <c r="T149" i="48"/>
  <c r="M149" i="48"/>
  <c r="I149" i="48"/>
  <c r="G149" i="48"/>
  <c r="F149" i="48"/>
  <c r="E149" i="48"/>
  <c r="C149" i="48"/>
  <c r="B149" i="48"/>
  <c r="AD148" i="48"/>
  <c r="AC148" i="48"/>
  <c r="AB148" i="48"/>
  <c r="Z148" i="48"/>
  <c r="Y148" i="48"/>
  <c r="X148" i="48"/>
  <c r="V148" i="48"/>
  <c r="T148" i="48"/>
  <c r="M148" i="48"/>
  <c r="I148" i="48"/>
  <c r="G148" i="48"/>
  <c r="F148" i="48"/>
  <c r="E148" i="48"/>
  <c r="C148" i="48"/>
  <c r="B148" i="48"/>
  <c r="AD147" i="48"/>
  <c r="AC147" i="48"/>
  <c r="AB147" i="48"/>
  <c r="Z147" i="48"/>
  <c r="Y147" i="48"/>
  <c r="X147" i="48"/>
  <c r="V147" i="48"/>
  <c r="T147" i="48"/>
  <c r="M147" i="48"/>
  <c r="I147" i="48"/>
  <c r="G147" i="48"/>
  <c r="F147" i="48"/>
  <c r="E147" i="48"/>
  <c r="C147" i="48"/>
  <c r="B147" i="48"/>
  <c r="AD146" i="48"/>
  <c r="AC146" i="48"/>
  <c r="AB146" i="48"/>
  <c r="Z146" i="48"/>
  <c r="Y146" i="48"/>
  <c r="X146" i="48"/>
  <c r="V146" i="48"/>
  <c r="T146" i="48"/>
  <c r="M146" i="48"/>
  <c r="I146" i="48"/>
  <c r="G146" i="48"/>
  <c r="F146" i="48"/>
  <c r="E146" i="48"/>
  <c r="C146" i="48"/>
  <c r="B146" i="48"/>
  <c r="AD145" i="48"/>
  <c r="AC145" i="48"/>
  <c r="AB145" i="48"/>
  <c r="Z145" i="48"/>
  <c r="Y145" i="48"/>
  <c r="X145" i="48"/>
  <c r="V145" i="48"/>
  <c r="T145" i="48"/>
  <c r="M145" i="48"/>
  <c r="I145" i="48"/>
  <c r="G145" i="48"/>
  <c r="F145" i="48"/>
  <c r="E145" i="48"/>
  <c r="C145" i="48"/>
  <c r="B145" i="48"/>
  <c r="AD144" i="48"/>
  <c r="AC144" i="48"/>
  <c r="AB144" i="48"/>
  <c r="Z144" i="48"/>
  <c r="Y144" i="48"/>
  <c r="X144" i="48"/>
  <c r="V144" i="48"/>
  <c r="T144" i="48"/>
  <c r="M144" i="48"/>
  <c r="I144" i="48"/>
  <c r="G144" i="48"/>
  <c r="F144" i="48"/>
  <c r="E144" i="48"/>
  <c r="C144" i="48"/>
  <c r="B144" i="48"/>
  <c r="AD143" i="48"/>
  <c r="AC143" i="48"/>
  <c r="AB143" i="48"/>
  <c r="Z143" i="48"/>
  <c r="Y143" i="48"/>
  <c r="X143" i="48"/>
  <c r="V143" i="48"/>
  <c r="T143" i="48"/>
  <c r="M143" i="48"/>
  <c r="I143" i="48"/>
  <c r="G143" i="48"/>
  <c r="F143" i="48"/>
  <c r="E143" i="48"/>
  <c r="C143" i="48"/>
  <c r="B143" i="48"/>
  <c r="AD142" i="48"/>
  <c r="AC142" i="48"/>
  <c r="AB142" i="48"/>
  <c r="Z142" i="48"/>
  <c r="Y142" i="48"/>
  <c r="X142" i="48"/>
  <c r="V142" i="48"/>
  <c r="T142" i="48"/>
  <c r="M142" i="48"/>
  <c r="I142" i="48"/>
  <c r="G142" i="48"/>
  <c r="F142" i="48"/>
  <c r="E142" i="48"/>
  <c r="C142" i="48"/>
  <c r="B142" i="48"/>
  <c r="AD141" i="48"/>
  <c r="AC141" i="48"/>
  <c r="AB141" i="48"/>
  <c r="Z141" i="48"/>
  <c r="Y141" i="48"/>
  <c r="X141" i="48"/>
  <c r="V141" i="48"/>
  <c r="T141" i="48"/>
  <c r="M141" i="48"/>
  <c r="I141" i="48"/>
  <c r="G141" i="48"/>
  <c r="F141" i="48"/>
  <c r="E141" i="48"/>
  <c r="C141" i="48"/>
  <c r="B141" i="48"/>
  <c r="AD140" i="48"/>
  <c r="AC140" i="48"/>
  <c r="AB140" i="48"/>
  <c r="Z140" i="48"/>
  <c r="Y140" i="48"/>
  <c r="X140" i="48"/>
  <c r="V140" i="48"/>
  <c r="T140" i="48"/>
  <c r="M140" i="48"/>
  <c r="I140" i="48"/>
  <c r="G140" i="48"/>
  <c r="F140" i="48"/>
  <c r="E140" i="48"/>
  <c r="C140" i="48"/>
  <c r="B140" i="48"/>
  <c r="AD139" i="48"/>
  <c r="AC139" i="48"/>
  <c r="AB139" i="48"/>
  <c r="Z139" i="48"/>
  <c r="Y139" i="48"/>
  <c r="X139" i="48"/>
  <c r="V139" i="48"/>
  <c r="T139" i="48"/>
  <c r="M139" i="48"/>
  <c r="I139" i="48"/>
  <c r="G139" i="48"/>
  <c r="F139" i="48"/>
  <c r="E139" i="48"/>
  <c r="C139" i="48"/>
  <c r="B139" i="48"/>
  <c r="AD138" i="48"/>
  <c r="AC138" i="48"/>
  <c r="AB138" i="48"/>
  <c r="Z138" i="48"/>
  <c r="Y138" i="48"/>
  <c r="X138" i="48"/>
  <c r="V138" i="48"/>
  <c r="T138" i="48"/>
  <c r="M138" i="48"/>
  <c r="I138" i="48"/>
  <c r="G138" i="48"/>
  <c r="F138" i="48"/>
  <c r="E138" i="48"/>
  <c r="C138" i="48"/>
  <c r="B138" i="48"/>
  <c r="AD137" i="48"/>
  <c r="AC137" i="48"/>
  <c r="AB137" i="48"/>
  <c r="Z137" i="48"/>
  <c r="Y137" i="48"/>
  <c r="X137" i="48"/>
  <c r="V137" i="48"/>
  <c r="T137" i="48"/>
  <c r="M137" i="48"/>
  <c r="I137" i="48"/>
  <c r="G137" i="48"/>
  <c r="F137" i="48"/>
  <c r="E137" i="48"/>
  <c r="C137" i="48"/>
  <c r="B137" i="48"/>
  <c r="AD136" i="48"/>
  <c r="AC136" i="48"/>
  <c r="AB136" i="48"/>
  <c r="Z136" i="48"/>
  <c r="Y136" i="48"/>
  <c r="X136" i="48"/>
  <c r="V136" i="48"/>
  <c r="T136" i="48"/>
  <c r="M136" i="48"/>
  <c r="I136" i="48"/>
  <c r="G136" i="48"/>
  <c r="F136" i="48"/>
  <c r="E136" i="48"/>
  <c r="C136" i="48"/>
  <c r="B136" i="48"/>
  <c r="AD135" i="48"/>
  <c r="AC135" i="48"/>
  <c r="AB135" i="48"/>
  <c r="Z135" i="48"/>
  <c r="Y135" i="48"/>
  <c r="X135" i="48"/>
  <c r="V135" i="48"/>
  <c r="T135" i="48"/>
  <c r="M135" i="48"/>
  <c r="I135" i="48"/>
  <c r="G135" i="48"/>
  <c r="F135" i="48"/>
  <c r="E135" i="48"/>
  <c r="C135" i="48"/>
  <c r="B135" i="48"/>
  <c r="AD134" i="48"/>
  <c r="AC134" i="48"/>
  <c r="AB134" i="48"/>
  <c r="Z134" i="48"/>
  <c r="Y134" i="48"/>
  <c r="X134" i="48"/>
  <c r="V134" i="48"/>
  <c r="T134" i="48"/>
  <c r="M134" i="48"/>
  <c r="I134" i="48"/>
  <c r="G134" i="48"/>
  <c r="F134" i="48"/>
  <c r="E134" i="48"/>
  <c r="C134" i="48"/>
  <c r="B134" i="48"/>
  <c r="AD133" i="48"/>
  <c r="AC133" i="48"/>
  <c r="AB133" i="48"/>
  <c r="Z133" i="48"/>
  <c r="Y133" i="48"/>
  <c r="X133" i="48"/>
  <c r="V133" i="48"/>
  <c r="T133" i="48"/>
  <c r="M133" i="48"/>
  <c r="I133" i="48"/>
  <c r="G133" i="48"/>
  <c r="F133" i="48"/>
  <c r="E133" i="48"/>
  <c r="C133" i="48"/>
  <c r="B133" i="48"/>
  <c r="AD132" i="48"/>
  <c r="AC132" i="48"/>
  <c r="AB132" i="48"/>
  <c r="Z132" i="48"/>
  <c r="Y132" i="48"/>
  <c r="X132" i="48"/>
  <c r="V132" i="48"/>
  <c r="T132" i="48"/>
  <c r="M132" i="48"/>
  <c r="I132" i="48"/>
  <c r="G132" i="48"/>
  <c r="F132" i="48"/>
  <c r="E132" i="48"/>
  <c r="C132" i="48"/>
  <c r="B132" i="48"/>
  <c r="AD131" i="48"/>
  <c r="AC131" i="48"/>
  <c r="AB131" i="48"/>
  <c r="Z131" i="48"/>
  <c r="Y131" i="48"/>
  <c r="X131" i="48"/>
  <c r="V131" i="48"/>
  <c r="T131" i="48"/>
  <c r="M131" i="48"/>
  <c r="I131" i="48"/>
  <c r="G131" i="48"/>
  <c r="F131" i="48"/>
  <c r="E131" i="48"/>
  <c r="C131" i="48"/>
  <c r="B131" i="48"/>
  <c r="AD130" i="48"/>
  <c r="AC130" i="48"/>
  <c r="AB130" i="48"/>
  <c r="Z130" i="48"/>
  <c r="Y130" i="48"/>
  <c r="X130" i="48"/>
  <c r="V130" i="48"/>
  <c r="T130" i="48"/>
  <c r="M130" i="48"/>
  <c r="I130" i="48"/>
  <c r="G130" i="48"/>
  <c r="F130" i="48"/>
  <c r="E130" i="48"/>
  <c r="C130" i="48"/>
  <c r="B130" i="48"/>
  <c r="AD129" i="48"/>
  <c r="AC129" i="48"/>
  <c r="AB129" i="48"/>
  <c r="Z129" i="48"/>
  <c r="Y129" i="48"/>
  <c r="X129" i="48"/>
  <c r="V129" i="48"/>
  <c r="T129" i="48"/>
  <c r="M129" i="48"/>
  <c r="I129" i="48"/>
  <c r="G129" i="48"/>
  <c r="F129" i="48"/>
  <c r="E129" i="48"/>
  <c r="C129" i="48"/>
  <c r="B129" i="48"/>
  <c r="AD128" i="48"/>
  <c r="AC128" i="48"/>
  <c r="AB128" i="48"/>
  <c r="Z128" i="48"/>
  <c r="Y128" i="48"/>
  <c r="X128" i="48"/>
  <c r="V128" i="48"/>
  <c r="T128" i="48"/>
  <c r="M128" i="48"/>
  <c r="I128" i="48"/>
  <c r="G128" i="48"/>
  <c r="F128" i="48"/>
  <c r="E128" i="48"/>
  <c r="C128" i="48"/>
  <c r="B128" i="48"/>
  <c r="AD127" i="48"/>
  <c r="AC127" i="48"/>
  <c r="AB127" i="48"/>
  <c r="Z127" i="48"/>
  <c r="Y127" i="48"/>
  <c r="X127" i="48"/>
  <c r="V127" i="48"/>
  <c r="T127" i="48"/>
  <c r="M127" i="48"/>
  <c r="I127" i="48"/>
  <c r="G127" i="48"/>
  <c r="F127" i="48"/>
  <c r="E127" i="48"/>
  <c r="C127" i="48"/>
  <c r="B127" i="48"/>
  <c r="AD126" i="48"/>
  <c r="AC126" i="48"/>
  <c r="AB126" i="48"/>
  <c r="Z126" i="48"/>
  <c r="Y126" i="48"/>
  <c r="X126" i="48"/>
  <c r="V126" i="48"/>
  <c r="T126" i="48"/>
  <c r="M126" i="48"/>
  <c r="I126" i="48"/>
  <c r="G126" i="48"/>
  <c r="F126" i="48"/>
  <c r="E126" i="48"/>
  <c r="C126" i="48"/>
  <c r="B126" i="48"/>
  <c r="AD125" i="48"/>
  <c r="AC125" i="48"/>
  <c r="AB125" i="48"/>
  <c r="Z125" i="48"/>
  <c r="Y125" i="48"/>
  <c r="X125" i="48"/>
  <c r="V125" i="48"/>
  <c r="T125" i="48"/>
  <c r="M125" i="48"/>
  <c r="I125" i="48"/>
  <c r="G125" i="48"/>
  <c r="F125" i="48"/>
  <c r="E125" i="48"/>
  <c r="C125" i="48"/>
  <c r="B125" i="48"/>
  <c r="AD124" i="48"/>
  <c r="AC124" i="48"/>
  <c r="AB124" i="48"/>
  <c r="Z124" i="48"/>
  <c r="Y124" i="48"/>
  <c r="X124" i="48"/>
  <c r="V124" i="48"/>
  <c r="T124" i="48"/>
  <c r="M124" i="48"/>
  <c r="I124" i="48"/>
  <c r="G124" i="48"/>
  <c r="F124" i="48"/>
  <c r="E124" i="48"/>
  <c r="C124" i="48"/>
  <c r="B124" i="48"/>
  <c r="AD123" i="48"/>
  <c r="AC123" i="48"/>
  <c r="AB123" i="48"/>
  <c r="Z123" i="48"/>
  <c r="Y123" i="48"/>
  <c r="X123" i="48"/>
  <c r="V123" i="48"/>
  <c r="T123" i="48"/>
  <c r="M123" i="48"/>
  <c r="I123" i="48"/>
  <c r="G123" i="48"/>
  <c r="F123" i="48"/>
  <c r="E123" i="48"/>
  <c r="C123" i="48"/>
  <c r="B123" i="48"/>
  <c r="AD122" i="48"/>
  <c r="AC122" i="48"/>
  <c r="AB122" i="48"/>
  <c r="Z122" i="48"/>
  <c r="Y122" i="48"/>
  <c r="X122" i="48"/>
  <c r="V122" i="48"/>
  <c r="T122" i="48"/>
  <c r="M122" i="48"/>
  <c r="I122" i="48"/>
  <c r="G122" i="48"/>
  <c r="F122" i="48"/>
  <c r="E122" i="48"/>
  <c r="C122" i="48"/>
  <c r="B122" i="48"/>
  <c r="AD121" i="48"/>
  <c r="AC121" i="48"/>
  <c r="AB121" i="48"/>
  <c r="Z121" i="48"/>
  <c r="Y121" i="48"/>
  <c r="X121" i="48"/>
  <c r="V121" i="48"/>
  <c r="T121" i="48"/>
  <c r="M121" i="48"/>
  <c r="I121" i="48"/>
  <c r="G121" i="48"/>
  <c r="F121" i="48"/>
  <c r="E121" i="48"/>
  <c r="C121" i="48"/>
  <c r="B121" i="48"/>
  <c r="AD120" i="48"/>
  <c r="AC120" i="48"/>
  <c r="AB120" i="48"/>
  <c r="Z120" i="48"/>
  <c r="Y120" i="48"/>
  <c r="X120" i="48"/>
  <c r="V120" i="48"/>
  <c r="T120" i="48"/>
  <c r="M120" i="48"/>
  <c r="I120" i="48"/>
  <c r="G120" i="48"/>
  <c r="F120" i="48"/>
  <c r="E120" i="48"/>
  <c r="C120" i="48"/>
  <c r="B120" i="48"/>
  <c r="AD119" i="48"/>
  <c r="AC119" i="48"/>
  <c r="AB119" i="48"/>
  <c r="Z119" i="48"/>
  <c r="Y119" i="48"/>
  <c r="X119" i="48"/>
  <c r="V119" i="48"/>
  <c r="T119" i="48"/>
  <c r="M119" i="48"/>
  <c r="I119" i="48"/>
  <c r="G119" i="48"/>
  <c r="F119" i="48"/>
  <c r="E119" i="48"/>
  <c r="C119" i="48"/>
  <c r="B119" i="48"/>
  <c r="AD118" i="48"/>
  <c r="AC118" i="48"/>
  <c r="AB118" i="48"/>
  <c r="Z118" i="48"/>
  <c r="Y118" i="48"/>
  <c r="X118" i="48"/>
  <c r="V118" i="48"/>
  <c r="T118" i="48"/>
  <c r="M118" i="48"/>
  <c r="I118" i="48"/>
  <c r="G118" i="48"/>
  <c r="F118" i="48"/>
  <c r="E118" i="48"/>
  <c r="C118" i="48"/>
  <c r="B118" i="48"/>
  <c r="AD117" i="48"/>
  <c r="AC117" i="48"/>
  <c r="AB117" i="48"/>
  <c r="Z117" i="48"/>
  <c r="Y117" i="48"/>
  <c r="X117" i="48"/>
  <c r="V117" i="48"/>
  <c r="T117" i="48"/>
  <c r="M117" i="48"/>
  <c r="I117" i="48"/>
  <c r="G117" i="48"/>
  <c r="F117" i="48"/>
  <c r="E117" i="48"/>
  <c r="C117" i="48"/>
  <c r="B117" i="48"/>
  <c r="AD116" i="48"/>
  <c r="AC116" i="48"/>
  <c r="AB116" i="48"/>
  <c r="Z116" i="48"/>
  <c r="Y116" i="48"/>
  <c r="X116" i="48"/>
  <c r="V116" i="48"/>
  <c r="T116" i="48"/>
  <c r="M116" i="48"/>
  <c r="I116" i="48"/>
  <c r="G116" i="48"/>
  <c r="F116" i="48"/>
  <c r="E116" i="48"/>
  <c r="C116" i="48"/>
  <c r="B116" i="48"/>
  <c r="AD115" i="48"/>
  <c r="AC115" i="48"/>
  <c r="AB115" i="48"/>
  <c r="Z115" i="48"/>
  <c r="Y115" i="48"/>
  <c r="X115" i="48"/>
  <c r="V115" i="48"/>
  <c r="T115" i="48"/>
  <c r="M115" i="48"/>
  <c r="I115" i="48"/>
  <c r="G115" i="48"/>
  <c r="F115" i="48"/>
  <c r="E115" i="48"/>
  <c r="C115" i="48"/>
  <c r="B115" i="48"/>
  <c r="AD114" i="48"/>
  <c r="AC114" i="48"/>
  <c r="AB114" i="48"/>
  <c r="Z114" i="48"/>
  <c r="Y114" i="48"/>
  <c r="X114" i="48"/>
  <c r="V114" i="48"/>
  <c r="T114" i="48"/>
  <c r="M114" i="48"/>
  <c r="I114" i="48"/>
  <c r="G114" i="48"/>
  <c r="F114" i="48"/>
  <c r="E114" i="48"/>
  <c r="C114" i="48"/>
  <c r="B114" i="48"/>
  <c r="AD113" i="48"/>
  <c r="AC113" i="48"/>
  <c r="AB113" i="48"/>
  <c r="Z113" i="48"/>
  <c r="Y113" i="48"/>
  <c r="X113" i="48"/>
  <c r="V113" i="48"/>
  <c r="T113" i="48"/>
  <c r="M113" i="48"/>
  <c r="I113" i="48"/>
  <c r="G113" i="48"/>
  <c r="F113" i="48"/>
  <c r="E113" i="48"/>
  <c r="C113" i="48"/>
  <c r="B113" i="48"/>
  <c r="AD112" i="48"/>
  <c r="AC112" i="48"/>
  <c r="AB112" i="48"/>
  <c r="Z112" i="48"/>
  <c r="Y112" i="48"/>
  <c r="X112" i="48"/>
  <c r="V112" i="48"/>
  <c r="T112" i="48"/>
  <c r="M112" i="48"/>
  <c r="I112" i="48"/>
  <c r="G112" i="48"/>
  <c r="F112" i="48"/>
  <c r="E112" i="48"/>
  <c r="C112" i="48"/>
  <c r="B112" i="48"/>
  <c r="AD111" i="48"/>
  <c r="AC111" i="48"/>
  <c r="AB111" i="48"/>
  <c r="Z111" i="48"/>
  <c r="Y111" i="48"/>
  <c r="X111" i="48"/>
  <c r="V111" i="48"/>
  <c r="T111" i="48"/>
  <c r="M111" i="48"/>
  <c r="I111" i="48"/>
  <c r="G111" i="48"/>
  <c r="F111" i="48"/>
  <c r="E111" i="48"/>
  <c r="C111" i="48"/>
  <c r="B111" i="48"/>
  <c r="AD110" i="48"/>
  <c r="AC110" i="48"/>
  <c r="AB110" i="48"/>
  <c r="Z110" i="48"/>
  <c r="Y110" i="48"/>
  <c r="X110" i="48"/>
  <c r="V110" i="48"/>
  <c r="T110" i="48"/>
  <c r="M110" i="48"/>
  <c r="I110" i="48"/>
  <c r="G110" i="48"/>
  <c r="F110" i="48"/>
  <c r="E110" i="48"/>
  <c r="C110" i="48"/>
  <c r="B110" i="48"/>
  <c r="AD109" i="48"/>
  <c r="AC109" i="48"/>
  <c r="AB109" i="48"/>
  <c r="Z109" i="48"/>
  <c r="Y109" i="48"/>
  <c r="X109" i="48"/>
  <c r="V109" i="48"/>
  <c r="T109" i="48"/>
  <c r="M109" i="48"/>
  <c r="I109" i="48"/>
  <c r="G109" i="48"/>
  <c r="F109" i="48"/>
  <c r="E109" i="48"/>
  <c r="C109" i="48"/>
  <c r="B109" i="48"/>
  <c r="AD108" i="48"/>
  <c r="AC108" i="48"/>
  <c r="AB108" i="48"/>
  <c r="Z108" i="48"/>
  <c r="Y108" i="48"/>
  <c r="X108" i="48"/>
  <c r="V108" i="48"/>
  <c r="T108" i="48"/>
  <c r="M108" i="48"/>
  <c r="I108" i="48"/>
  <c r="G108" i="48"/>
  <c r="F108" i="48"/>
  <c r="E108" i="48"/>
  <c r="C108" i="48"/>
  <c r="B108" i="48"/>
  <c r="AD107" i="48"/>
  <c r="AC107" i="48"/>
  <c r="AB107" i="48"/>
  <c r="Z107" i="48"/>
  <c r="Y107" i="48"/>
  <c r="X107" i="48"/>
  <c r="V107" i="48"/>
  <c r="T107" i="48"/>
  <c r="M107" i="48"/>
  <c r="I107" i="48"/>
  <c r="G107" i="48"/>
  <c r="F107" i="48"/>
  <c r="E107" i="48"/>
  <c r="C107" i="48"/>
  <c r="B107" i="48"/>
  <c r="AD106" i="48"/>
  <c r="AC106" i="48"/>
  <c r="AB106" i="48"/>
  <c r="Z106" i="48"/>
  <c r="Y106" i="48"/>
  <c r="X106" i="48"/>
  <c r="V106" i="48"/>
  <c r="T106" i="48"/>
  <c r="M106" i="48"/>
  <c r="I106" i="48"/>
  <c r="G106" i="48"/>
  <c r="F106" i="48"/>
  <c r="E106" i="48"/>
  <c r="C106" i="48"/>
  <c r="B106" i="48"/>
  <c r="AD105" i="48"/>
  <c r="AC105" i="48"/>
  <c r="AB105" i="48"/>
  <c r="Z105" i="48"/>
  <c r="Y105" i="48"/>
  <c r="X105" i="48"/>
  <c r="V105" i="48"/>
  <c r="T105" i="48"/>
  <c r="M105" i="48"/>
  <c r="I105" i="48"/>
  <c r="G105" i="48"/>
  <c r="F105" i="48"/>
  <c r="E105" i="48"/>
  <c r="C105" i="48"/>
  <c r="B105" i="48"/>
  <c r="AD104" i="48"/>
  <c r="AC104" i="48"/>
  <c r="AB104" i="48"/>
  <c r="Z104" i="48"/>
  <c r="Y104" i="48"/>
  <c r="X104" i="48"/>
  <c r="V104" i="48"/>
  <c r="T104" i="48"/>
  <c r="M104" i="48"/>
  <c r="I104" i="48"/>
  <c r="G104" i="48"/>
  <c r="F104" i="48"/>
  <c r="E104" i="48"/>
  <c r="C104" i="48"/>
  <c r="B104" i="48"/>
  <c r="AD103" i="48"/>
  <c r="AC103" i="48"/>
  <c r="AB103" i="48"/>
  <c r="Z103" i="48"/>
  <c r="Y103" i="48"/>
  <c r="X103" i="48"/>
  <c r="V103" i="48"/>
  <c r="T103" i="48"/>
  <c r="M103" i="48"/>
  <c r="I103" i="48"/>
  <c r="G103" i="48"/>
  <c r="F103" i="48"/>
  <c r="E103" i="48"/>
  <c r="C103" i="48"/>
  <c r="B103" i="48"/>
  <c r="AD102" i="48"/>
  <c r="AC102" i="48"/>
  <c r="AB102" i="48"/>
  <c r="Z102" i="48"/>
  <c r="Y102" i="48"/>
  <c r="X102" i="48"/>
  <c r="V102" i="48"/>
  <c r="T102" i="48"/>
  <c r="M102" i="48"/>
  <c r="I102" i="48"/>
  <c r="G102" i="48"/>
  <c r="F102" i="48"/>
  <c r="E102" i="48"/>
  <c r="C102" i="48"/>
  <c r="B102" i="48"/>
  <c r="AD101" i="48"/>
  <c r="AC101" i="48"/>
  <c r="AB101" i="48"/>
  <c r="Z101" i="48"/>
  <c r="Y101" i="48"/>
  <c r="X101" i="48"/>
  <c r="V101" i="48"/>
  <c r="T101" i="48"/>
  <c r="M101" i="48"/>
  <c r="I101" i="48"/>
  <c r="G101" i="48"/>
  <c r="F101" i="48"/>
  <c r="E101" i="48"/>
  <c r="C101" i="48"/>
  <c r="B101" i="48"/>
  <c r="AD100" i="48"/>
  <c r="AC100" i="48"/>
  <c r="AB100" i="48"/>
  <c r="Z100" i="48"/>
  <c r="Y100" i="48"/>
  <c r="X100" i="48"/>
  <c r="V100" i="48"/>
  <c r="T100" i="48"/>
  <c r="M100" i="48"/>
  <c r="I100" i="48"/>
  <c r="G100" i="48"/>
  <c r="F100" i="48"/>
  <c r="E100" i="48"/>
  <c r="C100" i="48"/>
  <c r="B100" i="48"/>
  <c r="AD99" i="48"/>
  <c r="AC99" i="48"/>
  <c r="AB99" i="48"/>
  <c r="Z99" i="48"/>
  <c r="Y99" i="48"/>
  <c r="X99" i="48"/>
  <c r="V99" i="48"/>
  <c r="T99" i="48"/>
  <c r="M99" i="48"/>
  <c r="I99" i="48"/>
  <c r="G99" i="48"/>
  <c r="F99" i="48"/>
  <c r="E99" i="48"/>
  <c r="C99" i="48"/>
  <c r="B99" i="48"/>
  <c r="AD98" i="48"/>
  <c r="AC98" i="48"/>
  <c r="AB98" i="48"/>
  <c r="Z98" i="48"/>
  <c r="Y98" i="48"/>
  <c r="X98" i="48"/>
  <c r="V98" i="48"/>
  <c r="T98" i="48"/>
  <c r="M98" i="48"/>
  <c r="I98" i="48"/>
  <c r="G98" i="48"/>
  <c r="F98" i="48"/>
  <c r="E98" i="48"/>
  <c r="C98" i="48"/>
  <c r="B98" i="48"/>
  <c r="AD97" i="48"/>
  <c r="AC97" i="48"/>
  <c r="AB97" i="48"/>
  <c r="Z97" i="48"/>
  <c r="Y97" i="48"/>
  <c r="X97" i="48"/>
  <c r="V97" i="48"/>
  <c r="T97" i="48"/>
  <c r="M97" i="48"/>
  <c r="I97" i="48"/>
  <c r="G97" i="48"/>
  <c r="F97" i="48"/>
  <c r="E97" i="48"/>
  <c r="C97" i="48"/>
  <c r="B97" i="48"/>
  <c r="AD96" i="48"/>
  <c r="AC96" i="48"/>
  <c r="AB96" i="48"/>
  <c r="Z96" i="48"/>
  <c r="Y96" i="48"/>
  <c r="X96" i="48"/>
  <c r="V96" i="48"/>
  <c r="T96" i="48"/>
  <c r="M96" i="48"/>
  <c r="I96" i="48"/>
  <c r="G96" i="48"/>
  <c r="F96" i="48"/>
  <c r="E96" i="48"/>
  <c r="C96" i="48"/>
  <c r="B96" i="48"/>
  <c r="AD95" i="48"/>
  <c r="AC95" i="48"/>
  <c r="AB95" i="48"/>
  <c r="Z95" i="48"/>
  <c r="Y95" i="48"/>
  <c r="X95" i="48"/>
  <c r="V95" i="48"/>
  <c r="T95" i="48"/>
  <c r="M95" i="48"/>
  <c r="I95" i="48"/>
  <c r="G95" i="48"/>
  <c r="F95" i="48"/>
  <c r="E95" i="48"/>
  <c r="C95" i="48"/>
  <c r="B95" i="48"/>
  <c r="AD94" i="48"/>
  <c r="AC94" i="48"/>
  <c r="AB94" i="48"/>
  <c r="Z94" i="48"/>
  <c r="Y94" i="48"/>
  <c r="X94" i="48"/>
  <c r="V94" i="48"/>
  <c r="T94" i="48"/>
  <c r="M94" i="48"/>
  <c r="I94" i="48"/>
  <c r="G94" i="48"/>
  <c r="F94" i="48"/>
  <c r="E94" i="48"/>
  <c r="C94" i="48"/>
  <c r="B94" i="48"/>
  <c r="AD93" i="48"/>
  <c r="AC93" i="48"/>
  <c r="AB93" i="48"/>
  <c r="Z93" i="48"/>
  <c r="Y93" i="48"/>
  <c r="X93" i="48"/>
  <c r="V93" i="48"/>
  <c r="T93" i="48"/>
  <c r="M93" i="48"/>
  <c r="I93" i="48"/>
  <c r="G93" i="48"/>
  <c r="F93" i="48"/>
  <c r="E93" i="48"/>
  <c r="C93" i="48"/>
  <c r="B93" i="48"/>
  <c r="AD92" i="48"/>
  <c r="AC92" i="48"/>
  <c r="AB92" i="48"/>
  <c r="Z92" i="48"/>
  <c r="Y92" i="48"/>
  <c r="X92" i="48"/>
  <c r="V92" i="48"/>
  <c r="T92" i="48"/>
  <c r="M92" i="48"/>
  <c r="I92" i="48"/>
  <c r="G92" i="48"/>
  <c r="F92" i="48"/>
  <c r="E92" i="48"/>
  <c r="C92" i="48"/>
  <c r="B92" i="48"/>
  <c r="AD91" i="48"/>
  <c r="AC91" i="48"/>
  <c r="AB91" i="48"/>
  <c r="Z91" i="48"/>
  <c r="Y91" i="48"/>
  <c r="X91" i="48"/>
  <c r="V91" i="48"/>
  <c r="T91" i="48"/>
  <c r="M91" i="48"/>
  <c r="I91" i="48"/>
  <c r="G91" i="48"/>
  <c r="F91" i="48"/>
  <c r="E91" i="48"/>
  <c r="C91" i="48"/>
  <c r="B91" i="48"/>
  <c r="AD90" i="48"/>
  <c r="AC90" i="48"/>
  <c r="AB90" i="48"/>
  <c r="Z90" i="48"/>
  <c r="Y90" i="48"/>
  <c r="X90" i="48"/>
  <c r="V90" i="48"/>
  <c r="T90" i="48"/>
  <c r="M90" i="48"/>
  <c r="I90" i="48"/>
  <c r="G90" i="48"/>
  <c r="F90" i="48"/>
  <c r="E90" i="48"/>
  <c r="C90" i="48"/>
  <c r="B90" i="48"/>
  <c r="AD89" i="48"/>
  <c r="AC89" i="48"/>
  <c r="AB89" i="48"/>
  <c r="Z89" i="48"/>
  <c r="Y89" i="48"/>
  <c r="X89" i="48"/>
  <c r="V89" i="48"/>
  <c r="T89" i="48"/>
  <c r="M89" i="48"/>
  <c r="I89" i="48"/>
  <c r="G89" i="48"/>
  <c r="F89" i="48"/>
  <c r="E89" i="48"/>
  <c r="C89" i="48"/>
  <c r="B89" i="48"/>
  <c r="AD88" i="48"/>
  <c r="AC88" i="48"/>
  <c r="AB88" i="48"/>
  <c r="Z88" i="48"/>
  <c r="Y88" i="48"/>
  <c r="X88" i="48"/>
  <c r="V88" i="48"/>
  <c r="T88" i="48"/>
  <c r="M88" i="48"/>
  <c r="I88" i="48"/>
  <c r="G88" i="48"/>
  <c r="F88" i="48"/>
  <c r="E88" i="48"/>
  <c r="C88" i="48"/>
  <c r="B88" i="48"/>
  <c r="AD87" i="48"/>
  <c r="AC87" i="48"/>
  <c r="AB87" i="48"/>
  <c r="Z87" i="48"/>
  <c r="Y87" i="48"/>
  <c r="X87" i="48"/>
  <c r="V87" i="48"/>
  <c r="T87" i="48"/>
  <c r="M87" i="48"/>
  <c r="I87" i="48"/>
  <c r="G87" i="48"/>
  <c r="F87" i="48"/>
  <c r="E87" i="48"/>
  <c r="C87" i="48"/>
  <c r="B87" i="48"/>
  <c r="AD86" i="48"/>
  <c r="AC86" i="48"/>
  <c r="AB86" i="48"/>
  <c r="Z86" i="48"/>
  <c r="Y86" i="48"/>
  <c r="X86" i="48"/>
  <c r="V86" i="48"/>
  <c r="T86" i="48"/>
  <c r="M86" i="48"/>
  <c r="I86" i="48"/>
  <c r="G86" i="48"/>
  <c r="F86" i="48"/>
  <c r="E86" i="48"/>
  <c r="C86" i="48"/>
  <c r="B86" i="48"/>
  <c r="AD85" i="48"/>
  <c r="AC85" i="48"/>
  <c r="AB85" i="48"/>
  <c r="Z85" i="48"/>
  <c r="Y85" i="48"/>
  <c r="X85" i="48"/>
  <c r="V85" i="48"/>
  <c r="T85" i="48"/>
  <c r="M85" i="48"/>
  <c r="I85" i="48"/>
  <c r="G85" i="48"/>
  <c r="F85" i="48"/>
  <c r="E85" i="48"/>
  <c r="C85" i="48"/>
  <c r="B85" i="48"/>
  <c r="AD84" i="48"/>
  <c r="AC84" i="48"/>
  <c r="AB84" i="48"/>
  <c r="Z84" i="48"/>
  <c r="Y84" i="48"/>
  <c r="X84" i="48"/>
  <c r="V84" i="48"/>
  <c r="T84" i="48"/>
  <c r="M84" i="48"/>
  <c r="I84" i="48"/>
  <c r="G84" i="48"/>
  <c r="F84" i="48"/>
  <c r="E84" i="48"/>
  <c r="C84" i="48"/>
  <c r="B84" i="48"/>
  <c r="AD83" i="48"/>
  <c r="AC83" i="48"/>
  <c r="AB83" i="48"/>
  <c r="Z83" i="48"/>
  <c r="Y83" i="48"/>
  <c r="X83" i="48"/>
  <c r="V83" i="48"/>
  <c r="T83" i="48"/>
  <c r="M83" i="48"/>
  <c r="I83" i="48"/>
  <c r="G83" i="48"/>
  <c r="F83" i="48"/>
  <c r="E83" i="48"/>
  <c r="C83" i="48"/>
  <c r="B83" i="48"/>
  <c r="AD82" i="48"/>
  <c r="AC82" i="48"/>
  <c r="AB82" i="48"/>
  <c r="Z82" i="48"/>
  <c r="Y82" i="48"/>
  <c r="X82" i="48"/>
  <c r="V82" i="48"/>
  <c r="T82" i="48"/>
  <c r="M82" i="48"/>
  <c r="I82" i="48"/>
  <c r="G82" i="48"/>
  <c r="F82" i="48"/>
  <c r="E82" i="48"/>
  <c r="C82" i="48"/>
  <c r="B82" i="48"/>
  <c r="AD81" i="48"/>
  <c r="AC81" i="48"/>
  <c r="AB81" i="48"/>
  <c r="Z81" i="48"/>
  <c r="Y81" i="48"/>
  <c r="X81" i="48"/>
  <c r="V81" i="48"/>
  <c r="T81" i="48"/>
  <c r="M81" i="48"/>
  <c r="I81" i="48"/>
  <c r="G81" i="48"/>
  <c r="F81" i="48"/>
  <c r="E81" i="48"/>
  <c r="C81" i="48"/>
  <c r="B81" i="48"/>
  <c r="AD80" i="48"/>
  <c r="AC80" i="48"/>
  <c r="AB80" i="48"/>
  <c r="Z80" i="48"/>
  <c r="Y80" i="48"/>
  <c r="X80" i="48"/>
  <c r="V80" i="48"/>
  <c r="T80" i="48"/>
  <c r="U63" i="48" s="1"/>
  <c r="M80" i="48"/>
  <c r="N63" i="48" s="1"/>
  <c r="I80" i="48"/>
  <c r="G80" i="48"/>
  <c r="H63" i="48" s="1"/>
  <c r="F80" i="48"/>
  <c r="E80" i="48"/>
  <c r="C80" i="48"/>
  <c r="B80" i="48"/>
  <c r="AD79" i="48"/>
  <c r="AC79" i="48"/>
  <c r="AB79" i="48"/>
  <c r="Z79" i="48"/>
  <c r="Y79" i="48"/>
  <c r="X79" i="48"/>
  <c r="V79" i="48"/>
  <c r="T79" i="48"/>
  <c r="M79" i="48"/>
  <c r="I79" i="48"/>
  <c r="G79" i="48"/>
  <c r="F79" i="48"/>
  <c r="E79" i="48"/>
  <c r="C79" i="48"/>
  <c r="B79" i="48"/>
  <c r="AD78" i="48"/>
  <c r="AC78" i="48"/>
  <c r="AB78" i="48"/>
  <c r="Z78" i="48"/>
  <c r="Y78" i="48"/>
  <c r="X78" i="48"/>
  <c r="V78" i="48"/>
  <c r="T78" i="48"/>
  <c r="M78" i="48"/>
  <c r="I78" i="48"/>
  <c r="G78" i="48"/>
  <c r="F78" i="48"/>
  <c r="E78" i="48"/>
  <c r="C78" i="48"/>
  <c r="B78" i="48"/>
  <c r="AD77" i="48"/>
  <c r="AC77" i="48"/>
  <c r="AB77" i="48"/>
  <c r="Z77" i="48"/>
  <c r="Y77" i="48"/>
  <c r="X77" i="48"/>
  <c r="V77" i="48"/>
  <c r="T77" i="48"/>
  <c r="M77" i="48"/>
  <c r="I77" i="48"/>
  <c r="G77" i="48"/>
  <c r="F77" i="48"/>
  <c r="E77" i="48"/>
  <c r="C77" i="48"/>
  <c r="B77" i="48"/>
  <c r="AD76" i="48"/>
  <c r="AC76" i="48"/>
  <c r="AB76" i="48"/>
  <c r="Z76" i="48"/>
  <c r="Y76" i="48"/>
  <c r="X76" i="48"/>
  <c r="V76" i="48"/>
  <c r="T76" i="48"/>
  <c r="M76" i="48"/>
  <c r="I76" i="48"/>
  <c r="G76" i="48"/>
  <c r="F76" i="48"/>
  <c r="E76" i="48"/>
  <c r="C76" i="48"/>
  <c r="B76" i="48"/>
  <c r="AD75" i="48"/>
  <c r="AC75" i="48"/>
  <c r="AB75" i="48"/>
  <c r="Z75" i="48"/>
  <c r="Y75" i="48"/>
  <c r="X75" i="48"/>
  <c r="V75" i="48"/>
  <c r="T75" i="48"/>
  <c r="M75" i="48"/>
  <c r="I75" i="48"/>
  <c r="G75" i="48"/>
  <c r="F75" i="48"/>
  <c r="E75" i="48"/>
  <c r="C75" i="48"/>
  <c r="B75" i="48"/>
  <c r="AD74" i="48"/>
  <c r="AC74" i="48"/>
  <c r="AB74" i="48"/>
  <c r="Z74" i="48"/>
  <c r="Y74" i="48"/>
  <c r="X74" i="48"/>
  <c r="V74" i="48"/>
  <c r="T74" i="48"/>
  <c r="M74" i="48"/>
  <c r="I74" i="48"/>
  <c r="G74" i="48"/>
  <c r="F74" i="48"/>
  <c r="E74" i="48"/>
  <c r="C74" i="48"/>
  <c r="B74" i="48"/>
  <c r="AD73" i="48"/>
  <c r="AC73" i="48"/>
  <c r="AB73" i="48"/>
  <c r="Z73" i="48"/>
  <c r="Y73" i="48"/>
  <c r="X73" i="48"/>
  <c r="V73" i="48"/>
  <c r="T73" i="48"/>
  <c r="M73" i="48"/>
  <c r="I73" i="48"/>
  <c r="G73" i="48"/>
  <c r="F73" i="48"/>
  <c r="E73" i="48"/>
  <c r="C73" i="48"/>
  <c r="B73" i="48"/>
  <c r="AD72" i="48"/>
  <c r="AC72" i="48"/>
  <c r="AB72" i="48"/>
  <c r="Z72" i="48"/>
  <c r="Y72" i="48"/>
  <c r="X72" i="48"/>
  <c r="V72" i="48"/>
  <c r="T72" i="48"/>
  <c r="M72" i="48"/>
  <c r="I72" i="48"/>
  <c r="G72" i="48"/>
  <c r="F72" i="48"/>
  <c r="E72" i="48"/>
  <c r="C72" i="48"/>
  <c r="B72" i="48"/>
  <c r="AD71" i="48"/>
  <c r="AC71" i="48"/>
  <c r="AB71" i="48"/>
  <c r="Z71" i="48"/>
  <c r="Y71" i="48"/>
  <c r="X71" i="48"/>
  <c r="V71" i="48"/>
  <c r="T71" i="48"/>
  <c r="M71" i="48"/>
  <c r="I71" i="48"/>
  <c r="G71" i="48"/>
  <c r="F71" i="48"/>
  <c r="E71" i="48"/>
  <c r="C71" i="48"/>
  <c r="B71" i="48"/>
  <c r="AD70" i="48"/>
  <c r="AC70" i="48"/>
  <c r="AB70" i="48"/>
  <c r="Z70" i="48"/>
  <c r="Y70" i="48"/>
  <c r="X70" i="48"/>
  <c r="V70" i="48"/>
  <c r="T70" i="48"/>
  <c r="M70" i="48"/>
  <c r="I70" i="48"/>
  <c r="G70" i="48"/>
  <c r="F70" i="48"/>
  <c r="E70" i="48"/>
  <c r="C70" i="48"/>
  <c r="B70" i="48"/>
  <c r="AD69" i="48"/>
  <c r="AC69" i="48"/>
  <c r="AB69" i="48"/>
  <c r="Z69" i="48"/>
  <c r="Y69" i="48"/>
  <c r="X69" i="48"/>
  <c r="V69" i="48"/>
  <c r="T69" i="48"/>
  <c r="M69" i="48"/>
  <c r="I69" i="48"/>
  <c r="G69" i="48"/>
  <c r="F69" i="48"/>
  <c r="E69" i="48"/>
  <c r="C69" i="48"/>
  <c r="B69" i="48"/>
  <c r="AD68" i="48"/>
  <c r="AC68" i="48"/>
  <c r="AB68" i="48"/>
  <c r="Z68" i="48"/>
  <c r="Y68" i="48"/>
  <c r="X68" i="48"/>
  <c r="V68" i="48"/>
  <c r="T68" i="48"/>
  <c r="M68" i="48"/>
  <c r="I68" i="48"/>
  <c r="G68" i="48"/>
  <c r="F68" i="48"/>
  <c r="E68" i="48"/>
  <c r="C68" i="48"/>
  <c r="B68" i="48"/>
  <c r="AD67" i="48"/>
  <c r="AC67" i="48"/>
  <c r="AB67" i="48"/>
  <c r="Z67" i="48"/>
  <c r="Y67" i="48"/>
  <c r="X67" i="48"/>
  <c r="V67" i="48"/>
  <c r="T67" i="48"/>
  <c r="M67" i="48"/>
  <c r="I67" i="48"/>
  <c r="G67" i="48"/>
  <c r="F67" i="48"/>
  <c r="E67" i="48"/>
  <c r="C67" i="48"/>
  <c r="B67" i="48"/>
  <c r="AD66" i="48"/>
  <c r="AC66" i="48"/>
  <c r="AB66" i="48"/>
  <c r="Z66" i="48"/>
  <c r="Y66" i="48"/>
  <c r="X66" i="48"/>
  <c r="V66" i="48"/>
  <c r="T66" i="48"/>
  <c r="M66" i="48"/>
  <c r="I66" i="48"/>
  <c r="G66" i="48"/>
  <c r="F66" i="48"/>
  <c r="E66" i="48"/>
  <c r="C66" i="48"/>
  <c r="B66" i="48"/>
  <c r="AD65" i="48"/>
  <c r="AC65" i="48"/>
  <c r="AB65" i="48"/>
  <c r="Z65" i="48"/>
  <c r="Y65" i="48"/>
  <c r="X65" i="48"/>
  <c r="V65" i="48"/>
  <c r="T65" i="48"/>
  <c r="U45" i="48" s="1"/>
  <c r="M65" i="48"/>
  <c r="I65" i="48"/>
  <c r="G65" i="48"/>
  <c r="H45" i="48" s="1"/>
  <c r="F65" i="48"/>
  <c r="E65" i="48"/>
  <c r="C65" i="48"/>
  <c r="B65" i="48"/>
  <c r="AD61" i="48"/>
  <c r="AC61" i="48"/>
  <c r="AB61" i="48"/>
  <c r="Z61" i="48"/>
  <c r="Y61" i="48"/>
  <c r="X61" i="48"/>
  <c r="V61" i="48"/>
  <c r="T61" i="48"/>
  <c r="U43" i="48" s="1"/>
  <c r="M61" i="48"/>
  <c r="I61" i="48"/>
  <c r="G61" i="48"/>
  <c r="H43" i="48" s="1"/>
  <c r="F61" i="48"/>
  <c r="E61" i="48"/>
  <c r="C61" i="48"/>
  <c r="D61" i="48" s="1"/>
  <c r="D79" i="48" s="1"/>
  <c r="B61" i="48"/>
  <c r="AD60" i="48"/>
  <c r="AC60" i="48"/>
  <c r="AB60" i="48"/>
  <c r="Z60" i="48"/>
  <c r="Y60" i="48"/>
  <c r="X60" i="48"/>
  <c r="V60" i="48"/>
  <c r="T60" i="48"/>
  <c r="M60" i="48"/>
  <c r="I60" i="48"/>
  <c r="G60" i="48"/>
  <c r="F60" i="48"/>
  <c r="E60" i="48"/>
  <c r="C60" i="48"/>
  <c r="D60" i="48" s="1"/>
  <c r="D78" i="48" s="1"/>
  <c r="B60" i="48"/>
  <c r="AD59" i="48"/>
  <c r="AC59" i="48"/>
  <c r="AB59" i="48"/>
  <c r="Z59" i="48"/>
  <c r="Y59" i="48"/>
  <c r="X59" i="48"/>
  <c r="V59" i="48"/>
  <c r="T59" i="48"/>
  <c r="M59" i="48"/>
  <c r="I59" i="48"/>
  <c r="G59" i="48"/>
  <c r="F59" i="48"/>
  <c r="E59" i="48"/>
  <c r="C59" i="48"/>
  <c r="D59" i="48" s="1"/>
  <c r="D77" i="48" s="1"/>
  <c r="B59" i="48"/>
  <c r="AD58" i="48"/>
  <c r="AC58" i="48"/>
  <c r="AB58" i="48"/>
  <c r="Z58" i="48"/>
  <c r="Y58" i="48"/>
  <c r="X58" i="48"/>
  <c r="V58" i="48"/>
  <c r="T58" i="48"/>
  <c r="M58" i="48"/>
  <c r="I58" i="48"/>
  <c r="G58" i="48"/>
  <c r="F58" i="48"/>
  <c r="E58" i="48"/>
  <c r="C58" i="48"/>
  <c r="D58" i="48" s="1"/>
  <c r="D76" i="48" s="1"/>
  <c r="B58" i="48"/>
  <c r="AD57" i="48"/>
  <c r="AC57" i="48"/>
  <c r="AB57" i="48"/>
  <c r="Z57" i="48"/>
  <c r="Y57" i="48"/>
  <c r="X57" i="48"/>
  <c r="V57" i="48"/>
  <c r="T57" i="48"/>
  <c r="M57" i="48"/>
  <c r="I57" i="48"/>
  <c r="G57" i="48"/>
  <c r="F57" i="48"/>
  <c r="E57" i="48"/>
  <c r="C57" i="48"/>
  <c r="D57" i="48" s="1"/>
  <c r="D75" i="48" s="1"/>
  <c r="B57" i="48"/>
  <c r="AD56" i="48"/>
  <c r="AC56" i="48"/>
  <c r="AB56" i="48"/>
  <c r="Z56" i="48"/>
  <c r="Y56" i="48"/>
  <c r="X56" i="48"/>
  <c r="V56" i="48"/>
  <c r="T56" i="48"/>
  <c r="M56" i="48"/>
  <c r="I56" i="48"/>
  <c r="G56" i="48"/>
  <c r="F56" i="48"/>
  <c r="E56" i="48"/>
  <c r="C56" i="48"/>
  <c r="D56" i="48" s="1"/>
  <c r="D74" i="48" s="1"/>
  <c r="B56" i="48"/>
  <c r="AD55" i="48"/>
  <c r="AC55" i="48"/>
  <c r="AB55" i="48"/>
  <c r="Z55" i="48"/>
  <c r="Y55" i="48"/>
  <c r="X55" i="48"/>
  <c r="V55" i="48"/>
  <c r="T55" i="48"/>
  <c r="M55" i="48"/>
  <c r="I55" i="48"/>
  <c r="G55" i="48"/>
  <c r="F55" i="48"/>
  <c r="E55" i="48"/>
  <c r="C55" i="48"/>
  <c r="D55" i="48" s="1"/>
  <c r="D73" i="48" s="1"/>
  <c r="B55" i="48"/>
  <c r="AD54" i="48"/>
  <c r="AC54" i="48"/>
  <c r="AB54" i="48"/>
  <c r="Z54" i="48"/>
  <c r="Y54" i="48"/>
  <c r="X54" i="48"/>
  <c r="V54" i="48"/>
  <c r="T54" i="48"/>
  <c r="M54" i="48"/>
  <c r="I54" i="48"/>
  <c r="G54" i="48"/>
  <c r="F54" i="48"/>
  <c r="E54" i="48"/>
  <c r="C54" i="48"/>
  <c r="D54" i="48" s="1"/>
  <c r="D72" i="48" s="1"/>
  <c r="B54" i="48"/>
  <c r="AD53" i="48"/>
  <c r="AC53" i="48"/>
  <c r="AB53" i="48"/>
  <c r="Z53" i="48"/>
  <c r="Y53" i="48"/>
  <c r="X53" i="48"/>
  <c r="V53" i="48"/>
  <c r="T53" i="48"/>
  <c r="M53" i="48"/>
  <c r="I53" i="48"/>
  <c r="G53" i="48"/>
  <c r="F53" i="48"/>
  <c r="E53" i="48"/>
  <c r="C53" i="48"/>
  <c r="D53" i="48" s="1"/>
  <c r="D71" i="48" s="1"/>
  <c r="B53" i="48"/>
  <c r="AD52" i="48"/>
  <c r="AC52" i="48"/>
  <c r="AB52" i="48"/>
  <c r="Z52" i="48"/>
  <c r="Y52" i="48"/>
  <c r="X52" i="48"/>
  <c r="V52" i="48"/>
  <c r="T52" i="48"/>
  <c r="M52" i="48"/>
  <c r="I52" i="48"/>
  <c r="G52" i="48"/>
  <c r="F52" i="48"/>
  <c r="E52" i="48"/>
  <c r="C52" i="48"/>
  <c r="D52" i="48" s="1"/>
  <c r="D70" i="48" s="1"/>
  <c r="B52" i="48"/>
  <c r="AD51" i="48"/>
  <c r="AC51" i="48"/>
  <c r="AB51" i="48"/>
  <c r="Z51" i="48"/>
  <c r="Y51" i="48"/>
  <c r="X51" i="48"/>
  <c r="V51" i="48"/>
  <c r="T51" i="48"/>
  <c r="M51" i="48"/>
  <c r="R262" i="62" s="1"/>
  <c r="I51" i="48"/>
  <c r="G51" i="48"/>
  <c r="F51" i="48"/>
  <c r="E51" i="48"/>
  <c r="C51" i="48"/>
  <c r="D51" i="48" s="1"/>
  <c r="D69" i="48" s="1"/>
  <c r="B51" i="48"/>
  <c r="AD50" i="48"/>
  <c r="AC50" i="48"/>
  <c r="AB50" i="48"/>
  <c r="Z50" i="48"/>
  <c r="Y50" i="48"/>
  <c r="X50" i="48"/>
  <c r="V50" i="48"/>
  <c r="T50" i="48"/>
  <c r="M50" i="48"/>
  <c r="I50" i="48"/>
  <c r="G50" i="48"/>
  <c r="F50" i="48"/>
  <c r="E50" i="48"/>
  <c r="C50" i="48"/>
  <c r="D50" i="48" s="1"/>
  <c r="D68" i="48" s="1"/>
  <c r="B50" i="48"/>
  <c r="AD49" i="48"/>
  <c r="AC49" i="48"/>
  <c r="AB49" i="48"/>
  <c r="Z49" i="48"/>
  <c r="Y49" i="48"/>
  <c r="X49" i="48"/>
  <c r="V49" i="48"/>
  <c r="T49" i="48"/>
  <c r="M49" i="48"/>
  <c r="I49" i="48"/>
  <c r="G49" i="48"/>
  <c r="F49" i="48"/>
  <c r="E49" i="48"/>
  <c r="C49" i="48"/>
  <c r="D49" i="48" s="1"/>
  <c r="D67" i="48" s="1"/>
  <c r="B49" i="48"/>
  <c r="AD48" i="48"/>
  <c r="AC48" i="48"/>
  <c r="AB48" i="48"/>
  <c r="Z48" i="48"/>
  <c r="Y48" i="48"/>
  <c r="X48" i="48"/>
  <c r="V48" i="48"/>
  <c r="T48" i="48"/>
  <c r="M48" i="48"/>
  <c r="I48" i="48"/>
  <c r="G48" i="48"/>
  <c r="F48" i="48"/>
  <c r="E48" i="48"/>
  <c r="C48" i="48"/>
  <c r="D48" i="48" s="1"/>
  <c r="D66" i="48" s="1"/>
  <c r="B48" i="48"/>
  <c r="AD47" i="48"/>
  <c r="AC47" i="48"/>
  <c r="AB47" i="48"/>
  <c r="Z47" i="48"/>
  <c r="Y47" i="48"/>
  <c r="X47" i="48"/>
  <c r="V47" i="48"/>
  <c r="T47" i="48"/>
  <c r="M47" i="48"/>
  <c r="I47" i="48"/>
  <c r="G47" i="48"/>
  <c r="F47" i="48"/>
  <c r="E47" i="48"/>
  <c r="C47" i="48"/>
  <c r="D47" i="48" s="1"/>
  <c r="D65" i="48" s="1"/>
  <c r="B47" i="48"/>
  <c r="AD42" i="48"/>
  <c r="AC42" i="48"/>
  <c r="AB42" i="48"/>
  <c r="Z42" i="48"/>
  <c r="Y42" i="48"/>
  <c r="X42" i="48"/>
  <c r="V42" i="48"/>
  <c r="T42" i="48"/>
  <c r="U24" i="48" s="1"/>
  <c r="M42" i="48"/>
  <c r="N24" i="48" s="1"/>
  <c r="I42" i="48"/>
  <c r="G42" i="48"/>
  <c r="H24" i="48" s="1"/>
  <c r="F42" i="48"/>
  <c r="E42" i="48"/>
  <c r="C42" i="48"/>
  <c r="D42" i="48" s="1"/>
  <c r="B42" i="48"/>
  <c r="AD41" i="48"/>
  <c r="AC41" i="48"/>
  <c r="AB41" i="48"/>
  <c r="Z41" i="48"/>
  <c r="Y41" i="48"/>
  <c r="X41" i="48"/>
  <c r="V41" i="48"/>
  <c r="T41" i="48"/>
  <c r="M41" i="48"/>
  <c r="I41" i="48"/>
  <c r="G41" i="48"/>
  <c r="F41" i="48"/>
  <c r="E41" i="48"/>
  <c r="C41" i="48"/>
  <c r="D41" i="48" s="1"/>
  <c r="B41" i="48"/>
  <c r="AD40" i="48"/>
  <c r="AC40" i="48"/>
  <c r="AB40" i="48"/>
  <c r="Z40" i="48"/>
  <c r="Y40" i="48"/>
  <c r="X40" i="48"/>
  <c r="V40" i="48"/>
  <c r="T40" i="48"/>
  <c r="M40" i="48"/>
  <c r="I40" i="48"/>
  <c r="G40" i="48"/>
  <c r="F40" i="48"/>
  <c r="E40" i="48"/>
  <c r="C40" i="48"/>
  <c r="D40" i="48" s="1"/>
  <c r="B40" i="48"/>
  <c r="AD39" i="48"/>
  <c r="AC39" i="48"/>
  <c r="AB39" i="48"/>
  <c r="Z39" i="48"/>
  <c r="Y39" i="48"/>
  <c r="X39" i="48"/>
  <c r="V39" i="48"/>
  <c r="T39" i="48"/>
  <c r="M39" i="48"/>
  <c r="I39" i="48"/>
  <c r="G39" i="48"/>
  <c r="F39" i="48"/>
  <c r="E39" i="48"/>
  <c r="C39" i="48"/>
  <c r="D39" i="48" s="1"/>
  <c r="B39" i="48"/>
  <c r="AD38" i="48"/>
  <c r="AC38" i="48"/>
  <c r="AB38" i="48"/>
  <c r="Z38" i="48"/>
  <c r="Y38" i="48"/>
  <c r="X38" i="48"/>
  <c r="V38" i="48"/>
  <c r="T38" i="48"/>
  <c r="M38" i="48"/>
  <c r="I38" i="48"/>
  <c r="G38" i="48"/>
  <c r="F38" i="48"/>
  <c r="E38" i="48"/>
  <c r="C38" i="48"/>
  <c r="D38" i="48" s="1"/>
  <c r="B38" i="48"/>
  <c r="AD37" i="48"/>
  <c r="AC37" i="48"/>
  <c r="AB37" i="48"/>
  <c r="Z37" i="48"/>
  <c r="Y37" i="48"/>
  <c r="X37" i="48"/>
  <c r="V37" i="48"/>
  <c r="T37" i="48"/>
  <c r="M37" i="48"/>
  <c r="I37" i="48"/>
  <c r="G37" i="48"/>
  <c r="F37" i="48"/>
  <c r="E37" i="48"/>
  <c r="C37" i="48"/>
  <c r="D37" i="48" s="1"/>
  <c r="B37" i="48"/>
  <c r="AD36" i="48"/>
  <c r="AC36" i="48"/>
  <c r="AB36" i="48"/>
  <c r="Z36" i="48"/>
  <c r="Y36" i="48"/>
  <c r="X36" i="48"/>
  <c r="V36" i="48"/>
  <c r="T36" i="48"/>
  <c r="M36" i="48"/>
  <c r="I36" i="48"/>
  <c r="G36" i="48"/>
  <c r="F36" i="48"/>
  <c r="E36" i="48"/>
  <c r="C36" i="48"/>
  <c r="D36" i="48" s="1"/>
  <c r="B36" i="48"/>
  <c r="AD35" i="48"/>
  <c r="AC35" i="48"/>
  <c r="AB35" i="48"/>
  <c r="Z35" i="48"/>
  <c r="Y35" i="48"/>
  <c r="X35" i="48"/>
  <c r="V35" i="48"/>
  <c r="T35" i="48"/>
  <c r="M35" i="48"/>
  <c r="I35" i="48"/>
  <c r="G35" i="48"/>
  <c r="F35" i="48"/>
  <c r="E35" i="48"/>
  <c r="C35" i="48"/>
  <c r="D35" i="48" s="1"/>
  <c r="B35" i="48"/>
  <c r="AD34" i="48"/>
  <c r="AC34" i="48"/>
  <c r="AB34" i="48"/>
  <c r="Z34" i="48"/>
  <c r="Y34" i="48"/>
  <c r="X34" i="48"/>
  <c r="V34" i="48"/>
  <c r="T34" i="48"/>
  <c r="M34" i="48"/>
  <c r="S117" i="60" s="1"/>
  <c r="I34" i="48"/>
  <c r="G34" i="48"/>
  <c r="F34" i="48"/>
  <c r="E34" i="48"/>
  <c r="C34" i="48"/>
  <c r="D34" i="48" s="1"/>
  <c r="B34" i="48"/>
  <c r="AD33" i="48"/>
  <c r="AC33" i="48"/>
  <c r="AB33" i="48"/>
  <c r="Z33" i="48"/>
  <c r="Y33" i="48"/>
  <c r="X33" i="48"/>
  <c r="V33" i="48"/>
  <c r="T33" i="48"/>
  <c r="M33" i="48"/>
  <c r="I33" i="48"/>
  <c r="G33" i="48"/>
  <c r="F33" i="48"/>
  <c r="E33" i="48"/>
  <c r="C33" i="48"/>
  <c r="D33" i="48" s="1"/>
  <c r="B33" i="48"/>
  <c r="AD32" i="48"/>
  <c r="AC32" i="48"/>
  <c r="AB32" i="48"/>
  <c r="Z32" i="48"/>
  <c r="Y32" i="48"/>
  <c r="X32" i="48"/>
  <c r="V32" i="48"/>
  <c r="T32" i="48"/>
  <c r="M32" i="48"/>
  <c r="I32" i="48"/>
  <c r="G32" i="48"/>
  <c r="F32" i="48"/>
  <c r="E32" i="48"/>
  <c r="C32" i="48"/>
  <c r="D32" i="48" s="1"/>
  <c r="B32" i="48"/>
  <c r="AD31" i="48"/>
  <c r="AC31" i="48"/>
  <c r="AB31" i="48"/>
  <c r="Z31" i="48"/>
  <c r="Y31" i="48"/>
  <c r="X31" i="48"/>
  <c r="V31" i="48"/>
  <c r="T31" i="48"/>
  <c r="M31" i="48"/>
  <c r="I31" i="48"/>
  <c r="G31" i="48"/>
  <c r="F31" i="48"/>
  <c r="E31" i="48"/>
  <c r="C31" i="48"/>
  <c r="D31" i="48" s="1"/>
  <c r="B31" i="48"/>
  <c r="AD30" i="48"/>
  <c r="AC30" i="48"/>
  <c r="AB30" i="48"/>
  <c r="Z30" i="48"/>
  <c r="Y30" i="48"/>
  <c r="X30" i="48"/>
  <c r="V30" i="48"/>
  <c r="T30" i="48"/>
  <c r="M30" i="48"/>
  <c r="I30" i="48"/>
  <c r="G30" i="48"/>
  <c r="F30" i="48"/>
  <c r="E30" i="48"/>
  <c r="C30" i="48"/>
  <c r="D30" i="48" s="1"/>
  <c r="B30" i="48"/>
  <c r="AD29" i="48"/>
  <c r="AC29" i="48"/>
  <c r="AB29" i="48"/>
  <c r="Z29" i="48"/>
  <c r="Y29" i="48"/>
  <c r="X29" i="48"/>
  <c r="V29" i="48"/>
  <c r="T29" i="48"/>
  <c r="M29" i="48"/>
  <c r="I29" i="48"/>
  <c r="G29" i="48"/>
  <c r="F29" i="48"/>
  <c r="E29" i="48"/>
  <c r="C29" i="48"/>
  <c r="D29" i="48" s="1"/>
  <c r="B29" i="48"/>
  <c r="B12" i="48"/>
  <c r="C12" i="48"/>
  <c r="D12" i="48" s="1"/>
  <c r="E12" i="48"/>
  <c r="F12" i="48"/>
  <c r="H27" i="60" s="1"/>
  <c r="G12" i="48"/>
  <c r="I12" i="48"/>
  <c r="M12" i="48"/>
  <c r="T12" i="48"/>
  <c r="V12" i="48"/>
  <c r="X12" i="48"/>
  <c r="Y12" i="48"/>
  <c r="Z12" i="48"/>
  <c r="AB12" i="48"/>
  <c r="AC12" i="48"/>
  <c r="AD12" i="48"/>
  <c r="B13" i="48"/>
  <c r="C13" i="48"/>
  <c r="D13" i="48" s="1"/>
  <c r="E13" i="48"/>
  <c r="F13" i="48"/>
  <c r="H42" i="60" s="1"/>
  <c r="G13" i="48"/>
  <c r="I13" i="48"/>
  <c r="M13" i="48"/>
  <c r="T13" i="48"/>
  <c r="V13" i="48"/>
  <c r="X13" i="48"/>
  <c r="Y13" i="48"/>
  <c r="Z13" i="48"/>
  <c r="AB13" i="48"/>
  <c r="AC13" i="48"/>
  <c r="AD13" i="48"/>
  <c r="B14" i="48"/>
  <c r="C14" i="48"/>
  <c r="D14" i="48" s="1"/>
  <c r="E14" i="48"/>
  <c r="F14" i="48"/>
  <c r="G14" i="48"/>
  <c r="I14" i="48"/>
  <c r="M14" i="48"/>
  <c r="T14" i="48"/>
  <c r="V14" i="48"/>
  <c r="X14" i="48"/>
  <c r="Y14" i="48"/>
  <c r="Z14" i="48"/>
  <c r="AB14" i="48"/>
  <c r="AC14" i="48"/>
  <c r="AD14" i="48"/>
  <c r="B15" i="48"/>
  <c r="C15" i="48"/>
  <c r="D15" i="48" s="1"/>
  <c r="E15" i="48"/>
  <c r="F15" i="48"/>
  <c r="G15" i="48"/>
  <c r="I15" i="48"/>
  <c r="M15" i="48"/>
  <c r="T15" i="48"/>
  <c r="V15" i="48"/>
  <c r="X15" i="48"/>
  <c r="Y15" i="48"/>
  <c r="Z15" i="48"/>
  <c r="AB15" i="48"/>
  <c r="AC15" i="48"/>
  <c r="AD15" i="48"/>
  <c r="B16" i="48"/>
  <c r="C16" i="48"/>
  <c r="D16" i="48" s="1"/>
  <c r="E16" i="48"/>
  <c r="F16" i="48"/>
  <c r="G16" i="48"/>
  <c r="H16" i="48" s="1"/>
  <c r="I16" i="48"/>
  <c r="M16" i="48"/>
  <c r="T16" i="48"/>
  <c r="V16" i="48"/>
  <c r="X16" i="48"/>
  <c r="Y16" i="48"/>
  <c r="Z16" i="48"/>
  <c r="AB16" i="48"/>
  <c r="AC16" i="48"/>
  <c r="AD16" i="48"/>
  <c r="B17" i="48"/>
  <c r="C17" i="48"/>
  <c r="D17" i="48" s="1"/>
  <c r="E17" i="48"/>
  <c r="F17" i="48"/>
  <c r="G17" i="48"/>
  <c r="I17" i="48"/>
  <c r="M17" i="48"/>
  <c r="T17" i="48"/>
  <c r="V17" i="48"/>
  <c r="X17" i="48"/>
  <c r="Y17" i="48"/>
  <c r="Z17" i="48"/>
  <c r="AB17" i="48"/>
  <c r="AC17" i="48"/>
  <c r="AD17" i="48"/>
  <c r="B18" i="48"/>
  <c r="C18" i="48"/>
  <c r="D18" i="48" s="1"/>
  <c r="E18" i="48"/>
  <c r="F18" i="48"/>
  <c r="G18" i="48"/>
  <c r="I18" i="48"/>
  <c r="M18" i="48"/>
  <c r="R206" i="62" s="1"/>
  <c r="T18" i="48"/>
  <c r="V18" i="48"/>
  <c r="X18" i="48"/>
  <c r="Y18" i="48"/>
  <c r="Z18" i="48"/>
  <c r="AB18" i="48"/>
  <c r="AC18" i="48"/>
  <c r="AD18" i="48"/>
  <c r="B19" i="48"/>
  <c r="C19" i="48"/>
  <c r="D19" i="48" s="1"/>
  <c r="E19" i="48"/>
  <c r="F19" i="48"/>
  <c r="G19" i="48"/>
  <c r="I19" i="48"/>
  <c r="M19" i="48"/>
  <c r="R234" i="62" s="1"/>
  <c r="T19" i="48"/>
  <c r="U19" i="48" s="1"/>
  <c r="V19" i="48"/>
  <c r="X19" i="48"/>
  <c r="Y19" i="48"/>
  <c r="Z19" i="48"/>
  <c r="AB19" i="48"/>
  <c r="AC19" i="48"/>
  <c r="AD19" i="48"/>
  <c r="B20" i="48"/>
  <c r="C20" i="48"/>
  <c r="D20" i="48" s="1"/>
  <c r="E20" i="48"/>
  <c r="F20" i="48"/>
  <c r="G20" i="48"/>
  <c r="I20" i="48"/>
  <c r="M20" i="48"/>
  <c r="R290" i="62" s="1"/>
  <c r="T20" i="48"/>
  <c r="V20" i="48"/>
  <c r="X20" i="48"/>
  <c r="Y20" i="48"/>
  <c r="Z20" i="48"/>
  <c r="AB20" i="48"/>
  <c r="AC20" i="48"/>
  <c r="AD20" i="48"/>
  <c r="B21" i="48"/>
  <c r="C21" i="48"/>
  <c r="D21" i="48" s="1"/>
  <c r="E21" i="48"/>
  <c r="F21" i="48"/>
  <c r="G21" i="48"/>
  <c r="I21" i="48"/>
  <c r="M21" i="48"/>
  <c r="R318" i="62" s="1"/>
  <c r="T21" i="48"/>
  <c r="V21" i="48"/>
  <c r="X21" i="48"/>
  <c r="Y21" i="48"/>
  <c r="Z21" i="48"/>
  <c r="AB21" i="48"/>
  <c r="AC21" i="48"/>
  <c r="AD21" i="48"/>
  <c r="B22" i="48"/>
  <c r="C22" i="48"/>
  <c r="D22" i="48" s="1"/>
  <c r="E22" i="48"/>
  <c r="F22" i="48"/>
  <c r="G22" i="48"/>
  <c r="I22" i="48"/>
  <c r="M22" i="48"/>
  <c r="R346" i="62" s="1"/>
  <c r="T22" i="48"/>
  <c r="V22" i="48"/>
  <c r="X22" i="48"/>
  <c r="Y22" i="48"/>
  <c r="Z22" i="48"/>
  <c r="AB22" i="48"/>
  <c r="AC22" i="48"/>
  <c r="AD22" i="48"/>
  <c r="B23" i="48"/>
  <c r="C23" i="48"/>
  <c r="D23" i="48" s="1"/>
  <c r="E23" i="48"/>
  <c r="F23" i="48"/>
  <c r="G23" i="48"/>
  <c r="I23" i="48"/>
  <c r="M23" i="48"/>
  <c r="T23" i="48"/>
  <c r="V23" i="48"/>
  <c r="X23" i="48"/>
  <c r="Y23" i="48"/>
  <c r="Z23" i="48"/>
  <c r="AB23" i="48"/>
  <c r="AC23" i="48"/>
  <c r="AD23" i="48"/>
  <c r="R374" i="62"/>
  <c r="AD11" i="48"/>
  <c r="AC11" i="48"/>
  <c r="AB11" i="48"/>
  <c r="Z11" i="48"/>
  <c r="Y11" i="48"/>
  <c r="X11" i="48"/>
  <c r="V11" i="48"/>
  <c r="T11" i="48"/>
  <c r="M11" i="48"/>
  <c r="I11" i="48"/>
  <c r="G11" i="48"/>
  <c r="F11" i="48"/>
  <c r="H12" i="60" s="1"/>
  <c r="E11" i="48"/>
  <c r="C11" i="48"/>
  <c r="D11" i="48" s="1"/>
  <c r="B11" i="48"/>
  <c r="F12" i="51" l="1"/>
  <c r="O11" i="51"/>
  <c r="F11" i="51"/>
  <c r="I11" i="51"/>
  <c r="F13" i="51"/>
  <c r="Q11" i="51"/>
  <c r="W5" i="60"/>
  <c r="R95" i="62"/>
  <c r="S57" i="60"/>
  <c r="AB57" i="60" s="1"/>
  <c r="R123" i="62"/>
  <c r="S72" i="60"/>
  <c r="AB72" i="60" s="1"/>
  <c r="R151" i="62"/>
  <c r="S87" i="60"/>
  <c r="AB87" i="60" s="1"/>
  <c r="R179" i="62"/>
  <c r="S102" i="60"/>
  <c r="U5" i="51"/>
  <c r="Q10" i="49"/>
  <c r="H29" i="49"/>
  <c r="H33" i="49"/>
  <c r="H37" i="49"/>
  <c r="H35" i="49"/>
  <c r="H26" i="49"/>
  <c r="H34" i="49"/>
  <c r="H32" i="49"/>
  <c r="H40" i="49"/>
  <c r="H12" i="48"/>
  <c r="V14" i="47"/>
  <c r="G13" i="47"/>
  <c r="H13" i="47" s="1"/>
  <c r="G12" i="47"/>
  <c r="H12" i="47" s="1"/>
  <c r="W15" i="47"/>
  <c r="R67" i="62"/>
  <c r="S42" i="60"/>
  <c r="AB42" i="60" s="1"/>
  <c r="H26" i="50"/>
  <c r="H18" i="50"/>
  <c r="P11" i="47"/>
  <c r="T5" i="47"/>
  <c r="R11" i="62"/>
  <c r="AB12" i="60"/>
  <c r="S12" i="60"/>
  <c r="R39" i="62"/>
  <c r="S27" i="60"/>
  <c r="AB27" i="60" s="1"/>
  <c r="S10" i="49"/>
  <c r="M12" i="61"/>
  <c r="R402" i="62"/>
  <c r="S24" i="49"/>
  <c r="S23" i="49"/>
  <c r="S22" i="49"/>
  <c r="S21" i="49"/>
  <c r="S20" i="49"/>
  <c r="S19" i="49"/>
  <c r="S18" i="49"/>
  <c r="S17" i="49"/>
  <c r="S16" i="49"/>
  <c r="S15" i="49"/>
  <c r="S14" i="49"/>
  <c r="S13" i="49"/>
  <c r="S12" i="49"/>
  <c r="S11" i="49"/>
  <c r="Q24" i="49"/>
  <c r="Q23" i="49"/>
  <c r="Q22" i="49"/>
  <c r="Q21" i="49"/>
  <c r="Q20" i="49"/>
  <c r="Q19" i="49"/>
  <c r="Q18" i="49"/>
  <c r="Q17" i="49"/>
  <c r="Q16" i="49"/>
  <c r="Q15" i="49"/>
  <c r="Q14" i="49"/>
  <c r="Q13" i="49"/>
  <c r="Q12" i="49"/>
  <c r="Q11" i="49"/>
  <c r="H271" i="48"/>
  <c r="U269" i="48"/>
  <c r="U281" i="48"/>
  <c r="H268" i="48"/>
  <c r="N298" i="48"/>
  <c r="O12" i="47"/>
  <c r="N211" i="48"/>
  <c r="N267" i="48"/>
  <c r="U270" i="48"/>
  <c r="N279" i="48"/>
  <c r="U302" i="48"/>
  <c r="U267" i="48"/>
  <c r="H270" i="48"/>
  <c r="H282" i="48"/>
  <c r="H290" i="48"/>
  <c r="H294" i="48"/>
  <c r="S12" i="47"/>
  <c r="AE15" i="51"/>
  <c r="H263" i="48"/>
  <c r="H267" i="48"/>
  <c r="AE283" i="48"/>
  <c r="H286" i="48"/>
  <c r="AB53" i="50"/>
  <c r="W12" i="47"/>
  <c r="U81" i="48"/>
  <c r="H96" i="48"/>
  <c r="U97" i="48"/>
  <c r="N98" i="48"/>
  <c r="H100" i="48"/>
  <c r="U101" i="48"/>
  <c r="H104" i="48"/>
  <c r="U105" i="48"/>
  <c r="H108" i="48"/>
  <c r="U109" i="48"/>
  <c r="N110" i="48"/>
  <c r="U113" i="48"/>
  <c r="N114" i="48"/>
  <c r="H120" i="48"/>
  <c r="H124" i="48"/>
  <c r="U125" i="48"/>
  <c r="AE129" i="48"/>
  <c r="U129" i="48"/>
  <c r="N130" i="48"/>
  <c r="U137" i="48"/>
  <c r="H140" i="48"/>
  <c r="U141" i="48"/>
  <c r="H144" i="48"/>
  <c r="AE145" i="48"/>
  <c r="U145" i="48"/>
  <c r="H148" i="48"/>
  <c r="U149" i="48"/>
  <c r="N150" i="48"/>
  <c r="H152" i="48"/>
  <c r="U153" i="48"/>
  <c r="N154" i="48"/>
  <c r="U157" i="48"/>
  <c r="N158" i="48"/>
  <c r="H160" i="48"/>
  <c r="N162" i="48"/>
  <c r="H164" i="48"/>
  <c r="AE165" i="48"/>
  <c r="AE173" i="48"/>
  <c r="H196" i="48"/>
  <c r="H200" i="48"/>
  <c r="AE205" i="48"/>
  <c r="AE213" i="48"/>
  <c r="U213" i="48"/>
  <c r="H216" i="48"/>
  <c r="U221" i="48"/>
  <c r="N21" i="48"/>
  <c r="H19" i="48"/>
  <c r="N13" i="48"/>
  <c r="N17" i="48"/>
  <c r="H15" i="48"/>
  <c r="AE23" i="48"/>
  <c r="AE19" i="48"/>
  <c r="AB15" i="50"/>
  <c r="N143" i="48"/>
  <c r="H149" i="48"/>
  <c r="N151" i="48"/>
  <c r="H228" i="48"/>
  <c r="U229" i="48"/>
  <c r="N230" i="48"/>
  <c r="U233" i="48"/>
  <c r="H236" i="48"/>
  <c r="U237" i="48"/>
  <c r="H240" i="48"/>
  <c r="H244" i="48"/>
  <c r="U245" i="48"/>
  <c r="N246" i="48"/>
  <c r="U253" i="48"/>
  <c r="N254" i="48"/>
  <c r="H256" i="48"/>
  <c r="H260" i="48"/>
  <c r="N262" i="48"/>
  <c r="H287" i="48"/>
  <c r="H22" i="49"/>
  <c r="H21" i="49"/>
  <c r="H16" i="49"/>
  <c r="H14" i="49"/>
  <c r="N135" i="48"/>
  <c r="N139" i="48"/>
  <c r="H153" i="48"/>
  <c r="H90" i="48"/>
  <c r="N92" i="48"/>
  <c r="N96" i="48"/>
  <c r="H98" i="48"/>
  <c r="H106" i="48"/>
  <c r="N144" i="48"/>
  <c r="N168" i="48"/>
  <c r="H182" i="48"/>
  <c r="H202" i="48"/>
  <c r="N227" i="48"/>
  <c r="H28" i="50"/>
  <c r="H36" i="50"/>
  <c r="U138" i="48"/>
  <c r="U150" i="48"/>
  <c r="U154" i="48"/>
  <c r="U162" i="48"/>
  <c r="U182" i="48"/>
  <c r="U206" i="48"/>
  <c r="H224" i="48"/>
  <c r="N226" i="48"/>
  <c r="H82" i="48"/>
  <c r="H86" i="48"/>
  <c r="N88" i="48"/>
  <c r="U91" i="48"/>
  <c r="H94" i="48"/>
  <c r="H138" i="48"/>
  <c r="H146" i="48"/>
  <c r="N160" i="48"/>
  <c r="U167" i="48"/>
  <c r="H170" i="48"/>
  <c r="N184" i="48"/>
  <c r="U226" i="48"/>
  <c r="N251" i="48"/>
  <c r="N255" i="48"/>
  <c r="U258" i="48"/>
  <c r="N259" i="48"/>
  <c r="N282" i="48"/>
  <c r="H303" i="48"/>
  <c r="N15" i="48"/>
  <c r="AA22" i="49"/>
  <c r="AA18" i="49"/>
  <c r="AB18" i="49"/>
  <c r="AA17" i="49"/>
  <c r="AA16" i="49"/>
  <c r="AB14" i="49"/>
  <c r="AA13" i="49"/>
  <c r="AA12" i="49"/>
  <c r="AA11" i="49"/>
  <c r="AB39" i="49"/>
  <c r="AA39" i="49"/>
  <c r="AB40" i="49"/>
  <c r="H33" i="50"/>
  <c r="H37" i="50"/>
  <c r="AD13" i="51"/>
  <c r="H139" i="48"/>
  <c r="H151" i="48"/>
  <c r="H155" i="48"/>
  <c r="H159" i="48"/>
  <c r="H226" i="48"/>
  <c r="H250" i="48"/>
  <c r="H254" i="48"/>
  <c r="H262" i="48"/>
  <c r="N264" i="48"/>
  <c r="AE319" i="48"/>
  <c r="U13" i="47"/>
  <c r="V12" i="47"/>
  <c r="R12" i="47"/>
  <c r="M12" i="47"/>
  <c r="E12" i="47"/>
  <c r="AA12" i="47" s="1"/>
  <c r="AE221" i="48"/>
  <c r="AA24" i="50"/>
  <c r="AA16" i="50"/>
  <c r="Y12" i="47"/>
  <c r="U12" i="47"/>
  <c r="Q12" i="47"/>
  <c r="K12" i="47"/>
  <c r="L12" i="47" s="1"/>
  <c r="AE261" i="48"/>
  <c r="AE316" i="48"/>
  <c r="X12" i="47"/>
  <c r="T12" i="47"/>
  <c r="P12" i="47"/>
  <c r="I12" i="47"/>
  <c r="AE21" i="48"/>
  <c r="AE17" i="48"/>
  <c r="H17" i="48"/>
  <c r="U55" i="48"/>
  <c r="U66" i="48"/>
  <c r="N67" i="48"/>
  <c r="U74" i="48"/>
  <c r="N75" i="48"/>
  <c r="U78" i="48"/>
  <c r="N79" i="48"/>
  <c r="H81" i="48"/>
  <c r="U82" i="48"/>
  <c r="H85" i="48"/>
  <c r="U86" i="48"/>
  <c r="N87" i="48"/>
  <c r="H89" i="48"/>
  <c r="U90" i="48"/>
  <c r="N91" i="48"/>
  <c r="N95" i="48"/>
  <c r="H97" i="48"/>
  <c r="U98" i="48"/>
  <c r="N99" i="48"/>
  <c r="H101" i="48"/>
  <c r="N103" i="48"/>
  <c r="H105" i="48"/>
  <c r="U106" i="48"/>
  <c r="N107" i="48"/>
  <c r="H167" i="48"/>
  <c r="AE180" i="48"/>
  <c r="U186" i="48"/>
  <c r="N195" i="48"/>
  <c r="N216" i="48"/>
  <c r="H222" i="48"/>
  <c r="H283" i="48"/>
  <c r="AB24" i="49"/>
  <c r="AB26" i="50"/>
  <c r="H40" i="50"/>
  <c r="AE16" i="51"/>
  <c r="H204" i="48"/>
  <c r="U207" i="48"/>
  <c r="H210" i="48"/>
  <c r="U211" i="48"/>
  <c r="N212" i="48"/>
  <c r="U218" i="48"/>
  <c r="H299" i="48"/>
  <c r="H302" i="48"/>
  <c r="N303" i="48"/>
  <c r="AE22" i="48"/>
  <c r="AE18" i="48"/>
  <c r="AE13" i="48"/>
  <c r="U92" i="48"/>
  <c r="H95" i="48"/>
  <c r="U100" i="48"/>
  <c r="H103" i="48"/>
  <c r="H107" i="48"/>
  <c r="H111" i="48"/>
  <c r="H115" i="48"/>
  <c r="H123" i="48"/>
  <c r="H127" i="48"/>
  <c r="H131" i="48"/>
  <c r="AE147" i="48"/>
  <c r="U170" i="48"/>
  <c r="H183" i="48"/>
  <c r="AE185" i="48"/>
  <c r="H199" i="48"/>
  <c r="N201" i="48"/>
  <c r="H207" i="48"/>
  <c r="AE216" i="48"/>
  <c r="N217" i="48"/>
  <c r="N220" i="48"/>
  <c r="AE222" i="48"/>
  <c r="AE225" i="48"/>
  <c r="H235" i="48"/>
  <c r="H247" i="48"/>
  <c r="AE264" i="48"/>
  <c r="H266" i="48"/>
  <c r="AE286" i="48"/>
  <c r="N287" i="48"/>
  <c r="N295" i="48"/>
  <c r="U301" i="48"/>
  <c r="N304" i="48"/>
  <c r="AB32" i="50"/>
  <c r="AA33" i="50"/>
  <c r="AB35" i="50"/>
  <c r="Y13" i="47"/>
  <c r="U14" i="48"/>
  <c r="U29" i="48"/>
  <c r="H78" i="48"/>
  <c r="N80" i="48"/>
  <c r="N115" i="48"/>
  <c r="N119" i="48"/>
  <c r="U122" i="48"/>
  <c r="U126" i="48"/>
  <c r="U130" i="48"/>
  <c r="N164" i="48"/>
  <c r="H37" i="48"/>
  <c r="U38" i="48"/>
  <c r="H91" i="48"/>
  <c r="U115" i="48"/>
  <c r="H118" i="48"/>
  <c r="N207" i="48"/>
  <c r="U210" i="48"/>
  <c r="U234" i="48"/>
  <c r="N235" i="48"/>
  <c r="N239" i="48"/>
  <c r="AE254" i="48"/>
  <c r="AE269" i="48"/>
  <c r="AE288" i="48"/>
  <c r="AE291" i="48"/>
  <c r="H13" i="49"/>
  <c r="H22" i="50"/>
  <c r="AE28" i="51"/>
  <c r="AE12" i="48"/>
  <c r="AE29" i="48"/>
  <c r="U33" i="48"/>
  <c r="H51" i="48"/>
  <c r="U52" i="48"/>
  <c r="H55" i="48"/>
  <c r="H66" i="48"/>
  <c r="H74" i="48"/>
  <c r="U114" i="48"/>
  <c r="N123" i="48"/>
  <c r="H166" i="48"/>
  <c r="N23" i="48"/>
  <c r="N19" i="48"/>
  <c r="U18" i="48"/>
  <c r="AE38" i="48"/>
  <c r="H23" i="48"/>
  <c r="U42" i="48"/>
  <c r="H48" i="48"/>
  <c r="U49" i="48"/>
  <c r="H52" i="48"/>
  <c r="AE105" i="48"/>
  <c r="U15" i="48"/>
  <c r="AE15" i="48"/>
  <c r="H30" i="48"/>
  <c r="U31" i="48"/>
  <c r="H34" i="48"/>
  <c r="U35" i="48"/>
  <c r="H38" i="48"/>
  <c r="N22" i="48"/>
  <c r="H49" i="48"/>
  <c r="H53" i="48"/>
  <c r="AE54" i="48"/>
  <c r="U54" i="48"/>
  <c r="H57" i="48"/>
  <c r="AE58" i="48"/>
  <c r="U58" i="48"/>
  <c r="AE65" i="48"/>
  <c r="U65" i="48"/>
  <c r="N66" i="48"/>
  <c r="H68" i="48"/>
  <c r="AE69" i="48"/>
  <c r="U69" i="48"/>
  <c r="N70" i="48"/>
  <c r="AE73" i="48"/>
  <c r="U73" i="48"/>
  <c r="N74" i="48"/>
  <c r="H76" i="48"/>
  <c r="AE77" i="48"/>
  <c r="U77" i="48"/>
  <c r="N78" i="48"/>
  <c r="AE81" i="48"/>
  <c r="H84" i="48"/>
  <c r="AE85" i="48"/>
  <c r="U85" i="48"/>
  <c r="N86" i="48"/>
  <c r="AE89" i="48"/>
  <c r="U89" i="48"/>
  <c r="H92" i="48"/>
  <c r="AE93" i="48"/>
  <c r="U93" i="48"/>
  <c r="N94" i="48"/>
  <c r="H102" i="48"/>
  <c r="U181" i="48"/>
  <c r="H194" i="48"/>
  <c r="H179" i="48"/>
  <c r="U195" i="48"/>
  <c r="N200" i="48"/>
  <c r="AE211" i="48"/>
  <c r="H230" i="48"/>
  <c r="H215" i="48"/>
  <c r="N232" i="48"/>
  <c r="H234" i="48"/>
  <c r="U235" i="48"/>
  <c r="H238" i="48"/>
  <c r="U239" i="48"/>
  <c r="N240" i="48"/>
  <c r="H246" i="48"/>
  <c r="N248" i="48"/>
  <c r="H109" i="48"/>
  <c r="U110" i="48"/>
  <c r="N124" i="48"/>
  <c r="AE131" i="48"/>
  <c r="H119" i="48"/>
  <c r="AE143" i="48"/>
  <c r="H163" i="48"/>
  <c r="H188" i="48"/>
  <c r="AE189" i="48"/>
  <c r="N175" i="48"/>
  <c r="AE193" i="48"/>
  <c r="AE197" i="48"/>
  <c r="H211" i="48"/>
  <c r="AE226" i="48"/>
  <c r="N229" i="48"/>
  <c r="N233" i="48"/>
  <c r="AE248" i="48"/>
  <c r="H243" i="48"/>
  <c r="H281" i="48"/>
  <c r="N286" i="48"/>
  <c r="H298" i="48"/>
  <c r="N299" i="48"/>
  <c r="H17" i="49"/>
  <c r="AB56" i="49"/>
  <c r="AA56" i="49"/>
  <c r="H20" i="50"/>
  <c r="H12" i="50"/>
  <c r="AB30" i="50"/>
  <c r="AA52" i="50"/>
  <c r="U103" i="48"/>
  <c r="N104" i="48"/>
  <c r="N108" i="48"/>
  <c r="H110" i="48"/>
  <c r="N111" i="48"/>
  <c r="H143" i="48"/>
  <c r="N148" i="48"/>
  <c r="H135" i="48"/>
  <c r="U151" i="48"/>
  <c r="N152" i="48"/>
  <c r="H154" i="48"/>
  <c r="H168" i="48"/>
  <c r="U169" i="48"/>
  <c r="H172" i="48"/>
  <c r="U180" i="48"/>
  <c r="N181" i="48"/>
  <c r="U202" i="48"/>
  <c r="H208" i="48"/>
  <c r="U223" i="48"/>
  <c r="N224" i="48"/>
  <c r="AE245" i="48"/>
  <c r="H259" i="48"/>
  <c r="H278" i="48"/>
  <c r="N280" i="48"/>
  <c r="N283" i="48"/>
  <c r="U286" i="48"/>
  <c r="AB22" i="49"/>
  <c r="AA21" i="50"/>
  <c r="AA13" i="50"/>
  <c r="AA29" i="50"/>
  <c r="AA46" i="50"/>
  <c r="AA50" i="50"/>
  <c r="AA56" i="50"/>
  <c r="AA59" i="50"/>
  <c r="Q13" i="47"/>
  <c r="N12" i="47"/>
  <c r="AD28" i="51"/>
  <c r="AD16" i="51"/>
  <c r="N163" i="48"/>
  <c r="U59" i="48"/>
  <c r="AE113" i="48"/>
  <c r="AE132" i="48"/>
  <c r="H134" i="48"/>
  <c r="AE157" i="48"/>
  <c r="H162" i="48"/>
  <c r="H186" i="48"/>
  <c r="AE200" i="48"/>
  <c r="H223" i="48"/>
  <c r="AE224" i="48"/>
  <c r="AE40" i="48"/>
  <c r="U47" i="48"/>
  <c r="AE50" i="48"/>
  <c r="U56" i="48"/>
  <c r="U60" i="48"/>
  <c r="U67" i="48"/>
  <c r="N68" i="48"/>
  <c r="U71" i="48"/>
  <c r="N72" i="48"/>
  <c r="N76" i="48"/>
  <c r="AE108" i="48"/>
  <c r="AE125" i="48"/>
  <c r="N146" i="48"/>
  <c r="U158" i="48"/>
  <c r="AE164" i="48"/>
  <c r="N172" i="48"/>
  <c r="H174" i="48"/>
  <c r="N176" i="48"/>
  <c r="H181" i="48"/>
  <c r="N185" i="48"/>
  <c r="AE191" i="48"/>
  <c r="U191" i="48"/>
  <c r="N196" i="48"/>
  <c r="N204" i="48"/>
  <c r="AE212" i="48"/>
  <c r="H20" i="48"/>
  <c r="AE14" i="48"/>
  <c r="AE31" i="48"/>
  <c r="H33" i="48"/>
  <c r="U37" i="48"/>
  <c r="H40" i="48"/>
  <c r="U41" i="48"/>
  <c r="H47" i="48"/>
  <c r="AE48" i="48"/>
  <c r="U48" i="48"/>
  <c r="H56" i="48"/>
  <c r="U57" i="48"/>
  <c r="H60" i="48"/>
  <c r="H67" i="48"/>
  <c r="U68" i="48"/>
  <c r="N69" i="48"/>
  <c r="H71" i="48"/>
  <c r="H75" i="48"/>
  <c r="U76" i="48"/>
  <c r="N77" i="48"/>
  <c r="H79" i="48"/>
  <c r="H83" i="48"/>
  <c r="H87" i="48"/>
  <c r="N90" i="48"/>
  <c r="AE92" i="48"/>
  <c r="U94" i="48"/>
  <c r="H99" i="48"/>
  <c r="N100" i="48"/>
  <c r="N112" i="48"/>
  <c r="H116" i="48"/>
  <c r="AE120" i="48"/>
  <c r="H125" i="48"/>
  <c r="N126" i="48"/>
  <c r="N116" i="48"/>
  <c r="H136" i="48"/>
  <c r="N140" i="48"/>
  <c r="U142" i="48"/>
  <c r="N147" i="48"/>
  <c r="AE152" i="48"/>
  <c r="N156" i="48"/>
  <c r="H158" i="48"/>
  <c r="AE167" i="48"/>
  <c r="N167" i="48"/>
  <c r="N170" i="48"/>
  <c r="H171" i="48"/>
  <c r="H175" i="48"/>
  <c r="U179" i="48"/>
  <c r="N180" i="48"/>
  <c r="H184" i="48"/>
  <c r="H187" i="48"/>
  <c r="H191" i="48"/>
  <c r="N193" i="48"/>
  <c r="H195" i="48"/>
  <c r="U196" i="48"/>
  <c r="N197" i="48"/>
  <c r="H198" i="48"/>
  <c r="AE199" i="48"/>
  <c r="AE201" i="48"/>
  <c r="N202" i="48"/>
  <c r="AE210" i="48"/>
  <c r="U212" i="48"/>
  <c r="N213" i="48"/>
  <c r="U215" i="48"/>
  <c r="H220" i="48"/>
  <c r="N208" i="48"/>
  <c r="H231" i="48"/>
  <c r="AE232" i="48"/>
  <c r="AE238" i="48"/>
  <c r="N238" i="48"/>
  <c r="U225" i="48"/>
  <c r="AE244" i="48"/>
  <c r="U247" i="48"/>
  <c r="H249" i="48"/>
  <c r="AE250" i="48"/>
  <c r="N250" i="48"/>
  <c r="H252" i="48"/>
  <c r="AE253" i="48"/>
  <c r="H255" i="48"/>
  <c r="AE256" i="48"/>
  <c r="AE260" i="48"/>
  <c r="U263" i="48"/>
  <c r="H265" i="48"/>
  <c r="AE266" i="48"/>
  <c r="N266" i="48"/>
  <c r="N271" i="48"/>
  <c r="AE274" i="48"/>
  <c r="U274" i="48"/>
  <c r="N275" i="48"/>
  <c r="AE278" i="48"/>
  <c r="N278" i="48"/>
  <c r="AE280" i="48"/>
  <c r="AE285" i="48"/>
  <c r="U285" i="48"/>
  <c r="H275" i="48"/>
  <c r="U290" i="48"/>
  <c r="N291" i="48"/>
  <c r="U294" i="48"/>
  <c r="AE297" i="48"/>
  <c r="N300" i="48"/>
  <c r="AA23" i="49"/>
  <c r="AB23" i="49"/>
  <c r="AA33" i="49"/>
  <c r="AB35" i="49"/>
  <c r="AA35" i="49"/>
  <c r="AB36" i="49"/>
  <c r="AA36" i="49"/>
  <c r="AB37" i="49"/>
  <c r="AA50" i="49"/>
  <c r="AB52" i="49"/>
  <c r="AA52" i="49"/>
  <c r="AB53" i="49"/>
  <c r="AA53" i="49"/>
  <c r="AB23" i="50"/>
  <c r="AB31" i="50"/>
  <c r="AB47" i="50"/>
  <c r="AB51" i="50"/>
  <c r="AB57" i="50"/>
  <c r="T11" i="47"/>
  <c r="I11" i="47"/>
  <c r="S11" i="47"/>
  <c r="G11" i="47"/>
  <c r="X11" i="47"/>
  <c r="N11" i="47"/>
  <c r="H20" i="49"/>
  <c r="Q14" i="47"/>
  <c r="R14" i="47"/>
  <c r="N14" i="47"/>
  <c r="Y14" i="47"/>
  <c r="N71" i="48"/>
  <c r="AE115" i="48"/>
  <c r="AE127" i="48"/>
  <c r="AE135" i="48"/>
  <c r="AE151" i="48"/>
  <c r="N166" i="48"/>
  <c r="AE203" i="48"/>
  <c r="AE242" i="48"/>
  <c r="N243" i="48"/>
  <c r="AE246" i="48"/>
  <c r="AE251" i="48"/>
  <c r="AE258" i="48"/>
  <c r="AE262" i="48"/>
  <c r="AE267" i="48"/>
  <c r="AE270" i="48"/>
  <c r="AE272" i="48"/>
  <c r="AE276" i="48"/>
  <c r="AE281" i="48"/>
  <c r="H295" i="48"/>
  <c r="N296" i="48"/>
  <c r="AE301" i="48"/>
  <c r="AE315" i="48"/>
  <c r="AA15" i="49"/>
  <c r="AB15" i="49"/>
  <c r="AB28" i="49"/>
  <c r="AB29" i="49"/>
  <c r="AA29" i="49"/>
  <c r="H38" i="49"/>
  <c r="AA40" i="49"/>
  <c r="AB46" i="49"/>
  <c r="H54" i="48"/>
  <c r="U70" i="48"/>
  <c r="H73" i="48"/>
  <c r="N83" i="48"/>
  <c r="AE141" i="48"/>
  <c r="H147" i="48"/>
  <c r="H150" i="48"/>
  <c r="AE160" i="48"/>
  <c r="N191" i="48"/>
  <c r="N209" i="48"/>
  <c r="U36" i="48"/>
  <c r="U40" i="48"/>
  <c r="H59" i="48"/>
  <c r="H70" i="48"/>
  <c r="U75" i="48"/>
  <c r="N84" i="48"/>
  <c r="H113" i="48"/>
  <c r="AE116" i="48"/>
  <c r="AE119" i="48"/>
  <c r="H122" i="48"/>
  <c r="N128" i="48"/>
  <c r="H132" i="48"/>
  <c r="AE136" i="48"/>
  <c r="N142" i="48"/>
  <c r="AE161" i="48"/>
  <c r="AE169" i="48"/>
  <c r="U171" i="48"/>
  <c r="U175" i="48"/>
  <c r="AE195" i="48"/>
  <c r="H206" i="48"/>
  <c r="AE220" i="48"/>
  <c r="N221" i="48"/>
  <c r="N222" i="48"/>
  <c r="N225" i="48"/>
  <c r="AE237" i="48"/>
  <c r="H239" i="48"/>
  <c r="AE240" i="48"/>
  <c r="H242" i="48"/>
  <c r="AE249" i="48"/>
  <c r="U249" i="48"/>
  <c r="H251" i="48"/>
  <c r="AE265" i="48"/>
  <c r="U265" i="48"/>
  <c r="H272" i="48"/>
  <c r="H276" i="48"/>
  <c r="AE277" i="48"/>
  <c r="H279" i="48"/>
  <c r="AE282" i="48"/>
  <c r="AE293" i="48"/>
  <c r="U296" i="48"/>
  <c r="N297" i="48"/>
  <c r="AE299" i="48"/>
  <c r="H301" i="48"/>
  <c r="AE304" i="48"/>
  <c r="H291" i="48"/>
  <c r="AE312" i="48"/>
  <c r="AE318" i="48"/>
  <c r="AA21" i="49"/>
  <c r="AA20" i="49"/>
  <c r="AA19" i="49"/>
  <c r="AB19" i="49"/>
  <c r="AA14" i="49"/>
  <c r="AB48" i="49"/>
  <c r="AA48" i="49"/>
  <c r="AB49" i="49"/>
  <c r="AA25" i="50"/>
  <c r="AA18" i="50"/>
  <c r="AA28" i="50"/>
  <c r="AA35" i="50"/>
  <c r="AA37" i="50"/>
  <c r="H39" i="50"/>
  <c r="AA39" i="50"/>
  <c r="AA41" i="50"/>
  <c r="AA43" i="50"/>
  <c r="AA48" i="50"/>
  <c r="AA54" i="50"/>
  <c r="AA58" i="50"/>
  <c r="AA19" i="50"/>
  <c r="AB18" i="50"/>
  <c r="AB14" i="50"/>
  <c r="AB29" i="50"/>
  <c r="H31" i="50"/>
  <c r="AA31" i="50"/>
  <c r="AB33" i="50"/>
  <c r="AB49" i="50"/>
  <c r="AB59" i="50"/>
  <c r="AD27" i="51"/>
  <c r="AD15" i="51"/>
  <c r="AD12" i="51"/>
  <c r="H141" i="48"/>
  <c r="H126" i="48"/>
  <c r="U161" i="48"/>
  <c r="U146" i="48"/>
  <c r="E15" i="47"/>
  <c r="AA15" i="47" s="1"/>
  <c r="G15" i="47"/>
  <c r="H15" i="47" s="1"/>
  <c r="O15" i="47"/>
  <c r="U15" i="47"/>
  <c r="M15" i="47"/>
  <c r="S15" i="47"/>
  <c r="I15" i="47"/>
  <c r="R15" i="47"/>
  <c r="Y15" i="47"/>
  <c r="AE34" i="48"/>
  <c r="AE41" i="48"/>
  <c r="U50" i="48"/>
  <c r="AE53" i="48"/>
  <c r="AE80" i="48"/>
  <c r="AE88" i="48"/>
  <c r="AE91" i="48"/>
  <c r="N102" i="48"/>
  <c r="AE107" i="48"/>
  <c r="AE117" i="48"/>
  <c r="AE124" i="48"/>
  <c r="U133" i="48"/>
  <c r="AE140" i="48"/>
  <c r="N256" i="48"/>
  <c r="H12" i="49"/>
  <c r="V15" i="47"/>
  <c r="U23" i="48"/>
  <c r="AE16" i="48"/>
  <c r="U30" i="48"/>
  <c r="H32" i="48"/>
  <c r="AE33" i="48"/>
  <c r="AE35" i="48"/>
  <c r="H21" i="48"/>
  <c r="U39" i="48"/>
  <c r="AE42" i="48"/>
  <c r="AE47" i="48"/>
  <c r="AE52" i="48"/>
  <c r="AE57" i="48"/>
  <c r="AE60" i="48"/>
  <c r="AE68" i="48"/>
  <c r="AE71" i="48"/>
  <c r="AE76" i="48"/>
  <c r="AE79" i="48"/>
  <c r="AE84" i="48"/>
  <c r="AE87" i="48"/>
  <c r="H93" i="48"/>
  <c r="AE95" i="48"/>
  <c r="AE97" i="48"/>
  <c r="AE99" i="48"/>
  <c r="AE101" i="48"/>
  <c r="AE103" i="48"/>
  <c r="U107" i="48"/>
  <c r="U118" i="48"/>
  <c r="N127" i="48"/>
  <c r="H129" i="48"/>
  <c r="H114" i="48"/>
  <c r="N132" i="48"/>
  <c r="U134" i="48"/>
  <c r="H145" i="48"/>
  <c r="H130" i="48"/>
  <c r="AE153" i="48"/>
  <c r="N155" i="48"/>
  <c r="U165" i="48"/>
  <c r="AE176" i="48"/>
  <c r="H178" i="48"/>
  <c r="N188" i="48"/>
  <c r="N192" i="48"/>
  <c r="N205" i="48"/>
  <c r="AE207" i="48"/>
  <c r="H219" i="48"/>
  <c r="N223" i="48"/>
  <c r="U230" i="48"/>
  <c r="N231" i="48"/>
  <c r="AE233" i="48"/>
  <c r="U238" i="48"/>
  <c r="N247" i="48"/>
  <c r="U254" i="48"/>
  <c r="N263" i="48"/>
  <c r="H274" i="48"/>
  <c r="AE275" i="48"/>
  <c r="N288" i="48"/>
  <c r="U297" i="48"/>
  <c r="H306" i="48"/>
  <c r="AE307" i="48"/>
  <c r="AE317" i="48"/>
  <c r="AB24" i="50"/>
  <c r="AB21" i="50"/>
  <c r="H29" i="50"/>
  <c r="AB34" i="50"/>
  <c r="H35" i="50"/>
  <c r="AB36" i="50"/>
  <c r="AB38" i="50"/>
  <c r="AB40" i="50"/>
  <c r="AB42" i="50"/>
  <c r="AB45" i="50"/>
  <c r="AB55" i="50"/>
  <c r="N15" i="47"/>
  <c r="H157" i="48"/>
  <c r="H142" i="48"/>
  <c r="U261" i="48"/>
  <c r="U246" i="48"/>
  <c r="H13" i="50"/>
  <c r="H30" i="50"/>
  <c r="N18" i="48"/>
  <c r="H29" i="48"/>
  <c r="H13" i="48"/>
  <c r="AE36" i="48"/>
  <c r="H42" i="48"/>
  <c r="H50" i="48"/>
  <c r="AE56" i="48"/>
  <c r="AE61" i="48"/>
  <c r="AE67" i="48"/>
  <c r="AE72" i="48"/>
  <c r="AE75" i="48"/>
  <c r="AE83" i="48"/>
  <c r="U117" i="48"/>
  <c r="AE133" i="48"/>
  <c r="AE149" i="48"/>
  <c r="AE156" i="48"/>
  <c r="U214" i="48"/>
  <c r="U242" i="48"/>
  <c r="U227" i="48"/>
  <c r="U277" i="48"/>
  <c r="U262" i="48"/>
  <c r="U22" i="48"/>
  <c r="AE20" i="48"/>
  <c r="N14" i="48"/>
  <c r="AE30" i="48"/>
  <c r="AE32" i="48"/>
  <c r="U32" i="48"/>
  <c r="U16" i="48"/>
  <c r="H36" i="48"/>
  <c r="AE37" i="48"/>
  <c r="AE39" i="48"/>
  <c r="H41" i="48"/>
  <c r="AE49" i="48"/>
  <c r="AE51" i="48"/>
  <c r="U51" i="48"/>
  <c r="U53" i="48"/>
  <c r="H58" i="48"/>
  <c r="H61" i="48"/>
  <c r="U61" i="48"/>
  <c r="N65" i="48"/>
  <c r="H69" i="48"/>
  <c r="H72" i="48"/>
  <c r="U72" i="48"/>
  <c r="N73" i="48"/>
  <c r="H77" i="48"/>
  <c r="N81" i="48"/>
  <c r="H88" i="48"/>
  <c r="AE96" i="48"/>
  <c r="AE100" i="48"/>
  <c r="U102" i="48"/>
  <c r="AE104" i="48"/>
  <c r="AE109" i="48"/>
  <c r="AE111" i="48"/>
  <c r="AE121" i="48"/>
  <c r="U121" i="48"/>
  <c r="N131" i="48"/>
  <c r="AE137" i="48"/>
  <c r="U178" i="48"/>
  <c r="H180" i="48"/>
  <c r="AE181" i="48"/>
  <c r="AE196" i="48"/>
  <c r="U198" i="48"/>
  <c r="H203" i="48"/>
  <c r="AE209" i="48"/>
  <c r="H221" i="48"/>
  <c r="U222" i="48"/>
  <c r="H227" i="48"/>
  <c r="N228" i="48"/>
  <c r="H232" i="48"/>
  <c r="AE243" i="48"/>
  <c r="H258" i="48"/>
  <c r="AE259" i="48"/>
  <c r="N272" i="48"/>
  <c r="U293" i="48"/>
  <c r="U278" i="48"/>
  <c r="AB45" i="49"/>
  <c r="H14" i="50"/>
  <c r="Q15" i="47"/>
  <c r="H112" i="48"/>
  <c r="N118" i="48"/>
  <c r="N120" i="48"/>
  <c r="N122" i="48"/>
  <c r="H128" i="48"/>
  <c r="N134" i="48"/>
  <c r="N136" i="48"/>
  <c r="N138" i="48"/>
  <c r="AE148" i="48"/>
  <c r="H165" i="48"/>
  <c r="H169" i="48"/>
  <c r="AE171" i="48"/>
  <c r="AE184" i="48"/>
  <c r="AE188" i="48"/>
  <c r="U190" i="48"/>
  <c r="U199" i="48"/>
  <c r="AE204" i="48"/>
  <c r="H212" i="48"/>
  <c r="AE215" i="48"/>
  <c r="AE217" i="48"/>
  <c r="H225" i="48"/>
  <c r="AE228" i="48"/>
  <c r="AE230" i="48"/>
  <c r="AE234" i="48"/>
  <c r="N236" i="48"/>
  <c r="N242" i="48"/>
  <c r="N252" i="48"/>
  <c r="N258" i="48"/>
  <c r="N268" i="48"/>
  <c r="N284" i="48"/>
  <c r="N290" i="48"/>
  <c r="AE292" i="48"/>
  <c r="AE296" i="48"/>
  <c r="AE308" i="48"/>
  <c r="AE310" i="48"/>
  <c r="H39" i="49"/>
  <c r="H24" i="49"/>
  <c r="AB42" i="49"/>
  <c r="H24" i="50"/>
  <c r="AA22" i="50"/>
  <c r="AB22" i="50"/>
  <c r="AB19" i="50"/>
  <c r="AA17" i="50"/>
  <c r="AB16" i="50"/>
  <c r="AB13" i="50"/>
  <c r="H15" i="50"/>
  <c r="H32" i="50"/>
  <c r="AA36" i="50"/>
  <c r="AA38" i="50"/>
  <c r="AA40" i="50"/>
  <c r="AA42" i="50"/>
  <c r="AA45" i="50"/>
  <c r="AA47" i="50"/>
  <c r="AA49" i="50"/>
  <c r="AA51" i="50"/>
  <c r="AA53" i="50"/>
  <c r="AA55" i="50"/>
  <c r="AA57" i="50"/>
  <c r="AB60" i="50"/>
  <c r="Y11" i="47"/>
  <c r="W11" i="47"/>
  <c r="R11" i="47"/>
  <c r="K11" i="47"/>
  <c r="E11" i="47"/>
  <c r="O11" i="47"/>
  <c r="V11" i="47"/>
  <c r="AE112" i="48"/>
  <c r="H117" i="48"/>
  <c r="H121" i="48"/>
  <c r="AE123" i="48"/>
  <c r="AE128" i="48"/>
  <c r="H133" i="48"/>
  <c r="H137" i="48"/>
  <c r="AE139" i="48"/>
  <c r="AE144" i="48"/>
  <c r="AE155" i="48"/>
  <c r="H156" i="48"/>
  <c r="AE159" i="48"/>
  <c r="N159" i="48"/>
  <c r="H173" i="48"/>
  <c r="U174" i="48"/>
  <c r="H176" i="48"/>
  <c r="U176" i="48"/>
  <c r="N177" i="48"/>
  <c r="AE179" i="48"/>
  <c r="N179" i="48"/>
  <c r="U183" i="48"/>
  <c r="U187" i="48"/>
  <c r="AE192" i="48"/>
  <c r="AE194" i="48"/>
  <c r="U194" i="48"/>
  <c r="U203" i="48"/>
  <c r="AE219" i="48"/>
  <c r="H229" i="48"/>
  <c r="AE231" i="48"/>
  <c r="H237" i="48"/>
  <c r="AE239" i="48"/>
  <c r="AE241" i="48"/>
  <c r="U241" i="48"/>
  <c r="U243" i="48"/>
  <c r="N244" i="48"/>
  <c r="H253" i="48"/>
  <c r="AE255" i="48"/>
  <c r="AE257" i="48"/>
  <c r="U257" i="48"/>
  <c r="N260" i="48"/>
  <c r="AE271" i="48"/>
  <c r="AE273" i="48"/>
  <c r="U273" i="48"/>
  <c r="N276" i="48"/>
  <c r="H285" i="48"/>
  <c r="AE287" i="48"/>
  <c r="AE289" i="48"/>
  <c r="U289" i="48"/>
  <c r="N292" i="48"/>
  <c r="U295" i="48"/>
  <c r="H297" i="48"/>
  <c r="AE303" i="48"/>
  <c r="AE305" i="48"/>
  <c r="AE311" i="48"/>
  <c r="AE314" i="48"/>
  <c r="AB16" i="49"/>
  <c r="AB13" i="49"/>
  <c r="AB12" i="49"/>
  <c r="AB31" i="49"/>
  <c r="AA31" i="49"/>
  <c r="AB32" i="49"/>
  <c r="AA46" i="49"/>
  <c r="AB54" i="49"/>
  <c r="AA26" i="50"/>
  <c r="H16" i="50"/>
  <c r="AA14" i="50"/>
  <c r="H17" i="50"/>
  <c r="H34" i="50"/>
  <c r="I14" i="47"/>
  <c r="G14" i="47"/>
  <c r="H14" i="47" s="1"/>
  <c r="U14" i="47"/>
  <c r="AE13" i="51"/>
  <c r="H161" i="48"/>
  <c r="AE163" i="48"/>
  <c r="U166" i="48"/>
  <c r="AE168" i="48"/>
  <c r="N169" i="48"/>
  <c r="AE172" i="48"/>
  <c r="N173" i="48"/>
  <c r="AE175" i="48"/>
  <c r="AE177" i="48"/>
  <c r="AE187" i="48"/>
  <c r="U173" i="48"/>
  <c r="N189" i="48"/>
  <c r="H190" i="48"/>
  <c r="H192" i="48"/>
  <c r="U192" i="48"/>
  <c r="AE208" i="48"/>
  <c r="H209" i="48"/>
  <c r="H213" i="48"/>
  <c r="N214" i="48"/>
  <c r="N218" i="48"/>
  <c r="U219" i="48"/>
  <c r="AE229" i="48"/>
  <c r="U231" i="48"/>
  <c r="AE236" i="48"/>
  <c r="H241" i="48"/>
  <c r="H245" i="48"/>
  <c r="AE247" i="48"/>
  <c r="H248" i="48"/>
  <c r="U250" i="48"/>
  <c r="AE252" i="48"/>
  <c r="H257" i="48"/>
  <c r="H261" i="48"/>
  <c r="AE263" i="48"/>
  <c r="H264" i="48"/>
  <c r="U266" i="48"/>
  <c r="AE268" i="48"/>
  <c r="AE279" i="48"/>
  <c r="H280" i="48"/>
  <c r="U282" i="48"/>
  <c r="AE284" i="48"/>
  <c r="H289" i="48"/>
  <c r="H293" i="48"/>
  <c r="AE295" i="48"/>
  <c r="U298" i="48"/>
  <c r="AE300" i="48"/>
  <c r="AE313" i="48"/>
  <c r="AA24" i="49"/>
  <c r="AB21" i="49"/>
  <c r="AB20" i="49"/>
  <c r="AB17" i="49"/>
  <c r="AB11" i="49"/>
  <c r="AB27" i="49"/>
  <c r="AA27" i="49"/>
  <c r="AA28" i="49"/>
  <c r="H30" i="49"/>
  <c r="AA32" i="49"/>
  <c r="AB33" i="49"/>
  <c r="AA37" i="49"/>
  <c r="AA42" i="49"/>
  <c r="AB44" i="49"/>
  <c r="AA44" i="49"/>
  <c r="AA45" i="49"/>
  <c r="AA49" i="49"/>
  <c r="AB50" i="49"/>
  <c r="AA54" i="49"/>
  <c r="AB25" i="50"/>
  <c r="AA23" i="50"/>
  <c r="AA20" i="50"/>
  <c r="AB20" i="50"/>
  <c r="AB17" i="50"/>
  <c r="AA15" i="50"/>
  <c r="AA12" i="50"/>
  <c r="AB12" i="50"/>
  <c r="AB28" i="50"/>
  <c r="AA30" i="50"/>
  <c r="AA32" i="50"/>
  <c r="AA34" i="50"/>
  <c r="H19" i="50"/>
  <c r="AB37" i="50"/>
  <c r="H21" i="50"/>
  <c r="AB39" i="50"/>
  <c r="H23" i="50"/>
  <c r="AB41" i="50"/>
  <c r="H25" i="50"/>
  <c r="AB43" i="50"/>
  <c r="AB46" i="50"/>
  <c r="AB48" i="50"/>
  <c r="AB50" i="50"/>
  <c r="AB52" i="50"/>
  <c r="AB54" i="50"/>
  <c r="AB56" i="50"/>
  <c r="AB58" i="50"/>
  <c r="AA60" i="50"/>
  <c r="AE12" i="51"/>
  <c r="AD26" i="51"/>
  <c r="AE26" i="51"/>
  <c r="AD14" i="51"/>
  <c r="AE27" i="51"/>
  <c r="AE14" i="51"/>
  <c r="Q22" i="47"/>
  <c r="Y22" i="47"/>
  <c r="G22" i="47"/>
  <c r="I22" i="47"/>
  <c r="O22" i="47"/>
  <c r="S22" i="47"/>
  <c r="W22" i="47"/>
  <c r="M22" i="47"/>
  <c r="U22" i="47"/>
  <c r="N22" i="47"/>
  <c r="R22" i="47"/>
  <c r="V22" i="47"/>
  <c r="E22" i="47"/>
  <c r="AA22" i="47" s="1"/>
  <c r="K22" i="47"/>
  <c r="P22" i="47"/>
  <c r="T22" i="47"/>
  <c r="M13" i="47"/>
  <c r="M14" i="47"/>
  <c r="X13" i="47"/>
  <c r="X14" i="47"/>
  <c r="T14" i="47"/>
  <c r="P14" i="47"/>
  <c r="K14" i="47"/>
  <c r="L14" i="47" s="1"/>
  <c r="E14" i="47"/>
  <c r="AA14" i="47" s="1"/>
  <c r="W13" i="47"/>
  <c r="S13" i="47"/>
  <c r="O13" i="47"/>
  <c r="I13" i="47"/>
  <c r="T13" i="47"/>
  <c r="P13" i="47"/>
  <c r="K13" i="47"/>
  <c r="L13" i="47" s="1"/>
  <c r="E13" i="47"/>
  <c r="AA13" i="47" s="1"/>
  <c r="X15" i="47"/>
  <c r="T15" i="47"/>
  <c r="P15" i="47"/>
  <c r="K15" i="47"/>
  <c r="L15" i="47" s="1"/>
  <c r="W14" i="47"/>
  <c r="S14" i="47"/>
  <c r="O14" i="47"/>
  <c r="V13" i="47"/>
  <c r="R13" i="47"/>
  <c r="N13" i="47"/>
  <c r="M11" i="47"/>
  <c r="Q11" i="47"/>
  <c r="U11" i="47"/>
  <c r="H27" i="49"/>
  <c r="H11" i="49"/>
  <c r="H19" i="49"/>
  <c r="AB30" i="49"/>
  <c r="AA30" i="49"/>
  <c r="AB38" i="49"/>
  <c r="AA38" i="49"/>
  <c r="AB47" i="49"/>
  <c r="AB55" i="49"/>
  <c r="AA55" i="49"/>
  <c r="H28" i="49"/>
  <c r="H36" i="49"/>
  <c r="H23" i="49"/>
  <c r="AB26" i="49"/>
  <c r="AA26" i="49"/>
  <c r="AB34" i="49"/>
  <c r="AA34" i="49"/>
  <c r="AB43" i="49"/>
  <c r="AA43" i="49"/>
  <c r="AB51" i="49"/>
  <c r="AA51" i="49"/>
  <c r="AA47" i="49"/>
  <c r="H31" i="49"/>
  <c r="H15" i="49"/>
  <c r="H18" i="49"/>
  <c r="N198" i="48"/>
  <c r="N183" i="48"/>
  <c r="U20" i="48"/>
  <c r="U12" i="48"/>
  <c r="H31" i="48"/>
  <c r="U34" i="48"/>
  <c r="H35" i="48"/>
  <c r="U88" i="48"/>
  <c r="U96" i="48"/>
  <c r="U111" i="48"/>
  <c r="U112" i="48"/>
  <c r="U127" i="48"/>
  <c r="U159" i="48"/>
  <c r="U220" i="48"/>
  <c r="U205" i="48"/>
  <c r="U236" i="48"/>
  <c r="U251" i="48"/>
  <c r="U21" i="48"/>
  <c r="AE55" i="48"/>
  <c r="AE59" i="48"/>
  <c r="AE66" i="48"/>
  <c r="AE70" i="48"/>
  <c r="AE74" i="48"/>
  <c r="AE78" i="48"/>
  <c r="AE82" i="48"/>
  <c r="N85" i="48"/>
  <c r="AE86" i="48"/>
  <c r="N89" i="48"/>
  <c r="U80" i="48"/>
  <c r="U95" i="48"/>
  <c r="N186" i="48"/>
  <c r="N171" i="48"/>
  <c r="H233" i="48"/>
  <c r="H218" i="48"/>
  <c r="U208" i="48"/>
  <c r="U193" i="48"/>
  <c r="H39" i="48"/>
  <c r="H65" i="48"/>
  <c r="H80" i="48"/>
  <c r="U84" i="48"/>
  <c r="U99" i="48"/>
  <c r="U104" i="48"/>
  <c r="U119" i="48"/>
  <c r="U120" i="48"/>
  <c r="U135" i="48"/>
  <c r="U128" i="48"/>
  <c r="U143" i="48"/>
  <c r="N187" i="48"/>
  <c r="U188" i="48"/>
  <c r="AE198" i="48"/>
  <c r="U268" i="48"/>
  <c r="U283" i="48"/>
  <c r="U284" i="48"/>
  <c r="U299" i="48"/>
  <c r="U17" i="48"/>
  <c r="U13" i="48"/>
  <c r="H22" i="48"/>
  <c r="N20" i="48"/>
  <c r="H18" i="48"/>
  <c r="N16" i="48"/>
  <c r="H14" i="48"/>
  <c r="N12" i="48"/>
  <c r="U79" i="48"/>
  <c r="U83" i="48"/>
  <c r="U87" i="48"/>
  <c r="U108" i="48"/>
  <c r="U123" i="48"/>
  <c r="U116" i="48"/>
  <c r="U131" i="48"/>
  <c r="U124" i="48"/>
  <c r="U139" i="48"/>
  <c r="U132" i="48"/>
  <c r="U147" i="48"/>
  <c r="U140" i="48"/>
  <c r="U155" i="48"/>
  <c r="U148" i="48"/>
  <c r="U163" i="48"/>
  <c r="H177" i="48"/>
  <c r="U177" i="48"/>
  <c r="N203" i="48"/>
  <c r="U204" i="48"/>
  <c r="U189" i="48"/>
  <c r="AE214" i="48"/>
  <c r="AE90" i="48"/>
  <c r="N93" i="48"/>
  <c r="AE94" i="48"/>
  <c r="N82" i="48"/>
  <c r="N97" i="48"/>
  <c r="AE98" i="48"/>
  <c r="N101" i="48"/>
  <c r="AE102" i="48"/>
  <c r="N105" i="48"/>
  <c r="AE106" i="48"/>
  <c r="N109" i="48"/>
  <c r="AE110" i="48"/>
  <c r="N113" i="48"/>
  <c r="AE114" i="48"/>
  <c r="N117" i="48"/>
  <c r="AE118" i="48"/>
  <c r="N106" i="48"/>
  <c r="N121" i="48"/>
  <c r="AE122" i="48"/>
  <c r="N125" i="48"/>
  <c r="AE126" i="48"/>
  <c r="N129" i="48"/>
  <c r="AE130" i="48"/>
  <c r="N133" i="48"/>
  <c r="AE134" i="48"/>
  <c r="N137" i="48"/>
  <c r="AE138" i="48"/>
  <c r="N141" i="48"/>
  <c r="AE142" i="48"/>
  <c r="N145" i="48"/>
  <c r="AE146" i="48"/>
  <c r="N149" i="48"/>
  <c r="AE150" i="48"/>
  <c r="N153" i="48"/>
  <c r="AE154" i="48"/>
  <c r="N157" i="48"/>
  <c r="AE158" i="48"/>
  <c r="N161" i="48"/>
  <c r="AE162" i="48"/>
  <c r="N165" i="48"/>
  <c r="AE166" i="48"/>
  <c r="AE170" i="48"/>
  <c r="AE174" i="48"/>
  <c r="N174" i="48"/>
  <c r="AE178" i="48"/>
  <c r="N178" i="48"/>
  <c r="AE182" i="48"/>
  <c r="N182" i="48"/>
  <c r="U184" i="48"/>
  <c r="AE190" i="48"/>
  <c r="N194" i="48"/>
  <c r="N199" i="48"/>
  <c r="U200" i="48"/>
  <c r="U185" i="48"/>
  <c r="AE206" i="48"/>
  <c r="N210" i="48"/>
  <c r="N215" i="48"/>
  <c r="U216" i="48"/>
  <c r="U201" i="48"/>
  <c r="AE227" i="48"/>
  <c r="U136" i="48"/>
  <c r="U144" i="48"/>
  <c r="U152" i="48"/>
  <c r="U156" i="48"/>
  <c r="U160" i="48"/>
  <c r="U164" i="48"/>
  <c r="U168" i="48"/>
  <c r="U172" i="48"/>
  <c r="AE186" i="48"/>
  <c r="N190" i="48"/>
  <c r="AE202" i="48"/>
  <c r="N206" i="48"/>
  <c r="AE218" i="48"/>
  <c r="U224" i="48"/>
  <c r="U209" i="48"/>
  <c r="U244" i="48"/>
  <c r="U259" i="48"/>
  <c r="U260" i="48"/>
  <c r="U275" i="48"/>
  <c r="U276" i="48"/>
  <c r="U291" i="48"/>
  <c r="U292" i="48"/>
  <c r="U307" i="48"/>
  <c r="H214" i="48"/>
  <c r="AE223" i="48"/>
  <c r="U232" i="48"/>
  <c r="U217" i="48"/>
  <c r="AE309" i="48"/>
  <c r="AE183" i="48"/>
  <c r="H185" i="48"/>
  <c r="H189" i="48"/>
  <c r="H193" i="48"/>
  <c r="H197" i="48"/>
  <c r="U197" i="48"/>
  <c r="H201" i="48"/>
  <c r="H205" i="48"/>
  <c r="H217" i="48"/>
  <c r="U228" i="48"/>
  <c r="N234" i="48"/>
  <c r="N219" i="48"/>
  <c r="U240" i="48"/>
  <c r="U255" i="48"/>
  <c r="U256" i="48"/>
  <c r="U271" i="48"/>
  <c r="U264" i="48"/>
  <c r="U279" i="48"/>
  <c r="U272" i="48"/>
  <c r="U287" i="48"/>
  <c r="U288" i="48"/>
  <c r="U303" i="48"/>
  <c r="N237" i="48"/>
  <c r="N241" i="48"/>
  <c r="N245" i="48"/>
  <c r="N249" i="48"/>
  <c r="N253" i="48"/>
  <c r="N257" i="48"/>
  <c r="N261" i="48"/>
  <c r="N265" i="48"/>
  <c r="N269" i="48"/>
  <c r="N273" i="48"/>
  <c r="N277" i="48"/>
  <c r="N281" i="48"/>
  <c r="N270" i="48"/>
  <c r="N285" i="48"/>
  <c r="N274" i="48"/>
  <c r="N289" i="48"/>
  <c r="AE290" i="48"/>
  <c r="N293" i="48"/>
  <c r="AE294" i="48"/>
  <c r="N294" i="48"/>
  <c r="AE298" i="48"/>
  <c r="N301" i="48"/>
  <c r="AE302" i="48"/>
  <c r="N302" i="48"/>
  <c r="AE306" i="48"/>
  <c r="AE235" i="48"/>
  <c r="U248" i="48"/>
  <c r="U252" i="48"/>
  <c r="U280" i="48"/>
  <c r="H269" i="48"/>
  <c r="H284" i="48"/>
  <c r="H273" i="48"/>
  <c r="H288" i="48"/>
  <c r="H277" i="48"/>
  <c r="H292" i="48"/>
  <c r="H296" i="48"/>
  <c r="H300" i="48"/>
  <c r="U300" i="48"/>
  <c r="H304" i="48"/>
  <c r="U304" i="48"/>
  <c r="U319" i="48"/>
  <c r="L11" i="47" l="1"/>
  <c r="H11" i="47"/>
  <c r="Z15" i="47"/>
  <c r="Z13" i="47"/>
  <c r="Z14" i="47"/>
  <c r="Z12" i="47"/>
  <c r="Z22" i="47"/>
  <c r="Z11" i="47" l="1"/>
  <c r="D11" i="1" l="1"/>
  <c r="E11" i="1" s="1"/>
  <c r="D12" i="1"/>
  <c r="E12" i="1" s="1"/>
  <c r="D13" i="1"/>
  <c r="E13" i="1" s="1"/>
  <c r="D14" i="1"/>
  <c r="E14" i="1" s="1"/>
  <c r="D15" i="1"/>
  <c r="E15" i="1" s="1"/>
  <c r="D16" i="1"/>
  <c r="E16" i="1" s="1"/>
  <c r="D17" i="1"/>
  <c r="E17" i="1" s="1"/>
  <c r="D18" i="1"/>
  <c r="E18" i="1" s="1"/>
  <c r="D19" i="1"/>
  <c r="E19" i="1" s="1"/>
  <c r="D20" i="1"/>
  <c r="E20" i="1" s="1"/>
  <c r="D21" i="1"/>
  <c r="E21" i="1" s="1"/>
  <c r="D22" i="1"/>
  <c r="E22" i="1" s="1"/>
  <c r="D23" i="1"/>
  <c r="E23" i="1" s="1"/>
  <c r="D24" i="1"/>
  <c r="E24" i="1" s="1"/>
  <c r="D25" i="1"/>
  <c r="E25" i="1" s="1"/>
  <c r="D26" i="1"/>
  <c r="E26" i="1" s="1"/>
  <c r="D27" i="1"/>
  <c r="E27" i="1" s="1"/>
  <c r="D28" i="1"/>
  <c r="E28" i="1" s="1"/>
  <c r="D29" i="1"/>
  <c r="E29" i="1" s="1"/>
  <c r="D30" i="1"/>
  <c r="E30" i="1" s="1"/>
  <c r="D31" i="1"/>
  <c r="E31" i="1" s="1"/>
  <c r="D32" i="1"/>
  <c r="E32" i="1" s="1"/>
  <c r="D33" i="1"/>
  <c r="E33" i="1" s="1"/>
  <c r="D34" i="1"/>
  <c r="E34" i="1" s="1"/>
  <c r="D35" i="1"/>
  <c r="E35" i="1" s="1"/>
  <c r="D36" i="1"/>
  <c r="E36" i="1" s="1"/>
  <c r="D37" i="1"/>
  <c r="E37" i="1" s="1"/>
  <c r="D38" i="1"/>
  <c r="E38" i="1" s="1"/>
  <c r="D39" i="1"/>
  <c r="E39" i="1" s="1"/>
  <c r="D40" i="1"/>
  <c r="E40" i="1" s="1"/>
  <c r="D41" i="1"/>
  <c r="E41" i="1" s="1"/>
  <c r="D42" i="1"/>
  <c r="E42" i="1" s="1"/>
  <c r="D43" i="1"/>
  <c r="E43" i="1" s="1"/>
  <c r="D44" i="1"/>
  <c r="E44" i="1" s="1"/>
  <c r="D45" i="1"/>
  <c r="E45" i="1" s="1"/>
  <c r="D46" i="1"/>
  <c r="E46" i="1" s="1"/>
  <c r="D47" i="1"/>
  <c r="E47" i="1" s="1"/>
  <c r="D48" i="1"/>
  <c r="E48" i="1" s="1"/>
  <c r="D49" i="1"/>
  <c r="E49" i="1" s="1"/>
  <c r="D50" i="1"/>
  <c r="E50" i="1" s="1"/>
  <c r="D51" i="1"/>
  <c r="E51" i="1" s="1"/>
  <c r="D52" i="1"/>
  <c r="E52" i="1" s="1"/>
  <c r="D53" i="1"/>
  <c r="E53" i="1" s="1"/>
  <c r="D54" i="1"/>
  <c r="E54" i="1" s="1"/>
  <c r="D55" i="1"/>
  <c r="E55" i="1" s="1"/>
  <c r="D56" i="1"/>
  <c r="E56" i="1" s="1"/>
  <c r="D57" i="1"/>
  <c r="E57" i="1" s="1"/>
  <c r="D58" i="1"/>
  <c r="E58" i="1" s="1"/>
  <c r="D59" i="1"/>
  <c r="E59" i="1" s="1"/>
  <c r="D60" i="1"/>
  <c r="E60" i="1" s="1"/>
  <c r="D61" i="1"/>
  <c r="E61" i="1" s="1"/>
  <c r="F10" i="1"/>
  <c r="O10" i="1" s="1"/>
  <c r="Q10" i="1" s="1"/>
  <c r="F47" i="35"/>
  <c r="C47" i="35"/>
  <c r="F46" i="35"/>
  <c r="C46" i="35"/>
  <c r="F45" i="35"/>
  <c r="C45" i="35"/>
  <c r="F44" i="35"/>
  <c r="C44" i="35"/>
  <c r="F43" i="35"/>
  <c r="C43" i="35"/>
  <c r="F42" i="35"/>
  <c r="C42" i="35"/>
  <c r="F41" i="35"/>
  <c r="C41" i="35"/>
  <c r="F40" i="35"/>
  <c r="C40" i="35"/>
  <c r="F39" i="35"/>
  <c r="C39" i="35"/>
  <c r="F38" i="35"/>
  <c r="C38" i="35"/>
  <c r="F37" i="35"/>
  <c r="C37" i="35"/>
  <c r="F36" i="35"/>
  <c r="C36" i="35"/>
  <c r="F34" i="35"/>
  <c r="C34" i="35"/>
  <c r="F33" i="35"/>
  <c r="C33" i="35"/>
  <c r="F32" i="35"/>
  <c r="C32" i="35"/>
  <c r="F31" i="35"/>
  <c r="H31" i="35" s="1"/>
  <c r="C31" i="35"/>
  <c r="F30" i="35"/>
  <c r="C30" i="35"/>
  <c r="F29" i="35"/>
  <c r="C29" i="35"/>
  <c r="F28" i="35"/>
  <c r="C28" i="35"/>
  <c r="F27" i="35"/>
  <c r="H27" i="35" s="1"/>
  <c r="C27" i="35"/>
  <c r="F26" i="35"/>
  <c r="C26" i="35"/>
  <c r="F25" i="35"/>
  <c r="H25" i="35" s="1"/>
  <c r="C25" i="35"/>
  <c r="F24" i="35"/>
  <c r="H24" i="35" s="1"/>
  <c r="C24" i="35"/>
  <c r="F23" i="35"/>
  <c r="H23" i="35" s="1"/>
  <c r="C23" i="35"/>
  <c r="N38" i="35" l="1"/>
  <c r="S38" i="35"/>
  <c r="L38" i="35"/>
  <c r="H42" i="35"/>
  <c r="S42" i="35"/>
  <c r="N42" i="35"/>
  <c r="L42" i="35"/>
  <c r="S46" i="35"/>
  <c r="L46" i="35"/>
  <c r="N46" i="35"/>
  <c r="L34" i="35"/>
  <c r="N34" i="35"/>
  <c r="S34" i="35"/>
  <c r="L39" i="35"/>
  <c r="N39" i="35"/>
  <c r="S39" i="35"/>
  <c r="L43" i="35"/>
  <c r="N43" i="35"/>
  <c r="S43" i="35"/>
  <c r="L47" i="35"/>
  <c r="N47" i="35"/>
  <c r="S47" i="35"/>
  <c r="H36" i="35"/>
  <c r="N36" i="35"/>
  <c r="S36" i="35"/>
  <c r="L36" i="35"/>
  <c r="H40" i="35"/>
  <c r="N40" i="35"/>
  <c r="S40" i="35"/>
  <c r="L40" i="35"/>
  <c r="H44" i="35"/>
  <c r="S44" i="35"/>
  <c r="N44" i="35"/>
  <c r="L44" i="35"/>
  <c r="L37" i="35"/>
  <c r="N37" i="35"/>
  <c r="S37" i="35"/>
  <c r="L41" i="35"/>
  <c r="N41" i="35"/>
  <c r="S41" i="35"/>
  <c r="L45" i="35"/>
  <c r="N45" i="35"/>
  <c r="S45" i="35"/>
  <c r="X10" i="1"/>
  <c r="V10" i="1"/>
  <c r="AG10" i="1"/>
  <c r="AH10" i="1"/>
  <c r="AI10" i="1"/>
  <c r="AD38" i="35"/>
  <c r="H38" i="35"/>
  <c r="H26" i="35"/>
  <c r="H30" i="35"/>
  <c r="G34" i="35"/>
  <c r="H34" i="35"/>
  <c r="D39" i="35"/>
  <c r="H39" i="35"/>
  <c r="AC43" i="35"/>
  <c r="H43" i="35"/>
  <c r="X47" i="35"/>
  <c r="H47" i="35"/>
  <c r="H33" i="35"/>
  <c r="H29" i="35"/>
  <c r="H46" i="35"/>
  <c r="H28" i="35"/>
  <c r="H32" i="35"/>
  <c r="J37" i="35"/>
  <c r="H37" i="35"/>
  <c r="J41" i="35"/>
  <c r="H41" i="35"/>
  <c r="J45" i="35"/>
  <c r="H45" i="35"/>
  <c r="L23" i="35"/>
  <c r="L27" i="35"/>
  <c r="L31" i="35"/>
  <c r="AF25" i="35"/>
  <c r="L25" i="35"/>
  <c r="AF26" i="35"/>
  <c r="L26" i="35"/>
  <c r="AF30" i="35"/>
  <c r="L30" i="35"/>
  <c r="AF34" i="35"/>
  <c r="AF33" i="35"/>
  <c r="L33" i="35"/>
  <c r="AF29" i="35"/>
  <c r="L29" i="35"/>
  <c r="AF24" i="35"/>
  <c r="L24" i="35"/>
  <c r="AF28" i="35"/>
  <c r="L28" i="35"/>
  <c r="AF32" i="35"/>
  <c r="L32" i="35"/>
  <c r="X30" i="35"/>
  <c r="AB10" i="1"/>
  <c r="H10" i="1"/>
  <c r="I10" i="1" s="1"/>
  <c r="AE10" i="1"/>
  <c r="AF10" i="1"/>
  <c r="L10" i="1"/>
  <c r="M10" i="1" s="1"/>
  <c r="J10" i="1"/>
  <c r="D10" i="1"/>
  <c r="E10" i="1" s="1"/>
  <c r="AD10" i="1"/>
  <c r="Z10" i="1"/>
  <c r="AA10" i="1" s="1"/>
  <c r="S10" i="1"/>
  <c r="T10" i="1" s="1"/>
  <c r="G10" i="1"/>
  <c r="D25" i="35"/>
  <c r="D24" i="35"/>
  <c r="Z24" i="35"/>
  <c r="N26" i="35"/>
  <c r="Z32" i="35"/>
  <c r="AD34" i="35"/>
  <c r="J24" i="35"/>
  <c r="N24" i="35"/>
  <c r="AF38" i="35"/>
  <c r="D46" i="35"/>
  <c r="D47" i="35"/>
  <c r="D30" i="35"/>
  <c r="D32" i="35"/>
  <c r="AD25" i="35"/>
  <c r="Z29" i="35"/>
  <c r="J38" i="35"/>
  <c r="Z30" i="35"/>
  <c r="Z45" i="35"/>
  <c r="Y47" i="35"/>
  <c r="AD33" i="35"/>
  <c r="J25" i="35"/>
  <c r="AD26" i="35"/>
  <c r="J32" i="35"/>
  <c r="J33" i="35"/>
  <c r="AC47" i="35"/>
  <c r="J30" i="35"/>
  <c r="N32" i="35"/>
  <c r="D33" i="35"/>
  <c r="J47" i="35"/>
  <c r="Y25" i="35"/>
  <c r="X26" i="35"/>
  <c r="J28" i="35"/>
  <c r="J29" i="35"/>
  <c r="AD29" i="35"/>
  <c r="AC30" i="35"/>
  <c r="Y33" i="35"/>
  <c r="X34" i="35"/>
  <c r="D38" i="35"/>
  <c r="AC39" i="35"/>
  <c r="AF41" i="35"/>
  <c r="J43" i="35"/>
  <c r="AF45" i="35"/>
  <c r="AF47" i="35"/>
  <c r="Z25" i="35"/>
  <c r="D26" i="35"/>
  <c r="J26" i="35"/>
  <c r="Z26" i="35"/>
  <c r="N28" i="35"/>
  <c r="D29" i="35"/>
  <c r="N30" i="35"/>
  <c r="AD30" i="35"/>
  <c r="Z33" i="35"/>
  <c r="D34" i="35"/>
  <c r="J34" i="35"/>
  <c r="Z34" i="35"/>
  <c r="D45" i="35"/>
  <c r="AC26" i="35"/>
  <c r="D28" i="35"/>
  <c r="Z28" i="35"/>
  <c r="Y29" i="35"/>
  <c r="AC34" i="35"/>
  <c r="D41" i="35"/>
  <c r="D43" i="35"/>
  <c r="Y43" i="35"/>
  <c r="Y42" i="35"/>
  <c r="Z42" i="35"/>
  <c r="Z39" i="35"/>
  <c r="AD39" i="35"/>
  <c r="J42" i="35"/>
  <c r="AD42" i="35"/>
  <c r="Y46" i="35"/>
  <c r="Z46" i="35"/>
  <c r="Z37" i="35"/>
  <c r="X39" i="35"/>
  <c r="AF39" i="35"/>
  <c r="AF42" i="35"/>
  <c r="Z43" i="35"/>
  <c r="AD43" i="35"/>
  <c r="J46" i="35"/>
  <c r="AD46" i="35"/>
  <c r="D37" i="35"/>
  <c r="AF37" i="35"/>
  <c r="Y38" i="35"/>
  <c r="Z38" i="35"/>
  <c r="J39" i="35"/>
  <c r="Y39" i="35"/>
  <c r="Z41" i="35"/>
  <c r="D42" i="35"/>
  <c r="X43" i="35"/>
  <c r="AF43" i="35"/>
  <c r="AF46" i="35"/>
  <c r="Z47" i="35"/>
  <c r="AD47" i="35"/>
  <c r="N25" i="35"/>
  <c r="Y26" i="35"/>
  <c r="N29" i="35"/>
  <c r="Y30" i="35"/>
  <c r="N33" i="35"/>
  <c r="Y34" i="35"/>
  <c r="AE36" i="35"/>
  <c r="AA36" i="35"/>
  <c r="V36" i="35"/>
  <c r="AB36" i="35"/>
  <c r="AG36" i="35"/>
  <c r="AE40" i="35"/>
  <c r="AA40" i="35"/>
  <c r="V40" i="35"/>
  <c r="AB40" i="35"/>
  <c r="AG40" i="35"/>
  <c r="AE44" i="35"/>
  <c r="AA44" i="35"/>
  <c r="V44" i="35"/>
  <c r="AB44" i="35"/>
  <c r="AG44" i="35"/>
  <c r="X36" i="35"/>
  <c r="AC36" i="35"/>
  <c r="AE37" i="35"/>
  <c r="AA37" i="35"/>
  <c r="V37" i="35"/>
  <c r="AB37" i="35"/>
  <c r="AG37" i="35"/>
  <c r="X40" i="35"/>
  <c r="AC40" i="35"/>
  <c r="AE41" i="35"/>
  <c r="AA41" i="35"/>
  <c r="V41" i="35"/>
  <c r="AB41" i="35"/>
  <c r="AG41" i="35"/>
  <c r="X44" i="35"/>
  <c r="AC44" i="35"/>
  <c r="AE45" i="35"/>
  <c r="AA45" i="35"/>
  <c r="V45" i="35"/>
  <c r="AB45" i="35"/>
  <c r="AG45" i="35"/>
  <c r="Y36" i="35"/>
  <c r="AD36" i="35"/>
  <c r="X37" i="35"/>
  <c r="AC37" i="35"/>
  <c r="AE38" i="35"/>
  <c r="AA38" i="35"/>
  <c r="V38" i="35"/>
  <c r="AB38" i="35"/>
  <c r="AG38" i="35"/>
  <c r="Y40" i="35"/>
  <c r="AD40" i="35"/>
  <c r="X41" i="35"/>
  <c r="AC41" i="35"/>
  <c r="AE42" i="35"/>
  <c r="AA42" i="35"/>
  <c r="V42" i="35"/>
  <c r="AB42" i="35"/>
  <c r="AG42" i="35"/>
  <c r="Y44" i="35"/>
  <c r="AD44" i="35"/>
  <c r="X45" i="35"/>
  <c r="AC45" i="35"/>
  <c r="AE46" i="35"/>
  <c r="AA46" i="35"/>
  <c r="V46" i="35"/>
  <c r="AB46" i="35"/>
  <c r="AG46" i="35"/>
  <c r="D36" i="35"/>
  <c r="J36" i="35"/>
  <c r="Z36" i="35"/>
  <c r="AF36" i="35"/>
  <c r="Y37" i="35"/>
  <c r="AD37" i="35"/>
  <c r="X38" i="35"/>
  <c r="AC38" i="35"/>
  <c r="AE39" i="35"/>
  <c r="AA39" i="35"/>
  <c r="V39" i="35"/>
  <c r="AB39" i="35"/>
  <c r="AG39" i="35"/>
  <c r="D40" i="35"/>
  <c r="J40" i="35"/>
  <c r="Z40" i="35"/>
  <c r="AF40" i="35"/>
  <c r="Y41" i="35"/>
  <c r="AD41" i="35"/>
  <c r="X42" i="35"/>
  <c r="AC42" i="35"/>
  <c r="AE43" i="35"/>
  <c r="AA43" i="35"/>
  <c r="V43" i="35"/>
  <c r="AB43" i="35"/>
  <c r="AG43" i="35"/>
  <c r="D44" i="35"/>
  <c r="J44" i="35"/>
  <c r="Z44" i="35"/>
  <c r="AF44" i="35"/>
  <c r="Y45" i="35"/>
  <c r="AD45" i="35"/>
  <c r="X46" i="35"/>
  <c r="AC46" i="35"/>
  <c r="AE47" i="35"/>
  <c r="AA47" i="35"/>
  <c r="V47" i="35"/>
  <c r="AB47" i="35"/>
  <c r="AG47" i="35"/>
  <c r="AE23" i="35"/>
  <c r="AA23" i="35"/>
  <c r="V23" i="35"/>
  <c r="S23" i="35"/>
  <c r="T23" i="35" s="1"/>
  <c r="AB23" i="35"/>
  <c r="AG23" i="35"/>
  <c r="AE27" i="35"/>
  <c r="AA27" i="35"/>
  <c r="V27" i="35"/>
  <c r="S27" i="35"/>
  <c r="AB27" i="35"/>
  <c r="AG27" i="35"/>
  <c r="AE31" i="35"/>
  <c r="AA31" i="35"/>
  <c r="V31" i="35"/>
  <c r="S31" i="35"/>
  <c r="AB31" i="35"/>
  <c r="AG31" i="35"/>
  <c r="X23" i="35"/>
  <c r="AC23" i="35"/>
  <c r="AE24" i="35"/>
  <c r="AA24" i="35"/>
  <c r="V24" i="35"/>
  <c r="S24" i="35"/>
  <c r="AB24" i="35"/>
  <c r="AG24" i="35"/>
  <c r="X27" i="35"/>
  <c r="AC27" i="35"/>
  <c r="AE28" i="35"/>
  <c r="AA28" i="35"/>
  <c r="V28" i="35"/>
  <c r="S28" i="35"/>
  <c r="AB28" i="35"/>
  <c r="AG28" i="35"/>
  <c r="X31" i="35"/>
  <c r="AC31" i="35"/>
  <c r="AE32" i="35"/>
  <c r="AA32" i="35"/>
  <c r="V32" i="35"/>
  <c r="S32" i="35"/>
  <c r="AB32" i="35"/>
  <c r="AG32" i="35"/>
  <c r="Y23" i="35"/>
  <c r="AD23" i="35"/>
  <c r="X24" i="35"/>
  <c r="AC24" i="35"/>
  <c r="AE25" i="35"/>
  <c r="AA25" i="35"/>
  <c r="V25" i="35"/>
  <c r="S25" i="35"/>
  <c r="AB25" i="35"/>
  <c r="AG25" i="35"/>
  <c r="Y27" i="35"/>
  <c r="AD27" i="35"/>
  <c r="X28" i="35"/>
  <c r="AC28" i="35"/>
  <c r="AE29" i="35"/>
  <c r="AA29" i="35"/>
  <c r="V29" i="35"/>
  <c r="S29" i="35"/>
  <c r="AB29" i="35"/>
  <c r="AG29" i="35"/>
  <c r="Y31" i="35"/>
  <c r="AD31" i="35"/>
  <c r="X32" i="35"/>
  <c r="AC32" i="35"/>
  <c r="AE33" i="35"/>
  <c r="AA33" i="35"/>
  <c r="V33" i="35"/>
  <c r="S33" i="35"/>
  <c r="AB33" i="35"/>
  <c r="AG33" i="35"/>
  <c r="D23" i="35"/>
  <c r="J23" i="35"/>
  <c r="N23" i="35"/>
  <c r="Z23" i="35"/>
  <c r="AF23" i="35"/>
  <c r="Y24" i="35"/>
  <c r="AD24" i="35"/>
  <c r="X25" i="35"/>
  <c r="AC25" i="35"/>
  <c r="AE26" i="35"/>
  <c r="AA26" i="35"/>
  <c r="V26" i="35"/>
  <c r="S26" i="35"/>
  <c r="AB26" i="35"/>
  <c r="AG26" i="35"/>
  <c r="D27" i="35"/>
  <c r="J27" i="35"/>
  <c r="N27" i="35"/>
  <c r="Z27" i="35"/>
  <c r="AF27" i="35"/>
  <c r="Y28" i="35"/>
  <c r="AD28" i="35"/>
  <c r="X29" i="35"/>
  <c r="AC29" i="35"/>
  <c r="AE30" i="35"/>
  <c r="AA30" i="35"/>
  <c r="V30" i="35"/>
  <c r="S30" i="35"/>
  <c r="AB30" i="35"/>
  <c r="AG30" i="35"/>
  <c r="D31" i="35"/>
  <c r="J31" i="35"/>
  <c r="N31" i="35"/>
  <c r="Z31" i="35"/>
  <c r="AF31" i="35"/>
  <c r="Y32" i="35"/>
  <c r="AD32" i="35"/>
  <c r="X33" i="35"/>
  <c r="AC33" i="35"/>
  <c r="AE34" i="35"/>
  <c r="AA34" i="35"/>
  <c r="V34" i="35"/>
  <c r="AB34" i="35"/>
  <c r="AG34" i="35"/>
  <c r="O34" i="35" l="1"/>
  <c r="AH46" i="35"/>
  <c r="T26" i="35"/>
  <c r="P41" i="35"/>
  <c r="R41" i="35"/>
  <c r="P40" i="35"/>
  <c r="R40" i="35"/>
  <c r="P39" i="35"/>
  <c r="R39" i="35"/>
  <c r="P42" i="35"/>
  <c r="R42" i="35"/>
  <c r="P47" i="35"/>
  <c r="R47" i="35"/>
  <c r="P37" i="35"/>
  <c r="R37" i="35"/>
  <c r="P44" i="35"/>
  <c r="R44" i="35"/>
  <c r="P36" i="35"/>
  <c r="R36" i="35"/>
  <c r="P34" i="35"/>
  <c r="R34" i="35"/>
  <c r="P38" i="35"/>
  <c r="R38" i="35"/>
  <c r="P45" i="35"/>
  <c r="R45" i="35"/>
  <c r="P43" i="35"/>
  <c r="R43" i="35"/>
  <c r="R46" i="35"/>
  <c r="P46" i="35"/>
  <c r="T34" i="35"/>
  <c r="T33" i="35"/>
  <c r="T29" i="35"/>
  <c r="T32" i="35"/>
  <c r="T30" i="35"/>
  <c r="T28" i="35"/>
  <c r="T31" i="35"/>
  <c r="E26" i="35"/>
  <c r="T27" i="35"/>
  <c r="T24" i="35"/>
  <c r="T25" i="35"/>
  <c r="P28" i="35"/>
  <c r="R28" i="35"/>
  <c r="P24" i="35"/>
  <c r="R24" i="35"/>
  <c r="P30" i="35"/>
  <c r="R30" i="35"/>
  <c r="P31" i="35"/>
  <c r="R31" i="35"/>
  <c r="P29" i="35"/>
  <c r="R29" i="35"/>
  <c r="R26" i="35"/>
  <c r="P26" i="35"/>
  <c r="P27" i="35"/>
  <c r="R27" i="35"/>
  <c r="P32" i="35"/>
  <c r="R32" i="35"/>
  <c r="P33" i="35"/>
  <c r="R33" i="35"/>
  <c r="P25" i="35"/>
  <c r="R25" i="35"/>
  <c r="R23" i="35"/>
  <c r="P23" i="35"/>
  <c r="AH47" i="35"/>
  <c r="I34" i="35"/>
  <c r="E33" i="35"/>
  <c r="W34" i="35"/>
  <c r="E34" i="35"/>
  <c r="AH34" i="35"/>
  <c r="W33" i="35"/>
  <c r="AH33" i="35"/>
  <c r="E30" i="35"/>
  <c r="E32" i="35"/>
  <c r="O33" i="35"/>
  <c r="W31" i="35"/>
  <c r="AH45" i="35"/>
  <c r="W32" i="35"/>
  <c r="O32" i="35"/>
  <c r="E31" i="35"/>
  <c r="AH32" i="35"/>
  <c r="AH44" i="35"/>
  <c r="O31" i="35"/>
  <c r="AH31" i="35"/>
  <c r="E29" i="35"/>
  <c r="AH29" i="35"/>
  <c r="AH43" i="35"/>
  <c r="W29" i="35"/>
  <c r="W30" i="35"/>
  <c r="O30" i="35"/>
  <c r="AH41" i="35"/>
  <c r="AH30" i="35"/>
  <c r="O29" i="35"/>
  <c r="AH42" i="35"/>
  <c r="W28" i="35"/>
  <c r="E28" i="35"/>
  <c r="AH28" i="35"/>
  <c r="O28" i="35"/>
  <c r="W27" i="35"/>
  <c r="AH27" i="35"/>
  <c r="AH40" i="35"/>
  <c r="E27" i="35"/>
  <c r="O27" i="35"/>
  <c r="O26" i="35"/>
  <c r="E25" i="35"/>
  <c r="W26" i="35"/>
  <c r="AH39" i="35"/>
  <c r="AH26" i="35"/>
  <c r="AH37" i="35"/>
  <c r="AH38" i="35"/>
  <c r="W25" i="35"/>
  <c r="AH25" i="35"/>
  <c r="O25" i="35"/>
  <c r="O24" i="35"/>
  <c r="W24" i="35"/>
  <c r="AH24" i="35"/>
  <c r="E24" i="35"/>
  <c r="W23" i="35"/>
  <c r="AH36" i="35"/>
  <c r="E23" i="35"/>
  <c r="AH23" i="35"/>
  <c r="O23" i="35"/>
  <c r="P2" i="51" l="1"/>
  <c r="R2" i="50"/>
  <c r="R2" i="49"/>
  <c r="M2" i="48"/>
  <c r="K2" i="45"/>
  <c r="A10" i="46"/>
  <c r="W2" i="44"/>
  <c r="K2" i="47"/>
  <c r="X39" i="46"/>
  <c r="Y13" i="46" s="1"/>
  <c r="X40" i="46"/>
  <c r="Y14" i="46" s="1"/>
  <c r="X41" i="46"/>
  <c r="Y15" i="46" s="1"/>
  <c r="X42" i="46"/>
  <c r="Y16" i="46" s="1"/>
  <c r="X43" i="46"/>
  <c r="Y17" i="46" s="1"/>
  <c r="X44" i="46"/>
  <c r="Y18" i="46" s="1"/>
  <c r="X45" i="46"/>
  <c r="Y19" i="46" s="1"/>
  <c r="X46" i="46"/>
  <c r="Y20" i="46" s="1"/>
  <c r="X47" i="46"/>
  <c r="Y21" i="46" s="1"/>
  <c r="X48" i="46"/>
  <c r="Y22" i="46" s="1"/>
  <c r="X49" i="46"/>
  <c r="Y23" i="46" s="1"/>
  <c r="X50" i="46"/>
  <c r="Y24" i="46" s="1"/>
  <c r="X51" i="46"/>
  <c r="Y25" i="46" s="1"/>
  <c r="X52" i="46"/>
  <c r="X53" i="46"/>
  <c r="Y27" i="46" s="1"/>
  <c r="X54" i="46"/>
  <c r="Y28" i="46" s="1"/>
  <c r="X55" i="46"/>
  <c r="Y29" i="46" s="1"/>
  <c r="X56" i="46"/>
  <c r="Y30" i="46" s="1"/>
  <c r="X58" i="46"/>
  <c r="X59" i="46"/>
  <c r="Y33" i="46" s="1"/>
  <c r="V39" i="46"/>
  <c r="W13" i="46" s="1"/>
  <c r="V40" i="46"/>
  <c r="W14" i="46" s="1"/>
  <c r="V41" i="46"/>
  <c r="W15" i="46" s="1"/>
  <c r="V42" i="46"/>
  <c r="W16" i="46" s="1"/>
  <c r="V43" i="46"/>
  <c r="W17" i="46" s="1"/>
  <c r="V44" i="46"/>
  <c r="W18" i="46" s="1"/>
  <c r="V45" i="46"/>
  <c r="W19" i="46" s="1"/>
  <c r="V46" i="46"/>
  <c r="W20" i="46" s="1"/>
  <c r="V47" i="46"/>
  <c r="W21" i="46" s="1"/>
  <c r="V48" i="46"/>
  <c r="W22" i="46" s="1"/>
  <c r="V49" i="46"/>
  <c r="W23" i="46" s="1"/>
  <c r="V50" i="46"/>
  <c r="W24" i="46" s="1"/>
  <c r="V51" i="46"/>
  <c r="W25" i="46" s="1"/>
  <c r="V52" i="46"/>
  <c r="V53" i="46"/>
  <c r="W27" i="46" s="1"/>
  <c r="V54" i="46"/>
  <c r="W28" i="46" s="1"/>
  <c r="V55" i="46"/>
  <c r="W29" i="46" s="1"/>
  <c r="V56" i="46"/>
  <c r="W30" i="46" s="1"/>
  <c r="V58" i="46"/>
  <c r="V59" i="46"/>
  <c r="W33" i="46" s="1"/>
  <c r="O39" i="46"/>
  <c r="P13" i="46" s="1"/>
  <c r="O40" i="46"/>
  <c r="P14" i="46" s="1"/>
  <c r="O41" i="46"/>
  <c r="P15" i="46" s="1"/>
  <c r="O42" i="46"/>
  <c r="P16" i="46" s="1"/>
  <c r="O43" i="46"/>
  <c r="P17" i="46" s="1"/>
  <c r="O44" i="46"/>
  <c r="P18" i="46" s="1"/>
  <c r="O45" i="46"/>
  <c r="P19" i="46" s="1"/>
  <c r="O46" i="46"/>
  <c r="P20" i="46" s="1"/>
  <c r="O47" i="46"/>
  <c r="P21" i="46" s="1"/>
  <c r="O48" i="46"/>
  <c r="P22" i="46" s="1"/>
  <c r="O49" i="46"/>
  <c r="P23" i="46" s="1"/>
  <c r="O50" i="46"/>
  <c r="P24" i="46" s="1"/>
  <c r="O51" i="46"/>
  <c r="P25" i="46" s="1"/>
  <c r="O52" i="46"/>
  <c r="O53" i="46"/>
  <c r="P27" i="46" s="1"/>
  <c r="O54" i="46"/>
  <c r="P28" i="46" s="1"/>
  <c r="O55" i="46"/>
  <c r="P29" i="46" s="1"/>
  <c r="O56" i="46"/>
  <c r="P30" i="46" s="1"/>
  <c r="O58" i="46"/>
  <c r="O59" i="46"/>
  <c r="P33" i="46" s="1"/>
  <c r="K39" i="46"/>
  <c r="K40" i="46"/>
  <c r="K41" i="46"/>
  <c r="K42" i="46"/>
  <c r="K43" i="46"/>
  <c r="K44" i="46"/>
  <c r="K45" i="46"/>
  <c r="K46" i="46"/>
  <c r="K47" i="46"/>
  <c r="K48" i="46"/>
  <c r="K49" i="46"/>
  <c r="K50" i="46"/>
  <c r="K51" i="46"/>
  <c r="K52" i="46"/>
  <c r="K53" i="46"/>
  <c r="K54" i="46"/>
  <c r="K55" i="46"/>
  <c r="K56" i="46"/>
  <c r="K58" i="46"/>
  <c r="K59" i="46"/>
  <c r="G39" i="46"/>
  <c r="G40" i="46"/>
  <c r="G41" i="46"/>
  <c r="G42" i="46"/>
  <c r="G43" i="46"/>
  <c r="G44" i="46"/>
  <c r="G45" i="46"/>
  <c r="G46" i="46"/>
  <c r="G47" i="46"/>
  <c r="G48" i="46"/>
  <c r="G49" i="46"/>
  <c r="G50" i="46"/>
  <c r="G51" i="46"/>
  <c r="G52" i="46"/>
  <c r="H26" i="46" s="1"/>
  <c r="G53" i="46"/>
  <c r="G54" i="46"/>
  <c r="G55" i="46"/>
  <c r="G56" i="46"/>
  <c r="G58" i="46"/>
  <c r="H32" i="46" s="1"/>
  <c r="G59" i="46"/>
  <c r="B31" i="46"/>
  <c r="B30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B13" i="46"/>
  <c r="B12" i="46"/>
  <c r="B11" i="46"/>
  <c r="B10" i="46"/>
  <c r="B35" i="16"/>
  <c r="C35" i="16"/>
  <c r="E35" i="16"/>
  <c r="F36" i="16" s="1"/>
  <c r="G35" i="16"/>
  <c r="H36" i="16" s="1"/>
  <c r="I35" i="16"/>
  <c r="J36" i="16" s="1"/>
  <c r="K35" i="16"/>
  <c r="Q35" i="16"/>
  <c r="R36" i="16" s="1"/>
  <c r="B27" i="2"/>
  <c r="G27" i="2"/>
  <c r="H28" i="2" s="1"/>
  <c r="P27" i="2"/>
  <c r="Q28" i="2" s="1"/>
  <c r="S27" i="2"/>
  <c r="T28" i="2" s="1"/>
  <c r="U27" i="2"/>
  <c r="Y27" i="2"/>
  <c r="Z27" i="2"/>
  <c r="AA27" i="2"/>
  <c r="AB27" i="2"/>
  <c r="AC28" i="2" s="1"/>
  <c r="AF27" i="2"/>
  <c r="H27" i="46" l="1"/>
  <c r="H30" i="46"/>
  <c r="H28" i="46"/>
  <c r="H20" i="46"/>
  <c r="H18" i="46"/>
  <c r="H19" i="46"/>
  <c r="H25" i="46"/>
  <c r="H17" i="46"/>
  <c r="H33" i="46"/>
  <c r="H24" i="46"/>
  <c r="H16" i="46"/>
  <c r="H23" i="46"/>
  <c r="H15" i="46"/>
  <c r="H22" i="46"/>
  <c r="H14" i="46"/>
  <c r="H29" i="46"/>
  <c r="H21" i="46"/>
  <c r="H13" i="46"/>
  <c r="E28" i="2"/>
  <c r="C28" i="2"/>
  <c r="AH56" i="46"/>
  <c r="AC52" i="46"/>
  <c r="E48" i="46"/>
  <c r="F22" i="46" s="1"/>
  <c r="AA44" i="46"/>
  <c r="AC51" i="46"/>
  <c r="AD46" i="46"/>
  <c r="AH49" i="46"/>
  <c r="AC45" i="46"/>
  <c r="AI35" i="16"/>
  <c r="AJ35" i="16"/>
  <c r="AD27" i="2"/>
  <c r="AG40" i="46"/>
  <c r="AC49" i="46"/>
  <c r="E47" i="46"/>
  <c r="AL47" i="46" s="1"/>
  <c r="AK47" i="46"/>
  <c r="I47" i="46"/>
  <c r="J21" i="46" s="1"/>
  <c r="AI47" i="46"/>
  <c r="AD47" i="46"/>
  <c r="AH47" i="46"/>
  <c r="AC47" i="46"/>
  <c r="AG47" i="46"/>
  <c r="AA47" i="46"/>
  <c r="E39" i="46"/>
  <c r="AL39" i="46" s="1"/>
  <c r="AK39" i="46"/>
  <c r="I39" i="46"/>
  <c r="J13" i="46" s="1"/>
  <c r="AI39" i="46"/>
  <c r="AD39" i="46"/>
  <c r="AH39" i="46"/>
  <c r="AC39" i="46"/>
  <c r="AG39" i="46"/>
  <c r="AA39" i="46"/>
  <c r="AI59" i="46"/>
  <c r="AD59" i="46"/>
  <c r="E59" i="46"/>
  <c r="AL59" i="46" s="1"/>
  <c r="AH59" i="46"/>
  <c r="AC59" i="46"/>
  <c r="I59" i="46"/>
  <c r="J33" i="46" s="1"/>
  <c r="AK59" i="46"/>
  <c r="AG59" i="46"/>
  <c r="AA59" i="46"/>
  <c r="AE59" i="46"/>
  <c r="AI54" i="46"/>
  <c r="AD54" i="46"/>
  <c r="E54" i="46"/>
  <c r="AL54" i="46" s="1"/>
  <c r="AK54" i="46"/>
  <c r="AH54" i="46"/>
  <c r="AC54" i="46"/>
  <c r="I54" i="46"/>
  <c r="J28" i="46" s="1"/>
  <c r="AG54" i="46"/>
  <c r="AA54" i="46"/>
  <c r="AE54" i="46"/>
  <c r="AK50" i="46"/>
  <c r="AI50" i="46"/>
  <c r="E50" i="46"/>
  <c r="AL50" i="46" s="1"/>
  <c r="I50" i="46"/>
  <c r="J24" i="46" s="1"/>
  <c r="AH50" i="46"/>
  <c r="AC50" i="46"/>
  <c r="AG50" i="46"/>
  <c r="AA50" i="46"/>
  <c r="AE50" i="46"/>
  <c r="E46" i="46"/>
  <c r="AL46" i="46" s="1"/>
  <c r="I46" i="46"/>
  <c r="J20" i="46" s="1"/>
  <c r="AK46" i="46"/>
  <c r="AH46" i="46"/>
  <c r="AC46" i="46"/>
  <c r="AG46" i="46"/>
  <c r="AA46" i="46"/>
  <c r="AE46" i="46"/>
  <c r="AK42" i="46"/>
  <c r="E42" i="46"/>
  <c r="AL42" i="46" s="1"/>
  <c r="I42" i="46"/>
  <c r="J16" i="46" s="1"/>
  <c r="AH42" i="46"/>
  <c r="AC42" i="46"/>
  <c r="AG42" i="46"/>
  <c r="AA42" i="46"/>
  <c r="AE42" i="46"/>
  <c r="AE39" i="46"/>
  <c r="AD42" i="46"/>
  <c r="AI46" i="46"/>
  <c r="AA48" i="46"/>
  <c r="E51" i="46"/>
  <c r="AL51" i="46" s="1"/>
  <c r="AE51" i="46"/>
  <c r="I51" i="46"/>
  <c r="J25" i="46" s="1"/>
  <c r="AI51" i="46"/>
  <c r="AD51" i="46"/>
  <c r="AK51" i="46"/>
  <c r="AA51" i="46"/>
  <c r="AH51" i="46"/>
  <c r="AG51" i="46"/>
  <c r="AK58" i="46"/>
  <c r="AH58" i="46"/>
  <c r="AC58" i="46"/>
  <c r="AG58" i="46"/>
  <c r="AA58" i="46"/>
  <c r="E58" i="46"/>
  <c r="AE58" i="46"/>
  <c r="AI58" i="46"/>
  <c r="AD58" i="46"/>
  <c r="AH53" i="46"/>
  <c r="AC53" i="46"/>
  <c r="AG53" i="46"/>
  <c r="AA53" i="46"/>
  <c r="E53" i="46"/>
  <c r="AL53" i="46" s="1"/>
  <c r="AK53" i="46"/>
  <c r="AE53" i="46"/>
  <c r="I53" i="46"/>
  <c r="J27" i="46" s="1"/>
  <c r="AD53" i="46"/>
  <c r="AK49" i="46"/>
  <c r="E49" i="46"/>
  <c r="AL49" i="46" s="1"/>
  <c r="AG49" i="46"/>
  <c r="AA49" i="46"/>
  <c r="I49" i="46"/>
  <c r="J23" i="46" s="1"/>
  <c r="AE49" i="46"/>
  <c r="AI49" i="46"/>
  <c r="AD49" i="46"/>
  <c r="E45" i="46"/>
  <c r="AL45" i="46" s="1"/>
  <c r="AG45" i="46"/>
  <c r="AA45" i="46"/>
  <c r="AE45" i="46"/>
  <c r="I45" i="46"/>
  <c r="J19" i="46" s="1"/>
  <c r="AK45" i="46"/>
  <c r="AI45" i="46"/>
  <c r="AD45" i="46"/>
  <c r="AK41" i="46"/>
  <c r="E41" i="46"/>
  <c r="AL41" i="46" s="1"/>
  <c r="AG41" i="46"/>
  <c r="AA41" i="46"/>
  <c r="AE41" i="46"/>
  <c r="AI41" i="46"/>
  <c r="AD41" i="46"/>
  <c r="AC41" i="46"/>
  <c r="AI42" i="46"/>
  <c r="AH45" i="46"/>
  <c r="AG48" i="46"/>
  <c r="I41" i="46"/>
  <c r="J15" i="46" s="1"/>
  <c r="E55" i="46"/>
  <c r="AL55" i="46" s="1"/>
  <c r="AE55" i="46"/>
  <c r="I55" i="46"/>
  <c r="J29" i="46" s="1"/>
  <c r="AI55" i="46"/>
  <c r="AD55" i="46"/>
  <c r="AH55" i="46"/>
  <c r="AC55" i="46"/>
  <c r="AK55" i="46"/>
  <c r="AG55" i="46"/>
  <c r="E43" i="46"/>
  <c r="AL43" i="46" s="1"/>
  <c r="I43" i="46"/>
  <c r="J17" i="46" s="1"/>
  <c r="AK43" i="46"/>
  <c r="AI43" i="46"/>
  <c r="AD43" i="46"/>
  <c r="AH43" i="46"/>
  <c r="AC43" i="46"/>
  <c r="AG43" i="46"/>
  <c r="AA43" i="46"/>
  <c r="AE43" i="46"/>
  <c r="AA55" i="46"/>
  <c r="I56" i="46"/>
  <c r="J30" i="46" s="1"/>
  <c r="AG56" i="46"/>
  <c r="AA56" i="46"/>
  <c r="AE56" i="46"/>
  <c r="AK56" i="46"/>
  <c r="AI56" i="46"/>
  <c r="AD56" i="46"/>
  <c r="AC56" i="46"/>
  <c r="E56" i="46"/>
  <c r="AL56" i="46" s="1"/>
  <c r="I52" i="46"/>
  <c r="AK52" i="46"/>
  <c r="AG52" i="46"/>
  <c r="AA52" i="46"/>
  <c r="AE52" i="46"/>
  <c r="AI52" i="46"/>
  <c r="AD52" i="46"/>
  <c r="E52" i="46"/>
  <c r="AL52" i="46" s="1"/>
  <c r="AH52" i="46"/>
  <c r="I48" i="46"/>
  <c r="J22" i="46" s="1"/>
  <c r="AE48" i="46"/>
  <c r="AK48" i="46"/>
  <c r="AI48" i="46"/>
  <c r="AD48" i="46"/>
  <c r="AH48" i="46"/>
  <c r="AC48" i="46"/>
  <c r="I44" i="46"/>
  <c r="J18" i="46" s="1"/>
  <c r="AK44" i="46"/>
  <c r="E44" i="46"/>
  <c r="AL44" i="46" s="1"/>
  <c r="AE44" i="46"/>
  <c r="AI44" i="46"/>
  <c r="AD44" i="46"/>
  <c r="AH44" i="46"/>
  <c r="AC44" i="46"/>
  <c r="I40" i="46"/>
  <c r="J14" i="46" s="1"/>
  <c r="AK40" i="46"/>
  <c r="AE40" i="46"/>
  <c r="E40" i="46"/>
  <c r="AL40" i="46" s="1"/>
  <c r="AI40" i="46"/>
  <c r="AD40" i="46"/>
  <c r="AH40" i="46"/>
  <c r="AC40" i="46"/>
  <c r="AA40" i="46"/>
  <c r="AH41" i="46"/>
  <c r="AG44" i="46"/>
  <c r="AE47" i="46"/>
  <c r="AD50" i="46"/>
  <c r="AI53" i="46"/>
  <c r="I58" i="46"/>
  <c r="AG27" i="2"/>
  <c r="AH28" i="2" s="1"/>
  <c r="AE27" i="2"/>
  <c r="F27" i="46" l="1"/>
  <c r="F30" i="46"/>
  <c r="F13" i="46"/>
  <c r="F14" i="46"/>
  <c r="F18" i="46"/>
  <c r="F23" i="46"/>
  <c r="F24" i="46"/>
  <c r="F20" i="46"/>
  <c r="F21" i="46"/>
  <c r="F25" i="46"/>
  <c r="F33" i="46"/>
  <c r="F28" i="46"/>
  <c r="F29" i="46"/>
  <c r="F17" i="46"/>
  <c r="F19" i="46"/>
  <c r="F15" i="46"/>
  <c r="F16" i="46"/>
  <c r="AL48" i="46"/>
  <c r="AL58" i="46"/>
  <c r="B61" i="1" l="1"/>
  <c r="C61" i="1"/>
  <c r="I16" i="16" l="1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J35" i="16" s="1"/>
  <c r="I47" i="16"/>
  <c r="J48" i="16" s="1"/>
  <c r="J31" i="16" l="1"/>
  <c r="J19" i="16"/>
  <c r="J33" i="16"/>
  <c r="J29" i="16"/>
  <c r="J25" i="16"/>
  <c r="J21" i="16"/>
  <c r="J17" i="16"/>
  <c r="J32" i="16"/>
  <c r="J28" i="16"/>
  <c r="J24" i="16"/>
  <c r="J20" i="16"/>
  <c r="J34" i="16"/>
  <c r="J30" i="16"/>
  <c r="J26" i="16"/>
  <c r="J22" i="16"/>
  <c r="J18" i="16"/>
  <c r="J23" i="16"/>
  <c r="J27" i="16"/>
  <c r="H4" i="46"/>
  <c r="U10" i="6"/>
  <c r="B60" i="1" l="1"/>
  <c r="C60" i="1"/>
  <c r="B59" i="1" l="1"/>
  <c r="C59" i="1"/>
  <c r="B58" i="1" l="1"/>
  <c r="C58" i="1"/>
  <c r="C21" i="35"/>
  <c r="F21" i="35"/>
  <c r="L21" i="35" l="1"/>
  <c r="P21" i="35" s="1"/>
  <c r="G21" i="35"/>
  <c r="H21" i="35"/>
  <c r="I21" i="35" s="1"/>
  <c r="V21" i="35"/>
  <c r="W21" i="35" s="1"/>
  <c r="S21" i="35"/>
  <c r="T21" i="35" s="1"/>
  <c r="D21" i="35"/>
  <c r="E21" i="35" s="1"/>
  <c r="J21" i="35"/>
  <c r="N21" i="35"/>
  <c r="O21" i="35" s="1"/>
  <c r="AB21" i="35"/>
  <c r="X21" i="35"/>
  <c r="AA21" i="35"/>
  <c r="AD21" i="35"/>
  <c r="AC21" i="35"/>
  <c r="Z21" i="35"/>
  <c r="Y21" i="35"/>
  <c r="AE21" i="35"/>
  <c r="AG21" i="35"/>
  <c r="AF21" i="35"/>
  <c r="N10" i="6"/>
  <c r="B57" i="1"/>
  <c r="C57" i="1"/>
  <c r="R21" i="35" l="1"/>
  <c r="AH21" i="35"/>
  <c r="B56" i="1"/>
  <c r="C56" i="1"/>
  <c r="B55" i="1" l="1"/>
  <c r="C55" i="1"/>
  <c r="B54" i="1" l="1"/>
  <c r="C54" i="1"/>
  <c r="C20" i="35"/>
  <c r="F20" i="35"/>
  <c r="L20" i="35" l="1"/>
  <c r="P20" i="35" s="1"/>
  <c r="G20" i="35"/>
  <c r="H20" i="35"/>
  <c r="I20" i="35" s="1"/>
  <c r="S20" i="35"/>
  <c r="T20" i="35" s="1"/>
  <c r="J20" i="35"/>
  <c r="D20" i="35"/>
  <c r="E20" i="35" s="1"/>
  <c r="N20" i="35"/>
  <c r="O20" i="35" s="1"/>
  <c r="V20" i="35"/>
  <c r="W20" i="35" s="1"/>
  <c r="AB20" i="35"/>
  <c r="X20" i="35"/>
  <c r="AD20" i="35"/>
  <c r="Y20" i="35"/>
  <c r="AC20" i="35"/>
  <c r="AA20" i="35"/>
  <c r="Z20" i="35"/>
  <c r="AG20" i="35"/>
  <c r="AF20" i="35"/>
  <c r="AE20" i="35"/>
  <c r="B52" i="1"/>
  <c r="C52" i="1"/>
  <c r="B53" i="1"/>
  <c r="C53" i="1"/>
  <c r="R20" i="35" l="1"/>
  <c r="AH20" i="35"/>
  <c r="B50" i="1"/>
  <c r="C50" i="1"/>
  <c r="B51" i="1"/>
  <c r="C51" i="1"/>
  <c r="B49" i="1" l="1"/>
  <c r="C49" i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B26" i="2" l="1"/>
  <c r="G26" i="2"/>
  <c r="H27" i="2" s="1"/>
  <c r="P26" i="2"/>
  <c r="Q27" i="2" s="1"/>
  <c r="S26" i="2"/>
  <c r="T27" i="2" s="1"/>
  <c r="U26" i="2"/>
  <c r="Y26" i="2"/>
  <c r="Z26" i="2"/>
  <c r="AA26" i="2"/>
  <c r="AB26" i="2"/>
  <c r="AF26" i="2"/>
  <c r="AC27" i="2" l="1"/>
  <c r="C27" i="2"/>
  <c r="E27" i="2"/>
  <c r="AG26" i="2"/>
  <c r="AH27" i="2" s="1"/>
  <c r="AE26" i="2"/>
  <c r="AD26" i="2"/>
  <c r="B8" i="2"/>
  <c r="G8" i="2"/>
  <c r="P8" i="2"/>
  <c r="S8" i="2"/>
  <c r="U8" i="2"/>
  <c r="Y8" i="2"/>
  <c r="Z8" i="2"/>
  <c r="AA8" i="2"/>
  <c r="AB8" i="2"/>
  <c r="AF8" i="2"/>
  <c r="B9" i="2"/>
  <c r="G9" i="2"/>
  <c r="P9" i="2"/>
  <c r="S9" i="2"/>
  <c r="U9" i="2"/>
  <c r="Y9" i="2"/>
  <c r="Z9" i="2"/>
  <c r="AA9" i="2"/>
  <c r="AB9" i="2"/>
  <c r="AF9" i="2"/>
  <c r="B10" i="2"/>
  <c r="G10" i="2"/>
  <c r="P10" i="2"/>
  <c r="S10" i="2"/>
  <c r="U10" i="2"/>
  <c r="Y10" i="2"/>
  <c r="Z10" i="2"/>
  <c r="AA10" i="2"/>
  <c r="AB10" i="2"/>
  <c r="AF10" i="2"/>
  <c r="B11" i="2"/>
  <c r="G11" i="2"/>
  <c r="P11" i="2"/>
  <c r="S11" i="2"/>
  <c r="U11" i="2"/>
  <c r="Y11" i="2"/>
  <c r="Z11" i="2"/>
  <c r="AA11" i="2"/>
  <c r="AB11" i="2"/>
  <c r="AF11" i="2"/>
  <c r="B12" i="2"/>
  <c r="G12" i="2"/>
  <c r="P12" i="2"/>
  <c r="S12" i="2"/>
  <c r="U12" i="2"/>
  <c r="Y12" i="2"/>
  <c r="Z12" i="2"/>
  <c r="AA12" i="2"/>
  <c r="AB12" i="2"/>
  <c r="AF12" i="2"/>
  <c r="B13" i="2"/>
  <c r="G13" i="2"/>
  <c r="P13" i="2"/>
  <c r="S13" i="2"/>
  <c r="U13" i="2"/>
  <c r="Y13" i="2"/>
  <c r="Z13" i="2"/>
  <c r="AA13" i="2"/>
  <c r="AB13" i="2"/>
  <c r="AF13" i="2"/>
  <c r="B14" i="2"/>
  <c r="G14" i="2"/>
  <c r="P14" i="2"/>
  <c r="S14" i="2"/>
  <c r="U14" i="2"/>
  <c r="Y14" i="2"/>
  <c r="Z14" i="2"/>
  <c r="AA14" i="2"/>
  <c r="AB14" i="2"/>
  <c r="AF14" i="2"/>
  <c r="B15" i="2"/>
  <c r="G15" i="2"/>
  <c r="P15" i="2"/>
  <c r="S15" i="2"/>
  <c r="U15" i="2"/>
  <c r="Y15" i="2"/>
  <c r="Z15" i="2"/>
  <c r="AA15" i="2"/>
  <c r="AB15" i="2"/>
  <c r="AF15" i="2"/>
  <c r="B16" i="2"/>
  <c r="G16" i="2"/>
  <c r="P16" i="2"/>
  <c r="S16" i="2"/>
  <c r="U16" i="2"/>
  <c r="Y16" i="2"/>
  <c r="Z16" i="2"/>
  <c r="AA16" i="2"/>
  <c r="AB16" i="2"/>
  <c r="AF16" i="2"/>
  <c r="B17" i="2"/>
  <c r="G17" i="2"/>
  <c r="P17" i="2"/>
  <c r="S17" i="2"/>
  <c r="U17" i="2"/>
  <c r="Y17" i="2"/>
  <c r="Z17" i="2"/>
  <c r="AA17" i="2"/>
  <c r="AB17" i="2"/>
  <c r="AF17" i="2"/>
  <c r="B18" i="2"/>
  <c r="G18" i="2"/>
  <c r="P18" i="2"/>
  <c r="S18" i="2"/>
  <c r="U18" i="2"/>
  <c r="Y18" i="2"/>
  <c r="Z18" i="2"/>
  <c r="AA18" i="2"/>
  <c r="AB18" i="2"/>
  <c r="AF18" i="2"/>
  <c r="B19" i="2"/>
  <c r="G19" i="2"/>
  <c r="P19" i="2"/>
  <c r="S19" i="2"/>
  <c r="U19" i="2"/>
  <c r="Y19" i="2"/>
  <c r="Z19" i="2"/>
  <c r="AA19" i="2"/>
  <c r="AB19" i="2"/>
  <c r="AF19" i="2"/>
  <c r="B20" i="2"/>
  <c r="G20" i="2"/>
  <c r="P20" i="2"/>
  <c r="S20" i="2"/>
  <c r="U20" i="2"/>
  <c r="Y20" i="2"/>
  <c r="Z20" i="2"/>
  <c r="AA20" i="2"/>
  <c r="AB20" i="2"/>
  <c r="AF20" i="2"/>
  <c r="B21" i="2"/>
  <c r="G21" i="2"/>
  <c r="P21" i="2"/>
  <c r="S21" i="2"/>
  <c r="U21" i="2"/>
  <c r="Y21" i="2"/>
  <c r="Z21" i="2"/>
  <c r="AA21" i="2"/>
  <c r="AB21" i="2"/>
  <c r="AF21" i="2"/>
  <c r="B22" i="2"/>
  <c r="G22" i="2"/>
  <c r="P22" i="2"/>
  <c r="S22" i="2"/>
  <c r="U22" i="2"/>
  <c r="Y22" i="2"/>
  <c r="Z22" i="2"/>
  <c r="AA22" i="2"/>
  <c r="AB22" i="2"/>
  <c r="AF22" i="2"/>
  <c r="B23" i="2"/>
  <c r="G23" i="2"/>
  <c r="P23" i="2"/>
  <c r="S23" i="2"/>
  <c r="U23" i="2"/>
  <c r="Y23" i="2"/>
  <c r="Z23" i="2"/>
  <c r="AA23" i="2"/>
  <c r="AB23" i="2"/>
  <c r="AF23" i="2"/>
  <c r="B24" i="2"/>
  <c r="G24" i="2"/>
  <c r="P24" i="2"/>
  <c r="S24" i="2"/>
  <c r="U24" i="2"/>
  <c r="Y24" i="2"/>
  <c r="Z24" i="2"/>
  <c r="AA24" i="2"/>
  <c r="AB24" i="2"/>
  <c r="AF24" i="2"/>
  <c r="B25" i="2"/>
  <c r="G25" i="2"/>
  <c r="P25" i="2"/>
  <c r="S25" i="2"/>
  <c r="U25" i="2"/>
  <c r="Y25" i="2"/>
  <c r="Z25" i="2"/>
  <c r="AA25" i="2"/>
  <c r="AB25" i="2"/>
  <c r="AF25" i="2"/>
  <c r="Q24" i="2" l="1"/>
  <c r="AC20" i="2"/>
  <c r="AC16" i="2"/>
  <c r="AC12" i="2"/>
  <c r="AC24" i="2"/>
  <c r="AC25" i="2"/>
  <c r="AC21" i="2"/>
  <c r="AC17" i="2"/>
  <c r="AC13" i="2"/>
  <c r="AC9" i="2"/>
  <c r="AC23" i="2"/>
  <c r="AC19" i="2"/>
  <c r="AC15" i="2"/>
  <c r="AC11" i="2"/>
  <c r="AC22" i="2"/>
  <c r="AC18" i="2"/>
  <c r="AC14" i="2"/>
  <c r="AC10" i="2"/>
  <c r="AC26" i="2"/>
  <c r="C22" i="2"/>
  <c r="C18" i="2"/>
  <c r="C10" i="2"/>
  <c r="C23" i="2"/>
  <c r="C19" i="2"/>
  <c r="C15" i="2"/>
  <c r="C11" i="2"/>
  <c r="C20" i="2"/>
  <c r="C12" i="2"/>
  <c r="C25" i="2"/>
  <c r="T24" i="2"/>
  <c r="Q23" i="2"/>
  <c r="C21" i="2"/>
  <c r="T20" i="2"/>
  <c r="C17" i="2"/>
  <c r="T16" i="2"/>
  <c r="Q15" i="2"/>
  <c r="C13" i="2"/>
  <c r="Q11" i="2"/>
  <c r="C9" i="2"/>
  <c r="C26" i="2"/>
  <c r="C24" i="2"/>
  <c r="C16" i="2"/>
  <c r="C14" i="2"/>
  <c r="T23" i="2"/>
  <c r="T15" i="2"/>
  <c r="T11" i="2"/>
  <c r="T12" i="2"/>
  <c r="T21" i="2"/>
  <c r="T17" i="2"/>
  <c r="T9" i="2"/>
  <c r="T22" i="2"/>
  <c r="T18" i="2"/>
  <c r="T14" i="2"/>
  <c r="T10" i="2"/>
  <c r="T25" i="2"/>
  <c r="T13" i="2"/>
  <c r="T19" i="2"/>
  <c r="T26" i="2"/>
  <c r="Q19" i="2"/>
  <c r="Q20" i="2"/>
  <c r="Q16" i="2"/>
  <c r="Q12" i="2"/>
  <c r="Q25" i="2"/>
  <c r="Q21" i="2"/>
  <c r="Q17" i="2"/>
  <c r="Q13" i="2"/>
  <c r="Q9" i="2"/>
  <c r="Q22" i="2"/>
  <c r="Q18" i="2"/>
  <c r="Q14" i="2"/>
  <c r="Q10" i="2"/>
  <c r="Q26" i="2"/>
  <c r="H23" i="2"/>
  <c r="H19" i="2"/>
  <c r="H15" i="2"/>
  <c r="H11" i="2"/>
  <c r="H22" i="2"/>
  <c r="H18" i="2"/>
  <c r="H14" i="2"/>
  <c r="H10" i="2"/>
  <c r="H20" i="2"/>
  <c r="H16" i="2"/>
  <c r="H25" i="2"/>
  <c r="H21" i="2"/>
  <c r="H17" i="2"/>
  <c r="H13" i="2"/>
  <c r="H9" i="2"/>
  <c r="H26" i="2"/>
  <c r="H24" i="2"/>
  <c r="H12" i="2"/>
  <c r="AG22" i="2"/>
  <c r="AG18" i="2"/>
  <c r="AG14" i="2"/>
  <c r="AG10" i="2"/>
  <c r="E21" i="2"/>
  <c r="E17" i="2"/>
  <c r="E13" i="2"/>
  <c r="E9" i="2"/>
  <c r="E24" i="2"/>
  <c r="E20" i="2"/>
  <c r="E16" i="2"/>
  <c r="E25" i="2"/>
  <c r="AG23" i="2"/>
  <c r="AG15" i="2"/>
  <c r="AG11" i="2"/>
  <c r="AG19" i="2"/>
  <c r="AG24" i="2"/>
  <c r="AG20" i="2"/>
  <c r="AG16" i="2"/>
  <c r="AG12" i="2"/>
  <c r="AG8" i="2"/>
  <c r="AG25" i="2"/>
  <c r="AG21" i="2"/>
  <c r="AG17" i="2"/>
  <c r="AG13" i="2"/>
  <c r="AG9" i="2"/>
  <c r="E22" i="2"/>
  <c r="E14" i="2"/>
  <c r="E10" i="2"/>
  <c r="E23" i="2"/>
  <c r="E19" i="2"/>
  <c r="E15" i="2"/>
  <c r="E11" i="2"/>
  <c r="E18" i="2"/>
  <c r="E12" i="2"/>
  <c r="E26" i="2"/>
  <c r="AD22" i="2"/>
  <c r="AD18" i="2"/>
  <c r="AD14" i="2"/>
  <c r="AE25" i="2"/>
  <c r="AD24" i="2"/>
  <c r="AE24" i="2"/>
  <c r="AD23" i="2"/>
  <c r="AE21" i="2"/>
  <c r="AD20" i="2"/>
  <c r="AE17" i="2"/>
  <c r="AD16" i="2"/>
  <c r="AE16" i="2"/>
  <c r="AD15" i="2"/>
  <c r="AE13" i="2"/>
  <c r="AD12" i="2"/>
  <c r="AD11" i="2"/>
  <c r="AE8" i="2"/>
  <c r="AE22" i="2"/>
  <c r="AD21" i="2"/>
  <c r="AE18" i="2"/>
  <c r="AE14" i="2"/>
  <c r="AD13" i="2"/>
  <c r="AE10" i="2"/>
  <c r="AD8" i="2"/>
  <c r="AD19" i="2"/>
  <c r="AE19" i="2"/>
  <c r="AE11" i="2"/>
  <c r="AD25" i="2"/>
  <c r="AE20" i="2"/>
  <c r="AD17" i="2"/>
  <c r="AE12" i="2"/>
  <c r="AD9" i="2"/>
  <c r="AE23" i="2"/>
  <c r="AE15" i="2"/>
  <c r="AD10" i="2"/>
  <c r="AE9" i="2"/>
  <c r="AH23" i="2" l="1"/>
  <c r="AH24" i="2"/>
  <c r="AH15" i="2"/>
  <c r="AH19" i="2"/>
  <c r="AH20" i="2"/>
  <c r="AH11" i="2"/>
  <c r="AH12" i="2"/>
  <c r="AH10" i="2"/>
  <c r="AH21" i="2"/>
  <c r="AH13" i="2"/>
  <c r="AH16" i="2"/>
  <c r="AH22" i="2"/>
  <c r="AH14" i="2"/>
  <c r="AH17" i="2"/>
  <c r="AH18" i="2"/>
  <c r="AH9" i="2"/>
  <c r="AH25" i="2"/>
  <c r="AH26" i="2"/>
  <c r="H11" i="50"/>
  <c r="H10" i="49"/>
  <c r="U11" i="48" l="1"/>
  <c r="N11" i="48"/>
  <c r="H11" i="48"/>
  <c r="K9" i="46"/>
  <c r="G41" i="62"/>
  <c r="G69" i="62" s="1"/>
  <c r="G97" i="62" s="1"/>
  <c r="G125" i="62" s="1"/>
  <c r="G320" i="62" s="1"/>
  <c r="G348" i="62" s="1"/>
  <c r="G376" i="62" s="1"/>
  <c r="G404" i="62" s="1"/>
  <c r="G9" i="46"/>
  <c r="N9" i="46" s="1"/>
  <c r="B9" i="46"/>
  <c r="AJ30" i="45"/>
  <c r="AI30" i="45"/>
  <c r="AH30" i="45"/>
  <c r="AG30" i="45"/>
  <c r="AF30" i="45"/>
  <c r="AE30" i="45"/>
  <c r="AD30" i="45"/>
  <c r="AC30" i="45"/>
  <c r="AB30" i="45"/>
  <c r="Z30" i="45"/>
  <c r="N30" i="45"/>
  <c r="X30" i="45"/>
  <c r="V30" i="45"/>
  <c r="L30" i="45"/>
  <c r="J30" i="45"/>
  <c r="H30" i="45"/>
  <c r="F30" i="45"/>
  <c r="C30" i="45"/>
  <c r="B30" i="45"/>
  <c r="AJ29" i="45"/>
  <c r="AI29" i="45"/>
  <c r="AH29" i="45"/>
  <c r="AG29" i="45"/>
  <c r="AF29" i="45"/>
  <c r="AE29" i="45"/>
  <c r="AD29" i="45"/>
  <c r="AC29" i="45"/>
  <c r="AB29" i="45"/>
  <c r="Z29" i="45"/>
  <c r="N29" i="45"/>
  <c r="X29" i="45"/>
  <c r="V29" i="45"/>
  <c r="L29" i="45"/>
  <c r="J29" i="45"/>
  <c r="H29" i="45"/>
  <c r="F29" i="45"/>
  <c r="C29" i="45"/>
  <c r="B29" i="45"/>
  <c r="AJ28" i="45"/>
  <c r="AI28" i="45"/>
  <c r="AH28" i="45"/>
  <c r="AG28" i="45"/>
  <c r="AF28" i="45"/>
  <c r="AE28" i="45"/>
  <c r="AD28" i="45"/>
  <c r="AC28" i="45"/>
  <c r="AB28" i="45"/>
  <c r="Z28" i="45"/>
  <c r="N28" i="45"/>
  <c r="X28" i="45"/>
  <c r="V28" i="45"/>
  <c r="L28" i="45"/>
  <c r="J28" i="45"/>
  <c r="H28" i="45"/>
  <c r="F28" i="45"/>
  <c r="C28" i="45"/>
  <c r="B28" i="45"/>
  <c r="AJ27" i="45"/>
  <c r="AI27" i="45"/>
  <c r="AH27" i="45"/>
  <c r="AG27" i="45"/>
  <c r="AF27" i="45"/>
  <c r="AE27" i="45"/>
  <c r="AD27" i="45"/>
  <c r="AC27" i="45"/>
  <c r="AB27" i="45"/>
  <c r="Z27" i="45"/>
  <c r="N27" i="45"/>
  <c r="X27" i="45"/>
  <c r="V27" i="45"/>
  <c r="L27" i="45"/>
  <c r="J27" i="45"/>
  <c r="H27" i="45"/>
  <c r="F27" i="45"/>
  <c r="C27" i="45"/>
  <c r="B27" i="45"/>
  <c r="AJ26" i="45"/>
  <c r="AI26" i="45"/>
  <c r="AH26" i="45"/>
  <c r="AG26" i="45"/>
  <c r="AF26" i="45"/>
  <c r="AE26" i="45"/>
  <c r="AD26" i="45"/>
  <c r="AC26" i="45"/>
  <c r="AB26" i="45"/>
  <c r="Z26" i="45"/>
  <c r="N26" i="45"/>
  <c r="X26" i="45"/>
  <c r="V26" i="45"/>
  <c r="L26" i="45"/>
  <c r="J26" i="45"/>
  <c r="H26" i="45"/>
  <c r="F26" i="45"/>
  <c r="C26" i="45"/>
  <c r="B26" i="45"/>
  <c r="AJ25" i="45"/>
  <c r="AI25" i="45"/>
  <c r="AH25" i="45"/>
  <c r="AG25" i="45"/>
  <c r="AF25" i="45"/>
  <c r="AE25" i="45"/>
  <c r="AD25" i="45"/>
  <c r="AC25" i="45"/>
  <c r="AB25" i="45"/>
  <c r="Z25" i="45"/>
  <c r="N25" i="45"/>
  <c r="X25" i="45"/>
  <c r="V25" i="45"/>
  <c r="L25" i="45"/>
  <c r="J25" i="45"/>
  <c r="H25" i="45"/>
  <c r="F25" i="45"/>
  <c r="C25" i="45"/>
  <c r="B25" i="45"/>
  <c r="AJ23" i="45"/>
  <c r="AI23" i="45"/>
  <c r="AH23" i="45"/>
  <c r="AG23" i="45"/>
  <c r="AF23" i="45"/>
  <c r="AE23" i="45"/>
  <c r="AD23" i="45"/>
  <c r="AC23" i="45"/>
  <c r="AB23" i="45"/>
  <c r="Z23" i="45"/>
  <c r="N23" i="45"/>
  <c r="X23" i="45"/>
  <c r="V23" i="45"/>
  <c r="L23" i="45"/>
  <c r="J23" i="45"/>
  <c r="H23" i="45"/>
  <c r="F23" i="45"/>
  <c r="C23" i="45"/>
  <c r="B23" i="45"/>
  <c r="AJ22" i="45"/>
  <c r="AI22" i="45"/>
  <c r="AH22" i="45"/>
  <c r="AG22" i="45"/>
  <c r="AF22" i="45"/>
  <c r="AE22" i="45"/>
  <c r="AD22" i="45"/>
  <c r="AC22" i="45"/>
  <c r="AB22" i="45"/>
  <c r="Z22" i="45"/>
  <c r="N22" i="45"/>
  <c r="X22" i="45"/>
  <c r="V22" i="45"/>
  <c r="L22" i="45"/>
  <c r="J22" i="45"/>
  <c r="H22" i="45"/>
  <c r="F22" i="45"/>
  <c r="C22" i="45"/>
  <c r="B22" i="45"/>
  <c r="AJ21" i="45"/>
  <c r="AI21" i="45"/>
  <c r="AH21" i="45"/>
  <c r="AG21" i="45"/>
  <c r="AF21" i="45"/>
  <c r="AE21" i="45"/>
  <c r="AD21" i="45"/>
  <c r="AC21" i="45"/>
  <c r="AB21" i="45"/>
  <c r="Z21" i="45"/>
  <c r="N21" i="45"/>
  <c r="X21" i="45"/>
  <c r="V21" i="45"/>
  <c r="L21" i="45"/>
  <c r="J21" i="45"/>
  <c r="H21" i="45"/>
  <c r="F21" i="45"/>
  <c r="C21" i="45"/>
  <c r="B21" i="45"/>
  <c r="AJ20" i="45"/>
  <c r="AI20" i="45"/>
  <c r="AH20" i="45"/>
  <c r="AG20" i="45"/>
  <c r="AF20" i="45"/>
  <c r="AE20" i="45"/>
  <c r="AD20" i="45"/>
  <c r="AC20" i="45"/>
  <c r="AB20" i="45"/>
  <c r="Z20" i="45"/>
  <c r="N20" i="45"/>
  <c r="X20" i="45"/>
  <c r="V20" i="45"/>
  <c r="L20" i="45"/>
  <c r="J20" i="45"/>
  <c r="H20" i="45"/>
  <c r="F20" i="45"/>
  <c r="C20" i="45"/>
  <c r="B20" i="45"/>
  <c r="AJ19" i="45"/>
  <c r="AI19" i="45"/>
  <c r="AH19" i="45"/>
  <c r="AG19" i="45"/>
  <c r="AF19" i="45"/>
  <c r="AE19" i="45"/>
  <c r="AD19" i="45"/>
  <c r="AC19" i="45"/>
  <c r="AB19" i="45"/>
  <c r="Z19" i="45"/>
  <c r="N19" i="45"/>
  <c r="X19" i="45"/>
  <c r="V19" i="45"/>
  <c r="L19" i="45"/>
  <c r="J19" i="45"/>
  <c r="H19" i="45"/>
  <c r="F19" i="45"/>
  <c r="C19" i="45"/>
  <c r="B19" i="45"/>
  <c r="AJ18" i="45"/>
  <c r="AI18" i="45"/>
  <c r="AH18" i="45"/>
  <c r="AG18" i="45"/>
  <c r="AF18" i="45"/>
  <c r="AE18" i="45"/>
  <c r="AD18" i="45"/>
  <c r="AC18" i="45"/>
  <c r="AB18" i="45"/>
  <c r="Z18" i="45"/>
  <c r="N18" i="45"/>
  <c r="X18" i="45"/>
  <c r="V18" i="45"/>
  <c r="L18" i="45"/>
  <c r="J18" i="45"/>
  <c r="H18" i="45"/>
  <c r="F18" i="45"/>
  <c r="C18" i="45"/>
  <c r="B18" i="45"/>
  <c r="AJ16" i="45"/>
  <c r="AI16" i="45"/>
  <c r="AH16" i="45"/>
  <c r="AG16" i="45"/>
  <c r="AF16" i="45"/>
  <c r="AE16" i="45"/>
  <c r="AD16" i="45"/>
  <c r="AC16" i="45"/>
  <c r="AB16" i="45"/>
  <c r="Z16" i="45"/>
  <c r="N16" i="45"/>
  <c r="X16" i="45"/>
  <c r="V16" i="45"/>
  <c r="L16" i="45"/>
  <c r="J16" i="45"/>
  <c r="H16" i="45"/>
  <c r="F16" i="45"/>
  <c r="C16" i="45"/>
  <c r="B16" i="45"/>
  <c r="AJ15" i="45"/>
  <c r="AI15" i="45"/>
  <c r="AH15" i="45"/>
  <c r="AG15" i="45"/>
  <c r="AF15" i="45"/>
  <c r="AE15" i="45"/>
  <c r="AD15" i="45"/>
  <c r="AC15" i="45"/>
  <c r="AB15" i="45"/>
  <c r="Z15" i="45"/>
  <c r="N15" i="45"/>
  <c r="X15" i="45"/>
  <c r="V15" i="45"/>
  <c r="L15" i="45"/>
  <c r="J15" i="45"/>
  <c r="H15" i="45"/>
  <c r="F15" i="45"/>
  <c r="C15" i="45"/>
  <c r="B15" i="45"/>
  <c r="AJ14" i="45"/>
  <c r="AI14" i="45"/>
  <c r="AH14" i="45"/>
  <c r="AG14" i="45"/>
  <c r="AF14" i="45"/>
  <c r="AE14" i="45"/>
  <c r="AD14" i="45"/>
  <c r="AC14" i="45"/>
  <c r="AB14" i="45"/>
  <c r="Z14" i="45"/>
  <c r="N14" i="45"/>
  <c r="X14" i="45"/>
  <c r="V14" i="45"/>
  <c r="L14" i="45"/>
  <c r="J14" i="45"/>
  <c r="H14" i="45"/>
  <c r="F14" i="45"/>
  <c r="C14" i="45"/>
  <c r="B14" i="45"/>
  <c r="AJ13" i="45"/>
  <c r="AI13" i="45"/>
  <c r="AH13" i="45"/>
  <c r="AG13" i="45"/>
  <c r="AF13" i="45"/>
  <c r="AE13" i="45"/>
  <c r="AD13" i="45"/>
  <c r="AC13" i="45"/>
  <c r="AB13" i="45"/>
  <c r="Z13" i="45"/>
  <c r="N13" i="45"/>
  <c r="X13" i="45"/>
  <c r="V13" i="45"/>
  <c r="L13" i="45"/>
  <c r="J13" i="45"/>
  <c r="H13" i="45"/>
  <c r="F13" i="45"/>
  <c r="C13" i="45"/>
  <c r="B13" i="45"/>
  <c r="AJ12" i="45"/>
  <c r="AI12" i="45"/>
  <c r="AH12" i="45"/>
  <c r="AG12" i="45"/>
  <c r="AF12" i="45"/>
  <c r="AE12" i="45"/>
  <c r="AD12" i="45"/>
  <c r="AC12" i="45"/>
  <c r="AB12" i="45"/>
  <c r="Z12" i="45"/>
  <c r="N12" i="45"/>
  <c r="X12" i="45"/>
  <c r="V12" i="45"/>
  <c r="L12" i="45"/>
  <c r="J12" i="45"/>
  <c r="H12" i="45"/>
  <c r="F12" i="45"/>
  <c r="C12" i="45"/>
  <c r="B12" i="45"/>
  <c r="AJ11" i="45"/>
  <c r="AI11" i="45"/>
  <c r="AH11" i="45"/>
  <c r="AG11" i="45"/>
  <c r="AF11" i="45"/>
  <c r="AE11" i="45"/>
  <c r="AD11" i="45"/>
  <c r="AC11" i="45"/>
  <c r="AB11" i="45"/>
  <c r="Z11" i="45"/>
  <c r="N11" i="45"/>
  <c r="X11" i="45"/>
  <c r="V11" i="45"/>
  <c r="L11" i="45"/>
  <c r="J11" i="45"/>
  <c r="H11" i="45"/>
  <c r="F11" i="45"/>
  <c r="C11" i="45"/>
  <c r="B11" i="45"/>
  <c r="AO35" i="44"/>
  <c r="AM35" i="44"/>
  <c r="AL35" i="44"/>
  <c r="AK35" i="44"/>
  <c r="AJ35" i="44"/>
  <c r="AI35" i="44"/>
  <c r="AH35" i="44"/>
  <c r="AF35" i="44"/>
  <c r="AE35" i="44"/>
  <c r="AD35" i="44"/>
  <c r="AB35" i="44"/>
  <c r="O35" i="44"/>
  <c r="Z35" i="44"/>
  <c r="X35" i="44"/>
  <c r="M35" i="44"/>
  <c r="K35" i="44"/>
  <c r="I35" i="44"/>
  <c r="G35" i="44"/>
  <c r="E35" i="44"/>
  <c r="C35" i="44"/>
  <c r="B35" i="44"/>
  <c r="AO34" i="44"/>
  <c r="AM34" i="44"/>
  <c r="AL34" i="44"/>
  <c r="AK34" i="44"/>
  <c r="AJ34" i="44"/>
  <c r="AI34" i="44"/>
  <c r="AH34" i="44"/>
  <c r="AF34" i="44"/>
  <c r="AE34" i="44"/>
  <c r="AD34" i="44"/>
  <c r="AB34" i="44"/>
  <c r="O34" i="44"/>
  <c r="Z34" i="44"/>
  <c r="X34" i="44"/>
  <c r="M34" i="44"/>
  <c r="K34" i="44"/>
  <c r="I34" i="44"/>
  <c r="G34" i="44"/>
  <c r="E34" i="44"/>
  <c r="C34" i="44"/>
  <c r="B34" i="44"/>
  <c r="AO33" i="44"/>
  <c r="AM33" i="44"/>
  <c r="AL33" i="44"/>
  <c r="AK33" i="44"/>
  <c r="AJ33" i="44"/>
  <c r="AI33" i="44"/>
  <c r="AH33" i="44"/>
  <c r="AF33" i="44"/>
  <c r="AE33" i="44"/>
  <c r="AD33" i="44"/>
  <c r="AB33" i="44"/>
  <c r="O33" i="44"/>
  <c r="Z33" i="44"/>
  <c r="X33" i="44"/>
  <c r="M33" i="44"/>
  <c r="K33" i="44"/>
  <c r="I33" i="44"/>
  <c r="G33" i="44"/>
  <c r="E33" i="44"/>
  <c r="C33" i="44"/>
  <c r="B33" i="44"/>
  <c r="AO32" i="44"/>
  <c r="AM32" i="44"/>
  <c r="AL32" i="44"/>
  <c r="AK32" i="44"/>
  <c r="AJ32" i="44"/>
  <c r="AI32" i="44"/>
  <c r="AH32" i="44"/>
  <c r="AF32" i="44"/>
  <c r="AE32" i="44"/>
  <c r="AD32" i="44"/>
  <c r="AB32" i="44"/>
  <c r="O32" i="44"/>
  <c r="Z32" i="44"/>
  <c r="X32" i="44"/>
  <c r="M32" i="44"/>
  <c r="K32" i="44"/>
  <c r="I32" i="44"/>
  <c r="G32" i="44"/>
  <c r="E32" i="44"/>
  <c r="C32" i="44"/>
  <c r="B32" i="44"/>
  <c r="AO31" i="44"/>
  <c r="AM31" i="44"/>
  <c r="AL31" i="44"/>
  <c r="AK31" i="44"/>
  <c r="AJ31" i="44"/>
  <c r="AI31" i="44"/>
  <c r="AH31" i="44"/>
  <c r="AF31" i="44"/>
  <c r="AE31" i="44"/>
  <c r="AD31" i="44"/>
  <c r="AB31" i="44"/>
  <c r="O31" i="44"/>
  <c r="Z31" i="44"/>
  <c r="X31" i="44"/>
  <c r="M31" i="44"/>
  <c r="K31" i="44"/>
  <c r="I31" i="44"/>
  <c r="G31" i="44"/>
  <c r="E31" i="44"/>
  <c r="C31" i="44"/>
  <c r="B31" i="44"/>
  <c r="AO30" i="44"/>
  <c r="AM30" i="44"/>
  <c r="AL30" i="44"/>
  <c r="AK30" i="44"/>
  <c r="AJ30" i="44"/>
  <c r="AI30" i="44"/>
  <c r="AH30" i="44"/>
  <c r="AF30" i="44"/>
  <c r="AE30" i="44"/>
  <c r="AD30" i="44"/>
  <c r="AB30" i="44"/>
  <c r="O30" i="44"/>
  <c r="Z30" i="44"/>
  <c r="X30" i="44"/>
  <c r="M30" i="44"/>
  <c r="K30" i="44"/>
  <c r="I30" i="44"/>
  <c r="G30" i="44"/>
  <c r="E30" i="44"/>
  <c r="C30" i="44"/>
  <c r="B30" i="44"/>
  <c r="AO29" i="44"/>
  <c r="AM29" i="44"/>
  <c r="AL29" i="44"/>
  <c r="AK29" i="44"/>
  <c r="AJ29" i="44"/>
  <c r="AI29" i="44"/>
  <c r="AH29" i="44"/>
  <c r="AF29" i="44"/>
  <c r="AE29" i="44"/>
  <c r="AD29" i="44"/>
  <c r="AB29" i="44"/>
  <c r="O29" i="44"/>
  <c r="Z29" i="44"/>
  <c r="X29" i="44"/>
  <c r="M29" i="44"/>
  <c r="K29" i="44"/>
  <c r="I29" i="44"/>
  <c r="G29" i="44"/>
  <c r="E29" i="44"/>
  <c r="C29" i="44"/>
  <c r="B29" i="44"/>
  <c r="AO28" i="44"/>
  <c r="AM28" i="44"/>
  <c r="AL28" i="44"/>
  <c r="AK28" i="44"/>
  <c r="AJ28" i="44"/>
  <c r="AI28" i="44"/>
  <c r="AH28" i="44"/>
  <c r="AF28" i="44"/>
  <c r="AE28" i="44"/>
  <c r="AD28" i="44"/>
  <c r="AB28" i="44"/>
  <c r="O28" i="44"/>
  <c r="Z28" i="44"/>
  <c r="X28" i="44"/>
  <c r="M28" i="44"/>
  <c r="K28" i="44"/>
  <c r="I28" i="44"/>
  <c r="G28" i="44"/>
  <c r="E28" i="44"/>
  <c r="C28" i="44"/>
  <c r="B28" i="44"/>
  <c r="AO26" i="44"/>
  <c r="AM26" i="44"/>
  <c r="AL26" i="44"/>
  <c r="AK26" i="44"/>
  <c r="AJ26" i="44"/>
  <c r="AI26" i="44"/>
  <c r="AH26" i="44"/>
  <c r="AF26" i="44"/>
  <c r="AE26" i="44"/>
  <c r="AD26" i="44"/>
  <c r="AB26" i="44"/>
  <c r="O26" i="44"/>
  <c r="Z26" i="44"/>
  <c r="X26" i="44"/>
  <c r="M26" i="44"/>
  <c r="K26" i="44"/>
  <c r="I26" i="44"/>
  <c r="G26" i="44"/>
  <c r="E26" i="44"/>
  <c r="C26" i="44"/>
  <c r="B26" i="44"/>
  <c r="AO25" i="44"/>
  <c r="AM25" i="44"/>
  <c r="AL25" i="44"/>
  <c r="AK25" i="44"/>
  <c r="AJ25" i="44"/>
  <c r="AI25" i="44"/>
  <c r="AH25" i="44"/>
  <c r="AF25" i="44"/>
  <c r="AE25" i="44"/>
  <c r="AD25" i="44"/>
  <c r="AB25" i="44"/>
  <c r="O25" i="44"/>
  <c r="Z25" i="44"/>
  <c r="X25" i="44"/>
  <c r="M25" i="44"/>
  <c r="K25" i="44"/>
  <c r="I25" i="44"/>
  <c r="G25" i="44"/>
  <c r="E25" i="44"/>
  <c r="C25" i="44"/>
  <c r="B25" i="44"/>
  <c r="AO24" i="44"/>
  <c r="AM24" i="44"/>
  <c r="AL24" i="44"/>
  <c r="AK24" i="44"/>
  <c r="AJ24" i="44"/>
  <c r="AI24" i="44"/>
  <c r="AH24" i="44"/>
  <c r="AF24" i="44"/>
  <c r="AE24" i="44"/>
  <c r="AD24" i="44"/>
  <c r="AB24" i="44"/>
  <c r="O24" i="44"/>
  <c r="Z24" i="44"/>
  <c r="X24" i="44"/>
  <c r="M24" i="44"/>
  <c r="K24" i="44"/>
  <c r="I24" i="44"/>
  <c r="G24" i="44"/>
  <c r="E24" i="44"/>
  <c r="C24" i="44"/>
  <c r="B24" i="44"/>
  <c r="AO23" i="44"/>
  <c r="AM23" i="44"/>
  <c r="AL23" i="44"/>
  <c r="AK23" i="44"/>
  <c r="AJ23" i="44"/>
  <c r="AI23" i="44"/>
  <c r="AH23" i="44"/>
  <c r="AF23" i="44"/>
  <c r="AE23" i="44"/>
  <c r="AD23" i="44"/>
  <c r="AB23" i="44"/>
  <c r="O23" i="44"/>
  <c r="Z23" i="44"/>
  <c r="X23" i="44"/>
  <c r="M23" i="44"/>
  <c r="K23" i="44"/>
  <c r="I23" i="44"/>
  <c r="G23" i="44"/>
  <c r="E23" i="44"/>
  <c r="C23" i="44"/>
  <c r="B23" i="44"/>
  <c r="AO22" i="44"/>
  <c r="AM22" i="44"/>
  <c r="AL22" i="44"/>
  <c r="AK22" i="44"/>
  <c r="AJ22" i="44"/>
  <c r="AI22" i="44"/>
  <c r="AH22" i="44"/>
  <c r="AF22" i="44"/>
  <c r="AE22" i="44"/>
  <c r="AD22" i="44"/>
  <c r="AB22" i="44"/>
  <c r="O22" i="44"/>
  <c r="Z22" i="44"/>
  <c r="X22" i="44"/>
  <c r="M22" i="44"/>
  <c r="K22" i="44"/>
  <c r="I22" i="44"/>
  <c r="G22" i="44"/>
  <c r="E22" i="44"/>
  <c r="C22" i="44"/>
  <c r="B22" i="44"/>
  <c r="AO21" i="44"/>
  <c r="AM21" i="44"/>
  <c r="AL21" i="44"/>
  <c r="AK21" i="44"/>
  <c r="AJ21" i="44"/>
  <c r="AI21" i="44"/>
  <c r="AH21" i="44"/>
  <c r="AF21" i="44"/>
  <c r="AE21" i="44"/>
  <c r="AD21" i="44"/>
  <c r="AB21" i="44"/>
  <c r="O21" i="44"/>
  <c r="Z21" i="44"/>
  <c r="X21" i="44"/>
  <c r="M21" i="44"/>
  <c r="K21" i="44"/>
  <c r="I21" i="44"/>
  <c r="G21" i="44"/>
  <c r="E21" i="44"/>
  <c r="C21" i="44"/>
  <c r="B21" i="44"/>
  <c r="AO20" i="44"/>
  <c r="AM20" i="44"/>
  <c r="AL20" i="44"/>
  <c r="AK20" i="44"/>
  <c r="AJ20" i="44"/>
  <c r="AI20" i="44"/>
  <c r="AH20" i="44"/>
  <c r="AF20" i="44"/>
  <c r="AE20" i="44"/>
  <c r="AD20" i="44"/>
  <c r="AB20" i="44"/>
  <c r="O20" i="44"/>
  <c r="Z20" i="44"/>
  <c r="X20" i="44"/>
  <c r="M20" i="44"/>
  <c r="K20" i="44"/>
  <c r="I20" i="44"/>
  <c r="G20" i="44"/>
  <c r="E20" i="44"/>
  <c r="C20" i="44"/>
  <c r="B20" i="44"/>
  <c r="AO19" i="44"/>
  <c r="AM19" i="44"/>
  <c r="AL19" i="44"/>
  <c r="AK19" i="44"/>
  <c r="AJ19" i="44"/>
  <c r="AI19" i="44"/>
  <c r="AH19" i="44"/>
  <c r="AF19" i="44"/>
  <c r="AE19" i="44"/>
  <c r="AD19" i="44"/>
  <c r="AB19" i="44"/>
  <c r="O19" i="44"/>
  <c r="Z19" i="44"/>
  <c r="X19" i="44"/>
  <c r="M19" i="44"/>
  <c r="K19" i="44"/>
  <c r="I19" i="44"/>
  <c r="G19" i="44"/>
  <c r="E19" i="44"/>
  <c r="C19" i="44"/>
  <c r="B19" i="44"/>
  <c r="AO17" i="44"/>
  <c r="AM17" i="44"/>
  <c r="AL17" i="44"/>
  <c r="AK17" i="44"/>
  <c r="AJ17" i="44"/>
  <c r="AI17" i="44"/>
  <c r="AH17" i="44"/>
  <c r="AF17" i="44"/>
  <c r="AE17" i="44"/>
  <c r="AD17" i="44"/>
  <c r="AB17" i="44"/>
  <c r="O17" i="44"/>
  <c r="P17" i="44" s="1"/>
  <c r="Z17" i="44"/>
  <c r="X17" i="44"/>
  <c r="Y17" i="44" s="1"/>
  <c r="M17" i="44"/>
  <c r="K17" i="44"/>
  <c r="L17" i="44" s="1"/>
  <c r="I17" i="44"/>
  <c r="G17" i="44"/>
  <c r="H17" i="44" s="1"/>
  <c r="E17" i="44"/>
  <c r="C17" i="44"/>
  <c r="B17" i="44"/>
  <c r="AO16" i="44"/>
  <c r="AM16" i="44"/>
  <c r="AL16" i="44"/>
  <c r="AK16" i="44"/>
  <c r="AJ16" i="44"/>
  <c r="AI16" i="44"/>
  <c r="AH16" i="44"/>
  <c r="AF16" i="44"/>
  <c r="AE16" i="44"/>
  <c r="AD16" i="44"/>
  <c r="AB16" i="44"/>
  <c r="O16" i="44"/>
  <c r="P16" i="44" s="1"/>
  <c r="Z16" i="44"/>
  <c r="X16" i="44"/>
  <c r="Y16" i="44" s="1"/>
  <c r="M16" i="44"/>
  <c r="K16" i="44"/>
  <c r="L16" i="44" s="1"/>
  <c r="I16" i="44"/>
  <c r="J16" i="44" s="1"/>
  <c r="G16" i="44"/>
  <c r="H16" i="44" s="1"/>
  <c r="E16" i="44"/>
  <c r="C16" i="44"/>
  <c r="B16" i="44"/>
  <c r="AO15" i="44"/>
  <c r="AM15" i="44"/>
  <c r="AL15" i="44"/>
  <c r="AK15" i="44"/>
  <c r="AJ15" i="44"/>
  <c r="AI15" i="44"/>
  <c r="AH15" i="44"/>
  <c r="AF15" i="44"/>
  <c r="AE15" i="44"/>
  <c r="AD15" i="44"/>
  <c r="AB15" i="44"/>
  <c r="O15" i="44"/>
  <c r="P15" i="44" s="1"/>
  <c r="Z15" i="44"/>
  <c r="X15" i="44"/>
  <c r="Y15" i="44" s="1"/>
  <c r="M15" i="44"/>
  <c r="K15" i="44"/>
  <c r="I15" i="44"/>
  <c r="J15" i="44" s="1"/>
  <c r="G15" i="44"/>
  <c r="H15" i="44" s="1"/>
  <c r="E15" i="44"/>
  <c r="C15" i="44"/>
  <c r="B15" i="44"/>
  <c r="AO14" i="44"/>
  <c r="AM14" i="44"/>
  <c r="AL14" i="44"/>
  <c r="AK14" i="44"/>
  <c r="AJ14" i="44"/>
  <c r="AI14" i="44"/>
  <c r="AH14" i="44"/>
  <c r="AF14" i="44"/>
  <c r="AE14" i="44"/>
  <c r="AD14" i="44"/>
  <c r="AB14" i="44"/>
  <c r="O14" i="44"/>
  <c r="P14" i="44" s="1"/>
  <c r="Z14" i="44"/>
  <c r="AA14" i="44" s="1"/>
  <c r="X14" i="44"/>
  <c r="Y14" i="44" s="1"/>
  <c r="M14" i="44"/>
  <c r="K14" i="44"/>
  <c r="L14" i="44" s="1"/>
  <c r="I14" i="44"/>
  <c r="J14" i="44" s="1"/>
  <c r="G14" i="44"/>
  <c r="H14" i="44" s="1"/>
  <c r="E14" i="44"/>
  <c r="C14" i="44"/>
  <c r="B14" i="44"/>
  <c r="AO13" i="44"/>
  <c r="AM13" i="44"/>
  <c r="AL13" i="44"/>
  <c r="AK13" i="44"/>
  <c r="AJ13" i="44"/>
  <c r="AI13" i="44"/>
  <c r="AH13" i="44"/>
  <c r="AF13" i="44"/>
  <c r="AE13" i="44"/>
  <c r="AD13" i="44"/>
  <c r="AB13" i="44"/>
  <c r="O13" i="44"/>
  <c r="P13" i="44" s="1"/>
  <c r="Z13" i="44"/>
  <c r="AA13" i="44" s="1"/>
  <c r="X13" i="44"/>
  <c r="M13" i="44"/>
  <c r="K13" i="44"/>
  <c r="L13" i="44" s="1"/>
  <c r="I13" i="44"/>
  <c r="G13" i="44"/>
  <c r="E13" i="44"/>
  <c r="C13" i="44"/>
  <c r="B13" i="44"/>
  <c r="AO12" i="44"/>
  <c r="AM12" i="44"/>
  <c r="AL12" i="44"/>
  <c r="AK12" i="44"/>
  <c r="AJ12" i="44"/>
  <c r="AI12" i="44"/>
  <c r="AH12" i="44"/>
  <c r="AF12" i="44"/>
  <c r="AE12" i="44"/>
  <c r="AD12" i="44"/>
  <c r="AB12" i="44"/>
  <c r="O12" i="44"/>
  <c r="P12" i="44" s="1"/>
  <c r="Z12" i="44"/>
  <c r="AA12" i="44" s="1"/>
  <c r="X12" i="44"/>
  <c r="M12" i="44"/>
  <c r="K12" i="44"/>
  <c r="L12" i="44" s="1"/>
  <c r="I12" i="44"/>
  <c r="J12" i="44" s="1"/>
  <c r="G12" i="44"/>
  <c r="H12" i="44" s="1"/>
  <c r="E12" i="44"/>
  <c r="C12" i="44"/>
  <c r="B12" i="44"/>
  <c r="AO11" i="44"/>
  <c r="AM11" i="44"/>
  <c r="AL11" i="44"/>
  <c r="AK11" i="44"/>
  <c r="AJ11" i="44"/>
  <c r="AI11" i="44"/>
  <c r="AH11" i="44"/>
  <c r="AF11" i="44"/>
  <c r="AE11" i="44"/>
  <c r="AD11" i="44"/>
  <c r="AB11" i="44"/>
  <c r="O11" i="44"/>
  <c r="P11" i="44" s="1"/>
  <c r="Z11" i="44"/>
  <c r="AA11" i="44" s="1"/>
  <c r="X11" i="44"/>
  <c r="Y11" i="44" s="1"/>
  <c r="M11" i="44"/>
  <c r="K11" i="44"/>
  <c r="L11" i="44" s="1"/>
  <c r="I11" i="44"/>
  <c r="J11" i="44" s="1"/>
  <c r="G11" i="44"/>
  <c r="H11" i="44" s="1"/>
  <c r="E11" i="44"/>
  <c r="C11" i="44"/>
  <c r="B11" i="44"/>
  <c r="AD10" i="44"/>
  <c r="AE10" i="44"/>
  <c r="AF10" i="44"/>
  <c r="AH10" i="44"/>
  <c r="AI10" i="44"/>
  <c r="AJ10" i="44"/>
  <c r="AK10" i="44"/>
  <c r="AL10" i="44"/>
  <c r="AM10" i="44"/>
  <c r="M10" i="44"/>
  <c r="K10" i="44"/>
  <c r="AO10" i="44"/>
  <c r="AB10" i="44"/>
  <c r="O10" i="44"/>
  <c r="Z10" i="44"/>
  <c r="X10" i="44"/>
  <c r="I10" i="44"/>
  <c r="J10" i="44" s="1"/>
  <c r="G10" i="44"/>
  <c r="E10" i="44"/>
  <c r="C10" i="44"/>
  <c r="B10" i="44"/>
  <c r="F19" i="35"/>
  <c r="C19" i="35"/>
  <c r="F18" i="35"/>
  <c r="C18" i="35"/>
  <c r="F17" i="35"/>
  <c r="C17" i="35"/>
  <c r="F16" i="35"/>
  <c r="C16" i="35"/>
  <c r="F15" i="35"/>
  <c r="C15" i="35"/>
  <c r="F14" i="35"/>
  <c r="C14" i="35"/>
  <c r="F13" i="35"/>
  <c r="C13" i="35"/>
  <c r="F12" i="35"/>
  <c r="C12" i="35"/>
  <c r="F11" i="35"/>
  <c r="C11" i="35"/>
  <c r="Q47" i="16"/>
  <c r="K47" i="16"/>
  <c r="G47" i="16"/>
  <c r="H48" i="16" s="1"/>
  <c r="E47" i="16"/>
  <c r="F48" i="16" s="1"/>
  <c r="C47" i="16"/>
  <c r="B47" i="16"/>
  <c r="X35" i="16"/>
  <c r="V35" i="16"/>
  <c r="Q34" i="16"/>
  <c r="K34" i="16"/>
  <c r="G34" i="16"/>
  <c r="E34" i="16"/>
  <c r="F35" i="16" s="1"/>
  <c r="C34" i="16"/>
  <c r="B34" i="16"/>
  <c r="Q33" i="16"/>
  <c r="AI33" i="16" s="1"/>
  <c r="K33" i="16"/>
  <c r="G33" i="16"/>
  <c r="E33" i="16"/>
  <c r="C33" i="16"/>
  <c r="B33" i="16"/>
  <c r="Q32" i="16"/>
  <c r="AI32" i="16" s="1"/>
  <c r="K32" i="16"/>
  <c r="G32" i="16"/>
  <c r="E32" i="16"/>
  <c r="C32" i="16"/>
  <c r="B32" i="16"/>
  <c r="Q31" i="16"/>
  <c r="AI31" i="16" s="1"/>
  <c r="K31" i="16"/>
  <c r="G31" i="16"/>
  <c r="E31" i="16"/>
  <c r="C31" i="16"/>
  <c r="B31" i="16"/>
  <c r="Q30" i="16"/>
  <c r="AI30" i="16" s="1"/>
  <c r="K30" i="16"/>
  <c r="G30" i="16"/>
  <c r="E30" i="16"/>
  <c r="C30" i="16"/>
  <c r="B30" i="16"/>
  <c r="Q29" i="16"/>
  <c r="AI29" i="16" s="1"/>
  <c r="K29" i="16"/>
  <c r="G29" i="16"/>
  <c r="E29" i="16"/>
  <c r="C29" i="16"/>
  <c r="B29" i="16"/>
  <c r="Q28" i="16"/>
  <c r="AI28" i="16" s="1"/>
  <c r="K28" i="16"/>
  <c r="G28" i="16"/>
  <c r="E28" i="16"/>
  <c r="C28" i="16"/>
  <c r="B28" i="16"/>
  <c r="Q27" i="16"/>
  <c r="AI27" i="16" s="1"/>
  <c r="K27" i="16"/>
  <c r="G27" i="16"/>
  <c r="E27" i="16"/>
  <c r="C27" i="16"/>
  <c r="B27" i="16"/>
  <c r="Q26" i="16"/>
  <c r="AI26" i="16" s="1"/>
  <c r="K26" i="16"/>
  <c r="G26" i="16"/>
  <c r="E26" i="16"/>
  <c r="C26" i="16"/>
  <c r="B26" i="16"/>
  <c r="Q25" i="16"/>
  <c r="AI25" i="16" s="1"/>
  <c r="K25" i="16"/>
  <c r="G25" i="16"/>
  <c r="E25" i="16"/>
  <c r="C25" i="16"/>
  <c r="B25" i="16"/>
  <c r="Q24" i="16"/>
  <c r="AI24" i="16" s="1"/>
  <c r="K24" i="16"/>
  <c r="G24" i="16"/>
  <c r="E24" i="16"/>
  <c r="C24" i="16"/>
  <c r="B24" i="16"/>
  <c r="Q23" i="16"/>
  <c r="AI23" i="16" s="1"/>
  <c r="K23" i="16"/>
  <c r="G23" i="16"/>
  <c r="E23" i="16"/>
  <c r="C23" i="16"/>
  <c r="B23" i="16"/>
  <c r="Q22" i="16"/>
  <c r="AI22" i="16" s="1"/>
  <c r="K22" i="16"/>
  <c r="G22" i="16"/>
  <c r="E22" i="16"/>
  <c r="C22" i="16"/>
  <c r="B22" i="16"/>
  <c r="Q21" i="16"/>
  <c r="AI21" i="16" s="1"/>
  <c r="K21" i="16"/>
  <c r="G21" i="16"/>
  <c r="E21" i="16"/>
  <c r="C21" i="16"/>
  <c r="B21" i="16"/>
  <c r="Q20" i="16"/>
  <c r="AI20" i="16" s="1"/>
  <c r="K20" i="16"/>
  <c r="G20" i="16"/>
  <c r="E20" i="16"/>
  <c r="C20" i="16"/>
  <c r="B20" i="16"/>
  <c r="Q19" i="16"/>
  <c r="AI19" i="16" s="1"/>
  <c r="K19" i="16"/>
  <c r="G19" i="16"/>
  <c r="E19" i="16"/>
  <c r="C19" i="16"/>
  <c r="B19" i="16"/>
  <c r="Q18" i="16"/>
  <c r="AI18" i="16" s="1"/>
  <c r="K18" i="16"/>
  <c r="G18" i="16"/>
  <c r="E18" i="16"/>
  <c r="C18" i="16"/>
  <c r="B18" i="16"/>
  <c r="Q17" i="16"/>
  <c r="AI17" i="16" s="1"/>
  <c r="K17" i="16"/>
  <c r="G17" i="16"/>
  <c r="E17" i="16"/>
  <c r="C17" i="16"/>
  <c r="B17" i="16"/>
  <c r="Y12" i="44" l="1"/>
  <c r="H10" i="44"/>
  <c r="H13" i="44"/>
  <c r="L13" i="35"/>
  <c r="G13" i="35"/>
  <c r="H13" i="35"/>
  <c r="I13" i="35" s="1"/>
  <c r="L17" i="35"/>
  <c r="R17" i="35" s="1"/>
  <c r="G17" i="35"/>
  <c r="H17" i="35"/>
  <c r="I17" i="35" s="1"/>
  <c r="L14" i="35"/>
  <c r="P14" i="35" s="1"/>
  <c r="G14" i="35"/>
  <c r="H14" i="35"/>
  <c r="I14" i="35" s="1"/>
  <c r="L18" i="35"/>
  <c r="R18" i="35" s="1"/>
  <c r="G18" i="35"/>
  <c r="H18" i="35"/>
  <c r="I18" i="35" s="1"/>
  <c r="L11" i="35"/>
  <c r="G11" i="35"/>
  <c r="H11" i="35"/>
  <c r="I11" i="35" s="1"/>
  <c r="L15" i="35"/>
  <c r="P15" i="35" s="1"/>
  <c r="H15" i="35"/>
  <c r="G15" i="35"/>
  <c r="L19" i="35"/>
  <c r="P19" i="35" s="1"/>
  <c r="G19" i="35"/>
  <c r="H19" i="35"/>
  <c r="I19" i="35" s="1"/>
  <c r="L12" i="35"/>
  <c r="G12" i="35"/>
  <c r="H12" i="35"/>
  <c r="I12" i="35" s="1"/>
  <c r="L16" i="35"/>
  <c r="R16" i="35" s="1"/>
  <c r="G16" i="35"/>
  <c r="H16" i="35"/>
  <c r="I16" i="35" s="1"/>
  <c r="J13" i="44"/>
  <c r="AA16" i="44"/>
  <c r="L15" i="44"/>
  <c r="Y13" i="44"/>
  <c r="AA17" i="44"/>
  <c r="AI47" i="16"/>
  <c r="R48" i="16"/>
  <c r="X9" i="46"/>
  <c r="Y9" i="46" s="1"/>
  <c r="V9" i="46"/>
  <c r="W9" i="46" s="1"/>
  <c r="O9" i="46"/>
  <c r="P9" i="46" s="1"/>
  <c r="AA15" i="44"/>
  <c r="H9" i="46"/>
  <c r="AJ47" i="16"/>
  <c r="AJ18" i="16"/>
  <c r="AJ20" i="16"/>
  <c r="AJ22" i="16"/>
  <c r="AJ24" i="16"/>
  <c r="AJ26" i="16"/>
  <c r="AJ17" i="16"/>
  <c r="AJ19" i="16"/>
  <c r="AJ21" i="16"/>
  <c r="AJ23" i="16"/>
  <c r="AJ25" i="16"/>
  <c r="AJ27" i="16"/>
  <c r="AJ29" i="16"/>
  <c r="AJ28" i="16"/>
  <c r="AJ30" i="16"/>
  <c r="AJ31" i="16"/>
  <c r="AJ33" i="16"/>
  <c r="R35" i="16"/>
  <c r="AI34" i="16"/>
  <c r="AJ32" i="16"/>
  <c r="H35" i="16"/>
  <c r="AJ34" i="16"/>
  <c r="AA11" i="45"/>
  <c r="K12" i="45"/>
  <c r="O12" i="45"/>
  <c r="I13" i="45"/>
  <c r="Y13" i="45"/>
  <c r="G14" i="45"/>
  <c r="W14" i="45"/>
  <c r="AA15" i="45"/>
  <c r="K16" i="45"/>
  <c r="O16" i="45"/>
  <c r="G11" i="45"/>
  <c r="W11" i="45"/>
  <c r="AA12" i="45"/>
  <c r="K13" i="45"/>
  <c r="O13" i="45"/>
  <c r="I14" i="45"/>
  <c r="G15" i="45"/>
  <c r="W15" i="45"/>
  <c r="AA16" i="45"/>
  <c r="K11" i="45"/>
  <c r="O11" i="45"/>
  <c r="I12" i="45"/>
  <c r="Y12" i="45"/>
  <c r="G13" i="45"/>
  <c r="W13" i="45"/>
  <c r="AA14" i="45"/>
  <c r="K15" i="45"/>
  <c r="O15" i="45"/>
  <c r="I16" i="45"/>
  <c r="AC4" i="46"/>
  <c r="I11" i="45"/>
  <c r="Y11" i="45"/>
  <c r="G12" i="45"/>
  <c r="W12" i="45"/>
  <c r="AA13" i="45"/>
  <c r="K14" i="45"/>
  <c r="O14" i="45"/>
  <c r="I15" i="45"/>
  <c r="Y15" i="45"/>
  <c r="G16" i="45"/>
  <c r="W16" i="45"/>
  <c r="Y16" i="45"/>
  <c r="S12" i="35"/>
  <c r="T12" i="35" s="1"/>
  <c r="J12" i="35"/>
  <c r="N12" i="35"/>
  <c r="O12" i="35" s="1"/>
  <c r="V12" i="35"/>
  <c r="W12" i="35" s="1"/>
  <c r="D12" i="35"/>
  <c r="E12" i="35" s="1"/>
  <c r="N18" i="35"/>
  <c r="O18" i="35" s="1"/>
  <c r="J18" i="35"/>
  <c r="V18" i="35"/>
  <c r="W18" i="35" s="1"/>
  <c r="S18" i="35"/>
  <c r="T18" i="35" s="1"/>
  <c r="D18" i="35"/>
  <c r="E18" i="35" s="1"/>
  <c r="V11" i="35"/>
  <c r="W11" i="35" s="1"/>
  <c r="D11" i="35"/>
  <c r="E11" i="35" s="1"/>
  <c r="S11" i="35"/>
  <c r="T11" i="35" s="1"/>
  <c r="N11" i="35"/>
  <c r="J11" i="35"/>
  <c r="J13" i="35"/>
  <c r="N13" i="35"/>
  <c r="O13" i="35" s="1"/>
  <c r="V13" i="35"/>
  <c r="W13" i="35" s="1"/>
  <c r="S13" i="35"/>
  <c r="T13" i="35" s="1"/>
  <c r="D13" i="35"/>
  <c r="E13" i="35" s="1"/>
  <c r="V15" i="35"/>
  <c r="W15" i="35" s="1"/>
  <c r="D15" i="35"/>
  <c r="E15" i="35" s="1"/>
  <c r="S15" i="35"/>
  <c r="T15" i="35" s="1"/>
  <c r="N15" i="35"/>
  <c r="O15" i="35" s="1"/>
  <c r="J15" i="35"/>
  <c r="I15" i="35"/>
  <c r="N17" i="35"/>
  <c r="O17" i="35" s="1"/>
  <c r="V17" i="35"/>
  <c r="W17" i="35" s="1"/>
  <c r="S17" i="35"/>
  <c r="T17" i="35" s="1"/>
  <c r="D17" i="35"/>
  <c r="E17" i="35" s="1"/>
  <c r="J17" i="35"/>
  <c r="V19" i="35"/>
  <c r="W19" i="35" s="1"/>
  <c r="D19" i="35"/>
  <c r="E19" i="35" s="1"/>
  <c r="S19" i="35"/>
  <c r="T19" i="35" s="1"/>
  <c r="N19" i="35"/>
  <c r="O19" i="35" s="1"/>
  <c r="J19" i="35"/>
  <c r="S16" i="35"/>
  <c r="J16" i="35"/>
  <c r="V16" i="35"/>
  <c r="W16" i="35" s="1"/>
  <c r="D16" i="35"/>
  <c r="E16" i="35" s="1"/>
  <c r="N16" i="35"/>
  <c r="O16" i="35" s="1"/>
  <c r="N14" i="35"/>
  <c r="O14" i="35" s="1"/>
  <c r="S14" i="35"/>
  <c r="T14" i="35" s="1"/>
  <c r="D14" i="35"/>
  <c r="E14" i="35" s="1"/>
  <c r="J14" i="35"/>
  <c r="V14" i="35"/>
  <c r="W14" i="35" s="1"/>
  <c r="Y14" i="45"/>
  <c r="AB11" i="35"/>
  <c r="X11" i="35"/>
  <c r="AC11" i="35"/>
  <c r="AA11" i="35"/>
  <c r="Z11" i="35"/>
  <c r="AD11" i="35"/>
  <c r="Y11" i="35"/>
  <c r="AB12" i="35"/>
  <c r="X12" i="35"/>
  <c r="Z12" i="35"/>
  <c r="AD12" i="35"/>
  <c r="Y12" i="35"/>
  <c r="AC12" i="35"/>
  <c r="AA12" i="35"/>
  <c r="AB13" i="35"/>
  <c r="X13" i="35"/>
  <c r="AC13" i="35"/>
  <c r="AA13" i="35"/>
  <c r="Z13" i="35"/>
  <c r="AD13" i="35"/>
  <c r="Y13" i="35"/>
  <c r="AB14" i="35"/>
  <c r="X14" i="35"/>
  <c r="Z14" i="35"/>
  <c r="AD14" i="35"/>
  <c r="Y14" i="35"/>
  <c r="AC14" i="35"/>
  <c r="AA14" i="35"/>
  <c r="AB15" i="35"/>
  <c r="X15" i="35"/>
  <c r="AC15" i="35"/>
  <c r="AA15" i="35"/>
  <c r="Z15" i="35"/>
  <c r="Y15" i="35"/>
  <c r="AD15" i="35"/>
  <c r="AB16" i="35"/>
  <c r="X16" i="35"/>
  <c r="AD16" i="35"/>
  <c r="Y16" i="35"/>
  <c r="AA16" i="35"/>
  <c r="Z16" i="35"/>
  <c r="AC16" i="35"/>
  <c r="AB17" i="35"/>
  <c r="X17" i="35"/>
  <c r="AA17" i="35"/>
  <c r="Z17" i="35"/>
  <c r="Y17" i="35"/>
  <c r="AD17" i="35"/>
  <c r="AC17" i="35"/>
  <c r="AB18" i="35"/>
  <c r="X18" i="35"/>
  <c r="AD18" i="35"/>
  <c r="Y18" i="35"/>
  <c r="Z18" i="35"/>
  <c r="AC18" i="35"/>
  <c r="AA18" i="35"/>
  <c r="AB19" i="35"/>
  <c r="X19" i="35"/>
  <c r="AA19" i="35"/>
  <c r="Y19" i="35"/>
  <c r="AD19" i="35"/>
  <c r="AC19" i="35"/>
  <c r="Z19" i="35"/>
  <c r="AG11" i="35"/>
  <c r="AF11" i="35"/>
  <c r="AE11" i="35"/>
  <c r="AG12" i="35"/>
  <c r="AF12" i="35"/>
  <c r="AE12" i="35"/>
  <c r="AE13" i="35"/>
  <c r="AG13" i="35"/>
  <c r="AF13" i="35"/>
  <c r="AF14" i="35"/>
  <c r="AE14" i="35"/>
  <c r="AG14" i="35"/>
  <c r="AG15" i="35"/>
  <c r="AF15" i="35"/>
  <c r="AE15" i="35"/>
  <c r="AG16" i="35"/>
  <c r="AF16" i="35"/>
  <c r="AE16" i="35"/>
  <c r="AE17" i="35"/>
  <c r="AG17" i="35"/>
  <c r="AF17" i="35"/>
  <c r="AF18" i="35"/>
  <c r="AE18" i="35"/>
  <c r="AG18" i="35"/>
  <c r="AG19" i="35"/>
  <c r="AF19" i="35"/>
  <c r="AE19" i="35"/>
  <c r="I9" i="46"/>
  <c r="J9" i="46" s="1"/>
  <c r="E9" i="46"/>
  <c r="F9" i="46" s="1"/>
  <c r="AI9" i="46"/>
  <c r="AD9" i="46"/>
  <c r="AE9" i="46"/>
  <c r="AH9" i="46"/>
  <c r="AC9" i="46"/>
  <c r="AG9" i="46"/>
  <c r="AA9" i="46"/>
  <c r="J17" i="44"/>
  <c r="R18" i="16"/>
  <c r="V19" i="16"/>
  <c r="H20" i="16"/>
  <c r="X20" i="16"/>
  <c r="R22" i="16"/>
  <c r="V23" i="16"/>
  <c r="H24" i="16"/>
  <c r="X24" i="16"/>
  <c r="R26" i="16"/>
  <c r="V27" i="16"/>
  <c r="H28" i="16"/>
  <c r="X28" i="16"/>
  <c r="R30" i="16"/>
  <c r="V31" i="16"/>
  <c r="H32" i="16"/>
  <c r="X32" i="16"/>
  <c r="V18" i="16"/>
  <c r="X19" i="16"/>
  <c r="V22" i="16"/>
  <c r="X23" i="16"/>
  <c r="V26" i="16"/>
  <c r="X27" i="16"/>
  <c r="V30" i="16"/>
  <c r="X31" i="16"/>
  <c r="V34" i="16"/>
  <c r="X18" i="16"/>
  <c r="V21" i="16"/>
  <c r="X22" i="16"/>
  <c r="V25" i="16"/>
  <c r="X26" i="16"/>
  <c r="V29" i="16"/>
  <c r="X30" i="16"/>
  <c r="V33" i="16"/>
  <c r="X34" i="16"/>
  <c r="R19" i="16"/>
  <c r="V20" i="16"/>
  <c r="X21" i="16"/>
  <c r="R23" i="16"/>
  <c r="V24" i="16"/>
  <c r="X25" i="16"/>
  <c r="R27" i="16"/>
  <c r="V28" i="16"/>
  <c r="X29" i="16"/>
  <c r="R31" i="16"/>
  <c r="V32" i="16"/>
  <c r="X33" i="16"/>
  <c r="R34" i="16"/>
  <c r="R21" i="16"/>
  <c r="R25" i="16"/>
  <c r="R29" i="16"/>
  <c r="R33" i="16"/>
  <c r="H18" i="16"/>
  <c r="R20" i="16"/>
  <c r="H22" i="16"/>
  <c r="R24" i="16"/>
  <c r="H26" i="16"/>
  <c r="R28" i="16"/>
  <c r="H30" i="16"/>
  <c r="R32" i="16"/>
  <c r="H19" i="16"/>
  <c r="H23" i="16"/>
  <c r="H27" i="16"/>
  <c r="H31" i="16"/>
  <c r="H34" i="16"/>
  <c r="H21" i="16"/>
  <c r="H25" i="16"/>
  <c r="H29" i="16"/>
  <c r="H33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P10" i="44"/>
  <c r="AA10" i="44"/>
  <c r="Y10" i="44"/>
  <c r="L10" i="44"/>
  <c r="AL22" i="45"/>
  <c r="AL30" i="45"/>
  <c r="AL27" i="45"/>
  <c r="AL12" i="45"/>
  <c r="AL14" i="45"/>
  <c r="AL16" i="45"/>
  <c r="AL21" i="45"/>
  <c r="AL13" i="45"/>
  <c r="AL18" i="45"/>
  <c r="AL29" i="45"/>
  <c r="AL20" i="45"/>
  <c r="AL23" i="45"/>
  <c r="AL26" i="45"/>
  <c r="AL15" i="45"/>
  <c r="AL19" i="45"/>
  <c r="AL25" i="45"/>
  <c r="AL28" i="45"/>
  <c r="K16" i="16"/>
  <c r="Q16" i="16"/>
  <c r="R17" i="16" s="1"/>
  <c r="G16" i="16"/>
  <c r="H17" i="16" s="1"/>
  <c r="E16" i="16"/>
  <c r="F17" i="16" s="1"/>
  <c r="C16" i="16"/>
  <c r="B16" i="16"/>
  <c r="J10" i="6"/>
  <c r="AA10" i="6"/>
  <c r="H10" i="6"/>
  <c r="F10" i="6"/>
  <c r="R13" i="35" l="1"/>
  <c r="R12" i="35"/>
  <c r="P11" i="35"/>
  <c r="P13" i="35"/>
  <c r="P17" i="35"/>
  <c r="R19" i="35"/>
  <c r="P16" i="35"/>
  <c r="R11" i="35"/>
  <c r="P18" i="35"/>
  <c r="P12" i="35"/>
  <c r="R14" i="35"/>
  <c r="R15" i="35"/>
  <c r="AK9" i="46"/>
  <c r="AH19" i="35"/>
  <c r="AH18" i="35"/>
  <c r="AH17" i="35"/>
  <c r="AH16" i="35"/>
  <c r="T16" i="35"/>
  <c r="AH15" i="35"/>
  <c r="AH14" i="35"/>
  <c r="AH12" i="35"/>
  <c r="AH13" i="35"/>
  <c r="AH11" i="35"/>
  <c r="O11" i="35"/>
  <c r="AL9" i="46"/>
  <c r="J168" i="1"/>
  <c r="H168" i="1"/>
  <c r="AI168" i="1"/>
  <c r="AH168" i="1"/>
  <c r="AG168" i="1"/>
  <c r="AF168" i="1"/>
  <c r="AE168" i="1"/>
  <c r="AD168" i="1"/>
  <c r="AB168" i="1"/>
  <c r="L168" i="1"/>
  <c r="Z168" i="1"/>
  <c r="S168" i="1"/>
  <c r="F168" i="1"/>
  <c r="D168" i="1"/>
  <c r="C168" i="1"/>
  <c r="B168" i="1"/>
  <c r="J167" i="1"/>
  <c r="H167" i="1"/>
  <c r="I114" i="1" s="1"/>
  <c r="AI167" i="1"/>
  <c r="AH167" i="1"/>
  <c r="AG167" i="1"/>
  <c r="AF167" i="1"/>
  <c r="AE167" i="1"/>
  <c r="AD167" i="1"/>
  <c r="AB167" i="1"/>
  <c r="L167" i="1"/>
  <c r="M114" i="1" s="1"/>
  <c r="Z167" i="1"/>
  <c r="AA114" i="1" s="1"/>
  <c r="S167" i="1"/>
  <c r="T114" i="1" s="1"/>
  <c r="F167" i="1"/>
  <c r="G114" i="1" s="1"/>
  <c r="D167" i="1"/>
  <c r="E114" i="1" s="1"/>
  <c r="C167" i="1"/>
  <c r="B167" i="1"/>
  <c r="J166" i="1"/>
  <c r="H166" i="1"/>
  <c r="I113" i="1" s="1"/>
  <c r="AI166" i="1"/>
  <c r="AH166" i="1"/>
  <c r="AG166" i="1"/>
  <c r="AF166" i="1"/>
  <c r="AE166" i="1"/>
  <c r="AD166" i="1"/>
  <c r="AB166" i="1"/>
  <c r="L166" i="1"/>
  <c r="M113" i="1" s="1"/>
  <c r="Z166" i="1"/>
  <c r="AA113" i="1" s="1"/>
  <c r="S166" i="1"/>
  <c r="T113" i="1" s="1"/>
  <c r="F166" i="1"/>
  <c r="G113" i="1" s="1"/>
  <c r="D166" i="1"/>
  <c r="E113" i="1" s="1"/>
  <c r="C166" i="1"/>
  <c r="B166" i="1"/>
  <c r="J165" i="1"/>
  <c r="H165" i="1"/>
  <c r="I112" i="1" s="1"/>
  <c r="AI165" i="1"/>
  <c r="AH165" i="1"/>
  <c r="AG165" i="1"/>
  <c r="AF165" i="1"/>
  <c r="AE165" i="1"/>
  <c r="AD165" i="1"/>
  <c r="AB165" i="1"/>
  <c r="L165" i="1"/>
  <c r="M112" i="1" s="1"/>
  <c r="Z165" i="1"/>
  <c r="AA112" i="1" s="1"/>
  <c r="S165" i="1"/>
  <c r="T112" i="1" s="1"/>
  <c r="F165" i="1"/>
  <c r="G112" i="1" s="1"/>
  <c r="D165" i="1"/>
  <c r="E112" i="1" s="1"/>
  <c r="C165" i="1"/>
  <c r="B165" i="1"/>
  <c r="J164" i="1"/>
  <c r="H164" i="1"/>
  <c r="I111" i="1" s="1"/>
  <c r="AI164" i="1"/>
  <c r="AH164" i="1"/>
  <c r="AG164" i="1"/>
  <c r="AF164" i="1"/>
  <c r="AE164" i="1"/>
  <c r="AD164" i="1"/>
  <c r="AB164" i="1"/>
  <c r="L164" i="1"/>
  <c r="M111" i="1" s="1"/>
  <c r="Z164" i="1"/>
  <c r="AA111" i="1" s="1"/>
  <c r="S164" i="1"/>
  <c r="T111" i="1" s="1"/>
  <c r="F164" i="1"/>
  <c r="G111" i="1" s="1"/>
  <c r="D164" i="1"/>
  <c r="E111" i="1" s="1"/>
  <c r="C164" i="1"/>
  <c r="B164" i="1"/>
  <c r="J163" i="1"/>
  <c r="H163" i="1"/>
  <c r="I110" i="1" s="1"/>
  <c r="AI163" i="1"/>
  <c r="AH163" i="1"/>
  <c r="AG163" i="1"/>
  <c r="AF163" i="1"/>
  <c r="AE163" i="1"/>
  <c r="AD163" i="1"/>
  <c r="AB163" i="1"/>
  <c r="L163" i="1"/>
  <c r="M110" i="1" s="1"/>
  <c r="Z163" i="1"/>
  <c r="AA110" i="1" s="1"/>
  <c r="S163" i="1"/>
  <c r="T110" i="1" s="1"/>
  <c r="F163" i="1"/>
  <c r="G110" i="1" s="1"/>
  <c r="D163" i="1"/>
  <c r="E110" i="1" s="1"/>
  <c r="C163" i="1"/>
  <c r="B163" i="1"/>
  <c r="J162" i="1"/>
  <c r="H162" i="1"/>
  <c r="I109" i="1" s="1"/>
  <c r="AI162" i="1"/>
  <c r="AH162" i="1"/>
  <c r="AG162" i="1"/>
  <c r="AF162" i="1"/>
  <c r="AE162" i="1"/>
  <c r="AD162" i="1"/>
  <c r="AB162" i="1"/>
  <c r="L162" i="1"/>
  <c r="M109" i="1" s="1"/>
  <c r="Z162" i="1"/>
  <c r="AA109" i="1" s="1"/>
  <c r="S162" i="1"/>
  <c r="T109" i="1" s="1"/>
  <c r="F162" i="1"/>
  <c r="G109" i="1" s="1"/>
  <c r="D162" i="1"/>
  <c r="E109" i="1" s="1"/>
  <c r="C162" i="1"/>
  <c r="B162" i="1"/>
  <c r="J161" i="1"/>
  <c r="H161" i="1"/>
  <c r="I108" i="1" s="1"/>
  <c r="AI161" i="1"/>
  <c r="AH161" i="1"/>
  <c r="AG161" i="1"/>
  <c r="AF161" i="1"/>
  <c r="AE161" i="1"/>
  <c r="AD161" i="1"/>
  <c r="AB161" i="1"/>
  <c r="L161" i="1"/>
  <c r="M108" i="1" s="1"/>
  <c r="Z161" i="1"/>
  <c r="AA108" i="1" s="1"/>
  <c r="S161" i="1"/>
  <c r="T108" i="1" s="1"/>
  <c r="F161" i="1"/>
  <c r="G108" i="1" s="1"/>
  <c r="D161" i="1"/>
  <c r="E108" i="1" s="1"/>
  <c r="C161" i="1"/>
  <c r="B161" i="1"/>
  <c r="J160" i="1"/>
  <c r="H160" i="1"/>
  <c r="I107" i="1" s="1"/>
  <c r="AI160" i="1"/>
  <c r="AH160" i="1"/>
  <c r="AG160" i="1"/>
  <c r="AF160" i="1"/>
  <c r="AE160" i="1"/>
  <c r="AD160" i="1"/>
  <c r="AB160" i="1"/>
  <c r="L160" i="1"/>
  <c r="M107" i="1" s="1"/>
  <c r="Z160" i="1"/>
  <c r="AA107" i="1" s="1"/>
  <c r="S160" i="1"/>
  <c r="T107" i="1" s="1"/>
  <c r="F160" i="1"/>
  <c r="G107" i="1" s="1"/>
  <c r="D160" i="1"/>
  <c r="E107" i="1" s="1"/>
  <c r="C160" i="1"/>
  <c r="B160" i="1"/>
  <c r="J159" i="1"/>
  <c r="H159" i="1"/>
  <c r="I106" i="1" s="1"/>
  <c r="AI159" i="1"/>
  <c r="AH159" i="1"/>
  <c r="AG159" i="1"/>
  <c r="AF159" i="1"/>
  <c r="AE159" i="1"/>
  <c r="AD159" i="1"/>
  <c r="AB159" i="1"/>
  <c r="L159" i="1"/>
  <c r="M106" i="1" s="1"/>
  <c r="Z159" i="1"/>
  <c r="AA106" i="1" s="1"/>
  <c r="S159" i="1"/>
  <c r="T106" i="1" s="1"/>
  <c r="F159" i="1"/>
  <c r="G106" i="1" s="1"/>
  <c r="D159" i="1"/>
  <c r="E106" i="1" s="1"/>
  <c r="C159" i="1"/>
  <c r="B159" i="1"/>
  <c r="J158" i="1"/>
  <c r="H158" i="1"/>
  <c r="I105" i="1" s="1"/>
  <c r="AI158" i="1"/>
  <c r="AH158" i="1"/>
  <c r="AG158" i="1"/>
  <c r="AF158" i="1"/>
  <c r="AE158" i="1"/>
  <c r="AD158" i="1"/>
  <c r="AB158" i="1"/>
  <c r="L158" i="1"/>
  <c r="M105" i="1" s="1"/>
  <c r="Z158" i="1"/>
  <c r="AA105" i="1" s="1"/>
  <c r="S158" i="1"/>
  <c r="T105" i="1" s="1"/>
  <c r="F158" i="1"/>
  <c r="G105" i="1" s="1"/>
  <c r="D158" i="1"/>
  <c r="E105" i="1" s="1"/>
  <c r="C158" i="1"/>
  <c r="B158" i="1"/>
  <c r="J157" i="1"/>
  <c r="H157" i="1"/>
  <c r="I104" i="1" s="1"/>
  <c r="AI157" i="1"/>
  <c r="AH157" i="1"/>
  <c r="AG157" i="1"/>
  <c r="AF157" i="1"/>
  <c r="AE157" i="1"/>
  <c r="AD157" i="1"/>
  <c r="AB157" i="1"/>
  <c r="L157" i="1"/>
  <c r="M104" i="1" s="1"/>
  <c r="Z157" i="1"/>
  <c r="AA104" i="1" s="1"/>
  <c r="S157" i="1"/>
  <c r="T104" i="1" s="1"/>
  <c r="F157" i="1"/>
  <c r="G104" i="1" s="1"/>
  <c r="D157" i="1"/>
  <c r="E104" i="1" s="1"/>
  <c r="C157" i="1"/>
  <c r="B157" i="1"/>
  <c r="J156" i="1"/>
  <c r="H156" i="1"/>
  <c r="I103" i="1" s="1"/>
  <c r="AI156" i="1"/>
  <c r="AH156" i="1"/>
  <c r="AG156" i="1"/>
  <c r="AF156" i="1"/>
  <c r="AE156" i="1"/>
  <c r="AD156" i="1"/>
  <c r="AB156" i="1"/>
  <c r="L156" i="1"/>
  <c r="M103" i="1" s="1"/>
  <c r="Z156" i="1"/>
  <c r="AA103" i="1" s="1"/>
  <c r="S156" i="1"/>
  <c r="T103" i="1" s="1"/>
  <c r="F156" i="1"/>
  <c r="G103" i="1" s="1"/>
  <c r="D156" i="1"/>
  <c r="E103" i="1" s="1"/>
  <c r="C156" i="1"/>
  <c r="B156" i="1"/>
  <c r="J155" i="1"/>
  <c r="H155" i="1"/>
  <c r="I102" i="1" s="1"/>
  <c r="AI155" i="1"/>
  <c r="AH155" i="1"/>
  <c r="AG155" i="1"/>
  <c r="AF155" i="1"/>
  <c r="AE155" i="1"/>
  <c r="AD155" i="1"/>
  <c r="AB155" i="1"/>
  <c r="L155" i="1"/>
  <c r="Z155" i="1"/>
  <c r="S155" i="1"/>
  <c r="F155" i="1"/>
  <c r="D155" i="1"/>
  <c r="C155" i="1"/>
  <c r="B155" i="1"/>
  <c r="J154" i="1"/>
  <c r="H154" i="1"/>
  <c r="I101" i="1" s="1"/>
  <c r="AI154" i="1"/>
  <c r="AH154" i="1"/>
  <c r="AG154" i="1"/>
  <c r="AF154" i="1"/>
  <c r="AE154" i="1"/>
  <c r="AD154" i="1"/>
  <c r="AB154" i="1"/>
  <c r="L154" i="1"/>
  <c r="Z154" i="1"/>
  <c r="S154" i="1"/>
  <c r="F154" i="1"/>
  <c r="D154" i="1"/>
  <c r="C154" i="1"/>
  <c r="B154" i="1"/>
  <c r="J153" i="1"/>
  <c r="H153" i="1"/>
  <c r="I100" i="1" s="1"/>
  <c r="AI153" i="1"/>
  <c r="AH153" i="1"/>
  <c r="AG153" i="1"/>
  <c r="AF153" i="1"/>
  <c r="AE153" i="1"/>
  <c r="AD153" i="1"/>
  <c r="AB153" i="1"/>
  <c r="L153" i="1"/>
  <c r="Z153" i="1"/>
  <c r="S153" i="1"/>
  <c r="F153" i="1"/>
  <c r="D153" i="1"/>
  <c r="C153" i="1"/>
  <c r="B153" i="1"/>
  <c r="J152" i="1"/>
  <c r="H152" i="1"/>
  <c r="I99" i="1" s="1"/>
  <c r="AI152" i="1"/>
  <c r="AH152" i="1"/>
  <c r="AG152" i="1"/>
  <c r="AF152" i="1"/>
  <c r="AE152" i="1"/>
  <c r="AD152" i="1"/>
  <c r="AB152" i="1"/>
  <c r="L152" i="1"/>
  <c r="Z152" i="1"/>
  <c r="S152" i="1"/>
  <c r="F152" i="1"/>
  <c r="D152" i="1"/>
  <c r="C152" i="1"/>
  <c r="B152" i="1"/>
  <c r="J151" i="1"/>
  <c r="H151" i="1"/>
  <c r="I98" i="1" s="1"/>
  <c r="AI151" i="1"/>
  <c r="AH151" i="1"/>
  <c r="AG151" i="1"/>
  <c r="AF151" i="1"/>
  <c r="AE151" i="1"/>
  <c r="AD151" i="1"/>
  <c r="AB151" i="1"/>
  <c r="L151" i="1"/>
  <c r="Z151" i="1"/>
  <c r="S151" i="1"/>
  <c r="F151" i="1"/>
  <c r="D151" i="1"/>
  <c r="C151" i="1"/>
  <c r="B151" i="1"/>
  <c r="J150" i="1"/>
  <c r="H150" i="1"/>
  <c r="I97" i="1" s="1"/>
  <c r="AI150" i="1"/>
  <c r="AH150" i="1"/>
  <c r="AG150" i="1"/>
  <c r="AF150" i="1"/>
  <c r="AE150" i="1"/>
  <c r="AD150" i="1"/>
  <c r="AB150" i="1"/>
  <c r="L150" i="1"/>
  <c r="Z150" i="1"/>
  <c r="S150" i="1"/>
  <c r="F150" i="1"/>
  <c r="D150" i="1"/>
  <c r="C150" i="1"/>
  <c r="B150" i="1"/>
  <c r="J149" i="1"/>
  <c r="H149" i="1"/>
  <c r="I96" i="1" s="1"/>
  <c r="AI149" i="1"/>
  <c r="AH149" i="1"/>
  <c r="AG149" i="1"/>
  <c r="AF149" i="1"/>
  <c r="AE149" i="1"/>
  <c r="AD149" i="1"/>
  <c r="AB149" i="1"/>
  <c r="L149" i="1"/>
  <c r="Z149" i="1"/>
  <c r="S149" i="1"/>
  <c r="F149" i="1"/>
  <c r="D149" i="1"/>
  <c r="C149" i="1"/>
  <c r="B149" i="1"/>
  <c r="J148" i="1"/>
  <c r="H148" i="1"/>
  <c r="I95" i="1" s="1"/>
  <c r="AI148" i="1"/>
  <c r="AH148" i="1"/>
  <c r="AG148" i="1"/>
  <c r="AF148" i="1"/>
  <c r="AE148" i="1"/>
  <c r="AD148" i="1"/>
  <c r="AB148" i="1"/>
  <c r="L148" i="1"/>
  <c r="Z148" i="1"/>
  <c r="S148" i="1"/>
  <c r="F148" i="1"/>
  <c r="D148" i="1"/>
  <c r="C148" i="1"/>
  <c r="B148" i="1"/>
  <c r="J147" i="1"/>
  <c r="H147" i="1"/>
  <c r="I94" i="1" s="1"/>
  <c r="AI147" i="1"/>
  <c r="AH147" i="1"/>
  <c r="AG147" i="1"/>
  <c r="AF147" i="1"/>
  <c r="AE147" i="1"/>
  <c r="AD147" i="1"/>
  <c r="AB147" i="1"/>
  <c r="L147" i="1"/>
  <c r="Z147" i="1"/>
  <c r="S147" i="1"/>
  <c r="F147" i="1"/>
  <c r="D147" i="1"/>
  <c r="C147" i="1"/>
  <c r="B147" i="1"/>
  <c r="J146" i="1"/>
  <c r="H146" i="1"/>
  <c r="I93" i="1" s="1"/>
  <c r="AI146" i="1"/>
  <c r="AH146" i="1"/>
  <c r="AG146" i="1"/>
  <c r="AF146" i="1"/>
  <c r="AE146" i="1"/>
  <c r="AD146" i="1"/>
  <c r="AB146" i="1"/>
  <c r="L146" i="1"/>
  <c r="Z146" i="1"/>
  <c r="S146" i="1"/>
  <c r="F146" i="1"/>
  <c r="D146" i="1"/>
  <c r="C146" i="1"/>
  <c r="B146" i="1"/>
  <c r="J145" i="1"/>
  <c r="H145" i="1"/>
  <c r="I92" i="1" s="1"/>
  <c r="AI145" i="1"/>
  <c r="AH145" i="1"/>
  <c r="AG145" i="1"/>
  <c r="AF145" i="1"/>
  <c r="AE145" i="1"/>
  <c r="AD145" i="1"/>
  <c r="AB145" i="1"/>
  <c r="L145" i="1"/>
  <c r="Z145" i="1"/>
  <c r="S145" i="1"/>
  <c r="F145" i="1"/>
  <c r="D145" i="1"/>
  <c r="C145" i="1"/>
  <c r="B145" i="1"/>
  <c r="J144" i="1"/>
  <c r="H144" i="1"/>
  <c r="I91" i="1" s="1"/>
  <c r="AI144" i="1"/>
  <c r="AH144" i="1"/>
  <c r="AG144" i="1"/>
  <c r="AF144" i="1"/>
  <c r="AE144" i="1"/>
  <c r="AD144" i="1"/>
  <c r="AB144" i="1"/>
  <c r="L144" i="1"/>
  <c r="Z144" i="1"/>
  <c r="S144" i="1"/>
  <c r="F144" i="1"/>
  <c r="D144" i="1"/>
  <c r="C144" i="1"/>
  <c r="B144" i="1"/>
  <c r="J143" i="1"/>
  <c r="H143" i="1"/>
  <c r="I90" i="1" s="1"/>
  <c r="AI143" i="1"/>
  <c r="AH143" i="1"/>
  <c r="AG143" i="1"/>
  <c r="AF143" i="1"/>
  <c r="AE143" i="1"/>
  <c r="AD143" i="1"/>
  <c r="AB143" i="1"/>
  <c r="L143" i="1"/>
  <c r="Z143" i="1"/>
  <c r="S143" i="1"/>
  <c r="F143" i="1"/>
  <c r="D143" i="1"/>
  <c r="C143" i="1"/>
  <c r="B143" i="1"/>
  <c r="J142" i="1"/>
  <c r="H142" i="1"/>
  <c r="I89" i="1" s="1"/>
  <c r="AI142" i="1"/>
  <c r="AH142" i="1"/>
  <c r="AG142" i="1"/>
  <c r="AF142" i="1"/>
  <c r="AE142" i="1"/>
  <c r="AD142" i="1"/>
  <c r="AB142" i="1"/>
  <c r="L142" i="1"/>
  <c r="Z142" i="1"/>
  <c r="S142" i="1"/>
  <c r="F142" i="1"/>
  <c r="D142" i="1"/>
  <c r="C142" i="1"/>
  <c r="B142" i="1"/>
  <c r="J141" i="1"/>
  <c r="H141" i="1"/>
  <c r="I88" i="1" s="1"/>
  <c r="AI141" i="1"/>
  <c r="AH141" i="1"/>
  <c r="AG141" i="1"/>
  <c r="AF141" i="1"/>
  <c r="AE141" i="1"/>
  <c r="AD141" i="1"/>
  <c r="AB141" i="1"/>
  <c r="L141" i="1"/>
  <c r="Z141" i="1"/>
  <c r="S141" i="1"/>
  <c r="F141" i="1"/>
  <c r="D141" i="1"/>
  <c r="C141" i="1"/>
  <c r="B141" i="1"/>
  <c r="J140" i="1"/>
  <c r="H140" i="1"/>
  <c r="I87" i="1" s="1"/>
  <c r="AI140" i="1"/>
  <c r="AH140" i="1"/>
  <c r="AG140" i="1"/>
  <c r="AF140" i="1"/>
  <c r="AE140" i="1"/>
  <c r="AD140" i="1"/>
  <c r="AB140" i="1"/>
  <c r="L140" i="1"/>
  <c r="M87" i="1" s="1"/>
  <c r="Z140" i="1"/>
  <c r="AA87" i="1" s="1"/>
  <c r="S140" i="1"/>
  <c r="T87" i="1" s="1"/>
  <c r="F140" i="1"/>
  <c r="G87" i="1" s="1"/>
  <c r="D140" i="1"/>
  <c r="E87" i="1" s="1"/>
  <c r="C140" i="1"/>
  <c r="B140" i="1"/>
  <c r="J139" i="1"/>
  <c r="H139" i="1"/>
  <c r="I86" i="1" s="1"/>
  <c r="AI139" i="1"/>
  <c r="AH139" i="1"/>
  <c r="AG139" i="1"/>
  <c r="AF139" i="1"/>
  <c r="AE139" i="1"/>
  <c r="AD139" i="1"/>
  <c r="AB139" i="1"/>
  <c r="L139" i="1"/>
  <c r="M86" i="1" s="1"/>
  <c r="Z139" i="1"/>
  <c r="AA86" i="1" s="1"/>
  <c r="S139" i="1"/>
  <c r="T86" i="1" s="1"/>
  <c r="F139" i="1"/>
  <c r="G86" i="1" s="1"/>
  <c r="D139" i="1"/>
  <c r="E86" i="1" s="1"/>
  <c r="C139" i="1"/>
  <c r="B139" i="1"/>
  <c r="J138" i="1"/>
  <c r="H138" i="1"/>
  <c r="I85" i="1" s="1"/>
  <c r="AI138" i="1"/>
  <c r="AH138" i="1"/>
  <c r="AG138" i="1"/>
  <c r="AF138" i="1"/>
  <c r="AE138" i="1"/>
  <c r="AD138" i="1"/>
  <c r="AB138" i="1"/>
  <c r="L138" i="1"/>
  <c r="M85" i="1" s="1"/>
  <c r="Z138" i="1"/>
  <c r="AA85" i="1" s="1"/>
  <c r="S138" i="1"/>
  <c r="T85" i="1" s="1"/>
  <c r="F138" i="1"/>
  <c r="G85" i="1" s="1"/>
  <c r="D138" i="1"/>
  <c r="E85" i="1" s="1"/>
  <c r="C138" i="1"/>
  <c r="B138" i="1"/>
  <c r="J137" i="1"/>
  <c r="H137" i="1"/>
  <c r="I84" i="1" s="1"/>
  <c r="AI137" i="1"/>
  <c r="AH137" i="1"/>
  <c r="AG137" i="1"/>
  <c r="AF137" i="1"/>
  <c r="AE137" i="1"/>
  <c r="AD137" i="1"/>
  <c r="AB137" i="1"/>
  <c r="L137" i="1"/>
  <c r="M84" i="1" s="1"/>
  <c r="Z137" i="1"/>
  <c r="AA84" i="1" s="1"/>
  <c r="S137" i="1"/>
  <c r="T84" i="1" s="1"/>
  <c r="F137" i="1"/>
  <c r="G84" i="1" s="1"/>
  <c r="D137" i="1"/>
  <c r="E84" i="1" s="1"/>
  <c r="C137" i="1"/>
  <c r="B137" i="1"/>
  <c r="J136" i="1"/>
  <c r="H136" i="1"/>
  <c r="I83" i="1" s="1"/>
  <c r="AI136" i="1"/>
  <c r="AH136" i="1"/>
  <c r="AG136" i="1"/>
  <c r="AF136" i="1"/>
  <c r="AE136" i="1"/>
  <c r="AD136" i="1"/>
  <c r="AB136" i="1"/>
  <c r="L136" i="1"/>
  <c r="M83" i="1" s="1"/>
  <c r="Z136" i="1"/>
  <c r="AA83" i="1" s="1"/>
  <c r="S136" i="1"/>
  <c r="T83" i="1" s="1"/>
  <c r="F136" i="1"/>
  <c r="G83" i="1" s="1"/>
  <c r="D136" i="1"/>
  <c r="E83" i="1" s="1"/>
  <c r="C136" i="1"/>
  <c r="B136" i="1"/>
  <c r="J135" i="1"/>
  <c r="H135" i="1"/>
  <c r="I82" i="1" s="1"/>
  <c r="AI135" i="1"/>
  <c r="AH135" i="1"/>
  <c r="AG135" i="1"/>
  <c r="AF135" i="1"/>
  <c r="AE135" i="1"/>
  <c r="AD135" i="1"/>
  <c r="AB135" i="1"/>
  <c r="L135" i="1"/>
  <c r="M82" i="1" s="1"/>
  <c r="Z135" i="1"/>
  <c r="AA82" i="1" s="1"/>
  <c r="S135" i="1"/>
  <c r="T82" i="1" s="1"/>
  <c r="F135" i="1"/>
  <c r="G82" i="1" s="1"/>
  <c r="D135" i="1"/>
  <c r="E82" i="1" s="1"/>
  <c r="C135" i="1"/>
  <c r="B135" i="1"/>
  <c r="J134" i="1"/>
  <c r="H134" i="1"/>
  <c r="I81" i="1" s="1"/>
  <c r="AI134" i="1"/>
  <c r="AH134" i="1"/>
  <c r="AG134" i="1"/>
  <c r="AF134" i="1"/>
  <c r="AE134" i="1"/>
  <c r="AD134" i="1"/>
  <c r="AB134" i="1"/>
  <c r="L134" i="1"/>
  <c r="M81" i="1" s="1"/>
  <c r="Z134" i="1"/>
  <c r="AA81" i="1" s="1"/>
  <c r="S134" i="1"/>
  <c r="T81" i="1" s="1"/>
  <c r="F134" i="1"/>
  <c r="G81" i="1" s="1"/>
  <c r="D134" i="1"/>
  <c r="E81" i="1" s="1"/>
  <c r="C134" i="1"/>
  <c r="B134" i="1"/>
  <c r="J133" i="1"/>
  <c r="H133" i="1"/>
  <c r="I80" i="1" s="1"/>
  <c r="AI133" i="1"/>
  <c r="AH133" i="1"/>
  <c r="AG133" i="1"/>
  <c r="AF133" i="1"/>
  <c r="AE133" i="1"/>
  <c r="AD133" i="1"/>
  <c r="AB133" i="1"/>
  <c r="L133" i="1"/>
  <c r="M80" i="1" s="1"/>
  <c r="Z133" i="1"/>
  <c r="AA80" i="1" s="1"/>
  <c r="S133" i="1"/>
  <c r="T80" i="1" s="1"/>
  <c r="F133" i="1"/>
  <c r="G80" i="1" s="1"/>
  <c r="D133" i="1"/>
  <c r="E80" i="1" s="1"/>
  <c r="C133" i="1"/>
  <c r="B133" i="1"/>
  <c r="J132" i="1"/>
  <c r="H132" i="1"/>
  <c r="I79" i="1" s="1"/>
  <c r="AI132" i="1"/>
  <c r="AH132" i="1"/>
  <c r="AG132" i="1"/>
  <c r="AF132" i="1"/>
  <c r="AE132" i="1"/>
  <c r="AD132" i="1"/>
  <c r="AB132" i="1"/>
  <c r="L132" i="1"/>
  <c r="M79" i="1" s="1"/>
  <c r="Z132" i="1"/>
  <c r="AA79" i="1" s="1"/>
  <c r="S132" i="1"/>
  <c r="T79" i="1" s="1"/>
  <c r="F132" i="1"/>
  <c r="G79" i="1" s="1"/>
  <c r="D132" i="1"/>
  <c r="E79" i="1" s="1"/>
  <c r="C132" i="1"/>
  <c r="B132" i="1"/>
  <c r="J131" i="1"/>
  <c r="H131" i="1"/>
  <c r="I78" i="1" s="1"/>
  <c r="AI131" i="1"/>
  <c r="AH131" i="1"/>
  <c r="AG131" i="1"/>
  <c r="AF131" i="1"/>
  <c r="AE131" i="1"/>
  <c r="AD131" i="1"/>
  <c r="AB131" i="1"/>
  <c r="L131" i="1"/>
  <c r="M78" i="1" s="1"/>
  <c r="Z131" i="1"/>
  <c r="AA78" i="1" s="1"/>
  <c r="S131" i="1"/>
  <c r="T78" i="1" s="1"/>
  <c r="F131" i="1"/>
  <c r="G78" i="1" s="1"/>
  <c r="D131" i="1"/>
  <c r="E78" i="1" s="1"/>
  <c r="C131" i="1"/>
  <c r="B131" i="1"/>
  <c r="J130" i="1"/>
  <c r="H130" i="1"/>
  <c r="I77" i="1" s="1"/>
  <c r="AI130" i="1"/>
  <c r="AH130" i="1"/>
  <c r="AG130" i="1"/>
  <c r="AF130" i="1"/>
  <c r="AE130" i="1"/>
  <c r="AD130" i="1"/>
  <c r="AB130" i="1"/>
  <c r="L130" i="1"/>
  <c r="M77" i="1" s="1"/>
  <c r="Z130" i="1"/>
  <c r="AA77" i="1" s="1"/>
  <c r="S130" i="1"/>
  <c r="T77" i="1" s="1"/>
  <c r="F130" i="1"/>
  <c r="G77" i="1" s="1"/>
  <c r="D130" i="1"/>
  <c r="E77" i="1" s="1"/>
  <c r="C130" i="1"/>
  <c r="B130" i="1"/>
  <c r="J129" i="1"/>
  <c r="H129" i="1"/>
  <c r="I76" i="1" s="1"/>
  <c r="AI129" i="1"/>
  <c r="AH129" i="1"/>
  <c r="AG129" i="1"/>
  <c r="AF129" i="1"/>
  <c r="AE129" i="1"/>
  <c r="AD129" i="1"/>
  <c r="AB129" i="1"/>
  <c r="L129" i="1"/>
  <c r="M76" i="1" s="1"/>
  <c r="Z129" i="1"/>
  <c r="AA76" i="1" s="1"/>
  <c r="S129" i="1"/>
  <c r="T76" i="1" s="1"/>
  <c r="F129" i="1"/>
  <c r="G76" i="1" s="1"/>
  <c r="D129" i="1"/>
  <c r="E76" i="1" s="1"/>
  <c r="C129" i="1"/>
  <c r="B129" i="1"/>
  <c r="J128" i="1"/>
  <c r="H128" i="1"/>
  <c r="I75" i="1" s="1"/>
  <c r="AI128" i="1"/>
  <c r="AH128" i="1"/>
  <c r="AG128" i="1"/>
  <c r="AF128" i="1"/>
  <c r="AE128" i="1"/>
  <c r="AD128" i="1"/>
  <c r="AB128" i="1"/>
  <c r="L128" i="1"/>
  <c r="M75" i="1" s="1"/>
  <c r="Z128" i="1"/>
  <c r="AA75" i="1" s="1"/>
  <c r="S128" i="1"/>
  <c r="T75" i="1" s="1"/>
  <c r="F128" i="1"/>
  <c r="G75" i="1" s="1"/>
  <c r="D128" i="1"/>
  <c r="E75" i="1" s="1"/>
  <c r="C128" i="1"/>
  <c r="B128" i="1"/>
  <c r="J127" i="1"/>
  <c r="H127" i="1"/>
  <c r="I74" i="1" s="1"/>
  <c r="AI127" i="1"/>
  <c r="AH127" i="1"/>
  <c r="AG127" i="1"/>
  <c r="AF127" i="1"/>
  <c r="AE127" i="1"/>
  <c r="AD127" i="1"/>
  <c r="AB127" i="1"/>
  <c r="L127" i="1"/>
  <c r="M74" i="1" s="1"/>
  <c r="Z127" i="1"/>
  <c r="AA74" i="1" s="1"/>
  <c r="S127" i="1"/>
  <c r="T74" i="1" s="1"/>
  <c r="F127" i="1"/>
  <c r="G74" i="1" s="1"/>
  <c r="D127" i="1"/>
  <c r="E74" i="1" s="1"/>
  <c r="C127" i="1"/>
  <c r="B127" i="1"/>
  <c r="J126" i="1"/>
  <c r="H126" i="1"/>
  <c r="AI126" i="1"/>
  <c r="AH126" i="1"/>
  <c r="AG126" i="1"/>
  <c r="AF126" i="1"/>
  <c r="AE126" i="1"/>
  <c r="AD126" i="1"/>
  <c r="AB126" i="1"/>
  <c r="L126" i="1"/>
  <c r="Z126" i="1"/>
  <c r="S126" i="1"/>
  <c r="F126" i="1"/>
  <c r="D126" i="1"/>
  <c r="C126" i="1"/>
  <c r="B126" i="1"/>
  <c r="J125" i="1"/>
  <c r="H125" i="1"/>
  <c r="AI125" i="1"/>
  <c r="AH125" i="1"/>
  <c r="AG125" i="1"/>
  <c r="AF125" i="1"/>
  <c r="AE125" i="1"/>
  <c r="AD125" i="1"/>
  <c r="AB125" i="1"/>
  <c r="L125" i="1"/>
  <c r="Z125" i="1"/>
  <c r="S125" i="1"/>
  <c r="F125" i="1"/>
  <c r="D125" i="1"/>
  <c r="C125" i="1"/>
  <c r="B125" i="1"/>
  <c r="J124" i="1"/>
  <c r="H124" i="1"/>
  <c r="AI124" i="1"/>
  <c r="AH124" i="1"/>
  <c r="AG124" i="1"/>
  <c r="AF124" i="1"/>
  <c r="AE124" i="1"/>
  <c r="AD124" i="1"/>
  <c r="AB124" i="1"/>
  <c r="L124" i="1"/>
  <c r="Z124" i="1"/>
  <c r="S124" i="1"/>
  <c r="F124" i="1"/>
  <c r="D124" i="1"/>
  <c r="C124" i="1"/>
  <c r="B124" i="1"/>
  <c r="J123" i="1"/>
  <c r="H123" i="1"/>
  <c r="AI123" i="1"/>
  <c r="AH123" i="1"/>
  <c r="AG123" i="1"/>
  <c r="AF123" i="1"/>
  <c r="AE123" i="1"/>
  <c r="AD123" i="1"/>
  <c r="AB123" i="1"/>
  <c r="L123" i="1"/>
  <c r="Z123" i="1"/>
  <c r="S123" i="1"/>
  <c r="F123" i="1"/>
  <c r="D123" i="1"/>
  <c r="C123" i="1"/>
  <c r="B123" i="1"/>
  <c r="J122" i="1"/>
  <c r="H122" i="1"/>
  <c r="AI122" i="1"/>
  <c r="AH122" i="1"/>
  <c r="AG122" i="1"/>
  <c r="AF122" i="1"/>
  <c r="AE122" i="1"/>
  <c r="AD122" i="1"/>
  <c r="AB122" i="1"/>
  <c r="L122" i="1"/>
  <c r="Z122" i="1"/>
  <c r="S122" i="1"/>
  <c r="F122" i="1"/>
  <c r="D122" i="1"/>
  <c r="C122" i="1"/>
  <c r="B122" i="1"/>
  <c r="J121" i="1"/>
  <c r="H121" i="1"/>
  <c r="AI121" i="1"/>
  <c r="AH121" i="1"/>
  <c r="AG121" i="1"/>
  <c r="AF121" i="1"/>
  <c r="AE121" i="1"/>
  <c r="AD121" i="1"/>
  <c r="AB121" i="1"/>
  <c r="L121" i="1"/>
  <c r="Z121" i="1"/>
  <c r="S121" i="1"/>
  <c r="F121" i="1"/>
  <c r="D121" i="1"/>
  <c r="C121" i="1"/>
  <c r="B121" i="1"/>
  <c r="J120" i="1"/>
  <c r="H120" i="1"/>
  <c r="AI120" i="1"/>
  <c r="AH120" i="1"/>
  <c r="AG120" i="1"/>
  <c r="AF120" i="1"/>
  <c r="AE120" i="1"/>
  <c r="AD120" i="1"/>
  <c r="AB120" i="1"/>
  <c r="L120" i="1"/>
  <c r="Z120" i="1"/>
  <c r="S120" i="1"/>
  <c r="F120" i="1"/>
  <c r="D120" i="1"/>
  <c r="C120" i="1"/>
  <c r="B120" i="1"/>
  <c r="J119" i="1"/>
  <c r="H119" i="1"/>
  <c r="AI119" i="1"/>
  <c r="AH119" i="1"/>
  <c r="AG119" i="1"/>
  <c r="AF119" i="1"/>
  <c r="AE119" i="1"/>
  <c r="AD119" i="1"/>
  <c r="AB119" i="1"/>
  <c r="L119" i="1"/>
  <c r="Z119" i="1"/>
  <c r="S119" i="1"/>
  <c r="F119" i="1"/>
  <c r="D119" i="1"/>
  <c r="C119" i="1"/>
  <c r="B119" i="1"/>
  <c r="J118" i="1"/>
  <c r="H118" i="1"/>
  <c r="AI118" i="1"/>
  <c r="AH118" i="1"/>
  <c r="AG118" i="1"/>
  <c r="AF118" i="1"/>
  <c r="AE118" i="1"/>
  <c r="AD118" i="1"/>
  <c r="AB118" i="1"/>
  <c r="L118" i="1"/>
  <c r="Z118" i="1"/>
  <c r="S118" i="1"/>
  <c r="F118" i="1"/>
  <c r="D118" i="1"/>
  <c r="C118" i="1"/>
  <c r="B118" i="1"/>
  <c r="J117" i="1"/>
  <c r="H117" i="1"/>
  <c r="AI117" i="1"/>
  <c r="AH117" i="1"/>
  <c r="AG117" i="1"/>
  <c r="AF117" i="1"/>
  <c r="AE117" i="1"/>
  <c r="AD117" i="1"/>
  <c r="AB117" i="1"/>
  <c r="L117" i="1"/>
  <c r="Z117" i="1"/>
  <c r="S117" i="1"/>
  <c r="F117" i="1"/>
  <c r="D117" i="1"/>
  <c r="C117" i="1"/>
  <c r="B117" i="1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F10" i="35" l="1"/>
  <c r="C10" i="35"/>
  <c r="L10" i="35" l="1"/>
  <c r="G10" i="35"/>
  <c r="H10" i="35"/>
  <c r="N10" i="35"/>
  <c r="O10" i="35" s="1"/>
  <c r="V10" i="35"/>
  <c r="W10" i="35" s="1"/>
  <c r="S10" i="35"/>
  <c r="T10" i="35" s="1"/>
  <c r="D10" i="35"/>
  <c r="E10" i="35" s="1"/>
  <c r="J10" i="35"/>
  <c r="Y10" i="35"/>
  <c r="AA10" i="35"/>
  <c r="Z10" i="35"/>
  <c r="X10" i="35"/>
  <c r="AF10" i="35"/>
  <c r="AB10" i="35"/>
  <c r="AE10" i="35"/>
  <c r="AD10" i="35"/>
  <c r="AG10" i="35"/>
  <c r="AC10" i="35"/>
  <c r="X17" i="16"/>
  <c r="P10" i="35" l="1"/>
  <c r="R10" i="35"/>
  <c r="I10" i="35"/>
  <c r="AH10" i="35"/>
  <c r="AJ10" i="6"/>
  <c r="V17" i="16" l="1"/>
  <c r="AA4" i="35" l="1"/>
  <c r="AE11" i="51" l="1"/>
  <c r="F5" i="51"/>
  <c r="E5" i="50"/>
  <c r="F5" i="49"/>
  <c r="E5" i="48"/>
  <c r="G5" i="47"/>
  <c r="U5" i="45"/>
  <c r="F5" i="45"/>
  <c r="X5" i="49" l="1"/>
  <c r="AB10" i="49"/>
  <c r="AD11" i="51"/>
  <c r="V5" i="50"/>
  <c r="AA11" i="50"/>
  <c r="AB11" i="50"/>
  <c r="U5" i="48"/>
  <c r="AA10" i="49"/>
  <c r="AE11" i="48"/>
  <c r="AL11" i="45"/>
  <c r="I4" i="1"/>
  <c r="G4" i="35"/>
  <c r="AJ16" i="16" l="1"/>
  <c r="AI16" i="16"/>
  <c r="G5" i="44"/>
  <c r="R5" i="44" l="1"/>
  <c r="K5" i="16" l="1"/>
  <c r="G5" i="6"/>
  <c r="Z5" i="6"/>
  <c r="AD4" i="1" l="1"/>
  <c r="AA11" i="47"/>
  <c r="E238" i="6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P7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S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 xml:space="preserve">Morten Røe:
5,0 tilsvarer fettgruppe 2
6,0 tilsvarer fettgruppe 2+
7,0 tilsvarer fettgruppe 3-
8,0 tilsvarer fettgruppe 3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277" authorId="0" shapeId="0" xr:uid="{00000000-0006-0000-02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<sst xmlns="http://schemas.openxmlformats.org/spreadsheetml/2006/main" count="3354" uniqueCount="661">
  <si>
    <t>Klasse</t>
  </si>
  <si>
    <t>Vekt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</si>
  <si>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</si>
  <si>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</si>
  <si>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</si>
  <si>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</si>
  <si>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</si>
  <si>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</si>
  <si>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</si>
  <si>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</si>
  <si>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</si>
  <si>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</si>
  <si>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</si>
  <si>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</si>
  <si>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</si>
  <si>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</si>
  <si>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</si>
  <si>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</si>
  <si>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</si>
  <si>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</si>
  <si>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</si>
  <si>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</si>
  <si>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</si>
  <si>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</si>
  <si>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ANTPRO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</si>
  <si>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</si>
  <si>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</si>
  <si>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</si>
  <si>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</si>
  <si>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</si>
  <si>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</si>
  <si>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</si>
  <si>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</si>
  <si>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</si>
  <si>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</si>
  <si>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</si>
  <si>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</si>
  <si>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</si>
  <si>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</si>
  <si>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</si>
  <si>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</si>
  <si>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</si>
  <si>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</si>
  <si>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</si>
  <si>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</si>
  <si>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</si>
  <si>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</si>
  <si>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</si>
  <si>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</si>
  <si>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</si>
  <si>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</si>
  <si>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</si>
  <si>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</si>
  <si>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</si>
  <si>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</si>
  <si>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</si>
  <si>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</si>
  <si>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</si>
  <si>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</si>
  <si>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</si>
  <si>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</si>
  <si>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Stjerne</t>
  </si>
  <si>
    <t>Ordinær</t>
  </si>
  <si>
    <t>Økologisk</t>
  </si>
  <si>
    <t>Nødslakt</t>
  </si>
  <si>
    <t>Spesial</t>
  </si>
  <si>
    <t>MANED</t>
  </si>
  <si>
    <t>ANT_PROD</t>
  </si>
  <si>
    <t>produsent</t>
  </si>
  <si>
    <t>per</t>
  </si>
  <si>
    <t xml:space="preserve">   senter</t>
  </si>
  <si>
    <t>Produ-</t>
  </si>
  <si>
    <t>23 kg</t>
  </si>
  <si>
    <t>ANTALL</t>
  </si>
  <si>
    <t>VEKTPRO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</si>
  <si>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</si>
  <si>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</si>
  <si>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</si>
  <si>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</si>
  <si>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</si>
  <si>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</si>
  <si>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</si>
  <si>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</si>
  <si>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</si>
  <si>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Øre Vilt</t>
  </si>
  <si>
    <t>Malvik</t>
  </si>
  <si>
    <t>Måned</t>
  </si>
  <si>
    <t>Slaktevekt*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</si>
  <si>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</si>
  <si>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</si>
  <si>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</si>
  <si>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</si>
  <si>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</si>
  <si>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</si>
  <si>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</si>
  <si>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</si>
  <si>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</si>
  <si>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</si>
  <si>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</si>
  <si>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</si>
  <si>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</si>
  <si>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</si>
  <si>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</si>
  <si>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</si>
  <si>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</si>
  <si>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</si>
  <si>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</si>
  <si>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</si>
  <si>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VEKTGRUP</t>
  </si>
  <si>
    <t>Vest</t>
  </si>
  <si>
    <t>Nord</t>
  </si>
  <si>
    <t>Rogaland</t>
  </si>
  <si>
    <t>Nordland</t>
  </si>
  <si>
    <t>FYLKE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</si>
  <si>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</si>
  <si>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</si>
  <si>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</si>
  <si>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</si>
  <si>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</si>
  <si>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</si>
  <si>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</si>
  <si>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</si>
  <si>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</si>
  <si>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</si>
  <si>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</si>
  <si>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</si>
  <si>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</si>
  <si>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</si>
  <si>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</si>
  <si>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</si>
  <si>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</si>
  <si>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</si>
  <si>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</si>
  <si>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</si>
  <si>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</si>
  <si>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</si>
  <si>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</si>
  <si>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</si>
  <si>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</si>
  <si>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</si>
  <si>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</si>
  <si>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</si>
  <si>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</si>
  <si>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</si>
  <si>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</si>
  <si>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</si>
  <si>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</si>
  <si>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</si>
  <si>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</si>
  <si>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</si>
  <si>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</si>
  <si>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</si>
  <si>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</si>
  <si>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</si>
  <si>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</si>
  <si>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</si>
  <si>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</si>
  <si>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</si>
  <si>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</si>
  <si>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</si>
  <si>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</si>
  <si>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</si>
  <si>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</si>
  <si>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</si>
  <si>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</si>
  <si>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</si>
  <si>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</si>
  <si>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</si>
  <si>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</si>
  <si>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</si>
  <si>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</si>
  <si>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</si>
  <si>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</si>
  <si>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</si>
  <si>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</si>
  <si>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</si>
  <si>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</si>
  <si>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</si>
  <si>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</si>
  <si>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</si>
  <si>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</si>
  <si>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</si>
  <si>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</si>
  <si>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</si>
  <si>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</si>
  <si>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</si>
  <si>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</si>
  <si>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</si>
  <si>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</si>
  <si>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</si>
  <si>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</si>
  <si>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</si>
  <si>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</si>
  <si>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</si>
  <si>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</si>
  <si>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</si>
  <si>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</si>
  <si>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</si>
  <si>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</si>
  <si>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</si>
  <si>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</si>
  <si>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</si>
  <si>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</si>
  <si>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</si>
  <si>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</si>
  <si>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</si>
  <si>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</si>
  <si>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</si>
  <si>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</si>
  <si>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</si>
  <si>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</si>
  <si>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</si>
  <si>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</si>
  <si>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</si>
  <si>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</si>
  <si>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</si>
  <si>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</si>
  <si>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</si>
  <si>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</si>
  <si>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</si>
  <si>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</si>
  <si>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</si>
  <si>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</si>
  <si>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</si>
  <si>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</si>
  <si>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</si>
  <si>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</si>
  <si>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</si>
  <si>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</si>
  <si>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</si>
  <si>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</si>
  <si>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</si>
  <si>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</si>
  <si>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</si>
  <si>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</si>
  <si>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</si>
  <si>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</si>
  <si>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</si>
  <si>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</si>
  <si>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</si>
  <si>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</si>
  <si>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</si>
  <si>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</si>
  <si>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</si>
  <si>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</si>
  <si>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</si>
  <si>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</si>
  <si>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</si>
  <si>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</si>
  <si>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</si>
  <si>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</si>
  <si>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</si>
  <si>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</si>
  <si>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</si>
  <si>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</si>
  <si>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</si>
  <si>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</si>
  <si>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</si>
  <si>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</si>
  <si>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</si>
  <si>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</si>
  <si>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</si>
  <si>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</si>
  <si>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</si>
  <si>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</si>
  <si>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</si>
  <si>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</si>
  <si>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</si>
  <si>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</si>
  <si>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</si>
  <si>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</si>
  <si>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</si>
  <si>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</si>
  <si>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</si>
  <si>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</si>
  <si>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</si>
  <si>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</si>
  <si>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</si>
  <si>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</si>
  <si>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</si>
  <si>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</si>
  <si>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</si>
  <si>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</si>
  <si>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</si>
  <si>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</si>
  <si>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</si>
  <si>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</si>
  <si>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</si>
  <si>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</si>
  <si>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</si>
  <si>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</si>
  <si>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</si>
  <si>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</si>
  <si>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</si>
  <si>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</si>
  <si>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</si>
  <si>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</si>
  <si>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</si>
  <si>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</si>
  <si>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</si>
  <si>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</si>
  <si>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</si>
  <si>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</si>
  <si>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</si>
  <si>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</si>
  <si>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</si>
  <si>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</si>
  <si>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</si>
  <si>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</si>
  <si>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</si>
  <si>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</si>
  <si>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</si>
  <si>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</si>
  <si>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</si>
  <si>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</si>
  <si>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</si>
  <si>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</si>
  <si>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</si>
  <si>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</si>
  <si>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</si>
  <si>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</si>
  <si>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</si>
  <si>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</si>
  <si>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</si>
  <si>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</si>
  <si>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</si>
  <si>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</si>
  <si>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</si>
  <si>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</si>
  <si>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</si>
  <si>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</si>
  <si>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</si>
  <si>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</si>
  <si>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</si>
  <si>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</si>
  <si>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</si>
  <si>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</si>
  <si>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</si>
  <si>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</si>
  <si>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</si>
  <si>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</si>
  <si>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</si>
  <si>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</si>
  <si>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</si>
  <si>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</si>
  <si>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</si>
  <si>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</si>
  <si>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</si>
  <si>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</si>
  <si>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</si>
  <si>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</si>
  <si>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</si>
  <si>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</si>
  <si>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</si>
  <si>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</si>
  <si>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</si>
  <si>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</si>
  <si>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</si>
  <si>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</si>
  <si>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</si>
  <si>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</si>
  <si>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</si>
  <si>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</si>
  <si>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</si>
  <si>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</si>
  <si>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</si>
  <si>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</si>
  <si>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</si>
  <si>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</si>
  <si>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</si>
  <si>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</si>
  <si>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</si>
  <si>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</si>
  <si>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</si>
  <si>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</si>
  <si>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</si>
  <si>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</si>
  <si>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</si>
  <si>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</si>
  <si>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</si>
  <si>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</si>
  <si>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</si>
  <si>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</si>
  <si>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</si>
  <si>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</si>
  <si>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</si>
  <si>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</si>
  <si>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</si>
  <si>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</si>
  <si>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</si>
  <si>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</si>
  <si>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</si>
  <si>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</si>
  <si>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</si>
  <si>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</si>
  <si>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</si>
  <si>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</si>
  <si>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</si>
  <si>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</si>
  <si>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</si>
  <si>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</si>
  <si>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</si>
  <si>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</si>
  <si>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delt på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</si>
  <si>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</si>
  <si>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</si>
  <si>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</si>
  <si>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</si>
  <si>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</si>
  <si>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</si>
  <si>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</si>
  <si>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</si>
  <si>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</si>
  <si>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</si>
  <si>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Fett-</t>
  </si>
  <si>
    <t>gruppe</t>
  </si>
  <si>
    <t>Slakte-</t>
  </si>
  <si>
    <t>Vekt -</t>
  </si>
  <si>
    <t>Klasse -</t>
  </si>
  <si>
    <t xml:space="preserve">Middel </t>
  </si>
  <si>
    <t>Andel</t>
  </si>
  <si>
    <t>Std</t>
  </si>
  <si>
    <t>Standardavvikelser</t>
  </si>
  <si>
    <t>Korrelasjoner</t>
  </si>
  <si>
    <t>Fettgr.</t>
  </si>
  <si>
    <t>Region</t>
  </si>
  <si>
    <t>Totalt antall slakt :</t>
  </si>
  <si>
    <t>Standardavvik :</t>
  </si>
  <si>
    <t xml:space="preserve">Klasse og 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</si>
  <si>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</si>
  <si>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</si>
  <si>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</si>
  <si>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</si>
  <si>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</si>
  <si>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</si>
  <si>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</si>
  <si>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</si>
  <si>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</si>
  <si>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</si>
  <si>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Varianter</t>
  </si>
  <si>
    <t>FETTGRUPPER</t>
  </si>
  <si>
    <t>VEKTGRUPPER</t>
  </si>
  <si>
    <t>Vektgruppe</t>
  </si>
  <si>
    <t>FYLKER</t>
  </si>
  <si>
    <t>BEDRIFTSGRUPPE</t>
  </si>
  <si>
    <t>KATEGORI</t>
  </si>
  <si>
    <t>April</t>
  </si>
  <si>
    <t>Mai</t>
  </si>
  <si>
    <t>VARIANTER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</si>
  <si>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</si>
  <si>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</si>
  <si>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</si>
  <si>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</si>
  <si>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</si>
  <si>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</si>
  <si>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</si>
  <si>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>UNG OKS</t>
  </si>
  <si>
    <t>Osen</t>
  </si>
  <si>
    <t>Villsau</t>
  </si>
  <si>
    <t>&lt;=10,0 kg</t>
  </si>
  <si>
    <t>10,1 - =&gt;</t>
  </si>
  <si>
    <t>15,1 - =&gt;</t>
  </si>
  <si>
    <t>20,1 - =&gt;</t>
  </si>
  <si>
    <t>25,1 - =&gt;</t>
  </si>
  <si>
    <t>28,1 - =&gt;</t>
  </si>
  <si>
    <t>30,1 - =&gt;</t>
  </si>
  <si>
    <t>33,1 - =&gt;</t>
  </si>
  <si>
    <t>35,1 - =&gt;</t>
  </si>
  <si>
    <t>38,1 - =&gt;</t>
  </si>
  <si>
    <t>40,1 - =&gt;</t>
  </si>
  <si>
    <t>43,1 - =&gt;</t>
  </si>
  <si>
    <t>45,1 - =&gt;</t>
  </si>
  <si>
    <t>50,1 - =&gt;</t>
  </si>
  <si>
    <t>55,1 - =&gt;</t>
  </si>
  <si>
    <t>60,1 - =&gt;</t>
  </si>
  <si>
    <t>40 kg</t>
  </si>
  <si>
    <t>MEANVK16</t>
  </si>
  <si>
    <t>16 kg</t>
  </si>
  <si>
    <t>over</t>
  </si>
  <si>
    <t>Prima</t>
  </si>
  <si>
    <t>Horten</t>
  </si>
  <si>
    <t>Suldal</t>
  </si>
  <si>
    <t>Vekt og</t>
  </si>
  <si>
    <t>Kla-</t>
  </si>
  <si>
    <t>sse</t>
  </si>
  <si>
    <t>produ-</t>
  </si>
  <si>
    <t>senter</t>
  </si>
  <si>
    <t>fett-</t>
  </si>
  <si>
    <t>+/-</t>
  </si>
  <si>
    <t>over-</t>
  </si>
  <si>
    <t>fete</t>
  </si>
  <si>
    <t>Ant%</t>
  </si>
  <si>
    <t>Ant-</t>
  </si>
  <si>
    <t>Uke-</t>
  </si>
  <si>
    <t>nr</t>
  </si>
  <si>
    <t>Andelsprosent</t>
  </si>
  <si>
    <t>Fett</t>
  </si>
  <si>
    <t>gr.</t>
  </si>
  <si>
    <t>Uke</t>
  </si>
  <si>
    <t>fett</t>
  </si>
  <si>
    <t>% per</t>
  </si>
  <si>
    <t>uke</t>
  </si>
  <si>
    <t xml:space="preserve">Andelsprosent </t>
  </si>
  <si>
    <t>% over</t>
  </si>
  <si>
    <t>grup</t>
  </si>
  <si>
    <t>vekt i kilo (kg)</t>
  </si>
  <si>
    <t xml:space="preserve">&gt; 16 </t>
  </si>
  <si>
    <t>&gt; 23</t>
  </si>
  <si>
    <t>&gt; 40</t>
  </si>
  <si>
    <t>Over-</t>
  </si>
  <si>
    <t>&gt; 16</t>
  </si>
  <si>
    <t>Vekt i kilo (kg)</t>
  </si>
  <si>
    <t>&gt;23</t>
  </si>
  <si>
    <t>Slakt</t>
  </si>
  <si>
    <t>grup.</t>
  </si>
  <si>
    <t>Organi-</t>
  </si>
  <si>
    <t>sasjon</t>
  </si>
  <si>
    <t>Strilalam</t>
  </si>
  <si>
    <t>&gt; 16 kg</t>
  </si>
  <si>
    <t>And%</t>
  </si>
  <si>
    <t>&gt;</t>
  </si>
  <si>
    <t>all</t>
  </si>
  <si>
    <t>Kilo</t>
  </si>
  <si>
    <t>&gt; 23 kg</t>
  </si>
  <si>
    <t>&gt; 40 kg</t>
  </si>
  <si>
    <t>Korr</t>
  </si>
  <si>
    <t>Korr.</t>
  </si>
  <si>
    <t>&gt;23 kg</t>
  </si>
  <si>
    <t>bonde</t>
  </si>
  <si>
    <t>% slakt</t>
  </si>
  <si>
    <t>over (kilo)</t>
  </si>
  <si>
    <t>&gt;16</t>
  </si>
  <si>
    <t>&gt;35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</si>
  <si>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</si>
  <si>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</si>
  <si>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</si>
  <si>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</si>
  <si>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</si>
  <si>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</si>
  <si>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</si>
  <si>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</si>
  <si>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</si>
  <si>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</si>
  <si>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</si>
  <si>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&gt;40</t>
  </si>
  <si>
    <t>Fettgruppe per MÅNED</t>
  </si>
  <si>
    <t>og</t>
  </si>
  <si>
    <t>16kg</t>
  </si>
  <si>
    <t>23kg</t>
  </si>
  <si>
    <t>35kg</t>
  </si>
  <si>
    <t xml:space="preserve">Oppdatert per: </t>
  </si>
  <si>
    <t>Tonnasje</t>
  </si>
  <si>
    <t>Fettgruppe</t>
  </si>
  <si>
    <t>2'</t>
  </si>
  <si>
    <t>Tallverdi</t>
  </si>
  <si>
    <t>tonn</t>
  </si>
  <si>
    <t>Rela-</t>
  </si>
  <si>
    <t>tiv</t>
  </si>
  <si>
    <t>andel</t>
  </si>
  <si>
    <t>:</t>
  </si>
  <si>
    <t>Gult fett Ordinær</t>
  </si>
  <si>
    <t>Gult fett Villsau</t>
  </si>
  <si>
    <t>Gult fett Økologisk</t>
  </si>
  <si>
    <t>Gult fett Spesial</t>
  </si>
  <si>
    <t>vekt og</t>
  </si>
  <si>
    <t>Lyngenlam</t>
  </si>
  <si>
    <t>Øko-</t>
  </si>
  <si>
    <t>logisk</t>
  </si>
  <si>
    <t>Nr.</t>
  </si>
  <si>
    <t>Trøndelag</t>
  </si>
  <si>
    <t>Færder</t>
  </si>
  <si>
    <t>Tvedestrand</t>
  </si>
  <si>
    <t>KOMMUNE1</t>
  </si>
  <si>
    <t>Midt</t>
  </si>
  <si>
    <t>Andels %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</si>
  <si>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</si>
  <si>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</si>
  <si>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</si>
  <si>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</si>
  <si>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</si>
  <si>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</si>
  <si>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</si>
  <si>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</si>
  <si>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</si>
  <si>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</si>
  <si>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</si>
  <si>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</si>
  <si>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</si>
  <si>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</si>
  <si>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</si>
  <si>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</si>
  <si>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</si>
  <si>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</si>
  <si>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</si>
  <si>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</si>
  <si>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</si>
  <si>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</si>
  <si>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</si>
  <si>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</si>
  <si>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</si>
  <si>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Indre Fosen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</si>
  <si>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</si>
  <si>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</si>
  <si>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</si>
  <si>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</si>
  <si>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</si>
  <si>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</si>
  <si>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</si>
  <si>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</si>
  <si>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</si>
  <si>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</si>
  <si>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</si>
  <si>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</si>
  <si>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</si>
  <si>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</si>
  <si>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>Sørlandet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</si>
  <si>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</si>
  <si>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</si>
  <si>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</si>
  <si>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</si>
  <si>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</si>
  <si>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</si>
  <si>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</si>
  <si>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</si>
  <si>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</si>
  <si>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</si>
  <si>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</si>
  <si>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</si>
  <si>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MEANVK35</t>
  </si>
  <si>
    <t xml:space="preserve">Vest </t>
  </si>
  <si>
    <t>VÆR :</t>
  </si>
  <si>
    <t>Klasser</t>
  </si>
  <si>
    <t>PgUp</t>
  </si>
  <si>
    <t>kg</t>
  </si>
  <si>
    <t>i middel klasse</t>
  </si>
  <si>
    <t>i middel fettgruppe</t>
  </si>
  <si>
    <t>Dalpro</t>
  </si>
  <si>
    <t>Klasse:</t>
  </si>
  <si>
    <t>Slakthuset</t>
  </si>
  <si>
    <t>ANTALL_LENGDE</t>
  </si>
  <si>
    <t>M_LENGD</t>
  </si>
  <si>
    <t>M_KFAKT</t>
  </si>
  <si>
    <t>lengde</t>
  </si>
  <si>
    <t>K-faktor</t>
  </si>
  <si>
    <t>Mån-</t>
  </si>
  <si>
    <t>ed</t>
  </si>
  <si>
    <t>SLAKTERI innen KLASSE</t>
  </si>
  <si>
    <t>% av alle slakt er lengdemålte</t>
  </si>
  <si>
    <t>Lengde</t>
  </si>
  <si>
    <t>målte</t>
  </si>
  <si>
    <t>med</t>
  </si>
  <si>
    <t>40kg</t>
  </si>
  <si>
    <t>FYLKE2</t>
  </si>
  <si>
    <t>Østfold</t>
  </si>
  <si>
    <t>Akershus</t>
  </si>
  <si>
    <t>Buskerud</t>
  </si>
  <si>
    <t>Vestfold</t>
  </si>
  <si>
    <t>Telemark</t>
  </si>
  <si>
    <t>Troms</t>
  </si>
  <si>
    <t>Finnmark</t>
  </si>
  <si>
    <t>Kasserte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</si>
</sst>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\.\ yyyy;@"/>
  </numFmts>
  <fonts count="43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b/>
      <sz val="9"/>
      <name val="Arial"/>
      <family val="2"/>
    </font>
    <font>
      <b/>
      <sz val="20"/>
      <name val="Verdana"/>
      <family val="2"/>
    </font>
    <font>
      <b/>
      <sz val="26"/>
      <name val="Verdana"/>
      <family val="2"/>
    </font>
    <font>
      <b/>
      <sz val="16"/>
      <name val="Verdana"/>
      <family val="2"/>
    </font>
    <font>
      <sz val="26"/>
      <name val="Arial"/>
      <family val="2"/>
    </font>
    <font>
      <sz val="12"/>
      <name val="Verdana"/>
      <family val="2"/>
    </font>
    <font>
      <b/>
      <sz val="18"/>
      <name val="Verdana"/>
      <family val="2"/>
    </font>
    <font>
      <sz val="20"/>
      <name val="Verdana"/>
      <family val="2"/>
    </font>
    <font>
      <sz val="9"/>
      <name val="Arial"/>
      <family val="2"/>
    </font>
    <font>
      <sz val="26"/>
      <name val="Verdana"/>
      <family val="2"/>
    </font>
    <font>
      <sz val="16"/>
      <name val="Verdana"/>
      <family val="2"/>
    </font>
    <font>
      <sz val="18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indexed="81"/>
      <name val="Tahoma"/>
      <family val="2"/>
    </font>
    <font>
      <sz val="14"/>
      <name val="Arial"/>
      <family val="2"/>
    </font>
    <font>
      <b/>
      <sz val="14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1"/>
      <name val="Arial"/>
      <family val="2"/>
    </font>
    <font>
      <sz val="11"/>
      <name val="Verdana"/>
      <family val="2"/>
    </font>
    <font>
      <sz val="10"/>
      <name val="Cambria"/>
      <family val="1"/>
    </font>
    <font>
      <b/>
      <sz val="10"/>
      <name val="Cambria"/>
      <family val="1"/>
    </font>
    <font>
      <b/>
      <sz val="11"/>
      <name val="Verdana"/>
      <family val="2"/>
    </font>
  </fonts>
  <fills count="1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551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2" fontId="8" fillId="4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0" fontId="13" fillId="0" borderId="0" xfId="0" applyFont="1"/>
    <xf numFmtId="1" fontId="5" fillId="0" borderId="0" xfId="0" applyNumberFormat="1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0" fillId="5" borderId="0" xfId="0" applyFill="1"/>
    <xf numFmtId="2" fontId="6" fillId="0" borderId="0" xfId="2" applyNumberFormat="1"/>
    <xf numFmtId="0" fontId="6" fillId="0" borderId="0" xfId="2"/>
    <xf numFmtId="164" fontId="6" fillId="0" borderId="0" xfId="2" applyNumberFormat="1"/>
    <xf numFmtId="0" fontId="15" fillId="0" borderId="0" xfId="6"/>
    <xf numFmtId="0" fontId="2" fillId="0" borderId="0" xfId="3"/>
    <xf numFmtId="164" fontId="5" fillId="6" borderId="0" xfId="2" applyNumberFormat="1" applyFont="1" applyFill="1"/>
    <xf numFmtId="0" fontId="2" fillId="0" borderId="0" xfId="0" applyFont="1"/>
    <xf numFmtId="1" fontId="6" fillId="0" borderId="0" xfId="2" applyNumberFormat="1"/>
    <xf numFmtId="0" fontId="2" fillId="0" borderId="0" xfId="7"/>
    <xf numFmtId="1" fontId="6" fillId="3" borderId="0" xfId="2" applyNumberFormat="1" applyFill="1"/>
    <xf numFmtId="0" fontId="16" fillId="0" borderId="0" xfId="8"/>
    <xf numFmtId="2" fontId="0" fillId="6" borderId="0" xfId="0" applyNumberFormat="1" applyFill="1"/>
    <xf numFmtId="1" fontId="8" fillId="7" borderId="0" xfId="0" applyNumberFormat="1" applyFont="1" applyFill="1" applyAlignment="1">
      <alignment horizontal="center"/>
    </xf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6" borderId="0" xfId="0" applyFill="1"/>
    <xf numFmtId="0" fontId="0" fillId="8" borderId="0" xfId="0" applyFill="1"/>
    <xf numFmtId="0" fontId="6" fillId="8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0" borderId="0" xfId="10" applyFont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10" borderId="0" xfId="0" quotePrefix="1" applyNumberFormat="1" applyFont="1" applyFill="1"/>
    <xf numFmtId="2" fontId="6" fillId="0" borderId="0" xfId="0" quotePrefix="1" applyNumberFormat="1" applyFont="1"/>
    <xf numFmtId="0" fontId="9" fillId="8" borderId="0" xfId="0" applyFont="1" applyFill="1"/>
    <xf numFmtId="0" fontId="14" fillId="5" borderId="0" xfId="0" applyFont="1" applyFill="1"/>
    <xf numFmtId="0" fontId="12" fillId="5" borderId="0" xfId="0" applyFont="1" applyFill="1"/>
    <xf numFmtId="0" fontId="12" fillId="8" borderId="0" xfId="0" applyFont="1" applyFill="1"/>
    <xf numFmtId="0" fontId="7" fillId="10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0" fontId="17" fillId="5" borderId="0" xfId="0" applyFont="1" applyFill="1"/>
    <xf numFmtId="164" fontId="8" fillId="2" borderId="0" xfId="0" applyNumberFormat="1" applyFont="1" applyFill="1" applyAlignment="1">
      <alignment horizontal="center"/>
    </xf>
    <xf numFmtId="0" fontId="0" fillId="11" borderId="0" xfId="0" applyFill="1"/>
    <xf numFmtId="2" fontId="0" fillId="11" borderId="0" xfId="0" applyNumberFormat="1" applyFill="1"/>
    <xf numFmtId="1" fontId="0" fillId="8" borderId="0" xfId="0" applyNumberFormat="1" applyFill="1"/>
    <xf numFmtId="1" fontId="5" fillId="8" borderId="0" xfId="0" applyNumberFormat="1" applyFont="1" applyFill="1"/>
    <xf numFmtId="1" fontId="5" fillId="8" borderId="0" xfId="10" applyNumberFormat="1" applyFont="1" applyFill="1"/>
    <xf numFmtId="1" fontId="0" fillId="10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7" fillId="8" borderId="0" xfId="0" applyFont="1" applyFill="1"/>
    <xf numFmtId="0" fontId="0" fillId="12" borderId="0" xfId="0" applyFill="1"/>
    <xf numFmtId="0" fontId="7" fillId="12" borderId="0" xfId="0" applyFont="1" applyFill="1"/>
    <xf numFmtId="2" fontId="0" fillId="12" borderId="0" xfId="0" applyNumberFormat="1" applyFill="1"/>
    <xf numFmtId="1" fontId="0" fillId="12" borderId="0" xfId="0" applyNumberFormat="1" applyFill="1"/>
    <xf numFmtId="2" fontId="8" fillId="6" borderId="0" xfId="0" applyNumberFormat="1" applyFont="1" applyFill="1" applyAlignment="1">
      <alignment horizontal="center"/>
    </xf>
    <xf numFmtId="1" fontId="8" fillId="6" borderId="0" xfId="0" applyNumberFormat="1" applyFont="1" applyFill="1" applyAlignment="1">
      <alignment horizontal="center"/>
    </xf>
    <xf numFmtId="164" fontId="8" fillId="13" borderId="0" xfId="0" applyNumberFormat="1" applyFont="1" applyFill="1" applyAlignment="1">
      <alignment horizontal="center"/>
    </xf>
    <xf numFmtId="0" fontId="18" fillId="8" borderId="0" xfId="0" applyFont="1" applyFill="1"/>
    <xf numFmtId="2" fontId="6" fillId="10" borderId="0" xfId="0" applyNumberFormat="1" applyFont="1" applyFill="1"/>
    <xf numFmtId="0" fontId="5" fillId="9" borderId="0" xfId="0" applyFont="1" applyFill="1"/>
    <xf numFmtId="2" fontId="5" fillId="9" borderId="0" xfId="0" applyNumberFormat="1" applyFont="1" applyFill="1"/>
    <xf numFmtId="164" fontId="0" fillId="8" borderId="0" xfId="0" applyNumberFormat="1" applyFill="1"/>
    <xf numFmtId="164" fontId="5" fillId="0" borderId="0" xfId="10" applyNumberFormat="1" applyFont="1"/>
    <xf numFmtId="164" fontId="5" fillId="9" borderId="0" xfId="0" applyNumberFormat="1" applyFont="1" applyFill="1"/>
    <xf numFmtId="164" fontId="0" fillId="0" borderId="0" xfId="0" applyNumberFormat="1"/>
    <xf numFmtId="164" fontId="8" fillId="4" borderId="0" xfId="0" applyNumberFormat="1" applyFont="1" applyFill="1" applyAlignment="1">
      <alignment horizontal="center"/>
    </xf>
    <xf numFmtId="2" fontId="5" fillId="10" borderId="0" xfId="0" quotePrefix="1" applyNumberFormat="1" applyFont="1" applyFill="1"/>
    <xf numFmtId="164" fontId="5" fillId="8" borderId="0" xfId="0" applyNumberFormat="1" applyFont="1" applyFill="1"/>
    <xf numFmtId="164" fontId="5" fillId="8" borderId="0" xfId="10" applyNumberFormat="1" applyFont="1" applyFill="1"/>
    <xf numFmtId="0" fontId="7" fillId="9" borderId="0" xfId="0" applyFont="1" applyFill="1"/>
    <xf numFmtId="0" fontId="5" fillId="6" borderId="0" xfId="0" applyFont="1" applyFill="1"/>
    <xf numFmtId="2" fontId="5" fillId="6" borderId="0" xfId="0" applyNumberFormat="1" applyFont="1" applyFill="1"/>
    <xf numFmtId="164" fontId="5" fillId="6" borderId="0" xfId="0" applyNumberFormat="1" applyFont="1" applyFill="1"/>
    <xf numFmtId="164" fontId="0" fillId="5" borderId="0" xfId="0" applyNumberFormat="1" applyFill="1"/>
    <xf numFmtId="164" fontId="5" fillId="5" borderId="0" xfId="0" applyNumberFormat="1" applyFont="1" applyFill="1"/>
    <xf numFmtId="164" fontId="0" fillId="6" borderId="0" xfId="0" applyNumberFormat="1" applyFill="1"/>
    <xf numFmtId="0" fontId="5" fillId="5" borderId="0" xfId="0" quotePrefix="1" applyFont="1" applyFill="1"/>
    <xf numFmtId="1" fontId="5" fillId="6" borderId="0" xfId="0" applyNumberFormat="1" applyFont="1" applyFill="1"/>
    <xf numFmtId="164" fontId="5" fillId="5" borderId="0" xfId="0" quotePrefix="1" applyNumberFormat="1" applyFont="1" applyFill="1"/>
    <xf numFmtId="0" fontId="8" fillId="3" borderId="0" xfId="0" quotePrefix="1" applyFont="1" applyFill="1"/>
    <xf numFmtId="0" fontId="8" fillId="6" borderId="0" xfId="0" applyFont="1" applyFill="1"/>
    <xf numFmtId="0" fontId="5" fillId="11" borderId="0" xfId="0" applyFont="1" applyFill="1"/>
    <xf numFmtId="2" fontId="5" fillId="11" borderId="0" xfId="0" applyNumberFormat="1" applyFont="1" applyFill="1"/>
    <xf numFmtId="0" fontId="8" fillId="8" borderId="0" xfId="0" quotePrefix="1" applyFont="1" applyFill="1"/>
    <xf numFmtId="2" fontId="8" fillId="10" borderId="0" xfId="0" quotePrefix="1" applyNumberFormat="1" applyFont="1" applyFill="1"/>
    <xf numFmtId="0" fontId="19" fillId="3" borderId="0" xfId="0" quotePrefix="1" applyFont="1" applyFill="1"/>
    <xf numFmtId="164" fontId="19" fillId="2" borderId="0" xfId="0" applyNumberFormat="1" applyFont="1" applyFill="1" applyAlignment="1">
      <alignment horizontal="center"/>
    </xf>
    <xf numFmtId="2" fontId="19" fillId="2" borderId="0" xfId="0" applyNumberFormat="1" applyFont="1" applyFill="1" applyAlignment="1">
      <alignment horizontal="center"/>
    </xf>
    <xf numFmtId="0" fontId="19" fillId="3" borderId="0" xfId="0" applyFont="1" applyFill="1"/>
    <xf numFmtId="0" fontId="5" fillId="0" borderId="0" xfId="0" quotePrefix="1" applyFont="1"/>
    <xf numFmtId="2" fontId="7" fillId="9" borderId="0" xfId="0" applyNumberFormat="1" applyFont="1" applyFill="1"/>
    <xf numFmtId="0" fontId="5" fillId="8" borderId="0" xfId="0" quotePrefix="1" applyFont="1" applyFill="1"/>
    <xf numFmtId="0" fontId="5" fillId="8" borderId="0" xfId="10" quotePrefix="1" applyFont="1" applyFill="1"/>
    <xf numFmtId="0" fontId="20" fillId="5" borderId="0" xfId="0" applyFont="1" applyFill="1"/>
    <xf numFmtId="1" fontId="8" fillId="13" borderId="0" xfId="0" applyNumberFormat="1" applyFont="1" applyFill="1" applyAlignment="1">
      <alignment horizontal="center"/>
    </xf>
    <xf numFmtId="164" fontId="5" fillId="11" borderId="0" xfId="0" applyNumberFormat="1" applyFont="1" applyFill="1"/>
    <xf numFmtId="0" fontId="7" fillId="6" borderId="0" xfId="0" applyFont="1" applyFill="1"/>
    <xf numFmtId="1" fontId="0" fillId="5" borderId="0" xfId="0" applyNumberFormat="1" applyFill="1"/>
    <xf numFmtId="1" fontId="5" fillId="5" borderId="0" xfId="0" applyNumberFormat="1" applyFont="1" applyFill="1"/>
    <xf numFmtId="1" fontId="5" fillId="11" borderId="0" xfId="0" applyNumberFormat="1" applyFont="1" applyFill="1"/>
    <xf numFmtId="1" fontId="0" fillId="6" borderId="0" xfId="0" applyNumberFormat="1" applyFill="1"/>
    <xf numFmtId="1" fontId="0" fillId="0" borderId="0" xfId="0" quotePrefix="1" applyNumberFormat="1"/>
    <xf numFmtId="1" fontId="2" fillId="0" borderId="0" xfId="4" applyNumberFormat="1"/>
    <xf numFmtId="0" fontId="21" fillId="5" borderId="0" xfId="0" applyFont="1" applyFill="1"/>
    <xf numFmtId="0" fontId="22" fillId="5" borderId="0" xfId="0" applyFont="1" applyFill="1"/>
    <xf numFmtId="0" fontId="23" fillId="5" borderId="0" xfId="0" applyFont="1" applyFill="1"/>
    <xf numFmtId="164" fontId="23" fillId="5" borderId="0" xfId="0" applyNumberFormat="1" applyFont="1" applyFill="1"/>
    <xf numFmtId="0" fontId="24" fillId="5" borderId="0" xfId="0" applyFont="1" applyFill="1"/>
    <xf numFmtId="0" fontId="25" fillId="5" borderId="0" xfId="0" applyFont="1" applyFill="1"/>
    <xf numFmtId="164" fontId="25" fillId="5" borderId="0" xfId="0" applyNumberFormat="1" applyFont="1" applyFill="1"/>
    <xf numFmtId="164" fontId="5" fillId="10" borderId="0" xfId="0" applyNumberFormat="1" applyFont="1" applyFill="1"/>
    <xf numFmtId="1" fontId="5" fillId="10" borderId="0" xfId="0" applyNumberFormat="1" applyFont="1" applyFill="1"/>
    <xf numFmtId="0" fontId="21" fillId="8" borderId="0" xfId="0" applyFont="1" applyFill="1"/>
    <xf numFmtId="0" fontId="20" fillId="0" borderId="0" xfId="0" applyFont="1"/>
    <xf numFmtId="0" fontId="26" fillId="8" borderId="0" xfId="0" applyFont="1" applyFill="1"/>
    <xf numFmtId="0" fontId="20" fillId="8" borderId="0" xfId="0" applyFont="1" applyFill="1"/>
    <xf numFmtId="1" fontId="5" fillId="9" borderId="0" xfId="0" applyNumberFormat="1" applyFont="1" applyFill="1"/>
    <xf numFmtId="164" fontId="20" fillId="8" borderId="0" xfId="0" applyNumberFormat="1" applyFont="1" applyFill="1"/>
    <xf numFmtId="164" fontId="26" fillId="8" borderId="0" xfId="0" applyNumberFormat="1" applyFont="1" applyFill="1"/>
    <xf numFmtId="164" fontId="6" fillId="8" borderId="0" xfId="0" applyNumberFormat="1" applyFont="1" applyFill="1"/>
    <xf numFmtId="164" fontId="5" fillId="0" borderId="0" xfId="0" quotePrefix="1" applyNumberFormat="1" applyFont="1"/>
    <xf numFmtId="164" fontId="7" fillId="9" borderId="0" xfId="0" applyNumberFormat="1" applyFont="1" applyFill="1"/>
    <xf numFmtId="164" fontId="11" fillId="0" borderId="0" xfId="0" applyNumberFormat="1" applyFont="1"/>
    <xf numFmtId="164" fontId="7" fillId="0" borderId="0" xfId="0" applyNumberFormat="1" applyFont="1"/>
    <xf numFmtId="2" fontId="0" fillId="8" borderId="0" xfId="0" applyNumberFormat="1" applyFill="1"/>
    <xf numFmtId="2" fontId="20" fillId="8" borderId="0" xfId="0" applyNumberFormat="1" applyFont="1" applyFill="1"/>
    <xf numFmtId="2" fontId="6" fillId="8" borderId="0" xfId="0" applyNumberFormat="1" applyFont="1" applyFill="1"/>
    <xf numFmtId="2" fontId="5" fillId="0" borderId="0" xfId="0" quotePrefix="1" applyNumberFormat="1" applyFont="1"/>
    <xf numFmtId="2" fontId="5" fillId="0" borderId="0" xfId="10" quotePrefix="1" applyNumberFormat="1" applyFont="1"/>
    <xf numFmtId="1" fontId="5" fillId="0" borderId="0" xfId="10" applyNumberFormat="1" applyFont="1"/>
    <xf numFmtId="164" fontId="0" fillId="10" borderId="0" xfId="0" applyNumberFormat="1" applyFill="1"/>
    <xf numFmtId="164" fontId="0" fillId="12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27" fillId="8" borderId="0" xfId="0" applyFont="1" applyFill="1"/>
    <xf numFmtId="0" fontId="19" fillId="8" borderId="0" xfId="0" applyFont="1" applyFill="1"/>
    <xf numFmtId="0" fontId="27" fillId="0" borderId="0" xfId="0" applyFont="1"/>
    <xf numFmtId="0" fontId="27" fillId="0" borderId="0" xfId="3" applyFont="1"/>
    <xf numFmtId="0" fontId="27" fillId="0" borderId="0" xfId="7" applyFont="1"/>
    <xf numFmtId="0" fontId="20" fillId="3" borderId="0" xfId="0" applyFont="1" applyFill="1"/>
    <xf numFmtId="0" fontId="26" fillId="5" borderId="0" xfId="0" applyFont="1" applyFill="1"/>
    <xf numFmtId="1" fontId="21" fillId="8" borderId="0" xfId="0" applyNumberFormat="1" applyFont="1" applyFill="1"/>
    <xf numFmtId="1" fontId="26" fillId="8" borderId="0" xfId="0" applyNumberFormat="1" applyFont="1" applyFill="1"/>
    <xf numFmtId="1" fontId="6" fillId="10" borderId="0" xfId="0" applyNumberFormat="1" applyFont="1" applyFill="1"/>
    <xf numFmtId="164" fontId="21" fillId="8" borderId="0" xfId="0" applyNumberFormat="1" applyFont="1" applyFill="1"/>
    <xf numFmtId="164" fontId="6" fillId="10" borderId="0" xfId="0" applyNumberFormat="1" applyFont="1" applyFill="1"/>
    <xf numFmtId="164" fontId="20" fillId="5" borderId="0" xfId="0" applyNumberFormat="1" applyFont="1" applyFill="1"/>
    <xf numFmtId="1" fontId="5" fillId="8" borderId="0" xfId="0" quotePrefix="1" applyNumberFormat="1" applyFont="1" applyFill="1"/>
    <xf numFmtId="1" fontId="5" fillId="8" borderId="0" xfId="10" quotePrefix="1" applyNumberFormat="1" applyFont="1" applyFill="1"/>
    <xf numFmtId="164" fontId="12" fillId="8" borderId="0" xfId="0" applyNumberFormat="1" applyFont="1" applyFill="1"/>
    <xf numFmtId="164" fontId="5" fillId="8" borderId="0" xfId="0" quotePrefix="1" applyNumberFormat="1" applyFont="1" applyFill="1"/>
    <xf numFmtId="164" fontId="6" fillId="10" borderId="0" xfId="0" quotePrefix="1" applyNumberFormat="1" applyFont="1" applyFill="1"/>
    <xf numFmtId="164" fontId="6" fillId="12" borderId="0" xfId="0" quotePrefix="1" applyNumberFormat="1" applyFont="1" applyFill="1"/>
    <xf numFmtId="0" fontId="22" fillId="8" borderId="0" xfId="0" applyFont="1" applyFill="1"/>
    <xf numFmtId="0" fontId="28" fillId="8" borderId="0" xfId="0" applyFont="1" applyFill="1"/>
    <xf numFmtId="0" fontId="28" fillId="0" borderId="0" xfId="0" applyFont="1"/>
    <xf numFmtId="0" fontId="22" fillId="0" borderId="0" xfId="0" applyFont="1"/>
    <xf numFmtId="0" fontId="29" fillId="8" borderId="0" xfId="0" applyFont="1" applyFill="1"/>
    <xf numFmtId="2" fontId="22" fillId="0" borderId="0" xfId="0" applyNumberFormat="1" applyFont="1"/>
    <xf numFmtId="0" fontId="29" fillId="0" borderId="0" xfId="0" applyFont="1"/>
    <xf numFmtId="0" fontId="30" fillId="8" borderId="0" xfId="0" applyFont="1" applyFill="1"/>
    <xf numFmtId="0" fontId="25" fillId="8" borderId="0" xfId="0" applyFont="1" applyFill="1"/>
    <xf numFmtId="0" fontId="25" fillId="0" borderId="0" xfId="0" applyFont="1"/>
    <xf numFmtId="2" fontId="25" fillId="0" borderId="0" xfId="0" applyNumberFormat="1" applyFont="1"/>
    <xf numFmtId="0" fontId="30" fillId="0" borderId="0" xfId="0" applyFont="1"/>
    <xf numFmtId="164" fontId="28" fillId="8" borderId="0" xfId="0" applyNumberFormat="1" applyFont="1" applyFill="1"/>
    <xf numFmtId="164" fontId="25" fillId="8" borderId="0" xfId="0" applyNumberFormat="1" applyFont="1" applyFill="1"/>
    <xf numFmtId="164" fontId="30" fillId="8" borderId="0" xfId="0" applyNumberFormat="1" applyFont="1" applyFill="1"/>
    <xf numFmtId="164" fontId="5" fillId="10" borderId="0" xfId="0" quotePrefix="1" applyNumberFormat="1" applyFont="1" applyFill="1"/>
    <xf numFmtId="164" fontId="6" fillId="0" borderId="0" xfId="0" quotePrefix="1" applyNumberFormat="1" applyFont="1"/>
    <xf numFmtId="1" fontId="28" fillId="8" borderId="0" xfId="0" applyNumberFormat="1" applyFont="1" applyFill="1"/>
    <xf numFmtId="1" fontId="30" fillId="8" borderId="0" xfId="0" applyNumberFormat="1" applyFont="1" applyFill="1"/>
    <xf numFmtId="1" fontId="9" fillId="8" borderId="0" xfId="0" applyNumberFormat="1" applyFont="1" applyFill="1"/>
    <xf numFmtId="1" fontId="6" fillId="8" borderId="0" xfId="0" applyNumberFormat="1" applyFont="1" applyFill="1"/>
    <xf numFmtId="164" fontId="29" fillId="8" borderId="0" xfId="0" applyNumberFormat="1" applyFont="1" applyFill="1"/>
    <xf numFmtId="164" fontId="9" fillId="8" borderId="0" xfId="0" applyNumberFormat="1" applyFont="1" applyFill="1"/>
    <xf numFmtId="1" fontId="29" fillId="8" borderId="0" xfId="0" applyNumberFormat="1" applyFont="1" applyFill="1"/>
    <xf numFmtId="1" fontId="6" fillId="0" borderId="0" xfId="0" quotePrefix="1" applyNumberFormat="1" applyFont="1"/>
    <xf numFmtId="164" fontId="22" fillId="8" borderId="0" xfId="0" applyNumberFormat="1" applyFont="1" applyFill="1"/>
    <xf numFmtId="1" fontId="22" fillId="8" borderId="0" xfId="0" applyNumberFormat="1" applyFont="1" applyFill="1"/>
    <xf numFmtId="1" fontId="8" fillId="10" borderId="0" xfId="0" quotePrefix="1" applyNumberFormat="1" applyFont="1" applyFill="1"/>
    <xf numFmtId="0" fontId="29" fillId="5" borderId="0" xfId="0" applyFont="1" applyFill="1"/>
    <xf numFmtId="164" fontId="29" fillId="5" borderId="0" xfId="0" applyNumberFormat="1" applyFont="1" applyFill="1"/>
    <xf numFmtId="1" fontId="29" fillId="5" borderId="0" xfId="0" applyNumberFormat="1" applyFont="1" applyFill="1"/>
    <xf numFmtId="164" fontId="8" fillId="8" borderId="0" xfId="0" quotePrefix="1" applyNumberFormat="1" applyFont="1" applyFill="1"/>
    <xf numFmtId="164" fontId="8" fillId="10" borderId="0" xfId="0" quotePrefix="1" applyNumberFormat="1" applyFont="1" applyFill="1"/>
    <xf numFmtId="1" fontId="8" fillId="7" borderId="0" xfId="0" applyNumberFormat="1" applyFont="1" applyFill="1"/>
    <xf numFmtId="1" fontId="8" fillId="6" borderId="0" xfId="0" applyNumberFormat="1" applyFont="1" applyFill="1"/>
    <xf numFmtId="0" fontId="6" fillId="8" borderId="0" xfId="2" applyFill="1"/>
    <xf numFmtId="164" fontId="6" fillId="8" borderId="0" xfId="2" applyNumberFormat="1" applyFill="1"/>
    <xf numFmtId="1" fontId="6" fillId="8" borderId="0" xfId="2" applyNumberFormat="1" applyFill="1"/>
    <xf numFmtId="0" fontId="7" fillId="0" borderId="0" xfId="2" applyFont="1"/>
    <xf numFmtId="2" fontId="5" fillId="0" borderId="0" xfId="2" applyNumberFormat="1" applyFont="1"/>
    <xf numFmtId="0" fontId="28" fillId="8" borderId="0" xfId="2" applyFont="1" applyFill="1"/>
    <xf numFmtId="0" fontId="21" fillId="8" borderId="0" xfId="2" applyFont="1" applyFill="1"/>
    <xf numFmtId="164" fontId="28" fillId="8" borderId="0" xfId="2" applyNumberFormat="1" applyFont="1" applyFill="1"/>
    <xf numFmtId="1" fontId="28" fillId="8" borderId="0" xfId="2" applyNumberFormat="1" applyFont="1" applyFill="1"/>
    <xf numFmtId="0" fontId="28" fillId="0" borderId="0" xfId="2" applyFont="1"/>
    <xf numFmtId="0" fontId="29" fillId="8" borderId="0" xfId="2" applyFont="1" applyFill="1"/>
    <xf numFmtId="0" fontId="22" fillId="8" borderId="0" xfId="2" applyFont="1" applyFill="1"/>
    <xf numFmtId="0" fontId="22" fillId="0" borderId="0" xfId="2" applyFont="1"/>
    <xf numFmtId="164" fontId="29" fillId="8" borderId="0" xfId="2" applyNumberFormat="1" applyFont="1" applyFill="1"/>
    <xf numFmtId="1" fontId="29" fillId="8" borderId="0" xfId="2" applyNumberFormat="1" applyFont="1" applyFill="1"/>
    <xf numFmtId="2" fontId="22" fillId="0" borderId="0" xfId="2" applyNumberFormat="1" applyFont="1"/>
    <xf numFmtId="0" fontId="29" fillId="0" borderId="0" xfId="2" applyFont="1"/>
    <xf numFmtId="164" fontId="5" fillId="8" borderId="0" xfId="2" applyNumberFormat="1" applyFont="1" applyFill="1"/>
    <xf numFmtId="0" fontId="5" fillId="8" borderId="0" xfId="2" applyFont="1" applyFill="1"/>
    <xf numFmtId="1" fontId="5" fillId="8" borderId="0" xfId="2" applyNumberFormat="1" applyFont="1" applyFill="1"/>
    <xf numFmtId="0" fontId="6" fillId="10" borderId="0" xfId="2" applyFill="1"/>
    <xf numFmtId="164" fontId="6" fillId="10" borderId="0" xfId="2" applyNumberFormat="1" applyFill="1"/>
    <xf numFmtId="2" fontId="6" fillId="10" borderId="0" xfId="2" applyNumberFormat="1" applyFill="1"/>
    <xf numFmtId="1" fontId="6" fillId="10" borderId="0" xfId="2" applyNumberFormat="1" applyFill="1"/>
    <xf numFmtId="0" fontId="5" fillId="0" borderId="0" xfId="2" applyFont="1"/>
    <xf numFmtId="0" fontId="2" fillId="0" borderId="0" xfId="2" applyFont="1"/>
    <xf numFmtId="2" fontId="12" fillId="0" borderId="0" xfId="2" applyNumberFormat="1" applyFont="1"/>
    <xf numFmtId="1" fontId="5" fillId="0" borderId="0" xfId="2" applyNumberFormat="1" applyFont="1"/>
    <xf numFmtId="9" fontId="0" fillId="0" borderId="0" xfId="11" applyFont="1"/>
    <xf numFmtId="164" fontId="2" fillId="0" borderId="0" xfId="2" applyNumberFormat="1" applyFont="1"/>
    <xf numFmtId="0" fontId="6" fillId="0" borderId="0" xfId="2" quotePrefix="1"/>
    <xf numFmtId="0" fontId="6" fillId="10" borderId="0" xfId="2" quotePrefix="1" applyFill="1"/>
    <xf numFmtId="164" fontId="7" fillId="2" borderId="0" xfId="0" applyNumberFormat="1" applyFont="1" applyFill="1" applyAlignment="1">
      <alignment horizontal="center"/>
    </xf>
    <xf numFmtId="0" fontId="0" fillId="14" borderId="0" xfId="0" applyFill="1"/>
    <xf numFmtId="0" fontId="5" fillId="14" borderId="0" xfId="0" applyFont="1" applyFill="1"/>
    <xf numFmtId="1" fontId="0" fillId="14" borderId="0" xfId="0" applyNumberFormat="1" applyFill="1"/>
    <xf numFmtId="1" fontId="5" fillId="14" borderId="0" xfId="0" applyNumberFormat="1" applyFont="1" applyFill="1"/>
    <xf numFmtId="164" fontId="0" fillId="14" borderId="0" xfId="0" applyNumberFormat="1" applyFill="1"/>
    <xf numFmtId="164" fontId="5" fillId="14" borderId="0" xfId="0" applyNumberFormat="1" applyFont="1" applyFill="1"/>
    <xf numFmtId="2" fontId="0" fillId="14" borderId="0" xfId="0" applyNumberFormat="1" applyFill="1"/>
    <xf numFmtId="2" fontId="5" fillId="14" borderId="0" xfId="0" applyNumberFormat="1" applyFont="1" applyFill="1"/>
    <xf numFmtId="0" fontId="5" fillId="6" borderId="0" xfId="0" applyFont="1" applyFill="1" applyAlignment="1">
      <alignment horizontal="center"/>
    </xf>
    <xf numFmtId="0" fontId="5" fillId="6" borderId="0" xfId="0" quotePrefix="1" applyFont="1" applyFill="1"/>
    <xf numFmtId="0" fontId="5" fillId="15" borderId="0" xfId="0" applyFont="1" applyFill="1" applyAlignment="1">
      <alignment horizontal="center"/>
    </xf>
    <xf numFmtId="0" fontId="5" fillId="15" borderId="0" xfId="0" applyFont="1" applyFill="1"/>
    <xf numFmtId="0" fontId="5" fillId="15" borderId="0" xfId="0" quotePrefix="1" applyFont="1" applyFill="1"/>
    <xf numFmtId="0" fontId="14" fillId="8" borderId="0" xfId="2" applyFont="1" applyFill="1"/>
    <xf numFmtId="0" fontId="9" fillId="0" borderId="0" xfId="2" applyFont="1"/>
    <xf numFmtId="164" fontId="34" fillId="8" borderId="0" xfId="2" applyNumberFormat="1" applyFont="1" applyFill="1"/>
    <xf numFmtId="0" fontId="34" fillId="8" borderId="0" xfId="2" applyFont="1" applyFill="1"/>
    <xf numFmtId="164" fontId="9" fillId="0" borderId="0" xfId="2" applyNumberFormat="1" applyFont="1"/>
    <xf numFmtId="0" fontId="12" fillId="8" borderId="0" xfId="2" applyFont="1" applyFill="1"/>
    <xf numFmtId="164" fontId="5" fillId="10" borderId="0" xfId="2" applyNumberFormat="1" applyFont="1" applyFill="1"/>
    <xf numFmtId="164" fontId="5" fillId="0" borderId="0" xfId="2" applyNumberFormat="1" applyFont="1"/>
    <xf numFmtId="1" fontId="14" fillId="3" borderId="0" xfId="0" applyNumberFormat="1" applyFont="1" applyFill="1"/>
    <xf numFmtId="1" fontId="9" fillId="3" borderId="0" xfId="0" applyNumberFormat="1" applyFont="1" applyFill="1"/>
    <xf numFmtId="1" fontId="8" fillId="3" borderId="0" xfId="0" applyNumberFormat="1" applyFont="1" applyFill="1"/>
    <xf numFmtId="1" fontId="0" fillId="3" borderId="0" xfId="0" applyNumberFormat="1" applyFill="1"/>
    <xf numFmtId="1" fontId="15" fillId="0" borderId="0" xfId="6" applyNumberFormat="1"/>
    <xf numFmtId="1" fontId="16" fillId="0" borderId="0" xfId="8" applyNumberFormat="1"/>
    <xf numFmtId="0" fontId="9" fillId="8" borderId="0" xfId="2" applyFont="1" applyFill="1"/>
    <xf numFmtId="1" fontId="6" fillId="10" borderId="0" xfId="0" quotePrefix="1" applyNumberFormat="1" applyFont="1" applyFill="1"/>
    <xf numFmtId="164" fontId="5" fillId="16" borderId="0" xfId="0" applyNumberFormat="1" applyFont="1" applyFill="1"/>
    <xf numFmtId="1" fontId="5" fillId="17" borderId="0" xfId="0" applyNumberFormat="1" applyFont="1" applyFill="1"/>
    <xf numFmtId="164" fontId="22" fillId="5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2" fontId="5" fillId="17" borderId="0" xfId="0" applyNumberFormat="1" applyFont="1" applyFill="1"/>
    <xf numFmtId="164" fontId="5" fillId="8" borderId="0" xfId="10" quotePrefix="1" applyNumberFormat="1" applyFont="1" applyFill="1"/>
    <xf numFmtId="2" fontId="28" fillId="8" borderId="0" xfId="0" applyNumberFormat="1" applyFont="1" applyFill="1"/>
    <xf numFmtId="2" fontId="5" fillId="8" borderId="0" xfId="0" applyNumberFormat="1" applyFont="1" applyFill="1"/>
    <xf numFmtId="2" fontId="5" fillId="8" borderId="0" xfId="10" quotePrefix="1" applyNumberFormat="1" applyFon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0" fontId="6" fillId="3" borderId="0" xfId="0" applyFont="1" applyFill="1"/>
    <xf numFmtId="1" fontId="25" fillId="8" borderId="0" xfId="0" applyNumberFormat="1" applyFont="1" applyFill="1"/>
    <xf numFmtId="1" fontId="5" fillId="16" borderId="0" xfId="0" applyNumberFormat="1" applyFont="1" applyFill="1"/>
    <xf numFmtId="0" fontId="6" fillId="0" borderId="0" xfId="0" quotePrefix="1" applyFont="1"/>
    <xf numFmtId="1" fontId="20" fillId="8" borderId="0" xfId="0" applyNumberFormat="1" applyFont="1" applyFill="1"/>
    <xf numFmtId="164" fontId="5" fillId="17" borderId="0" xfId="0" applyNumberFormat="1" applyFont="1" applyFill="1"/>
    <xf numFmtId="0" fontId="6" fillId="15" borderId="0" xfId="2" applyFill="1"/>
    <xf numFmtId="164" fontId="5" fillId="16" borderId="0" xfId="2" applyNumberFormat="1" applyFont="1" applyFill="1"/>
    <xf numFmtId="164" fontId="24" fillId="5" borderId="0" xfId="0" applyNumberFormat="1" applyFont="1" applyFill="1"/>
    <xf numFmtId="0" fontId="7" fillId="11" borderId="0" xfId="0" applyFont="1" applyFill="1"/>
    <xf numFmtId="0" fontId="5" fillId="18" borderId="0" xfId="0" applyFont="1" applyFill="1"/>
    <xf numFmtId="1" fontId="8" fillId="0" borderId="0" xfId="0" quotePrefix="1" applyNumberFormat="1" applyFont="1"/>
    <xf numFmtId="164" fontId="8" fillId="0" borderId="0" xfId="0" quotePrefix="1" applyNumberFormat="1" applyFont="1"/>
    <xf numFmtId="2" fontId="8" fillId="0" borderId="0" xfId="0" quotePrefix="1" applyNumberFormat="1" applyFont="1"/>
    <xf numFmtId="1" fontId="7" fillId="0" borderId="0" xfId="0" applyNumberFormat="1" applyFont="1"/>
    <xf numFmtId="3" fontId="8" fillId="4" borderId="0" xfId="0" applyNumberFormat="1" applyFont="1" applyFill="1"/>
    <xf numFmtId="3" fontId="8" fillId="7" borderId="0" xfId="0" applyNumberFormat="1" applyFont="1" applyFill="1"/>
    <xf numFmtId="0" fontId="7" fillId="0" borderId="0" xfId="6" applyFont="1"/>
    <xf numFmtId="0" fontId="7" fillId="0" borderId="0" xfId="8" applyFont="1"/>
    <xf numFmtId="3" fontId="5" fillId="0" borderId="0" xfId="0" applyNumberFormat="1" applyFont="1"/>
    <xf numFmtId="3" fontId="14" fillId="3" borderId="0" xfId="0" applyNumberFormat="1" applyFont="1" applyFill="1"/>
    <xf numFmtId="3" fontId="26" fillId="5" borderId="0" xfId="0" applyNumberFormat="1" applyFont="1" applyFill="1"/>
    <xf numFmtId="3" fontId="9" fillId="3" borderId="0" xfId="0" applyNumberFormat="1" applyFont="1" applyFill="1"/>
    <xf numFmtId="3" fontId="0" fillId="3" borderId="0" xfId="0" applyNumberFormat="1" applyFill="1"/>
    <xf numFmtId="3" fontId="8" fillId="3" borderId="0" xfId="0" applyNumberFormat="1" applyFont="1" applyFill="1"/>
    <xf numFmtId="3" fontId="8" fillId="6" borderId="0" xfId="0" applyNumberFormat="1" applyFont="1" applyFill="1" applyAlignment="1">
      <alignment horizontal="center"/>
    </xf>
    <xf numFmtId="3" fontId="0" fillId="0" borderId="0" xfId="0" applyNumberFormat="1"/>
    <xf numFmtId="3" fontId="15" fillId="0" borderId="0" xfId="6" applyNumberFormat="1"/>
    <xf numFmtId="3" fontId="16" fillId="0" borderId="0" xfId="8" applyNumberFormat="1"/>
    <xf numFmtId="164" fontId="2" fillId="8" borderId="0" xfId="0" applyNumberFormat="1" applyFont="1" applyFill="1"/>
    <xf numFmtId="164" fontId="36" fillId="8" borderId="0" xfId="0" applyNumberFormat="1" applyFont="1" applyFill="1"/>
    <xf numFmtId="164" fontId="37" fillId="8" borderId="0" xfId="0" applyNumberFormat="1" applyFont="1" applyFill="1"/>
    <xf numFmtId="164" fontId="7" fillId="8" borderId="0" xfId="0" applyNumberFormat="1" applyFont="1" applyFill="1"/>
    <xf numFmtId="164" fontId="7" fillId="8" borderId="0" xfId="0" quotePrefix="1" applyNumberFormat="1" applyFont="1" applyFill="1"/>
    <xf numFmtId="0" fontId="2" fillId="8" borderId="0" xfId="0" applyFont="1" applyFill="1"/>
    <xf numFmtId="164" fontId="2" fillId="0" borderId="0" xfId="0" quotePrefix="1" applyNumberFormat="1" applyFont="1"/>
    <xf numFmtId="164" fontId="2" fillId="10" borderId="0" xfId="0" quotePrefix="1" applyNumberFormat="1" applyFont="1" applyFill="1"/>
    <xf numFmtId="164" fontId="2" fillId="0" borderId="0" xfId="0" applyNumberFormat="1" applyFont="1"/>
    <xf numFmtId="164" fontId="7" fillId="8" borderId="0" xfId="10" applyNumberFormat="1" applyFont="1" applyFill="1"/>
    <xf numFmtId="1" fontId="7" fillId="11" borderId="0" xfId="0" quotePrefix="1" applyNumberFormat="1" applyFont="1" applyFill="1"/>
    <xf numFmtId="2" fontId="2" fillId="8" borderId="0" xfId="0" applyNumberFormat="1" applyFont="1" applyFill="1"/>
    <xf numFmtId="2" fontId="36" fillId="8" borderId="0" xfId="0" applyNumberFormat="1" applyFont="1" applyFill="1"/>
    <xf numFmtId="2" fontId="37" fillId="8" borderId="0" xfId="0" applyNumberFormat="1" applyFont="1" applyFill="1"/>
    <xf numFmtId="2" fontId="7" fillId="8" borderId="0" xfId="0" applyNumberFormat="1" applyFont="1" applyFill="1"/>
    <xf numFmtId="2" fontId="7" fillId="8" borderId="0" xfId="0" quotePrefix="1" applyNumberFormat="1" applyFont="1" applyFill="1"/>
    <xf numFmtId="2" fontId="2" fillId="0" borderId="0" xfId="0" quotePrefix="1" applyNumberFormat="1" applyFont="1"/>
    <xf numFmtId="2" fontId="2" fillId="10" borderId="0" xfId="0" quotePrefix="1" applyNumberFormat="1" applyFont="1" applyFill="1"/>
    <xf numFmtId="2" fontId="2" fillId="0" borderId="0" xfId="0" applyNumberFormat="1" applyFont="1"/>
    <xf numFmtId="164" fontId="7" fillId="11" borderId="0" xfId="0" applyNumberFormat="1" applyFont="1" applyFill="1"/>
    <xf numFmtId="2" fontId="7" fillId="11" borderId="0" xfId="0" applyNumberFormat="1" applyFont="1" applyFill="1"/>
    <xf numFmtId="2" fontId="7" fillId="10" borderId="0" xfId="0" quotePrefix="1" applyNumberFormat="1" applyFont="1" applyFill="1"/>
    <xf numFmtId="0" fontId="7" fillId="3" borderId="0" xfId="0" applyFont="1" applyFill="1"/>
    <xf numFmtId="0" fontId="7" fillId="3" borderId="0" xfId="0" quotePrefix="1" applyFont="1" applyFill="1"/>
    <xf numFmtId="2" fontId="7" fillId="2" borderId="0" xfId="0" applyNumberFormat="1" applyFont="1" applyFill="1" applyAlignment="1">
      <alignment horizontal="center"/>
    </xf>
    <xf numFmtId="0" fontId="2" fillId="3" borderId="0" xfId="0" applyFont="1" applyFill="1"/>
    <xf numFmtId="0" fontId="2" fillId="0" borderId="0" xfId="6" applyFont="1"/>
    <xf numFmtId="0" fontId="2" fillId="0" borderId="0" xfId="8" applyFont="1"/>
    <xf numFmtId="2" fontId="7" fillId="11" borderId="0" xfId="0" applyNumberFormat="1" applyFont="1" applyFill="1" applyAlignment="1">
      <alignment horizontal="center"/>
    </xf>
    <xf numFmtId="164" fontId="7" fillId="3" borderId="0" xfId="0" applyNumberFormat="1" applyFont="1" applyFill="1"/>
    <xf numFmtId="164" fontId="37" fillId="3" borderId="0" xfId="0" applyNumberFormat="1" applyFont="1" applyFill="1"/>
    <xf numFmtId="164" fontId="7" fillId="3" borderId="0" xfId="0" quotePrefix="1" applyNumberFormat="1" applyFont="1" applyFill="1"/>
    <xf numFmtId="164" fontId="7" fillId="11" borderId="0" xfId="0" applyNumberFormat="1" applyFont="1" applyFill="1" applyAlignment="1">
      <alignment horizontal="center"/>
    </xf>
    <xf numFmtId="164" fontId="2" fillId="3" borderId="0" xfId="0" applyNumberFormat="1" applyFont="1" applyFill="1"/>
    <xf numFmtId="164" fontId="2" fillId="0" borderId="0" xfId="6" applyNumberFormat="1" applyFont="1"/>
    <xf numFmtId="164" fontId="2" fillId="0" borderId="0" xfId="8" applyNumberFormat="1" applyFont="1"/>
    <xf numFmtId="164" fontId="38" fillId="5" borderId="0" xfId="0" applyNumberFormat="1" applyFont="1" applyFill="1"/>
    <xf numFmtId="0" fontId="38" fillId="5" borderId="0" xfId="0" applyFont="1" applyFill="1"/>
    <xf numFmtId="0" fontId="39" fillId="5" borderId="0" xfId="0" applyFont="1" applyFill="1"/>
    <xf numFmtId="164" fontId="8" fillId="5" borderId="0" xfId="0" applyNumberFormat="1" applyFont="1" applyFill="1"/>
    <xf numFmtId="164" fontId="38" fillId="0" borderId="0" xfId="0" applyNumberFormat="1" applyFont="1"/>
    <xf numFmtId="1" fontId="8" fillId="11" borderId="0" xfId="0" applyNumberFormat="1" applyFont="1" applyFill="1"/>
    <xf numFmtId="0" fontId="8" fillId="5" borderId="0" xfId="0" applyFont="1" applyFill="1"/>
    <xf numFmtId="0" fontId="38" fillId="0" borderId="0" xfId="0" applyFont="1"/>
    <xf numFmtId="0" fontId="2" fillId="5" borderId="0" xfId="0" applyFont="1" applyFill="1"/>
    <xf numFmtId="0" fontId="36" fillId="5" borderId="0" xfId="0" applyFont="1" applyFill="1"/>
    <xf numFmtId="0" fontId="7" fillId="5" borderId="0" xfId="0" applyFont="1" applyFill="1"/>
    <xf numFmtId="0" fontId="7" fillId="5" borderId="0" xfId="0" quotePrefix="1" applyFont="1" applyFill="1"/>
    <xf numFmtId="2" fontId="2" fillId="6" borderId="0" xfId="0" applyNumberFormat="1" applyFont="1" applyFill="1"/>
    <xf numFmtId="164" fontId="2" fillId="5" borderId="0" xfId="0" applyNumberFormat="1" applyFont="1" applyFill="1"/>
    <xf numFmtId="164" fontId="36" fillId="5" borderId="0" xfId="0" applyNumberFormat="1" applyFont="1" applyFill="1"/>
    <xf numFmtId="164" fontId="7" fillId="5" borderId="0" xfId="0" applyNumberFormat="1" applyFont="1" applyFill="1"/>
    <xf numFmtId="164" fontId="7" fillId="5" borderId="0" xfId="0" quotePrefix="1" applyNumberFormat="1" applyFont="1" applyFill="1"/>
    <xf numFmtId="164" fontId="2" fillId="6" borderId="0" xfId="0" applyNumberFormat="1" applyFont="1" applyFill="1"/>
    <xf numFmtId="0" fontId="8" fillId="11" borderId="0" xfId="0" applyFont="1" applyFill="1"/>
    <xf numFmtId="0" fontId="8" fillId="0" borderId="0" xfId="0" applyFont="1"/>
    <xf numFmtId="0" fontId="38" fillId="6" borderId="0" xfId="0" applyFont="1" applyFill="1"/>
    <xf numFmtId="3" fontId="0" fillId="5" borderId="0" xfId="0" applyNumberFormat="1" applyFill="1"/>
    <xf numFmtId="3" fontId="23" fillId="5" borderId="0" xfId="0" applyNumberFormat="1" applyFont="1" applyFill="1"/>
    <xf numFmtId="3" fontId="22" fillId="5" borderId="0" xfId="0" applyNumberFormat="1" applyFont="1" applyFill="1"/>
    <xf numFmtId="3" fontId="14" fillId="5" borderId="0" xfId="0" applyNumberFormat="1" applyFont="1" applyFill="1"/>
    <xf numFmtId="3" fontId="5" fillId="5" borderId="0" xfId="0" applyNumberFormat="1" applyFont="1" applyFill="1"/>
    <xf numFmtId="3" fontId="5" fillId="6" borderId="0" xfId="0" applyNumberFormat="1" applyFont="1" applyFill="1"/>
    <xf numFmtId="3" fontId="5" fillId="11" borderId="0" xfId="0" applyNumberFormat="1" applyFont="1" applyFill="1"/>
    <xf numFmtId="3" fontId="0" fillId="6" borderId="0" xfId="0" applyNumberFormat="1" applyFill="1"/>
    <xf numFmtId="164" fontId="37" fillId="5" borderId="0" xfId="0" applyNumberFormat="1" applyFont="1" applyFill="1"/>
    <xf numFmtId="0" fontId="37" fillId="5" borderId="0" xfId="0" applyFont="1" applyFill="1"/>
    <xf numFmtId="1" fontId="8" fillId="5" borderId="0" xfId="0" applyNumberFormat="1" applyFont="1" applyFill="1"/>
    <xf numFmtId="1" fontId="21" fillId="8" borderId="0" xfId="2" applyNumberFormat="1" applyFont="1" applyFill="1"/>
    <xf numFmtId="3" fontId="0" fillId="8" borderId="0" xfId="0" applyNumberFormat="1" applyFill="1"/>
    <xf numFmtId="3" fontId="21" fillId="8" borderId="0" xfId="0" applyNumberFormat="1" applyFont="1" applyFill="1"/>
    <xf numFmtId="3" fontId="20" fillId="0" borderId="0" xfId="0" applyNumberFormat="1" applyFont="1"/>
    <xf numFmtId="3" fontId="6" fillId="8" borderId="0" xfId="0" applyNumberFormat="1" applyFont="1" applyFill="1"/>
    <xf numFmtId="3" fontId="5" fillId="0" borderId="0" xfId="10" applyNumberFormat="1" applyFont="1"/>
    <xf numFmtId="3" fontId="5" fillId="9" borderId="0" xfId="0" applyNumberFormat="1" applyFont="1" applyFill="1"/>
    <xf numFmtId="3" fontId="6" fillId="0" borderId="0" xfId="0" applyNumberFormat="1" applyFont="1"/>
    <xf numFmtId="0" fontId="6" fillId="17" borderId="0" xfId="2" applyFill="1"/>
    <xf numFmtId="164" fontId="6" fillId="17" borderId="0" xfId="2" applyNumberFormat="1" applyFill="1"/>
    <xf numFmtId="2" fontId="6" fillId="17" borderId="0" xfId="2" applyNumberFormat="1" applyFill="1"/>
    <xf numFmtId="164" fontId="5" fillId="17" borderId="0" xfId="2" applyNumberFormat="1" applyFont="1" applyFill="1"/>
    <xf numFmtId="1" fontId="6" fillId="17" borderId="0" xfId="2" applyNumberFormat="1" applyFill="1"/>
    <xf numFmtId="0" fontId="14" fillId="0" borderId="0" xfId="2" applyFont="1"/>
    <xf numFmtId="1" fontId="8" fillId="8" borderId="0" xfId="0" quotePrefix="1" applyNumberFormat="1" applyFont="1" applyFill="1"/>
    <xf numFmtId="1" fontId="8" fillId="8" borderId="0" xfId="10" quotePrefix="1" applyNumberFormat="1" applyFont="1" applyFill="1"/>
    <xf numFmtId="1" fontId="38" fillId="8" borderId="0" xfId="0" applyNumberFormat="1" applyFont="1" applyFill="1"/>
    <xf numFmtId="0" fontId="7" fillId="8" borderId="0" xfId="0" applyFont="1" applyFill="1"/>
    <xf numFmtId="164" fontId="8" fillId="8" borderId="0" xfId="10" quotePrefix="1" applyNumberFormat="1" applyFont="1" applyFill="1"/>
    <xf numFmtId="164" fontId="5" fillId="0" borderId="0" xfId="10" quotePrefix="1" applyNumberFormat="1" applyFont="1"/>
    <xf numFmtId="164" fontId="8" fillId="0" borderId="0" xfId="0" applyNumberFormat="1" applyFont="1"/>
    <xf numFmtId="1" fontId="8" fillId="8" borderId="0" xfId="0" applyNumberFormat="1" applyFont="1" applyFill="1"/>
    <xf numFmtId="3" fontId="5" fillId="8" borderId="0" xfId="0" applyNumberFormat="1" applyFont="1" applyFill="1"/>
    <xf numFmtId="3" fontId="5" fillId="8" borderId="0" xfId="10" applyNumberFormat="1" applyFont="1" applyFill="1"/>
    <xf numFmtId="3" fontId="0" fillId="10" borderId="0" xfId="0" applyNumberFormat="1" applyFill="1"/>
    <xf numFmtId="3" fontId="6" fillId="10" borderId="0" xfId="0" applyNumberFormat="1" applyFont="1" applyFill="1"/>
    <xf numFmtId="3" fontId="0" fillId="14" borderId="0" xfId="0" applyNumberFormat="1" applyFill="1"/>
    <xf numFmtId="3" fontId="2" fillId="0" borderId="0" xfId="3" applyNumberFormat="1"/>
    <xf numFmtId="3" fontId="2" fillId="0" borderId="0" xfId="7" applyNumberFormat="1"/>
    <xf numFmtId="1" fontId="7" fillId="8" borderId="0" xfId="0" quotePrefix="1" applyNumberFormat="1" applyFont="1" applyFill="1"/>
    <xf numFmtId="1" fontId="7" fillId="8" borderId="0" xfId="10" quotePrefix="1" applyNumberFormat="1" applyFont="1" applyFill="1"/>
    <xf numFmtId="1" fontId="7" fillId="8" borderId="0" xfId="0" applyNumberFormat="1" applyFont="1" applyFill="1"/>
    <xf numFmtId="1" fontId="40" fillId="8" borderId="0" xfId="0" applyNumberFormat="1" applyFont="1" applyFill="1"/>
    <xf numFmtId="1" fontId="41" fillId="8" borderId="0" xfId="0" applyNumberFormat="1" applyFont="1" applyFill="1"/>
    <xf numFmtId="0" fontId="41" fillId="8" borderId="0" xfId="0" applyFont="1" applyFill="1"/>
    <xf numFmtId="1" fontId="41" fillId="8" borderId="0" xfId="0" quotePrefix="1" applyNumberFormat="1" applyFont="1" applyFill="1"/>
    <xf numFmtId="1" fontId="41" fillId="8" borderId="0" xfId="10" quotePrefix="1" applyNumberFormat="1" applyFont="1" applyFill="1"/>
    <xf numFmtId="2" fontId="41" fillId="6" borderId="0" xfId="0" applyNumberFormat="1" applyFont="1" applyFill="1"/>
    <xf numFmtId="164" fontId="41" fillId="10" borderId="0" xfId="0" applyNumberFormat="1" applyFont="1" applyFill="1"/>
    <xf numFmtId="2" fontId="41" fillId="10" borderId="0" xfId="0" applyNumberFormat="1" applyFont="1" applyFill="1"/>
    <xf numFmtId="0" fontId="40" fillId="8" borderId="0" xfId="0" applyFont="1" applyFill="1"/>
    <xf numFmtId="2" fontId="41" fillId="14" borderId="0" xfId="0" applyNumberFormat="1" applyFont="1" applyFill="1"/>
    <xf numFmtId="1" fontId="40" fillId="0" borderId="0" xfId="0" applyNumberFormat="1" applyFont="1"/>
    <xf numFmtId="1" fontId="40" fillId="0" borderId="0" xfId="3" applyNumberFormat="1" applyFont="1"/>
    <xf numFmtId="1" fontId="40" fillId="0" borderId="0" xfId="7" applyNumberFormat="1" applyFont="1"/>
    <xf numFmtId="1" fontId="7" fillId="8" borderId="0" xfId="10" applyNumberFormat="1" applyFont="1" applyFill="1"/>
    <xf numFmtId="1" fontId="5" fillId="10" borderId="0" xfId="0" quotePrefix="1" applyNumberFormat="1" applyFont="1" applyFill="1"/>
    <xf numFmtId="1" fontId="5" fillId="0" borderId="0" xfId="0" quotePrefix="1" applyNumberFormat="1" applyFont="1"/>
    <xf numFmtId="1" fontId="22" fillId="8" borderId="0" xfId="2" applyNumberFormat="1" applyFont="1" applyFill="1"/>
    <xf numFmtId="1" fontId="5" fillId="10" borderId="0" xfId="2" applyNumberFormat="1" applyFont="1" applyFill="1"/>
    <xf numFmtId="1" fontId="5" fillId="17" borderId="0" xfId="2" applyNumberFormat="1" applyFont="1" applyFill="1"/>
    <xf numFmtId="1" fontId="7" fillId="0" borderId="0" xfId="7" applyNumberFormat="1" applyFont="1"/>
    <xf numFmtId="1" fontId="7" fillId="0" borderId="0" xfId="0" quotePrefix="1" applyNumberFormat="1" applyFont="1"/>
    <xf numFmtId="0" fontId="38" fillId="8" borderId="0" xfId="2" applyFont="1" applyFill="1"/>
    <xf numFmtId="0" fontId="8" fillId="8" borderId="0" xfId="2" applyFont="1" applyFill="1"/>
    <xf numFmtId="164" fontId="38" fillId="8" borderId="0" xfId="2" applyNumberFormat="1" applyFont="1" applyFill="1"/>
    <xf numFmtId="1" fontId="38" fillId="8" borderId="0" xfId="2" applyNumberFormat="1" applyFont="1" applyFill="1"/>
    <xf numFmtId="1" fontId="8" fillId="8" borderId="0" xfId="2" applyNumberFormat="1" applyFont="1" applyFill="1"/>
    <xf numFmtId="1" fontId="38" fillId="3" borderId="0" xfId="2" applyNumberFormat="1" applyFont="1" applyFill="1"/>
    <xf numFmtId="164" fontId="38" fillId="3" borderId="0" xfId="2" applyNumberFormat="1" applyFont="1" applyFill="1"/>
    <xf numFmtId="164" fontId="8" fillId="8" borderId="0" xfId="2" applyNumberFormat="1" applyFont="1" applyFill="1"/>
    <xf numFmtId="0" fontId="8" fillId="0" borderId="0" xfId="2" applyFont="1"/>
    <xf numFmtId="164" fontId="38" fillId="0" borderId="0" xfId="2" applyNumberFormat="1" applyFont="1"/>
    <xf numFmtId="2" fontId="38" fillId="0" borderId="0" xfId="2" applyNumberFormat="1" applyFont="1"/>
    <xf numFmtId="2" fontId="8" fillId="0" borderId="0" xfId="2" applyNumberFormat="1" applyFont="1"/>
    <xf numFmtId="0" fontId="38" fillId="0" borderId="0" xfId="2" applyFont="1"/>
    <xf numFmtId="0" fontId="39" fillId="0" borderId="0" xfId="2" applyFont="1"/>
    <xf numFmtId="0" fontId="8" fillId="8" borderId="0" xfId="10" applyFont="1" applyFill="1"/>
    <xf numFmtId="164" fontId="8" fillId="8" borderId="0" xfId="10" applyNumberFormat="1" applyFont="1" applyFill="1"/>
    <xf numFmtId="1" fontId="8" fillId="8" borderId="0" xfId="10" applyNumberFormat="1" applyFont="1" applyFill="1"/>
    <xf numFmtId="164" fontId="21" fillId="8" borderId="0" xfId="2" applyNumberFormat="1" applyFont="1" applyFill="1"/>
    <xf numFmtId="164" fontId="22" fillId="8" borderId="0" xfId="2" applyNumberFormat="1" applyFont="1" applyFill="1"/>
    <xf numFmtId="2" fontId="5" fillId="10" borderId="0" xfId="2" applyNumberFormat="1" applyFont="1" applyFill="1"/>
    <xf numFmtId="164" fontId="7" fillId="0" borderId="0" xfId="2" applyNumberFormat="1" applyFont="1"/>
    <xf numFmtId="164" fontId="7" fillId="0" borderId="0" xfId="3" applyNumberFormat="1" applyFont="1"/>
    <xf numFmtId="164" fontId="7" fillId="0" borderId="0" xfId="7" applyNumberFormat="1" applyFont="1"/>
    <xf numFmtId="1" fontId="7" fillId="0" borderId="0" xfId="2" applyNumberFormat="1" applyFont="1"/>
    <xf numFmtId="1" fontId="7" fillId="0" borderId="0" xfId="3" applyNumberFormat="1" applyFont="1"/>
    <xf numFmtId="2" fontId="6" fillId="8" borderId="0" xfId="2" applyNumberFormat="1" applyFill="1"/>
    <xf numFmtId="2" fontId="28" fillId="8" borderId="0" xfId="2" applyNumberFormat="1" applyFont="1" applyFill="1"/>
    <xf numFmtId="2" fontId="29" fillId="8" borderId="0" xfId="2" applyNumberFormat="1" applyFont="1" applyFill="1"/>
    <xf numFmtId="2" fontId="5" fillId="8" borderId="0" xfId="2" applyNumberFormat="1" applyFont="1" applyFill="1"/>
    <xf numFmtId="2" fontId="8" fillId="8" borderId="0" xfId="2" applyNumberFormat="1" applyFont="1" applyFill="1"/>
    <xf numFmtId="2" fontId="8" fillId="8" borderId="0" xfId="10" applyNumberFormat="1" applyFont="1" applyFill="1"/>
    <xf numFmtId="2" fontId="5" fillId="8" borderId="0" xfId="10" applyNumberFormat="1" applyFont="1" applyFill="1"/>
    <xf numFmtId="2" fontId="5" fillId="6" borderId="0" xfId="2" applyNumberFormat="1" applyFont="1" applyFill="1"/>
    <xf numFmtId="1" fontId="9" fillId="8" borderId="0" xfId="2" applyNumberFormat="1" applyFont="1" applyFill="1"/>
    <xf numFmtId="164" fontId="9" fillId="8" borderId="0" xfId="2" applyNumberFormat="1" applyFont="1" applyFill="1"/>
    <xf numFmtId="0" fontId="8" fillId="8" borderId="0" xfId="0" applyFont="1" applyFill="1"/>
    <xf numFmtId="164" fontId="8" fillId="8" borderId="0" xfId="0" applyNumberFormat="1" applyFont="1" applyFill="1"/>
    <xf numFmtId="164" fontId="38" fillId="8" borderId="0" xfId="0" applyNumberFormat="1" applyFont="1" applyFill="1"/>
    <xf numFmtId="0" fontId="38" fillId="8" borderId="0" xfId="0" applyFont="1" applyFill="1"/>
    <xf numFmtId="1" fontId="5" fillId="11" borderId="0" xfId="0" quotePrefix="1" applyNumberFormat="1" applyFont="1" applyFill="1"/>
    <xf numFmtId="164" fontId="5" fillId="11" borderId="0" xfId="0" quotePrefix="1" applyNumberFormat="1" applyFont="1" applyFill="1"/>
    <xf numFmtId="0" fontId="42" fillId="8" borderId="0" xfId="0" applyFont="1" applyFill="1"/>
    <xf numFmtId="164" fontId="42" fillId="8" borderId="0" xfId="0" applyNumberFormat="1" applyFont="1" applyFill="1"/>
    <xf numFmtId="2" fontId="8" fillId="10" borderId="0" xfId="0" applyNumberFormat="1" applyFont="1" applyFill="1"/>
    <xf numFmtId="0" fontId="8" fillId="10" borderId="0" xfId="0" applyFont="1" applyFill="1"/>
    <xf numFmtId="0" fontId="8" fillId="0" borderId="0" xfId="3" applyFont="1"/>
    <xf numFmtId="0" fontId="8" fillId="0" borderId="0" xfId="7" applyFont="1"/>
    <xf numFmtId="3" fontId="0" fillId="0" borderId="0" xfId="0" applyNumberFormat="1"/>
    <xf numFmtId="3" fontId="5" fillId="3" borderId="0" xfId="0" applyNumberFormat="1" applyFont="1" applyFill="1"/>
    <xf numFmtId="3" fontId="19" fillId="3" borderId="0" xfId="0" quotePrefix="1" applyNumberFormat="1" applyFont="1" applyFill="1"/>
    <xf numFmtId="3" fontId="7" fillId="2" borderId="0" xfId="0" applyNumberFormat="1" applyFont="1" applyFill="1" applyAlignment="1">
      <alignment horizontal="center"/>
    </xf>
    <xf numFmtId="3" fontId="7" fillId="0" borderId="0" xfId="0" applyNumberFormat="1" applyFont="1" applyAlignment="1">
      <alignment horizontal="center"/>
    </xf>
    <xf numFmtId="0" fontId="0" fillId="0" borderId="0" xfId="0"/>
    <xf numFmtId="164" fontId="5" fillId="0" borderId="0" xfId="0" applyNumberFormat="1" applyFont="1" applyFill="1"/>
    <xf numFmtId="0" fontId="0" fillId="0" borderId="0" xfId="0"/>
    <xf numFmtId="3" fontId="0" fillId="0" borderId="0" xfId="0" applyNumberFormat="1"/>
    <xf numFmtId="1" fontId="0" fillId="0" borderId="0" xfId="0" applyNumberFormat="1"/>
    <xf numFmtId="1" fontId="5" fillId="6" borderId="0" xfId="10" quotePrefix="1" applyNumberFormat="1" applyFont="1" applyFill="1"/>
    <xf numFmtId="0" fontId="20" fillId="3" borderId="0" xfId="0" applyFont="1" applyFill="1"/>
    <xf numFmtId="0" fontId="0" fillId="0" borderId="0" xfId="0"/>
    <xf numFmtId="3" fontId="0" fillId="0" borderId="0" xfId="0" applyNumberFormat="1"/>
    <xf numFmtId="0" fontId="0" fillId="0" borderId="0" xfId="0"/>
    <xf numFmtId="1" fontId="0" fillId="0" borderId="0" xfId="0" applyNumberFormat="1"/>
    <xf numFmtId="164" fontId="7" fillId="6" borderId="0" xfId="0" applyNumberFormat="1" applyFont="1" applyFill="1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164" fontId="7" fillId="0" borderId="0" xfId="0" quotePrefix="1" applyNumberFormat="1" applyFont="1"/>
    <xf numFmtId="164" fontId="7" fillId="10" borderId="0" xfId="0" quotePrefix="1" applyNumberFormat="1" applyFont="1" applyFill="1"/>
    <xf numFmtId="1" fontId="5" fillId="18" borderId="0" xfId="0" applyNumberFormat="1" applyFont="1" applyFill="1"/>
    <xf numFmtId="164" fontId="5" fillId="18" borderId="0" xfId="0" quotePrefix="1" applyNumberFormat="1" applyFont="1" applyFill="1"/>
    <xf numFmtId="164" fontId="5" fillId="18" borderId="0" xfId="0" applyNumberFormat="1" applyFont="1" applyFill="1"/>
    <xf numFmtId="2" fontId="5" fillId="18" borderId="0" xfId="0" applyNumberFormat="1" applyFont="1" applyFill="1"/>
    <xf numFmtId="164" fontId="5" fillId="0" borderId="0" xfId="2" applyNumberFormat="1" applyFont="1" applyFill="1"/>
    <xf numFmtId="2" fontId="5" fillId="0" borderId="0" xfId="2" applyNumberFormat="1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0" fontId="6" fillId="8" borderId="0" xfId="2" applyFill="1"/>
    <xf numFmtId="0" fontId="0" fillId="0" borderId="0" xfId="0"/>
    <xf numFmtId="0" fontId="20" fillId="3" borderId="0" xfId="0" applyFont="1" applyFill="1"/>
    <xf numFmtId="0" fontId="26" fillId="0" borderId="0" xfId="0" applyFont="1"/>
    <xf numFmtId="3" fontId="20" fillId="0" borderId="0" xfId="0" applyNumberFormat="1" applyFont="1" applyAlignment="1"/>
    <xf numFmtId="0" fontId="0" fillId="0" borderId="0" xfId="0" applyAlignment="1"/>
    <xf numFmtId="166" fontId="20" fillId="0" borderId="0" xfId="0" applyNumberFormat="1" applyFont="1" applyFill="1" applyAlignment="1"/>
    <xf numFmtId="166" fontId="5" fillId="0" borderId="0" xfId="0" applyNumberFormat="1" applyFont="1" applyFill="1" applyAlignment="1"/>
    <xf numFmtId="3" fontId="22" fillId="0" borderId="0" xfId="0" applyNumberFormat="1" applyFont="1"/>
    <xf numFmtId="0" fontId="0" fillId="0" borderId="0" xfId="0"/>
    <xf numFmtId="0" fontId="25" fillId="0" borderId="0" xfId="0" applyFont="1"/>
    <xf numFmtId="3" fontId="0" fillId="0" borderId="0" xfId="0" applyNumberFormat="1"/>
    <xf numFmtId="1" fontId="25" fillId="0" borderId="0" xfId="0" applyNumberFormat="1" applyFont="1"/>
    <xf numFmtId="3" fontId="20" fillId="0" borderId="0" xfId="0" applyNumberFormat="1" applyFont="1"/>
    <xf numFmtId="1" fontId="20" fillId="0" borderId="0" xfId="0" applyNumberFormat="1" applyFont="1"/>
    <xf numFmtId="1" fontId="20" fillId="8" borderId="0" xfId="0" applyNumberFormat="1" applyFont="1" applyFill="1"/>
    <xf numFmtId="1" fontId="0" fillId="0" borderId="0" xfId="0" applyNumberFormat="1"/>
    <xf numFmtId="3" fontId="22" fillId="0" borderId="0" xfId="2" applyNumberFormat="1" applyFont="1"/>
    <xf numFmtId="3" fontId="6" fillId="0" borderId="0" xfId="2" applyNumberFormat="1"/>
    <xf numFmtId="0" fontId="6" fillId="8" borderId="0" xfId="2" applyFill="1"/>
    <xf numFmtId="0" fontId="6" fillId="0" borderId="0" xfId="2"/>
    <xf numFmtId="3" fontId="35" fillId="0" borderId="0" xfId="0" applyNumberFormat="1" applyFont="1"/>
    <xf numFmtId="3" fontId="9" fillId="0" borderId="0" xfId="0" applyNumberFormat="1" applyFont="1"/>
    <xf numFmtId="3" fontId="29" fillId="0" borderId="0" xfId="0" applyNumberFormat="1" applyFont="1"/>
    <xf numFmtId="3" fontId="25" fillId="0" borderId="0" xfId="0" applyNumberFormat="1" applyFont="1"/>
  </cellXfs>
  <cellStyles count="13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6" xr:uid="{00000000-0005-0000-0000-000004000000}"/>
    <cellStyle name="Normal 6" xfId="9" xr:uid="{00000000-0005-0000-0000-000005000000}"/>
    <cellStyle name="Normal 7" xfId="12" xr:uid="{06961EA0-DD36-48F5-A5FC-4A62861A515B}"/>
    <cellStyle name="Normal_Ark1_1" xfId="10" xr:uid="{00000000-0005-0000-0000-000006000000}"/>
    <cellStyle name="Normal_Organisasjon" xfId="7" xr:uid="{00000000-0005-0000-0000-000007000000}"/>
    <cellStyle name="Normal_Per uke" xfId="4" xr:uid="{00000000-0005-0000-0000-000008000000}"/>
    <cellStyle name="Normal_Per år_1" xfId="8" xr:uid="{00000000-0005-0000-0000-000009000000}"/>
    <cellStyle name="Prosent 2" xfId="11" xr:uid="{00000000-0005-0000-0000-00000A000000}"/>
    <cellStyle name="Udefinert" xfId="5" xr:uid="{00000000-0005-0000-0000-00000B000000}"/>
  </cellStyles>
  <dxfs count="191"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00FF00"/>
      <color rgb="FFCCFFCC"/>
      <color rgb="FF99FF66"/>
      <color rgb="FF66FF33"/>
      <color rgb="FFCCFFFF"/>
      <color rgb="FFFFFF99"/>
      <color rgb="FFFF5050"/>
      <color rgb="FF99FFCC"/>
      <color rgb="FFBE2F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Vær, antall SLAKT</a:t>
            </a:r>
            <a:r>
              <a:rPr lang="nb-NO" sz="2800"/>
              <a:t>, per år, per uke 52.2024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8468066318827003"/>
          <c:y val="2.93668041008770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544192854183681E-2"/>
          <c:y val="0.14210264499074302"/>
          <c:w val="0.88016422722650911"/>
          <c:h val="0.7599894616968997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År!$B$6:$B$7</c:f>
              <c:strCache>
                <c:ptCount val="2"/>
                <c:pt idx="0">
                  <c:v>Antall</c:v>
                </c:pt>
                <c:pt idx="1">
                  <c:v>slakt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16224</c:v>
                </c:pt>
                <c:pt idx="1">
                  <c:v>14028</c:v>
                </c:pt>
                <c:pt idx="2">
                  <c:v>13929</c:v>
                </c:pt>
                <c:pt idx="3">
                  <c:v>13652.5</c:v>
                </c:pt>
                <c:pt idx="4">
                  <c:v>12981</c:v>
                </c:pt>
                <c:pt idx="5">
                  <c:v>11716</c:v>
                </c:pt>
                <c:pt idx="6">
                  <c:v>10686.1</c:v>
                </c:pt>
                <c:pt idx="7">
                  <c:v>8319</c:v>
                </c:pt>
                <c:pt idx="8">
                  <c:v>9377</c:v>
                </c:pt>
                <c:pt idx="9">
                  <c:v>8220</c:v>
                </c:pt>
                <c:pt idx="10">
                  <c:v>8454</c:v>
                </c:pt>
                <c:pt idx="11">
                  <c:v>7898</c:v>
                </c:pt>
                <c:pt idx="12">
                  <c:v>8223</c:v>
                </c:pt>
                <c:pt idx="13">
                  <c:v>7795</c:v>
                </c:pt>
                <c:pt idx="14">
                  <c:v>8079</c:v>
                </c:pt>
                <c:pt idx="15">
                  <c:v>7808</c:v>
                </c:pt>
                <c:pt idx="16">
                  <c:v>7137</c:v>
                </c:pt>
                <c:pt idx="17">
                  <c:v>7294</c:v>
                </c:pt>
                <c:pt idx="18">
                  <c:v>7049</c:v>
                </c:pt>
                <c:pt idx="19">
                  <c:v>6731</c:v>
                </c:pt>
                <c:pt idx="20">
                  <c:v>6914</c:v>
                </c:pt>
                <c:pt idx="21">
                  <c:v>6762</c:v>
                </c:pt>
                <c:pt idx="22">
                  <c:v>6240</c:v>
                </c:pt>
                <c:pt idx="23">
                  <c:v>5791</c:v>
                </c:pt>
                <c:pt idx="24">
                  <c:v>5586.65</c:v>
                </c:pt>
                <c:pt idx="25">
                  <c:v>5366</c:v>
                </c:pt>
                <c:pt idx="26">
                  <c:v>5335</c:v>
                </c:pt>
                <c:pt idx="27">
                  <c:v>5191</c:v>
                </c:pt>
                <c:pt idx="28">
                  <c:v>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0-4F1E-93CF-FB57A40A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2552"/>
        <c:axId val="462802160"/>
      </c:barChart>
      <c:lineChart>
        <c:grouping val="standard"/>
        <c:varyColors val="0"/>
        <c:ser>
          <c:idx val="0"/>
          <c:order val="1"/>
          <c:tx>
            <c:v>Antall slakt i 2024</c:v>
          </c:tx>
          <c:spPr>
            <a:ln w="73025"/>
          </c:spPr>
          <c:marker>
            <c:symbol val="none"/>
          </c:marker>
          <c:val>
            <c:numRef>
              <c:f>År!$AR$8:$AR$36</c:f>
              <c:numCache>
                <c:formatCode>0</c:formatCode>
                <c:ptCount val="29"/>
                <c:pt idx="0" formatCode="0.00">
                  <c:v>4759</c:v>
                </c:pt>
                <c:pt idx="1">
                  <c:v>4759</c:v>
                </c:pt>
                <c:pt idx="2">
                  <c:v>4759</c:v>
                </c:pt>
                <c:pt idx="3">
                  <c:v>4759</c:v>
                </c:pt>
                <c:pt idx="4">
                  <c:v>4759</c:v>
                </c:pt>
                <c:pt idx="5">
                  <c:v>4759</c:v>
                </c:pt>
                <c:pt idx="6">
                  <c:v>4759</c:v>
                </c:pt>
                <c:pt idx="7">
                  <c:v>4759</c:v>
                </c:pt>
                <c:pt idx="8">
                  <c:v>4759</c:v>
                </c:pt>
                <c:pt idx="9">
                  <c:v>4759</c:v>
                </c:pt>
                <c:pt idx="10">
                  <c:v>4759</c:v>
                </c:pt>
                <c:pt idx="11">
                  <c:v>4759</c:v>
                </c:pt>
                <c:pt idx="12">
                  <c:v>4759</c:v>
                </c:pt>
                <c:pt idx="13">
                  <c:v>4759</c:v>
                </c:pt>
                <c:pt idx="14">
                  <c:v>4759</c:v>
                </c:pt>
                <c:pt idx="15">
                  <c:v>4759</c:v>
                </c:pt>
                <c:pt idx="16">
                  <c:v>4759</c:v>
                </c:pt>
                <c:pt idx="17">
                  <c:v>4759</c:v>
                </c:pt>
                <c:pt idx="18">
                  <c:v>4759</c:v>
                </c:pt>
                <c:pt idx="19">
                  <c:v>4759</c:v>
                </c:pt>
                <c:pt idx="20">
                  <c:v>4759</c:v>
                </c:pt>
                <c:pt idx="21">
                  <c:v>4759</c:v>
                </c:pt>
                <c:pt idx="22">
                  <c:v>4759</c:v>
                </c:pt>
                <c:pt idx="23">
                  <c:v>4759</c:v>
                </c:pt>
                <c:pt idx="24">
                  <c:v>4759</c:v>
                </c:pt>
                <c:pt idx="25">
                  <c:v>4759</c:v>
                </c:pt>
                <c:pt idx="26">
                  <c:v>4759</c:v>
                </c:pt>
                <c:pt idx="27">
                  <c:v>4759</c:v>
                </c:pt>
                <c:pt idx="28">
                  <c:v>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56-4ED8-B219-A257BCA80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2552"/>
        <c:axId val="462802160"/>
      </c:lineChart>
      <c:catAx>
        <c:axId val="462802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160"/>
        <c:crossesAt val="0"/>
        <c:auto val="1"/>
        <c:lblAlgn val="ctr"/>
        <c:lblOffset val="100"/>
        <c:tickLblSkip val="2"/>
        <c:noMultiLvlLbl val="0"/>
      </c:catAx>
      <c:valAx>
        <c:axId val="46280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6.3763793195896826E-3"/>
              <c:y val="0.391515155408416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21634730310877"/>
          <c:y val="0.33315204245344887"/>
          <c:w val="0.15602672175395446"/>
          <c:h val="0.11784272467104447"/>
        </c:manualLayout>
      </c:layout>
      <c:overlay val="0"/>
      <c:spPr>
        <a:solidFill>
          <a:srgbClr val="FFFFCC"/>
        </a:solidFill>
        <a:ln>
          <a:solidFill>
            <a:schemeClr val="accent1">
              <a:shade val="95000"/>
              <a:satMod val="105000"/>
            </a:schemeClr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VÆR:</a:t>
            </a:r>
            <a:r>
              <a:rPr lang="nb-NO" sz="2800" baseline="0"/>
              <a:t> a</a:t>
            </a:r>
            <a:r>
              <a:rPr lang="nb-NO" sz="2800"/>
              <a:t>ndels%</a:t>
            </a:r>
            <a:r>
              <a:rPr lang="nb-NO" sz="2800" baseline="0"/>
              <a:t> OVERFETE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21712445335063377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67227281512875"/>
          <c:y val="0.14895660022834645"/>
          <c:w val="0.88562714817543398"/>
          <c:h val="0.73632435515392103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Måned!$X$23:$X$34</c:f>
              <c:numCache>
                <c:formatCode>0</c:formatCode>
                <c:ptCount val="12"/>
                <c:pt idx="0">
                  <c:v>6.3636363636363633</c:v>
                </c:pt>
                <c:pt idx="1">
                  <c:v>12.711864406779659</c:v>
                </c:pt>
                <c:pt idx="2">
                  <c:v>18.780487804878049</c:v>
                </c:pt>
                <c:pt idx="3">
                  <c:v>23.831775700934568</c:v>
                </c:pt>
                <c:pt idx="4">
                  <c:v>19.417475728155345</c:v>
                </c:pt>
                <c:pt idx="5">
                  <c:v>25.146198830409357</c:v>
                </c:pt>
                <c:pt idx="6">
                  <c:v>16.666666666666671</c:v>
                </c:pt>
                <c:pt idx="7">
                  <c:v>47.27272727272728</c:v>
                </c:pt>
                <c:pt idx="8">
                  <c:v>54.629629629629619</c:v>
                </c:pt>
                <c:pt idx="9">
                  <c:v>38.4765625</c:v>
                </c:pt>
                <c:pt idx="10">
                  <c:v>15.609756097560975</c:v>
                </c:pt>
                <c:pt idx="11">
                  <c:v>3.2258064516129026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7B-4E39-8D26-E139030A64F1}"/>
            </c:ext>
          </c:extLst>
        </c:ser>
        <c:ser>
          <c:idx val="3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8880154937104198E-2"/>
                  <c:y val="-5.5445531586762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13-4722-AFBB-4C4D0872B3B5}"/>
                </c:ext>
              </c:extLst>
            </c:dLbl>
            <c:dLbl>
              <c:idx val="1"/>
              <c:layout>
                <c:manualLayout>
                  <c:x val="-1.8183801256695262E-2"/>
                  <c:y val="5.3135301103980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13-4722-AFBB-4C4D0872B3B5}"/>
                </c:ext>
              </c:extLst>
            </c:dLbl>
            <c:dLbl>
              <c:idx val="2"/>
              <c:layout>
                <c:manualLayout>
                  <c:x val="-2.1392707360817907E-2"/>
                  <c:y val="-8.77887583457076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13-4722-AFBB-4C4D0872B3B5}"/>
                </c:ext>
              </c:extLst>
            </c:dLbl>
            <c:dLbl>
              <c:idx val="3"/>
              <c:layout>
                <c:manualLayout>
                  <c:x val="-2.1392707360817987E-2"/>
                  <c:y val="8.547852786292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13-4722-AFBB-4C4D0872B3B5}"/>
                </c:ext>
              </c:extLst>
            </c:dLbl>
            <c:dLbl>
              <c:idx val="4"/>
              <c:layout>
                <c:manualLayout>
                  <c:x val="-2.4601613464940594E-2"/>
                  <c:y val="-6.23762230351080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8D-4625-B57B-E56C7C920828}"/>
                </c:ext>
              </c:extLst>
            </c:dLbl>
            <c:dLbl>
              <c:idx val="5"/>
              <c:layout>
                <c:manualLayout>
                  <c:x val="-1.3905259784531719E-2"/>
                  <c:y val="8.3168297380143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95-48B9-92E8-4C758BE3D685}"/>
                </c:ext>
              </c:extLst>
            </c:dLbl>
            <c:dLbl>
              <c:idx val="6"/>
              <c:layout>
                <c:manualLayout>
                  <c:x val="-2.9949790305145149E-2"/>
                  <c:y val="-7.39273754490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3D-45F0-BD0C-84966A41B71A}"/>
                </c:ext>
              </c:extLst>
            </c:dLbl>
            <c:dLbl>
              <c:idx val="7"/>
              <c:layout>
                <c:manualLayout>
                  <c:x val="-1.81838012566953E-2"/>
                  <c:y val="-6.0065992552326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3D-45F0-BD0C-84966A41B71A}"/>
                </c:ext>
              </c:extLst>
            </c:dLbl>
            <c:dLbl>
              <c:idx val="8"/>
              <c:layout>
                <c:manualLayout>
                  <c:x val="-3.6367602513390447E-2"/>
                  <c:y val="7.1617144966235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1C-43CF-8991-B71EBEB739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Måned!$X$10:$X$21</c:f>
              <c:numCache>
                <c:formatCode>0</c:formatCode>
                <c:ptCount val="12"/>
                <c:pt idx="0">
                  <c:v>11.53846153846154</c:v>
                </c:pt>
                <c:pt idx="1">
                  <c:v>9.8101265822784818</c:v>
                </c:pt>
                <c:pt idx="2">
                  <c:v>22.395594309316206</c:v>
                </c:pt>
                <c:pt idx="3">
                  <c:v>21.897810218978112</c:v>
                </c:pt>
                <c:pt idx="4">
                  <c:v>25.18518518518519</c:v>
                </c:pt>
                <c:pt idx="5">
                  <c:v>24.719101123595504</c:v>
                </c:pt>
                <c:pt idx="6">
                  <c:v>56</c:v>
                </c:pt>
                <c:pt idx="7">
                  <c:v>50.757575757575758</c:v>
                </c:pt>
                <c:pt idx="8">
                  <c:v>52.192982456140349</c:v>
                </c:pt>
                <c:pt idx="9">
                  <c:v>32.904411764705877</c:v>
                </c:pt>
                <c:pt idx="10">
                  <c:v>9.385113268608416</c:v>
                </c:pt>
                <c:pt idx="11">
                  <c:v>6.6666666666666687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7B-4E39-8D26-E139030A6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% OVERFETE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FFCC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238768723356502"/>
          <c:y val="0.25255676118056053"/>
          <c:w val="8.1436730857422243E-2"/>
          <c:h val="0.10499724682375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mnd'!$D$115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mnd'!$I$115:$I$129</c:f>
              <c:numCache>
                <c:formatCode>0.0</c:formatCode>
                <c:ptCount val="15"/>
                <c:pt idx="0">
                  <c:v>15.238095238095244</c:v>
                </c:pt>
                <c:pt idx="4">
                  <c:v>21.67832167832168</c:v>
                </c:pt>
                <c:pt idx="5">
                  <c:v>24.683544303797472</c:v>
                </c:pt>
                <c:pt idx="6">
                  <c:v>21.661312528682881</c:v>
                </c:pt>
                <c:pt idx="7">
                  <c:v>16.301703163017031</c:v>
                </c:pt>
                <c:pt idx="8">
                  <c:v>21.481481481481481</c:v>
                </c:pt>
                <c:pt idx="9">
                  <c:v>15.730337078651679</c:v>
                </c:pt>
                <c:pt idx="10">
                  <c:v>40</c:v>
                </c:pt>
                <c:pt idx="11">
                  <c:v>12.878787878787877</c:v>
                </c:pt>
                <c:pt idx="12">
                  <c:v>18.421052631578945</c:v>
                </c:pt>
                <c:pt idx="13">
                  <c:v>18.75</c:v>
                </c:pt>
                <c:pt idx="14">
                  <c:v>18.770226537216832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7-441A-B50D-4CE355D42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0696"/>
        <c:axId val="407141088"/>
      </c:barChart>
      <c:catAx>
        <c:axId val="407140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1088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06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mnd'!$D$115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mnd'!$S$115:$S$129</c:f>
              <c:numCache>
                <c:formatCode>General</c:formatCode>
                <c:ptCount val="15"/>
                <c:pt idx="0" formatCode="0.0">
                  <c:v>32.718749999999993</c:v>
                </c:pt>
                <c:pt idx="2" formatCode="0.0">
                  <c:v>30.256946826758195</c:v>
                </c:pt>
                <c:pt idx="4" formatCode="0.0">
                  <c:v>38.198387096774177</c:v>
                </c:pt>
                <c:pt idx="5" formatCode="0.0">
                  <c:v>40.95128205128205</c:v>
                </c:pt>
                <c:pt idx="6" formatCode="0.0">
                  <c:v>41.872881355932222</c:v>
                </c:pt>
                <c:pt idx="7" formatCode="0.0">
                  <c:v>41.146268656716408</c:v>
                </c:pt>
                <c:pt idx="8" formatCode="0.0">
                  <c:v>39.403448275862075</c:v>
                </c:pt>
                <c:pt idx="9" formatCode="0.0">
                  <c:v>39.021428571428558</c:v>
                </c:pt>
                <c:pt idx="10" formatCode="0.0">
                  <c:v>37.89</c:v>
                </c:pt>
                <c:pt idx="11" formatCode="0.0">
                  <c:v>35.211764705882359</c:v>
                </c:pt>
                <c:pt idx="12" formatCode="0.0">
                  <c:v>33.24047619047618</c:v>
                </c:pt>
                <c:pt idx="13" formatCode="0.0">
                  <c:v>36.909803921568624</c:v>
                </c:pt>
                <c:pt idx="14" formatCode="0.0">
                  <c:v>39.462068965517254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3-4839-8719-5FD3D5D49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1872"/>
        <c:axId val="407142264"/>
      </c:barChart>
      <c:catAx>
        <c:axId val="407141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2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mnd'!$D$115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mnd'!$R$115:$R$129</c:f>
              <c:numCache>
                <c:formatCode>General</c:formatCode>
                <c:ptCount val="15"/>
                <c:pt idx="0" formatCode="0.00">
                  <c:v>5.6875</c:v>
                </c:pt>
                <c:pt idx="4" formatCode="0.00">
                  <c:v>6.564516129032258</c:v>
                </c:pt>
                <c:pt idx="5" formatCode="0.00">
                  <c:v>6.4743589743589745</c:v>
                </c:pt>
                <c:pt idx="6" formatCode="0.00">
                  <c:v>6.9194915254237293</c:v>
                </c:pt>
                <c:pt idx="7" formatCode="0.00">
                  <c:v>7.5820895522388065</c:v>
                </c:pt>
                <c:pt idx="8" formatCode="0.00">
                  <c:v>7.5172413793103487</c:v>
                </c:pt>
                <c:pt idx="9" formatCode="0.00">
                  <c:v>7.3571428571428559</c:v>
                </c:pt>
                <c:pt idx="10" formatCode="0.00">
                  <c:v>9.1</c:v>
                </c:pt>
                <c:pt idx="11" formatCode="0.00">
                  <c:v>7.8235294117647056</c:v>
                </c:pt>
                <c:pt idx="12" formatCode="0.00">
                  <c:v>8.5476190476190457</c:v>
                </c:pt>
                <c:pt idx="13" formatCode="0.00">
                  <c:v>7.5882352941176476</c:v>
                </c:pt>
                <c:pt idx="14" formatCode="0.00">
                  <c:v>6.4137931034482794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7-45BE-BA10-1999BD68F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3048"/>
        <c:axId val="407143440"/>
      </c:barChart>
      <c:catAx>
        <c:axId val="407143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34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799663005256577E-2"/>
              <c:y val="0.29908135728196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mnd'!$D$130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mnd'!$I$130:$I$144</c:f>
              <c:numCache>
                <c:formatCode>0.0</c:formatCode>
                <c:ptCount val="15"/>
                <c:pt idx="0">
                  <c:v>16.190476190476186</c:v>
                </c:pt>
                <c:pt idx="4">
                  <c:v>23.42657342657343</c:v>
                </c:pt>
                <c:pt idx="5">
                  <c:v>23.101265822784807</c:v>
                </c:pt>
                <c:pt idx="6">
                  <c:v>25.69986232216613</c:v>
                </c:pt>
                <c:pt idx="7">
                  <c:v>22.384428223844282</c:v>
                </c:pt>
                <c:pt idx="8">
                  <c:v>29.629629629629633</c:v>
                </c:pt>
                <c:pt idx="9">
                  <c:v>20.224719101123597</c:v>
                </c:pt>
                <c:pt idx="10">
                  <c:v>16</c:v>
                </c:pt>
                <c:pt idx="11">
                  <c:v>25</c:v>
                </c:pt>
                <c:pt idx="12">
                  <c:v>22.368421052631575</c:v>
                </c:pt>
                <c:pt idx="13">
                  <c:v>25.183823529411764</c:v>
                </c:pt>
                <c:pt idx="14">
                  <c:v>24.595469255663421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DD-473C-990D-E0D8B642D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5400"/>
        <c:axId val="234094808"/>
      </c:barChart>
      <c:catAx>
        <c:axId val="407145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4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480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5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mnd'!$D$130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mnd'!$S$130:$S$144</c:f>
              <c:numCache>
                <c:formatCode>General</c:formatCode>
                <c:ptCount val="15"/>
                <c:pt idx="0" formatCode="0.0">
                  <c:v>41.005882352941178</c:v>
                </c:pt>
                <c:pt idx="4" formatCode="0.0">
                  <c:v>46.365671641791046</c:v>
                </c:pt>
                <c:pt idx="5" formatCode="0.0">
                  <c:v>46.654794520547931</c:v>
                </c:pt>
                <c:pt idx="6" formatCode="0.0">
                  <c:v>48.209642857142818</c:v>
                </c:pt>
                <c:pt idx="7" formatCode="0.0">
                  <c:v>48.064130434782591</c:v>
                </c:pt>
                <c:pt idx="8" formatCode="0.0">
                  <c:v>48.342499999999994</c:v>
                </c:pt>
                <c:pt idx="9" formatCode="0.0">
                  <c:v>44.172222222222224</c:v>
                </c:pt>
                <c:pt idx="10" formatCode="0.0">
                  <c:v>42.4</c:v>
                </c:pt>
                <c:pt idx="11" formatCode="0.0">
                  <c:v>41.739393939393949</c:v>
                </c:pt>
                <c:pt idx="12" formatCode="0.0">
                  <c:v>42.421568627450995</c:v>
                </c:pt>
                <c:pt idx="13" formatCode="0.0">
                  <c:v>43.087591240875902</c:v>
                </c:pt>
                <c:pt idx="14" formatCode="0.0">
                  <c:v>47.019736842105281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1-4B6E-A306-C31071B4D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5592"/>
        <c:axId val="234095984"/>
      </c:barChart>
      <c:catAx>
        <c:axId val="234095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mnd'!$D$130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mnd'!$R$130:$R$144</c:f>
              <c:numCache>
                <c:formatCode>General</c:formatCode>
                <c:ptCount val="15"/>
                <c:pt idx="0" formatCode="0.00">
                  <c:v>6</c:v>
                </c:pt>
                <c:pt idx="4" formatCode="0.00">
                  <c:v>6.6417910447761193</c:v>
                </c:pt>
                <c:pt idx="5" formatCode="0.00">
                  <c:v>6.9178082191780819</c:v>
                </c:pt>
                <c:pt idx="6" formatCode="0.00">
                  <c:v>7.3767857142857123</c:v>
                </c:pt>
                <c:pt idx="7" formatCode="0.00">
                  <c:v>7.8260869565217392</c:v>
                </c:pt>
                <c:pt idx="8" formatCode="0.00">
                  <c:v>8.4749999999999996</c:v>
                </c:pt>
                <c:pt idx="9" formatCode="0.00">
                  <c:v>8.1111111111111107</c:v>
                </c:pt>
                <c:pt idx="10" formatCode="0.00">
                  <c:v>8.5</c:v>
                </c:pt>
                <c:pt idx="11" formatCode="0.00">
                  <c:v>8.6363636363636385</c:v>
                </c:pt>
                <c:pt idx="12" formatCode="0.00">
                  <c:v>8.9019607843137223</c:v>
                </c:pt>
                <c:pt idx="13" formatCode="0.00">
                  <c:v>7.9854014598540148</c:v>
                </c:pt>
                <c:pt idx="14" formatCode="0.00">
                  <c:v>6.9868421052631566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04-4CB0-AF45-ED54D8315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6768"/>
        <c:axId val="234097160"/>
      </c:barChart>
      <c:catAx>
        <c:axId val="234096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716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63160210410002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6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mnd'!$D$145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mnd'!$I$145:$I$159</c:f>
              <c:numCache>
                <c:formatCode>0.0</c:formatCode>
                <c:ptCount val="15"/>
                <c:pt idx="0">
                  <c:v>21.904761904761905</c:v>
                </c:pt>
                <c:pt idx="4">
                  <c:v>12.937062937062937</c:v>
                </c:pt>
                <c:pt idx="5">
                  <c:v>9.8101265822784818</c:v>
                </c:pt>
                <c:pt idx="6">
                  <c:v>11.977971546580999</c:v>
                </c:pt>
                <c:pt idx="7">
                  <c:v>8.5158150851581524</c:v>
                </c:pt>
                <c:pt idx="8">
                  <c:v>6.6666666666666687</c:v>
                </c:pt>
                <c:pt idx="9">
                  <c:v>8.9887640449438209</c:v>
                </c:pt>
                <c:pt idx="10">
                  <c:v>12</c:v>
                </c:pt>
                <c:pt idx="11">
                  <c:v>26.515151515151519</c:v>
                </c:pt>
                <c:pt idx="12">
                  <c:v>17.10526315789474</c:v>
                </c:pt>
                <c:pt idx="13">
                  <c:v>19.117647058823529</c:v>
                </c:pt>
                <c:pt idx="14">
                  <c:v>16.828478964401295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8-44EB-84C6-C03A641D4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9120"/>
        <c:axId val="234099512"/>
      </c:barChart>
      <c:catAx>
        <c:axId val="234099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95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mnd'!$D$145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mnd'!$S$145:$S$159</c:f>
              <c:numCache>
                <c:formatCode>General</c:formatCode>
                <c:ptCount val="15"/>
                <c:pt idx="0" formatCode="0.0">
                  <c:v>46.321739130434786</c:v>
                </c:pt>
                <c:pt idx="4" formatCode="0.0">
                  <c:v>52.570270270270257</c:v>
                </c:pt>
                <c:pt idx="5" formatCode="0.0">
                  <c:v>51.941935483870978</c:v>
                </c:pt>
                <c:pt idx="6" formatCode="0.0">
                  <c:v>53.977777777777774</c:v>
                </c:pt>
                <c:pt idx="7" formatCode="0.0">
                  <c:v>52.83428571428572</c:v>
                </c:pt>
                <c:pt idx="8" formatCode="0.0">
                  <c:v>55.722222222222221</c:v>
                </c:pt>
                <c:pt idx="9" formatCode="0.0">
                  <c:v>56.9</c:v>
                </c:pt>
                <c:pt idx="10" formatCode="0.0">
                  <c:v>56.26666666666668</c:v>
                </c:pt>
                <c:pt idx="11" formatCode="0.0">
                  <c:v>53.22857142857147</c:v>
                </c:pt>
                <c:pt idx="12" formatCode="0.0">
                  <c:v>49.65384615384616</c:v>
                </c:pt>
                <c:pt idx="13" formatCode="0.0">
                  <c:v>52.421153846153842</c:v>
                </c:pt>
                <c:pt idx="14" formatCode="0.0">
                  <c:v>55.580769230769242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3-4AF7-ADA6-E2E52398F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0296"/>
        <c:axId val="234100688"/>
      </c:barChart>
      <c:catAx>
        <c:axId val="234100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0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mnd'!$D$145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mnd'!$R$145:$R$159</c:f>
              <c:numCache>
                <c:formatCode>General</c:formatCode>
                <c:ptCount val="15"/>
                <c:pt idx="0" formatCode="0.00">
                  <c:v>6.5652173913043477</c:v>
                </c:pt>
                <c:pt idx="4" formatCode="0.00">
                  <c:v>7.1621621621621614</c:v>
                </c:pt>
                <c:pt idx="5" formatCode="0.00">
                  <c:v>7.3548387096774208</c:v>
                </c:pt>
                <c:pt idx="6" formatCode="0.00">
                  <c:v>7.85057471264368</c:v>
                </c:pt>
                <c:pt idx="7" formatCode="0.00">
                  <c:v>8</c:v>
                </c:pt>
                <c:pt idx="8" formatCode="0.00">
                  <c:v>8</c:v>
                </c:pt>
                <c:pt idx="9" formatCode="0.00">
                  <c:v>9</c:v>
                </c:pt>
                <c:pt idx="10" formatCode="0.00">
                  <c:v>9.6666666666666643</c:v>
                </c:pt>
                <c:pt idx="11" formatCode="0.00">
                  <c:v>9.2857142857142883</c:v>
                </c:pt>
                <c:pt idx="12" formatCode="0.00">
                  <c:v>9.2307692307692282</c:v>
                </c:pt>
                <c:pt idx="13" formatCode="0.00">
                  <c:v>8.5673076923076898</c:v>
                </c:pt>
                <c:pt idx="14" formatCode="0.00">
                  <c:v>7.4807692307692291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A-4338-94D0-65CDF873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1472"/>
        <c:axId val="234101864"/>
      </c:barChart>
      <c:catAx>
        <c:axId val="234101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1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mnd'!$D$160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mnd'!$I$160:$I$174</c:f>
              <c:numCache>
                <c:formatCode>0.0</c:formatCode>
                <c:ptCount val="15"/>
                <c:pt idx="0">
                  <c:v>18.095238095238088</c:v>
                </c:pt>
                <c:pt idx="4">
                  <c:v>7.6923076923076898</c:v>
                </c:pt>
                <c:pt idx="5">
                  <c:v>7.5949367088607556</c:v>
                </c:pt>
                <c:pt idx="6">
                  <c:v>7.1133547498852723</c:v>
                </c:pt>
                <c:pt idx="7">
                  <c:v>4.3795620437956222</c:v>
                </c:pt>
                <c:pt idx="8">
                  <c:v>4.4444444444444446</c:v>
                </c:pt>
                <c:pt idx="9">
                  <c:v>4.4943820224719104</c:v>
                </c:pt>
                <c:pt idx="10">
                  <c:v>0</c:v>
                </c:pt>
                <c:pt idx="11">
                  <c:v>9.8484848484848477</c:v>
                </c:pt>
                <c:pt idx="12">
                  <c:v>9.2105263157894726</c:v>
                </c:pt>
                <c:pt idx="13">
                  <c:v>8.2720588235294112</c:v>
                </c:pt>
                <c:pt idx="14">
                  <c:v>5.1779935275080913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FC-48D3-A903-55E0EC72F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3824"/>
        <c:axId val="234104216"/>
      </c:barChart>
      <c:catAx>
        <c:axId val="234103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4216"/>
        <c:scaling>
          <c:orientation val="minMax"/>
          <c:min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VÆR: middel fettgruppe per måned</a:t>
            </a:r>
          </a:p>
        </c:rich>
      </c:tx>
      <c:layout>
        <c:manualLayout>
          <c:xMode val="edge"/>
          <c:yMode val="edge"/>
          <c:x val="0.21712445335063377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67226667134336"/>
          <c:y val="0.15113581668381165"/>
          <c:w val="0.87850725726427192"/>
          <c:h val="0.71072625108287235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Måned!$V$23:$V$34</c:f>
              <c:numCache>
                <c:formatCode>0.00</c:formatCode>
                <c:ptCount val="12"/>
                <c:pt idx="0">
                  <c:v>6.2333333333333352</c:v>
                </c:pt>
                <c:pt idx="1">
                  <c:v>6.641242937853109</c:v>
                </c:pt>
                <c:pt idx="2">
                  <c:v>6.9715447154471555</c:v>
                </c:pt>
                <c:pt idx="3">
                  <c:v>7.0046728971962597</c:v>
                </c:pt>
                <c:pt idx="4">
                  <c:v>6.9466019417475726</c:v>
                </c:pt>
                <c:pt idx="5">
                  <c:v>6.9473684210526319</c:v>
                </c:pt>
                <c:pt idx="6">
                  <c:v>6.9444444444444438</c:v>
                </c:pt>
                <c:pt idx="7">
                  <c:v>8.4454545454545435</c:v>
                </c:pt>
                <c:pt idx="8">
                  <c:v>9</c:v>
                </c:pt>
                <c:pt idx="9">
                  <c:v>8.189453125</c:v>
                </c:pt>
                <c:pt idx="10">
                  <c:v>6.6634146341463403</c:v>
                </c:pt>
                <c:pt idx="11">
                  <c:v>5.8709677419354858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52-484D-BF07-C75E5FCAF2AB}"/>
            </c:ext>
          </c:extLst>
        </c:ser>
        <c:ser>
          <c:idx val="3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5685019127078047E-2"/>
                  <c:y val="-8.934845296079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16-46A6-944B-2A78D20D8F22}"/>
                </c:ext>
              </c:extLst>
            </c:dLbl>
            <c:dLbl>
              <c:idx val="2"/>
              <c:layout>
                <c:manualLayout>
                  <c:x val="-2.9278702370545692E-2"/>
                  <c:y val="-0.10242383632090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16-46A6-944B-2A78D20D8F22}"/>
                </c:ext>
              </c:extLst>
            </c:dLbl>
            <c:dLbl>
              <c:idx val="3"/>
              <c:layout>
                <c:manualLayout>
                  <c:x val="-3.241570619596134E-2"/>
                  <c:y val="-8.2810761280735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6-46A6-944B-2A78D20D8F22}"/>
                </c:ext>
              </c:extLst>
            </c:dLbl>
            <c:dLbl>
              <c:idx val="4"/>
              <c:layout>
                <c:manualLayout>
                  <c:x val="-2.5096030603324878E-2"/>
                  <c:y val="-7.6273056512758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08-4DB6-8FB9-C94D98B98515}"/>
                </c:ext>
              </c:extLst>
            </c:dLbl>
            <c:dLbl>
              <c:idx val="5"/>
              <c:layout>
                <c:manualLayout>
                  <c:x val="-3.7644045904987392E-2"/>
                  <c:y val="-9.5886128187467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BB-4832-B526-A1E942CCBFD6}"/>
                </c:ext>
              </c:extLst>
            </c:dLbl>
            <c:dLbl>
              <c:idx val="6"/>
              <c:layout>
                <c:manualLayout>
                  <c:x val="-3.1370038254156097E-3"/>
                  <c:y val="4.3584603721576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3E-4B98-B44C-E6DF27EDC153}"/>
                </c:ext>
              </c:extLst>
            </c:dLbl>
            <c:dLbl>
              <c:idx val="7"/>
              <c:layout>
                <c:manualLayout>
                  <c:x val="-2.8233034428740641E-2"/>
                  <c:y val="-4.5763833907654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E0-47F7-A702-F084EF758F01}"/>
                </c:ext>
              </c:extLst>
            </c:dLbl>
            <c:dLbl>
              <c:idx val="8"/>
              <c:layout>
                <c:manualLayout>
                  <c:x val="-2.6141698545130081E-2"/>
                  <c:y val="8.4989977257073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BE-4A0D-A1D5-EDA9DC92A7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Måned!$V$10:$V$21</c:f>
              <c:numCache>
                <c:formatCode>0.00</c:formatCode>
                <c:ptCount val="12"/>
                <c:pt idx="0">
                  <c:v>6.5384615384615401</c:v>
                </c:pt>
                <c:pt idx="1">
                  <c:v>6.5</c:v>
                </c:pt>
                <c:pt idx="2">
                  <c:v>7.0546122074346052</c:v>
                </c:pt>
                <c:pt idx="3">
                  <c:v>7.1411192214111896</c:v>
                </c:pt>
                <c:pt idx="4">
                  <c:v>7.5185185185185182</c:v>
                </c:pt>
                <c:pt idx="5">
                  <c:v>7.1685393258426986</c:v>
                </c:pt>
                <c:pt idx="6">
                  <c:v>8.6</c:v>
                </c:pt>
                <c:pt idx="7">
                  <c:v>8.7803030303030312</c:v>
                </c:pt>
                <c:pt idx="8">
                  <c:v>8.5833333333333357</c:v>
                </c:pt>
                <c:pt idx="9">
                  <c:v>7.8419117647058814</c:v>
                </c:pt>
                <c:pt idx="10">
                  <c:v>6.5598705501618113</c:v>
                </c:pt>
                <c:pt idx="11">
                  <c:v>6.1142857142857112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52-484D-BF07-C75E5FCAF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5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463174909699984"/>
          <c:y val="0.63812544335322785"/>
          <c:w val="9.1619613667686894E-2"/>
          <c:h val="0.139654871333550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mnd'!$D$160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mnd'!$S$160:$S$174</c:f>
              <c:numCache>
                <c:formatCode>General</c:formatCode>
                <c:ptCount val="15"/>
                <c:pt idx="0" formatCode="0.0">
                  <c:v>55.168421052631594</c:v>
                </c:pt>
                <c:pt idx="4" formatCode="0.0">
                  <c:v>58.563636363636355</c:v>
                </c:pt>
                <c:pt idx="5" formatCode="0.0">
                  <c:v>56.429166666666681</c:v>
                </c:pt>
                <c:pt idx="6" formatCode="0.0">
                  <c:v>58.910322580645143</c:v>
                </c:pt>
                <c:pt idx="7" formatCode="0.0">
                  <c:v>55.74444444444444</c:v>
                </c:pt>
                <c:pt idx="8" formatCode="0.0">
                  <c:v>57.16666666666665</c:v>
                </c:pt>
                <c:pt idx="9" formatCode="0.0">
                  <c:v>55.9</c:v>
                </c:pt>
                <c:pt idx="10" formatCode="0.0">
                  <c:v>0</c:v>
                </c:pt>
                <c:pt idx="11" formatCode="0.0">
                  <c:v>62</c:v>
                </c:pt>
                <c:pt idx="12" formatCode="0.0">
                  <c:v>59.171428571428592</c:v>
                </c:pt>
                <c:pt idx="13" formatCode="0.0">
                  <c:v>62.29777777777781</c:v>
                </c:pt>
                <c:pt idx="14" formatCode="0.0">
                  <c:v>62.093750000000014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C7F-9048-2FC9FC7A7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5000"/>
        <c:axId val="234105392"/>
      </c:barChart>
      <c:catAx>
        <c:axId val="23410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5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mnd'!$D$160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mnd'!$R$160:$R$174</c:f>
              <c:numCache>
                <c:formatCode>General</c:formatCode>
                <c:ptCount val="15"/>
                <c:pt idx="0" formatCode="0.00">
                  <c:v>7.4210526315789505</c:v>
                </c:pt>
                <c:pt idx="4" formatCode="0.00">
                  <c:v>7.7272727272727284</c:v>
                </c:pt>
                <c:pt idx="5" formatCode="0.00">
                  <c:v>7.25</c:v>
                </c:pt>
                <c:pt idx="6" formatCode="0.00">
                  <c:v>8.7096774193548399</c:v>
                </c:pt>
                <c:pt idx="7" formatCode="0.00">
                  <c:v>9.2777777777777768</c:v>
                </c:pt>
                <c:pt idx="8" formatCode="0.00">
                  <c:v>8.8333333333333357</c:v>
                </c:pt>
                <c:pt idx="9" formatCode="0.00">
                  <c:v>8.5</c:v>
                </c:pt>
                <c:pt idx="10" formatCode="0.00">
                  <c:v>0</c:v>
                </c:pt>
                <c:pt idx="11" formatCode="0.00">
                  <c:v>10.692307692307699</c:v>
                </c:pt>
                <c:pt idx="12" formatCode="0.00">
                  <c:v>10.142857142857141</c:v>
                </c:pt>
                <c:pt idx="13" formatCode="0.00">
                  <c:v>9.9555555555555557</c:v>
                </c:pt>
                <c:pt idx="14" formatCode="0.00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8-4C7D-8851-9665F2382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6176"/>
        <c:axId val="234106568"/>
      </c:barChart>
      <c:catAx>
        <c:axId val="23410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6568"/>
        <c:scaling>
          <c:orientation val="minMax"/>
          <c:min val="6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mnd'!$D$175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mnd'!$I$175:$I$190</c:f>
              <c:numCache>
                <c:formatCode>0.0</c:formatCode>
                <c:ptCount val="16"/>
                <c:pt idx="0">
                  <c:v>2.8571428571428577</c:v>
                </c:pt>
                <c:pt idx="4">
                  <c:v>2.0979020979020975</c:v>
                </c:pt>
                <c:pt idx="5">
                  <c:v>0.31645569620253161</c:v>
                </c:pt>
                <c:pt idx="6">
                  <c:v>2.0192748967416247</c:v>
                </c:pt>
                <c:pt idx="7">
                  <c:v>0.48661800486618007</c:v>
                </c:pt>
                <c:pt idx="8">
                  <c:v>1.4814814814814816</c:v>
                </c:pt>
                <c:pt idx="9">
                  <c:v>2.2471910112359552</c:v>
                </c:pt>
                <c:pt idx="10">
                  <c:v>4</c:v>
                </c:pt>
                <c:pt idx="11">
                  <c:v>3.0303030303030303</c:v>
                </c:pt>
                <c:pt idx="12">
                  <c:v>3.0701754385964919</c:v>
                </c:pt>
                <c:pt idx="13">
                  <c:v>1.1029411764705881</c:v>
                </c:pt>
                <c:pt idx="14">
                  <c:v>0.3236245954692557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5-423A-A0F5-122525F0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8528"/>
        <c:axId val="234108920"/>
      </c:barChart>
      <c:catAx>
        <c:axId val="234108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8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8920"/>
        <c:scaling>
          <c:orientation val="minMax"/>
          <c:min val="0.15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8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mnd'!$D$175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mnd'!$S$175:$S$190</c:f>
              <c:numCache>
                <c:formatCode>General</c:formatCode>
                <c:ptCount val="16"/>
                <c:pt idx="0" formatCode="0.0">
                  <c:v>61.033333333333331</c:v>
                </c:pt>
                <c:pt idx="4" formatCode="0.0">
                  <c:v>60.4</c:v>
                </c:pt>
                <c:pt idx="5" formatCode="0.0">
                  <c:v>70.8</c:v>
                </c:pt>
                <c:pt idx="6" formatCode="0.0">
                  <c:v>61.484090909090916</c:v>
                </c:pt>
                <c:pt idx="7" formatCode="0.0">
                  <c:v>55.05</c:v>
                </c:pt>
                <c:pt idx="8" formatCode="0.0">
                  <c:v>64.349999999999994</c:v>
                </c:pt>
                <c:pt idx="9" formatCode="0.0">
                  <c:v>65.5</c:v>
                </c:pt>
                <c:pt idx="10" formatCode="0.0">
                  <c:v>69.5</c:v>
                </c:pt>
                <c:pt idx="11" formatCode="0.0">
                  <c:v>64.974999999999994</c:v>
                </c:pt>
                <c:pt idx="12" formatCode="0.0">
                  <c:v>65.714285714285751</c:v>
                </c:pt>
                <c:pt idx="13" formatCode="0.0">
                  <c:v>67.866666666666646</c:v>
                </c:pt>
                <c:pt idx="14" formatCode="0.0">
                  <c:v>68.600000000000023</c:v>
                </c:pt>
                <c:pt idx="15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5-4EAB-B15A-DBED15C88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9704"/>
        <c:axId val="234110096"/>
      </c:barChart>
      <c:catAx>
        <c:axId val="234109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1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100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9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mnd'!$D$175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mnd'!$R$175:$R$190</c:f>
              <c:numCache>
                <c:formatCode>General</c:formatCode>
                <c:ptCount val="16"/>
                <c:pt idx="0" formatCode="0.00">
                  <c:v>7</c:v>
                </c:pt>
                <c:pt idx="4" formatCode="0.00">
                  <c:v>8.3333333333333357</c:v>
                </c:pt>
                <c:pt idx="5" formatCode="0.00">
                  <c:v>7</c:v>
                </c:pt>
                <c:pt idx="6" formatCode="0.00">
                  <c:v>8.5454545454545432</c:v>
                </c:pt>
                <c:pt idx="7" formatCode="0.00">
                  <c:v>8</c:v>
                </c:pt>
                <c:pt idx="8" formatCode="0.00">
                  <c:v>9</c:v>
                </c:pt>
                <c:pt idx="9" formatCode="0.00">
                  <c:v>9.5</c:v>
                </c:pt>
                <c:pt idx="10" formatCode="0.00">
                  <c:v>11</c:v>
                </c:pt>
                <c:pt idx="11" formatCode="0.00">
                  <c:v>11</c:v>
                </c:pt>
                <c:pt idx="12" formatCode="0.00">
                  <c:v>11.142857142857141</c:v>
                </c:pt>
                <c:pt idx="13" formatCode="0.00">
                  <c:v>9.8333333333333357</c:v>
                </c:pt>
                <c:pt idx="14" formatCode="0.00">
                  <c:v>10</c:v>
                </c:pt>
                <c:pt idx="15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C-4248-9EA9-AA17DF0CF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18896"/>
        <c:axId val="388019288"/>
      </c:barChart>
      <c:catAx>
        <c:axId val="388018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192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55177754214516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8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077572621556649E-2"/>
          <c:y val="0.17157349081364828"/>
          <c:w val="0.90535961111369956"/>
          <c:h val="0.664699475065616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mnd'!$B$14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mnd'!$H$14:$H$25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B2-48AA-AF18-EBE43528A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23087063647153"/>
          <c:y val="0.19055616599121164"/>
          <c:w val="0.10164980682670499"/>
          <c:h val="0.1520046958606118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06235679608508E-2"/>
          <c:y val="0.13268447562358357"/>
          <c:w val="0.89593101762068028"/>
          <c:h val="0.703588215762430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mnd'!$B$29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mnd'!$H$29:$H$40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3B-4753-A8E0-CBEB6C6F8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06235679608508E-2"/>
          <c:y val="0.13268447562358357"/>
          <c:w val="0.89593101762068028"/>
          <c:h val="0.703588215762430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mnd'!$B$44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mnd'!$H$44:$H$55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7F-4F04-AF2C-BDA0A5E17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06235679608508E-2"/>
          <c:y val="0.13268447562358357"/>
          <c:w val="0.89593101762068028"/>
          <c:h val="0.703588215762430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mnd'!$B$59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mnd'!$H$59:$H$70</c:f>
              <c:numCache>
                <c:formatCode>General</c:formatCode>
                <c:ptCount val="12"/>
                <c:pt idx="0">
                  <c:v>2</c:v>
                </c:pt>
                <c:pt idx="1">
                  <c:v>8</c:v>
                </c:pt>
                <c:pt idx="2">
                  <c:v>22</c:v>
                </c:pt>
                <c:pt idx="3">
                  <c:v>14</c:v>
                </c:pt>
                <c:pt idx="4">
                  <c:v>6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10</c:v>
                </c:pt>
                <c:pt idx="10">
                  <c:v>4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D9-4142-AA00-BF190D25A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06235679608508E-2"/>
          <c:y val="0.13268447562358357"/>
          <c:w val="0.89593101762068028"/>
          <c:h val="0.703588215762430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mnd'!$B$74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mnd'!$H$74:$H$85</c:f>
              <c:numCache>
                <c:formatCode>General</c:formatCode>
                <c:ptCount val="12"/>
                <c:pt idx="0">
                  <c:v>11</c:v>
                </c:pt>
                <c:pt idx="1">
                  <c:v>13</c:v>
                </c:pt>
                <c:pt idx="2">
                  <c:v>83</c:v>
                </c:pt>
                <c:pt idx="3">
                  <c:v>32</c:v>
                </c:pt>
                <c:pt idx="4">
                  <c:v>8</c:v>
                </c:pt>
                <c:pt idx="5">
                  <c:v>2</c:v>
                </c:pt>
                <c:pt idx="6">
                  <c:v>1</c:v>
                </c:pt>
                <c:pt idx="7">
                  <c:v>5</c:v>
                </c:pt>
                <c:pt idx="8">
                  <c:v>11</c:v>
                </c:pt>
                <c:pt idx="9">
                  <c:v>14</c:v>
                </c:pt>
                <c:pt idx="10">
                  <c:v>17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50-416B-8BAE-572C0CE12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VÆR: m</a:t>
            </a:r>
            <a:r>
              <a:rPr lang="nb-NO" sz="2800"/>
              <a:t>iddel KLASSE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9770003672305"/>
          <c:y val="0.15935191838335394"/>
          <c:w val="0.85414170266910294"/>
          <c:h val="0.72412287996740932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Måned!$S$23:$S$34</c:f>
              <c:numCache>
                <c:formatCode>0.00</c:formatCode>
                <c:ptCount val="12"/>
                <c:pt idx="0">
                  <c:v>7.9242424242424239</c:v>
                </c:pt>
                <c:pt idx="1">
                  <c:v>8.101694915254237</c:v>
                </c:pt>
                <c:pt idx="2">
                  <c:v>8.0638211382113809</c:v>
                </c:pt>
                <c:pt idx="3">
                  <c:v>7.462616822429907</c:v>
                </c:pt>
                <c:pt idx="4">
                  <c:v>7.5728155339805854</c:v>
                </c:pt>
                <c:pt idx="5">
                  <c:v>7.4035087719298254</c:v>
                </c:pt>
                <c:pt idx="6">
                  <c:v>7.7222222222222223</c:v>
                </c:pt>
                <c:pt idx="7">
                  <c:v>8.2454545454545478</c:v>
                </c:pt>
                <c:pt idx="8">
                  <c:v>8.125</c:v>
                </c:pt>
                <c:pt idx="9">
                  <c:v>8.1328125</c:v>
                </c:pt>
                <c:pt idx="10">
                  <c:v>7.7926829268292686</c:v>
                </c:pt>
                <c:pt idx="11">
                  <c:v>8.2580645161290303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6C-415E-8C8B-1B7582C0101F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8964107000960299E-2"/>
                  <c:y val="-7.323368938431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A5-42EB-9C6A-B837F40678B5}"/>
                </c:ext>
              </c:extLst>
            </c:dLbl>
            <c:dLbl>
              <c:idx val="1"/>
              <c:layout>
                <c:manualLayout>
                  <c:x val="-4.0017190973959262E-2"/>
                  <c:y val="-7.545289209292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A5-42EB-9C6A-B837F40678B5}"/>
                </c:ext>
              </c:extLst>
            </c:dLbl>
            <c:dLbl>
              <c:idx val="2"/>
              <c:layout>
                <c:manualLayout>
                  <c:x val="-3.5804855081963516E-2"/>
                  <c:y val="-9.5425716470468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A5-42EB-9C6A-B837F40678B5}"/>
                </c:ext>
              </c:extLst>
            </c:dLbl>
            <c:dLbl>
              <c:idx val="3"/>
              <c:layout>
                <c:manualLayout>
                  <c:x val="-0.10636148127289162"/>
                  <c:y val="5.3260865006772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A5-42EB-9C6A-B837F40678B5}"/>
                </c:ext>
              </c:extLst>
            </c:dLbl>
            <c:dLbl>
              <c:idx val="4"/>
              <c:layout>
                <c:manualLayout>
                  <c:x val="-4.1070274946958148E-2"/>
                  <c:y val="-7.323368938431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9F-44A4-9BAE-4949A1DB1970}"/>
                </c:ext>
              </c:extLst>
            </c:dLbl>
            <c:dLbl>
              <c:idx val="5"/>
              <c:layout>
                <c:manualLayout>
                  <c:x val="-3.7911023027961371E-2"/>
                  <c:y val="0.10430252730493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66-4114-96AF-3CAA02F38B38}"/>
                </c:ext>
              </c:extLst>
            </c:dLbl>
            <c:dLbl>
              <c:idx val="6"/>
              <c:layout>
                <c:manualLayout>
                  <c:x val="-4.4229526865954931E-2"/>
                  <c:y val="-0.12205614897385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72-4577-9EE9-F381BD0C3450}"/>
                </c:ext>
              </c:extLst>
            </c:dLbl>
            <c:dLbl>
              <c:idx val="7"/>
              <c:layout>
                <c:manualLayout>
                  <c:x val="-1.8955511513980606E-2"/>
                  <c:y val="0.11761774355662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3F-45C1-8D35-13DC3D5760EB}"/>
                </c:ext>
              </c:extLst>
            </c:dLbl>
            <c:dLbl>
              <c:idx val="8"/>
              <c:layout>
                <c:manualLayout>
                  <c:x val="-2.4220931378975397E-2"/>
                  <c:y val="-8.654890563600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B0-4A36-B3AC-9BDF3D5EDF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Måned!$S$10:$S$21</c:f>
              <c:numCache>
                <c:formatCode>0.00</c:formatCode>
                <c:ptCount val="12"/>
                <c:pt idx="0">
                  <c:v>8.2692307692307718</c:v>
                </c:pt>
                <c:pt idx="1">
                  <c:v>8.0411392405063271</c:v>
                </c:pt>
                <c:pt idx="2">
                  <c:v>8.2726021110601184</c:v>
                </c:pt>
                <c:pt idx="3">
                  <c:v>7.5936739659367376</c:v>
                </c:pt>
                <c:pt idx="4">
                  <c:v>7.9037037037037026</c:v>
                </c:pt>
                <c:pt idx="5">
                  <c:v>7.5617977528089888</c:v>
                </c:pt>
                <c:pt idx="6">
                  <c:v>8.1199999999999992</c:v>
                </c:pt>
                <c:pt idx="7">
                  <c:v>8.8712121212121211</c:v>
                </c:pt>
                <c:pt idx="8">
                  <c:v>8.4385964912280702</c:v>
                </c:pt>
                <c:pt idx="9">
                  <c:v>8.4724264705882355</c:v>
                </c:pt>
                <c:pt idx="10">
                  <c:v>8.10032362459547</c:v>
                </c:pt>
                <c:pt idx="11">
                  <c:v>7.7142857142857117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6C-415E-8C8B-1B7582C01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ax val="9"/>
          <c:min val="6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815671189367866E-2"/>
              <c:y val="0.1891858134010382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  <c:majorUnit val="0.2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095944324859986"/>
          <c:y val="0.18575163522038954"/>
          <c:w val="9.9485755049185234E-2"/>
          <c:h val="0.128799030400630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O+</a:t>
            </a:r>
            <a:endParaRPr lang="en-US" sz="2400"/>
          </a:p>
        </c:rich>
      </c:tx>
      <c:layout>
        <c:manualLayout>
          <c:xMode val="edge"/>
          <c:yMode val="edge"/>
          <c:x val="0.18788770405110794"/>
          <c:y val="2.7312353873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91980210307168E-2"/>
          <c:y val="0.13951035983983232"/>
          <c:w val="0.88534527308998157"/>
          <c:h val="0.696762247722447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mnd'!$H$89:$H$100</c:f>
              <c:numCache>
                <c:formatCode>General</c:formatCode>
                <c:ptCount val="12"/>
                <c:pt idx="0">
                  <c:v>34</c:v>
                </c:pt>
                <c:pt idx="1">
                  <c:v>32</c:v>
                </c:pt>
                <c:pt idx="2">
                  <c:v>233</c:v>
                </c:pt>
                <c:pt idx="3">
                  <c:v>63</c:v>
                </c:pt>
                <c:pt idx="4">
                  <c:v>15</c:v>
                </c:pt>
                <c:pt idx="5">
                  <c:v>19</c:v>
                </c:pt>
                <c:pt idx="6">
                  <c:v>2</c:v>
                </c:pt>
                <c:pt idx="7">
                  <c:v>8</c:v>
                </c:pt>
                <c:pt idx="8">
                  <c:v>22</c:v>
                </c:pt>
                <c:pt idx="9">
                  <c:v>41</c:v>
                </c:pt>
                <c:pt idx="10">
                  <c:v>35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E2-4E72-9E6B-7ADB44B6F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R-</a:t>
            </a:r>
            <a:endParaRPr lang="en-US" sz="2400"/>
          </a:p>
        </c:rich>
      </c:tx>
      <c:layout>
        <c:manualLayout>
          <c:xMode val="edge"/>
          <c:yMode val="edge"/>
          <c:x val="0.18788770405110794"/>
          <c:y val="2.7312353873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91980210307168E-2"/>
          <c:y val="0.13951035983983232"/>
          <c:w val="0.88534527308998157"/>
          <c:h val="0.696762247722447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mnd'!$B$104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mnd'!$H$104:$H$115</c:f>
              <c:numCache>
                <c:formatCode>General</c:formatCode>
                <c:ptCount val="12"/>
                <c:pt idx="0">
                  <c:v>45</c:v>
                </c:pt>
                <c:pt idx="1">
                  <c:v>50</c:v>
                </c:pt>
                <c:pt idx="2">
                  <c:v>323</c:v>
                </c:pt>
                <c:pt idx="3">
                  <c:v>80</c:v>
                </c:pt>
                <c:pt idx="4">
                  <c:v>16</c:v>
                </c:pt>
                <c:pt idx="5">
                  <c:v>15</c:v>
                </c:pt>
                <c:pt idx="6">
                  <c:v>4</c:v>
                </c:pt>
                <c:pt idx="7">
                  <c:v>14</c:v>
                </c:pt>
                <c:pt idx="8">
                  <c:v>28</c:v>
                </c:pt>
                <c:pt idx="9">
                  <c:v>81</c:v>
                </c:pt>
                <c:pt idx="10">
                  <c:v>48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88-4F5E-B7F9-4A3753887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R</a:t>
            </a:r>
            <a:endParaRPr lang="en-US" sz="2400"/>
          </a:p>
        </c:rich>
      </c:tx>
      <c:layout>
        <c:manualLayout>
          <c:xMode val="edge"/>
          <c:yMode val="edge"/>
          <c:x val="0.18788770405110794"/>
          <c:y val="2.7312353873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91980210307168E-2"/>
          <c:y val="0.13951035983983232"/>
          <c:w val="0.88534527308998157"/>
          <c:h val="0.696762247722447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mnd'!$B$119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mnd'!$H$119:$H$130</c:f>
              <c:numCache>
                <c:formatCode>General</c:formatCode>
                <c:ptCount val="12"/>
                <c:pt idx="0">
                  <c:v>62</c:v>
                </c:pt>
                <c:pt idx="1">
                  <c:v>78</c:v>
                </c:pt>
                <c:pt idx="2">
                  <c:v>472</c:v>
                </c:pt>
                <c:pt idx="3">
                  <c:v>67</c:v>
                </c:pt>
                <c:pt idx="4">
                  <c:v>29</c:v>
                </c:pt>
                <c:pt idx="5">
                  <c:v>14</c:v>
                </c:pt>
                <c:pt idx="6">
                  <c:v>10</c:v>
                </c:pt>
                <c:pt idx="7">
                  <c:v>17</c:v>
                </c:pt>
                <c:pt idx="8">
                  <c:v>42</c:v>
                </c:pt>
                <c:pt idx="9">
                  <c:v>102</c:v>
                </c:pt>
                <c:pt idx="10">
                  <c:v>58</c:v>
                </c:pt>
                <c:pt idx="1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ED-4F4D-93CD-3C3E83A1A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R+</a:t>
            </a:r>
            <a:endParaRPr lang="en-US" sz="2400"/>
          </a:p>
        </c:rich>
      </c:tx>
      <c:layout>
        <c:manualLayout>
          <c:xMode val="edge"/>
          <c:yMode val="edge"/>
          <c:x val="0.18788770405110794"/>
          <c:y val="2.7312353873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91980210307168E-2"/>
          <c:y val="0.13951035983983232"/>
          <c:w val="0.88534527308998157"/>
          <c:h val="0.696762247722447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mnd'!$B$134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mnd'!$H$134:$H$145</c:f>
              <c:numCache>
                <c:formatCode>General</c:formatCode>
                <c:ptCount val="12"/>
                <c:pt idx="0">
                  <c:v>67</c:v>
                </c:pt>
                <c:pt idx="1">
                  <c:v>73</c:v>
                </c:pt>
                <c:pt idx="2">
                  <c:v>560</c:v>
                </c:pt>
                <c:pt idx="3">
                  <c:v>92</c:v>
                </c:pt>
                <c:pt idx="4">
                  <c:v>40</c:v>
                </c:pt>
                <c:pt idx="5">
                  <c:v>18</c:v>
                </c:pt>
                <c:pt idx="6">
                  <c:v>4</c:v>
                </c:pt>
                <c:pt idx="7">
                  <c:v>33</c:v>
                </c:pt>
                <c:pt idx="8">
                  <c:v>51</c:v>
                </c:pt>
                <c:pt idx="9">
                  <c:v>137</c:v>
                </c:pt>
                <c:pt idx="10">
                  <c:v>76</c:v>
                </c:pt>
                <c:pt idx="1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B-406C-A14B-9D2AD776F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U-</a:t>
            </a:r>
            <a:endParaRPr lang="en-US" sz="2400"/>
          </a:p>
        </c:rich>
      </c:tx>
      <c:layout>
        <c:manualLayout>
          <c:xMode val="edge"/>
          <c:yMode val="edge"/>
          <c:x val="0.18788770405110794"/>
          <c:y val="2.7312353873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91980210307168E-2"/>
          <c:y val="0.13951035983983232"/>
          <c:w val="0.88534527308998157"/>
          <c:h val="0.696762247722447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mnd'!$B$149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mnd'!$H$149:$H$160</c:f>
              <c:numCache>
                <c:formatCode>General</c:formatCode>
                <c:ptCount val="12"/>
                <c:pt idx="0">
                  <c:v>37</c:v>
                </c:pt>
                <c:pt idx="1">
                  <c:v>31</c:v>
                </c:pt>
                <c:pt idx="2">
                  <c:v>261</c:v>
                </c:pt>
                <c:pt idx="3">
                  <c:v>35</c:v>
                </c:pt>
                <c:pt idx="4">
                  <c:v>9</c:v>
                </c:pt>
                <c:pt idx="5">
                  <c:v>8</c:v>
                </c:pt>
                <c:pt idx="6">
                  <c:v>3</c:v>
                </c:pt>
                <c:pt idx="7">
                  <c:v>35</c:v>
                </c:pt>
                <c:pt idx="8">
                  <c:v>39</c:v>
                </c:pt>
                <c:pt idx="9">
                  <c:v>104</c:v>
                </c:pt>
                <c:pt idx="10">
                  <c:v>52</c:v>
                </c:pt>
                <c:pt idx="1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5B-4E72-9C29-B4FEB58A1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U</a:t>
            </a:r>
            <a:endParaRPr lang="en-US" sz="2400"/>
          </a:p>
        </c:rich>
      </c:tx>
      <c:layout>
        <c:manualLayout>
          <c:xMode val="edge"/>
          <c:yMode val="edge"/>
          <c:x val="0.18788770405110794"/>
          <c:y val="2.7312353873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91980210307168E-2"/>
          <c:y val="0.13951035983983232"/>
          <c:w val="0.88534527308998157"/>
          <c:h val="0.696762247722447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mnd'!$B$164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mnd'!$H$164:$H$175</c:f>
              <c:numCache>
                <c:formatCode>General</c:formatCode>
                <c:ptCount val="12"/>
                <c:pt idx="0">
                  <c:v>22</c:v>
                </c:pt>
                <c:pt idx="1">
                  <c:v>24</c:v>
                </c:pt>
                <c:pt idx="2">
                  <c:v>155</c:v>
                </c:pt>
                <c:pt idx="3">
                  <c:v>18</c:v>
                </c:pt>
                <c:pt idx="4">
                  <c:v>6</c:v>
                </c:pt>
                <c:pt idx="5">
                  <c:v>4</c:v>
                </c:pt>
                <c:pt idx="6">
                  <c:v>0</c:v>
                </c:pt>
                <c:pt idx="7">
                  <c:v>13</c:v>
                </c:pt>
                <c:pt idx="8">
                  <c:v>21</c:v>
                </c:pt>
                <c:pt idx="9">
                  <c:v>45</c:v>
                </c:pt>
                <c:pt idx="10">
                  <c:v>16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8-4B3A-A7FC-746A38B2E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U+</a:t>
            </a:r>
            <a:endParaRPr lang="en-US" sz="2400"/>
          </a:p>
        </c:rich>
      </c:tx>
      <c:layout>
        <c:manualLayout>
          <c:xMode val="edge"/>
          <c:yMode val="edge"/>
          <c:x val="0.18788770405110794"/>
          <c:y val="2.7312353873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91980210307168E-2"/>
          <c:y val="0.13951035983983232"/>
          <c:w val="0.88534527308998157"/>
          <c:h val="0.696762247722447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mnd'!$B$179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mnd'!$H$179:$H$190</c:f>
              <c:numCache>
                <c:formatCode>General</c:formatCode>
                <c:ptCount val="12"/>
                <c:pt idx="0">
                  <c:v>6</c:v>
                </c:pt>
                <c:pt idx="1">
                  <c:v>1</c:v>
                </c:pt>
                <c:pt idx="2">
                  <c:v>44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4</c:v>
                </c:pt>
                <c:pt idx="8">
                  <c:v>7</c:v>
                </c:pt>
                <c:pt idx="9">
                  <c:v>6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65-483F-8D7C-443078B2A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E-</a:t>
            </a:r>
            <a:endParaRPr lang="en-US" sz="2400"/>
          </a:p>
        </c:rich>
      </c:tx>
      <c:layout>
        <c:manualLayout>
          <c:xMode val="edge"/>
          <c:yMode val="edge"/>
          <c:x val="0.18788770405110794"/>
          <c:y val="2.7312353873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91980210307168E-2"/>
          <c:y val="0.13951035983983232"/>
          <c:w val="0.88534527308998157"/>
          <c:h val="0.696762247722447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mnd'!$B$179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mnd'!$H$194:$H$205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8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D5-4886-B38E-401B56F5F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E</a:t>
            </a:r>
            <a:endParaRPr lang="en-US" sz="2400"/>
          </a:p>
        </c:rich>
      </c:tx>
      <c:layout>
        <c:manualLayout>
          <c:xMode val="edge"/>
          <c:yMode val="edge"/>
          <c:x val="0.18788770405110794"/>
          <c:y val="2.7312353873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91980210307168E-2"/>
          <c:y val="0.13951035983983232"/>
          <c:w val="0.88534527308998157"/>
          <c:h val="0.696762247722447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mnd'!$B$209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mnd'!$H$209:$H$220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7C-4D2F-8237-57DFCCDAD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E+</a:t>
            </a:r>
            <a:endParaRPr lang="en-US" sz="2400"/>
          </a:p>
        </c:rich>
      </c:tx>
      <c:layout>
        <c:manualLayout>
          <c:xMode val="edge"/>
          <c:yMode val="edge"/>
          <c:x val="0.18788770405110794"/>
          <c:y val="2.7312353873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91980210307168E-2"/>
          <c:y val="0.13951035983983232"/>
          <c:w val="0.88534527308998157"/>
          <c:h val="0.696762247722447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mnd'!$B$224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mnd'!$H$224:$H$235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1-4CC5-A6AF-02765FD37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8728302928259584E-2"/>
              <c:y val="0.365480279128931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2957358805802"/>
          <c:y val="0.1668096351437299"/>
          <c:w val="8.287563648757032E-2"/>
          <c:h val="0.1789795132263757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VÆR: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59286710539156"/>
          <c:y val="0.15518360475728835"/>
          <c:w val="0.85454663224027116"/>
          <c:h val="0.72829121317239176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pPr>
              <a:solidFill>
                <a:srgbClr val="FFFF00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Måned!$N$23:$N$34</c:f>
              <c:numCache>
                <c:formatCode>0.0</c:formatCode>
                <c:ptCount val="12"/>
                <c:pt idx="0">
                  <c:v>41.484545454545454</c:v>
                </c:pt>
                <c:pt idx="1">
                  <c:v>43.43474576271187</c:v>
                </c:pt>
                <c:pt idx="2">
                  <c:v>43.968048780487763</c:v>
                </c:pt>
                <c:pt idx="3">
                  <c:v>39.364485981308405</c:v>
                </c:pt>
                <c:pt idx="4">
                  <c:v>39.207281553398062</c:v>
                </c:pt>
                <c:pt idx="5">
                  <c:v>38.999415204678378</c:v>
                </c:pt>
                <c:pt idx="6">
                  <c:v>34.397222222222219</c:v>
                </c:pt>
                <c:pt idx="7">
                  <c:v>42.652272727272717</c:v>
                </c:pt>
                <c:pt idx="8">
                  <c:v>40.606481481481495</c:v>
                </c:pt>
                <c:pt idx="9">
                  <c:v>39.514589843750002</c:v>
                </c:pt>
                <c:pt idx="10">
                  <c:v>38.988536585365857</c:v>
                </c:pt>
                <c:pt idx="11">
                  <c:v>40.693548387096783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2D-4864-9A88-A218A9E8F8FF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0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5707186755061904E-2"/>
                  <c:y val="0.11039082218190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8A-45B2-BF15-7C15391A8622}"/>
                </c:ext>
              </c:extLst>
            </c:dLbl>
            <c:dLbl>
              <c:idx val="3"/>
              <c:layout>
                <c:manualLayout>
                  <c:x val="-3.1379042905963529E-2"/>
                  <c:y val="0.101379326493584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EA-4447-93CA-3DCF41C3FEE3}"/>
                </c:ext>
              </c:extLst>
            </c:dLbl>
            <c:dLbl>
              <c:idx val="4"/>
              <c:layout>
                <c:manualLayout>
                  <c:x val="9.7383236604714294E-3"/>
                  <c:y val="-7.6597713350708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37-4145-A0A3-67D76E4FB603}"/>
                </c:ext>
              </c:extLst>
            </c:dLbl>
            <c:dLbl>
              <c:idx val="5"/>
              <c:layout>
                <c:manualLayout>
                  <c:x val="-3.7871258679611192E-2"/>
                  <c:y val="6.9839091584469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48-46BA-8050-F6AD3C0263BA}"/>
                </c:ext>
              </c:extLst>
            </c:dLbl>
            <c:dLbl>
              <c:idx val="6"/>
              <c:layout>
                <c:manualLayout>
                  <c:x val="-4.3281438490984127E-2"/>
                  <c:y val="-0.16220692238973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D-44AD-88F5-9A7F45483761}"/>
                </c:ext>
              </c:extLst>
            </c:dLbl>
            <c:dLbl>
              <c:idx val="7"/>
              <c:layout>
                <c:manualLayout>
                  <c:x val="-5.6265870038279368E-2"/>
                  <c:y val="-6.0827595896150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A7-4372-A85B-F75FF92F9DA8}"/>
                </c:ext>
              </c:extLst>
            </c:dLbl>
            <c:dLbl>
              <c:idx val="8"/>
              <c:layout>
                <c:manualLayout>
                  <c:x val="-4.1117366566434999E-2"/>
                  <c:y val="7.6597713350708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57-4AD0-AEF4-A54BD2B06501}"/>
                </c:ext>
              </c:extLst>
            </c:dLbl>
            <c:dLbl>
              <c:idx val="9"/>
              <c:layout>
                <c:manualLayout>
                  <c:x val="-3.0297006943688889E-2"/>
                  <c:y val="-7.4344839428628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C5-417F-9A28-1B747CB6B1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Måned!$N$10:$N$21</c:f>
              <c:numCache>
                <c:formatCode>0.0</c:formatCode>
                <c:ptCount val="12"/>
                <c:pt idx="0">
                  <c:v>41.372377622377606</c:v>
                </c:pt>
                <c:pt idx="1">
                  <c:v>41.566772151898739</c:v>
                </c:pt>
                <c:pt idx="2">
                  <c:v>43.987792565396958</c:v>
                </c:pt>
                <c:pt idx="3">
                  <c:v>39.100243309002494</c:v>
                </c:pt>
                <c:pt idx="4">
                  <c:v>40.900000000000027</c:v>
                </c:pt>
                <c:pt idx="5">
                  <c:v>37.987640449438189</c:v>
                </c:pt>
                <c:pt idx="6">
                  <c:v>38.880000000000003</c:v>
                </c:pt>
                <c:pt idx="7">
                  <c:v>43.38484848484849</c:v>
                </c:pt>
                <c:pt idx="8">
                  <c:v>38.973684210526336</c:v>
                </c:pt>
                <c:pt idx="9">
                  <c:v>41.265257352941198</c:v>
                </c:pt>
                <c:pt idx="10">
                  <c:v>40.913268608414221</c:v>
                </c:pt>
                <c:pt idx="11">
                  <c:v>38.500952380952391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2D-4864-9A88-A218A9E8F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535165966832463E-2"/>
              <c:y val="0.413659935711647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740235200538329"/>
          <c:y val="0.55580688009956636"/>
          <c:w val="0.11117308127461754"/>
          <c:h val="0.151396293756968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4954494007795"/>
          <c:y val="0.13539107963271033"/>
          <c:w val="0.8807876572576181"/>
          <c:h val="0.649861267341582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Klasse_Slakteri!$I$13:$I$37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8-4771-8134-C3BA253C2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0389050560715E-2"/>
          <c:y val="0.12762184448855074"/>
          <c:w val="0.89185576064193106"/>
          <c:h val="0.67531758530183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Klasse_Slakteri!$D$41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Klasse_Slakteri!$I$41:$I$65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7-4D24-963B-44BD939FF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7352"/>
        <c:axId val="775447744"/>
      </c:barChart>
      <c:catAx>
        <c:axId val="7754473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7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7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7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726771880684562"/>
          <c:h val="0.645994326466767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Klasse_Slakteri!$J$13:$J$37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8-47C5-A186-A44090432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3932802461"/>
          <c:h val="0.63170002522690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Klasse_Slakteri!$R$13:$R$37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E-4F29-872C-2C5BE20D7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3560"/>
        <c:axId val="375323952"/>
      </c:barChart>
      <c:catAx>
        <c:axId val="375323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3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74323751195069E-2"/>
          <c:y val="0.13777699090738885"/>
          <c:w val="0.90516304319920815"/>
          <c:h val="0.6410242076738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Klasse_Slakteri!$D$41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Klasse_Slakteri!$R$41:$R$65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20.379999999999995</c:v>
                </c:pt>
                <c:pt idx="3">
                  <c:v>0</c:v>
                </c:pt>
                <c:pt idx="4">
                  <c:v>58.2</c:v>
                </c:pt>
                <c:pt idx="5">
                  <c:v>23.2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20.2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4-49B4-9163-1CF0CE5D8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0432"/>
        <c:axId val="166680824"/>
      </c:barChart>
      <c:catAx>
        <c:axId val="166680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0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08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0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3726658540741E-2"/>
          <c:y val="0.1242167551881682"/>
          <c:w val="0.90502234184003838"/>
          <c:h val="0.66838642341138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Klasse_Slakteri!$D$69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Klasse_Slakteri!$G$69:$G$93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Klasse_Slakteri!$R$69:$R$93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16.3</c:v>
                </c:pt>
                <c:pt idx="3">
                  <c:v>0</c:v>
                </c:pt>
                <c:pt idx="4">
                  <c:v>17.600000000000001</c:v>
                </c:pt>
                <c:pt idx="5">
                  <c:v>21.7</c:v>
                </c:pt>
                <c:pt idx="6">
                  <c:v>35.300000000000011</c:v>
                </c:pt>
                <c:pt idx="7">
                  <c:v>14.9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31.9</c:v>
                </c:pt>
                <c:pt idx="15">
                  <c:v>0</c:v>
                </c:pt>
                <c:pt idx="16">
                  <c:v>12.9</c:v>
                </c:pt>
                <c:pt idx="17">
                  <c:v>0</c:v>
                </c:pt>
                <c:pt idx="18">
                  <c:v>0</c:v>
                </c:pt>
                <c:pt idx="19">
                  <c:v>22.5</c:v>
                </c:pt>
                <c:pt idx="20">
                  <c:v>0</c:v>
                </c:pt>
                <c:pt idx="21">
                  <c:v>0</c:v>
                </c:pt>
                <c:pt idx="22">
                  <c:v>23.3</c:v>
                </c:pt>
                <c:pt idx="23">
                  <c:v>0</c:v>
                </c:pt>
                <c:pt idx="24">
                  <c:v>17.2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1-40D8-A811-1FD36AB56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5136"/>
        <c:axId val="166685528"/>
      </c:barChart>
      <c:catAx>
        <c:axId val="166685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0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5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552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51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238400403849E-2"/>
          <c:y val="0.13025472627516649"/>
          <c:w val="0.91318282181510579"/>
          <c:h val="0.634879595843202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Klasse_Slakteri!$D$97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Klasse_Slakteri!$G$97:$G$121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Klasse_Slakteri!$R$97:$R$121</c:f>
              <c:numCache>
                <c:formatCode>0.0</c:formatCode>
                <c:ptCount val="25"/>
                <c:pt idx="0">
                  <c:v>0</c:v>
                </c:pt>
                <c:pt idx="1">
                  <c:v>27.36666666666666</c:v>
                </c:pt>
                <c:pt idx="2">
                  <c:v>28.085714285714278</c:v>
                </c:pt>
                <c:pt idx="3">
                  <c:v>23.975000000000001</c:v>
                </c:pt>
                <c:pt idx="4">
                  <c:v>22.75714285714287</c:v>
                </c:pt>
                <c:pt idx="5">
                  <c:v>22.81428571428572</c:v>
                </c:pt>
                <c:pt idx="6">
                  <c:v>23</c:v>
                </c:pt>
                <c:pt idx="7">
                  <c:v>20.92</c:v>
                </c:pt>
                <c:pt idx="8">
                  <c:v>0</c:v>
                </c:pt>
                <c:pt idx="9">
                  <c:v>20.05</c:v>
                </c:pt>
                <c:pt idx="10">
                  <c:v>22.450000000000003</c:v>
                </c:pt>
                <c:pt idx="11">
                  <c:v>14.025</c:v>
                </c:pt>
                <c:pt idx="12">
                  <c:v>0</c:v>
                </c:pt>
                <c:pt idx="13">
                  <c:v>24</c:v>
                </c:pt>
                <c:pt idx="14">
                  <c:v>21.45</c:v>
                </c:pt>
                <c:pt idx="15">
                  <c:v>0</c:v>
                </c:pt>
                <c:pt idx="16">
                  <c:v>14.984615384615379</c:v>
                </c:pt>
                <c:pt idx="17">
                  <c:v>0</c:v>
                </c:pt>
                <c:pt idx="18">
                  <c:v>0</c:v>
                </c:pt>
                <c:pt idx="19">
                  <c:v>20.062500000000004</c:v>
                </c:pt>
                <c:pt idx="20">
                  <c:v>0</c:v>
                </c:pt>
                <c:pt idx="21">
                  <c:v>0</c:v>
                </c:pt>
                <c:pt idx="22">
                  <c:v>18.922222222222224</c:v>
                </c:pt>
                <c:pt idx="23">
                  <c:v>0</c:v>
                </c:pt>
                <c:pt idx="24">
                  <c:v>18.2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2-438B-95CE-7CFD66BE6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9840"/>
        <c:axId val="166690232"/>
      </c:barChart>
      <c:catAx>
        <c:axId val="166689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0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023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98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45831861305604E-2"/>
          <c:y val="0.11997588488904001"/>
          <c:w val="0.8966915106274771"/>
          <c:h val="0.661651822210748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Klasse_Slakteri!$D$125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Klasse_Slakteri!$G$125:$G$149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Klasse_Slakteri!$R$125:$R$149</c:f>
              <c:numCache>
                <c:formatCode>0.0</c:formatCode>
                <c:ptCount val="25"/>
                <c:pt idx="0">
                  <c:v>0</c:v>
                </c:pt>
                <c:pt idx="1">
                  <c:v>25.63636363636364</c:v>
                </c:pt>
                <c:pt idx="2">
                  <c:v>27.36666666666666</c:v>
                </c:pt>
                <c:pt idx="3">
                  <c:v>26.65</c:v>
                </c:pt>
                <c:pt idx="4">
                  <c:v>24.311111111111114</c:v>
                </c:pt>
                <c:pt idx="5">
                  <c:v>29.72000000000001</c:v>
                </c:pt>
                <c:pt idx="6">
                  <c:v>27.078571428571426</c:v>
                </c:pt>
                <c:pt idx="7">
                  <c:v>22.295238095238105</c:v>
                </c:pt>
                <c:pt idx="8">
                  <c:v>0</c:v>
                </c:pt>
                <c:pt idx="9">
                  <c:v>24.5</c:v>
                </c:pt>
                <c:pt idx="10">
                  <c:v>29.016666666666666</c:v>
                </c:pt>
                <c:pt idx="11">
                  <c:v>22.78125</c:v>
                </c:pt>
                <c:pt idx="12">
                  <c:v>0</c:v>
                </c:pt>
                <c:pt idx="13">
                  <c:v>0</c:v>
                </c:pt>
                <c:pt idx="14">
                  <c:v>26.942105263157899</c:v>
                </c:pt>
                <c:pt idx="15">
                  <c:v>24.6</c:v>
                </c:pt>
                <c:pt idx="16">
                  <c:v>19.052631578947377</c:v>
                </c:pt>
                <c:pt idx="17">
                  <c:v>0</c:v>
                </c:pt>
                <c:pt idx="18">
                  <c:v>0</c:v>
                </c:pt>
                <c:pt idx="19">
                  <c:v>25.933333333333323</c:v>
                </c:pt>
                <c:pt idx="20">
                  <c:v>22.42</c:v>
                </c:pt>
                <c:pt idx="21">
                  <c:v>0</c:v>
                </c:pt>
                <c:pt idx="22">
                  <c:v>22.700000000000003</c:v>
                </c:pt>
                <c:pt idx="23">
                  <c:v>0</c:v>
                </c:pt>
                <c:pt idx="24">
                  <c:v>34.9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F-4776-80C0-847F7E9A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4544"/>
        <c:axId val="166694936"/>
      </c:barChart>
      <c:catAx>
        <c:axId val="166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4936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16158896026224E-2"/>
          <c:y val="0.1197369200445275"/>
          <c:w val="0.89192118557500699"/>
          <c:h val="0.71653563732548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Klasse_Slakteri!$D$153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Klasse_Slakteri!$G$153:$G$177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Klasse_Slakteri!$R$153:$R$177</c:f>
              <c:numCache>
                <c:formatCode>0.0</c:formatCode>
                <c:ptCount val="25"/>
                <c:pt idx="0">
                  <c:v>0</c:v>
                </c:pt>
                <c:pt idx="1">
                  <c:v>33.015384615384619</c:v>
                </c:pt>
                <c:pt idx="2">
                  <c:v>30.384999999999991</c:v>
                </c:pt>
                <c:pt idx="3">
                  <c:v>31.507499999999993</c:v>
                </c:pt>
                <c:pt idx="4">
                  <c:v>25.34482758620689</c:v>
                </c:pt>
                <c:pt idx="5">
                  <c:v>32.07</c:v>
                </c:pt>
                <c:pt idx="6">
                  <c:v>30.209259259259255</c:v>
                </c:pt>
                <c:pt idx="7">
                  <c:v>27.523943661971817</c:v>
                </c:pt>
                <c:pt idx="8">
                  <c:v>20.75</c:v>
                </c:pt>
                <c:pt idx="9">
                  <c:v>27.48</c:v>
                </c:pt>
                <c:pt idx="10">
                  <c:v>31.65</c:v>
                </c:pt>
                <c:pt idx="11">
                  <c:v>28.225000000000001</c:v>
                </c:pt>
                <c:pt idx="12">
                  <c:v>30.533333333333324</c:v>
                </c:pt>
                <c:pt idx="13">
                  <c:v>25.3125</c:v>
                </c:pt>
                <c:pt idx="14">
                  <c:v>34.11304347826087</c:v>
                </c:pt>
                <c:pt idx="15">
                  <c:v>33.275000000000006</c:v>
                </c:pt>
                <c:pt idx="16">
                  <c:v>22.630769230769225</c:v>
                </c:pt>
                <c:pt idx="17">
                  <c:v>0</c:v>
                </c:pt>
                <c:pt idx="18">
                  <c:v>0</c:v>
                </c:pt>
                <c:pt idx="19">
                  <c:v>29.290909090909089</c:v>
                </c:pt>
                <c:pt idx="20">
                  <c:v>26</c:v>
                </c:pt>
                <c:pt idx="21">
                  <c:v>0</c:v>
                </c:pt>
                <c:pt idx="22">
                  <c:v>26.684210526315795</c:v>
                </c:pt>
                <c:pt idx="23">
                  <c:v>0</c:v>
                </c:pt>
                <c:pt idx="24">
                  <c:v>25.6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8-471B-978F-0880A67DF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2296"/>
        <c:axId val="954862688"/>
      </c:barChart>
      <c:catAx>
        <c:axId val="954862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2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94204418802854E-2"/>
          <c:y val="0.12719107653237727"/>
          <c:w val="0.89522598848933055"/>
          <c:h val="0.65867835069003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Klasse_Slakteri!$D$181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Klasse_Slakteri!$R$181:$R$204</c:f>
              <c:numCache>
                <c:formatCode>0.0</c:formatCode>
                <c:ptCount val="24"/>
                <c:pt idx="0">
                  <c:v>0</c:v>
                </c:pt>
                <c:pt idx="1">
                  <c:v>38.633333333333326</c:v>
                </c:pt>
                <c:pt idx="2">
                  <c:v>34.758241758241752</c:v>
                </c:pt>
                <c:pt idx="3">
                  <c:v>33.905263157894744</c:v>
                </c:pt>
                <c:pt idx="4">
                  <c:v>32.153061224489797</c:v>
                </c:pt>
                <c:pt idx="5">
                  <c:v>36.121818181818192</c:v>
                </c:pt>
                <c:pt idx="6">
                  <c:v>33.723170731707306</c:v>
                </c:pt>
                <c:pt idx="7">
                  <c:v>33.460576923076914</c:v>
                </c:pt>
                <c:pt idx="8">
                  <c:v>35.1</c:v>
                </c:pt>
                <c:pt idx="9">
                  <c:v>31.98</c:v>
                </c:pt>
                <c:pt idx="10">
                  <c:v>34.666666666666657</c:v>
                </c:pt>
                <c:pt idx="11">
                  <c:v>34.819047619047609</c:v>
                </c:pt>
                <c:pt idx="12">
                  <c:v>42.933333333333344</c:v>
                </c:pt>
                <c:pt idx="13">
                  <c:v>32.311999999999991</c:v>
                </c:pt>
                <c:pt idx="14">
                  <c:v>33.869696969696967</c:v>
                </c:pt>
                <c:pt idx="15">
                  <c:v>35</c:v>
                </c:pt>
                <c:pt idx="16">
                  <c:v>29.997058823529407</c:v>
                </c:pt>
                <c:pt idx="17">
                  <c:v>0</c:v>
                </c:pt>
                <c:pt idx="18">
                  <c:v>32.466666666666676</c:v>
                </c:pt>
                <c:pt idx="19">
                  <c:v>31.066666666666663</c:v>
                </c:pt>
                <c:pt idx="20">
                  <c:v>0</c:v>
                </c:pt>
                <c:pt idx="21">
                  <c:v>35.17045454545454</c:v>
                </c:pt>
                <c:pt idx="22">
                  <c:v>0</c:v>
                </c:pt>
                <c:pt idx="23">
                  <c:v>30.483333333333334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2-461B-85B1-363238CE9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7000"/>
        <c:axId val="954867392"/>
      </c:barChart>
      <c:catAx>
        <c:axId val="954867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7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VÆR:</a:t>
            </a:r>
            <a:r>
              <a:rPr lang="nb-NO" sz="2800" baseline="0"/>
              <a:t> s</a:t>
            </a:r>
            <a:r>
              <a:rPr lang="nb-NO" sz="2800"/>
              <a:t>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Måned!$C$36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Måned!$F$36:$F$47</c:f>
              <c:numCache>
                <c:formatCode>#,##0</c:formatCode>
                <c:ptCount val="12"/>
                <c:pt idx="0">
                  <c:v>374</c:v>
                </c:pt>
                <c:pt idx="1">
                  <c:v>440</c:v>
                </c:pt>
                <c:pt idx="2">
                  <c:v>2263</c:v>
                </c:pt>
                <c:pt idx="3">
                  <c:v>370</c:v>
                </c:pt>
                <c:pt idx="4">
                  <c:v>190</c:v>
                </c:pt>
                <c:pt idx="5">
                  <c:v>115</c:v>
                </c:pt>
                <c:pt idx="6">
                  <c:v>28</c:v>
                </c:pt>
                <c:pt idx="7">
                  <c:v>139</c:v>
                </c:pt>
                <c:pt idx="8">
                  <c:v>201</c:v>
                </c:pt>
                <c:pt idx="9">
                  <c:v>608</c:v>
                </c:pt>
                <c:pt idx="10">
                  <c:v>481</c:v>
                </c:pt>
                <c:pt idx="11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B9-4F60-B332-E2399BF51074}"/>
            </c:ext>
          </c:extLst>
        </c:ser>
        <c:ser>
          <c:idx val="3"/>
          <c:order val="1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Måned!$F$23:$F$34</c:f>
              <c:numCache>
                <c:formatCode>#,##0</c:formatCode>
                <c:ptCount val="12"/>
                <c:pt idx="0">
                  <c:v>330</c:v>
                </c:pt>
                <c:pt idx="1">
                  <c:v>354</c:v>
                </c:pt>
                <c:pt idx="2">
                  <c:v>2460</c:v>
                </c:pt>
                <c:pt idx="3">
                  <c:v>214</c:v>
                </c:pt>
                <c:pt idx="4">
                  <c:v>206</c:v>
                </c:pt>
                <c:pt idx="5">
                  <c:v>171</c:v>
                </c:pt>
                <c:pt idx="6">
                  <c:v>36</c:v>
                </c:pt>
                <c:pt idx="7">
                  <c:v>220</c:v>
                </c:pt>
                <c:pt idx="8">
                  <c:v>216</c:v>
                </c:pt>
                <c:pt idx="9">
                  <c:v>512</c:v>
                </c:pt>
                <c:pt idx="10">
                  <c:v>410</c:v>
                </c:pt>
                <c:pt idx="11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B9-4F60-B332-E2399BF51074}"/>
            </c:ext>
          </c:extLst>
        </c:ser>
        <c:ser>
          <c:idx val="4"/>
          <c:order val="2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3.5387284836557155E-2"/>
                  <c:y val="-6.0328327554141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DD-4045-8D06-6114DC3318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Måned!$F$10:$F$21</c:f>
              <c:numCache>
                <c:formatCode>#,##0</c:formatCode>
                <c:ptCount val="12"/>
                <c:pt idx="0">
                  <c:v>286</c:v>
                </c:pt>
                <c:pt idx="1">
                  <c:v>316</c:v>
                </c:pt>
                <c:pt idx="2">
                  <c:v>2179</c:v>
                </c:pt>
                <c:pt idx="3">
                  <c:v>411</c:v>
                </c:pt>
                <c:pt idx="4">
                  <c:v>135</c:v>
                </c:pt>
                <c:pt idx="5">
                  <c:v>89</c:v>
                </c:pt>
                <c:pt idx="6">
                  <c:v>25</c:v>
                </c:pt>
                <c:pt idx="7">
                  <c:v>132</c:v>
                </c:pt>
                <c:pt idx="8">
                  <c:v>228</c:v>
                </c:pt>
                <c:pt idx="9">
                  <c:v>544</c:v>
                </c:pt>
                <c:pt idx="10">
                  <c:v>309</c:v>
                </c:pt>
                <c:pt idx="11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B9-4F60-B332-E2399BF51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06778538946595"/>
          <c:y val="0.45094659526729636"/>
          <c:w val="9.5821087321347115E-2"/>
          <c:h val="0.146527813575791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07149051245479E-2"/>
          <c:y val="0.12055821830534831"/>
          <c:w val="0.90193015283287725"/>
          <c:h val="0.658242960502148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Klasse_Slakteri!$G$208:$G$244</c:f>
              <c:strCache>
                <c:ptCount val="3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  <c:pt idx="32">
                  <c:v>Sandeid</c:v>
                </c:pt>
                <c:pt idx="33">
                  <c:v>Jæren</c:v>
                </c:pt>
                <c:pt idx="34">
                  <c:v>Førde</c:v>
                </c:pt>
                <c:pt idx="35">
                  <c:v>Ølen</c:v>
                </c:pt>
                <c:pt idx="36">
                  <c:v>Nordfjord</c:v>
                </c:pt>
              </c:strCache>
            </c:strRef>
          </c:cat>
          <c:val>
            <c:numRef>
              <c:f>Klasse_Slakteri!$R$208:$R$244</c:f>
              <c:numCache>
                <c:formatCode>0.0</c:formatCode>
                <c:ptCount val="37"/>
                <c:pt idx="0">
                  <c:v>0</c:v>
                </c:pt>
                <c:pt idx="1">
                  <c:v>39.047222222222224</c:v>
                </c:pt>
                <c:pt idx="2">
                  <c:v>40.052054794520529</c:v>
                </c:pt>
                <c:pt idx="3">
                  <c:v>41.240366972477048</c:v>
                </c:pt>
                <c:pt idx="4">
                  <c:v>39.446511627906993</c:v>
                </c:pt>
                <c:pt idx="5">
                  <c:v>43.544776119402968</c:v>
                </c:pt>
                <c:pt idx="6">
                  <c:v>38.658490566037742</c:v>
                </c:pt>
                <c:pt idx="7">
                  <c:v>42.207999999999998</c:v>
                </c:pt>
                <c:pt idx="8">
                  <c:v>37</c:v>
                </c:pt>
                <c:pt idx="9">
                  <c:v>39.240000000000009</c:v>
                </c:pt>
                <c:pt idx="10">
                  <c:v>40.633333333333326</c:v>
                </c:pt>
                <c:pt idx="11">
                  <c:v>40.076315789473661</c:v>
                </c:pt>
                <c:pt idx="12">
                  <c:v>43.176923076923089</c:v>
                </c:pt>
                <c:pt idx="13">
                  <c:v>36.56666666666667</c:v>
                </c:pt>
                <c:pt idx="14">
                  <c:v>41.370588235294129</c:v>
                </c:pt>
                <c:pt idx="15">
                  <c:v>41.476923076923057</c:v>
                </c:pt>
                <c:pt idx="16">
                  <c:v>37.109090909090931</c:v>
                </c:pt>
                <c:pt idx="17">
                  <c:v>0</c:v>
                </c:pt>
                <c:pt idx="18">
                  <c:v>45.9</c:v>
                </c:pt>
                <c:pt idx="19">
                  <c:v>39.449315068493178</c:v>
                </c:pt>
                <c:pt idx="20">
                  <c:v>37.95882352941176</c:v>
                </c:pt>
                <c:pt idx="21">
                  <c:v>0</c:v>
                </c:pt>
                <c:pt idx="22">
                  <c:v>36.610810810810811</c:v>
                </c:pt>
                <c:pt idx="23">
                  <c:v>0</c:v>
                </c:pt>
                <c:pt idx="24">
                  <c:v>37.042857142857152</c:v>
                </c:pt>
                <c:pt idx="26">
                  <c:v>46.774105621805795</c:v>
                </c:pt>
                <c:pt idx="28">
                  <c:v>0</c:v>
                </c:pt>
                <c:pt idx="29">
                  <c:v>46.76097560975608</c:v>
                </c:pt>
                <c:pt idx="30">
                  <c:v>46.884353741496568</c:v>
                </c:pt>
                <c:pt idx="31">
                  <c:v>48.014285714285677</c:v>
                </c:pt>
                <c:pt idx="32">
                  <c:v>46.797826086956562</c:v>
                </c:pt>
                <c:pt idx="33">
                  <c:v>45.888888888888886</c:v>
                </c:pt>
                <c:pt idx="34">
                  <c:v>46.463157894736838</c:v>
                </c:pt>
                <c:pt idx="35">
                  <c:v>47.848275862068974</c:v>
                </c:pt>
                <c:pt idx="36">
                  <c:v>38.9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88-9AE4-13CAC7E97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1704"/>
        <c:axId val="954872096"/>
      </c:barChart>
      <c:catAx>
        <c:axId val="954871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2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1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Klasse_Slakteri!$D$248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Klasse_Slakteri!$G$248:$G$288</c:f>
              <c:strCache>
                <c:ptCount val="41"/>
                <c:pt idx="0">
                  <c:v>Prima</c:v>
                </c:pt>
                <c:pt idx="1">
                  <c:v>Ole Ringdal</c:v>
                </c:pt>
                <c:pt idx="2">
                  <c:v>Slakthuset</c:v>
                </c:pt>
                <c:pt idx="3">
                  <c:v>Røros</c:v>
                </c:pt>
                <c:pt idx="4">
                  <c:v>Horns</c:v>
                </c:pt>
                <c:pt idx="5">
                  <c:v>Strilalam</c:v>
                </c:pt>
                <c:pt idx="6">
                  <c:v>Dalpro</c:v>
                </c:pt>
                <c:pt idx="7">
                  <c:v>Malvik</c:v>
                </c:pt>
                <c:pt idx="8">
                  <c:v>Jens Eide</c:v>
                </c:pt>
                <c:pt idx="9">
                  <c:v>Bø</c:v>
                </c:pt>
                <c:pt idx="10">
                  <c:v>Bjerka</c:v>
                </c:pt>
                <c:pt idx="11">
                  <c:v>Øre Vilt</c:v>
                </c:pt>
                <c:pt idx="12">
                  <c:v>Karasjok</c:v>
                </c:pt>
                <c:pt idx="16">
                  <c:v>Rudshøgda</c:v>
                </c:pt>
                <c:pt idx="17">
                  <c:v>Furuseth</c:v>
                </c:pt>
                <c:pt idx="18">
                  <c:v>Gol</c:v>
                </c:pt>
                <c:pt idx="19">
                  <c:v>Forus</c:v>
                </c:pt>
                <c:pt idx="20">
                  <c:v>Sandeid</c:v>
                </c:pt>
                <c:pt idx="21">
                  <c:v>Jæren</c:v>
                </c:pt>
                <c:pt idx="22">
                  <c:v>Førde</c:v>
                </c:pt>
                <c:pt idx="23">
                  <c:v>Ølen</c:v>
                </c:pt>
                <c:pt idx="24">
                  <c:v>Nordfjord</c:v>
                </c:pt>
                <c:pt idx="25">
                  <c:v>Midt-Norge</c:v>
                </c:pt>
                <c:pt idx="26">
                  <c:v>Målselv</c:v>
                </c:pt>
                <c:pt idx="27">
                  <c:v>Oslo</c:v>
                </c:pt>
                <c:pt idx="28">
                  <c:v>Prima</c:v>
                </c:pt>
                <c:pt idx="29">
                  <c:v>Ole Ringdal</c:v>
                </c:pt>
                <c:pt idx="30">
                  <c:v>Slakthuset</c:v>
                </c:pt>
                <c:pt idx="31">
                  <c:v>Røros</c:v>
                </c:pt>
                <c:pt idx="32">
                  <c:v>Horns</c:v>
                </c:pt>
                <c:pt idx="33">
                  <c:v>Strilalam</c:v>
                </c:pt>
                <c:pt idx="34">
                  <c:v>Dalpro</c:v>
                </c:pt>
                <c:pt idx="35">
                  <c:v>Malvik</c:v>
                </c:pt>
                <c:pt idx="36">
                  <c:v>Jens Eide</c:v>
                </c:pt>
                <c:pt idx="37">
                  <c:v>Bø</c:v>
                </c:pt>
                <c:pt idx="38">
                  <c:v>Bjerka</c:v>
                </c:pt>
                <c:pt idx="39">
                  <c:v>Øre Vilt</c:v>
                </c:pt>
                <c:pt idx="40">
                  <c:v>Karasjok</c:v>
                </c:pt>
              </c:strCache>
            </c:strRef>
          </c:cat>
          <c:val>
            <c:numRef>
              <c:f>Klasse_Slakteri!$R$248:$R$288</c:f>
              <c:numCache>
                <c:formatCode>0.0</c:formatCode>
                <c:ptCount val="41"/>
                <c:pt idx="0">
                  <c:v>51.9</c:v>
                </c:pt>
                <c:pt idx="1">
                  <c:v>43.044444444444451</c:v>
                </c:pt>
                <c:pt idx="2">
                  <c:v>49.743478260869551</c:v>
                </c:pt>
                <c:pt idx="3">
                  <c:v>43.328571428571443</c:v>
                </c:pt>
                <c:pt idx="4">
                  <c:v>44.660526315789454</c:v>
                </c:pt>
                <c:pt idx="5">
                  <c:v>0</c:v>
                </c:pt>
                <c:pt idx="6">
                  <c:v>0</c:v>
                </c:pt>
                <c:pt idx="7">
                  <c:v>46.246000000000009</c:v>
                </c:pt>
                <c:pt idx="8">
                  <c:v>46.489473684210544</c:v>
                </c:pt>
                <c:pt idx="9">
                  <c:v>0</c:v>
                </c:pt>
                <c:pt idx="10">
                  <c:v>45.613725490196089</c:v>
                </c:pt>
                <c:pt idx="11">
                  <c:v>0</c:v>
                </c:pt>
                <c:pt idx="12">
                  <c:v>44.671428571428557</c:v>
                </c:pt>
                <c:pt idx="14">
                  <c:v>29.646490384615394</c:v>
                </c:pt>
                <c:pt idx="16">
                  <c:v>0</c:v>
                </c:pt>
                <c:pt idx="17">
                  <c:v>50.008000000000003</c:v>
                </c:pt>
                <c:pt idx="18">
                  <c:v>53.281690140845072</c:v>
                </c:pt>
                <c:pt idx="19">
                  <c:v>54.653932584269647</c:v>
                </c:pt>
                <c:pt idx="20">
                  <c:v>53.327659574468079</c:v>
                </c:pt>
                <c:pt idx="21">
                  <c:v>53.635555555555563</c:v>
                </c:pt>
                <c:pt idx="22">
                  <c:v>52.222368421052657</c:v>
                </c:pt>
                <c:pt idx="23">
                  <c:v>54.347058823529409</c:v>
                </c:pt>
                <c:pt idx="24">
                  <c:v>0</c:v>
                </c:pt>
                <c:pt idx="25">
                  <c:v>56.05</c:v>
                </c:pt>
                <c:pt idx="26">
                  <c:v>52.973170731707313</c:v>
                </c:pt>
                <c:pt idx="27">
                  <c:v>52.305555555555557</c:v>
                </c:pt>
                <c:pt idx="28">
                  <c:v>60.314285714285695</c:v>
                </c:pt>
                <c:pt idx="29">
                  <c:v>53.757142857142846</c:v>
                </c:pt>
                <c:pt idx="30">
                  <c:v>53.657142857142851</c:v>
                </c:pt>
                <c:pt idx="31">
                  <c:v>49.657142857142851</c:v>
                </c:pt>
                <c:pt idx="32">
                  <c:v>50.726923076923057</c:v>
                </c:pt>
                <c:pt idx="33">
                  <c:v>0</c:v>
                </c:pt>
                <c:pt idx="34">
                  <c:v>0</c:v>
                </c:pt>
                <c:pt idx="35">
                  <c:v>54.157692307692322</c:v>
                </c:pt>
                <c:pt idx="36">
                  <c:v>53.3</c:v>
                </c:pt>
                <c:pt idx="37">
                  <c:v>0</c:v>
                </c:pt>
                <c:pt idx="38">
                  <c:v>54.266666666666652</c:v>
                </c:pt>
                <c:pt idx="39">
                  <c:v>0</c:v>
                </c:pt>
                <c:pt idx="40">
                  <c:v>51.1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2-44DC-9573-FA7DEF1CE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1208"/>
        <c:axId val="375321600"/>
      </c:barChart>
      <c:catAx>
        <c:axId val="375321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160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Klasse_Slakteri!$D$292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Klasse_Slakteri!$G$292:$G$316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Klasse_Slakteri!$R$292:$R$316</c:f>
              <c:numCache>
                <c:formatCode>0.0</c:formatCode>
                <c:ptCount val="25"/>
                <c:pt idx="0">
                  <c:v>0</c:v>
                </c:pt>
                <c:pt idx="1">
                  <c:v>57.633333333333354</c:v>
                </c:pt>
                <c:pt idx="2">
                  <c:v>62.600000000000016</c:v>
                </c:pt>
                <c:pt idx="3">
                  <c:v>62.550909090909101</c:v>
                </c:pt>
                <c:pt idx="4">
                  <c:v>56.706666666666678</c:v>
                </c:pt>
                <c:pt idx="5">
                  <c:v>59.289189189189209</c:v>
                </c:pt>
                <c:pt idx="6">
                  <c:v>58.548387096774192</c:v>
                </c:pt>
                <c:pt idx="7">
                  <c:v>61.372727272727282</c:v>
                </c:pt>
                <c:pt idx="8">
                  <c:v>58.4</c:v>
                </c:pt>
                <c:pt idx="9">
                  <c:v>62.5</c:v>
                </c:pt>
                <c:pt idx="10">
                  <c:v>54.260869565217391</c:v>
                </c:pt>
                <c:pt idx="11">
                  <c:v>61.5</c:v>
                </c:pt>
                <c:pt idx="12">
                  <c:v>56.285714285714256</c:v>
                </c:pt>
                <c:pt idx="13">
                  <c:v>53.888888888888886</c:v>
                </c:pt>
                <c:pt idx="14">
                  <c:v>64.8</c:v>
                </c:pt>
                <c:pt idx="15">
                  <c:v>62.83333333333335</c:v>
                </c:pt>
                <c:pt idx="16">
                  <c:v>54.563636363636334</c:v>
                </c:pt>
                <c:pt idx="17">
                  <c:v>0</c:v>
                </c:pt>
                <c:pt idx="18">
                  <c:v>0</c:v>
                </c:pt>
                <c:pt idx="19">
                  <c:v>57.069565217391293</c:v>
                </c:pt>
                <c:pt idx="20">
                  <c:v>53.95</c:v>
                </c:pt>
                <c:pt idx="21">
                  <c:v>0</c:v>
                </c:pt>
                <c:pt idx="22">
                  <c:v>62.414285714285747</c:v>
                </c:pt>
                <c:pt idx="23">
                  <c:v>0</c:v>
                </c:pt>
                <c:pt idx="24">
                  <c:v>60.116666666666646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A-42CA-BCD2-CF913032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3992"/>
        <c:axId val="493624384"/>
      </c:barChart>
      <c:catAx>
        <c:axId val="49362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438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78154452691222E-2"/>
          <c:y val="0.12743963540681605"/>
          <c:w val="0.90036636572790985"/>
          <c:h val="0.65418818037089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Klasse_Slakteri!$D$320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Klasse_Slakteri!$G$320:$G$344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Klasse_Slakteri!$R$320:$R$344</c:f>
              <c:numCache>
                <c:formatCode>0.0</c:formatCode>
                <c:ptCount val="25"/>
                <c:pt idx="0">
                  <c:v>0</c:v>
                </c:pt>
                <c:pt idx="1">
                  <c:v>59.83333333333335</c:v>
                </c:pt>
                <c:pt idx="2">
                  <c:v>67.600000000000023</c:v>
                </c:pt>
                <c:pt idx="3">
                  <c:v>66.190000000000012</c:v>
                </c:pt>
                <c:pt idx="4">
                  <c:v>62.136363636363633</c:v>
                </c:pt>
                <c:pt idx="5">
                  <c:v>59.638461538461549</c:v>
                </c:pt>
                <c:pt idx="6">
                  <c:v>61.725000000000001</c:v>
                </c:pt>
                <c:pt idx="7">
                  <c:v>60.857142857142847</c:v>
                </c:pt>
                <c:pt idx="8">
                  <c:v>0</c:v>
                </c:pt>
                <c:pt idx="9">
                  <c:v>58.1</c:v>
                </c:pt>
                <c:pt idx="10">
                  <c:v>65.733333333333348</c:v>
                </c:pt>
                <c:pt idx="11">
                  <c:v>0</c:v>
                </c:pt>
                <c:pt idx="12">
                  <c:v>0</c:v>
                </c:pt>
                <c:pt idx="13">
                  <c:v>60.500000000000014</c:v>
                </c:pt>
                <c:pt idx="14">
                  <c:v>0</c:v>
                </c:pt>
                <c:pt idx="15">
                  <c:v>0</c:v>
                </c:pt>
                <c:pt idx="16">
                  <c:v>70.8</c:v>
                </c:pt>
                <c:pt idx="17">
                  <c:v>0</c:v>
                </c:pt>
                <c:pt idx="18">
                  <c:v>0</c:v>
                </c:pt>
                <c:pt idx="19">
                  <c:v>66.833333333333314</c:v>
                </c:pt>
                <c:pt idx="20">
                  <c:v>52.1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57.95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1-4D7E-B583-ADC947B8D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9288"/>
        <c:axId val="493619680"/>
      </c:barChart>
      <c:catAx>
        <c:axId val="493619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96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352222165146418"/>
          <c:h val="0.64295925130570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Klasse_Slakteri!$D$348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Klasse_Slakteri!$G$348:$G$372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Klasse_Slakteri!$R$348:$R$372</c:f>
              <c:numCache>
                <c:formatCode>0.0</c:formatCode>
                <c:ptCount val="25"/>
                <c:pt idx="0">
                  <c:v>0</c:v>
                </c:pt>
                <c:pt idx="1">
                  <c:v>68.900000000000006</c:v>
                </c:pt>
                <c:pt idx="2">
                  <c:v>57.4</c:v>
                </c:pt>
                <c:pt idx="3">
                  <c:v>66.366666666666646</c:v>
                </c:pt>
                <c:pt idx="4">
                  <c:v>65.2</c:v>
                </c:pt>
                <c:pt idx="5">
                  <c:v>63.5</c:v>
                </c:pt>
                <c:pt idx="6">
                  <c:v>63.8</c:v>
                </c:pt>
                <c:pt idx="7">
                  <c:v>70.425000000000011</c:v>
                </c:pt>
                <c:pt idx="8">
                  <c:v>0</c:v>
                </c:pt>
                <c:pt idx="9">
                  <c:v>0</c:v>
                </c:pt>
                <c:pt idx="10">
                  <c:v>47.6</c:v>
                </c:pt>
                <c:pt idx="11">
                  <c:v>61.3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68.099999999999994</c:v>
                </c:pt>
                <c:pt idx="20">
                  <c:v>66.2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E-4E37-8C5C-F05444415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4584"/>
        <c:axId val="493614976"/>
      </c:barChart>
      <c:catAx>
        <c:axId val="493614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497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928009595086142E-2"/>
          <c:y val="0.11640294961418116"/>
          <c:w val="0.9036547286089246"/>
          <c:h val="0.686199528089291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Klasse_Slakteri!$D$376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Klasse_Slakteri!$G$376:$G$400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Klasse_Slakteri!$R$376:$R$400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68.7</c:v>
                </c:pt>
                <c:pt idx="4">
                  <c:v>53.3</c:v>
                </c:pt>
                <c:pt idx="5">
                  <c:v>60.1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71.849999999999994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3-4CCF-8CF9-442A7D626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09880"/>
        <c:axId val="493610272"/>
      </c:barChart>
      <c:catAx>
        <c:axId val="493609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02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09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86669268913626E-2"/>
          <c:y val="0.13548059101888715"/>
          <c:w val="0.89134246829461505"/>
          <c:h val="0.6602239755527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Klasse_Slakteri!$G$404:$G$428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Klasse_Slakteri!$R$404:$R$428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55.9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2-456B-A8A6-FF8536D03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2184"/>
        <c:axId val="375332576"/>
      </c:barChart>
      <c:catAx>
        <c:axId val="375332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257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52675448028129E-2"/>
          <c:y val="0.12487371115474369"/>
          <c:w val="0.88674714996488813"/>
          <c:h val="0.6539274248933892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3D4-41E5-AC3D-4E93C2AB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7480"/>
        <c:axId val="375327872"/>
      </c:barChart>
      <c:catAx>
        <c:axId val="375327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4390893956601"/>
          <c:y val="0.1351402408124282"/>
          <c:w val="0.86961846918920771"/>
          <c:h val="0.654183896027081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Klasse_Slakteri!$V$13:$V$37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E-4509-9969-53F92BC2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6176"/>
        <c:axId val="775446568"/>
      </c:barChart>
      <c:catAx>
        <c:axId val="77544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65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76444182794909E-2"/>
          <c:y val="0.13334605901535035"/>
          <c:w val="0.88867613510927956"/>
          <c:h val="0.649693258039714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Klasse_Slakteri!$D$41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Klasse_Slakteri!$V$41:$V$65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3.2</c:v>
                </c:pt>
                <c:pt idx="3">
                  <c:v>0</c:v>
                </c:pt>
                <c:pt idx="4">
                  <c:v>7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4-4510-9CDB-742058F94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1608"/>
        <c:axId val="166682000"/>
      </c:barChart>
      <c:catAx>
        <c:axId val="166681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20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4482036557E-2"/>
              <c:y val="0.248067001818517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1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slakting, antall lengdemålte slakt 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Måned!$L$23:$L$34</c:f>
              <c:numCache>
                <c:formatCode>0</c:formatCode>
                <c:ptCount val="12"/>
                <c:pt idx="0">
                  <c:v>35</c:v>
                </c:pt>
                <c:pt idx="1">
                  <c:v>76</c:v>
                </c:pt>
                <c:pt idx="2">
                  <c:v>361</c:v>
                </c:pt>
                <c:pt idx="3">
                  <c:v>17</c:v>
                </c:pt>
                <c:pt idx="4">
                  <c:v>64</c:v>
                </c:pt>
                <c:pt idx="5">
                  <c:v>90</c:v>
                </c:pt>
                <c:pt idx="6">
                  <c:v>11</c:v>
                </c:pt>
                <c:pt idx="7">
                  <c:v>94</c:v>
                </c:pt>
                <c:pt idx="8">
                  <c:v>67</c:v>
                </c:pt>
                <c:pt idx="9">
                  <c:v>138</c:v>
                </c:pt>
                <c:pt idx="10">
                  <c:v>168</c:v>
                </c:pt>
                <c:pt idx="1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C9-4C02-BDA5-7C3AA72CAC7A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Måned!$L$10:$L$21</c:f>
              <c:numCache>
                <c:formatCode>0</c:formatCode>
                <c:ptCount val="12"/>
                <c:pt idx="0">
                  <c:v>201</c:v>
                </c:pt>
                <c:pt idx="1">
                  <c:v>250</c:v>
                </c:pt>
                <c:pt idx="2">
                  <c:v>1822</c:v>
                </c:pt>
                <c:pt idx="3">
                  <c:v>310</c:v>
                </c:pt>
                <c:pt idx="4">
                  <c:v>131</c:v>
                </c:pt>
                <c:pt idx="5">
                  <c:v>89</c:v>
                </c:pt>
                <c:pt idx="6">
                  <c:v>25</c:v>
                </c:pt>
                <c:pt idx="7">
                  <c:v>132</c:v>
                </c:pt>
                <c:pt idx="8">
                  <c:v>227</c:v>
                </c:pt>
                <c:pt idx="9">
                  <c:v>544</c:v>
                </c:pt>
                <c:pt idx="10">
                  <c:v>309</c:v>
                </c:pt>
                <c:pt idx="11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C9-4C02-BDA5-7C3AA72CA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704765590220722"/>
          <c:y val="0.20172687685363208"/>
          <c:w val="7.2056183346152089E-2"/>
          <c:h val="0.131947210869926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50941873179179"/>
          <c:y val="0.13608100353852529"/>
          <c:w val="0.86992793771235266"/>
          <c:h val="0.62596751570021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Klasse_Slakteri!$D$69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Klasse_Slakteri!$G$69:$G$93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Klasse_Slakteri!$V$69:$V$93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</c:v>
                </c:pt>
                <c:pt idx="15">
                  <c:v>0</c:v>
                </c:pt>
                <c:pt idx="16">
                  <c:v>4.5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0</c:v>
                </c:pt>
                <c:pt idx="22">
                  <c:v>6</c:v>
                </c:pt>
                <c:pt idx="23">
                  <c:v>0</c:v>
                </c:pt>
                <c:pt idx="2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F-4B34-952C-998C97377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6312"/>
        <c:axId val="166686704"/>
      </c:barChart>
      <c:catAx>
        <c:axId val="166686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670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3204146353037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6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64550524934383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Klasse_Slakteri!$D$97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Klasse_Slakteri!$G$97:$G$121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Klasse_Slakteri!$V$97:$V$121</c:f>
              <c:numCache>
                <c:formatCode>0.00</c:formatCode>
                <c:ptCount val="25"/>
                <c:pt idx="0">
                  <c:v>0</c:v>
                </c:pt>
                <c:pt idx="1">
                  <c:v>5</c:v>
                </c:pt>
                <c:pt idx="2">
                  <c:v>4.2857142857142847</c:v>
                </c:pt>
                <c:pt idx="3">
                  <c:v>4.5</c:v>
                </c:pt>
                <c:pt idx="4">
                  <c:v>3.5714285714285721</c:v>
                </c:pt>
                <c:pt idx="5">
                  <c:v>3.8571428571428559</c:v>
                </c:pt>
                <c:pt idx="6">
                  <c:v>4.5</c:v>
                </c:pt>
                <c:pt idx="7">
                  <c:v>5.2</c:v>
                </c:pt>
                <c:pt idx="8">
                  <c:v>0</c:v>
                </c:pt>
                <c:pt idx="9">
                  <c:v>6</c:v>
                </c:pt>
                <c:pt idx="10">
                  <c:v>5</c:v>
                </c:pt>
                <c:pt idx="11">
                  <c:v>4.25</c:v>
                </c:pt>
                <c:pt idx="12">
                  <c:v>0</c:v>
                </c:pt>
                <c:pt idx="13">
                  <c:v>3</c:v>
                </c:pt>
                <c:pt idx="14">
                  <c:v>5</c:v>
                </c:pt>
                <c:pt idx="15">
                  <c:v>0</c:v>
                </c:pt>
                <c:pt idx="16">
                  <c:v>4.6923076923076943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0</c:v>
                </c:pt>
                <c:pt idx="22">
                  <c:v>5.1111111111111116</c:v>
                </c:pt>
                <c:pt idx="23">
                  <c:v>0</c:v>
                </c:pt>
                <c:pt idx="2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D-451A-B2BA-89C780F96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1016"/>
        <c:axId val="166691408"/>
      </c:barChart>
      <c:catAx>
        <c:axId val="166691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140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12303856280590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1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54371491400475E-2"/>
          <c:y val="0.11487515562797077"/>
          <c:w val="0.88248298123168234"/>
          <c:h val="0.7213972989784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Klasse_Slakteri!$D$125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Klasse_Slakteri!$G$125:$G$149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Klasse_Slakteri!$V$125:$V$149</c:f>
              <c:numCache>
                <c:formatCode>0.00</c:formatCode>
                <c:ptCount val="25"/>
                <c:pt idx="0">
                  <c:v>0</c:v>
                </c:pt>
                <c:pt idx="1">
                  <c:v>4.9090909090909092</c:v>
                </c:pt>
                <c:pt idx="2">
                  <c:v>4.625</c:v>
                </c:pt>
                <c:pt idx="3">
                  <c:v>5</c:v>
                </c:pt>
                <c:pt idx="4">
                  <c:v>5.2222222222222223</c:v>
                </c:pt>
                <c:pt idx="5">
                  <c:v>5.5333333333333323</c:v>
                </c:pt>
                <c:pt idx="6">
                  <c:v>5.4285714285714306</c:v>
                </c:pt>
                <c:pt idx="7">
                  <c:v>5.8571428571428559</c:v>
                </c:pt>
                <c:pt idx="8">
                  <c:v>0</c:v>
                </c:pt>
                <c:pt idx="9">
                  <c:v>5.5</c:v>
                </c:pt>
                <c:pt idx="10">
                  <c:v>5.5</c:v>
                </c:pt>
                <c:pt idx="11">
                  <c:v>4.875</c:v>
                </c:pt>
                <c:pt idx="12">
                  <c:v>0</c:v>
                </c:pt>
                <c:pt idx="13">
                  <c:v>0</c:v>
                </c:pt>
                <c:pt idx="14">
                  <c:v>5.2631578947368443</c:v>
                </c:pt>
                <c:pt idx="15">
                  <c:v>4</c:v>
                </c:pt>
                <c:pt idx="16">
                  <c:v>5.1052631578947363</c:v>
                </c:pt>
                <c:pt idx="17">
                  <c:v>0</c:v>
                </c:pt>
                <c:pt idx="18">
                  <c:v>0</c:v>
                </c:pt>
                <c:pt idx="19">
                  <c:v>5.6</c:v>
                </c:pt>
                <c:pt idx="20">
                  <c:v>5.6</c:v>
                </c:pt>
                <c:pt idx="21">
                  <c:v>0</c:v>
                </c:pt>
                <c:pt idx="22">
                  <c:v>5.4090909090909101</c:v>
                </c:pt>
                <c:pt idx="23">
                  <c:v>0</c:v>
                </c:pt>
                <c:pt idx="2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5-43A4-9645-F8D12D829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5720"/>
        <c:axId val="166696112"/>
      </c:barChart>
      <c:catAx>
        <c:axId val="166695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611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192567013348301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57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9083766489973"/>
          <c:y val="0.12587641452605308"/>
          <c:w val="0.87774653168353955"/>
          <c:h val="0.70418280194483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Klasse_Slakteri!$D$153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Klasse_Slakteri!$G$153:$G$177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Klasse_Slakteri!$V$153:$V$177</c:f>
              <c:numCache>
                <c:formatCode>0.00</c:formatCode>
                <c:ptCount val="25"/>
                <c:pt idx="0">
                  <c:v>0</c:v>
                </c:pt>
                <c:pt idx="1">
                  <c:v>6.6153846153846141</c:v>
                </c:pt>
                <c:pt idx="2">
                  <c:v>5.375</c:v>
                </c:pt>
                <c:pt idx="3">
                  <c:v>5.875</c:v>
                </c:pt>
                <c:pt idx="4">
                  <c:v>5.6551724137931005</c:v>
                </c:pt>
                <c:pt idx="5">
                  <c:v>6.55</c:v>
                </c:pt>
                <c:pt idx="6">
                  <c:v>6.0185185185185173</c:v>
                </c:pt>
                <c:pt idx="7">
                  <c:v>6.4366197183098608</c:v>
                </c:pt>
                <c:pt idx="8">
                  <c:v>6.5</c:v>
                </c:pt>
                <c:pt idx="9">
                  <c:v>7</c:v>
                </c:pt>
                <c:pt idx="10">
                  <c:v>5.75</c:v>
                </c:pt>
                <c:pt idx="11">
                  <c:v>6.083333333333333</c:v>
                </c:pt>
                <c:pt idx="12">
                  <c:v>5</c:v>
                </c:pt>
                <c:pt idx="13">
                  <c:v>6</c:v>
                </c:pt>
                <c:pt idx="14">
                  <c:v>5.6521739130434785</c:v>
                </c:pt>
                <c:pt idx="15">
                  <c:v>5.25</c:v>
                </c:pt>
                <c:pt idx="16">
                  <c:v>5.3461538461538485</c:v>
                </c:pt>
                <c:pt idx="17">
                  <c:v>0</c:v>
                </c:pt>
                <c:pt idx="18">
                  <c:v>0</c:v>
                </c:pt>
                <c:pt idx="19">
                  <c:v>6.6818181818181808</c:v>
                </c:pt>
                <c:pt idx="20">
                  <c:v>5.625</c:v>
                </c:pt>
                <c:pt idx="21">
                  <c:v>0</c:v>
                </c:pt>
                <c:pt idx="22">
                  <c:v>6.2105263157894717</c:v>
                </c:pt>
                <c:pt idx="23">
                  <c:v>0</c:v>
                </c:pt>
                <c:pt idx="2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E-4414-9122-49BB642A1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3472"/>
        <c:axId val="954863864"/>
      </c:barChart>
      <c:catAx>
        <c:axId val="954863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386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841531008017E-2"/>
          <c:y val="0.12443308613963476"/>
          <c:w val="0.88103656126239616"/>
          <c:h val="0.67487696850393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Klasse_Slakteri!$D$181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Klasse_Slakteri!$G$181:$G$204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Klasse_Slakteri!$V$181:$V$204</c:f>
              <c:numCache>
                <c:formatCode>0.00</c:formatCode>
                <c:ptCount val="24"/>
                <c:pt idx="0">
                  <c:v>0</c:v>
                </c:pt>
                <c:pt idx="1">
                  <c:v>7.1111111111111116</c:v>
                </c:pt>
                <c:pt idx="2">
                  <c:v>6.0219780219780201</c:v>
                </c:pt>
                <c:pt idx="3">
                  <c:v>6.8070175438596499</c:v>
                </c:pt>
                <c:pt idx="4">
                  <c:v>6.1428571428571441</c:v>
                </c:pt>
                <c:pt idx="5">
                  <c:v>7.4545454545454541</c:v>
                </c:pt>
                <c:pt idx="6">
                  <c:v>6.7804878048780495</c:v>
                </c:pt>
                <c:pt idx="7">
                  <c:v>7.3269230769230749</c:v>
                </c:pt>
                <c:pt idx="8">
                  <c:v>7</c:v>
                </c:pt>
                <c:pt idx="9">
                  <c:v>8.6</c:v>
                </c:pt>
                <c:pt idx="10">
                  <c:v>5.3333333333333321</c:v>
                </c:pt>
                <c:pt idx="11">
                  <c:v>7</c:v>
                </c:pt>
                <c:pt idx="12">
                  <c:v>5.833333333333333</c:v>
                </c:pt>
                <c:pt idx="13">
                  <c:v>6.28</c:v>
                </c:pt>
                <c:pt idx="14">
                  <c:v>6.0909090909090899</c:v>
                </c:pt>
                <c:pt idx="15">
                  <c:v>5.75</c:v>
                </c:pt>
                <c:pt idx="16">
                  <c:v>6.3529411764705879</c:v>
                </c:pt>
                <c:pt idx="17">
                  <c:v>0</c:v>
                </c:pt>
                <c:pt idx="18">
                  <c:v>7.3333333333333313</c:v>
                </c:pt>
                <c:pt idx="19">
                  <c:v>7.3333333333333313</c:v>
                </c:pt>
                <c:pt idx="20">
                  <c:v>0</c:v>
                </c:pt>
                <c:pt idx="21">
                  <c:v>6.3409090909090899</c:v>
                </c:pt>
                <c:pt idx="22">
                  <c:v>0</c:v>
                </c:pt>
                <c:pt idx="23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6-4BE0-8C74-31531D409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8176"/>
        <c:axId val="954868568"/>
      </c:barChart>
      <c:catAx>
        <c:axId val="954868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85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38392583768E-2"/>
              <c:y val="0.321953432494577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6311627808866"/>
          <c:y val="0.1327070540308623"/>
          <c:w val="0.87274128893000302"/>
          <c:h val="0.66660316653966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Klasse_Slakteri!$G$208:$G$244</c:f>
              <c:strCache>
                <c:ptCount val="3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  <c:pt idx="32">
                  <c:v>Sandeid</c:v>
                </c:pt>
                <c:pt idx="33">
                  <c:v>Jæren</c:v>
                </c:pt>
                <c:pt idx="34">
                  <c:v>Førde</c:v>
                </c:pt>
                <c:pt idx="35">
                  <c:v>Ølen</c:v>
                </c:pt>
                <c:pt idx="36">
                  <c:v>Nordfjord</c:v>
                </c:pt>
              </c:strCache>
            </c:strRef>
          </c:cat>
          <c:val>
            <c:numRef>
              <c:f>Klasse_Slakteri!$V$208:$V$244</c:f>
              <c:numCache>
                <c:formatCode>0.00</c:formatCode>
                <c:ptCount val="37"/>
                <c:pt idx="0">
                  <c:v>0</c:v>
                </c:pt>
                <c:pt idx="1">
                  <c:v>7.5555555555555554</c:v>
                </c:pt>
                <c:pt idx="2">
                  <c:v>6.2602739726027394</c:v>
                </c:pt>
                <c:pt idx="3">
                  <c:v>7.1651376146788976</c:v>
                </c:pt>
                <c:pt idx="4">
                  <c:v>6.5348837209302335</c:v>
                </c:pt>
                <c:pt idx="5">
                  <c:v>7.7910447761194046</c:v>
                </c:pt>
                <c:pt idx="6">
                  <c:v>7.2075471698113249</c:v>
                </c:pt>
                <c:pt idx="7">
                  <c:v>7.69</c:v>
                </c:pt>
                <c:pt idx="8">
                  <c:v>5</c:v>
                </c:pt>
                <c:pt idx="9">
                  <c:v>8</c:v>
                </c:pt>
                <c:pt idx="10">
                  <c:v>6.5714285714285694</c:v>
                </c:pt>
                <c:pt idx="11">
                  <c:v>7</c:v>
                </c:pt>
                <c:pt idx="12">
                  <c:v>6.0769230769230758</c:v>
                </c:pt>
                <c:pt idx="13">
                  <c:v>7.7333333333333316</c:v>
                </c:pt>
                <c:pt idx="14">
                  <c:v>6.6470588235294121</c:v>
                </c:pt>
                <c:pt idx="15">
                  <c:v>6.8461538461538449</c:v>
                </c:pt>
                <c:pt idx="16">
                  <c:v>6.5909090909090899</c:v>
                </c:pt>
                <c:pt idx="17">
                  <c:v>0</c:v>
                </c:pt>
                <c:pt idx="18">
                  <c:v>8</c:v>
                </c:pt>
                <c:pt idx="19">
                  <c:v>7.5753424657534243</c:v>
                </c:pt>
                <c:pt idx="20">
                  <c:v>7.5294117647058814</c:v>
                </c:pt>
                <c:pt idx="21">
                  <c:v>0</c:v>
                </c:pt>
                <c:pt idx="22">
                  <c:v>7.3243243243243246</c:v>
                </c:pt>
                <c:pt idx="23">
                  <c:v>0</c:v>
                </c:pt>
                <c:pt idx="24">
                  <c:v>7.4285714285714306</c:v>
                </c:pt>
                <c:pt idx="28">
                  <c:v>0</c:v>
                </c:pt>
                <c:pt idx="29">
                  <c:v>8.3902439024390247</c:v>
                </c:pt>
                <c:pt idx="30">
                  <c:v>6.6734693877551026</c:v>
                </c:pt>
                <c:pt idx="31">
                  <c:v>7.7662337662337677</c:v>
                </c:pt>
                <c:pt idx="32">
                  <c:v>7.0978260869565206</c:v>
                </c:pt>
                <c:pt idx="33">
                  <c:v>7.904761904761906</c:v>
                </c:pt>
                <c:pt idx="34">
                  <c:v>7.502923976608189</c:v>
                </c:pt>
                <c:pt idx="35">
                  <c:v>8.0689655172413755</c:v>
                </c:pt>
                <c:pt idx="3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4-4DD9-AA34-BA1AD4974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2880"/>
        <c:axId val="954873272"/>
      </c:barChart>
      <c:catAx>
        <c:axId val="954872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3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32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5221687648905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7815375308568"/>
          <c:y val="0.13732465549212813"/>
          <c:w val="0.88200806915864138"/>
          <c:h val="0.67217399782858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Klasse_Slakteri!$D$248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Klasse_Slakteri!$G$248:$G$288</c:f>
              <c:strCache>
                <c:ptCount val="41"/>
                <c:pt idx="0">
                  <c:v>Prima</c:v>
                </c:pt>
                <c:pt idx="1">
                  <c:v>Ole Ringdal</c:v>
                </c:pt>
                <c:pt idx="2">
                  <c:v>Slakthuset</c:v>
                </c:pt>
                <c:pt idx="3">
                  <c:v>Røros</c:v>
                </c:pt>
                <c:pt idx="4">
                  <c:v>Horns</c:v>
                </c:pt>
                <c:pt idx="5">
                  <c:v>Strilalam</c:v>
                </c:pt>
                <c:pt idx="6">
                  <c:v>Dalpro</c:v>
                </c:pt>
                <c:pt idx="7">
                  <c:v>Malvik</c:v>
                </c:pt>
                <c:pt idx="8">
                  <c:v>Jens Eide</c:v>
                </c:pt>
                <c:pt idx="9">
                  <c:v>Bø</c:v>
                </c:pt>
                <c:pt idx="10">
                  <c:v>Bjerka</c:v>
                </c:pt>
                <c:pt idx="11">
                  <c:v>Øre Vilt</c:v>
                </c:pt>
                <c:pt idx="12">
                  <c:v>Karasjok</c:v>
                </c:pt>
                <c:pt idx="16">
                  <c:v>Rudshøgda</c:v>
                </c:pt>
                <c:pt idx="17">
                  <c:v>Furuseth</c:v>
                </c:pt>
                <c:pt idx="18">
                  <c:v>Gol</c:v>
                </c:pt>
                <c:pt idx="19">
                  <c:v>Forus</c:v>
                </c:pt>
                <c:pt idx="20">
                  <c:v>Sandeid</c:v>
                </c:pt>
                <c:pt idx="21">
                  <c:v>Jæren</c:v>
                </c:pt>
                <c:pt idx="22">
                  <c:v>Førde</c:v>
                </c:pt>
                <c:pt idx="23">
                  <c:v>Ølen</c:v>
                </c:pt>
                <c:pt idx="24">
                  <c:v>Nordfjord</c:v>
                </c:pt>
                <c:pt idx="25">
                  <c:v>Midt-Norge</c:v>
                </c:pt>
                <c:pt idx="26">
                  <c:v>Målselv</c:v>
                </c:pt>
                <c:pt idx="27">
                  <c:v>Oslo</c:v>
                </c:pt>
                <c:pt idx="28">
                  <c:v>Prima</c:v>
                </c:pt>
                <c:pt idx="29">
                  <c:v>Ole Ringdal</c:v>
                </c:pt>
                <c:pt idx="30">
                  <c:v>Slakthuset</c:v>
                </c:pt>
                <c:pt idx="31">
                  <c:v>Røros</c:v>
                </c:pt>
                <c:pt idx="32">
                  <c:v>Horns</c:v>
                </c:pt>
                <c:pt idx="33">
                  <c:v>Strilalam</c:v>
                </c:pt>
                <c:pt idx="34">
                  <c:v>Dalpro</c:v>
                </c:pt>
                <c:pt idx="35">
                  <c:v>Malvik</c:v>
                </c:pt>
                <c:pt idx="36">
                  <c:v>Jens Eide</c:v>
                </c:pt>
                <c:pt idx="37">
                  <c:v>Bø</c:v>
                </c:pt>
                <c:pt idx="38">
                  <c:v>Bjerka</c:v>
                </c:pt>
                <c:pt idx="39">
                  <c:v>Øre Vilt</c:v>
                </c:pt>
                <c:pt idx="40">
                  <c:v>Karasjok</c:v>
                </c:pt>
              </c:strCache>
            </c:strRef>
          </c:cat>
          <c:val>
            <c:numRef>
              <c:f>Klasse_Slakteri!$V$248:$V$288</c:f>
              <c:numCache>
                <c:formatCode>0.00</c:formatCode>
                <c:ptCount val="41"/>
                <c:pt idx="0">
                  <c:v>6.625</c:v>
                </c:pt>
                <c:pt idx="1">
                  <c:v>7.8333333333333313</c:v>
                </c:pt>
                <c:pt idx="2">
                  <c:v>7.3913043478260878</c:v>
                </c:pt>
                <c:pt idx="3">
                  <c:v>6.2857142857142847</c:v>
                </c:pt>
                <c:pt idx="4">
                  <c:v>7.3947368421052637</c:v>
                </c:pt>
                <c:pt idx="5">
                  <c:v>0</c:v>
                </c:pt>
                <c:pt idx="6">
                  <c:v>0</c:v>
                </c:pt>
                <c:pt idx="7">
                  <c:v>7.88</c:v>
                </c:pt>
                <c:pt idx="8">
                  <c:v>9.0526315789473681</c:v>
                </c:pt>
                <c:pt idx="9">
                  <c:v>0</c:v>
                </c:pt>
                <c:pt idx="10">
                  <c:v>7.7647058823529393</c:v>
                </c:pt>
                <c:pt idx="11">
                  <c:v>0</c:v>
                </c:pt>
                <c:pt idx="12">
                  <c:v>7</c:v>
                </c:pt>
                <c:pt idx="16">
                  <c:v>0</c:v>
                </c:pt>
                <c:pt idx="17">
                  <c:v>8.76</c:v>
                </c:pt>
                <c:pt idx="18">
                  <c:v>7.5070422535211279</c:v>
                </c:pt>
                <c:pt idx="19">
                  <c:v>7.8314606741573023</c:v>
                </c:pt>
                <c:pt idx="20">
                  <c:v>7.5744680851063828</c:v>
                </c:pt>
                <c:pt idx="21">
                  <c:v>8.5333333333333314</c:v>
                </c:pt>
                <c:pt idx="22">
                  <c:v>8.1973684210526301</c:v>
                </c:pt>
                <c:pt idx="23">
                  <c:v>9.0147058823529402</c:v>
                </c:pt>
                <c:pt idx="24">
                  <c:v>0</c:v>
                </c:pt>
                <c:pt idx="25">
                  <c:v>9</c:v>
                </c:pt>
                <c:pt idx="26">
                  <c:v>7.4878048780487809</c:v>
                </c:pt>
                <c:pt idx="27">
                  <c:v>7.9444444444444446</c:v>
                </c:pt>
                <c:pt idx="28">
                  <c:v>8.1428571428571388</c:v>
                </c:pt>
                <c:pt idx="29">
                  <c:v>9</c:v>
                </c:pt>
                <c:pt idx="30">
                  <c:v>7.7142857142857117</c:v>
                </c:pt>
                <c:pt idx="31">
                  <c:v>8.4285714285714306</c:v>
                </c:pt>
                <c:pt idx="32">
                  <c:v>7.076923076923074</c:v>
                </c:pt>
                <c:pt idx="33">
                  <c:v>0</c:v>
                </c:pt>
                <c:pt idx="34">
                  <c:v>0</c:v>
                </c:pt>
                <c:pt idx="35">
                  <c:v>8.2307692307692282</c:v>
                </c:pt>
                <c:pt idx="36">
                  <c:v>9.1666666666666643</c:v>
                </c:pt>
                <c:pt idx="37">
                  <c:v>0</c:v>
                </c:pt>
                <c:pt idx="38">
                  <c:v>7.5</c:v>
                </c:pt>
                <c:pt idx="39">
                  <c:v>0</c:v>
                </c:pt>
                <c:pt idx="40">
                  <c:v>7.2727272727272716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E-4C92-9077-1F200FCA1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2384"/>
        <c:axId val="375322776"/>
      </c:barChart>
      <c:catAx>
        <c:axId val="375322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277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18803758852E-2"/>
              <c:y val="0.415937534087190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07792724689692E-2"/>
          <c:y val="0.13523224369681061"/>
          <c:w val="0.88202952468083118"/>
          <c:h val="0.70104012566610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Klasse_Slakteri!$D$292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Klasse_Slakteri!$G$292:$G$316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Klasse_Slakteri!$V$292:$V$316</c:f>
              <c:numCache>
                <c:formatCode>0.00</c:formatCode>
                <c:ptCount val="25"/>
                <c:pt idx="0">
                  <c:v>0</c:v>
                </c:pt>
                <c:pt idx="1">
                  <c:v>8.9333333333333353</c:v>
                </c:pt>
                <c:pt idx="2">
                  <c:v>9.1034482758620676</c:v>
                </c:pt>
                <c:pt idx="3">
                  <c:v>9.163636363636364</c:v>
                </c:pt>
                <c:pt idx="4">
                  <c:v>7.2</c:v>
                </c:pt>
                <c:pt idx="5">
                  <c:v>9.4864864864864824</c:v>
                </c:pt>
                <c:pt idx="6">
                  <c:v>8.8387096774193576</c:v>
                </c:pt>
                <c:pt idx="7">
                  <c:v>9.9545454545454568</c:v>
                </c:pt>
                <c:pt idx="8">
                  <c:v>8</c:v>
                </c:pt>
                <c:pt idx="9">
                  <c:v>9.6666666666666643</c:v>
                </c:pt>
                <c:pt idx="10">
                  <c:v>8.2608695652173907</c:v>
                </c:pt>
                <c:pt idx="11">
                  <c:v>8.5714285714285694</c:v>
                </c:pt>
                <c:pt idx="12">
                  <c:v>8.1428571428571388</c:v>
                </c:pt>
                <c:pt idx="13">
                  <c:v>8.7777777777777768</c:v>
                </c:pt>
                <c:pt idx="14">
                  <c:v>8.3333333333333357</c:v>
                </c:pt>
                <c:pt idx="15">
                  <c:v>8.6666666666666643</c:v>
                </c:pt>
                <c:pt idx="16">
                  <c:v>8.2727272727272734</c:v>
                </c:pt>
                <c:pt idx="17">
                  <c:v>0</c:v>
                </c:pt>
                <c:pt idx="18">
                  <c:v>0</c:v>
                </c:pt>
                <c:pt idx="19">
                  <c:v>8.8695652173913064</c:v>
                </c:pt>
                <c:pt idx="20">
                  <c:v>6.5</c:v>
                </c:pt>
                <c:pt idx="21">
                  <c:v>0</c:v>
                </c:pt>
                <c:pt idx="22">
                  <c:v>9.5714285714285694</c:v>
                </c:pt>
                <c:pt idx="23">
                  <c:v>0</c:v>
                </c:pt>
                <c:pt idx="24">
                  <c:v>10.833333333333336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2-4890-8287-7BB46AD51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5168"/>
        <c:axId val="530185464"/>
      </c:barChart>
      <c:catAx>
        <c:axId val="493625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8546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00828958880139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5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79130953927472E-2"/>
          <c:y val="0.14577901291750295"/>
          <c:w val="0.89342170057073056"/>
          <c:h val="0.64554186950697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Klasse_Slakteri!$D$320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Klasse_Slakteri!$G$320:$G$344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Klasse_Slakteri!$V$320:$V$344</c:f>
              <c:numCache>
                <c:formatCode>0.00</c:formatCode>
                <c:ptCount val="25"/>
                <c:pt idx="0">
                  <c:v>0</c:v>
                </c:pt>
                <c:pt idx="1">
                  <c:v>9</c:v>
                </c:pt>
                <c:pt idx="2">
                  <c:v>9.1666666666666643</c:v>
                </c:pt>
                <c:pt idx="3">
                  <c:v>9</c:v>
                </c:pt>
                <c:pt idx="4">
                  <c:v>6.7272727272727284</c:v>
                </c:pt>
                <c:pt idx="5">
                  <c:v>8.9230769230769216</c:v>
                </c:pt>
                <c:pt idx="6">
                  <c:v>10</c:v>
                </c:pt>
                <c:pt idx="7">
                  <c:v>10.714285714285712</c:v>
                </c:pt>
                <c:pt idx="8">
                  <c:v>0</c:v>
                </c:pt>
                <c:pt idx="9">
                  <c:v>9</c:v>
                </c:pt>
                <c:pt idx="10">
                  <c:v>10.166666666666664</c:v>
                </c:pt>
                <c:pt idx="11">
                  <c:v>0</c:v>
                </c:pt>
                <c:pt idx="12">
                  <c:v>0</c:v>
                </c:pt>
                <c:pt idx="13">
                  <c:v>9.1999999999999993</c:v>
                </c:pt>
                <c:pt idx="14">
                  <c:v>0</c:v>
                </c:pt>
                <c:pt idx="15">
                  <c:v>0</c:v>
                </c:pt>
                <c:pt idx="16">
                  <c:v>7</c:v>
                </c:pt>
                <c:pt idx="17">
                  <c:v>0</c:v>
                </c:pt>
                <c:pt idx="18">
                  <c:v>0</c:v>
                </c:pt>
                <c:pt idx="19">
                  <c:v>9.8333333333333357</c:v>
                </c:pt>
                <c:pt idx="20">
                  <c:v>14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6-4C1C-B340-D90BBC778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0464"/>
        <c:axId val="493620856"/>
      </c:barChart>
      <c:catAx>
        <c:axId val="493620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085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37254613761515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2"/>
          <c:y val="0.1244850734141966"/>
          <c:w val="0.87937194923168949"/>
          <c:h val="0.667749610566971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Klasse_Slakteri!$V$348:$V$372</c:f>
              <c:numCache>
                <c:formatCode>0.00</c:formatCode>
                <c:ptCount val="25"/>
                <c:pt idx="0">
                  <c:v>0</c:v>
                </c:pt>
                <c:pt idx="1">
                  <c:v>13</c:v>
                </c:pt>
                <c:pt idx="2">
                  <c:v>9</c:v>
                </c:pt>
                <c:pt idx="3">
                  <c:v>10.666666666666664</c:v>
                </c:pt>
                <c:pt idx="4">
                  <c:v>7</c:v>
                </c:pt>
                <c:pt idx="5">
                  <c:v>13</c:v>
                </c:pt>
                <c:pt idx="6">
                  <c:v>11</c:v>
                </c:pt>
                <c:pt idx="7">
                  <c:v>10.5</c:v>
                </c:pt>
                <c:pt idx="8">
                  <c:v>0</c:v>
                </c:pt>
                <c:pt idx="9">
                  <c:v>0</c:v>
                </c:pt>
                <c:pt idx="10">
                  <c:v>6</c:v>
                </c:pt>
                <c:pt idx="11">
                  <c:v>14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</c:v>
                </c:pt>
                <c:pt idx="20">
                  <c:v>15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38-427D-BAF9-4F9A2495D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152"/>
        <c:axId val="493616544"/>
      </c:barChart>
      <c:catAx>
        <c:axId val="493616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65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VÆR: m</a:t>
            </a:r>
            <a:r>
              <a:rPr lang="nb-NO" sz="2800"/>
              <a:t>iddel LENGDE i cm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422580345393009E-2"/>
          <c:y val="0.16614328869127462"/>
          <c:w val="0.86471682389512905"/>
          <c:h val="0.71733150850681571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Måned!$P$23:$P$34</c:f>
              <c:numCache>
                <c:formatCode>0.0</c:formatCode>
                <c:ptCount val="12"/>
                <c:pt idx="0">
                  <c:v>119.67428571428576</c:v>
                </c:pt>
                <c:pt idx="1">
                  <c:v>119.77763157894744</c:v>
                </c:pt>
                <c:pt idx="2">
                  <c:v>119.86204986149596</c:v>
                </c:pt>
                <c:pt idx="3">
                  <c:v>118.02941176470596</c:v>
                </c:pt>
                <c:pt idx="4">
                  <c:v>113.48749999999998</c:v>
                </c:pt>
                <c:pt idx="5">
                  <c:v>115.3533333333333</c:v>
                </c:pt>
                <c:pt idx="6">
                  <c:v>114.78181818181817</c:v>
                </c:pt>
                <c:pt idx="7">
                  <c:v>118.73936170212764</c:v>
                </c:pt>
                <c:pt idx="8">
                  <c:v>117.95671641791044</c:v>
                </c:pt>
                <c:pt idx="9">
                  <c:v>116.63260869565212</c:v>
                </c:pt>
                <c:pt idx="10">
                  <c:v>115.75059523809522</c:v>
                </c:pt>
                <c:pt idx="11">
                  <c:v>118.19047619047622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69-46EA-990B-11791C56F3EB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8964107000960313E-2"/>
                  <c:y val="9.092553710153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69-46EA-990B-11791C56F3EB}"/>
                </c:ext>
              </c:extLst>
            </c:dLbl>
            <c:dLbl>
              <c:idx val="1"/>
              <c:layout>
                <c:manualLayout>
                  <c:x val="-4.8441862757950642E-2"/>
                  <c:y val="-8.8707841074664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69-46EA-990B-11791C56F3EB}"/>
                </c:ext>
              </c:extLst>
            </c:dLbl>
            <c:dLbl>
              <c:idx val="2"/>
              <c:layout>
                <c:manualLayout>
                  <c:x val="-4.6335694811952786E-2"/>
                  <c:y val="-0.11753788942392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69-46EA-990B-11791C56F3EB}"/>
                </c:ext>
              </c:extLst>
            </c:dLbl>
            <c:dLbl>
              <c:idx val="3"/>
              <c:layout>
                <c:manualLayout>
                  <c:x val="6.3185038379935613E-3"/>
                  <c:y val="-0.1264086735313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69-46EA-990B-11791C56F3EB}"/>
                </c:ext>
              </c:extLst>
            </c:dLbl>
            <c:dLbl>
              <c:idx val="4"/>
              <c:layout>
                <c:manualLayout>
                  <c:x val="-2.1061679459978538E-2"/>
                  <c:y val="-6.2095488752264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69-46EA-990B-11791C56F3EB}"/>
                </c:ext>
              </c:extLst>
            </c:dLbl>
            <c:dLbl>
              <c:idx val="5"/>
              <c:layout>
                <c:manualLayout>
                  <c:x val="-1.8955511513980686E-2"/>
                  <c:y val="9.7578625182130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69-46EA-990B-11791C56F3EB}"/>
                </c:ext>
              </c:extLst>
            </c:dLbl>
            <c:dLbl>
              <c:idx val="6"/>
              <c:layout>
                <c:manualLayout>
                  <c:x val="-5.8972702487939906E-2"/>
                  <c:y val="-7.31839816661116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A0-4D05-88D5-0FF1E1D0C181}"/>
                </c:ext>
              </c:extLst>
            </c:dLbl>
            <c:dLbl>
              <c:idx val="7"/>
              <c:layout>
                <c:manualLayout>
                  <c:x val="-4.9494946730949563E-2"/>
                  <c:y val="0.104231731463855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A0-4D05-88D5-0FF1E1D0C181}"/>
                </c:ext>
              </c:extLst>
            </c:dLbl>
            <c:dLbl>
              <c:idx val="8"/>
              <c:layout>
                <c:manualLayout>
                  <c:x val="-3.3698687135965737E-2"/>
                  <c:y val="7.3183981666111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54-436C-B7AE-2BB3EBC50C60}"/>
                </c:ext>
              </c:extLst>
            </c:dLbl>
            <c:dLbl>
              <c:idx val="9"/>
              <c:layout>
                <c:manualLayout>
                  <c:x val="-1.4743175621984976E-2"/>
                  <c:y val="7.0966285251986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26-46BC-852E-2061342E8D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Måned!$P$10:$P$21</c:f>
              <c:numCache>
                <c:formatCode>0.0</c:formatCode>
                <c:ptCount val="12"/>
                <c:pt idx="0">
                  <c:v>117.79850746268656</c:v>
                </c:pt>
                <c:pt idx="1">
                  <c:v>117.18599999999989</c:v>
                </c:pt>
                <c:pt idx="2">
                  <c:v>118.96525795828772</c:v>
                </c:pt>
                <c:pt idx="3">
                  <c:v>117.43354838709678</c:v>
                </c:pt>
                <c:pt idx="4">
                  <c:v>116.83129770992372</c:v>
                </c:pt>
                <c:pt idx="5">
                  <c:v>115.8348314606742</c:v>
                </c:pt>
                <c:pt idx="6">
                  <c:v>115.86399999999998</c:v>
                </c:pt>
                <c:pt idx="7">
                  <c:v>116.5325757575758</c:v>
                </c:pt>
                <c:pt idx="8">
                  <c:v>113.84317180616738</c:v>
                </c:pt>
                <c:pt idx="9">
                  <c:v>115.92132352941177</c:v>
                </c:pt>
                <c:pt idx="10">
                  <c:v>116.4825242718446</c:v>
                </c:pt>
                <c:pt idx="11">
                  <c:v>114.58952380952378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69-46EA-990B-11791C56F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1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0470572913804295E-2"/>
              <c:y val="0.377081338766220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955602477218355"/>
          <c:y val="0.13936685291242037"/>
          <c:w val="9.9485755049185234E-2"/>
          <c:h val="0.128799030400630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4"/>
          <c:y val="0.1327070540308623"/>
          <c:w val="0.87781724106479009"/>
          <c:h val="0.6427134742031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Klasse_Slakteri!$D$376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Klasse_Slakteri!$G$376:$G$400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Klasse_Slakteri!$V$376:$V$400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9</c:v>
                </c:pt>
                <c:pt idx="5">
                  <c:v>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12.25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1-4A7C-857A-94175659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1056"/>
        <c:axId val="493611448"/>
      </c:barChart>
      <c:catAx>
        <c:axId val="493611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144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95509108648727E-2"/>
          <c:y val="0.14059668576930839"/>
          <c:w val="0.89094104490323311"/>
          <c:h val="0.65154834260788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Klasse_Slakteri!$G$404:$G$428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Klasse_Slakteri!$V$404:$V$428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7-49C4-AFED-D5CBA547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3360"/>
        <c:axId val="375333752"/>
      </c:barChart>
      <c:catAx>
        <c:axId val="375333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375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390814165980731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35828870403417E-2"/>
          <c:y val="0.12750977556376883"/>
          <c:w val="0.88343361921951136"/>
          <c:h val="0.661143607049118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2D8-4BC5-AFB4-47511D32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8656"/>
        <c:axId val="375329048"/>
      </c:barChart>
      <c:catAx>
        <c:axId val="375328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90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8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440392543438719E-2"/>
          <c:y val="0.14678153466110855"/>
          <c:w val="0.89414441571239345"/>
          <c:h val="0.64206570215308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Klasse_Slakteri!$B$404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Klasse_Slakteri!$G$404:$G$428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Klasse_Slakteri!$I$404:$I$428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2-4B05-B96A-200679CFA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4736"/>
        <c:axId val="375325128"/>
      </c:barChart>
      <c:catAx>
        <c:axId val="375324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5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5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4736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87170077609283E-2"/>
          <c:y val="0.14135667405746322"/>
          <c:w val="0.89684998132199711"/>
          <c:h val="0.66803430065193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Klasse_Slakteri!$G$404:$G$428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Klasse_Slakteri!$I$404:$I$428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D-4795-9F87-9C733412D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9832"/>
        <c:axId val="375330224"/>
      </c:barChart>
      <c:catAx>
        <c:axId val="375329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9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91626881396836E-2"/>
          <c:y val="0.12798393728507157"/>
          <c:w val="0.89119914123306709"/>
          <c:h val="0.677738933346162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Klasse_Slakteri!$D$376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Klasse_Slakteri!$G$376:$G$400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Klasse_Slakteri!$I$376:$I$400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71-4EE0-A380-529505836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4536"/>
        <c:axId val="375334928"/>
      </c:barChart>
      <c:catAx>
        <c:axId val="3753345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4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45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2280011365515"/>
          <c:y val="0.13389593227138033"/>
          <c:w val="0.88120466931137431"/>
          <c:h val="0.657049001197026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Klasse_Slakteri!$D$348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Klasse_Slakteri!$G$348:$G$372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Klasse_Slakteri!$I$348:$I$372</c:f>
              <c:numCache>
                <c:formatCode>General</c:formatCode>
                <c:ptCount val="25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7-4B8E-8111-3CF0843A2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2232"/>
        <c:axId val="493612624"/>
      </c:barChart>
      <c:catAx>
        <c:axId val="493612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2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2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7420450363265"/>
          <c:y val="0.1415527764911739"/>
          <c:w val="0.88233227555595095"/>
          <c:h val="0.654478577501755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Klasse_Slakteri!$D$320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Klasse_Slakteri!$G$320:$G$344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Klasse_Slakteri!$I$320:$I$344</c:f>
              <c:numCache>
                <c:formatCode>General</c:formatCode>
                <c:ptCount val="25"/>
                <c:pt idx="0">
                  <c:v>0</c:v>
                </c:pt>
                <c:pt idx="1">
                  <c:v>3</c:v>
                </c:pt>
                <c:pt idx="2">
                  <c:v>6</c:v>
                </c:pt>
                <c:pt idx="3">
                  <c:v>10</c:v>
                </c:pt>
                <c:pt idx="4">
                  <c:v>11</c:v>
                </c:pt>
                <c:pt idx="5">
                  <c:v>13</c:v>
                </c:pt>
                <c:pt idx="6">
                  <c:v>4</c:v>
                </c:pt>
                <c:pt idx="7">
                  <c:v>7</c:v>
                </c:pt>
                <c:pt idx="8">
                  <c:v>0</c:v>
                </c:pt>
                <c:pt idx="9">
                  <c:v>1</c:v>
                </c:pt>
                <c:pt idx="10">
                  <c:v>6</c:v>
                </c:pt>
                <c:pt idx="11">
                  <c:v>0</c:v>
                </c:pt>
                <c:pt idx="12">
                  <c:v>0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6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58-4AEE-A26E-EE71043F0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936"/>
        <c:axId val="493617328"/>
      </c:barChart>
      <c:catAx>
        <c:axId val="493616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7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518621272137317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3CC-4E9F-8F39-A21906F39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6304"/>
        <c:axId val="375326696"/>
      </c:barChart>
      <c:catAx>
        <c:axId val="375326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564203864760818E-2"/>
          <c:y val="0.15400488083688682"/>
          <c:w val="0.90287296405022543"/>
          <c:h val="0.658360783340477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Klasse_Slakteri!$D$292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Klasse_Slakteri!$G$292:$G$316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Klasse_Slakteri!$I$292:$I$316</c:f>
              <c:numCache>
                <c:formatCode>General</c:formatCode>
                <c:ptCount val="25"/>
                <c:pt idx="0">
                  <c:v>0</c:v>
                </c:pt>
                <c:pt idx="1">
                  <c:v>15</c:v>
                </c:pt>
                <c:pt idx="2">
                  <c:v>29</c:v>
                </c:pt>
                <c:pt idx="3">
                  <c:v>55</c:v>
                </c:pt>
                <c:pt idx="4">
                  <c:v>30</c:v>
                </c:pt>
                <c:pt idx="5">
                  <c:v>37</c:v>
                </c:pt>
                <c:pt idx="6">
                  <c:v>31</c:v>
                </c:pt>
                <c:pt idx="7">
                  <c:v>22</c:v>
                </c:pt>
                <c:pt idx="8">
                  <c:v>1</c:v>
                </c:pt>
                <c:pt idx="9">
                  <c:v>6</c:v>
                </c:pt>
                <c:pt idx="10">
                  <c:v>23</c:v>
                </c:pt>
                <c:pt idx="11">
                  <c:v>7</c:v>
                </c:pt>
                <c:pt idx="12">
                  <c:v>7</c:v>
                </c:pt>
                <c:pt idx="13">
                  <c:v>9</c:v>
                </c:pt>
                <c:pt idx="14">
                  <c:v>3</c:v>
                </c:pt>
                <c:pt idx="15">
                  <c:v>3</c:v>
                </c:pt>
                <c:pt idx="16">
                  <c:v>11</c:v>
                </c:pt>
                <c:pt idx="17">
                  <c:v>0</c:v>
                </c:pt>
                <c:pt idx="18">
                  <c:v>0</c:v>
                </c:pt>
                <c:pt idx="19">
                  <c:v>23</c:v>
                </c:pt>
                <c:pt idx="20">
                  <c:v>2</c:v>
                </c:pt>
                <c:pt idx="21">
                  <c:v>0</c:v>
                </c:pt>
                <c:pt idx="22">
                  <c:v>7</c:v>
                </c:pt>
                <c:pt idx="23">
                  <c:v>0</c:v>
                </c:pt>
                <c:pt idx="2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7-4D5C-B76F-9E05C36C3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1640"/>
        <c:axId val="493622032"/>
      </c:barChart>
      <c:catAx>
        <c:axId val="49362164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1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VÆR: m</a:t>
            </a:r>
            <a:r>
              <a:rPr lang="nb-NO" sz="2800"/>
              <a:t>iddel K-FAKTOR 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422580345393009E-2"/>
          <c:y val="0.16614328869127462"/>
          <c:w val="0.86471682389512905"/>
          <c:h val="0.71733150850681571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Måned!$R$23:$R$34</c:f>
              <c:numCache>
                <c:formatCode>0.00</c:formatCode>
                <c:ptCount val="12"/>
                <c:pt idx="0">
                  <c:v>22.666303353152941</c:v>
                </c:pt>
                <c:pt idx="1">
                  <c:v>25.591757109347924</c:v>
                </c:pt>
                <c:pt idx="2">
                  <c:v>25.126032376439859</c:v>
                </c:pt>
                <c:pt idx="3">
                  <c:v>24.744722586903073</c:v>
                </c:pt>
                <c:pt idx="4">
                  <c:v>22.897506260278167</c:v>
                </c:pt>
                <c:pt idx="5">
                  <c:v>23.019922317247534</c:v>
                </c:pt>
                <c:pt idx="6">
                  <c:v>23.343751197696928</c:v>
                </c:pt>
                <c:pt idx="7">
                  <c:v>27.046049846786619</c:v>
                </c:pt>
                <c:pt idx="8">
                  <c:v>26.582085052342975</c:v>
                </c:pt>
                <c:pt idx="9">
                  <c:v>25.286401369524881</c:v>
                </c:pt>
                <c:pt idx="10">
                  <c:v>25.334298153413354</c:v>
                </c:pt>
                <c:pt idx="11">
                  <c:v>24.308923817512223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AF-47BB-8E14-655445BBDE63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8608013898885025E-2"/>
                  <c:y val="-9.160965034741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AF-47BB-8E14-655445BBDE63}"/>
                </c:ext>
              </c:extLst>
            </c:dLbl>
            <c:dLbl>
              <c:idx val="1"/>
              <c:layout>
                <c:manualLayout>
                  <c:x val="-2.0376451779967084E-2"/>
                  <c:y val="7.5968978336877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AF-47BB-8E14-655445BBDE63}"/>
                </c:ext>
              </c:extLst>
            </c:dLbl>
            <c:dLbl>
              <c:idx val="3"/>
              <c:layout>
                <c:manualLayout>
                  <c:x val="-4.3970238051507918E-2"/>
                  <c:y val="7.596897833687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AF-47BB-8E14-655445BBDE63}"/>
                </c:ext>
              </c:extLst>
            </c:dLbl>
            <c:dLbl>
              <c:idx val="4"/>
              <c:layout>
                <c:manualLayout>
                  <c:x val="-4.0752903559934252E-2"/>
                  <c:y val="-6.9265833189506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AF-47BB-8E14-655445BBDE63}"/>
                </c:ext>
              </c:extLst>
            </c:dLbl>
            <c:dLbl>
              <c:idx val="5"/>
              <c:layout>
                <c:manualLayout>
                  <c:x val="-4.9332462204130838E-2"/>
                  <c:y val="-0.118422210102218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AF-47BB-8E14-655445BBDE63}"/>
                </c:ext>
              </c:extLst>
            </c:dLbl>
            <c:dLbl>
              <c:idx val="6"/>
              <c:layout>
                <c:manualLayout>
                  <c:x val="-4.5042682882032503E-2"/>
                  <c:y val="-0.125125354070268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AF-47BB-8E14-655445BBDE63}"/>
                </c:ext>
              </c:extLst>
            </c:dLbl>
            <c:dLbl>
              <c:idx val="7"/>
              <c:layout>
                <c:manualLayout>
                  <c:x val="-4.2897793220983339E-2"/>
                  <c:y val="-0.158641073910519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D6-4B1D-B3D6-39825312D06F}"/>
                </c:ext>
              </c:extLst>
            </c:dLbl>
            <c:dLbl>
              <c:idx val="8"/>
              <c:layout>
                <c:manualLayout>
                  <c:x val="-3.968045872940959E-2"/>
                  <c:y val="8.7140856253478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88-4B36-8AA9-0A2DD28F70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Måned!$R$10:$R$21</c:f>
              <c:numCache>
                <c:formatCode>0.00</c:formatCode>
                <c:ptCount val="12"/>
                <c:pt idx="0">
                  <c:v>25.409759625748197</c:v>
                </c:pt>
                <c:pt idx="1">
                  <c:v>25.525111916682903</c:v>
                </c:pt>
                <c:pt idx="2">
                  <c:v>25.97794094946396</c:v>
                </c:pt>
                <c:pt idx="3">
                  <c:v>24.184051097659381</c:v>
                </c:pt>
                <c:pt idx="4">
                  <c:v>24.766272154654004</c:v>
                </c:pt>
                <c:pt idx="5">
                  <c:v>23.617889939534965</c:v>
                </c:pt>
                <c:pt idx="6">
                  <c:v>24.388305806848049</c:v>
                </c:pt>
                <c:pt idx="7">
                  <c:v>26.463654252192196</c:v>
                </c:pt>
                <c:pt idx="8">
                  <c:v>25.378148298503945</c:v>
                </c:pt>
                <c:pt idx="9">
                  <c:v>25.677936030985833</c:v>
                </c:pt>
                <c:pt idx="10">
                  <c:v>25.007940749915999</c:v>
                </c:pt>
                <c:pt idx="11">
                  <c:v>24.284575163235896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AF-47BB-8E14-655445BBD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2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1528088787367365E-2"/>
              <c:y val="0.377081338766220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920460144698986"/>
          <c:y val="0.68660514787381899"/>
          <c:w val="9.9485755049185234E-2"/>
          <c:h val="0.128799030400630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92657799797497"/>
          <c:y val="0.13690905033631928"/>
          <c:w val="0.85951087223647593"/>
          <c:h val="0.696351759167755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Klasse_Slakteri!$G$404:$G$428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Klasse_Slakteri!$J$404:$J$428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0.2873563218390805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7-43D4-A4EF-B60A9D76D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1008"/>
        <c:axId val="375331400"/>
      </c:barChart>
      <c:catAx>
        <c:axId val="375331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1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57480811257301E-2"/>
          <c:y val="0.14028280480144265"/>
          <c:w val="0.89787523018546189"/>
          <c:h val="0.67260952350896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Klasse_Slakteri!$D$376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Klasse_Slakteri!$G$376:$G$400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Klasse_Slakteri!$J$376:$J$400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0.19011406844106463</c:v>
                </c:pt>
                <c:pt idx="4">
                  <c:v>0.27247956403269757</c:v>
                </c:pt>
                <c:pt idx="5">
                  <c:v>0.2873563218390805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2.0202020202020203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F7-4E8A-ADF9-88FCA3705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5712"/>
        <c:axId val="375336104"/>
      </c:barChart>
      <c:catAx>
        <c:axId val="375335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6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5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176775579293"/>
          <c:y val="0.14185843661738312"/>
          <c:w val="0.87610686164229468"/>
          <c:h val="0.673795762643071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Klasse_Slakteri!$B$236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Klasse_Slakteri!$G$236:$G$260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Klasse_Slakteri!$I$236:$I$260</c:f>
              <c:numCache>
                <c:formatCode>General</c:formatCode>
                <c:ptCount val="25"/>
                <c:pt idx="0">
                  <c:v>0</c:v>
                </c:pt>
                <c:pt idx="1">
                  <c:v>41</c:v>
                </c:pt>
                <c:pt idx="2">
                  <c:v>147</c:v>
                </c:pt>
                <c:pt idx="3">
                  <c:v>154</c:v>
                </c:pt>
                <c:pt idx="4">
                  <c:v>92</c:v>
                </c:pt>
                <c:pt idx="5">
                  <c:v>63</c:v>
                </c:pt>
                <c:pt idx="6">
                  <c:v>171</c:v>
                </c:pt>
                <c:pt idx="7">
                  <c:v>116</c:v>
                </c:pt>
                <c:pt idx="8">
                  <c:v>2</c:v>
                </c:pt>
                <c:pt idx="9">
                  <c:v>14</c:v>
                </c:pt>
                <c:pt idx="10">
                  <c:v>57</c:v>
                </c:pt>
                <c:pt idx="11">
                  <c:v>38</c:v>
                </c:pt>
                <c:pt idx="12">
                  <c:v>16</c:v>
                </c:pt>
                <c:pt idx="13">
                  <c:v>18</c:v>
                </c:pt>
                <c:pt idx="14">
                  <c:v>23</c:v>
                </c:pt>
                <c:pt idx="15">
                  <c:v>7</c:v>
                </c:pt>
                <c:pt idx="16">
                  <c:v>38</c:v>
                </c:pt>
                <c:pt idx="17">
                  <c:v>0</c:v>
                </c:pt>
                <c:pt idx="18">
                  <c:v>0</c:v>
                </c:pt>
                <c:pt idx="19">
                  <c:v>100</c:v>
                </c:pt>
                <c:pt idx="20">
                  <c:v>19</c:v>
                </c:pt>
                <c:pt idx="21">
                  <c:v>0</c:v>
                </c:pt>
                <c:pt idx="22">
                  <c:v>51</c:v>
                </c:pt>
                <c:pt idx="23">
                  <c:v>0</c:v>
                </c:pt>
                <c:pt idx="2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2-4460-985B-01854CB0F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4056"/>
        <c:axId val="954874448"/>
      </c:barChart>
      <c:catAx>
        <c:axId val="9548740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4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40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075339225281354"/>
          <c:h val="0.65811099542309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Klasse_Slakteri!$D$348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Klasse_Slakteri!$G$348:$G$372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Klasse_Slakteri!$J$348:$J$372</c:f>
              <c:numCache>
                <c:formatCode>0.0</c:formatCode>
                <c:ptCount val="25"/>
                <c:pt idx="0">
                  <c:v>0</c:v>
                </c:pt>
                <c:pt idx="1">
                  <c:v>1.2269938650306749</c:v>
                </c:pt>
                <c:pt idx="2">
                  <c:v>0.16366612111292964</c:v>
                </c:pt>
                <c:pt idx="3">
                  <c:v>0.57034220532319413</c:v>
                </c:pt>
                <c:pt idx="4">
                  <c:v>0.27247956403269757</c:v>
                </c:pt>
                <c:pt idx="5">
                  <c:v>0.2873563218390805</c:v>
                </c:pt>
                <c:pt idx="6">
                  <c:v>0.18416206261510129</c:v>
                </c:pt>
                <c:pt idx="7">
                  <c:v>0.76923076923076894</c:v>
                </c:pt>
                <c:pt idx="8">
                  <c:v>0</c:v>
                </c:pt>
                <c:pt idx="9">
                  <c:v>0</c:v>
                </c:pt>
                <c:pt idx="10">
                  <c:v>0.50505050505050508</c:v>
                </c:pt>
                <c:pt idx="11">
                  <c:v>0.56818181818181823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0.27027027027027034</c:v>
                </c:pt>
                <c:pt idx="20">
                  <c:v>1.3698630136986301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7F-4109-85D2-229242133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3408"/>
        <c:axId val="493613800"/>
      </c:barChart>
      <c:catAx>
        <c:axId val="493613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3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296508131923252E-2"/>
          <c:y val="0.14416725009184611"/>
          <c:w val="0.88614064935694115"/>
          <c:h val="0.66500517465804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Klasse_Slakteri!$G$208:$G$244</c:f>
              <c:strCache>
                <c:ptCount val="3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  <c:pt idx="32">
                  <c:v>Sandeid</c:v>
                </c:pt>
                <c:pt idx="33">
                  <c:v>Jæren</c:v>
                </c:pt>
                <c:pt idx="34">
                  <c:v>Førde</c:v>
                </c:pt>
                <c:pt idx="35">
                  <c:v>Ølen</c:v>
                </c:pt>
                <c:pt idx="36">
                  <c:v>Nordfjord</c:v>
                </c:pt>
              </c:strCache>
            </c:strRef>
          </c:cat>
          <c:val>
            <c:numRef>
              <c:f>Klasse_Slakteri!$I$208:$I$232</c:f>
              <c:numCache>
                <c:formatCode>General</c:formatCode>
                <c:ptCount val="25"/>
                <c:pt idx="0">
                  <c:v>0</c:v>
                </c:pt>
                <c:pt idx="1">
                  <c:v>36</c:v>
                </c:pt>
                <c:pt idx="2">
                  <c:v>146</c:v>
                </c:pt>
                <c:pt idx="3">
                  <c:v>109</c:v>
                </c:pt>
                <c:pt idx="4">
                  <c:v>86</c:v>
                </c:pt>
                <c:pt idx="5">
                  <c:v>67</c:v>
                </c:pt>
                <c:pt idx="6">
                  <c:v>106</c:v>
                </c:pt>
                <c:pt idx="7">
                  <c:v>100</c:v>
                </c:pt>
                <c:pt idx="8">
                  <c:v>1</c:v>
                </c:pt>
                <c:pt idx="9">
                  <c:v>5</c:v>
                </c:pt>
                <c:pt idx="10">
                  <c:v>42</c:v>
                </c:pt>
                <c:pt idx="11">
                  <c:v>38</c:v>
                </c:pt>
                <c:pt idx="12">
                  <c:v>13</c:v>
                </c:pt>
                <c:pt idx="13">
                  <c:v>15</c:v>
                </c:pt>
                <c:pt idx="14">
                  <c:v>34</c:v>
                </c:pt>
                <c:pt idx="15">
                  <c:v>13</c:v>
                </c:pt>
                <c:pt idx="16">
                  <c:v>22</c:v>
                </c:pt>
                <c:pt idx="17">
                  <c:v>0</c:v>
                </c:pt>
                <c:pt idx="18">
                  <c:v>1</c:v>
                </c:pt>
                <c:pt idx="19">
                  <c:v>73</c:v>
                </c:pt>
                <c:pt idx="20">
                  <c:v>17</c:v>
                </c:pt>
                <c:pt idx="21">
                  <c:v>0</c:v>
                </c:pt>
                <c:pt idx="22">
                  <c:v>37</c:v>
                </c:pt>
                <c:pt idx="23">
                  <c:v>0</c:v>
                </c:pt>
                <c:pt idx="2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14-4C31-B978-467B9912F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9352"/>
        <c:axId val="954869744"/>
      </c:barChart>
      <c:catAx>
        <c:axId val="9548693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9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93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391552218763355"/>
          <c:h val="0.66531488011851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Klasse_Slakteri!$D$320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Klasse_Slakteri!$G$320:$G$344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Klasse_Slakteri!$J$320:$J$344</c:f>
              <c:numCache>
                <c:formatCode>0.0</c:formatCode>
                <c:ptCount val="25"/>
                <c:pt idx="0">
                  <c:v>0</c:v>
                </c:pt>
                <c:pt idx="1">
                  <c:v>1.8404907975460123</c:v>
                </c:pt>
                <c:pt idx="2">
                  <c:v>0.98199672667757787</c:v>
                </c:pt>
                <c:pt idx="3">
                  <c:v>1.9011406844106464</c:v>
                </c:pt>
                <c:pt idx="4">
                  <c:v>2.9972752043596742</c:v>
                </c:pt>
                <c:pt idx="5">
                  <c:v>3.7356321839080464</c:v>
                </c:pt>
                <c:pt idx="6">
                  <c:v>0.73664825046040516</c:v>
                </c:pt>
                <c:pt idx="7">
                  <c:v>1.3461538461538465</c:v>
                </c:pt>
                <c:pt idx="8">
                  <c:v>0</c:v>
                </c:pt>
                <c:pt idx="9">
                  <c:v>2.0408163265306123</c:v>
                </c:pt>
                <c:pt idx="10">
                  <c:v>3.0303030303030303</c:v>
                </c:pt>
                <c:pt idx="11">
                  <c:v>0</c:v>
                </c:pt>
                <c:pt idx="12">
                  <c:v>0</c:v>
                </c:pt>
                <c:pt idx="13">
                  <c:v>5.2083333333333321</c:v>
                </c:pt>
                <c:pt idx="14">
                  <c:v>0</c:v>
                </c:pt>
                <c:pt idx="15">
                  <c:v>0</c:v>
                </c:pt>
                <c:pt idx="16">
                  <c:v>0.52083333333333348</c:v>
                </c:pt>
                <c:pt idx="17">
                  <c:v>0</c:v>
                </c:pt>
                <c:pt idx="18">
                  <c:v>0</c:v>
                </c:pt>
                <c:pt idx="19">
                  <c:v>1.6216216216216219</c:v>
                </c:pt>
                <c:pt idx="20">
                  <c:v>1.3698630136986301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4.6511627906976756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AD-4ACA-A275-BC8413E72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8112"/>
        <c:axId val="493618504"/>
      </c:barChart>
      <c:catAx>
        <c:axId val="493618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59614202499787E-2"/>
          <c:y val="0.14028280480144265"/>
          <c:w val="0.88957790592161112"/>
          <c:h val="0.692649603669280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Klasse_Slakteri!$D$292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Klasse_Slakteri!$G$292:$G$316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Klasse_Slakteri!$J$292:$J$316</c:f>
              <c:numCache>
                <c:formatCode>0.0</c:formatCode>
                <c:ptCount val="25"/>
                <c:pt idx="0">
                  <c:v>0</c:v>
                </c:pt>
                <c:pt idx="1">
                  <c:v>9.2024539877300615</c:v>
                </c:pt>
                <c:pt idx="2">
                  <c:v>4.7463175122749597</c:v>
                </c:pt>
                <c:pt idx="3">
                  <c:v>10.456273764258553</c:v>
                </c:pt>
                <c:pt idx="4">
                  <c:v>8.174386920980929</c:v>
                </c:pt>
                <c:pt idx="5">
                  <c:v>10.632183908045976</c:v>
                </c:pt>
                <c:pt idx="6">
                  <c:v>5.7090239410681392</c:v>
                </c:pt>
                <c:pt idx="7">
                  <c:v>4.2307692307692308</c:v>
                </c:pt>
                <c:pt idx="8">
                  <c:v>14.285714285714288</c:v>
                </c:pt>
                <c:pt idx="9">
                  <c:v>12.244897959183673</c:v>
                </c:pt>
                <c:pt idx="10">
                  <c:v>11.616161616161618</c:v>
                </c:pt>
                <c:pt idx="11">
                  <c:v>3.9772727272727271</c:v>
                </c:pt>
                <c:pt idx="12">
                  <c:v>11.864406779661016</c:v>
                </c:pt>
                <c:pt idx="13">
                  <c:v>9.375</c:v>
                </c:pt>
                <c:pt idx="14">
                  <c:v>2.0408163265306123</c:v>
                </c:pt>
                <c:pt idx="15">
                  <c:v>6.6666666666666687</c:v>
                </c:pt>
                <c:pt idx="16">
                  <c:v>5.7291666666666679</c:v>
                </c:pt>
                <c:pt idx="17">
                  <c:v>0</c:v>
                </c:pt>
                <c:pt idx="18">
                  <c:v>0</c:v>
                </c:pt>
                <c:pt idx="19">
                  <c:v>6.2162162162162176</c:v>
                </c:pt>
                <c:pt idx="20">
                  <c:v>2.7397260273972601</c:v>
                </c:pt>
                <c:pt idx="21">
                  <c:v>0</c:v>
                </c:pt>
                <c:pt idx="22">
                  <c:v>3.1531531531531529</c:v>
                </c:pt>
                <c:pt idx="23">
                  <c:v>0</c:v>
                </c:pt>
                <c:pt idx="24">
                  <c:v>13.95348837209302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D-4DC2-A3DC-C8A3B11A7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2816"/>
        <c:axId val="493623208"/>
      </c:barChart>
      <c:catAx>
        <c:axId val="493622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3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2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40448240573526E-2"/>
          <c:y val="0.13073880616408098"/>
          <c:w val="0.88759672616938368"/>
          <c:h val="0.67498382966894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Klasse_Slakteri!$D$181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Klasse_Slakteri!$G$181:$G$204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Klasse_Slakteri!$I$181:$I$204</c:f>
              <c:numCache>
                <c:formatCode>General</c:formatCode>
                <c:ptCount val="24"/>
                <c:pt idx="0">
                  <c:v>0</c:v>
                </c:pt>
                <c:pt idx="1">
                  <c:v>9</c:v>
                </c:pt>
                <c:pt idx="2">
                  <c:v>91</c:v>
                </c:pt>
                <c:pt idx="3">
                  <c:v>57</c:v>
                </c:pt>
                <c:pt idx="4">
                  <c:v>49</c:v>
                </c:pt>
                <c:pt idx="5">
                  <c:v>55</c:v>
                </c:pt>
                <c:pt idx="6">
                  <c:v>82</c:v>
                </c:pt>
                <c:pt idx="7">
                  <c:v>104</c:v>
                </c:pt>
                <c:pt idx="8">
                  <c:v>1</c:v>
                </c:pt>
                <c:pt idx="9">
                  <c:v>5</c:v>
                </c:pt>
                <c:pt idx="10">
                  <c:v>12</c:v>
                </c:pt>
                <c:pt idx="11">
                  <c:v>42</c:v>
                </c:pt>
                <c:pt idx="12">
                  <c:v>6</c:v>
                </c:pt>
                <c:pt idx="13">
                  <c:v>25</c:v>
                </c:pt>
                <c:pt idx="14">
                  <c:v>33</c:v>
                </c:pt>
                <c:pt idx="15">
                  <c:v>8</c:v>
                </c:pt>
                <c:pt idx="16">
                  <c:v>34</c:v>
                </c:pt>
                <c:pt idx="17">
                  <c:v>0</c:v>
                </c:pt>
                <c:pt idx="18">
                  <c:v>3</c:v>
                </c:pt>
                <c:pt idx="19">
                  <c:v>9</c:v>
                </c:pt>
                <c:pt idx="20">
                  <c:v>0</c:v>
                </c:pt>
                <c:pt idx="21">
                  <c:v>44</c:v>
                </c:pt>
                <c:pt idx="22">
                  <c:v>0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DB-4776-B3B2-5135A9A3E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4648"/>
        <c:axId val="954865040"/>
      </c:barChart>
      <c:catAx>
        <c:axId val="95486464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5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46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Klasse_Slakteri!$D$248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Klasse_Slakteri!$G$248:$G$288</c:f>
              <c:strCache>
                <c:ptCount val="41"/>
                <c:pt idx="0">
                  <c:v>Prima</c:v>
                </c:pt>
                <c:pt idx="1">
                  <c:v>Ole Ringdal</c:v>
                </c:pt>
                <c:pt idx="2">
                  <c:v>Slakthuset</c:v>
                </c:pt>
                <c:pt idx="3">
                  <c:v>Røros</c:v>
                </c:pt>
                <c:pt idx="4">
                  <c:v>Horns</c:v>
                </c:pt>
                <c:pt idx="5">
                  <c:v>Strilalam</c:v>
                </c:pt>
                <c:pt idx="6">
                  <c:v>Dalpro</c:v>
                </c:pt>
                <c:pt idx="7">
                  <c:v>Malvik</c:v>
                </c:pt>
                <c:pt idx="8">
                  <c:v>Jens Eide</c:v>
                </c:pt>
                <c:pt idx="9">
                  <c:v>Bø</c:v>
                </c:pt>
                <c:pt idx="10">
                  <c:v>Bjerka</c:v>
                </c:pt>
                <c:pt idx="11">
                  <c:v>Øre Vilt</c:v>
                </c:pt>
                <c:pt idx="12">
                  <c:v>Karasjok</c:v>
                </c:pt>
                <c:pt idx="16">
                  <c:v>Rudshøgda</c:v>
                </c:pt>
                <c:pt idx="17">
                  <c:v>Furuseth</c:v>
                </c:pt>
                <c:pt idx="18">
                  <c:v>Gol</c:v>
                </c:pt>
                <c:pt idx="19">
                  <c:v>Forus</c:v>
                </c:pt>
                <c:pt idx="20">
                  <c:v>Sandeid</c:v>
                </c:pt>
                <c:pt idx="21">
                  <c:v>Jæren</c:v>
                </c:pt>
                <c:pt idx="22">
                  <c:v>Førde</c:v>
                </c:pt>
                <c:pt idx="23">
                  <c:v>Ølen</c:v>
                </c:pt>
                <c:pt idx="24">
                  <c:v>Nordfjord</c:v>
                </c:pt>
                <c:pt idx="25">
                  <c:v>Midt-Norge</c:v>
                </c:pt>
                <c:pt idx="26">
                  <c:v>Målselv</c:v>
                </c:pt>
                <c:pt idx="27">
                  <c:v>Oslo</c:v>
                </c:pt>
                <c:pt idx="28">
                  <c:v>Prima</c:v>
                </c:pt>
                <c:pt idx="29">
                  <c:v>Ole Ringdal</c:v>
                </c:pt>
                <c:pt idx="30">
                  <c:v>Slakthuset</c:v>
                </c:pt>
                <c:pt idx="31">
                  <c:v>Røros</c:v>
                </c:pt>
                <c:pt idx="32">
                  <c:v>Horns</c:v>
                </c:pt>
                <c:pt idx="33">
                  <c:v>Strilalam</c:v>
                </c:pt>
                <c:pt idx="34">
                  <c:v>Dalpro</c:v>
                </c:pt>
                <c:pt idx="35">
                  <c:v>Malvik</c:v>
                </c:pt>
                <c:pt idx="36">
                  <c:v>Jens Eide</c:v>
                </c:pt>
                <c:pt idx="37">
                  <c:v>Bø</c:v>
                </c:pt>
                <c:pt idx="38">
                  <c:v>Bjerka</c:v>
                </c:pt>
                <c:pt idx="39">
                  <c:v>Øre Vilt</c:v>
                </c:pt>
                <c:pt idx="40">
                  <c:v>Karasjok</c:v>
                </c:pt>
              </c:strCache>
            </c:strRef>
          </c:cat>
          <c:val>
            <c:numRef>
              <c:f>Klasse_Slakteri!$J$248:$J$288</c:f>
              <c:numCache>
                <c:formatCode>0.0</c:formatCode>
                <c:ptCount val="41"/>
                <c:pt idx="0">
                  <c:v>27.118644067796598</c:v>
                </c:pt>
                <c:pt idx="1">
                  <c:v>18.75</c:v>
                </c:pt>
                <c:pt idx="2">
                  <c:v>15.646258503401365</c:v>
                </c:pt>
                <c:pt idx="3">
                  <c:v>15.555555555555555</c:v>
                </c:pt>
                <c:pt idx="4">
                  <c:v>19.791666666666671</c:v>
                </c:pt>
                <c:pt idx="5">
                  <c:v>0</c:v>
                </c:pt>
                <c:pt idx="6">
                  <c:v>0</c:v>
                </c:pt>
                <c:pt idx="7">
                  <c:v>27.027027027027032</c:v>
                </c:pt>
                <c:pt idx="8">
                  <c:v>26.027397260273975</c:v>
                </c:pt>
                <c:pt idx="9">
                  <c:v>0</c:v>
                </c:pt>
                <c:pt idx="10">
                  <c:v>22.972972972972968</c:v>
                </c:pt>
                <c:pt idx="11">
                  <c:v>0</c:v>
                </c:pt>
                <c:pt idx="12">
                  <c:v>16.279069767441861</c:v>
                </c:pt>
                <c:pt idx="16">
                  <c:v>0</c:v>
                </c:pt>
                <c:pt idx="17">
                  <c:v>15.337423312883436</c:v>
                </c:pt>
                <c:pt idx="18">
                  <c:v>11.620294599018003</c:v>
                </c:pt>
                <c:pt idx="19">
                  <c:v>16.920152091254756</c:v>
                </c:pt>
                <c:pt idx="20">
                  <c:v>12.80653950953679</c:v>
                </c:pt>
                <c:pt idx="21">
                  <c:v>12.931034482758623</c:v>
                </c:pt>
                <c:pt idx="22">
                  <c:v>13.9963167587477</c:v>
                </c:pt>
                <c:pt idx="23">
                  <c:v>13.07692307692308</c:v>
                </c:pt>
                <c:pt idx="24">
                  <c:v>0</c:v>
                </c:pt>
                <c:pt idx="25">
                  <c:v>8.1632653061224492</c:v>
                </c:pt>
                <c:pt idx="26">
                  <c:v>20.707070707070702</c:v>
                </c:pt>
                <c:pt idx="27">
                  <c:v>10.227272727272727</c:v>
                </c:pt>
                <c:pt idx="28">
                  <c:v>23.728813559322031</c:v>
                </c:pt>
                <c:pt idx="29">
                  <c:v>14.583333333333337</c:v>
                </c:pt>
                <c:pt idx="30">
                  <c:v>4.7619047619047636</c:v>
                </c:pt>
                <c:pt idx="31">
                  <c:v>15.555555555555555</c:v>
                </c:pt>
                <c:pt idx="32">
                  <c:v>13.541666666666663</c:v>
                </c:pt>
                <c:pt idx="33">
                  <c:v>0</c:v>
                </c:pt>
                <c:pt idx="34">
                  <c:v>0</c:v>
                </c:pt>
                <c:pt idx="35">
                  <c:v>14.054054054054053</c:v>
                </c:pt>
                <c:pt idx="36">
                  <c:v>8.2191780821917817</c:v>
                </c:pt>
                <c:pt idx="37">
                  <c:v>0</c:v>
                </c:pt>
                <c:pt idx="38">
                  <c:v>5.4054054054054061</c:v>
                </c:pt>
                <c:pt idx="39">
                  <c:v>0</c:v>
                </c:pt>
                <c:pt idx="40">
                  <c:v>25.581395348837205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8F-46EB-8A74-87CE61193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5232"/>
        <c:axId val="375320424"/>
      </c:barChart>
      <c:catAx>
        <c:axId val="954875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0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0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5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baseline="0">
                <a:effectLst/>
              </a:rPr>
              <a:t>Vær, antall slakt i O+</a:t>
            </a:r>
            <a:endParaRPr lang="en-US" sz="20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70348763014794E-2"/>
          <c:y val="0.10428361948313064"/>
          <c:w val="0.89370845609426064"/>
          <c:h val="0.69108926568228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Klasse_Slakteri!$D$153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Klasse_Slakteri!$G$153:$G$177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Klasse_Slakteri!$I$153:$I$177</c:f>
              <c:numCache>
                <c:formatCode>General</c:formatCode>
                <c:ptCount val="25"/>
                <c:pt idx="0">
                  <c:v>0</c:v>
                </c:pt>
                <c:pt idx="1">
                  <c:v>13</c:v>
                </c:pt>
                <c:pt idx="2">
                  <c:v>80</c:v>
                </c:pt>
                <c:pt idx="3">
                  <c:v>40</c:v>
                </c:pt>
                <c:pt idx="4">
                  <c:v>29</c:v>
                </c:pt>
                <c:pt idx="5">
                  <c:v>40</c:v>
                </c:pt>
                <c:pt idx="6">
                  <c:v>54</c:v>
                </c:pt>
                <c:pt idx="7">
                  <c:v>71</c:v>
                </c:pt>
                <c:pt idx="8">
                  <c:v>2</c:v>
                </c:pt>
                <c:pt idx="9">
                  <c:v>10</c:v>
                </c:pt>
                <c:pt idx="10">
                  <c:v>4</c:v>
                </c:pt>
                <c:pt idx="11">
                  <c:v>12</c:v>
                </c:pt>
                <c:pt idx="12">
                  <c:v>3</c:v>
                </c:pt>
                <c:pt idx="13">
                  <c:v>8</c:v>
                </c:pt>
                <c:pt idx="14">
                  <c:v>23</c:v>
                </c:pt>
                <c:pt idx="15">
                  <c:v>4</c:v>
                </c:pt>
                <c:pt idx="16">
                  <c:v>26</c:v>
                </c:pt>
                <c:pt idx="17">
                  <c:v>0</c:v>
                </c:pt>
                <c:pt idx="18">
                  <c:v>0</c:v>
                </c:pt>
                <c:pt idx="19">
                  <c:v>44</c:v>
                </c:pt>
                <c:pt idx="20">
                  <c:v>8</c:v>
                </c:pt>
                <c:pt idx="21">
                  <c:v>0</c:v>
                </c:pt>
                <c:pt idx="22">
                  <c:v>38</c:v>
                </c:pt>
                <c:pt idx="23">
                  <c:v>0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D7-4987-9130-59D1A6232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0336"/>
        <c:axId val="954860728"/>
      </c:barChart>
      <c:catAx>
        <c:axId val="954860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0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0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0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slakting</a:t>
            </a:r>
            <a:r>
              <a:rPr lang="nb-NO" sz="2800" baseline="0"/>
              <a:t> antall i</a:t>
            </a:r>
            <a:r>
              <a:rPr lang="nb-NO" sz="2800"/>
              <a:t>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10222966658539E-2"/>
          <c:y val="0.15520424173319849"/>
          <c:w val="0.90870613971201131"/>
          <c:h val="0.74010910807882135"/>
        </c:manualLayout>
      </c:layout>
      <c:lineChart>
        <c:grouping val="standard"/>
        <c:varyColors val="0"/>
        <c:ser>
          <c:idx val="1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Uke!$F$64:$F$115</c:f>
              <c:numCache>
                <c:formatCode>General</c:formatCode>
                <c:ptCount val="52"/>
                <c:pt idx="0">
                  <c:v>3</c:v>
                </c:pt>
                <c:pt idx="1">
                  <c:v>188</c:v>
                </c:pt>
                <c:pt idx="2">
                  <c:v>38</c:v>
                </c:pt>
                <c:pt idx="3">
                  <c:v>101</c:v>
                </c:pt>
                <c:pt idx="4">
                  <c:v>25</c:v>
                </c:pt>
                <c:pt idx="5">
                  <c:v>104</c:v>
                </c:pt>
                <c:pt idx="6">
                  <c:v>84</c:v>
                </c:pt>
                <c:pt idx="7">
                  <c:v>136</c:v>
                </c:pt>
                <c:pt idx="8">
                  <c:v>159</c:v>
                </c:pt>
                <c:pt idx="9">
                  <c:v>1009</c:v>
                </c:pt>
                <c:pt idx="10">
                  <c:v>589</c:v>
                </c:pt>
                <c:pt idx="11">
                  <c:v>387</c:v>
                </c:pt>
                <c:pt idx="12">
                  <c:v>321</c:v>
                </c:pt>
                <c:pt idx="13">
                  <c:v>1</c:v>
                </c:pt>
                <c:pt idx="14">
                  <c:v>94</c:v>
                </c:pt>
                <c:pt idx="15">
                  <c:v>21</c:v>
                </c:pt>
                <c:pt idx="16">
                  <c:v>98</c:v>
                </c:pt>
                <c:pt idx="17">
                  <c:v>48</c:v>
                </c:pt>
                <c:pt idx="18">
                  <c:v>64</c:v>
                </c:pt>
                <c:pt idx="19">
                  <c:v>3</c:v>
                </c:pt>
                <c:pt idx="20">
                  <c:v>79</c:v>
                </c:pt>
                <c:pt idx="21">
                  <c:v>22</c:v>
                </c:pt>
                <c:pt idx="22">
                  <c:v>64</c:v>
                </c:pt>
                <c:pt idx="23">
                  <c:v>30</c:v>
                </c:pt>
                <c:pt idx="24">
                  <c:v>37</c:v>
                </c:pt>
                <c:pt idx="25">
                  <c:v>30</c:v>
                </c:pt>
                <c:pt idx="26">
                  <c:v>12</c:v>
                </c:pt>
                <c:pt idx="27">
                  <c:v>14</c:v>
                </c:pt>
                <c:pt idx="28">
                  <c:v>4</c:v>
                </c:pt>
                <c:pt idx="29">
                  <c:v>6</c:v>
                </c:pt>
                <c:pt idx="30">
                  <c:v>7</c:v>
                </c:pt>
                <c:pt idx="31">
                  <c:v>19</c:v>
                </c:pt>
                <c:pt idx="32">
                  <c:v>62</c:v>
                </c:pt>
                <c:pt idx="33">
                  <c:v>52</c:v>
                </c:pt>
                <c:pt idx="34">
                  <c:v>93</c:v>
                </c:pt>
                <c:pt idx="35">
                  <c:v>34</c:v>
                </c:pt>
                <c:pt idx="36">
                  <c:v>34</c:v>
                </c:pt>
                <c:pt idx="37">
                  <c:v>54</c:v>
                </c:pt>
                <c:pt idx="38">
                  <c:v>81</c:v>
                </c:pt>
                <c:pt idx="39">
                  <c:v>105</c:v>
                </c:pt>
                <c:pt idx="40">
                  <c:v>103</c:v>
                </c:pt>
                <c:pt idx="41">
                  <c:v>90</c:v>
                </c:pt>
                <c:pt idx="42">
                  <c:v>159</c:v>
                </c:pt>
                <c:pt idx="43">
                  <c:v>139</c:v>
                </c:pt>
                <c:pt idx="44">
                  <c:v>110</c:v>
                </c:pt>
                <c:pt idx="45">
                  <c:v>82</c:v>
                </c:pt>
                <c:pt idx="46">
                  <c:v>57</c:v>
                </c:pt>
                <c:pt idx="47">
                  <c:v>80</c:v>
                </c:pt>
                <c:pt idx="48">
                  <c:v>43</c:v>
                </c:pt>
                <c:pt idx="49">
                  <c:v>11</c:v>
                </c:pt>
                <c:pt idx="50">
                  <c:v>5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A-4285-8A8C-14FEDECA9261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Uke!$F$10:$F$61</c:f>
              <c:numCache>
                <c:formatCode>General</c:formatCode>
                <c:ptCount val="52"/>
                <c:pt idx="0">
                  <c:v>5</c:v>
                </c:pt>
                <c:pt idx="1">
                  <c:v>107</c:v>
                </c:pt>
                <c:pt idx="2">
                  <c:v>52</c:v>
                </c:pt>
                <c:pt idx="3">
                  <c:v>112</c:v>
                </c:pt>
                <c:pt idx="4">
                  <c:v>23</c:v>
                </c:pt>
                <c:pt idx="5">
                  <c:v>129</c:v>
                </c:pt>
                <c:pt idx="6">
                  <c:v>42</c:v>
                </c:pt>
                <c:pt idx="7">
                  <c:v>89</c:v>
                </c:pt>
                <c:pt idx="8">
                  <c:v>43</c:v>
                </c:pt>
                <c:pt idx="9">
                  <c:v>1062</c:v>
                </c:pt>
                <c:pt idx="10">
                  <c:v>609</c:v>
                </c:pt>
                <c:pt idx="11">
                  <c:v>508</c:v>
                </c:pt>
                <c:pt idx="12">
                  <c:v>0</c:v>
                </c:pt>
                <c:pt idx="13">
                  <c:v>95</c:v>
                </c:pt>
                <c:pt idx="14">
                  <c:v>224</c:v>
                </c:pt>
                <c:pt idx="15">
                  <c:v>19</c:v>
                </c:pt>
                <c:pt idx="16">
                  <c:v>51</c:v>
                </c:pt>
                <c:pt idx="17">
                  <c:v>30</c:v>
                </c:pt>
                <c:pt idx="18">
                  <c:v>20</c:v>
                </c:pt>
                <c:pt idx="19">
                  <c:v>24</c:v>
                </c:pt>
                <c:pt idx="20">
                  <c:v>19</c:v>
                </c:pt>
                <c:pt idx="21">
                  <c:v>64</c:v>
                </c:pt>
                <c:pt idx="22">
                  <c:v>12</c:v>
                </c:pt>
                <c:pt idx="23">
                  <c:v>28</c:v>
                </c:pt>
                <c:pt idx="24">
                  <c:v>22</c:v>
                </c:pt>
                <c:pt idx="25">
                  <c:v>27</c:v>
                </c:pt>
                <c:pt idx="26">
                  <c:v>9</c:v>
                </c:pt>
                <c:pt idx="27">
                  <c:v>4</c:v>
                </c:pt>
                <c:pt idx="28">
                  <c:v>10</c:v>
                </c:pt>
                <c:pt idx="29">
                  <c:v>2</c:v>
                </c:pt>
                <c:pt idx="30">
                  <c:v>7</c:v>
                </c:pt>
                <c:pt idx="31">
                  <c:v>5</c:v>
                </c:pt>
                <c:pt idx="32">
                  <c:v>21</c:v>
                </c:pt>
                <c:pt idx="33">
                  <c:v>47</c:v>
                </c:pt>
                <c:pt idx="34">
                  <c:v>52</c:v>
                </c:pt>
                <c:pt idx="35">
                  <c:v>83</c:v>
                </c:pt>
                <c:pt idx="36">
                  <c:v>27</c:v>
                </c:pt>
                <c:pt idx="37">
                  <c:v>38</c:v>
                </c:pt>
                <c:pt idx="38">
                  <c:v>61</c:v>
                </c:pt>
                <c:pt idx="39">
                  <c:v>87</c:v>
                </c:pt>
                <c:pt idx="40">
                  <c:v>91</c:v>
                </c:pt>
                <c:pt idx="41">
                  <c:v>147</c:v>
                </c:pt>
                <c:pt idx="42">
                  <c:v>134</c:v>
                </c:pt>
                <c:pt idx="43">
                  <c:v>127</c:v>
                </c:pt>
                <c:pt idx="44">
                  <c:v>90</c:v>
                </c:pt>
                <c:pt idx="45">
                  <c:v>63</c:v>
                </c:pt>
                <c:pt idx="46">
                  <c:v>62</c:v>
                </c:pt>
                <c:pt idx="47">
                  <c:v>71</c:v>
                </c:pt>
                <c:pt idx="48">
                  <c:v>92</c:v>
                </c:pt>
                <c:pt idx="49">
                  <c:v>9</c:v>
                </c:pt>
                <c:pt idx="50">
                  <c:v>4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A-4285-8A8C-14FEDECA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3904"/>
        <c:axId val="374942728"/>
      </c:lineChart>
      <c:catAx>
        <c:axId val="374943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2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2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39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353035752282761"/>
          <c:y val="0.21329583397173923"/>
          <c:w val="8.6359752956449931E-2"/>
          <c:h val="0.163590569835690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0978394649823E-2"/>
          <c:y val="0.1364063466128338"/>
          <c:w val="0.886827587229562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Klasse_Slakteri!$G$208:$G$244</c:f>
              <c:strCache>
                <c:ptCount val="3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  <c:pt idx="32">
                  <c:v>Sandeid</c:v>
                </c:pt>
                <c:pt idx="33">
                  <c:v>Jæren</c:v>
                </c:pt>
                <c:pt idx="34">
                  <c:v>Førde</c:v>
                </c:pt>
                <c:pt idx="35">
                  <c:v>Ølen</c:v>
                </c:pt>
                <c:pt idx="36">
                  <c:v>Nordfjord</c:v>
                </c:pt>
              </c:strCache>
            </c:strRef>
          </c:cat>
          <c:val>
            <c:numRef>
              <c:f>Klasse_Slakteri!$J$208:$J$244</c:f>
              <c:numCache>
                <c:formatCode>0.0</c:formatCode>
                <c:ptCount val="37"/>
                <c:pt idx="0">
                  <c:v>0</c:v>
                </c:pt>
                <c:pt idx="1">
                  <c:v>22.085889570552151</c:v>
                </c:pt>
                <c:pt idx="2">
                  <c:v>23.895253682487724</c:v>
                </c:pt>
                <c:pt idx="3">
                  <c:v>20.722433460076047</c:v>
                </c:pt>
                <c:pt idx="4">
                  <c:v>23.433242506811993</c:v>
                </c:pt>
                <c:pt idx="5">
                  <c:v>19.25287356321839</c:v>
                </c:pt>
                <c:pt idx="6">
                  <c:v>19.521178637200737</c:v>
                </c:pt>
                <c:pt idx="7">
                  <c:v>19.230769230769223</c:v>
                </c:pt>
                <c:pt idx="8">
                  <c:v>14.285714285714288</c:v>
                </c:pt>
                <c:pt idx="9">
                  <c:v>10.204081632653063</c:v>
                </c:pt>
                <c:pt idx="10">
                  <c:v>21.212121212121215</c:v>
                </c:pt>
                <c:pt idx="11">
                  <c:v>21.590909090909086</c:v>
                </c:pt>
                <c:pt idx="12">
                  <c:v>22.033898305084747</c:v>
                </c:pt>
                <c:pt idx="13">
                  <c:v>15.625</c:v>
                </c:pt>
                <c:pt idx="14">
                  <c:v>23.129251700680271</c:v>
                </c:pt>
                <c:pt idx="15">
                  <c:v>28.888888888888889</c:v>
                </c:pt>
                <c:pt idx="16">
                  <c:v>11.458333333333336</c:v>
                </c:pt>
                <c:pt idx="17">
                  <c:v>0</c:v>
                </c:pt>
                <c:pt idx="18">
                  <c:v>25</c:v>
                </c:pt>
                <c:pt idx="19">
                  <c:v>19.729729729729726</c:v>
                </c:pt>
                <c:pt idx="20">
                  <c:v>23.287671232876711</c:v>
                </c:pt>
                <c:pt idx="21">
                  <c:v>0</c:v>
                </c:pt>
                <c:pt idx="22">
                  <c:v>16.666666666666671</c:v>
                </c:pt>
                <c:pt idx="23">
                  <c:v>0</c:v>
                </c:pt>
                <c:pt idx="24">
                  <c:v>16.279069767441861</c:v>
                </c:pt>
                <c:pt idx="28">
                  <c:v>0</c:v>
                </c:pt>
                <c:pt idx="29">
                  <c:v>25.153374233128833</c:v>
                </c:pt>
                <c:pt idx="30">
                  <c:v>24.058919803600656</c:v>
                </c:pt>
                <c:pt idx="31">
                  <c:v>29.277566539923956</c:v>
                </c:pt>
                <c:pt idx="32">
                  <c:v>25.06811989100817</c:v>
                </c:pt>
                <c:pt idx="33">
                  <c:v>18.103448275862075</c:v>
                </c:pt>
                <c:pt idx="34">
                  <c:v>31.491712707182323</c:v>
                </c:pt>
                <c:pt idx="35">
                  <c:v>22.307692307692303</c:v>
                </c:pt>
                <c:pt idx="36">
                  <c:v>28.571428571428577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8-475D-BB5B-60AA04B4E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0528"/>
        <c:axId val="954870920"/>
      </c:barChart>
      <c:catAx>
        <c:axId val="954870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0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734986778338108"/>
          <c:h val="0.642160997696061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Klasse_Slakteri!$D$181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Klasse_Slakteri!$G$181:$G$204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Klasse_Slakteri!$J$181:$J$204</c:f>
              <c:numCache>
                <c:formatCode>0.0</c:formatCode>
                <c:ptCount val="24"/>
                <c:pt idx="0">
                  <c:v>0</c:v>
                </c:pt>
                <c:pt idx="1">
                  <c:v>5.5214723926380387</c:v>
                </c:pt>
                <c:pt idx="2">
                  <c:v>14.893617021276597</c:v>
                </c:pt>
                <c:pt idx="3">
                  <c:v>10.836501901140684</c:v>
                </c:pt>
                <c:pt idx="4">
                  <c:v>13.35149863760218</c:v>
                </c:pt>
                <c:pt idx="5">
                  <c:v>15.804597701149421</c:v>
                </c:pt>
                <c:pt idx="6">
                  <c:v>15.101289134438311</c:v>
                </c:pt>
                <c:pt idx="7">
                  <c:v>20</c:v>
                </c:pt>
                <c:pt idx="8">
                  <c:v>14.285714285714288</c:v>
                </c:pt>
                <c:pt idx="9">
                  <c:v>10.204081632653063</c:v>
                </c:pt>
                <c:pt idx="10">
                  <c:v>6.0606060606060606</c:v>
                </c:pt>
                <c:pt idx="11">
                  <c:v>23.86363636363636</c:v>
                </c:pt>
                <c:pt idx="12">
                  <c:v>10.169491525423728</c:v>
                </c:pt>
                <c:pt idx="13">
                  <c:v>26.041666666666671</c:v>
                </c:pt>
                <c:pt idx="14">
                  <c:v>22.448979591836725</c:v>
                </c:pt>
                <c:pt idx="15">
                  <c:v>17.777777777777779</c:v>
                </c:pt>
                <c:pt idx="16">
                  <c:v>17.708333333333329</c:v>
                </c:pt>
                <c:pt idx="17">
                  <c:v>0</c:v>
                </c:pt>
                <c:pt idx="18">
                  <c:v>75</c:v>
                </c:pt>
                <c:pt idx="19">
                  <c:v>12.328767123287673</c:v>
                </c:pt>
                <c:pt idx="20">
                  <c:v>0</c:v>
                </c:pt>
                <c:pt idx="21">
                  <c:v>19.819819819819823</c:v>
                </c:pt>
                <c:pt idx="22">
                  <c:v>0</c:v>
                </c:pt>
                <c:pt idx="23">
                  <c:v>13.95348837209302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71-4B79-B9EA-7B9CFC18A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5824"/>
        <c:axId val="954866216"/>
      </c:barChart>
      <c:catAx>
        <c:axId val="954865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6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6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5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Klasse_Slakteri!$D$153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Klasse_Slakteri!$G$153:$G$177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Klasse_Slakteri!$J$153:$J$177</c:f>
              <c:numCache>
                <c:formatCode>0.0</c:formatCode>
                <c:ptCount val="25"/>
                <c:pt idx="0">
                  <c:v>0</c:v>
                </c:pt>
                <c:pt idx="1">
                  <c:v>7.9754601226993858</c:v>
                </c:pt>
                <c:pt idx="2">
                  <c:v>13.093289689034371</c:v>
                </c:pt>
                <c:pt idx="3">
                  <c:v>7.6045627376425857</c:v>
                </c:pt>
                <c:pt idx="4">
                  <c:v>7.9019073569482305</c:v>
                </c:pt>
                <c:pt idx="5">
                  <c:v>11.494252873563219</c:v>
                </c:pt>
                <c:pt idx="6">
                  <c:v>9.9447513812154682</c:v>
                </c:pt>
                <c:pt idx="7">
                  <c:v>13.653846153846148</c:v>
                </c:pt>
                <c:pt idx="8">
                  <c:v>28.571428571428577</c:v>
                </c:pt>
                <c:pt idx="9">
                  <c:v>20.408163265306126</c:v>
                </c:pt>
                <c:pt idx="10">
                  <c:v>2.0202020202020203</c:v>
                </c:pt>
                <c:pt idx="11">
                  <c:v>6.8181818181818192</c:v>
                </c:pt>
                <c:pt idx="12">
                  <c:v>5.0847457627118642</c:v>
                </c:pt>
                <c:pt idx="13">
                  <c:v>8.3333333333333357</c:v>
                </c:pt>
                <c:pt idx="14">
                  <c:v>15.646258503401365</c:v>
                </c:pt>
                <c:pt idx="15">
                  <c:v>8.8888888888888893</c:v>
                </c:pt>
                <c:pt idx="16">
                  <c:v>13.541666666666663</c:v>
                </c:pt>
                <c:pt idx="17">
                  <c:v>0</c:v>
                </c:pt>
                <c:pt idx="18">
                  <c:v>0</c:v>
                </c:pt>
                <c:pt idx="19">
                  <c:v>11.891891891891889</c:v>
                </c:pt>
                <c:pt idx="20">
                  <c:v>10.95890410958904</c:v>
                </c:pt>
                <c:pt idx="21">
                  <c:v>0</c:v>
                </c:pt>
                <c:pt idx="22">
                  <c:v>17.117117117117122</c:v>
                </c:pt>
                <c:pt idx="23">
                  <c:v>0</c:v>
                </c:pt>
                <c:pt idx="24">
                  <c:v>2.3255813953488378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A3-478A-8966-F9058E426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1120"/>
        <c:axId val="954861512"/>
      </c:barChart>
      <c:catAx>
        <c:axId val="954861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1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60590002295339"/>
          <c:y val="0.12022420390222306"/>
          <c:w val="0.87683115774976783"/>
          <c:h val="0.682084506003014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Klasse_Slakteri!$D$125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Klasse_Slakteri!$G$125:$G$149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Klasse_Slakteri!$I$125:$I$149</c:f>
              <c:numCache>
                <c:formatCode>General</c:formatCode>
                <c:ptCount val="25"/>
                <c:pt idx="0">
                  <c:v>0</c:v>
                </c:pt>
                <c:pt idx="1">
                  <c:v>11</c:v>
                </c:pt>
                <c:pt idx="2">
                  <c:v>24</c:v>
                </c:pt>
                <c:pt idx="3">
                  <c:v>4</c:v>
                </c:pt>
                <c:pt idx="4">
                  <c:v>9</c:v>
                </c:pt>
                <c:pt idx="5">
                  <c:v>15</c:v>
                </c:pt>
                <c:pt idx="6">
                  <c:v>14</c:v>
                </c:pt>
                <c:pt idx="7">
                  <c:v>21</c:v>
                </c:pt>
                <c:pt idx="8">
                  <c:v>0</c:v>
                </c:pt>
                <c:pt idx="9">
                  <c:v>2</c:v>
                </c:pt>
                <c:pt idx="10">
                  <c:v>6</c:v>
                </c:pt>
                <c:pt idx="11">
                  <c:v>16</c:v>
                </c:pt>
                <c:pt idx="12">
                  <c:v>0</c:v>
                </c:pt>
                <c:pt idx="13">
                  <c:v>0</c:v>
                </c:pt>
                <c:pt idx="14">
                  <c:v>19</c:v>
                </c:pt>
                <c:pt idx="15">
                  <c:v>1</c:v>
                </c:pt>
                <c:pt idx="16">
                  <c:v>19</c:v>
                </c:pt>
                <c:pt idx="17">
                  <c:v>0</c:v>
                </c:pt>
                <c:pt idx="18">
                  <c:v>0</c:v>
                </c:pt>
                <c:pt idx="19">
                  <c:v>15</c:v>
                </c:pt>
                <c:pt idx="20">
                  <c:v>10</c:v>
                </c:pt>
                <c:pt idx="21">
                  <c:v>0</c:v>
                </c:pt>
                <c:pt idx="22">
                  <c:v>22</c:v>
                </c:pt>
                <c:pt idx="23">
                  <c:v>0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F-47ED-A577-D99DDFA08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2192"/>
        <c:axId val="166692584"/>
      </c:barChart>
      <c:catAx>
        <c:axId val="16669219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2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2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219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Vær, antall slakt i O-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30109948484127E-2"/>
          <c:y val="0.12248216456164455"/>
          <c:w val="0.90081331629048844"/>
          <c:h val="0.672638411809262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Klasse_Slakteri!$D$97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Klasse_Slakteri!$G$97:$G$121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Klasse_Slakteri!$I$97:$I$121</c:f>
              <c:numCache>
                <c:formatCode>General</c:formatCode>
                <c:ptCount val="25"/>
                <c:pt idx="0">
                  <c:v>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2</c:v>
                </c:pt>
                <c:pt idx="7">
                  <c:v>5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4</c:v>
                </c:pt>
                <c:pt idx="12">
                  <c:v>0</c:v>
                </c:pt>
                <c:pt idx="13">
                  <c:v>1</c:v>
                </c:pt>
                <c:pt idx="14">
                  <c:v>4</c:v>
                </c:pt>
                <c:pt idx="15">
                  <c:v>0</c:v>
                </c:pt>
                <c:pt idx="16">
                  <c:v>13</c:v>
                </c:pt>
                <c:pt idx="17">
                  <c:v>0</c:v>
                </c:pt>
                <c:pt idx="18">
                  <c:v>0</c:v>
                </c:pt>
                <c:pt idx="19">
                  <c:v>8</c:v>
                </c:pt>
                <c:pt idx="20">
                  <c:v>0</c:v>
                </c:pt>
                <c:pt idx="21">
                  <c:v>0</c:v>
                </c:pt>
                <c:pt idx="22">
                  <c:v>9</c:v>
                </c:pt>
                <c:pt idx="23">
                  <c:v>0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1-4165-B372-6976BCE0D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7488"/>
        <c:axId val="166687880"/>
      </c:barChart>
      <c:catAx>
        <c:axId val="1666874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7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7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748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53449275452539E-2"/>
          <c:y val="0.12622379353495855"/>
          <c:w val="0.89058390511921193"/>
          <c:h val="0.641882667535473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Klasse_Slakteri!$D$125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Klasse_Slakteri!$G$125:$G$149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Klasse_Slakteri!$J$125:$J$149</c:f>
              <c:numCache>
                <c:formatCode>0.0</c:formatCode>
                <c:ptCount val="25"/>
                <c:pt idx="0">
                  <c:v>0</c:v>
                </c:pt>
                <c:pt idx="1">
                  <c:v>6.7484662576687118</c:v>
                </c:pt>
                <c:pt idx="2">
                  <c:v>3.9279869067103119</c:v>
                </c:pt>
                <c:pt idx="3">
                  <c:v>0.76045627376425851</c:v>
                </c:pt>
                <c:pt idx="4">
                  <c:v>2.4523160762942777</c:v>
                </c:pt>
                <c:pt idx="5">
                  <c:v>4.3103448275862064</c:v>
                </c:pt>
                <c:pt idx="6">
                  <c:v>2.578268876611419</c:v>
                </c:pt>
                <c:pt idx="7">
                  <c:v>4.0384615384615374</c:v>
                </c:pt>
                <c:pt idx="8">
                  <c:v>0</c:v>
                </c:pt>
                <c:pt idx="9">
                  <c:v>4.0816326530612246</c:v>
                </c:pt>
                <c:pt idx="10">
                  <c:v>3.0303030303030303</c:v>
                </c:pt>
                <c:pt idx="11">
                  <c:v>9.0909090909090917</c:v>
                </c:pt>
                <c:pt idx="12">
                  <c:v>0</c:v>
                </c:pt>
                <c:pt idx="13">
                  <c:v>0</c:v>
                </c:pt>
                <c:pt idx="14">
                  <c:v>12.92517006802721</c:v>
                </c:pt>
                <c:pt idx="15">
                  <c:v>2.2222222222222223</c:v>
                </c:pt>
                <c:pt idx="16">
                  <c:v>9.8958333333333357</c:v>
                </c:pt>
                <c:pt idx="17">
                  <c:v>0</c:v>
                </c:pt>
                <c:pt idx="18">
                  <c:v>0</c:v>
                </c:pt>
                <c:pt idx="19">
                  <c:v>4.0540540540540553</c:v>
                </c:pt>
                <c:pt idx="20">
                  <c:v>13.698630136986299</c:v>
                </c:pt>
                <c:pt idx="21">
                  <c:v>0</c:v>
                </c:pt>
                <c:pt idx="22">
                  <c:v>9.9099099099099117</c:v>
                </c:pt>
                <c:pt idx="23">
                  <c:v>0</c:v>
                </c:pt>
                <c:pt idx="24">
                  <c:v>2.3255813953488378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7-4EA8-B113-2DF2F65C6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3368"/>
        <c:axId val="166693760"/>
      </c:barChart>
      <c:catAx>
        <c:axId val="166693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90043042613943"/>
          <c:h val="0.62549179324186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Klasse_Slakteri!$D$97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Klasse_Slakteri!$G$97:$G$121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Klasse_Slakteri!$J$97:$J$121</c:f>
              <c:numCache>
                <c:formatCode>0.0</c:formatCode>
                <c:ptCount val="25"/>
                <c:pt idx="0">
                  <c:v>0</c:v>
                </c:pt>
                <c:pt idx="1">
                  <c:v>3.6809815950920246</c:v>
                </c:pt>
                <c:pt idx="2">
                  <c:v>1.1456628477905075</c:v>
                </c:pt>
                <c:pt idx="3">
                  <c:v>0.76045627376425851</c:v>
                </c:pt>
                <c:pt idx="4">
                  <c:v>1.9073569482288832</c:v>
                </c:pt>
                <c:pt idx="5">
                  <c:v>2.0114942528735633</c:v>
                </c:pt>
                <c:pt idx="6">
                  <c:v>0.36832412523020258</c:v>
                </c:pt>
                <c:pt idx="7">
                  <c:v>0.96153846153846112</c:v>
                </c:pt>
                <c:pt idx="8">
                  <c:v>0</c:v>
                </c:pt>
                <c:pt idx="9">
                  <c:v>4.0816326530612246</c:v>
                </c:pt>
                <c:pt idx="10">
                  <c:v>1.0101010101010102</c:v>
                </c:pt>
                <c:pt idx="11">
                  <c:v>2.2727272727272729</c:v>
                </c:pt>
                <c:pt idx="12">
                  <c:v>0</c:v>
                </c:pt>
                <c:pt idx="13">
                  <c:v>1.041666666666667</c:v>
                </c:pt>
                <c:pt idx="14">
                  <c:v>2.7210884353741496</c:v>
                </c:pt>
                <c:pt idx="15">
                  <c:v>0</c:v>
                </c:pt>
                <c:pt idx="16">
                  <c:v>6.7708333333333313</c:v>
                </c:pt>
                <c:pt idx="17">
                  <c:v>0</c:v>
                </c:pt>
                <c:pt idx="18">
                  <c:v>0</c:v>
                </c:pt>
                <c:pt idx="19">
                  <c:v>2.1621621621621623</c:v>
                </c:pt>
                <c:pt idx="20">
                  <c:v>0</c:v>
                </c:pt>
                <c:pt idx="21">
                  <c:v>0</c:v>
                </c:pt>
                <c:pt idx="22">
                  <c:v>4.0540540540540553</c:v>
                </c:pt>
                <c:pt idx="23">
                  <c:v>0</c:v>
                </c:pt>
                <c:pt idx="24">
                  <c:v>2.3255813953488378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C8-4B8A-9121-E70E0E1F1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8664"/>
        <c:axId val="166689056"/>
      </c:barChart>
      <c:catAx>
        <c:axId val="166688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0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9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8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41724477748828E-2"/>
          <c:y val="0.13603126416426861"/>
          <c:w val="0.89274239186644411"/>
          <c:h val="0.640000421634042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Klasse_Slakteri!$D$69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Klasse_Slakteri!$G$69:$G$93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Klasse_Slakteri!$I$69:$I$93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F64-BFDA-56A6EEBBA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2784"/>
        <c:axId val="166683176"/>
      </c:barChart>
      <c:catAx>
        <c:axId val="166682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3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3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278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3998590745019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Klasse_Slakteri!$D$69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Klasse_Slakteri!$G$69:$G$93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Klasse_Slakteri!$J$69:$J$93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0.16366612111292964</c:v>
                </c:pt>
                <c:pt idx="3">
                  <c:v>0</c:v>
                </c:pt>
                <c:pt idx="4">
                  <c:v>0.54495912806539515</c:v>
                </c:pt>
                <c:pt idx="5">
                  <c:v>0.2873563218390805</c:v>
                </c:pt>
                <c:pt idx="6">
                  <c:v>0.18416206261510129</c:v>
                </c:pt>
                <c:pt idx="7">
                  <c:v>0.19230769230769224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0.68027210884353739</c:v>
                </c:pt>
                <c:pt idx="15">
                  <c:v>0</c:v>
                </c:pt>
                <c:pt idx="16">
                  <c:v>1.041666666666667</c:v>
                </c:pt>
                <c:pt idx="17">
                  <c:v>0</c:v>
                </c:pt>
                <c:pt idx="18">
                  <c:v>0</c:v>
                </c:pt>
                <c:pt idx="19">
                  <c:v>0.27027027027027034</c:v>
                </c:pt>
                <c:pt idx="20">
                  <c:v>0</c:v>
                </c:pt>
                <c:pt idx="21">
                  <c:v>0</c:v>
                </c:pt>
                <c:pt idx="22">
                  <c:v>0.90090090090090069</c:v>
                </c:pt>
                <c:pt idx="23">
                  <c:v>0</c:v>
                </c:pt>
                <c:pt idx="24">
                  <c:v>2.3255813953488378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32-4F54-B5F0-146D69048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3960"/>
        <c:axId val="166684352"/>
      </c:barChart>
      <c:catAx>
        <c:axId val="166683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43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39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409612550794114"/>
          <c:h val="0.645221537369304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Klasse_Slakteri!$D$41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Klasse_Slakteri!$G$41:$G$65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Klasse_Slakteri!$J$41:$J$65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0.81833060556464821</c:v>
                </c:pt>
                <c:pt idx="3">
                  <c:v>0</c:v>
                </c:pt>
                <c:pt idx="4">
                  <c:v>0.27247956403269757</c:v>
                </c:pt>
                <c:pt idx="5">
                  <c:v>0.2873563218390805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1.041666666666667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0.27027027027027034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D-4405-8796-51747817D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8528"/>
        <c:axId val="775448920"/>
      </c:barChart>
      <c:catAx>
        <c:axId val="775448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8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8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8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VÆR:</a:t>
            </a:r>
            <a:r>
              <a:rPr lang="nb-NO" sz="2800" baseline="0"/>
              <a:t> m</a:t>
            </a:r>
            <a:r>
              <a:rPr lang="nb-NO" sz="2800"/>
              <a:t>iddel slaktevekt per uke</a:t>
            </a:r>
          </a:p>
        </c:rich>
      </c:tx>
      <c:layout>
        <c:manualLayout>
          <c:xMode val="edge"/>
          <c:yMode val="edge"/>
          <c:x val="0.18163825116087851"/>
          <c:y val="4.4756031922948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37405835892933E-2"/>
          <c:y val="0.15382264143413527"/>
          <c:w val="0.89291583674993569"/>
          <c:h val="0.74320023606314389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Uke!$L$64:$L$115</c:f>
              <c:numCache>
                <c:formatCode>0.0</c:formatCode>
                <c:ptCount val="52"/>
                <c:pt idx="0">
                  <c:v>51.8</c:v>
                </c:pt>
                <c:pt idx="1">
                  <c:v>41.151595744680868</c:v>
                </c:pt>
                <c:pt idx="2">
                  <c:v>39.873684210526335</c:v>
                </c:pt>
                <c:pt idx="3">
                  <c:v>42.403960396039615</c:v>
                </c:pt>
                <c:pt idx="4">
                  <c:v>38.872000000000007</c:v>
                </c:pt>
                <c:pt idx="5">
                  <c:v>45.731730769230758</c:v>
                </c:pt>
                <c:pt idx="6">
                  <c:v>42.523809523809526</c:v>
                </c:pt>
                <c:pt idx="7">
                  <c:v>42.96764705882353</c:v>
                </c:pt>
                <c:pt idx="8">
                  <c:v>44.364779874213824</c:v>
                </c:pt>
                <c:pt idx="9">
                  <c:v>45.460356788899837</c:v>
                </c:pt>
                <c:pt idx="10">
                  <c:v>43.416298811545005</c:v>
                </c:pt>
                <c:pt idx="11">
                  <c:v>42.56098191214469</c:v>
                </c:pt>
                <c:pt idx="12">
                  <c:v>41.828660436137071</c:v>
                </c:pt>
                <c:pt idx="13">
                  <c:v>22.1</c:v>
                </c:pt>
                <c:pt idx="14">
                  <c:v>40.670212765957409</c:v>
                </c:pt>
                <c:pt idx="15">
                  <c:v>44.57619047619049</c:v>
                </c:pt>
                <c:pt idx="16">
                  <c:v>37.171428571428542</c:v>
                </c:pt>
                <c:pt idx="17">
                  <c:v>40.05833333333333</c:v>
                </c:pt>
                <c:pt idx="18">
                  <c:v>40.83281250000001</c:v>
                </c:pt>
                <c:pt idx="19">
                  <c:v>40.199999999999989</c:v>
                </c:pt>
                <c:pt idx="20">
                  <c:v>36.822784810126578</c:v>
                </c:pt>
                <c:pt idx="21">
                  <c:v>43.940909090909088</c:v>
                </c:pt>
                <c:pt idx="22">
                  <c:v>40.292187500000011</c:v>
                </c:pt>
                <c:pt idx="23">
                  <c:v>33.116666666666674</c:v>
                </c:pt>
                <c:pt idx="24">
                  <c:v>37.502702702702706</c:v>
                </c:pt>
                <c:pt idx="25">
                  <c:v>41.78</c:v>
                </c:pt>
                <c:pt idx="26">
                  <c:v>37.541666666666671</c:v>
                </c:pt>
                <c:pt idx="27">
                  <c:v>29.885714285714261</c:v>
                </c:pt>
                <c:pt idx="28">
                  <c:v>26.2</c:v>
                </c:pt>
                <c:pt idx="29">
                  <c:v>44.1</c:v>
                </c:pt>
                <c:pt idx="30">
                  <c:v>40.142857142857174</c:v>
                </c:pt>
                <c:pt idx="31">
                  <c:v>46.321052631578965</c:v>
                </c:pt>
                <c:pt idx="32">
                  <c:v>42.782258064516114</c:v>
                </c:pt>
                <c:pt idx="33">
                  <c:v>35.921153846153864</c:v>
                </c:pt>
                <c:pt idx="34">
                  <c:v>46.7430107526882</c:v>
                </c:pt>
                <c:pt idx="35">
                  <c:v>45.870588235294129</c:v>
                </c:pt>
                <c:pt idx="36">
                  <c:v>44.494117647058822</c:v>
                </c:pt>
                <c:pt idx="37">
                  <c:v>35.916666666666657</c:v>
                </c:pt>
                <c:pt idx="38">
                  <c:v>38.444444444444464</c:v>
                </c:pt>
                <c:pt idx="39">
                  <c:v>35.462857142857125</c:v>
                </c:pt>
                <c:pt idx="40">
                  <c:v>37.922330097087389</c:v>
                </c:pt>
                <c:pt idx="41">
                  <c:v>41.873333333333321</c:v>
                </c:pt>
                <c:pt idx="42">
                  <c:v>40.757044025157256</c:v>
                </c:pt>
                <c:pt idx="43">
                  <c:v>42.343884892086322</c:v>
                </c:pt>
                <c:pt idx="44">
                  <c:v>38.371818181818178</c:v>
                </c:pt>
                <c:pt idx="45">
                  <c:v>39.670731707317053</c:v>
                </c:pt>
                <c:pt idx="46">
                  <c:v>37.308771929824545</c:v>
                </c:pt>
                <c:pt idx="47">
                  <c:v>37.056249999999999</c:v>
                </c:pt>
                <c:pt idx="48">
                  <c:v>41.183720930232553</c:v>
                </c:pt>
                <c:pt idx="49">
                  <c:v>42.372727272727282</c:v>
                </c:pt>
                <c:pt idx="50">
                  <c:v>34.68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EF-4925-8FFB-48338DD93E12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3366FF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Uke!$L$10:$L$61</c:f>
              <c:numCache>
                <c:formatCode>0.0</c:formatCode>
                <c:ptCount val="52"/>
                <c:pt idx="0">
                  <c:v>55.3</c:v>
                </c:pt>
                <c:pt idx="1">
                  <c:v>42.995327102803742</c:v>
                </c:pt>
                <c:pt idx="2">
                  <c:v>36.771153846153837</c:v>
                </c:pt>
                <c:pt idx="3">
                  <c:v>41.587499999999999</c:v>
                </c:pt>
                <c:pt idx="4">
                  <c:v>39.534782608695657</c:v>
                </c:pt>
                <c:pt idx="5">
                  <c:v>41.136434108527133</c:v>
                </c:pt>
                <c:pt idx="6">
                  <c:v>38.861904761904775</c:v>
                </c:pt>
                <c:pt idx="7">
                  <c:v>43.804494382022469</c:v>
                </c:pt>
                <c:pt idx="8">
                  <c:v>41.255813953488349</c:v>
                </c:pt>
                <c:pt idx="9">
                  <c:v>44.222504708097958</c:v>
                </c:pt>
                <c:pt idx="10">
                  <c:v>44.308866995073885</c:v>
                </c:pt>
                <c:pt idx="11">
                  <c:v>43.112204724409445</c:v>
                </c:pt>
                <c:pt idx="12">
                  <c:v>0</c:v>
                </c:pt>
                <c:pt idx="13">
                  <c:v>40.696842105263151</c:v>
                </c:pt>
                <c:pt idx="14">
                  <c:v>38.821428571428591</c:v>
                </c:pt>
                <c:pt idx="15">
                  <c:v>38.19473684210525</c:v>
                </c:pt>
                <c:pt idx="16">
                  <c:v>35.47450980392157</c:v>
                </c:pt>
                <c:pt idx="17">
                  <c:v>44.386666666666656</c:v>
                </c:pt>
                <c:pt idx="18">
                  <c:v>39.36</c:v>
                </c:pt>
                <c:pt idx="19">
                  <c:v>40.583333333333343</c:v>
                </c:pt>
                <c:pt idx="20">
                  <c:v>36.294736842105273</c:v>
                </c:pt>
                <c:pt idx="21">
                  <c:v>42.37812499999999</c:v>
                </c:pt>
                <c:pt idx="22">
                  <c:v>38.94166666666667</c:v>
                </c:pt>
                <c:pt idx="23">
                  <c:v>33.117857142857154</c:v>
                </c:pt>
                <c:pt idx="24">
                  <c:v>44.986363636363642</c:v>
                </c:pt>
                <c:pt idx="25">
                  <c:v>36.911111111111111</c:v>
                </c:pt>
                <c:pt idx="26">
                  <c:v>44.077777777777776</c:v>
                </c:pt>
                <c:pt idx="27">
                  <c:v>34.699999999999989</c:v>
                </c:pt>
                <c:pt idx="28">
                  <c:v>33.029999999999994</c:v>
                </c:pt>
                <c:pt idx="29">
                  <c:v>53.1</c:v>
                </c:pt>
                <c:pt idx="30">
                  <c:v>31.214285714285719</c:v>
                </c:pt>
                <c:pt idx="31">
                  <c:v>31.840000000000007</c:v>
                </c:pt>
                <c:pt idx="32">
                  <c:v>43.966666666666654</c:v>
                </c:pt>
                <c:pt idx="33">
                  <c:v>46.206382978723425</c:v>
                </c:pt>
                <c:pt idx="34">
                  <c:v>43.348076923076931</c:v>
                </c:pt>
                <c:pt idx="35">
                  <c:v>38.928915662650589</c:v>
                </c:pt>
                <c:pt idx="36">
                  <c:v>45.922222222222224</c:v>
                </c:pt>
                <c:pt idx="37">
                  <c:v>37.557894736842115</c:v>
                </c:pt>
                <c:pt idx="38">
                  <c:v>37.463934426229507</c:v>
                </c:pt>
                <c:pt idx="39">
                  <c:v>39.38275862068965</c:v>
                </c:pt>
                <c:pt idx="40">
                  <c:v>40.325274725274717</c:v>
                </c:pt>
                <c:pt idx="41">
                  <c:v>41.70204081632653</c:v>
                </c:pt>
                <c:pt idx="42">
                  <c:v>40.647761194029847</c:v>
                </c:pt>
                <c:pt idx="43">
                  <c:v>43.74015748031497</c:v>
                </c:pt>
                <c:pt idx="44">
                  <c:v>40.851111111111109</c:v>
                </c:pt>
                <c:pt idx="45">
                  <c:v>41.26984126984128</c:v>
                </c:pt>
                <c:pt idx="46">
                  <c:v>38.762903225806447</c:v>
                </c:pt>
                <c:pt idx="47">
                  <c:v>40.636619718309873</c:v>
                </c:pt>
                <c:pt idx="48">
                  <c:v>38.750000000000007</c:v>
                </c:pt>
                <c:pt idx="49">
                  <c:v>39.111111111111114</c:v>
                </c:pt>
                <c:pt idx="50">
                  <c:v>31.4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EF-4925-8FFB-48338DD93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0376"/>
        <c:axId val="374939200"/>
      </c:lineChart>
      <c:catAx>
        <c:axId val="374940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92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7493920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037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28358816917983"/>
          <c:y val="0.1529382070442217"/>
          <c:w val="8.2404184874407913E-2"/>
          <c:h val="0.137626295432425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antalls%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24103981803723E-2"/>
          <c:y val="0.19644567929158843"/>
          <c:w val="0.89398358455938876"/>
          <c:h val="0.7085735786558239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Fettgruppe!$G$26:$G$40</c:f>
              <c:numCache>
                <c:formatCode>0.0</c:formatCode>
                <c:ptCount val="15"/>
                <c:pt idx="0">
                  <c:v>1.9264110961279127E-2</c:v>
                </c:pt>
                <c:pt idx="1">
                  <c:v>0.2311693315353496</c:v>
                </c:pt>
                <c:pt idx="2">
                  <c:v>1.7337699865151222</c:v>
                </c:pt>
                <c:pt idx="3">
                  <c:v>6.6653823926025835</c:v>
                </c:pt>
                <c:pt idx="4">
                  <c:v>13.793103448275859</c:v>
                </c:pt>
                <c:pt idx="5">
                  <c:v>15.372760547100752</c:v>
                </c:pt>
                <c:pt idx="6">
                  <c:v>20.073203621652873</c:v>
                </c:pt>
                <c:pt idx="7">
                  <c:v>19.899826623001349</c:v>
                </c:pt>
                <c:pt idx="8">
                  <c:v>12.040069350799461</c:v>
                </c:pt>
                <c:pt idx="9">
                  <c:v>4.5655942978231554</c:v>
                </c:pt>
                <c:pt idx="10">
                  <c:v>3.3904835291851274</c:v>
                </c:pt>
                <c:pt idx="11">
                  <c:v>1.3484877672895397</c:v>
                </c:pt>
                <c:pt idx="12">
                  <c:v>0.40454633018686192</c:v>
                </c:pt>
                <c:pt idx="13">
                  <c:v>0.34675399730302442</c:v>
                </c:pt>
                <c:pt idx="14">
                  <c:v>9.6320554806395647E-2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39-455B-910B-9AA311989B18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Fettgruppe!$G$10:$G$24</c:f>
              <c:numCache>
                <c:formatCode>0.0</c:formatCode>
                <c:ptCount val="15"/>
                <c:pt idx="0">
                  <c:v>2.1012817818869503E-2</c:v>
                </c:pt>
                <c:pt idx="1">
                  <c:v>0.16810254255095605</c:v>
                </c:pt>
                <c:pt idx="2">
                  <c:v>1.3238075225887795</c:v>
                </c:pt>
                <c:pt idx="3">
                  <c:v>6.5770119773061584</c:v>
                </c:pt>
                <c:pt idx="4">
                  <c:v>13.46921622189536</c:v>
                </c:pt>
                <c:pt idx="5">
                  <c:v>15.549485185963436</c:v>
                </c:pt>
                <c:pt idx="6">
                  <c:v>19.794074385375076</c:v>
                </c:pt>
                <c:pt idx="7">
                  <c:v>19.710023114099595</c:v>
                </c:pt>
                <c:pt idx="8">
                  <c:v>12.670729144778312</c:v>
                </c:pt>
                <c:pt idx="9">
                  <c:v>5.4843454507249412</c:v>
                </c:pt>
                <c:pt idx="10">
                  <c:v>3.3620508510191209</c:v>
                </c:pt>
                <c:pt idx="11">
                  <c:v>1.0926665265812148</c:v>
                </c:pt>
                <c:pt idx="12">
                  <c:v>0.48329480983399881</c:v>
                </c:pt>
                <c:pt idx="13">
                  <c:v>0.10506408909434752</c:v>
                </c:pt>
                <c:pt idx="14">
                  <c:v>0.16810254255095605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39-455B-910B-9AA311989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65608215023412"/>
          <c:y val="0.28214706157551084"/>
          <c:w val="9.0611494464381478E-2"/>
          <c:h val="0.113717972299078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Vær, middel LENGDE per FETTGRUPPE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074871724538526"/>
          <c:h val="0.713496570735207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Fettgruppe!$M$26:$M$40</c:f>
              <c:numCache>
                <c:formatCode>0.0</c:formatCode>
                <c:ptCount val="15"/>
                <c:pt idx="0">
                  <c:v>0</c:v>
                </c:pt>
                <c:pt idx="1">
                  <c:v>110.7</c:v>
                </c:pt>
                <c:pt idx="2">
                  <c:v>108.9291666666667</c:v>
                </c:pt>
                <c:pt idx="3">
                  <c:v>113.34634146341465</c:v>
                </c:pt>
                <c:pt idx="4">
                  <c:v>116.03670886075952</c:v>
                </c:pt>
                <c:pt idx="5">
                  <c:v>116.61081081081078</c:v>
                </c:pt>
                <c:pt idx="6">
                  <c:v>118.6182692307693</c:v>
                </c:pt>
                <c:pt idx="7">
                  <c:v>118.732</c:v>
                </c:pt>
                <c:pt idx="8">
                  <c:v>119.90387096774198</c:v>
                </c:pt>
                <c:pt idx="9">
                  <c:v>119.56470588235295</c:v>
                </c:pt>
                <c:pt idx="10">
                  <c:v>122.21935483870971</c:v>
                </c:pt>
                <c:pt idx="11">
                  <c:v>122.99</c:v>
                </c:pt>
                <c:pt idx="12">
                  <c:v>120.41249999999999</c:v>
                </c:pt>
                <c:pt idx="13">
                  <c:v>123.98888888888889</c:v>
                </c:pt>
                <c:pt idx="14">
                  <c:v>124.4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CF-42BA-BA7D-EECB9E7270A2}"/>
            </c:ext>
          </c:extLst>
        </c:ser>
        <c:ser>
          <c:idx val="3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Fettgruppe!$M$10:$M$24</c:f>
              <c:numCache>
                <c:formatCode>0.0</c:formatCode>
                <c:ptCount val="15"/>
                <c:pt idx="0">
                  <c:v>110.1</c:v>
                </c:pt>
                <c:pt idx="1">
                  <c:v>104.77500000000001</c:v>
                </c:pt>
                <c:pt idx="2">
                  <c:v>110.62857142857141</c:v>
                </c:pt>
                <c:pt idx="3">
                  <c:v>113.80358565737048</c:v>
                </c:pt>
                <c:pt idx="4">
                  <c:v>115.80451866404722</c:v>
                </c:pt>
                <c:pt idx="5">
                  <c:v>116.84153354632591</c:v>
                </c:pt>
                <c:pt idx="6">
                  <c:v>117.96744186046516</c:v>
                </c:pt>
                <c:pt idx="7">
                  <c:v>117.94431279620839</c:v>
                </c:pt>
                <c:pt idx="8">
                  <c:v>119.1777183600714</c:v>
                </c:pt>
                <c:pt idx="9">
                  <c:v>119.0327935222672</c:v>
                </c:pt>
                <c:pt idx="10">
                  <c:v>118.87284768211916</c:v>
                </c:pt>
                <c:pt idx="11">
                  <c:v>120.05490196078436</c:v>
                </c:pt>
                <c:pt idx="12">
                  <c:v>120.42608695652171</c:v>
                </c:pt>
                <c:pt idx="13">
                  <c:v>120.3</c:v>
                </c:pt>
                <c:pt idx="14">
                  <c:v>119.72499999999999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CF-42BA-BA7D-EECB9E727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3304"/>
        <c:axId val="530193696"/>
      </c:barChart>
      <c:catAx>
        <c:axId val="530193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3696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9089423536707919E-2"/>
              <c:y val="0.281488774799426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95503703780466"/>
          <c:y val="0.21152670206079646"/>
          <c:w val="7.2850386786173102E-2"/>
          <c:h val="0.1089930650369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antall produsenter per FETTGRUPPE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496-430D-9BCF-34322E4D2875}"/>
            </c:ext>
          </c:extLst>
        </c:ser>
        <c:ser>
          <c:idx val="5"/>
          <c:order val="1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E496-430D-9BCF-34322E4D2875}"/>
            </c:ext>
          </c:extLst>
        </c:ser>
        <c:ser>
          <c:idx val="10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E496-430D-9BCF-34322E4D2875}"/>
            </c:ext>
          </c:extLst>
        </c:ser>
        <c:ser>
          <c:idx val="2"/>
          <c:order val="3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E496-430D-9BCF-34322E4D2875}"/>
            </c:ext>
          </c:extLst>
        </c:ser>
        <c:ser>
          <c:idx val="3"/>
          <c:order val="4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E496-430D-9BCF-34322E4D2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0952"/>
        <c:axId val="530191344"/>
      </c:barChart>
      <c:catAx>
        <c:axId val="5301909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1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09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471034147723821"/>
          <c:y val="0.1812816837611610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andels% over 40 kg per FETTGRUPPE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28154926580128E-2"/>
          <c:y val="0.18636338019097307"/>
          <c:w val="0.88609699815800658"/>
          <c:h val="0.711094847583885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Fettgruppe!$W$42:$W$56</c:f>
              <c:numCache>
                <c:formatCode>0.0</c:formatCode>
                <c:ptCount val="15"/>
                <c:pt idx="0">
                  <c:v>0</c:v>
                </c:pt>
                <c:pt idx="1">
                  <c:v>13.157894736842103</c:v>
                </c:pt>
                <c:pt idx="2">
                  <c:v>27.972027972027966</c:v>
                </c:pt>
                <c:pt idx="3">
                  <c:v>46.839080459770123</c:v>
                </c:pt>
                <c:pt idx="4">
                  <c:v>63.98305084745764</c:v>
                </c:pt>
                <c:pt idx="5">
                  <c:v>73.935483870967744</c:v>
                </c:pt>
                <c:pt idx="6">
                  <c:v>75.070555032925697</c:v>
                </c:pt>
                <c:pt idx="7">
                  <c:v>77.326106594399278</c:v>
                </c:pt>
                <c:pt idx="8">
                  <c:v>83.438485804416402</c:v>
                </c:pt>
                <c:pt idx="9">
                  <c:v>92.608695652173907</c:v>
                </c:pt>
                <c:pt idx="10">
                  <c:v>93.413173652694553</c:v>
                </c:pt>
                <c:pt idx="11">
                  <c:v>94.520547945205479</c:v>
                </c:pt>
                <c:pt idx="12">
                  <c:v>95.454545454545439</c:v>
                </c:pt>
                <c:pt idx="13">
                  <c:v>91.666666666666686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9A-4DE4-B1BC-2B9A6246D3FF}"/>
            </c:ext>
          </c:extLst>
        </c:ser>
        <c:ser>
          <c:idx val="4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Fettgruppe!$W$26:$W$40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13.333333333333337</c:v>
                </c:pt>
                <c:pt idx="3">
                  <c:v>36.127167630057805</c:v>
                </c:pt>
                <c:pt idx="4">
                  <c:v>57.821229050279314</c:v>
                </c:pt>
                <c:pt idx="5">
                  <c:v>64.661654135338352</c:v>
                </c:pt>
                <c:pt idx="6">
                  <c:v>73.70441458733201</c:v>
                </c:pt>
                <c:pt idx="7">
                  <c:v>78.218780251694099</c:v>
                </c:pt>
                <c:pt idx="8">
                  <c:v>84.64</c:v>
                </c:pt>
                <c:pt idx="9">
                  <c:v>86.075949367088626</c:v>
                </c:pt>
                <c:pt idx="10">
                  <c:v>93.181818181818173</c:v>
                </c:pt>
                <c:pt idx="11">
                  <c:v>92.857142857142875</c:v>
                </c:pt>
                <c:pt idx="12">
                  <c:v>90.476190476190439</c:v>
                </c:pt>
                <c:pt idx="13">
                  <c:v>94.444444444444443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9A-4DE4-B1BC-2B9A6246D3FF}"/>
            </c:ext>
          </c:extLst>
        </c:ser>
        <c:ser>
          <c:idx val="6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Fettgruppe!$W$10:$W$24</c:f>
              <c:numCache>
                <c:formatCode>0.0</c:formatCode>
                <c:ptCount val="15"/>
                <c:pt idx="0">
                  <c:v>100</c:v>
                </c:pt>
                <c:pt idx="1">
                  <c:v>0</c:v>
                </c:pt>
                <c:pt idx="2">
                  <c:v>22.222222222222225</c:v>
                </c:pt>
                <c:pt idx="3">
                  <c:v>40.575079872204469</c:v>
                </c:pt>
                <c:pt idx="4">
                  <c:v>55.070202808112313</c:v>
                </c:pt>
                <c:pt idx="5">
                  <c:v>65</c:v>
                </c:pt>
                <c:pt idx="6">
                  <c:v>73.673036093418261</c:v>
                </c:pt>
                <c:pt idx="7">
                  <c:v>75.586353944562902</c:v>
                </c:pt>
                <c:pt idx="8">
                  <c:v>83.747927031509107</c:v>
                </c:pt>
                <c:pt idx="9">
                  <c:v>82.758620689655189</c:v>
                </c:pt>
                <c:pt idx="10">
                  <c:v>86.25</c:v>
                </c:pt>
                <c:pt idx="11">
                  <c:v>98.076923076923109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9A-4DE4-B1BC-2B9A6246D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9776"/>
        <c:axId val="530190168"/>
      </c:barChart>
      <c:catAx>
        <c:axId val="530189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01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9016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over 40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9776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447895435766517"/>
          <c:y val="0.27128745548727512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Vær, middel KLASSE innen FETTGRUPPE</a:t>
            </a:r>
          </a:p>
        </c:rich>
      </c:tx>
      <c:layout>
        <c:manualLayout>
          <c:xMode val="edge"/>
          <c:yMode val="edge"/>
          <c:x val="0.12249632786727348"/>
          <c:y val="4.11549429865359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Fettgruppe!$P$42:$P$56</c:f>
              <c:numCache>
                <c:formatCode>0.00</c:formatCode>
                <c:ptCount val="15"/>
                <c:pt idx="0">
                  <c:v>0</c:v>
                </c:pt>
                <c:pt idx="1">
                  <c:v>4.1315789473684221</c:v>
                </c:pt>
                <c:pt idx="2">
                  <c:v>5.58041958041958</c:v>
                </c:pt>
                <c:pt idx="3">
                  <c:v>6.5517241379310356</c:v>
                </c:pt>
                <c:pt idx="4">
                  <c:v>7.27683615819209</c:v>
                </c:pt>
                <c:pt idx="5">
                  <c:v>7.9135483870967747</c:v>
                </c:pt>
                <c:pt idx="6">
                  <c:v>8.2935089369708379</c:v>
                </c:pt>
                <c:pt idx="7">
                  <c:v>8.4588979223125609</c:v>
                </c:pt>
                <c:pt idx="8">
                  <c:v>8.8138801261829673</c:v>
                </c:pt>
                <c:pt idx="9">
                  <c:v>9.1869565217391322</c:v>
                </c:pt>
                <c:pt idx="10">
                  <c:v>9.2155688622754504</c:v>
                </c:pt>
                <c:pt idx="11">
                  <c:v>9.6849315068493151</c:v>
                </c:pt>
                <c:pt idx="12">
                  <c:v>9.6818181818181817</c:v>
                </c:pt>
                <c:pt idx="13">
                  <c:v>9.5416666666666643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76-4332-AC48-2E9C59A24406}"/>
            </c:ext>
          </c:extLst>
        </c:ser>
        <c:ser>
          <c:idx val="4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Fettgruppe!$P$26:$P$40</c:f>
              <c:numCache>
                <c:formatCode>0.00</c:formatCode>
                <c:ptCount val="15"/>
                <c:pt idx="0">
                  <c:v>0</c:v>
                </c:pt>
                <c:pt idx="1">
                  <c:v>3.0833333333333335</c:v>
                </c:pt>
                <c:pt idx="2">
                  <c:v>5.5222222222222221</c:v>
                </c:pt>
                <c:pt idx="3">
                  <c:v>6.2369942196531793</c:v>
                </c:pt>
                <c:pt idx="4">
                  <c:v>7.1368715083798886</c:v>
                </c:pt>
                <c:pt idx="5">
                  <c:v>7.7543859649122799</c:v>
                </c:pt>
                <c:pt idx="6">
                  <c:v>8.1238003838771604</c:v>
                </c:pt>
                <c:pt idx="7">
                  <c:v>8.3969022265246878</c:v>
                </c:pt>
                <c:pt idx="8">
                  <c:v>8.7712000000000003</c:v>
                </c:pt>
                <c:pt idx="9">
                  <c:v>8.9578059071729985</c:v>
                </c:pt>
                <c:pt idx="10">
                  <c:v>9.1988636363636385</c:v>
                </c:pt>
                <c:pt idx="11">
                  <c:v>9.3714285714285754</c:v>
                </c:pt>
                <c:pt idx="12">
                  <c:v>9.2857142857142883</c:v>
                </c:pt>
                <c:pt idx="13">
                  <c:v>10.222222222222221</c:v>
                </c:pt>
                <c:pt idx="14">
                  <c:v>12.8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76-4332-AC48-2E9C59A24406}"/>
            </c:ext>
          </c:extLst>
        </c:ser>
        <c:ser>
          <c:idx val="6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Fettgruppe!$P$10:$P$24</c:f>
              <c:numCache>
                <c:formatCode>0.00</c:formatCode>
                <c:ptCount val="15"/>
                <c:pt idx="0">
                  <c:v>0</c:v>
                </c:pt>
                <c:pt idx="1">
                  <c:v>5</c:v>
                </c:pt>
                <c:pt idx="2">
                  <c:v>5.603174603174601</c:v>
                </c:pt>
                <c:pt idx="3">
                  <c:v>6.5814696485623028</c:v>
                </c:pt>
                <c:pt idx="4">
                  <c:v>7.1684867394695786</c:v>
                </c:pt>
                <c:pt idx="5">
                  <c:v>7.7554054054054076</c:v>
                </c:pt>
                <c:pt idx="6">
                  <c:v>8.3004246284501093</c:v>
                </c:pt>
                <c:pt idx="7">
                  <c:v>8.604477611940295</c:v>
                </c:pt>
                <c:pt idx="8">
                  <c:v>8.9203980099502491</c:v>
                </c:pt>
                <c:pt idx="9">
                  <c:v>9.5057471264367823</c:v>
                </c:pt>
                <c:pt idx="10">
                  <c:v>9.65</c:v>
                </c:pt>
                <c:pt idx="11">
                  <c:v>10.115384615384611</c:v>
                </c:pt>
                <c:pt idx="12">
                  <c:v>10.913043478260873</c:v>
                </c:pt>
                <c:pt idx="13">
                  <c:v>11.2</c:v>
                </c:pt>
                <c:pt idx="1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76-4332-AC48-2E9C59A24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9536227980678493E-2"/>
          <c:y val="0.2116169441823586"/>
          <c:w val="7.2405441176969842E-2"/>
          <c:h val="0.184553029195625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Vær, middel VEKT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6859890926263E-2"/>
          <c:y val="0.18662490947605295"/>
          <c:w val="0.87893892857459543"/>
          <c:h val="0.7183937258114462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Fettgruppe!$R$42:$R$56</c:f>
              <c:numCache>
                <c:formatCode>0.0</c:formatCode>
                <c:ptCount val="15"/>
                <c:pt idx="0">
                  <c:v>0</c:v>
                </c:pt>
                <c:pt idx="1">
                  <c:v>25.490789473684202</c:v>
                </c:pt>
                <c:pt idx="2">
                  <c:v>29.185594405594426</c:v>
                </c:pt>
                <c:pt idx="3">
                  <c:v>34.347413793103442</c:v>
                </c:pt>
                <c:pt idx="4">
                  <c:v>38.290776836158209</c:v>
                </c:pt>
                <c:pt idx="5">
                  <c:v>41.29224516129031</c:v>
                </c:pt>
                <c:pt idx="6">
                  <c:v>43.187403574788327</c:v>
                </c:pt>
                <c:pt idx="7">
                  <c:v>45.523965672990009</c:v>
                </c:pt>
                <c:pt idx="8">
                  <c:v>48.591388012618246</c:v>
                </c:pt>
                <c:pt idx="9">
                  <c:v>51.518652173913033</c:v>
                </c:pt>
                <c:pt idx="10">
                  <c:v>53.06592814371259</c:v>
                </c:pt>
                <c:pt idx="11">
                  <c:v>57.256164383561639</c:v>
                </c:pt>
                <c:pt idx="12">
                  <c:v>54.704545454545446</c:v>
                </c:pt>
                <c:pt idx="13">
                  <c:v>56.574999999999989</c:v>
                </c:pt>
                <c:pt idx="14">
                  <c:v>68.500000000000014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4C-417A-B991-0CC7E74B7B81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Fettgruppe!$R$26:$R$40</c:f>
              <c:numCache>
                <c:formatCode>0.0</c:formatCode>
                <c:ptCount val="15"/>
                <c:pt idx="0">
                  <c:v>16.3</c:v>
                </c:pt>
                <c:pt idx="1">
                  <c:v>18.833333333333329</c:v>
                </c:pt>
                <c:pt idx="2">
                  <c:v>27.404444444444433</c:v>
                </c:pt>
                <c:pt idx="3">
                  <c:v>31.480635838150313</c:v>
                </c:pt>
                <c:pt idx="4">
                  <c:v>37.059078212290451</c:v>
                </c:pt>
                <c:pt idx="5">
                  <c:v>39.282706766917272</c:v>
                </c:pt>
                <c:pt idx="6">
                  <c:v>41.972552783109379</c:v>
                </c:pt>
                <c:pt idx="7">
                  <c:v>44.883252662149054</c:v>
                </c:pt>
                <c:pt idx="8">
                  <c:v>47.47675200000004</c:v>
                </c:pt>
                <c:pt idx="9">
                  <c:v>48.972995780590736</c:v>
                </c:pt>
                <c:pt idx="10">
                  <c:v>52.708522727272751</c:v>
                </c:pt>
                <c:pt idx="11">
                  <c:v>53.99</c:v>
                </c:pt>
                <c:pt idx="12">
                  <c:v>54.6</c:v>
                </c:pt>
                <c:pt idx="13">
                  <c:v>58.111111111111121</c:v>
                </c:pt>
                <c:pt idx="14">
                  <c:v>72.240000000000009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4C-417A-B991-0CC7E74B7B81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Fettgruppe!$R$10:$R$24</c:f>
              <c:numCache>
                <c:formatCode>0.0</c:formatCode>
                <c:ptCount val="15"/>
                <c:pt idx="0">
                  <c:v>38.6</c:v>
                </c:pt>
                <c:pt idx="1">
                  <c:v>20.287499999999994</c:v>
                </c:pt>
                <c:pt idx="2">
                  <c:v>28.092063492063499</c:v>
                </c:pt>
                <c:pt idx="3">
                  <c:v>32.384025559105396</c:v>
                </c:pt>
                <c:pt idx="4">
                  <c:v>35.777535101403998</c:v>
                </c:pt>
                <c:pt idx="5">
                  <c:v>39.488513513513531</c:v>
                </c:pt>
                <c:pt idx="6">
                  <c:v>42.540870488322689</c:v>
                </c:pt>
                <c:pt idx="7">
                  <c:v>44.454371002132312</c:v>
                </c:pt>
                <c:pt idx="8">
                  <c:v>47.505638474295203</c:v>
                </c:pt>
                <c:pt idx="9">
                  <c:v>49.20268199233719</c:v>
                </c:pt>
                <c:pt idx="10">
                  <c:v>50.072499999999998</c:v>
                </c:pt>
                <c:pt idx="11">
                  <c:v>53.605769230769241</c:v>
                </c:pt>
                <c:pt idx="12">
                  <c:v>58.886956521739123</c:v>
                </c:pt>
                <c:pt idx="13">
                  <c:v>56.22</c:v>
                </c:pt>
                <c:pt idx="14">
                  <c:v>60.837499999999984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4C-417A-B991-0CC7E74B7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196821151384196"/>
          <c:y val="0.26582008204733881"/>
          <c:w val="8.2589963386024312E-2"/>
          <c:h val="0.161643761439848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middel VEKT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6859890926263E-2"/>
          <c:y val="0.18662490947605295"/>
          <c:w val="0.87893892857459543"/>
          <c:h val="0.7183937258114462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Fettgruppe!$R$26:$R$40</c:f>
              <c:numCache>
                <c:formatCode>0.0</c:formatCode>
                <c:ptCount val="15"/>
                <c:pt idx="0">
                  <c:v>16.3</c:v>
                </c:pt>
                <c:pt idx="1">
                  <c:v>18.833333333333329</c:v>
                </c:pt>
                <c:pt idx="2">
                  <c:v>27.404444444444433</c:v>
                </c:pt>
                <c:pt idx="3">
                  <c:v>31.480635838150313</c:v>
                </c:pt>
                <c:pt idx="4">
                  <c:v>37.059078212290451</c:v>
                </c:pt>
                <c:pt idx="5">
                  <c:v>39.282706766917272</c:v>
                </c:pt>
                <c:pt idx="6">
                  <c:v>41.972552783109379</c:v>
                </c:pt>
                <c:pt idx="7">
                  <c:v>44.883252662149054</c:v>
                </c:pt>
                <c:pt idx="8">
                  <c:v>47.47675200000004</c:v>
                </c:pt>
                <c:pt idx="9">
                  <c:v>48.972995780590736</c:v>
                </c:pt>
                <c:pt idx="10">
                  <c:v>52.708522727272751</c:v>
                </c:pt>
                <c:pt idx="11">
                  <c:v>53.99</c:v>
                </c:pt>
                <c:pt idx="12">
                  <c:v>54.6</c:v>
                </c:pt>
                <c:pt idx="13">
                  <c:v>58.111111111111121</c:v>
                </c:pt>
                <c:pt idx="14">
                  <c:v>72.240000000000009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9-43F7-95A3-3DEAD8B1FDCC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Fettgruppe!$R$10:$R$24</c:f>
              <c:numCache>
                <c:formatCode>0.0</c:formatCode>
                <c:ptCount val="15"/>
                <c:pt idx="0">
                  <c:v>38.6</c:v>
                </c:pt>
                <c:pt idx="1">
                  <c:v>20.287499999999994</c:v>
                </c:pt>
                <c:pt idx="2">
                  <c:v>28.092063492063499</c:v>
                </c:pt>
                <c:pt idx="3">
                  <c:v>32.384025559105396</c:v>
                </c:pt>
                <c:pt idx="4">
                  <c:v>35.777535101403998</c:v>
                </c:pt>
                <c:pt idx="5">
                  <c:v>39.488513513513531</c:v>
                </c:pt>
                <c:pt idx="6">
                  <c:v>42.540870488322689</c:v>
                </c:pt>
                <c:pt idx="7">
                  <c:v>44.454371002132312</c:v>
                </c:pt>
                <c:pt idx="8">
                  <c:v>47.505638474295203</c:v>
                </c:pt>
                <c:pt idx="9">
                  <c:v>49.20268199233719</c:v>
                </c:pt>
                <c:pt idx="10">
                  <c:v>50.072499999999998</c:v>
                </c:pt>
                <c:pt idx="11">
                  <c:v>53.605769230769241</c:v>
                </c:pt>
                <c:pt idx="12">
                  <c:v>58.886956521739123</c:v>
                </c:pt>
                <c:pt idx="13">
                  <c:v>56.22</c:v>
                </c:pt>
                <c:pt idx="14">
                  <c:v>60.837499999999984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9-43F7-95A3-3DEAD8B1F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196821151384196"/>
          <c:y val="0.26582008204733881"/>
          <c:w val="7.7251757968756579E-2"/>
          <c:h val="0.134932191751582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antall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6859890926263E-2"/>
          <c:y val="0.18662490947605295"/>
          <c:w val="0.87893892857459543"/>
          <c:h val="0.7183937258114462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Fettgruppe!$F$42:$F$56</c:f>
              <c:numCache>
                <c:formatCode>General</c:formatCode>
                <c:ptCount val="15"/>
                <c:pt idx="0">
                  <c:v>0</c:v>
                </c:pt>
                <c:pt idx="1">
                  <c:v>38</c:v>
                </c:pt>
                <c:pt idx="2">
                  <c:v>143</c:v>
                </c:pt>
                <c:pt idx="3">
                  <c:v>348</c:v>
                </c:pt>
                <c:pt idx="4">
                  <c:v>708</c:v>
                </c:pt>
                <c:pt idx="5">
                  <c:v>775</c:v>
                </c:pt>
                <c:pt idx="6">
                  <c:v>1063</c:v>
                </c:pt>
                <c:pt idx="7">
                  <c:v>1107</c:v>
                </c:pt>
                <c:pt idx="8">
                  <c:v>634</c:v>
                </c:pt>
                <c:pt idx="9">
                  <c:v>230</c:v>
                </c:pt>
                <c:pt idx="10">
                  <c:v>167</c:v>
                </c:pt>
                <c:pt idx="11">
                  <c:v>73</c:v>
                </c:pt>
                <c:pt idx="12">
                  <c:v>22</c:v>
                </c:pt>
                <c:pt idx="13">
                  <c:v>24</c:v>
                </c:pt>
                <c:pt idx="1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D9-40AC-B173-EEC8C75915AE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Fettgruppe!$F$26:$F$40</c:f>
              <c:numCache>
                <c:formatCode>General</c:formatCode>
                <c:ptCount val="15"/>
                <c:pt idx="0">
                  <c:v>1</c:v>
                </c:pt>
                <c:pt idx="1">
                  <c:v>12</c:v>
                </c:pt>
                <c:pt idx="2">
                  <c:v>90</c:v>
                </c:pt>
                <c:pt idx="3">
                  <c:v>346</c:v>
                </c:pt>
                <c:pt idx="4">
                  <c:v>716</c:v>
                </c:pt>
                <c:pt idx="5">
                  <c:v>798</c:v>
                </c:pt>
                <c:pt idx="6">
                  <c:v>1042</c:v>
                </c:pt>
                <c:pt idx="7">
                  <c:v>1033</c:v>
                </c:pt>
                <c:pt idx="8">
                  <c:v>625</c:v>
                </c:pt>
                <c:pt idx="9">
                  <c:v>237</c:v>
                </c:pt>
                <c:pt idx="10">
                  <c:v>176</c:v>
                </c:pt>
                <c:pt idx="11">
                  <c:v>70</c:v>
                </c:pt>
                <c:pt idx="12">
                  <c:v>21</c:v>
                </c:pt>
                <c:pt idx="13">
                  <c:v>18</c:v>
                </c:pt>
                <c:pt idx="1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D9-40AC-B173-EEC8C75915AE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6"/>
              <c:layout>
                <c:manualLayout>
                  <c:x val="-7.8628333527976885E-17"/>
                  <c:y val="-7.7122486297095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E1-4DD3-AE1F-6FC1132D70AE}"/>
                </c:ext>
              </c:extLst>
            </c:dLbl>
            <c:dLbl>
              <c:idx val="7"/>
              <c:layout>
                <c:manualLayout>
                  <c:x val="1.2866603211686523E-2"/>
                  <c:y val="-5.9494489429187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E1-4DD3-AE1F-6FC1132D70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Fettgruppe!$F$10:$F$24</c:f>
              <c:numCache>
                <c:formatCode>General</c:formatCode>
                <c:ptCount val="15"/>
                <c:pt idx="0">
                  <c:v>1</c:v>
                </c:pt>
                <c:pt idx="1">
                  <c:v>8</c:v>
                </c:pt>
                <c:pt idx="2">
                  <c:v>63</c:v>
                </c:pt>
                <c:pt idx="3">
                  <c:v>313</c:v>
                </c:pt>
                <c:pt idx="4">
                  <c:v>641</c:v>
                </c:pt>
                <c:pt idx="5">
                  <c:v>740</c:v>
                </c:pt>
                <c:pt idx="6">
                  <c:v>942</c:v>
                </c:pt>
                <c:pt idx="7">
                  <c:v>938</c:v>
                </c:pt>
                <c:pt idx="8">
                  <c:v>603</c:v>
                </c:pt>
                <c:pt idx="9">
                  <c:v>261</c:v>
                </c:pt>
                <c:pt idx="10">
                  <c:v>160</c:v>
                </c:pt>
                <c:pt idx="11">
                  <c:v>52</c:v>
                </c:pt>
                <c:pt idx="12">
                  <c:v>23</c:v>
                </c:pt>
                <c:pt idx="13">
                  <c:v>5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D9-40AC-B173-EEC8C7591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5729137063"/>
          <c:y val="0.28446815587382729"/>
          <c:w val="7.7249093216851722E-2"/>
          <c:h val="0.17947261405669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antall slakt innen de ulike FETTGRUPPENE</a:t>
            </a:r>
          </a:p>
        </c:rich>
      </c:tx>
      <c:layout>
        <c:manualLayout>
          <c:xMode val="edge"/>
          <c:yMode val="edge"/>
          <c:x val="0.10897247095846579"/>
          <c:y val="5.03223813165718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6859890926263E-2"/>
          <c:y val="0.18662490947605295"/>
          <c:w val="0.87893892857459543"/>
          <c:h val="0.7183937258114462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Fettgruppe!$F$26:$F$40</c:f>
              <c:numCache>
                <c:formatCode>General</c:formatCode>
                <c:ptCount val="15"/>
                <c:pt idx="0">
                  <c:v>1</c:v>
                </c:pt>
                <c:pt idx="1">
                  <c:v>12</c:v>
                </c:pt>
                <c:pt idx="2">
                  <c:v>90</c:v>
                </c:pt>
                <c:pt idx="3">
                  <c:v>346</c:v>
                </c:pt>
                <c:pt idx="4">
                  <c:v>716</c:v>
                </c:pt>
                <c:pt idx="5">
                  <c:v>798</c:v>
                </c:pt>
                <c:pt idx="6">
                  <c:v>1042</c:v>
                </c:pt>
                <c:pt idx="7">
                  <c:v>1033</c:v>
                </c:pt>
                <c:pt idx="8">
                  <c:v>625</c:v>
                </c:pt>
                <c:pt idx="9">
                  <c:v>237</c:v>
                </c:pt>
                <c:pt idx="10">
                  <c:v>176</c:v>
                </c:pt>
                <c:pt idx="11">
                  <c:v>70</c:v>
                </c:pt>
                <c:pt idx="12">
                  <c:v>21</c:v>
                </c:pt>
                <c:pt idx="13">
                  <c:v>18</c:v>
                </c:pt>
                <c:pt idx="1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7F-4751-8AB4-A89F951A2B54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Fettgruppe!$F$10:$F$24</c:f>
              <c:numCache>
                <c:formatCode>General</c:formatCode>
                <c:ptCount val="15"/>
                <c:pt idx="0">
                  <c:v>1</c:v>
                </c:pt>
                <c:pt idx="1">
                  <c:v>8</c:v>
                </c:pt>
                <c:pt idx="2">
                  <c:v>63</c:v>
                </c:pt>
                <c:pt idx="3">
                  <c:v>313</c:v>
                </c:pt>
                <c:pt idx="4">
                  <c:v>641</c:v>
                </c:pt>
                <c:pt idx="5">
                  <c:v>740</c:v>
                </c:pt>
                <c:pt idx="6">
                  <c:v>942</c:v>
                </c:pt>
                <c:pt idx="7">
                  <c:v>938</c:v>
                </c:pt>
                <c:pt idx="8">
                  <c:v>603</c:v>
                </c:pt>
                <c:pt idx="9">
                  <c:v>261</c:v>
                </c:pt>
                <c:pt idx="10">
                  <c:v>160</c:v>
                </c:pt>
                <c:pt idx="11">
                  <c:v>52</c:v>
                </c:pt>
                <c:pt idx="12">
                  <c:v>23</c:v>
                </c:pt>
                <c:pt idx="13">
                  <c:v>5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7F-4751-8AB4-A89F951A2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6885117813826148E-2"/>
          <c:h val="0.157007783597273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antalls%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45252147610948"/>
          <c:y val="0.19445912277422567"/>
          <c:w val="0.86575503050771796"/>
          <c:h val="0.7105597683124318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Fettgruppe!$G$42:$G$56</c:f>
              <c:numCache>
                <c:formatCode>0.0</c:formatCode>
                <c:ptCount val="15"/>
                <c:pt idx="0">
                  <c:v>0</c:v>
                </c:pt>
                <c:pt idx="1">
                  <c:v>0.71227741330834127</c:v>
                </c:pt>
                <c:pt idx="2">
                  <c:v>2.6804123711340195</c:v>
                </c:pt>
                <c:pt idx="3">
                  <c:v>6.5229615745079652</c:v>
                </c:pt>
                <c:pt idx="4">
                  <c:v>13.270852858481719</c:v>
                </c:pt>
                <c:pt idx="5">
                  <c:v>14.526710402999059</c:v>
                </c:pt>
                <c:pt idx="6">
                  <c:v>19.925023430178072</c:v>
                </c:pt>
                <c:pt idx="7">
                  <c:v>20.749765698219299</c:v>
                </c:pt>
                <c:pt idx="8">
                  <c:v>11.883786316776009</c:v>
                </c:pt>
                <c:pt idx="9">
                  <c:v>4.3111527647610117</c:v>
                </c:pt>
                <c:pt idx="10">
                  <c:v>3.1302717900656054</c:v>
                </c:pt>
                <c:pt idx="11">
                  <c:v>1.3683223992502345</c:v>
                </c:pt>
                <c:pt idx="12">
                  <c:v>0.41237113402061853</c:v>
                </c:pt>
                <c:pt idx="13">
                  <c:v>0.44985941893158377</c:v>
                </c:pt>
                <c:pt idx="14">
                  <c:v>5.6232427366447971E-2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F5-4EC3-91B2-28FFC23B763B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Fettgruppe!$G$26:$G$40</c:f>
              <c:numCache>
                <c:formatCode>0.0</c:formatCode>
                <c:ptCount val="15"/>
                <c:pt idx="0">
                  <c:v>1.9264110961279127E-2</c:v>
                </c:pt>
                <c:pt idx="1">
                  <c:v>0.2311693315353496</c:v>
                </c:pt>
                <c:pt idx="2">
                  <c:v>1.7337699865151222</c:v>
                </c:pt>
                <c:pt idx="3">
                  <c:v>6.6653823926025835</c:v>
                </c:pt>
                <c:pt idx="4">
                  <c:v>13.793103448275859</c:v>
                </c:pt>
                <c:pt idx="5">
                  <c:v>15.372760547100752</c:v>
                </c:pt>
                <c:pt idx="6">
                  <c:v>20.073203621652873</c:v>
                </c:pt>
                <c:pt idx="7">
                  <c:v>19.899826623001349</c:v>
                </c:pt>
                <c:pt idx="8">
                  <c:v>12.040069350799461</c:v>
                </c:pt>
                <c:pt idx="9">
                  <c:v>4.5655942978231554</c:v>
                </c:pt>
                <c:pt idx="10">
                  <c:v>3.3904835291851274</c:v>
                </c:pt>
                <c:pt idx="11">
                  <c:v>1.3484877672895397</c:v>
                </c:pt>
                <c:pt idx="12">
                  <c:v>0.40454633018686192</c:v>
                </c:pt>
                <c:pt idx="13">
                  <c:v>0.34675399730302442</c:v>
                </c:pt>
                <c:pt idx="14">
                  <c:v>9.6320554806395647E-2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F5-4EC3-91B2-28FFC23B763B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Fettgruppe!$G$10:$G$24</c:f>
              <c:numCache>
                <c:formatCode>0.0</c:formatCode>
                <c:ptCount val="15"/>
                <c:pt idx="0">
                  <c:v>2.1012817818869503E-2</c:v>
                </c:pt>
                <c:pt idx="1">
                  <c:v>0.16810254255095605</c:v>
                </c:pt>
                <c:pt idx="2">
                  <c:v>1.3238075225887795</c:v>
                </c:pt>
                <c:pt idx="3">
                  <c:v>6.5770119773061584</c:v>
                </c:pt>
                <c:pt idx="4">
                  <c:v>13.46921622189536</c:v>
                </c:pt>
                <c:pt idx="5">
                  <c:v>15.549485185963436</c:v>
                </c:pt>
                <c:pt idx="6">
                  <c:v>19.794074385375076</c:v>
                </c:pt>
                <c:pt idx="7">
                  <c:v>19.710023114099595</c:v>
                </c:pt>
                <c:pt idx="8">
                  <c:v>12.670729144778312</c:v>
                </c:pt>
                <c:pt idx="9">
                  <c:v>5.4843454507249412</c:v>
                </c:pt>
                <c:pt idx="10">
                  <c:v>3.3620508510191209</c:v>
                </c:pt>
                <c:pt idx="11">
                  <c:v>1.0926665265812148</c:v>
                </c:pt>
                <c:pt idx="12">
                  <c:v>0.48329480983399881</c:v>
                </c:pt>
                <c:pt idx="13">
                  <c:v>0.10506408909434752</c:v>
                </c:pt>
                <c:pt idx="14">
                  <c:v>0.16810254255095605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F5-4EC3-91B2-28FFC23B7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6.5305919496925921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antall produsenter og antall slakt per produsent, hittil i år </a:t>
            </a:r>
          </a:p>
        </c:rich>
      </c:tx>
      <c:layout>
        <c:manualLayout>
          <c:xMode val="edge"/>
          <c:yMode val="edge"/>
          <c:x val="0.14364781861473014"/>
          <c:y val="3.46114220077262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59422841180171E-2"/>
          <c:y val="0.131580666346129"/>
          <c:w val="0.80586444306778182"/>
          <c:h val="0.75509011452133323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circle"/>
            <c:size val="13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År!$AB$8:$AB$36</c:f>
              <c:numCache>
                <c:formatCode>#,##0</c:formatCode>
                <c:ptCount val="29"/>
                <c:pt idx="0">
                  <c:v>10095</c:v>
                </c:pt>
                <c:pt idx="1">
                  <c:v>9064</c:v>
                </c:pt>
                <c:pt idx="2">
                  <c:v>8916</c:v>
                </c:pt>
                <c:pt idx="3">
                  <c:v>8548</c:v>
                </c:pt>
                <c:pt idx="4">
                  <c:v>8185</c:v>
                </c:pt>
                <c:pt idx="5">
                  <c:v>7591</c:v>
                </c:pt>
                <c:pt idx="6">
                  <c:v>6918</c:v>
                </c:pt>
                <c:pt idx="7">
                  <c:v>5619</c:v>
                </c:pt>
                <c:pt idx="8">
                  <c:v>5941</c:v>
                </c:pt>
                <c:pt idx="9">
                  <c:v>5199</c:v>
                </c:pt>
                <c:pt idx="10">
                  <c:v>5335</c:v>
                </c:pt>
                <c:pt idx="11">
                  <c:v>4968</c:v>
                </c:pt>
                <c:pt idx="12">
                  <c:v>5223</c:v>
                </c:pt>
                <c:pt idx="13">
                  <c:v>4839</c:v>
                </c:pt>
                <c:pt idx="14">
                  <c:v>5056</c:v>
                </c:pt>
                <c:pt idx="15">
                  <c:v>4825</c:v>
                </c:pt>
                <c:pt idx="16">
                  <c:v>4452</c:v>
                </c:pt>
                <c:pt idx="17">
                  <c:v>4448</c:v>
                </c:pt>
                <c:pt idx="18">
                  <c:v>4388</c:v>
                </c:pt>
                <c:pt idx="19">
                  <c:v>4233</c:v>
                </c:pt>
                <c:pt idx="20">
                  <c:v>4383</c:v>
                </c:pt>
                <c:pt idx="21">
                  <c:v>4192</c:v>
                </c:pt>
                <c:pt idx="22">
                  <c:v>3810</c:v>
                </c:pt>
                <c:pt idx="23">
                  <c:v>3534</c:v>
                </c:pt>
                <c:pt idx="24">
                  <c:v>3450</c:v>
                </c:pt>
                <c:pt idx="25">
                  <c:v>3467</c:v>
                </c:pt>
                <c:pt idx="26">
                  <c:v>3410</c:v>
                </c:pt>
                <c:pt idx="27">
                  <c:v>3328</c:v>
                </c:pt>
                <c:pt idx="28">
                  <c:v>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A9-4E1B-ABC5-AECC4D9CE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0200"/>
        <c:axId val="462799808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År!$AD$8:$AD$36</c:f>
              <c:numCache>
                <c:formatCode>0</c:formatCode>
                <c:ptCount val="29"/>
                <c:pt idx="0">
                  <c:v>1.6071322436849926</c:v>
                </c:pt>
                <c:pt idx="1">
                  <c:v>1.5476610767872905</c:v>
                </c:pt>
                <c:pt idx="2">
                  <c:v>1.5622476446837146</c:v>
                </c:pt>
                <c:pt idx="3">
                  <c:v>1.5971572297613477</c:v>
                </c:pt>
                <c:pt idx="4">
                  <c:v>1.5859499083689677</c:v>
                </c:pt>
                <c:pt idx="5">
                  <c:v>1.5434066657884338</c:v>
                </c:pt>
                <c:pt idx="6">
                  <c:v>1.5446805435096849</c:v>
                </c:pt>
                <c:pt idx="7">
                  <c:v>1.4805125467164977</c:v>
                </c:pt>
                <c:pt idx="8">
                  <c:v>1.5783538124894798</c:v>
                </c:pt>
                <c:pt idx="9">
                  <c:v>1.581073283323716</c:v>
                </c:pt>
                <c:pt idx="10">
                  <c:v>1.5846298031865043</c:v>
                </c:pt>
                <c:pt idx="11">
                  <c:v>1.5897745571658615</c:v>
                </c:pt>
                <c:pt idx="12">
                  <c:v>1.5743825387708215</c:v>
                </c:pt>
                <c:pt idx="13">
                  <c:v>1.6108700144657988</c:v>
                </c:pt>
                <c:pt idx="14">
                  <c:v>1.5979034810126582</c:v>
                </c:pt>
                <c:pt idx="15">
                  <c:v>1.6182383419689119</c:v>
                </c:pt>
                <c:pt idx="16">
                  <c:v>1.6030997304582211</c:v>
                </c:pt>
                <c:pt idx="17">
                  <c:v>1.6398381294964028</c:v>
                </c:pt>
                <c:pt idx="18">
                  <c:v>1.6064266180492253</c:v>
                </c:pt>
                <c:pt idx="19">
                  <c:v>1.5901252067091898</c:v>
                </c:pt>
                <c:pt idx="20">
                  <c:v>1.5774583618526123</c:v>
                </c:pt>
                <c:pt idx="21">
                  <c:v>1.6130725190839694</c:v>
                </c:pt>
                <c:pt idx="22">
                  <c:v>1.6377952755905512</c:v>
                </c:pt>
                <c:pt idx="23">
                  <c:v>1.6386530843237126</c:v>
                </c:pt>
                <c:pt idx="24">
                  <c:v>1.6193188405797101</c:v>
                </c:pt>
                <c:pt idx="25">
                  <c:v>1.5477357946351313</c:v>
                </c:pt>
                <c:pt idx="26">
                  <c:v>1.564516129032258</c:v>
                </c:pt>
                <c:pt idx="27">
                  <c:v>1.5597956730769231</c:v>
                </c:pt>
                <c:pt idx="28">
                  <c:v>1.520933205496964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A9-4E1B-ABC5-AECC4D9CE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99416"/>
        <c:axId val="462822936"/>
      </c:lineChart>
      <c:catAx>
        <c:axId val="462800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80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62799808"/>
        <c:scaling>
          <c:orientation val="minMax"/>
          <c:max val="10000"/>
          <c:min val="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200"/>
        <c:crosses val="autoZero"/>
        <c:crossBetween val="between"/>
      </c:valAx>
      <c:catAx>
        <c:axId val="462799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22936"/>
        <c:crossesAt val="0"/>
        <c:auto val="1"/>
        <c:lblAlgn val="ctr"/>
        <c:lblOffset val="100"/>
        <c:noMultiLvlLbl val="0"/>
      </c:catAx>
      <c:valAx>
        <c:axId val="462822936"/>
        <c:scaling>
          <c:orientation val="minMax"/>
          <c:max val="8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425603281828143"/>
              <c:y val="0.3543010491903023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416"/>
        <c:crosses val="max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991780135794923"/>
          <c:y val="0.19923698036732337"/>
          <c:w val="0.14946385603946455"/>
          <c:h val="0.122472725359124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VÆR:</a:t>
            </a:r>
            <a:r>
              <a:rPr lang="nb-NO" sz="2800" baseline="0"/>
              <a:t> m</a:t>
            </a:r>
            <a:r>
              <a:rPr lang="nb-NO" sz="2800"/>
              <a:t>iddel klasse 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44986690328305E-2"/>
          <c:y val="0.15062111801242237"/>
          <c:w val="0.93078970718722276"/>
          <c:h val="0.74689440993788825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Uke!$S$64:$S$115</c:f>
              <c:numCache>
                <c:formatCode>0.00</c:formatCode>
                <c:ptCount val="52"/>
                <c:pt idx="0">
                  <c:v>9.3333333333333357</c:v>
                </c:pt>
                <c:pt idx="1">
                  <c:v>7.8989361702127683</c:v>
                </c:pt>
                <c:pt idx="2">
                  <c:v>7.4473684210526301</c:v>
                </c:pt>
                <c:pt idx="3">
                  <c:v>8.1089108910891099</c:v>
                </c:pt>
                <c:pt idx="4">
                  <c:v>7.96</c:v>
                </c:pt>
                <c:pt idx="5">
                  <c:v>8.3557692307692282</c:v>
                </c:pt>
                <c:pt idx="6">
                  <c:v>8.2023809523809508</c:v>
                </c:pt>
                <c:pt idx="7">
                  <c:v>7.8897058823529393</c:v>
                </c:pt>
                <c:pt idx="8">
                  <c:v>8.2452830188679211</c:v>
                </c:pt>
                <c:pt idx="9">
                  <c:v>8.2210109018830551</c:v>
                </c:pt>
                <c:pt idx="10">
                  <c:v>8.0356536502546696</c:v>
                </c:pt>
                <c:pt idx="11">
                  <c:v>7.9509043927648557</c:v>
                </c:pt>
                <c:pt idx="12">
                  <c:v>7.6604361370716516</c:v>
                </c:pt>
                <c:pt idx="13">
                  <c:v>3</c:v>
                </c:pt>
                <c:pt idx="14">
                  <c:v>7.5744680851063828</c:v>
                </c:pt>
                <c:pt idx="15">
                  <c:v>8.5714285714285694</c:v>
                </c:pt>
                <c:pt idx="16">
                  <c:v>7.1632653061224492</c:v>
                </c:pt>
                <c:pt idx="17">
                  <c:v>7.6458333333333313</c:v>
                </c:pt>
                <c:pt idx="18">
                  <c:v>7.796875</c:v>
                </c:pt>
                <c:pt idx="19">
                  <c:v>8</c:v>
                </c:pt>
                <c:pt idx="20">
                  <c:v>7.2911392405063262</c:v>
                </c:pt>
                <c:pt idx="21">
                  <c:v>7.9090909090909101</c:v>
                </c:pt>
                <c:pt idx="22">
                  <c:v>7.234375</c:v>
                </c:pt>
                <c:pt idx="23">
                  <c:v>6.8</c:v>
                </c:pt>
                <c:pt idx="24">
                  <c:v>7.216216216216214</c:v>
                </c:pt>
                <c:pt idx="25">
                  <c:v>8.4</c:v>
                </c:pt>
                <c:pt idx="26">
                  <c:v>7.3333333333333313</c:v>
                </c:pt>
                <c:pt idx="27">
                  <c:v>7.8571428571428559</c:v>
                </c:pt>
                <c:pt idx="28">
                  <c:v>7.5</c:v>
                </c:pt>
                <c:pt idx="29">
                  <c:v>8.3333333333333357</c:v>
                </c:pt>
                <c:pt idx="30">
                  <c:v>8</c:v>
                </c:pt>
                <c:pt idx="31">
                  <c:v>8.2105263157894726</c:v>
                </c:pt>
                <c:pt idx="32">
                  <c:v>8.4677419354838719</c:v>
                </c:pt>
                <c:pt idx="33">
                  <c:v>7.7307692307692291</c:v>
                </c:pt>
                <c:pt idx="34">
                  <c:v>8.5161290322580623</c:v>
                </c:pt>
                <c:pt idx="35">
                  <c:v>8.4117647058823515</c:v>
                </c:pt>
                <c:pt idx="36">
                  <c:v>8.6470588235294112</c:v>
                </c:pt>
                <c:pt idx="37">
                  <c:v>7.648148148148147</c:v>
                </c:pt>
                <c:pt idx="38">
                  <c:v>7.9629629629629628</c:v>
                </c:pt>
                <c:pt idx="39">
                  <c:v>7.7714285714285696</c:v>
                </c:pt>
                <c:pt idx="40">
                  <c:v>7.7669902912621378</c:v>
                </c:pt>
                <c:pt idx="41">
                  <c:v>8.6333333333333311</c:v>
                </c:pt>
                <c:pt idx="42">
                  <c:v>8.32704402515723</c:v>
                </c:pt>
                <c:pt idx="43">
                  <c:v>8.0935251798561136</c:v>
                </c:pt>
                <c:pt idx="44">
                  <c:v>7.5818181818181811</c:v>
                </c:pt>
                <c:pt idx="45">
                  <c:v>8.2439024390243887</c:v>
                </c:pt>
                <c:pt idx="46">
                  <c:v>7.4912280701754383</c:v>
                </c:pt>
                <c:pt idx="47">
                  <c:v>7.5750000000000002</c:v>
                </c:pt>
                <c:pt idx="48">
                  <c:v>8.46511627906977</c:v>
                </c:pt>
                <c:pt idx="49">
                  <c:v>7.8181818181818192</c:v>
                </c:pt>
                <c:pt idx="50">
                  <c:v>7.2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64-40FB-A00C-6E79FE9752A1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Uke!$S$10:$S$61</c:f>
              <c:numCache>
                <c:formatCode>0.00</c:formatCode>
                <c:ptCount val="52"/>
                <c:pt idx="0">
                  <c:v>10.199999999999999</c:v>
                </c:pt>
                <c:pt idx="1">
                  <c:v>8.3551401869158894</c:v>
                </c:pt>
                <c:pt idx="2">
                  <c:v>7.75</c:v>
                </c:pt>
                <c:pt idx="3">
                  <c:v>8.3928571428571388</c:v>
                </c:pt>
                <c:pt idx="4">
                  <c:v>7.7826086956521747</c:v>
                </c:pt>
                <c:pt idx="5">
                  <c:v>7.8527131782945725</c:v>
                </c:pt>
                <c:pt idx="6">
                  <c:v>8.1190476190476222</c:v>
                </c:pt>
                <c:pt idx="7">
                  <c:v>8.460674157303373</c:v>
                </c:pt>
                <c:pt idx="8">
                  <c:v>7.7209302325581408</c:v>
                </c:pt>
                <c:pt idx="9">
                  <c:v>8.3201506591337111</c:v>
                </c:pt>
                <c:pt idx="10">
                  <c:v>8.3185550082101809</c:v>
                </c:pt>
                <c:pt idx="11">
                  <c:v>8.1181102362204722</c:v>
                </c:pt>
                <c:pt idx="12">
                  <c:v>0</c:v>
                </c:pt>
                <c:pt idx="13">
                  <c:v>7.8105263157894749</c:v>
                </c:pt>
                <c:pt idx="14">
                  <c:v>7.5580357142857117</c:v>
                </c:pt>
                <c:pt idx="15">
                  <c:v>7.5789473684210495</c:v>
                </c:pt>
                <c:pt idx="16">
                  <c:v>7.2549019607843137</c:v>
                </c:pt>
                <c:pt idx="17">
                  <c:v>8.2666666666666693</c:v>
                </c:pt>
                <c:pt idx="18">
                  <c:v>7.6</c:v>
                </c:pt>
                <c:pt idx="19">
                  <c:v>8.2916666666666643</c:v>
                </c:pt>
                <c:pt idx="20">
                  <c:v>7.3684210526315779</c:v>
                </c:pt>
                <c:pt idx="21">
                  <c:v>7.8125</c:v>
                </c:pt>
                <c:pt idx="22">
                  <c:v>7.6666666666666687</c:v>
                </c:pt>
                <c:pt idx="23">
                  <c:v>6.6071428571428559</c:v>
                </c:pt>
                <c:pt idx="24">
                  <c:v>8.5</c:v>
                </c:pt>
                <c:pt idx="25">
                  <c:v>7.7407407407407396</c:v>
                </c:pt>
                <c:pt idx="26">
                  <c:v>8.6666666666666643</c:v>
                </c:pt>
                <c:pt idx="27">
                  <c:v>7</c:v>
                </c:pt>
                <c:pt idx="28">
                  <c:v>7.7</c:v>
                </c:pt>
                <c:pt idx="29">
                  <c:v>10</c:v>
                </c:pt>
                <c:pt idx="30">
                  <c:v>7.2857142857142883</c:v>
                </c:pt>
                <c:pt idx="31">
                  <c:v>7.2</c:v>
                </c:pt>
                <c:pt idx="32">
                  <c:v>8.7142857142857117</c:v>
                </c:pt>
                <c:pt idx="33">
                  <c:v>9.2553191489361701</c:v>
                </c:pt>
                <c:pt idx="34">
                  <c:v>8.9615384615384652</c:v>
                </c:pt>
                <c:pt idx="35">
                  <c:v>8.4698795180722897</c:v>
                </c:pt>
                <c:pt idx="36">
                  <c:v>9.2222222222222232</c:v>
                </c:pt>
                <c:pt idx="37">
                  <c:v>8.5</c:v>
                </c:pt>
                <c:pt idx="38">
                  <c:v>8.0491803278688518</c:v>
                </c:pt>
                <c:pt idx="39">
                  <c:v>8.4712643678160902</c:v>
                </c:pt>
                <c:pt idx="40">
                  <c:v>8.4725274725274744</c:v>
                </c:pt>
                <c:pt idx="41">
                  <c:v>8.5442176870748305</c:v>
                </c:pt>
                <c:pt idx="42">
                  <c:v>8.2985074626865671</c:v>
                </c:pt>
                <c:pt idx="43">
                  <c:v>8.6062992125984259</c:v>
                </c:pt>
                <c:pt idx="44">
                  <c:v>8.1</c:v>
                </c:pt>
                <c:pt idx="45">
                  <c:v>8.1587301587301582</c:v>
                </c:pt>
                <c:pt idx="46">
                  <c:v>7.9193548387096788</c:v>
                </c:pt>
                <c:pt idx="47">
                  <c:v>7.9859154929577469</c:v>
                </c:pt>
                <c:pt idx="48">
                  <c:v>7.7065217391304355</c:v>
                </c:pt>
                <c:pt idx="49">
                  <c:v>8</c:v>
                </c:pt>
                <c:pt idx="50">
                  <c:v>7.25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64-40FB-A00C-6E79FE97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63773956768691"/>
          <c:y val="5.7023576421280787E-2"/>
          <c:w val="8.0792579785454288E-2"/>
          <c:h val="0.16531366599248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Vær, middel K-FAKTOR per FETTGRUPPE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074871724538526"/>
          <c:h val="0.713496570735207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Fettgruppe!$N$26:$N$40</c:f>
              <c:numCache>
                <c:formatCode>0.0</c:formatCode>
                <c:ptCount val="15"/>
                <c:pt idx="0">
                  <c:v>0</c:v>
                </c:pt>
                <c:pt idx="1">
                  <c:v>17.218846936610348</c:v>
                </c:pt>
                <c:pt idx="2">
                  <c:v>19.598943005569613</c:v>
                </c:pt>
                <c:pt idx="3">
                  <c:v>20.054576499290743</c:v>
                </c:pt>
                <c:pt idx="4">
                  <c:v>23.351883087652329</c:v>
                </c:pt>
                <c:pt idx="5">
                  <c:v>23.139039134316391</c:v>
                </c:pt>
                <c:pt idx="6">
                  <c:v>24.624259034927597</c:v>
                </c:pt>
                <c:pt idx="7">
                  <c:v>26.280025638933807</c:v>
                </c:pt>
                <c:pt idx="8">
                  <c:v>27.604251079804456</c:v>
                </c:pt>
                <c:pt idx="9">
                  <c:v>28.202265764655198</c:v>
                </c:pt>
                <c:pt idx="10">
                  <c:v>29.796825302011872</c:v>
                </c:pt>
                <c:pt idx="11">
                  <c:v>29.380559324296833</c:v>
                </c:pt>
                <c:pt idx="12">
                  <c:v>30.40318987098188</c:v>
                </c:pt>
                <c:pt idx="13">
                  <c:v>33.08584057173266</c:v>
                </c:pt>
                <c:pt idx="14">
                  <c:v>40.17219446583055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A6-43B0-B0E7-68CC0DC02B10}"/>
            </c:ext>
          </c:extLst>
        </c:ser>
        <c:ser>
          <c:idx val="3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Fettgruppe!$N$10:$N$24</c:f>
              <c:numCache>
                <c:formatCode>0.0</c:formatCode>
                <c:ptCount val="15"/>
                <c:pt idx="0">
                  <c:v>28.921801944457865</c:v>
                </c:pt>
                <c:pt idx="1">
                  <c:v>16.73800978768331</c:v>
                </c:pt>
                <c:pt idx="2">
                  <c:v>19.811293276087035</c:v>
                </c:pt>
                <c:pt idx="3">
                  <c:v>20.921947761582217</c:v>
                </c:pt>
                <c:pt idx="4">
                  <c:v>22.72610602047012</c:v>
                </c:pt>
                <c:pt idx="5">
                  <c:v>24.10722311763098</c:v>
                </c:pt>
                <c:pt idx="6">
                  <c:v>25.519073667758128</c:v>
                </c:pt>
                <c:pt idx="7">
                  <c:v>26.463903217361807</c:v>
                </c:pt>
                <c:pt idx="8">
                  <c:v>27.490077879101456</c:v>
                </c:pt>
                <c:pt idx="9">
                  <c:v>28.460955895420511</c:v>
                </c:pt>
                <c:pt idx="10">
                  <c:v>29.133151780800777</c:v>
                </c:pt>
                <c:pt idx="11">
                  <c:v>31.078878083476301</c:v>
                </c:pt>
                <c:pt idx="12">
                  <c:v>33.52435334235453</c:v>
                </c:pt>
                <c:pt idx="13">
                  <c:v>31.714701848756377</c:v>
                </c:pt>
                <c:pt idx="14">
                  <c:v>35.375586418818102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A6-43B0-B0E7-68CC0DC02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3304"/>
        <c:axId val="530193696"/>
      </c:barChart>
      <c:catAx>
        <c:axId val="530193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9089423536707919E-2"/>
              <c:y val="0.281488774799426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95503703780466"/>
          <c:y val="0.21152670206079646"/>
          <c:w val="7.2850386786173102E-2"/>
          <c:h val="0.1089930650369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mnd'!$J$14:$J$25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4.5892611289582386E-2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D-43A6-B831-F192845B6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19896"/>
        <c:axId val="775120288"/>
      </c:barChart>
      <c:catAx>
        <c:axId val="775119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19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mnd'!$M$14:$M$25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38.6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B-4862-A7F4-1050F22F4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1072"/>
        <c:axId val="775121464"/>
      </c:barChart>
      <c:catAx>
        <c:axId val="775121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1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mnd'!$D$14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mnd'!$U$14:$U$25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8-4D3E-B22A-A04BB5AD7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2248"/>
        <c:axId val="775122640"/>
      </c:barChart>
      <c:catAx>
        <c:axId val="775122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2640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592662349676831E-2"/>
              <c:y val="0.334126085799021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mnd'!$J$29:$J$40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0.1376778338687471</c:v>
                </c:pt>
                <c:pt idx="3">
                  <c:v>0.24330900243309003</c:v>
                </c:pt>
                <c:pt idx="4">
                  <c:v>0</c:v>
                </c:pt>
                <c:pt idx="5">
                  <c:v>2.2471910112359552</c:v>
                </c:pt>
                <c:pt idx="6">
                  <c:v>0</c:v>
                </c:pt>
                <c:pt idx="7">
                  <c:v>0</c:v>
                </c:pt>
                <c:pt idx="8">
                  <c:v>0.4385964912280701</c:v>
                </c:pt>
                <c:pt idx="9">
                  <c:v>0</c:v>
                </c:pt>
                <c:pt idx="10">
                  <c:v>0.3236245954692557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4BA0-AE81-A62018507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4600"/>
        <c:axId val="775124992"/>
      </c:barChart>
      <c:catAx>
        <c:axId val="775124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mnd'!$M$29:$M$40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27.266666666666659</c:v>
                </c:pt>
                <c:pt idx="3">
                  <c:v>11.9</c:v>
                </c:pt>
                <c:pt idx="4">
                  <c:v>0</c:v>
                </c:pt>
                <c:pt idx="5">
                  <c:v>13.5</c:v>
                </c:pt>
                <c:pt idx="6">
                  <c:v>0</c:v>
                </c:pt>
                <c:pt idx="7">
                  <c:v>0</c:v>
                </c:pt>
                <c:pt idx="8">
                  <c:v>14.9</c:v>
                </c:pt>
                <c:pt idx="9">
                  <c:v>0</c:v>
                </c:pt>
                <c:pt idx="10">
                  <c:v>26.7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1-4F9F-A451-A7D080BA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5776"/>
        <c:axId val="775126168"/>
      </c:barChart>
      <c:catAx>
        <c:axId val="775125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616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5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mnd'!$U$29:$U$40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7.3333333333333313</c:v>
                </c:pt>
                <c:pt idx="3">
                  <c:v>3</c:v>
                </c:pt>
                <c:pt idx="4">
                  <c:v>0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0-4120-8EAE-F56BBA290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6952"/>
        <c:axId val="775127344"/>
      </c:barChart>
      <c:catAx>
        <c:axId val="775126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7344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747910432427445E-2"/>
              <c:y val="0.324437449494979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mnd'!$J$44:$J$55</c:f>
              <c:numCache>
                <c:formatCode>0.0</c:formatCode>
                <c:ptCount val="12"/>
                <c:pt idx="0">
                  <c:v>0.69930069930069916</c:v>
                </c:pt>
                <c:pt idx="1">
                  <c:v>3.4810126582278476</c:v>
                </c:pt>
                <c:pt idx="2">
                  <c:v>1.6062413951353831</c:v>
                </c:pt>
                <c:pt idx="3">
                  <c:v>1.7031630170316303</c:v>
                </c:pt>
                <c:pt idx="4">
                  <c:v>0.74074074074074081</c:v>
                </c:pt>
                <c:pt idx="5">
                  <c:v>1.1235955056179776</c:v>
                </c:pt>
                <c:pt idx="6">
                  <c:v>0</c:v>
                </c:pt>
                <c:pt idx="7">
                  <c:v>0</c:v>
                </c:pt>
                <c:pt idx="8">
                  <c:v>0.4385964912280701</c:v>
                </c:pt>
                <c:pt idx="9">
                  <c:v>0.91911764705882371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F-4264-8FA7-5D65686C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9304"/>
        <c:axId val="775129696"/>
      </c:barChart>
      <c:catAx>
        <c:axId val="775129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969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mnd'!$M$44:$M$55</c:f>
              <c:numCache>
                <c:formatCode>0.0</c:formatCode>
                <c:ptCount val="12"/>
                <c:pt idx="0">
                  <c:v>34.25</c:v>
                </c:pt>
                <c:pt idx="1">
                  <c:v>29.645454545454541</c:v>
                </c:pt>
                <c:pt idx="2">
                  <c:v>30.085714285714278</c:v>
                </c:pt>
                <c:pt idx="3">
                  <c:v>21.25714285714287</c:v>
                </c:pt>
                <c:pt idx="4">
                  <c:v>15.2</c:v>
                </c:pt>
                <c:pt idx="5">
                  <c:v>13.6</c:v>
                </c:pt>
                <c:pt idx="6">
                  <c:v>0</c:v>
                </c:pt>
                <c:pt idx="7">
                  <c:v>0</c:v>
                </c:pt>
                <c:pt idx="8">
                  <c:v>26.6</c:v>
                </c:pt>
                <c:pt idx="9">
                  <c:v>23.6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E-411D-AEE5-4CC7C625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0480"/>
        <c:axId val="775130872"/>
      </c:barChart>
      <c:catAx>
        <c:axId val="775130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0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mnd'!$U$44:$U$55</c:f>
              <c:numCache>
                <c:formatCode>0.00</c:formatCode>
                <c:ptCount val="12"/>
                <c:pt idx="0">
                  <c:v>8</c:v>
                </c:pt>
                <c:pt idx="1">
                  <c:v>5.6363636363636358</c:v>
                </c:pt>
                <c:pt idx="2">
                  <c:v>5.5714285714285694</c:v>
                </c:pt>
                <c:pt idx="3">
                  <c:v>5.4285714285714306</c:v>
                </c:pt>
                <c:pt idx="4">
                  <c:v>4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6</c:v>
                </c:pt>
                <c:pt idx="9">
                  <c:v>5.2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B-4A62-80BC-CBEEACD7D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1656"/>
        <c:axId val="775132048"/>
      </c:barChart>
      <c:catAx>
        <c:axId val="775131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2048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54958456658091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1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middel fettgruppe, per uke </a:t>
            </a:r>
          </a:p>
        </c:rich>
      </c:tx>
      <c:layout>
        <c:manualLayout>
          <c:xMode val="edge"/>
          <c:yMode val="edge"/>
          <c:x val="0.1492456327391383"/>
          <c:y val="3.0078530270865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4088367142639E-2"/>
          <c:y val="0.15847136282069654"/>
          <c:w val="0.88593774620381183"/>
          <c:h val="0.72884416361241411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Uke!$Z$64:$Z$115</c:f>
              <c:numCache>
                <c:formatCode>0.00</c:formatCode>
                <c:ptCount val="52"/>
                <c:pt idx="0">
                  <c:v>7</c:v>
                </c:pt>
                <c:pt idx="1">
                  <c:v>6.1595744680851059</c:v>
                </c:pt>
                <c:pt idx="2">
                  <c:v>5.8157894736842115</c:v>
                </c:pt>
                <c:pt idx="3">
                  <c:v>6.5049504950495054</c:v>
                </c:pt>
                <c:pt idx="4">
                  <c:v>6.2</c:v>
                </c:pt>
                <c:pt idx="5">
                  <c:v>6.8557692307692308</c:v>
                </c:pt>
                <c:pt idx="6">
                  <c:v>6.5595238095238084</c:v>
                </c:pt>
                <c:pt idx="7">
                  <c:v>6.6102941176470607</c:v>
                </c:pt>
                <c:pt idx="8">
                  <c:v>6.798742138364779</c:v>
                </c:pt>
                <c:pt idx="9">
                  <c:v>7.061446977205156</c:v>
                </c:pt>
                <c:pt idx="10">
                  <c:v>7.0271646859083203</c:v>
                </c:pt>
                <c:pt idx="11">
                  <c:v>6.8966408268733845</c:v>
                </c:pt>
                <c:pt idx="12">
                  <c:v>6.7570093457943923</c:v>
                </c:pt>
                <c:pt idx="13">
                  <c:v>4</c:v>
                </c:pt>
                <c:pt idx="14">
                  <c:v>7.0212765957446788</c:v>
                </c:pt>
                <c:pt idx="15">
                  <c:v>7.6190476190476222</c:v>
                </c:pt>
                <c:pt idx="16">
                  <c:v>6.8877551020408152</c:v>
                </c:pt>
                <c:pt idx="17">
                  <c:v>6.6041666666666687</c:v>
                </c:pt>
                <c:pt idx="18">
                  <c:v>6.953125</c:v>
                </c:pt>
                <c:pt idx="19">
                  <c:v>7.3333333333333313</c:v>
                </c:pt>
                <c:pt idx="20">
                  <c:v>7.0632911392405058</c:v>
                </c:pt>
                <c:pt idx="21">
                  <c:v>6.9545454545454541</c:v>
                </c:pt>
                <c:pt idx="22">
                  <c:v>6.75</c:v>
                </c:pt>
                <c:pt idx="23">
                  <c:v>6.333333333333333</c:v>
                </c:pt>
                <c:pt idx="24">
                  <c:v>7.108108108108107</c:v>
                </c:pt>
                <c:pt idx="25">
                  <c:v>7.9666666666666686</c:v>
                </c:pt>
                <c:pt idx="26">
                  <c:v>6.333333333333333</c:v>
                </c:pt>
                <c:pt idx="27">
                  <c:v>6.2857142857142847</c:v>
                </c:pt>
                <c:pt idx="28">
                  <c:v>8.25</c:v>
                </c:pt>
                <c:pt idx="29">
                  <c:v>8.8333333333333357</c:v>
                </c:pt>
                <c:pt idx="30">
                  <c:v>7.5714285714285694</c:v>
                </c:pt>
                <c:pt idx="31">
                  <c:v>8.6315789473684195</c:v>
                </c:pt>
                <c:pt idx="32">
                  <c:v>8.387096774193548</c:v>
                </c:pt>
                <c:pt idx="33">
                  <c:v>8</c:v>
                </c:pt>
                <c:pt idx="34">
                  <c:v>8.870967741935484</c:v>
                </c:pt>
                <c:pt idx="35">
                  <c:v>8.5</c:v>
                </c:pt>
                <c:pt idx="36">
                  <c:v>9.117647058823529</c:v>
                </c:pt>
                <c:pt idx="37">
                  <c:v>8.8148148148148149</c:v>
                </c:pt>
                <c:pt idx="38">
                  <c:v>9.2469135802469111</c:v>
                </c:pt>
                <c:pt idx="39">
                  <c:v>8.2666666666666693</c:v>
                </c:pt>
                <c:pt idx="40">
                  <c:v>8.4854368932038842</c:v>
                </c:pt>
                <c:pt idx="41">
                  <c:v>8.5777777777777775</c:v>
                </c:pt>
                <c:pt idx="42">
                  <c:v>7.7924528301886751</c:v>
                </c:pt>
                <c:pt idx="43">
                  <c:v>7.47482014388489</c:v>
                </c:pt>
                <c:pt idx="44">
                  <c:v>7.0272727272727282</c:v>
                </c:pt>
                <c:pt idx="45">
                  <c:v>6.9512195121951219</c:v>
                </c:pt>
                <c:pt idx="46">
                  <c:v>6.1228070175438605</c:v>
                </c:pt>
                <c:pt idx="47">
                  <c:v>5.7249999999999996</c:v>
                </c:pt>
                <c:pt idx="48">
                  <c:v>5.8139534883720918</c:v>
                </c:pt>
                <c:pt idx="49">
                  <c:v>6.2727272727272716</c:v>
                </c:pt>
                <c:pt idx="50">
                  <c:v>5.6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4-45BB-9E7B-319DA2A6DD7A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Uke!$Z$10:$Z$61</c:f>
              <c:numCache>
                <c:formatCode>0.00</c:formatCode>
                <c:ptCount val="52"/>
                <c:pt idx="0">
                  <c:v>7.2</c:v>
                </c:pt>
                <c:pt idx="1">
                  <c:v>6.4953271028037403</c:v>
                </c:pt>
                <c:pt idx="2">
                  <c:v>5.7884615384615401</c:v>
                </c:pt>
                <c:pt idx="3">
                  <c:v>6.8392857142857109</c:v>
                </c:pt>
                <c:pt idx="4">
                  <c:v>7.304347826086957</c:v>
                </c:pt>
                <c:pt idx="5">
                  <c:v>6.2790697674418636</c:v>
                </c:pt>
                <c:pt idx="6">
                  <c:v>7.0714285714285694</c:v>
                </c:pt>
                <c:pt idx="7">
                  <c:v>6.404494382022472</c:v>
                </c:pt>
                <c:pt idx="8">
                  <c:v>6.5348837209302335</c:v>
                </c:pt>
                <c:pt idx="9">
                  <c:v>6.9246704331450086</c:v>
                </c:pt>
                <c:pt idx="10">
                  <c:v>7.3119868637109997</c:v>
                </c:pt>
                <c:pt idx="11">
                  <c:v>7.0177165354330713</c:v>
                </c:pt>
                <c:pt idx="12">
                  <c:v>0</c:v>
                </c:pt>
                <c:pt idx="13">
                  <c:v>7.273684210526314</c:v>
                </c:pt>
                <c:pt idx="14">
                  <c:v>7.0714285714285694</c:v>
                </c:pt>
                <c:pt idx="15">
                  <c:v>7.1578947368421044</c:v>
                </c:pt>
                <c:pt idx="16">
                  <c:v>6.8235294117647056</c:v>
                </c:pt>
                <c:pt idx="17">
                  <c:v>8.0666666666666664</c:v>
                </c:pt>
                <c:pt idx="18">
                  <c:v>7</c:v>
                </c:pt>
                <c:pt idx="19">
                  <c:v>8.1666666666666661</c:v>
                </c:pt>
                <c:pt idx="20">
                  <c:v>6.4736842105263186</c:v>
                </c:pt>
                <c:pt idx="21">
                  <c:v>7.65625</c:v>
                </c:pt>
                <c:pt idx="22">
                  <c:v>6.9166666666666687</c:v>
                </c:pt>
                <c:pt idx="23">
                  <c:v>6.1071428571428559</c:v>
                </c:pt>
                <c:pt idx="24">
                  <c:v>7.6818181818181808</c:v>
                </c:pt>
                <c:pt idx="25">
                  <c:v>7.9629629629629628</c:v>
                </c:pt>
                <c:pt idx="26">
                  <c:v>7.1111111111111116</c:v>
                </c:pt>
                <c:pt idx="27">
                  <c:v>7</c:v>
                </c:pt>
                <c:pt idx="28">
                  <c:v>10.3</c:v>
                </c:pt>
                <c:pt idx="29">
                  <c:v>10</c:v>
                </c:pt>
                <c:pt idx="30">
                  <c:v>7.8571428571428559</c:v>
                </c:pt>
                <c:pt idx="31">
                  <c:v>7.4</c:v>
                </c:pt>
                <c:pt idx="32">
                  <c:v>8.2380952380952355</c:v>
                </c:pt>
                <c:pt idx="33">
                  <c:v>9.1489361702127674</c:v>
                </c:pt>
                <c:pt idx="34">
                  <c:v>8.9230769230769216</c:v>
                </c:pt>
                <c:pt idx="35">
                  <c:v>8.7228915662650603</c:v>
                </c:pt>
                <c:pt idx="36">
                  <c:v>8.9629629629629655</c:v>
                </c:pt>
                <c:pt idx="37">
                  <c:v>8.8947368421052619</c:v>
                </c:pt>
                <c:pt idx="38">
                  <c:v>7.9344262295081984</c:v>
                </c:pt>
                <c:pt idx="39">
                  <c:v>8.8275862068965498</c:v>
                </c:pt>
                <c:pt idx="40">
                  <c:v>8.8351648351648304</c:v>
                </c:pt>
                <c:pt idx="41">
                  <c:v>7.8027210884353746</c:v>
                </c:pt>
                <c:pt idx="42">
                  <c:v>7.2835820895522367</c:v>
                </c:pt>
                <c:pt idx="43">
                  <c:v>7.0314960629921268</c:v>
                </c:pt>
                <c:pt idx="44">
                  <c:v>6.8111111111111118</c:v>
                </c:pt>
                <c:pt idx="45">
                  <c:v>6.4761904761904754</c:v>
                </c:pt>
                <c:pt idx="46">
                  <c:v>6.5806451612903212</c:v>
                </c:pt>
                <c:pt idx="47">
                  <c:v>6.2676056338028188</c:v>
                </c:pt>
                <c:pt idx="48">
                  <c:v>6.1304347826086953</c:v>
                </c:pt>
                <c:pt idx="49">
                  <c:v>6.333333333333333</c:v>
                </c:pt>
                <c:pt idx="50">
                  <c:v>5.25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44-45BB-9E7B-319DA2A6D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4296"/>
        <c:axId val="374946256"/>
      </c:lineChart>
      <c:catAx>
        <c:axId val="374944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6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625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4296"/>
        <c:crosses val="autoZero"/>
        <c:crossBetween val="between"/>
      </c:valAx>
      <c:spPr>
        <a:solidFill>
          <a:schemeClr val="bg2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157210780629734"/>
          <c:y val="0.26354270747331698"/>
          <c:w val="9.1465613033945597E-2"/>
          <c:h val="0.142772371979873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mnd'!$J$59:$J$70</c:f>
              <c:numCache>
                <c:formatCode>0.0</c:formatCode>
                <c:ptCount val="12"/>
                <c:pt idx="0">
                  <c:v>8.7412587412587399</c:v>
                </c:pt>
                <c:pt idx="1">
                  <c:v>7.5949367088607556</c:v>
                </c:pt>
                <c:pt idx="2">
                  <c:v>7.3428178063331808</c:v>
                </c:pt>
                <c:pt idx="3">
                  <c:v>6.8126520681265212</c:v>
                </c:pt>
                <c:pt idx="4">
                  <c:v>8.8888888888888893</c:v>
                </c:pt>
                <c:pt idx="5">
                  <c:v>11.235955056179776</c:v>
                </c:pt>
                <c:pt idx="6">
                  <c:v>4</c:v>
                </c:pt>
                <c:pt idx="7">
                  <c:v>0</c:v>
                </c:pt>
                <c:pt idx="8">
                  <c:v>2.1929824561403506</c:v>
                </c:pt>
                <c:pt idx="9">
                  <c:v>2.2058823529411762</c:v>
                </c:pt>
                <c:pt idx="10">
                  <c:v>6.7961165048543695</c:v>
                </c:pt>
                <c:pt idx="11">
                  <c:v>14.285714285714288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2-45B2-A3CC-97C5EDE6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4008"/>
        <c:axId val="775134400"/>
      </c:barChart>
      <c:catAx>
        <c:axId val="775134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44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mnd'!$M$59:$M$70</c:f>
              <c:numCache>
                <c:formatCode>0.0</c:formatCode>
                <c:ptCount val="12"/>
                <c:pt idx="0">
                  <c:v>34.316000000000003</c:v>
                </c:pt>
                <c:pt idx="1">
                  <c:v>33.216666666666676</c:v>
                </c:pt>
                <c:pt idx="2">
                  <c:v>34.856249999999989</c:v>
                </c:pt>
                <c:pt idx="3">
                  <c:v>24.550000000000004</c:v>
                </c:pt>
                <c:pt idx="4">
                  <c:v>30.2</c:v>
                </c:pt>
                <c:pt idx="5">
                  <c:v>26.220000000000002</c:v>
                </c:pt>
                <c:pt idx="6">
                  <c:v>49.4</c:v>
                </c:pt>
                <c:pt idx="7">
                  <c:v>0</c:v>
                </c:pt>
                <c:pt idx="8">
                  <c:v>22.16</c:v>
                </c:pt>
                <c:pt idx="9">
                  <c:v>32.883333333333326</c:v>
                </c:pt>
                <c:pt idx="10">
                  <c:v>30.338095238095224</c:v>
                </c:pt>
                <c:pt idx="11">
                  <c:v>26.68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B-4E61-8B24-EBC059CC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5184"/>
        <c:axId val="222693472"/>
      </c:barChart>
      <c:catAx>
        <c:axId val="775135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5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mnd'!$U$59:$U$70</c:f>
              <c:numCache>
                <c:formatCode>0.00</c:formatCode>
                <c:ptCount val="12"/>
                <c:pt idx="0">
                  <c:v>6.6</c:v>
                </c:pt>
                <c:pt idx="1">
                  <c:v>6.6666666666666687</c:v>
                </c:pt>
                <c:pt idx="2">
                  <c:v>7.09375</c:v>
                </c:pt>
                <c:pt idx="3">
                  <c:v>5.1785714285714306</c:v>
                </c:pt>
                <c:pt idx="4">
                  <c:v>6.166666666666667</c:v>
                </c:pt>
                <c:pt idx="5">
                  <c:v>5.2</c:v>
                </c:pt>
                <c:pt idx="6">
                  <c:v>8</c:v>
                </c:pt>
                <c:pt idx="7">
                  <c:v>0</c:v>
                </c:pt>
                <c:pt idx="8">
                  <c:v>5</c:v>
                </c:pt>
                <c:pt idx="9">
                  <c:v>6.416666666666667</c:v>
                </c:pt>
                <c:pt idx="10">
                  <c:v>6.3809523809523823</c:v>
                </c:pt>
                <c:pt idx="11">
                  <c:v>5.6666666666666679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5-411E-B1E6-B102D3480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4256"/>
        <c:axId val="222694648"/>
      </c:barChart>
      <c:catAx>
        <c:axId val="222694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464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58949684755834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2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7183598521407"/>
          <c:y val="0.15524374141976049"/>
          <c:w val="0.83976528913760429"/>
          <c:h val="0.68102888924140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mnd'!$I$74:$I$85</c:f>
              <c:numCache>
                <c:formatCode>General</c:formatCode>
                <c:ptCount val="12"/>
                <c:pt idx="0">
                  <c:v>55</c:v>
                </c:pt>
                <c:pt idx="1">
                  <c:v>62</c:v>
                </c:pt>
                <c:pt idx="2">
                  <c:v>312</c:v>
                </c:pt>
                <c:pt idx="3">
                  <c:v>51</c:v>
                </c:pt>
                <c:pt idx="4">
                  <c:v>14</c:v>
                </c:pt>
                <c:pt idx="5">
                  <c:v>8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36</c:v>
                </c:pt>
                <c:pt idx="10">
                  <c:v>64</c:v>
                </c:pt>
                <c:pt idx="1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88-42E1-B003-2BFAE8E74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5432"/>
        <c:axId val="222695824"/>
      </c:barChart>
      <c:catAx>
        <c:axId val="222695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4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mnd'!$J$74:$J$85</c:f>
              <c:numCache>
                <c:formatCode>0.0</c:formatCode>
                <c:ptCount val="12"/>
                <c:pt idx="0">
                  <c:v>19.230769230769223</c:v>
                </c:pt>
                <c:pt idx="1">
                  <c:v>19.620253164556964</c:v>
                </c:pt>
                <c:pt idx="2">
                  <c:v>14.318494722349701</c:v>
                </c:pt>
                <c:pt idx="3">
                  <c:v>12.408759124087595</c:v>
                </c:pt>
                <c:pt idx="4">
                  <c:v>10.370370370370372</c:v>
                </c:pt>
                <c:pt idx="5">
                  <c:v>8.9887640449438209</c:v>
                </c:pt>
                <c:pt idx="6">
                  <c:v>16</c:v>
                </c:pt>
                <c:pt idx="7">
                  <c:v>3.0303030303030303</c:v>
                </c:pt>
                <c:pt idx="8">
                  <c:v>2.1929824561403506</c:v>
                </c:pt>
                <c:pt idx="9">
                  <c:v>6.617647058823529</c:v>
                </c:pt>
                <c:pt idx="10">
                  <c:v>20.711974110032365</c:v>
                </c:pt>
                <c:pt idx="11">
                  <c:v>24.761904761904756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3-4CD4-AEDB-4C688AEA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6608"/>
        <c:axId val="222697000"/>
      </c:barChart>
      <c:catAx>
        <c:axId val="222696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7000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6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mnd'!$M$74:$M$85</c:f>
              <c:numCache>
                <c:formatCode>0.0</c:formatCode>
                <c:ptCount val="12"/>
                <c:pt idx="0">
                  <c:v>31.16363636363636</c:v>
                </c:pt>
                <c:pt idx="1">
                  <c:v>36.183870967741939</c:v>
                </c:pt>
                <c:pt idx="2">
                  <c:v>38.158012820512845</c:v>
                </c:pt>
                <c:pt idx="3">
                  <c:v>29.156862745098024</c:v>
                </c:pt>
                <c:pt idx="4">
                  <c:v>28.285714285714281</c:v>
                </c:pt>
                <c:pt idx="5">
                  <c:v>34.75</c:v>
                </c:pt>
                <c:pt idx="6">
                  <c:v>30.55</c:v>
                </c:pt>
                <c:pt idx="7">
                  <c:v>27.524999999999999</c:v>
                </c:pt>
                <c:pt idx="8">
                  <c:v>30.18</c:v>
                </c:pt>
                <c:pt idx="9">
                  <c:v>38.108333333333341</c:v>
                </c:pt>
                <c:pt idx="10">
                  <c:v>35.468749999999993</c:v>
                </c:pt>
                <c:pt idx="11">
                  <c:v>34.023076923076928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7-42DE-8D4F-39F133DF3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7784"/>
        <c:axId val="222698176"/>
      </c:barChart>
      <c:catAx>
        <c:axId val="222697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81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mnd'!$U$74:$U$85</c:f>
              <c:numCache>
                <c:formatCode>0.00</c:formatCode>
                <c:ptCount val="12"/>
                <c:pt idx="0">
                  <c:v>7.4727272727272718</c:v>
                </c:pt>
                <c:pt idx="1">
                  <c:v>7.5322580645161281</c:v>
                </c:pt>
                <c:pt idx="2">
                  <c:v>7.3397435897435903</c:v>
                </c:pt>
                <c:pt idx="3">
                  <c:v>6.4117647058823524</c:v>
                </c:pt>
                <c:pt idx="4">
                  <c:v>5.5</c:v>
                </c:pt>
                <c:pt idx="5">
                  <c:v>6.625</c:v>
                </c:pt>
                <c:pt idx="6">
                  <c:v>6.75</c:v>
                </c:pt>
                <c:pt idx="7">
                  <c:v>6.5</c:v>
                </c:pt>
                <c:pt idx="8">
                  <c:v>4.4000000000000004</c:v>
                </c:pt>
                <c:pt idx="9">
                  <c:v>7.1111111111111116</c:v>
                </c:pt>
                <c:pt idx="10">
                  <c:v>7.109375</c:v>
                </c:pt>
                <c:pt idx="11">
                  <c:v>7.076923076923074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C-42F5-B7C9-296C5FFCE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9352"/>
        <c:axId val="222699744"/>
      </c:barChart>
      <c:catAx>
        <c:axId val="222699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97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03072491387432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61338361823507"/>
          <c:y val="0.19278352137627064"/>
          <c:w val="0.8508237415045834"/>
          <c:h val="0.6434892353421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mnd'!$I$89:$I$100</c:f>
              <c:numCache>
                <c:formatCode>General</c:formatCode>
                <c:ptCount val="12"/>
                <c:pt idx="0">
                  <c:v>69</c:v>
                </c:pt>
                <c:pt idx="1">
                  <c:v>50</c:v>
                </c:pt>
                <c:pt idx="2">
                  <c:v>353</c:v>
                </c:pt>
                <c:pt idx="3">
                  <c:v>60</c:v>
                </c:pt>
                <c:pt idx="4">
                  <c:v>16</c:v>
                </c:pt>
                <c:pt idx="5">
                  <c:v>7</c:v>
                </c:pt>
                <c:pt idx="6">
                  <c:v>1</c:v>
                </c:pt>
                <c:pt idx="7">
                  <c:v>11</c:v>
                </c:pt>
                <c:pt idx="8">
                  <c:v>8</c:v>
                </c:pt>
                <c:pt idx="9">
                  <c:v>72</c:v>
                </c:pt>
                <c:pt idx="10">
                  <c:v>69</c:v>
                </c:pt>
                <c:pt idx="1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4-4371-99E7-645659787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0136"/>
        <c:axId val="222700528"/>
      </c:barChart>
      <c:catAx>
        <c:axId val="222700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1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mnd'!$J$89:$J$100</c:f>
              <c:numCache>
                <c:formatCode>0.0</c:formatCode>
                <c:ptCount val="12"/>
                <c:pt idx="0">
                  <c:v>24.125874125874127</c:v>
                </c:pt>
                <c:pt idx="1">
                  <c:v>15.822784810126588</c:v>
                </c:pt>
                <c:pt idx="2">
                  <c:v>16.200091785222579</c:v>
                </c:pt>
                <c:pt idx="3">
                  <c:v>14.598540145985412</c:v>
                </c:pt>
                <c:pt idx="4">
                  <c:v>11.851851851851851</c:v>
                </c:pt>
                <c:pt idx="5">
                  <c:v>7.8651685393258397</c:v>
                </c:pt>
                <c:pt idx="6">
                  <c:v>4</c:v>
                </c:pt>
                <c:pt idx="7">
                  <c:v>8.3333333333333357</c:v>
                </c:pt>
                <c:pt idx="8">
                  <c:v>3.5087719298245608</c:v>
                </c:pt>
                <c:pt idx="9">
                  <c:v>13.23529411764706</c:v>
                </c:pt>
                <c:pt idx="10">
                  <c:v>22.330097087378647</c:v>
                </c:pt>
                <c:pt idx="11">
                  <c:v>22.857142857142861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7C-425F-9339-FFEA2DE57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1312"/>
        <c:axId val="222701704"/>
      </c:barChart>
      <c:catAx>
        <c:axId val="222701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1704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mnd'!$M$89:$M$100</c:f>
              <c:numCache>
                <c:formatCode>0.0</c:formatCode>
                <c:ptCount val="12"/>
                <c:pt idx="0">
                  <c:v>41.652173913043491</c:v>
                </c:pt>
                <c:pt idx="1">
                  <c:v>40.053999999999995</c:v>
                </c:pt>
                <c:pt idx="2">
                  <c:v>40.645892351274782</c:v>
                </c:pt>
                <c:pt idx="3">
                  <c:v>36.501666666666658</c:v>
                </c:pt>
                <c:pt idx="4">
                  <c:v>38.712499999999999</c:v>
                </c:pt>
                <c:pt idx="5">
                  <c:v>33.9</c:v>
                </c:pt>
                <c:pt idx="6">
                  <c:v>51</c:v>
                </c:pt>
                <c:pt idx="7">
                  <c:v>37.745454545454542</c:v>
                </c:pt>
                <c:pt idx="8">
                  <c:v>33.237500000000011</c:v>
                </c:pt>
                <c:pt idx="9">
                  <c:v>37.119444444444447</c:v>
                </c:pt>
                <c:pt idx="10">
                  <c:v>37.540579710144947</c:v>
                </c:pt>
                <c:pt idx="11">
                  <c:v>39.791666666666671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E-4D78-A78D-9642B12B6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2488"/>
        <c:axId val="222702880"/>
      </c:barChart>
      <c:catAx>
        <c:axId val="222702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andel% for fettgruppe 3 eller høyere, per uke</a:t>
            </a:r>
          </a:p>
        </c:rich>
      </c:tx>
      <c:layout>
        <c:manualLayout>
          <c:xMode val="edge"/>
          <c:yMode val="edge"/>
          <c:x val="0.18762088332708413"/>
          <c:y val="2.7734950208905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638764857172851E-2"/>
          <c:y val="0.13193651031068229"/>
          <c:w val="0.89787870978106965"/>
          <c:h val="0.77441757218604268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Uke!$AB$64:$AB$115</c:f>
              <c:numCache>
                <c:formatCode>0.00</c:formatCode>
                <c:ptCount val="52"/>
                <c:pt idx="0">
                  <c:v>0</c:v>
                </c:pt>
                <c:pt idx="1">
                  <c:v>4.7872340425531918</c:v>
                </c:pt>
                <c:pt idx="2">
                  <c:v>5.2631578947368443</c:v>
                </c:pt>
                <c:pt idx="3">
                  <c:v>9.9009900990099009</c:v>
                </c:pt>
                <c:pt idx="4">
                  <c:v>0</c:v>
                </c:pt>
                <c:pt idx="5">
                  <c:v>11.53846153846154</c:v>
                </c:pt>
                <c:pt idx="6">
                  <c:v>13.095238095238097</c:v>
                </c:pt>
                <c:pt idx="7">
                  <c:v>15.441176470588236</c:v>
                </c:pt>
                <c:pt idx="8">
                  <c:v>15.094339622641504</c:v>
                </c:pt>
                <c:pt idx="9">
                  <c:v>18.235877106045592</c:v>
                </c:pt>
                <c:pt idx="10">
                  <c:v>19.694397283531405</c:v>
                </c:pt>
                <c:pt idx="11">
                  <c:v>21.705426356589143</c:v>
                </c:pt>
                <c:pt idx="12">
                  <c:v>17.133956386292837</c:v>
                </c:pt>
                <c:pt idx="13">
                  <c:v>0</c:v>
                </c:pt>
                <c:pt idx="14">
                  <c:v>24.468085106382969</c:v>
                </c:pt>
                <c:pt idx="15">
                  <c:v>38.095238095238109</c:v>
                </c:pt>
                <c:pt idx="16">
                  <c:v>20.408163265306126</c:v>
                </c:pt>
                <c:pt idx="17">
                  <c:v>14.583333333333337</c:v>
                </c:pt>
                <c:pt idx="18">
                  <c:v>20.3125</c:v>
                </c:pt>
                <c:pt idx="19">
                  <c:v>0</c:v>
                </c:pt>
                <c:pt idx="20">
                  <c:v>20.253164556962023</c:v>
                </c:pt>
                <c:pt idx="21">
                  <c:v>22.727272727272723</c:v>
                </c:pt>
                <c:pt idx="22">
                  <c:v>23.4375</c:v>
                </c:pt>
                <c:pt idx="23">
                  <c:v>20</c:v>
                </c:pt>
                <c:pt idx="24">
                  <c:v>27.027027027027032</c:v>
                </c:pt>
                <c:pt idx="25">
                  <c:v>36.666666666666657</c:v>
                </c:pt>
                <c:pt idx="26">
                  <c:v>0</c:v>
                </c:pt>
                <c:pt idx="27">
                  <c:v>0</c:v>
                </c:pt>
                <c:pt idx="28">
                  <c:v>50</c:v>
                </c:pt>
                <c:pt idx="29">
                  <c:v>66.666666666666686</c:v>
                </c:pt>
                <c:pt idx="30">
                  <c:v>28.571428571428577</c:v>
                </c:pt>
                <c:pt idx="31">
                  <c:v>63.15789473684211</c:v>
                </c:pt>
                <c:pt idx="32">
                  <c:v>46.77419354838711</c:v>
                </c:pt>
                <c:pt idx="33">
                  <c:v>36.538461538461554</c:v>
                </c:pt>
                <c:pt idx="34">
                  <c:v>53.763440860215056</c:v>
                </c:pt>
                <c:pt idx="35">
                  <c:v>41.176470588235304</c:v>
                </c:pt>
                <c:pt idx="36">
                  <c:v>73.529411764705884</c:v>
                </c:pt>
                <c:pt idx="37">
                  <c:v>55.555555555555557</c:v>
                </c:pt>
                <c:pt idx="38">
                  <c:v>50.617283950617278</c:v>
                </c:pt>
                <c:pt idx="39">
                  <c:v>42.857142857142847</c:v>
                </c:pt>
                <c:pt idx="40">
                  <c:v>44.660194174757294</c:v>
                </c:pt>
                <c:pt idx="41">
                  <c:v>44.44444444444445</c:v>
                </c:pt>
                <c:pt idx="42">
                  <c:v>28.930817610062899</c:v>
                </c:pt>
                <c:pt idx="43">
                  <c:v>27.338129496402875</c:v>
                </c:pt>
                <c:pt idx="44">
                  <c:v>22.727272727272723</c:v>
                </c:pt>
                <c:pt idx="45">
                  <c:v>17.073170731707322</c:v>
                </c:pt>
                <c:pt idx="46">
                  <c:v>8.7719298245614024</c:v>
                </c:pt>
                <c:pt idx="47">
                  <c:v>2.5</c:v>
                </c:pt>
                <c:pt idx="48">
                  <c:v>2.3255813953488378</c:v>
                </c:pt>
                <c:pt idx="49">
                  <c:v>9.0909090909090917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15-406D-9F05-C0A4E0C75C17}"/>
            </c:ext>
          </c:extLst>
        </c:ser>
        <c:ser>
          <c:idx val="2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3366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Uke!$AB$10:$AB$61</c:f>
              <c:numCache>
                <c:formatCode>0.0</c:formatCode>
                <c:ptCount val="52"/>
                <c:pt idx="0">
                  <c:v>0</c:v>
                </c:pt>
                <c:pt idx="1">
                  <c:v>8.4112149532710312</c:v>
                </c:pt>
                <c:pt idx="2">
                  <c:v>1.9230769230769225</c:v>
                </c:pt>
                <c:pt idx="3">
                  <c:v>16.964285714285722</c:v>
                </c:pt>
                <c:pt idx="4">
                  <c:v>21.739130434782609</c:v>
                </c:pt>
                <c:pt idx="5">
                  <c:v>8.5271317829457374</c:v>
                </c:pt>
                <c:pt idx="6">
                  <c:v>16.666666666666671</c:v>
                </c:pt>
                <c:pt idx="7">
                  <c:v>10.112359550561798</c:v>
                </c:pt>
                <c:pt idx="8">
                  <c:v>6.9767441860465107</c:v>
                </c:pt>
                <c:pt idx="9">
                  <c:v>19.774011299435024</c:v>
                </c:pt>
                <c:pt idx="10">
                  <c:v>26.4367816091954</c:v>
                </c:pt>
                <c:pt idx="11">
                  <c:v>23.031496062992129</c:v>
                </c:pt>
                <c:pt idx="12">
                  <c:v>0</c:v>
                </c:pt>
                <c:pt idx="13">
                  <c:v>20</c:v>
                </c:pt>
                <c:pt idx="14">
                  <c:v>21.428571428571423</c:v>
                </c:pt>
                <c:pt idx="15">
                  <c:v>21.052631578947377</c:v>
                </c:pt>
                <c:pt idx="16">
                  <c:v>19.607843137254903</c:v>
                </c:pt>
                <c:pt idx="17">
                  <c:v>40</c:v>
                </c:pt>
                <c:pt idx="18">
                  <c:v>15</c:v>
                </c:pt>
                <c:pt idx="19">
                  <c:v>25</c:v>
                </c:pt>
                <c:pt idx="20">
                  <c:v>21.052631578947377</c:v>
                </c:pt>
                <c:pt idx="21">
                  <c:v>28.125</c:v>
                </c:pt>
                <c:pt idx="22">
                  <c:v>8.3333333333333357</c:v>
                </c:pt>
                <c:pt idx="23">
                  <c:v>14.285714285714288</c:v>
                </c:pt>
                <c:pt idx="24">
                  <c:v>40.909090909090907</c:v>
                </c:pt>
                <c:pt idx="25">
                  <c:v>29.629629629629633</c:v>
                </c:pt>
                <c:pt idx="26">
                  <c:v>33.333333333333343</c:v>
                </c:pt>
                <c:pt idx="27">
                  <c:v>25</c:v>
                </c:pt>
                <c:pt idx="28">
                  <c:v>80</c:v>
                </c:pt>
                <c:pt idx="29">
                  <c:v>100</c:v>
                </c:pt>
                <c:pt idx="30">
                  <c:v>14.285714285714288</c:v>
                </c:pt>
                <c:pt idx="31">
                  <c:v>20</c:v>
                </c:pt>
                <c:pt idx="32">
                  <c:v>42.857142857142847</c:v>
                </c:pt>
                <c:pt idx="33">
                  <c:v>59.574468085106389</c:v>
                </c:pt>
                <c:pt idx="34">
                  <c:v>53.84615384615384</c:v>
                </c:pt>
                <c:pt idx="35">
                  <c:v>54.216867469879517</c:v>
                </c:pt>
                <c:pt idx="36">
                  <c:v>62.962962962962969</c:v>
                </c:pt>
                <c:pt idx="37">
                  <c:v>60.526315789473678</c:v>
                </c:pt>
                <c:pt idx="38">
                  <c:v>36.065573770491802</c:v>
                </c:pt>
                <c:pt idx="39">
                  <c:v>56.32183908045976</c:v>
                </c:pt>
                <c:pt idx="40">
                  <c:v>52.747252747252737</c:v>
                </c:pt>
                <c:pt idx="41">
                  <c:v>34.693877551020407</c:v>
                </c:pt>
                <c:pt idx="42">
                  <c:v>17.164179104477611</c:v>
                </c:pt>
                <c:pt idx="43">
                  <c:v>18.110236220472441</c:v>
                </c:pt>
                <c:pt idx="44">
                  <c:v>10</c:v>
                </c:pt>
                <c:pt idx="45">
                  <c:v>6.3492063492063471</c:v>
                </c:pt>
                <c:pt idx="46">
                  <c:v>8.0645161290322562</c:v>
                </c:pt>
                <c:pt idx="47">
                  <c:v>11.267605633802813</c:v>
                </c:pt>
                <c:pt idx="48">
                  <c:v>6.5217391304347823</c:v>
                </c:pt>
                <c:pt idx="49">
                  <c:v>11.111111111111112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15-406D-9F05-C0A4E0C75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7440"/>
        <c:axId val="374935672"/>
      </c:lineChart>
      <c:catAx>
        <c:axId val="374927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5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356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2572549525059368E-2"/>
              <c:y val="0.453004941891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744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631495969415636"/>
          <c:y val="0.36299392561876981"/>
          <c:w val="8.9008414647940293E-2"/>
          <c:h val="0.15695410787547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mnd'!$U$89:$U$100</c:f>
              <c:numCache>
                <c:formatCode>0.00</c:formatCode>
                <c:ptCount val="12"/>
                <c:pt idx="0">
                  <c:v>8.2898550724637694</c:v>
                </c:pt>
                <c:pt idx="1">
                  <c:v>7.84</c:v>
                </c:pt>
                <c:pt idx="2">
                  <c:v>7.9206798866855506</c:v>
                </c:pt>
                <c:pt idx="3">
                  <c:v>7.2333333333333316</c:v>
                </c:pt>
                <c:pt idx="4">
                  <c:v>7.625</c:v>
                </c:pt>
                <c:pt idx="5">
                  <c:v>6.5714285714285694</c:v>
                </c:pt>
                <c:pt idx="6">
                  <c:v>8</c:v>
                </c:pt>
                <c:pt idx="7">
                  <c:v>6.8181818181818192</c:v>
                </c:pt>
                <c:pt idx="8">
                  <c:v>6.875</c:v>
                </c:pt>
                <c:pt idx="9">
                  <c:v>7.3888888888888893</c:v>
                </c:pt>
                <c:pt idx="10">
                  <c:v>7.5652173913043486</c:v>
                </c:pt>
                <c:pt idx="11">
                  <c:v>7.7083333333333313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A-4180-93AB-4578E405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3664"/>
        <c:axId val="222704056"/>
      </c:barChart>
      <c:catAx>
        <c:axId val="222703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40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31011088071633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3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mnd'!$I$104:$I$115</c:f>
              <c:numCache>
                <c:formatCode>General</c:formatCode>
                <c:ptCount val="12"/>
                <c:pt idx="0">
                  <c:v>53</c:v>
                </c:pt>
                <c:pt idx="1">
                  <c:v>81</c:v>
                </c:pt>
                <c:pt idx="2">
                  <c:v>448</c:v>
                </c:pt>
                <c:pt idx="3">
                  <c:v>91</c:v>
                </c:pt>
                <c:pt idx="4">
                  <c:v>21</c:v>
                </c:pt>
                <c:pt idx="5">
                  <c:v>20</c:v>
                </c:pt>
                <c:pt idx="6">
                  <c:v>0</c:v>
                </c:pt>
                <c:pt idx="7">
                  <c:v>14</c:v>
                </c:pt>
                <c:pt idx="8">
                  <c:v>32</c:v>
                </c:pt>
                <c:pt idx="9">
                  <c:v>94</c:v>
                </c:pt>
                <c:pt idx="10">
                  <c:v>68</c:v>
                </c:pt>
                <c:pt idx="1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9-43DA-9AC2-A21442109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4840"/>
        <c:axId val="222705232"/>
      </c:barChart>
      <c:catAx>
        <c:axId val="222704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8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mnd'!$J$104:$J$115</c:f>
              <c:numCache>
                <c:formatCode>0.0</c:formatCode>
                <c:ptCount val="12"/>
                <c:pt idx="0">
                  <c:v>18.531468531468537</c:v>
                </c:pt>
                <c:pt idx="1">
                  <c:v>25.63291139240506</c:v>
                </c:pt>
                <c:pt idx="2">
                  <c:v>20.559889857732905</c:v>
                </c:pt>
                <c:pt idx="3">
                  <c:v>22.141119221411191</c:v>
                </c:pt>
                <c:pt idx="4">
                  <c:v>15.555555555555555</c:v>
                </c:pt>
                <c:pt idx="5">
                  <c:v>22.471910112359552</c:v>
                </c:pt>
                <c:pt idx="6">
                  <c:v>0</c:v>
                </c:pt>
                <c:pt idx="7">
                  <c:v>10.606060606060607</c:v>
                </c:pt>
                <c:pt idx="8">
                  <c:v>14.035087719298245</c:v>
                </c:pt>
                <c:pt idx="9">
                  <c:v>17.27941176470588</c:v>
                </c:pt>
                <c:pt idx="10">
                  <c:v>22.006472491909381</c:v>
                </c:pt>
                <c:pt idx="11">
                  <c:v>19.047619047619055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D-4DDB-BE78-F33EE502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6016"/>
        <c:axId val="222706408"/>
      </c:barChart>
      <c:catAx>
        <c:axId val="222706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64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mnd'!$M$104:$M$115</c:f>
              <c:numCache>
                <c:formatCode>0.0</c:formatCode>
                <c:ptCount val="12"/>
                <c:pt idx="0">
                  <c:v>45.509433962264154</c:v>
                </c:pt>
                <c:pt idx="1">
                  <c:v>43.911111111111111</c:v>
                </c:pt>
                <c:pt idx="2">
                  <c:v>43.959821428571402</c:v>
                </c:pt>
                <c:pt idx="3">
                  <c:v>40.07582417582416</c:v>
                </c:pt>
                <c:pt idx="4">
                  <c:v>40.695238095238111</c:v>
                </c:pt>
                <c:pt idx="5">
                  <c:v>38.810000000000009</c:v>
                </c:pt>
                <c:pt idx="6">
                  <c:v>0</c:v>
                </c:pt>
                <c:pt idx="7">
                  <c:v>41.164285714285697</c:v>
                </c:pt>
                <c:pt idx="8">
                  <c:v>31.775000000000009</c:v>
                </c:pt>
                <c:pt idx="9">
                  <c:v>39.610638297872327</c:v>
                </c:pt>
                <c:pt idx="10">
                  <c:v>43.276470588235277</c:v>
                </c:pt>
                <c:pt idx="11">
                  <c:v>43.685000000000002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0-4ADE-BBF8-3983979C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7192"/>
        <c:axId val="222707584"/>
      </c:barChart>
      <c:catAx>
        <c:axId val="222707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mnd'!$U$104:$U$115</c:f>
              <c:numCache>
                <c:formatCode>0.00</c:formatCode>
                <c:ptCount val="12"/>
                <c:pt idx="0">
                  <c:v>8.7358490566037741</c:v>
                </c:pt>
                <c:pt idx="1">
                  <c:v>8.3209876543209855</c:v>
                </c:pt>
                <c:pt idx="2">
                  <c:v>8.359375</c:v>
                </c:pt>
                <c:pt idx="3">
                  <c:v>7.7472527472527455</c:v>
                </c:pt>
                <c:pt idx="4">
                  <c:v>8.0952380952380949</c:v>
                </c:pt>
                <c:pt idx="5">
                  <c:v>7.95</c:v>
                </c:pt>
                <c:pt idx="6">
                  <c:v>0</c:v>
                </c:pt>
                <c:pt idx="7">
                  <c:v>8.1428571428571388</c:v>
                </c:pt>
                <c:pt idx="8">
                  <c:v>7.5625</c:v>
                </c:pt>
                <c:pt idx="9">
                  <c:v>8.3191489361702136</c:v>
                </c:pt>
                <c:pt idx="10">
                  <c:v>8.6911764705882355</c:v>
                </c:pt>
                <c:pt idx="11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B-4EC4-93F1-661E5F36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8368"/>
        <c:axId val="222708760"/>
      </c:barChart>
      <c:catAx>
        <c:axId val="222708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87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7107578996460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mnd'!$I$119:$I$130</c:f>
              <c:numCache>
                <c:formatCode>General</c:formatCode>
                <c:ptCount val="12"/>
                <c:pt idx="0">
                  <c:v>49</c:v>
                </c:pt>
                <c:pt idx="1">
                  <c:v>57</c:v>
                </c:pt>
                <c:pt idx="2">
                  <c:v>379</c:v>
                </c:pt>
                <c:pt idx="3">
                  <c:v>83</c:v>
                </c:pt>
                <c:pt idx="4">
                  <c:v>37</c:v>
                </c:pt>
                <c:pt idx="5">
                  <c:v>19</c:v>
                </c:pt>
                <c:pt idx="6">
                  <c:v>5</c:v>
                </c:pt>
                <c:pt idx="7">
                  <c:v>36</c:v>
                </c:pt>
                <c:pt idx="8">
                  <c:v>57</c:v>
                </c:pt>
                <c:pt idx="9">
                  <c:v>146</c:v>
                </c:pt>
                <c:pt idx="10">
                  <c:v>57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4-4375-B61F-3F4C22192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7032"/>
        <c:axId val="508427424"/>
      </c:barChart>
      <c:catAx>
        <c:axId val="508427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0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mnd'!$J$119:$J$130</c:f>
              <c:numCache>
                <c:formatCode>0.0</c:formatCode>
                <c:ptCount val="12"/>
                <c:pt idx="0">
                  <c:v>17.13286713286713</c:v>
                </c:pt>
                <c:pt idx="1">
                  <c:v>18.037974683544306</c:v>
                </c:pt>
                <c:pt idx="2">
                  <c:v>17.39329967875172</c:v>
                </c:pt>
                <c:pt idx="3">
                  <c:v>20.194647201946474</c:v>
                </c:pt>
                <c:pt idx="4">
                  <c:v>27.407407407407408</c:v>
                </c:pt>
                <c:pt idx="5">
                  <c:v>21.348314606741575</c:v>
                </c:pt>
                <c:pt idx="6">
                  <c:v>20</c:v>
                </c:pt>
                <c:pt idx="7">
                  <c:v>27.272727272727277</c:v>
                </c:pt>
                <c:pt idx="8">
                  <c:v>25</c:v>
                </c:pt>
                <c:pt idx="9">
                  <c:v>26.838235294117649</c:v>
                </c:pt>
                <c:pt idx="10">
                  <c:v>18.446601941747577</c:v>
                </c:pt>
                <c:pt idx="11">
                  <c:v>12.380952380952378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1-4CC5-80E3-67138D64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8208"/>
        <c:axId val="508428600"/>
      </c:barChart>
      <c:catAx>
        <c:axId val="508428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8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mnd'!$M$119:$M$130</c:f>
              <c:numCache>
                <c:formatCode>0.0</c:formatCode>
                <c:ptCount val="12"/>
                <c:pt idx="0">
                  <c:v>45.583673469387747</c:v>
                </c:pt>
                <c:pt idx="1">
                  <c:v>48.463157894736838</c:v>
                </c:pt>
                <c:pt idx="2">
                  <c:v>47.370184696569915</c:v>
                </c:pt>
                <c:pt idx="3">
                  <c:v>43.479518072289125</c:v>
                </c:pt>
                <c:pt idx="4">
                  <c:v>43.264864864864869</c:v>
                </c:pt>
                <c:pt idx="5">
                  <c:v>40.363157894736851</c:v>
                </c:pt>
                <c:pt idx="6">
                  <c:v>27.54</c:v>
                </c:pt>
                <c:pt idx="7">
                  <c:v>38.266666666666673</c:v>
                </c:pt>
                <c:pt idx="8">
                  <c:v>36.168421052631594</c:v>
                </c:pt>
                <c:pt idx="9">
                  <c:v>40.612328767123287</c:v>
                </c:pt>
                <c:pt idx="10">
                  <c:v>47.015789473684222</c:v>
                </c:pt>
                <c:pt idx="11">
                  <c:v>45.092307692307699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3-4DDF-93BD-CEE76D097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9384"/>
        <c:axId val="508429776"/>
      </c:barChart>
      <c:catAx>
        <c:axId val="508429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97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mnd'!$U$119:$U$130</c:f>
              <c:numCache>
                <c:formatCode>0.00</c:formatCode>
                <c:ptCount val="12"/>
                <c:pt idx="0">
                  <c:v>8.8775510204081627</c:v>
                </c:pt>
                <c:pt idx="1">
                  <c:v>9.0526315789473681</c:v>
                </c:pt>
                <c:pt idx="2">
                  <c:v>8.7704485488126664</c:v>
                </c:pt>
                <c:pt idx="3">
                  <c:v>8.1445783132530121</c:v>
                </c:pt>
                <c:pt idx="4">
                  <c:v>8.324324324324321</c:v>
                </c:pt>
                <c:pt idx="5">
                  <c:v>7.7368421052631549</c:v>
                </c:pt>
                <c:pt idx="6">
                  <c:v>7.4</c:v>
                </c:pt>
                <c:pt idx="7">
                  <c:v>8.3333333333333357</c:v>
                </c:pt>
                <c:pt idx="8">
                  <c:v>8</c:v>
                </c:pt>
                <c:pt idx="9">
                  <c:v>8.4863013698630141</c:v>
                </c:pt>
                <c:pt idx="10">
                  <c:v>9.070175438596495</c:v>
                </c:pt>
                <c:pt idx="11">
                  <c:v>8.9230769230769216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A-4B0E-84C7-1A4490E95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0560"/>
        <c:axId val="508430952"/>
      </c:barChart>
      <c:catAx>
        <c:axId val="508430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095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190374037784045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mnd'!$I$134:$I$145</c:f>
              <c:numCache>
                <c:formatCode>General</c:formatCode>
                <c:ptCount val="12"/>
                <c:pt idx="0">
                  <c:v>22</c:v>
                </c:pt>
                <c:pt idx="1">
                  <c:v>23</c:v>
                </c:pt>
                <c:pt idx="2">
                  <c:v>280</c:v>
                </c:pt>
                <c:pt idx="3">
                  <c:v>46</c:v>
                </c:pt>
                <c:pt idx="4">
                  <c:v>13</c:v>
                </c:pt>
                <c:pt idx="5">
                  <c:v>14</c:v>
                </c:pt>
                <c:pt idx="6">
                  <c:v>3</c:v>
                </c:pt>
                <c:pt idx="7">
                  <c:v>25</c:v>
                </c:pt>
                <c:pt idx="8">
                  <c:v>58</c:v>
                </c:pt>
                <c:pt idx="9">
                  <c:v>93</c:v>
                </c:pt>
                <c:pt idx="10">
                  <c:v>20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0-42BE-B2AB-E3EFA699C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1736"/>
        <c:axId val="508432128"/>
      </c:barChart>
      <c:catAx>
        <c:axId val="508431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17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middel</a:t>
            </a:r>
            <a:r>
              <a:rPr lang="nb-NO" sz="2800" baseline="0"/>
              <a:t> LENGDE I CM</a:t>
            </a:r>
            <a:endParaRPr lang="nb-NO" sz="2800"/>
          </a:p>
        </c:rich>
      </c:tx>
      <c:layout>
        <c:manualLayout>
          <c:xMode val="edge"/>
          <c:yMode val="edge"/>
          <c:x val="0.15493969598211099"/>
          <c:y val="3.5825464220459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16667529609923"/>
          <c:y val="0.17566574952845301"/>
          <c:w val="0.86853688409618979"/>
          <c:h val="0.72308957929290885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Uke!$V$64:$V$115</c:f>
              <c:numCache>
                <c:formatCode>0.0</c:formatCode>
                <c:ptCount val="52"/>
                <c:pt idx="0">
                  <c:v>0</c:v>
                </c:pt>
                <c:pt idx="1">
                  <c:v>117.22500000000002</c:v>
                </c:pt>
                <c:pt idx="2">
                  <c:v>131.5</c:v>
                </c:pt>
                <c:pt idx="3">
                  <c:v>123.57777777777778</c:v>
                </c:pt>
                <c:pt idx="4">
                  <c:v>119.3666666666667</c:v>
                </c:pt>
                <c:pt idx="5">
                  <c:v>121.4394736842105</c:v>
                </c:pt>
                <c:pt idx="6">
                  <c:v>104.9</c:v>
                </c:pt>
                <c:pt idx="7">
                  <c:v>118.08965517241379</c:v>
                </c:pt>
                <c:pt idx="8">
                  <c:v>120.41014492753628</c:v>
                </c:pt>
                <c:pt idx="9">
                  <c:v>120.52250000000002</c:v>
                </c:pt>
                <c:pt idx="10">
                  <c:v>120.24166666666665</c:v>
                </c:pt>
                <c:pt idx="11">
                  <c:v>119.39999999999998</c:v>
                </c:pt>
                <c:pt idx="12">
                  <c:v>117.90821917808221</c:v>
                </c:pt>
                <c:pt idx="13">
                  <c:v>0</c:v>
                </c:pt>
                <c:pt idx="14">
                  <c:v>119.43333333333337</c:v>
                </c:pt>
                <c:pt idx="15">
                  <c:v>117.1111111111111</c:v>
                </c:pt>
                <c:pt idx="16">
                  <c:v>118.84</c:v>
                </c:pt>
                <c:pt idx="17">
                  <c:v>118.73333333333336</c:v>
                </c:pt>
                <c:pt idx="18">
                  <c:v>113.10555555555555</c:v>
                </c:pt>
                <c:pt idx="19">
                  <c:v>0</c:v>
                </c:pt>
                <c:pt idx="20">
                  <c:v>111.17096774193544</c:v>
                </c:pt>
                <c:pt idx="21">
                  <c:v>125.625</c:v>
                </c:pt>
                <c:pt idx="22">
                  <c:v>116.89655172413798</c:v>
                </c:pt>
                <c:pt idx="23">
                  <c:v>109.23999999999998</c:v>
                </c:pt>
                <c:pt idx="24">
                  <c:v>113.67142857142852</c:v>
                </c:pt>
                <c:pt idx="25">
                  <c:v>115.35882352941177</c:v>
                </c:pt>
                <c:pt idx="26">
                  <c:v>117.9142857142857</c:v>
                </c:pt>
                <c:pt idx="27">
                  <c:v>0</c:v>
                </c:pt>
                <c:pt idx="28">
                  <c:v>105.7</c:v>
                </c:pt>
                <c:pt idx="29">
                  <c:v>120.1</c:v>
                </c:pt>
                <c:pt idx="30">
                  <c:v>120.36</c:v>
                </c:pt>
                <c:pt idx="31">
                  <c:v>122.43</c:v>
                </c:pt>
                <c:pt idx="32">
                  <c:v>114.8090909090909</c:v>
                </c:pt>
                <c:pt idx="33">
                  <c:v>117.9111111111111</c:v>
                </c:pt>
                <c:pt idx="34">
                  <c:v>120.34523809523805</c:v>
                </c:pt>
                <c:pt idx="35">
                  <c:v>117.36666666666662</c:v>
                </c:pt>
                <c:pt idx="36">
                  <c:v>118.58750000000001</c:v>
                </c:pt>
                <c:pt idx="37">
                  <c:v>116.24</c:v>
                </c:pt>
                <c:pt idx="38">
                  <c:v>117.97878787878788</c:v>
                </c:pt>
                <c:pt idx="39">
                  <c:v>115.7086956521739</c:v>
                </c:pt>
                <c:pt idx="40">
                  <c:v>114.49393939393944</c:v>
                </c:pt>
                <c:pt idx="41">
                  <c:v>117.79545454545456</c:v>
                </c:pt>
                <c:pt idx="42">
                  <c:v>117.1170731707317</c:v>
                </c:pt>
                <c:pt idx="43">
                  <c:v>118.76744186046508</c:v>
                </c:pt>
                <c:pt idx="44">
                  <c:v>116.6</c:v>
                </c:pt>
                <c:pt idx="45">
                  <c:v>117.07931034482756</c:v>
                </c:pt>
                <c:pt idx="46">
                  <c:v>112.6346153846154</c:v>
                </c:pt>
                <c:pt idx="47">
                  <c:v>114.28139534883728</c:v>
                </c:pt>
                <c:pt idx="48">
                  <c:v>119.87333333333331</c:v>
                </c:pt>
                <c:pt idx="49">
                  <c:v>113.7</c:v>
                </c:pt>
                <c:pt idx="50">
                  <c:v>114.125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41-4172-90C0-E3B87DE68714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Uke!$V$10:$V$61</c:f>
              <c:numCache>
                <c:formatCode>0.0</c:formatCode>
                <c:ptCount val="52"/>
                <c:pt idx="0">
                  <c:v>0</c:v>
                </c:pt>
                <c:pt idx="1">
                  <c:v>118.83749999999998</c:v>
                </c:pt>
                <c:pt idx="2">
                  <c:v>114.70857142857147</c:v>
                </c:pt>
                <c:pt idx="3">
                  <c:v>118.08928571428577</c:v>
                </c:pt>
                <c:pt idx="4">
                  <c:v>116.44285714285712</c:v>
                </c:pt>
                <c:pt idx="5">
                  <c:v>116.52181818181816</c:v>
                </c:pt>
                <c:pt idx="6">
                  <c:v>115.54054054054056</c:v>
                </c:pt>
                <c:pt idx="7">
                  <c:v>118.72131147540983</c:v>
                </c:pt>
                <c:pt idx="8">
                  <c:v>118.93666666666664</c:v>
                </c:pt>
                <c:pt idx="9">
                  <c:v>118.9691737288136</c:v>
                </c:pt>
                <c:pt idx="10">
                  <c:v>119.06790123456796</c:v>
                </c:pt>
                <c:pt idx="11">
                  <c:v>118.82857142857148</c:v>
                </c:pt>
                <c:pt idx="12">
                  <c:v>0</c:v>
                </c:pt>
                <c:pt idx="13">
                  <c:v>121.02051282051281</c:v>
                </c:pt>
                <c:pt idx="14">
                  <c:v>116.90468750000008</c:v>
                </c:pt>
                <c:pt idx="15">
                  <c:v>118.49166666666665</c:v>
                </c:pt>
                <c:pt idx="16">
                  <c:v>114.36304347826078</c:v>
                </c:pt>
                <c:pt idx="17">
                  <c:v>120.54827586206902</c:v>
                </c:pt>
                <c:pt idx="18">
                  <c:v>116.47894736842102</c:v>
                </c:pt>
                <c:pt idx="19">
                  <c:v>114.9590909090909</c:v>
                </c:pt>
                <c:pt idx="20">
                  <c:v>114.3684210526316</c:v>
                </c:pt>
                <c:pt idx="21">
                  <c:v>118.25555555555556</c:v>
                </c:pt>
                <c:pt idx="22">
                  <c:v>118.23333333333338</c:v>
                </c:pt>
                <c:pt idx="23">
                  <c:v>113.29642857142861</c:v>
                </c:pt>
                <c:pt idx="24">
                  <c:v>118.22272727272724</c:v>
                </c:pt>
                <c:pt idx="25">
                  <c:v>115.45555555555556</c:v>
                </c:pt>
                <c:pt idx="26">
                  <c:v>118.1111111111111</c:v>
                </c:pt>
                <c:pt idx="27">
                  <c:v>117.2</c:v>
                </c:pt>
                <c:pt idx="28">
                  <c:v>111.9</c:v>
                </c:pt>
                <c:pt idx="29">
                  <c:v>122.9</c:v>
                </c:pt>
                <c:pt idx="30">
                  <c:v>108.4</c:v>
                </c:pt>
                <c:pt idx="31">
                  <c:v>110.64</c:v>
                </c:pt>
                <c:pt idx="32">
                  <c:v>117.98095238095242</c:v>
                </c:pt>
                <c:pt idx="33">
                  <c:v>118.77446808510638</c:v>
                </c:pt>
                <c:pt idx="34">
                  <c:v>115.58269230769235</c:v>
                </c:pt>
                <c:pt idx="35">
                  <c:v>113.34457831325298</c:v>
                </c:pt>
                <c:pt idx="36">
                  <c:v>117.32692307692304</c:v>
                </c:pt>
                <c:pt idx="37">
                  <c:v>112.6131578947368</c:v>
                </c:pt>
                <c:pt idx="38">
                  <c:v>113.9114754098361</c:v>
                </c:pt>
                <c:pt idx="39">
                  <c:v>114.91839080459771</c:v>
                </c:pt>
                <c:pt idx="40">
                  <c:v>115.44945054945056</c:v>
                </c:pt>
                <c:pt idx="41">
                  <c:v>115.94761904761904</c:v>
                </c:pt>
                <c:pt idx="42">
                  <c:v>116.06268656716421</c:v>
                </c:pt>
                <c:pt idx="43">
                  <c:v>117.08976377952756</c:v>
                </c:pt>
                <c:pt idx="44">
                  <c:v>117.04444444444449</c:v>
                </c:pt>
                <c:pt idx="45">
                  <c:v>116.6</c:v>
                </c:pt>
                <c:pt idx="46">
                  <c:v>114.64354838709679</c:v>
                </c:pt>
                <c:pt idx="47">
                  <c:v>116.22676056338028</c:v>
                </c:pt>
                <c:pt idx="48">
                  <c:v>114.68478260869564</c:v>
                </c:pt>
                <c:pt idx="49">
                  <c:v>115.9</c:v>
                </c:pt>
                <c:pt idx="50">
                  <c:v>109.45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41-4172-90C0-E3B87DE68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Ukenr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492534354655819E-2"/>
              <c:y val="0.471963241518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chemeClr val="bg2"/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39018115541121"/>
          <c:y val="0.18466983812061774"/>
          <c:w val="6.2544504444497329E-2"/>
          <c:h val="0.138629417898105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mnd'!$J$134:$J$145</c:f>
              <c:numCache>
                <c:formatCode>0.0</c:formatCode>
                <c:ptCount val="12"/>
                <c:pt idx="0">
                  <c:v>7.6923076923076898</c:v>
                </c:pt>
                <c:pt idx="1">
                  <c:v>7.2784810126582258</c:v>
                </c:pt>
                <c:pt idx="2">
                  <c:v>12.849931161083065</c:v>
                </c:pt>
                <c:pt idx="3">
                  <c:v>11.192214111922141</c:v>
                </c:pt>
                <c:pt idx="4">
                  <c:v>9.629629629629628</c:v>
                </c:pt>
                <c:pt idx="5">
                  <c:v>15.730337078651679</c:v>
                </c:pt>
                <c:pt idx="6">
                  <c:v>12</c:v>
                </c:pt>
                <c:pt idx="7">
                  <c:v>18.939393939393938</c:v>
                </c:pt>
                <c:pt idx="8">
                  <c:v>25.438596491228065</c:v>
                </c:pt>
                <c:pt idx="9">
                  <c:v>17.09558823529412</c:v>
                </c:pt>
                <c:pt idx="10">
                  <c:v>6.4724919093851137</c:v>
                </c:pt>
                <c:pt idx="11">
                  <c:v>5.7142857142857153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7-4B71-95D0-728D6974A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2912"/>
        <c:axId val="508433304"/>
      </c:barChart>
      <c:catAx>
        <c:axId val="508432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3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mnd'!$M$134:$M$145</c:f>
              <c:numCache>
                <c:formatCode>0.0</c:formatCode>
                <c:ptCount val="12"/>
                <c:pt idx="0">
                  <c:v>50.581818181818193</c:v>
                </c:pt>
                <c:pt idx="1">
                  <c:v>45.978260869565219</c:v>
                </c:pt>
                <c:pt idx="2">
                  <c:v>50.074642857142813</c:v>
                </c:pt>
                <c:pt idx="3">
                  <c:v>44.734782608695639</c:v>
                </c:pt>
                <c:pt idx="4">
                  <c:v>48.976923076923057</c:v>
                </c:pt>
                <c:pt idx="5">
                  <c:v>45.921428571428557</c:v>
                </c:pt>
                <c:pt idx="6">
                  <c:v>49.5</c:v>
                </c:pt>
                <c:pt idx="7">
                  <c:v>44.340000000000011</c:v>
                </c:pt>
                <c:pt idx="8">
                  <c:v>40.179310344827591</c:v>
                </c:pt>
                <c:pt idx="9">
                  <c:v>45.354838709677409</c:v>
                </c:pt>
                <c:pt idx="10">
                  <c:v>51.265000000000001</c:v>
                </c:pt>
                <c:pt idx="11">
                  <c:v>47.76666666666668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0-4009-B3DE-B5D4D32AE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4088"/>
        <c:axId val="508434480"/>
      </c:barChart>
      <c:catAx>
        <c:axId val="508434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448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mnd'!$U$134:$U$145</c:f>
              <c:numCache>
                <c:formatCode>0.00</c:formatCode>
                <c:ptCount val="12"/>
                <c:pt idx="0">
                  <c:v>9.1818181818181817</c:v>
                </c:pt>
                <c:pt idx="1">
                  <c:v>8.5217391304347831</c:v>
                </c:pt>
                <c:pt idx="2">
                  <c:v>8.9642857142857117</c:v>
                </c:pt>
                <c:pt idx="3">
                  <c:v>8.4782608695652169</c:v>
                </c:pt>
                <c:pt idx="4">
                  <c:v>8.8461538461538431</c:v>
                </c:pt>
                <c:pt idx="5">
                  <c:v>8.7142857142857117</c:v>
                </c:pt>
                <c:pt idx="6">
                  <c:v>9</c:v>
                </c:pt>
                <c:pt idx="7">
                  <c:v>9</c:v>
                </c:pt>
                <c:pt idx="8">
                  <c:v>8.5689655172413808</c:v>
                </c:pt>
                <c:pt idx="9">
                  <c:v>9.086021505376344</c:v>
                </c:pt>
                <c:pt idx="10">
                  <c:v>9.6999999999999993</c:v>
                </c:pt>
                <c:pt idx="11">
                  <c:v>9.3333333333333357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0-464B-85DB-485CA9B67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5264"/>
        <c:axId val="508435656"/>
      </c:barChart>
      <c:catAx>
        <c:axId val="508435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565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mnd'!$I$149:$I$160</c:f>
              <c:numCache>
                <c:formatCode>General</c:formatCode>
                <c:ptCount val="12"/>
                <c:pt idx="0">
                  <c:v>8</c:v>
                </c:pt>
                <c:pt idx="1">
                  <c:v>5</c:v>
                </c:pt>
                <c:pt idx="2">
                  <c:v>104</c:v>
                </c:pt>
                <c:pt idx="3">
                  <c:v>23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20</c:v>
                </c:pt>
                <c:pt idx="8">
                  <c:v>29</c:v>
                </c:pt>
                <c:pt idx="9">
                  <c:v>54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3B1-B470-26A56BC89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6440"/>
        <c:axId val="508436832"/>
      </c:barChart>
      <c:catAx>
        <c:axId val="508436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4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mnd'!$J$149:$J$160</c:f>
              <c:numCache>
                <c:formatCode>0.0</c:formatCode>
                <c:ptCount val="12"/>
                <c:pt idx="0">
                  <c:v>2.7972027972027966</c:v>
                </c:pt>
                <c:pt idx="1">
                  <c:v>1.582278481012658</c:v>
                </c:pt>
                <c:pt idx="2">
                  <c:v>4.7728315741165668</c:v>
                </c:pt>
                <c:pt idx="3">
                  <c:v>5.5961070559610704</c:v>
                </c:pt>
                <c:pt idx="4">
                  <c:v>4.4444444444444446</c:v>
                </c:pt>
                <c:pt idx="5">
                  <c:v>1.1235955056179776</c:v>
                </c:pt>
                <c:pt idx="6">
                  <c:v>24</c:v>
                </c:pt>
                <c:pt idx="7">
                  <c:v>15.151515151515152</c:v>
                </c:pt>
                <c:pt idx="8">
                  <c:v>12.719298245614032</c:v>
                </c:pt>
                <c:pt idx="9">
                  <c:v>9.9264705882352953</c:v>
                </c:pt>
                <c:pt idx="10">
                  <c:v>1.2944983818770228</c:v>
                </c:pt>
                <c:pt idx="11">
                  <c:v>0.95238095238095277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9-48EC-AA5D-B4322F4D6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7616"/>
        <c:axId val="508438008"/>
      </c:barChart>
      <c:catAx>
        <c:axId val="508437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8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7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mnd'!$M$149:$M$160</c:f>
              <c:numCache>
                <c:formatCode>0.0</c:formatCode>
                <c:ptCount val="12"/>
                <c:pt idx="0">
                  <c:v>50.574999999999989</c:v>
                </c:pt>
                <c:pt idx="1">
                  <c:v>51.419999999999995</c:v>
                </c:pt>
                <c:pt idx="2">
                  <c:v>51.473076923076945</c:v>
                </c:pt>
                <c:pt idx="3">
                  <c:v>53.178260869565214</c:v>
                </c:pt>
                <c:pt idx="4">
                  <c:v>45.066666666666677</c:v>
                </c:pt>
                <c:pt idx="5">
                  <c:v>38.700000000000003</c:v>
                </c:pt>
                <c:pt idx="6">
                  <c:v>39.883333333333326</c:v>
                </c:pt>
                <c:pt idx="7">
                  <c:v>49.07500000000001</c:v>
                </c:pt>
                <c:pt idx="8">
                  <c:v>45.082758620689667</c:v>
                </c:pt>
                <c:pt idx="9">
                  <c:v>45.8</c:v>
                </c:pt>
                <c:pt idx="10">
                  <c:v>59.274999999999999</c:v>
                </c:pt>
                <c:pt idx="11">
                  <c:v>56.3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6-4B8B-B96D-9FC8C96B0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8792"/>
        <c:axId val="508439184"/>
      </c:barChart>
      <c:catAx>
        <c:axId val="508438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91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7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mnd'!$U$149:$U$160</c:f>
              <c:numCache>
                <c:formatCode>0.00</c:formatCode>
                <c:ptCount val="12"/>
                <c:pt idx="0">
                  <c:v>9.125</c:v>
                </c:pt>
                <c:pt idx="1">
                  <c:v>9.6</c:v>
                </c:pt>
                <c:pt idx="2">
                  <c:v>9.3269230769230784</c:v>
                </c:pt>
                <c:pt idx="3">
                  <c:v>9.4347826086956506</c:v>
                </c:pt>
                <c:pt idx="4">
                  <c:v>8.8333333333333357</c:v>
                </c:pt>
                <c:pt idx="5">
                  <c:v>8</c:v>
                </c:pt>
                <c:pt idx="6">
                  <c:v>8.6666666666666643</c:v>
                </c:pt>
                <c:pt idx="7">
                  <c:v>9.9</c:v>
                </c:pt>
                <c:pt idx="8">
                  <c:v>9.7586206896551744</c:v>
                </c:pt>
                <c:pt idx="9">
                  <c:v>9.7407407407407387</c:v>
                </c:pt>
                <c:pt idx="10">
                  <c:v>10.75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C-476A-884B-AF771EA2F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9968"/>
        <c:axId val="508440360"/>
      </c:barChart>
      <c:catAx>
        <c:axId val="50843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0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036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9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mnd'!$I$164:$I$175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65</c:v>
                </c:pt>
                <c:pt idx="3">
                  <c:v>16</c:v>
                </c:pt>
                <c:pt idx="4">
                  <c:v>8</c:v>
                </c:pt>
                <c:pt idx="5">
                  <c:v>5</c:v>
                </c:pt>
                <c:pt idx="6">
                  <c:v>2</c:v>
                </c:pt>
                <c:pt idx="7">
                  <c:v>9</c:v>
                </c:pt>
                <c:pt idx="8">
                  <c:v>21</c:v>
                </c:pt>
                <c:pt idx="9">
                  <c:v>25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3-4A99-9FD5-A07F2D005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1144"/>
        <c:axId val="508441536"/>
      </c:barChart>
      <c:catAx>
        <c:axId val="508441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4064222231523725E-2"/>
              <c:y val="0.396759713527721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14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mnd'!$J$164:$J$175</c:f>
              <c:numCache>
                <c:formatCode>0.0</c:formatCode>
                <c:ptCount val="12"/>
                <c:pt idx="0">
                  <c:v>0.69930069930069916</c:v>
                </c:pt>
                <c:pt idx="1">
                  <c:v>0.63291139240506322</c:v>
                </c:pt>
                <c:pt idx="2">
                  <c:v>2.9830197338228537</c:v>
                </c:pt>
                <c:pt idx="3">
                  <c:v>3.892944038929441</c:v>
                </c:pt>
                <c:pt idx="4">
                  <c:v>5.9259259259259265</c:v>
                </c:pt>
                <c:pt idx="5">
                  <c:v>5.617977528089888</c:v>
                </c:pt>
                <c:pt idx="6">
                  <c:v>8</c:v>
                </c:pt>
                <c:pt idx="7">
                  <c:v>6.8181818181818192</c:v>
                </c:pt>
                <c:pt idx="8">
                  <c:v>9.2105263157894726</c:v>
                </c:pt>
                <c:pt idx="9">
                  <c:v>4.5955882352941186</c:v>
                </c:pt>
                <c:pt idx="10">
                  <c:v>1.6181229773462784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F-4789-9FCD-636F48F2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2320"/>
        <c:axId val="508442712"/>
      </c:barChart>
      <c:catAx>
        <c:axId val="508442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2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3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mnd'!$M$164:$M$175</c:f>
              <c:numCache>
                <c:formatCode>0.0</c:formatCode>
                <c:ptCount val="12"/>
                <c:pt idx="0">
                  <c:v>54.25</c:v>
                </c:pt>
                <c:pt idx="1">
                  <c:v>43.7</c:v>
                </c:pt>
                <c:pt idx="2">
                  <c:v>53.646153846153858</c:v>
                </c:pt>
                <c:pt idx="3">
                  <c:v>45.45</c:v>
                </c:pt>
                <c:pt idx="4">
                  <c:v>51.062500000000007</c:v>
                </c:pt>
                <c:pt idx="5">
                  <c:v>45.46</c:v>
                </c:pt>
                <c:pt idx="6">
                  <c:v>51.7</c:v>
                </c:pt>
                <c:pt idx="7">
                  <c:v>48.277777777777779</c:v>
                </c:pt>
                <c:pt idx="8">
                  <c:v>48.542857142857152</c:v>
                </c:pt>
                <c:pt idx="9">
                  <c:v>47.016000000000005</c:v>
                </c:pt>
                <c:pt idx="10">
                  <c:v>46.599999999999994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0-4C3A-9C12-B6AD70435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3496"/>
        <c:axId val="508443888"/>
      </c:barChart>
      <c:catAx>
        <c:axId val="508443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388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middel</a:t>
            </a:r>
            <a:r>
              <a:rPr lang="nb-NO" sz="2800" baseline="0"/>
              <a:t> K-FAKTOR i mg/ml</a:t>
            </a:r>
            <a:endParaRPr lang="nb-NO" sz="2800"/>
          </a:p>
        </c:rich>
      </c:tx>
      <c:layout>
        <c:manualLayout>
          <c:xMode val="edge"/>
          <c:yMode val="edge"/>
          <c:x val="0.15493969598211099"/>
          <c:y val="3.5825464220459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16667529609923"/>
          <c:y val="0.17566574952845301"/>
          <c:w val="0.86853688409618979"/>
          <c:h val="0.72308957929290885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Uke!$X$64:$X$115</c:f>
              <c:numCache>
                <c:formatCode>0.00</c:formatCode>
                <c:ptCount val="52"/>
                <c:pt idx="0">
                  <c:v>0</c:v>
                </c:pt>
                <c:pt idx="1">
                  <c:v>22.672805711138938</c:v>
                </c:pt>
                <c:pt idx="2">
                  <c:v>20.609390281913875</c:v>
                </c:pt>
                <c:pt idx="3">
                  <c:v>23.106055525465621</c:v>
                </c:pt>
                <c:pt idx="4">
                  <c:v>25.160082088242341</c:v>
                </c:pt>
                <c:pt idx="5">
                  <c:v>26.297818017594476</c:v>
                </c:pt>
                <c:pt idx="6">
                  <c:v>38.897337614896969</c:v>
                </c:pt>
                <c:pt idx="7">
                  <c:v>24.121924083601659</c:v>
                </c:pt>
                <c:pt idx="8">
                  <c:v>24.679452337998608</c:v>
                </c:pt>
                <c:pt idx="9">
                  <c:v>25.441920575639156</c:v>
                </c:pt>
                <c:pt idx="10">
                  <c:v>24.68536982762636</c:v>
                </c:pt>
                <c:pt idx="11">
                  <c:v>25.249634100120353</c:v>
                </c:pt>
                <c:pt idx="12">
                  <c:v>25.113107469124923</c:v>
                </c:pt>
                <c:pt idx="13">
                  <c:v>0</c:v>
                </c:pt>
                <c:pt idx="14">
                  <c:v>24.121876851750407</c:v>
                </c:pt>
                <c:pt idx="15">
                  <c:v>25.74152148004924</c:v>
                </c:pt>
                <c:pt idx="16">
                  <c:v>23.324192020331569</c:v>
                </c:pt>
                <c:pt idx="17">
                  <c:v>22.533066127901169</c:v>
                </c:pt>
                <c:pt idx="18">
                  <c:v>24.120967877590743</c:v>
                </c:pt>
                <c:pt idx="19">
                  <c:v>0</c:v>
                </c:pt>
                <c:pt idx="20">
                  <c:v>22.36345119169842</c:v>
                </c:pt>
                <c:pt idx="21">
                  <c:v>22.261932743978537</c:v>
                </c:pt>
                <c:pt idx="22">
                  <c:v>24.622766054657127</c:v>
                </c:pt>
                <c:pt idx="23">
                  <c:v>19.930873805747389</c:v>
                </c:pt>
                <c:pt idx="24">
                  <c:v>20.850740735142875</c:v>
                </c:pt>
                <c:pt idx="25">
                  <c:v>26.047568734775421</c:v>
                </c:pt>
                <c:pt idx="26">
                  <c:v>23.748792472313632</c:v>
                </c:pt>
                <c:pt idx="27">
                  <c:v>0</c:v>
                </c:pt>
                <c:pt idx="28">
                  <c:v>22.117516334791347</c:v>
                </c:pt>
                <c:pt idx="29">
                  <c:v>24.187166864096792</c:v>
                </c:pt>
                <c:pt idx="30">
                  <c:v>22.014611129411904</c:v>
                </c:pt>
                <c:pt idx="31">
                  <c:v>27.719246611165904</c:v>
                </c:pt>
                <c:pt idx="32">
                  <c:v>25.90424070664044</c:v>
                </c:pt>
                <c:pt idx="33">
                  <c:v>25.765714884079301</c:v>
                </c:pt>
                <c:pt idx="34">
                  <c:v>28.715888198492323</c:v>
                </c:pt>
                <c:pt idx="35">
                  <c:v>27.93060886463109</c:v>
                </c:pt>
                <c:pt idx="36">
                  <c:v>25.89276797104629</c:v>
                </c:pt>
                <c:pt idx="37">
                  <c:v>33.708849873630058</c:v>
                </c:pt>
                <c:pt idx="38">
                  <c:v>24.784304298488728</c:v>
                </c:pt>
                <c:pt idx="39">
                  <c:v>23.903285256619601</c:v>
                </c:pt>
                <c:pt idx="40">
                  <c:v>23.966045774781797</c:v>
                </c:pt>
                <c:pt idx="41">
                  <c:v>26.810296909785265</c:v>
                </c:pt>
                <c:pt idx="42">
                  <c:v>26.293070061252156</c:v>
                </c:pt>
                <c:pt idx="43">
                  <c:v>25.128467334850225</c:v>
                </c:pt>
                <c:pt idx="44">
                  <c:v>24.965248636894071</c:v>
                </c:pt>
                <c:pt idx="45">
                  <c:v>28.4924191262104</c:v>
                </c:pt>
                <c:pt idx="46">
                  <c:v>25.224835744228606</c:v>
                </c:pt>
                <c:pt idx="47">
                  <c:v>23.863641536406483</c:v>
                </c:pt>
                <c:pt idx="48">
                  <c:v>24.753127158320218</c:v>
                </c:pt>
                <c:pt idx="49">
                  <c:v>25.340739679769001</c:v>
                </c:pt>
                <c:pt idx="50">
                  <c:v>22.127253358353876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5-4503-83E3-865F9AA6778F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Uke!$X$10:$X$61</c:f>
              <c:numCache>
                <c:formatCode>0.00</c:formatCode>
                <c:ptCount val="52"/>
                <c:pt idx="0">
                  <c:v>0</c:v>
                </c:pt>
                <c:pt idx="1">
                  <c:v>25.151630063760152</c:v>
                </c:pt>
                <c:pt idx="2">
                  <c:v>23.850022748465086</c:v>
                </c:pt>
                <c:pt idx="3">
                  <c:v>26.360716300381956</c:v>
                </c:pt>
                <c:pt idx="4">
                  <c:v>25.811700979966847</c:v>
                </c:pt>
                <c:pt idx="5">
                  <c:v>25.281924199755458</c:v>
                </c:pt>
                <c:pt idx="6">
                  <c:v>24.419955812286343</c:v>
                </c:pt>
                <c:pt idx="7">
                  <c:v>26.52513733248772</c:v>
                </c:pt>
                <c:pt idx="8">
                  <c:v>25.450369179598397</c:v>
                </c:pt>
                <c:pt idx="9">
                  <c:v>25.989039817629457</c:v>
                </c:pt>
                <c:pt idx="10">
                  <c:v>26.007881953773673</c:v>
                </c:pt>
                <c:pt idx="11">
                  <c:v>25.914092327926312</c:v>
                </c:pt>
                <c:pt idx="12">
                  <c:v>0</c:v>
                </c:pt>
                <c:pt idx="13">
                  <c:v>25.804992230554632</c:v>
                </c:pt>
                <c:pt idx="14">
                  <c:v>24.112683610614209</c:v>
                </c:pt>
                <c:pt idx="15">
                  <c:v>24.627184480495433</c:v>
                </c:pt>
                <c:pt idx="16">
                  <c:v>23.045893023974902</c:v>
                </c:pt>
                <c:pt idx="17">
                  <c:v>24.84156413586572</c:v>
                </c:pt>
                <c:pt idx="18">
                  <c:v>24.417907882020764</c:v>
                </c:pt>
                <c:pt idx="19">
                  <c:v>24.615995244383576</c:v>
                </c:pt>
                <c:pt idx="20">
                  <c:v>23.02688606272763</c:v>
                </c:pt>
                <c:pt idx="21">
                  <c:v>25.180347764586795</c:v>
                </c:pt>
                <c:pt idx="22">
                  <c:v>22.800317726753288</c:v>
                </c:pt>
                <c:pt idx="23">
                  <c:v>21.673459289113023</c:v>
                </c:pt>
                <c:pt idx="24">
                  <c:v>26.623480098406755</c:v>
                </c:pt>
                <c:pt idx="25">
                  <c:v>23.548702579165155</c:v>
                </c:pt>
                <c:pt idx="26">
                  <c:v>26.041252987254847</c:v>
                </c:pt>
                <c:pt idx="27">
                  <c:v>21.323256295567599</c:v>
                </c:pt>
                <c:pt idx="28">
                  <c:v>23.28469447186232</c:v>
                </c:pt>
                <c:pt idx="29">
                  <c:v>28.598199192507057</c:v>
                </c:pt>
                <c:pt idx="30">
                  <c:v>22.320162681668496</c:v>
                </c:pt>
                <c:pt idx="31">
                  <c:v>22.56746001992019</c:v>
                </c:pt>
                <c:pt idx="32">
                  <c:v>25.970723377185095</c:v>
                </c:pt>
                <c:pt idx="33">
                  <c:v>27.073165752086489</c:v>
                </c:pt>
                <c:pt idx="34">
                  <c:v>27.044229637483433</c:v>
                </c:pt>
                <c:pt idx="35">
                  <c:v>25.380042673742455</c:v>
                </c:pt>
                <c:pt idx="36">
                  <c:v>28.515013214199072</c:v>
                </c:pt>
                <c:pt idx="37">
                  <c:v>25.582728686445314</c:v>
                </c:pt>
                <c:pt idx="38">
                  <c:v>24.174095538789313</c:v>
                </c:pt>
                <c:pt idx="39">
                  <c:v>25.034271951869169</c:v>
                </c:pt>
                <c:pt idx="40">
                  <c:v>25.374414687079906</c:v>
                </c:pt>
                <c:pt idx="41">
                  <c:v>25.946998620181581</c:v>
                </c:pt>
                <c:pt idx="42">
                  <c:v>25.227176518949655</c:v>
                </c:pt>
                <c:pt idx="43">
                  <c:v>26.560382317599124</c:v>
                </c:pt>
                <c:pt idx="44">
                  <c:v>24.643904473077352</c:v>
                </c:pt>
                <c:pt idx="45">
                  <c:v>25.181705805049859</c:v>
                </c:pt>
                <c:pt idx="46">
                  <c:v>24.860753408778944</c:v>
                </c:pt>
                <c:pt idx="47">
                  <c:v>24.813453125106086</c:v>
                </c:pt>
                <c:pt idx="48">
                  <c:v>24.30166885899019</c:v>
                </c:pt>
                <c:pt idx="49">
                  <c:v>24.710842767396517</c:v>
                </c:pt>
                <c:pt idx="50">
                  <c:v>22.93231805152562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15-4503-83E3-865F9AA67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Ukenr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ax val="40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492534354655819E-2"/>
              <c:y val="0.471963241518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chemeClr val="bg2"/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39018115541121"/>
          <c:y val="0.18466983812061774"/>
          <c:w val="6.3473279327711629E-2"/>
          <c:h val="0.1068251162374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mnd'!$U$164:$U$175</c:f>
              <c:numCache>
                <c:formatCode>0.00</c:formatCode>
                <c:ptCount val="12"/>
                <c:pt idx="0">
                  <c:v>9.5</c:v>
                </c:pt>
                <c:pt idx="1">
                  <c:v>8.5</c:v>
                </c:pt>
                <c:pt idx="2">
                  <c:v>9.5692307692307672</c:v>
                </c:pt>
                <c:pt idx="3">
                  <c:v>8.75</c:v>
                </c:pt>
                <c:pt idx="4">
                  <c:v>9.5</c:v>
                </c:pt>
                <c:pt idx="5">
                  <c:v>9.1999999999999993</c:v>
                </c:pt>
                <c:pt idx="6">
                  <c:v>9.5</c:v>
                </c:pt>
                <c:pt idx="7">
                  <c:v>10.222222222222221</c:v>
                </c:pt>
                <c:pt idx="8">
                  <c:v>10.285714285714288</c:v>
                </c:pt>
                <c:pt idx="9">
                  <c:v>10</c:v>
                </c:pt>
                <c:pt idx="10">
                  <c:v>9.4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3-4651-8009-DA742998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4672"/>
        <c:axId val="508445064"/>
      </c:barChart>
      <c:catAx>
        <c:axId val="508444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5064"/>
        <c:scaling>
          <c:orientation val="minMax"/>
          <c:min val="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2302863187614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46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14124099171503"/>
          <c:y val="0.13736987616709692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mnd'!$I$179:$I$190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21</c:v>
                </c:pt>
                <c:pt idx="3">
                  <c:v>3</c:v>
                </c:pt>
                <c:pt idx="4">
                  <c:v>4</c:v>
                </c:pt>
                <c:pt idx="5">
                  <c:v>0</c:v>
                </c:pt>
                <c:pt idx="6">
                  <c:v>3</c:v>
                </c:pt>
                <c:pt idx="7">
                  <c:v>8</c:v>
                </c:pt>
                <c:pt idx="8">
                  <c:v>8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1-4689-9D72-B90FFEEC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5848"/>
        <c:axId val="508446240"/>
      </c:barChart>
      <c:catAx>
        <c:axId val="508445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8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mnd'!$J$179:$J$190</c:f>
              <c:numCache>
                <c:formatCode>0.0</c:formatCode>
                <c:ptCount val="12"/>
                <c:pt idx="0">
                  <c:v>0.34965034965034958</c:v>
                </c:pt>
                <c:pt idx="1">
                  <c:v>0</c:v>
                </c:pt>
                <c:pt idx="2">
                  <c:v>0.96374483708122971</c:v>
                </c:pt>
                <c:pt idx="3">
                  <c:v>0.72992700729927051</c:v>
                </c:pt>
                <c:pt idx="4">
                  <c:v>2.9629629629629632</c:v>
                </c:pt>
                <c:pt idx="5">
                  <c:v>0</c:v>
                </c:pt>
                <c:pt idx="6">
                  <c:v>12</c:v>
                </c:pt>
                <c:pt idx="7">
                  <c:v>6.0606060606060606</c:v>
                </c:pt>
                <c:pt idx="8">
                  <c:v>3.5087719298245608</c:v>
                </c:pt>
                <c:pt idx="9">
                  <c:v>0.73529411764705888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9-4B1D-AA27-D5EA2AEE6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7024"/>
        <c:axId val="508447416"/>
      </c:barChart>
      <c:catAx>
        <c:axId val="508447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7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mnd'!$M$179:$M$190</c:f>
              <c:numCache>
                <c:formatCode>0.0</c:formatCode>
                <c:ptCount val="12"/>
                <c:pt idx="0">
                  <c:v>46.6</c:v>
                </c:pt>
                <c:pt idx="1">
                  <c:v>0</c:v>
                </c:pt>
                <c:pt idx="2">
                  <c:v>57.719047619047601</c:v>
                </c:pt>
                <c:pt idx="3">
                  <c:v>52.233333333333341</c:v>
                </c:pt>
                <c:pt idx="4">
                  <c:v>50.75</c:v>
                </c:pt>
                <c:pt idx="5">
                  <c:v>0</c:v>
                </c:pt>
                <c:pt idx="6">
                  <c:v>40.166666666666657</c:v>
                </c:pt>
                <c:pt idx="7">
                  <c:v>55.45000000000001</c:v>
                </c:pt>
                <c:pt idx="8">
                  <c:v>49.962499999999999</c:v>
                </c:pt>
                <c:pt idx="9">
                  <c:v>51.325000000000003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0-4347-B77D-0E8242C6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8200"/>
        <c:axId val="508448592"/>
      </c:barChart>
      <c:catAx>
        <c:axId val="508448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8592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2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mnd'!$U$179:$U$190</c:f>
              <c:numCache>
                <c:formatCode>0.00</c:formatCode>
                <c:ptCount val="12"/>
                <c:pt idx="0">
                  <c:v>9</c:v>
                </c:pt>
                <c:pt idx="1">
                  <c:v>0</c:v>
                </c:pt>
                <c:pt idx="2">
                  <c:v>10.523809523809524</c:v>
                </c:pt>
                <c:pt idx="3">
                  <c:v>9.3333333333333357</c:v>
                </c:pt>
                <c:pt idx="4">
                  <c:v>9.25</c:v>
                </c:pt>
                <c:pt idx="5">
                  <c:v>0</c:v>
                </c:pt>
                <c:pt idx="6">
                  <c:v>8.3333333333333357</c:v>
                </c:pt>
                <c:pt idx="7">
                  <c:v>10.375</c:v>
                </c:pt>
                <c:pt idx="8">
                  <c:v>10.125</c:v>
                </c:pt>
                <c:pt idx="9">
                  <c:v>10.5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B-4116-81BB-DFFD271B7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9376"/>
        <c:axId val="508449768"/>
      </c:barChart>
      <c:catAx>
        <c:axId val="50844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9768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31163508987177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3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mnd'!$I$194:$I$205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F-45F9-9B16-CEE767D4C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0552"/>
        <c:axId val="508450944"/>
      </c:barChart>
      <c:catAx>
        <c:axId val="508450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5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mnd'!$J$194:$J$205</c:f>
              <c:numCache>
                <c:formatCode>0.0</c:formatCode>
                <c:ptCount val="12"/>
                <c:pt idx="0">
                  <c:v>0</c:v>
                </c:pt>
                <c:pt idx="1">
                  <c:v>0.31645569620253161</c:v>
                </c:pt>
                <c:pt idx="2">
                  <c:v>0.50481872418540619</c:v>
                </c:pt>
                <c:pt idx="3">
                  <c:v>0.24330900243309003</c:v>
                </c:pt>
                <c:pt idx="4">
                  <c:v>0.74074074074074081</c:v>
                </c:pt>
                <c:pt idx="5">
                  <c:v>2.2471910112359552</c:v>
                </c:pt>
                <c:pt idx="6">
                  <c:v>0</c:v>
                </c:pt>
                <c:pt idx="7">
                  <c:v>2.2727272727272729</c:v>
                </c:pt>
                <c:pt idx="8">
                  <c:v>0.87719298245614019</c:v>
                </c:pt>
                <c:pt idx="9">
                  <c:v>0.36764705882352944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678-BE39-B046C9E2D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1728"/>
        <c:axId val="508452120"/>
      </c:barChart>
      <c:catAx>
        <c:axId val="508451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2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1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mnd'!$M$194:$M$205</c:f>
              <c:numCache>
                <c:formatCode>0.0</c:formatCode>
                <c:ptCount val="12"/>
                <c:pt idx="0">
                  <c:v>0</c:v>
                </c:pt>
                <c:pt idx="1">
                  <c:v>44.5</c:v>
                </c:pt>
                <c:pt idx="2">
                  <c:v>62.145454545454555</c:v>
                </c:pt>
                <c:pt idx="3">
                  <c:v>64.8</c:v>
                </c:pt>
                <c:pt idx="4">
                  <c:v>45.5</c:v>
                </c:pt>
                <c:pt idx="5">
                  <c:v>55.4</c:v>
                </c:pt>
                <c:pt idx="6">
                  <c:v>0</c:v>
                </c:pt>
                <c:pt idx="7">
                  <c:v>58.033333333333353</c:v>
                </c:pt>
                <c:pt idx="8">
                  <c:v>64.75</c:v>
                </c:pt>
                <c:pt idx="9">
                  <c:v>50.8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2-428D-B222-47A2BC446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2904"/>
        <c:axId val="508453296"/>
      </c:barChart>
      <c:catAx>
        <c:axId val="508452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3296"/>
        <c:scaling>
          <c:orientation val="minMax"/>
          <c:min val="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mnd'!$U$194:$U$205</c:f>
              <c:numCache>
                <c:formatCode>0.00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10.727272727272727</c:v>
                </c:pt>
                <c:pt idx="3">
                  <c:v>9</c:v>
                </c:pt>
                <c:pt idx="4">
                  <c:v>9</c:v>
                </c:pt>
                <c:pt idx="5">
                  <c:v>11</c:v>
                </c:pt>
                <c:pt idx="6">
                  <c:v>0</c:v>
                </c:pt>
                <c:pt idx="7">
                  <c:v>11.666666666666664</c:v>
                </c:pt>
                <c:pt idx="8">
                  <c:v>13</c:v>
                </c:pt>
                <c:pt idx="9">
                  <c:v>11.5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5-431A-A285-5D5C2D7C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4080"/>
        <c:axId val="508454472"/>
      </c:barChart>
      <c:catAx>
        <c:axId val="508454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4472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mnd'!$I$209:$I$220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6-4AFA-99B4-419039EF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5256"/>
        <c:axId val="508455648"/>
      </c:barChart>
      <c:catAx>
        <c:axId val="508455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2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</a:t>
            </a:r>
            <a:r>
              <a:rPr lang="nb-NO" sz="2800" baseline="0"/>
              <a:t> VÆR, a</a:t>
            </a:r>
            <a:r>
              <a:rPr lang="nb-NO" sz="2800"/>
              <a:t>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7467610701259262"/>
          <c:y val="4.551859033709234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03858943430201E-2"/>
          <c:y val="0.17797588935447231"/>
          <c:w val="0.86641614579153958"/>
          <c:h val="0.64262528350456805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Regioner!$G$20:$G$23</c:f>
              <c:numCache>
                <c:formatCode>#,##0</c:formatCode>
                <c:ptCount val="4"/>
                <c:pt idx="0">
                  <c:v>1651</c:v>
                </c:pt>
                <c:pt idx="1">
                  <c:v>2160</c:v>
                </c:pt>
                <c:pt idx="2">
                  <c:v>808</c:v>
                </c:pt>
                <c:pt idx="3">
                  <c:v>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B-4FD5-93AE-AFDED37CA77F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Regioner!$G$15:$G$18</c:f>
              <c:numCache>
                <c:formatCode>#,##0</c:formatCode>
                <c:ptCount val="4"/>
                <c:pt idx="0">
                  <c:v>1656</c:v>
                </c:pt>
                <c:pt idx="1">
                  <c:v>2079</c:v>
                </c:pt>
                <c:pt idx="2">
                  <c:v>768</c:v>
                </c:pt>
                <c:pt idx="3">
                  <c:v>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8B-4FD5-93AE-AFDED37CA77F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4035519847730044E-17"/>
                  <c:y val="-7.98054120733842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35-400F-9A1E-05E5FF85A6B8}"/>
                </c:ext>
              </c:extLst>
            </c:dLbl>
            <c:dLbl>
              <c:idx val="2"/>
              <c:layout>
                <c:manualLayout>
                  <c:x val="0"/>
                  <c:y val="-0.11663867918417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35-400F-9A1E-05E5FF85A6B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Regioner!$G$10:$G$13</c:f>
              <c:numCache>
                <c:formatCode>#,##0</c:formatCode>
                <c:ptCount val="4"/>
                <c:pt idx="0">
                  <c:v>1499</c:v>
                </c:pt>
                <c:pt idx="1">
                  <c:v>1996</c:v>
                </c:pt>
                <c:pt idx="2">
                  <c:v>618</c:v>
                </c:pt>
                <c:pt idx="3">
                  <c:v>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8B-4FD5-93AE-AFDED37C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2.602782549180737E-2"/>
              <c:y val="0.32804455310741615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  <c:min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51147696103683"/>
          <c:y val="0.17975730002806806"/>
          <c:w val="9.4127694023525124E-2"/>
          <c:h val="0.190236251733306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mnd'!$J$209:$J$220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4.5892611289582386E-2</c:v>
                </c:pt>
                <c:pt idx="3">
                  <c:v>0</c:v>
                </c:pt>
                <c:pt idx="4">
                  <c:v>0.74074074074074081</c:v>
                </c:pt>
                <c:pt idx="5">
                  <c:v>0</c:v>
                </c:pt>
                <c:pt idx="6">
                  <c:v>0</c:v>
                </c:pt>
                <c:pt idx="7">
                  <c:v>1.5151515151515151</c:v>
                </c:pt>
                <c:pt idx="8">
                  <c:v>0.4385964912280701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F-4D27-83AD-6569982D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6432"/>
        <c:axId val="508456824"/>
      </c:barChart>
      <c:catAx>
        <c:axId val="508456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6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mnd'!$M$209:$M$220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80.8</c:v>
                </c:pt>
                <c:pt idx="3">
                  <c:v>0</c:v>
                </c:pt>
                <c:pt idx="4">
                  <c:v>42.800000000000011</c:v>
                </c:pt>
                <c:pt idx="5">
                  <c:v>0</c:v>
                </c:pt>
                <c:pt idx="6">
                  <c:v>0</c:v>
                </c:pt>
                <c:pt idx="7">
                  <c:v>52.7</c:v>
                </c:pt>
                <c:pt idx="8">
                  <c:v>52.1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D-463F-B3C0-5DC3AB1D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7608"/>
        <c:axId val="508458000"/>
      </c:barChart>
      <c:catAx>
        <c:axId val="508457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800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7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mnd'!$U$209:$U$220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9</c:v>
                </c:pt>
                <c:pt idx="5">
                  <c:v>0</c:v>
                </c:pt>
                <c:pt idx="6">
                  <c:v>0</c:v>
                </c:pt>
                <c:pt idx="7">
                  <c:v>11.5</c:v>
                </c:pt>
                <c:pt idx="8">
                  <c:v>12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C-4850-BF85-7229584BE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8784"/>
        <c:axId val="508459176"/>
      </c:barChart>
      <c:catAx>
        <c:axId val="508458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9176"/>
        <c:scaling>
          <c:orientation val="minMax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mnd'!$I$224:$I$235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A-4063-8501-D11BCE448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8552"/>
        <c:axId val="784958944"/>
      </c:barChart>
      <c:catAx>
        <c:axId val="784958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5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5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mnd'!$J$224:$J$235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0.2753556677374942</c:v>
                </c:pt>
                <c:pt idx="3">
                  <c:v>0.24330900243309003</c:v>
                </c:pt>
                <c:pt idx="4">
                  <c:v>0.74074074074074081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5-47FC-B98C-867EBAE46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9728"/>
        <c:axId val="784960120"/>
      </c:barChart>
      <c:catAx>
        <c:axId val="784959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0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9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mnd'!$M$224:$M$235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60.133333333333326</c:v>
                </c:pt>
                <c:pt idx="3">
                  <c:v>59.7</c:v>
                </c:pt>
                <c:pt idx="4">
                  <c:v>66.2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8-4598-A82E-777388EFF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0904"/>
        <c:axId val="784961296"/>
      </c:barChart>
      <c:catAx>
        <c:axId val="784960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129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mnd'!$U$224:$U$235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9</c:v>
                </c:pt>
                <c:pt idx="4">
                  <c:v>13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5-4780-8FB4-E63FE2187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2080"/>
        <c:axId val="784962472"/>
      </c:barChart>
      <c:catAx>
        <c:axId val="784962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24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fettgruppe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5729975242457E-2"/>
          <c:y val="0.11537496982016714"/>
          <c:w val="0.90558003387874386"/>
          <c:h val="0.72089787923393844"/>
        </c:manualLayout>
      </c:layout>
      <c:barChart>
        <c:barDir val="col"/>
        <c:grouping val="clustered"/>
        <c:varyColors val="0"/>
        <c:ser>
          <c:idx val="0"/>
          <c:order val="0"/>
          <c:tx>
            <c:v>P-</c:v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mnd'!$I$14:$I$25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9D-4520-B190-5E714F868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fettgruppe 1</a:t>
            </a:r>
            <a:endParaRPr lang="en-US" sz="2400"/>
          </a:p>
        </c:rich>
      </c:tx>
      <c:layout>
        <c:manualLayout>
          <c:xMode val="edge"/>
          <c:yMode val="edge"/>
          <c:x val="0.18906392832640839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928589427372724E-2"/>
          <c:y val="0.16722532274472118"/>
          <c:w val="0.90650861617070111"/>
          <c:h val="0.669047418323244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mnd'!$B$255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mnd'!$I$255:$I$266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0-40B2-9FCF-5C589C329FB9}"/>
            </c:ext>
          </c:extLst>
        </c:ser>
        <c:ser>
          <c:idx val="1"/>
          <c:order val="1"/>
          <c:tx>
            <c:strRef>
              <c:f>'Fett per mnd'!$B$29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'Fett per mnd'!$I$29:$I$40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EF-4DFA-B737-A3A2E5162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3424"/>
        <c:axId val="775123816"/>
      </c:barChart>
      <c:catAx>
        <c:axId val="775123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3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030423754844237"/>
          <c:y val="0.29267058962383447"/>
          <c:w val="6.7376174159028995E-2"/>
          <c:h val="0.11275860324739921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fettgruppe 1+</a:t>
            </a:r>
            <a:endParaRPr lang="en-US" sz="2400"/>
          </a:p>
        </c:rich>
      </c:tx>
      <c:layout>
        <c:manualLayout>
          <c:xMode val="edge"/>
          <c:yMode val="edge"/>
          <c:x val="0.18906392832640839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928589427372724E-2"/>
          <c:y val="0.16722532274472118"/>
          <c:w val="0.90650861617070111"/>
          <c:h val="0.669047418323244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mnd'!$B$270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mnd'!$I$270:$I$281</c:f>
              <c:numCache>
                <c:formatCode>General</c:formatCode>
                <c:ptCount val="12"/>
                <c:pt idx="0">
                  <c:v>6</c:v>
                </c:pt>
                <c:pt idx="1">
                  <c:v>6</c:v>
                </c:pt>
                <c:pt idx="2">
                  <c:v>35</c:v>
                </c:pt>
                <c:pt idx="3">
                  <c:v>4</c:v>
                </c:pt>
                <c:pt idx="4">
                  <c:v>14</c:v>
                </c:pt>
                <c:pt idx="5">
                  <c:v>10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3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55-43D5-9E50-DFE7571DF391}"/>
            </c:ext>
          </c:extLst>
        </c:ser>
        <c:ser>
          <c:idx val="1"/>
          <c:order val="1"/>
          <c:tx>
            <c:strRef>
              <c:f>'Fett per mnd'!$B$44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'Fett per mnd'!$I$44:$I$55</c:f>
              <c:numCache>
                <c:formatCode>General</c:formatCode>
                <c:ptCount val="12"/>
                <c:pt idx="0">
                  <c:v>2</c:v>
                </c:pt>
                <c:pt idx="1">
                  <c:v>11</c:v>
                </c:pt>
                <c:pt idx="2">
                  <c:v>35</c:v>
                </c:pt>
                <c:pt idx="3">
                  <c:v>7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55-43D5-9E50-DFE7571DF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3424"/>
        <c:axId val="775123816"/>
      </c:barChart>
      <c:catAx>
        <c:axId val="775123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3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030423754844237"/>
          <c:y val="0.29267058962383447"/>
          <c:w val="6.7376174159028995E-2"/>
          <c:h val="0.11275860324739921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Andels%</a:t>
            </a:r>
            <a:r>
              <a:rPr lang="nb-NO" sz="2800" baseline="0"/>
              <a:t> OVERFETE SLAKT </a:t>
            </a:r>
            <a:r>
              <a:rPr lang="nb-NO" sz="2800"/>
              <a:t>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653491775569936"/>
          <c:h val="0.71256072188056785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Regioner!$AB$20:$AB$23</c:f>
              <c:numCache>
                <c:formatCode>0.0</c:formatCode>
                <c:ptCount val="4"/>
                <c:pt idx="0">
                  <c:v>19.987886129618406</c:v>
                </c:pt>
                <c:pt idx="1">
                  <c:v>24.25925925925926</c:v>
                </c:pt>
                <c:pt idx="2">
                  <c:v>22.153465346534652</c:v>
                </c:pt>
                <c:pt idx="3">
                  <c:v>16.759776536312852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C-49DE-A516-65ADBFDD1ED4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Regioner!$AB$15:$AB$18</c:f>
              <c:numCache>
                <c:formatCode>0.0</c:formatCode>
                <c:ptCount val="4"/>
                <c:pt idx="0">
                  <c:v>21.678743961352659</c:v>
                </c:pt>
                <c:pt idx="1">
                  <c:v>25.300625300625295</c:v>
                </c:pt>
                <c:pt idx="2">
                  <c:v>21.484375</c:v>
                </c:pt>
                <c:pt idx="3">
                  <c:v>14.970930232558141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C-49DE-A516-65ADBFDD1ED4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Regioner!$AB$10:$AB$13</c:f>
              <c:numCache>
                <c:formatCode>0.0</c:formatCode>
                <c:ptCount val="4"/>
                <c:pt idx="0">
                  <c:v>19.613075383589063</c:v>
                </c:pt>
                <c:pt idx="1">
                  <c:v>27.855711422845697</c:v>
                </c:pt>
                <c:pt idx="2">
                  <c:v>26.051779935275079</c:v>
                </c:pt>
                <c:pt idx="3">
                  <c:v>15.789473684210527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AC-49DE-A516-65ADBFDD1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388305995940984"/>
          <c:y val="0.14309788615578115"/>
          <c:w val="6.8203262362593345E-2"/>
          <c:h val="0.178966299665082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fettgruppe 2-</a:t>
            </a:r>
            <a:endParaRPr lang="en-US" sz="2400"/>
          </a:p>
        </c:rich>
      </c:tx>
      <c:layout>
        <c:manualLayout>
          <c:xMode val="edge"/>
          <c:yMode val="edge"/>
          <c:x val="0.18906392832640839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928589427372724E-2"/>
          <c:y val="0.16722532274472118"/>
          <c:w val="0.90650861617070111"/>
          <c:h val="0.669047418323244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mnd'!$I$285:$I$296</c:f>
              <c:numCache>
                <c:formatCode>General</c:formatCode>
                <c:ptCount val="12"/>
                <c:pt idx="0">
                  <c:v>34</c:v>
                </c:pt>
                <c:pt idx="1">
                  <c:v>34</c:v>
                </c:pt>
                <c:pt idx="2">
                  <c:v>179</c:v>
                </c:pt>
                <c:pt idx="3">
                  <c:v>13</c:v>
                </c:pt>
                <c:pt idx="4">
                  <c:v>12</c:v>
                </c:pt>
                <c:pt idx="5">
                  <c:v>21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9</c:v>
                </c:pt>
                <c:pt idx="10">
                  <c:v>32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A-488B-B5F3-36A196143457}"/>
            </c:ext>
          </c:extLst>
        </c:ser>
        <c:ser>
          <c:idx val="1"/>
          <c:order val="1"/>
          <c:tx>
            <c:strRef>
              <c:f>'Fett per mnd'!$B$59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'Fett per mnd'!$I$59:$I$70</c:f>
              <c:numCache>
                <c:formatCode>General</c:formatCode>
                <c:ptCount val="12"/>
                <c:pt idx="0">
                  <c:v>25</c:v>
                </c:pt>
                <c:pt idx="1">
                  <c:v>24</c:v>
                </c:pt>
                <c:pt idx="2">
                  <c:v>160</c:v>
                </c:pt>
                <c:pt idx="3">
                  <c:v>28</c:v>
                </c:pt>
                <c:pt idx="4">
                  <c:v>12</c:v>
                </c:pt>
                <c:pt idx="5">
                  <c:v>10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12</c:v>
                </c:pt>
                <c:pt idx="10">
                  <c:v>21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EA-488B-B5F3-36A196143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3424"/>
        <c:axId val="775123816"/>
      </c:barChart>
      <c:catAx>
        <c:axId val="775123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3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030423754844237"/>
          <c:y val="0.29267058962383447"/>
          <c:w val="6.7376174159028995E-2"/>
          <c:h val="0.11275860324739921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Vær, antall slakt i fettgruppe 2</a:t>
            </a:r>
            <a:endParaRPr lang="en-US" sz="2400"/>
          </a:p>
        </c:rich>
      </c:tx>
      <c:layout>
        <c:manualLayout>
          <c:xMode val="edge"/>
          <c:yMode val="edge"/>
          <c:x val="0.18906392832640839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928589427372724E-2"/>
          <c:y val="0.16722532274472118"/>
          <c:w val="0.90650861617070111"/>
          <c:h val="0.669047418323244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mnd'!$B$300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mnd'!$I$300:$I$311</c:f>
              <c:numCache>
                <c:formatCode>General</c:formatCode>
                <c:ptCount val="12"/>
                <c:pt idx="0">
                  <c:v>86</c:v>
                </c:pt>
                <c:pt idx="1">
                  <c:v>63</c:v>
                </c:pt>
                <c:pt idx="2">
                  <c:v>350</c:v>
                </c:pt>
                <c:pt idx="3">
                  <c:v>34</c:v>
                </c:pt>
                <c:pt idx="4">
                  <c:v>24</c:v>
                </c:pt>
                <c:pt idx="5">
                  <c:v>17</c:v>
                </c:pt>
                <c:pt idx="6">
                  <c:v>9</c:v>
                </c:pt>
                <c:pt idx="7">
                  <c:v>8</c:v>
                </c:pt>
                <c:pt idx="8">
                  <c:v>6</c:v>
                </c:pt>
                <c:pt idx="9">
                  <c:v>22</c:v>
                </c:pt>
                <c:pt idx="10">
                  <c:v>79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C-44B9-818F-6E4C32CA117F}"/>
            </c:ext>
          </c:extLst>
        </c:ser>
        <c:ser>
          <c:idx val="1"/>
          <c:order val="1"/>
          <c:tx>
            <c:strRef>
              <c:f>'Fett per mnd'!$B$74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'Fett per mnd'!$I$74:$I$85</c:f>
              <c:numCache>
                <c:formatCode>General</c:formatCode>
                <c:ptCount val="12"/>
                <c:pt idx="0">
                  <c:v>55</c:v>
                </c:pt>
                <c:pt idx="1">
                  <c:v>62</c:v>
                </c:pt>
                <c:pt idx="2">
                  <c:v>312</c:v>
                </c:pt>
                <c:pt idx="3">
                  <c:v>51</c:v>
                </c:pt>
                <c:pt idx="4">
                  <c:v>14</c:v>
                </c:pt>
                <c:pt idx="5">
                  <c:v>8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36</c:v>
                </c:pt>
                <c:pt idx="10">
                  <c:v>64</c:v>
                </c:pt>
                <c:pt idx="1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C-44B9-818F-6E4C32CA1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3424"/>
        <c:axId val="775123816"/>
      </c:barChart>
      <c:catAx>
        <c:axId val="775123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3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030423754844237"/>
          <c:y val="0.29267058962383447"/>
          <c:w val="6.7376174159028995E-2"/>
          <c:h val="0.11275860324739921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ANTALL SLAKT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Vektgrupper!$F$45:$F$60</c:f>
              <c:numCache>
                <c:formatCode>General</c:formatCode>
                <c:ptCount val="16"/>
                <c:pt idx="0">
                  <c:v>0</c:v>
                </c:pt>
                <c:pt idx="1">
                  <c:v>26</c:v>
                </c:pt>
                <c:pt idx="2">
                  <c:v>105</c:v>
                </c:pt>
                <c:pt idx="3">
                  <c:v>277</c:v>
                </c:pt>
                <c:pt idx="4">
                  <c:v>258</c:v>
                </c:pt>
                <c:pt idx="5">
                  <c:v>200</c:v>
                </c:pt>
                <c:pt idx="6">
                  <c:v>303</c:v>
                </c:pt>
                <c:pt idx="7">
                  <c:v>265</c:v>
                </c:pt>
                <c:pt idx="8">
                  <c:v>438</c:v>
                </c:pt>
                <c:pt idx="9">
                  <c:v>283</c:v>
                </c:pt>
                <c:pt idx="10">
                  <c:v>456</c:v>
                </c:pt>
                <c:pt idx="11">
                  <c:v>315</c:v>
                </c:pt>
                <c:pt idx="12">
                  <c:v>766</c:v>
                </c:pt>
                <c:pt idx="13">
                  <c:v>671</c:v>
                </c:pt>
                <c:pt idx="14">
                  <c:v>480</c:v>
                </c:pt>
                <c:pt idx="15">
                  <c:v>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8-4C27-889D-4271A24C2B2C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Vektgrupper!$F$28:$F$43</c:f>
              <c:numCache>
                <c:formatCode>General</c:formatCode>
                <c:ptCount val="16"/>
                <c:pt idx="0">
                  <c:v>2</c:v>
                </c:pt>
                <c:pt idx="1">
                  <c:v>29</c:v>
                </c:pt>
                <c:pt idx="2">
                  <c:v>151</c:v>
                </c:pt>
                <c:pt idx="3">
                  <c:v>309</c:v>
                </c:pt>
                <c:pt idx="4">
                  <c:v>291</c:v>
                </c:pt>
                <c:pt idx="5">
                  <c:v>189</c:v>
                </c:pt>
                <c:pt idx="6">
                  <c:v>340</c:v>
                </c:pt>
                <c:pt idx="7">
                  <c:v>233</c:v>
                </c:pt>
                <c:pt idx="8">
                  <c:v>420</c:v>
                </c:pt>
                <c:pt idx="9">
                  <c:v>285</c:v>
                </c:pt>
                <c:pt idx="10">
                  <c:v>470</c:v>
                </c:pt>
                <c:pt idx="11">
                  <c:v>312</c:v>
                </c:pt>
                <c:pt idx="12">
                  <c:v>746</c:v>
                </c:pt>
                <c:pt idx="13">
                  <c:v>598</c:v>
                </c:pt>
                <c:pt idx="14">
                  <c:v>426</c:v>
                </c:pt>
                <c:pt idx="15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8-4C27-889D-4271A24C2B2C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Vektgrupper!$F$11:$F$26</c:f>
              <c:numCache>
                <c:formatCode>General</c:formatCode>
                <c:ptCount val="16"/>
                <c:pt idx="0">
                  <c:v>0</c:v>
                </c:pt>
                <c:pt idx="1">
                  <c:v>32</c:v>
                </c:pt>
                <c:pt idx="2">
                  <c:v>162</c:v>
                </c:pt>
                <c:pt idx="3">
                  <c:v>305</c:v>
                </c:pt>
                <c:pt idx="4">
                  <c:v>228</c:v>
                </c:pt>
                <c:pt idx="5">
                  <c:v>191</c:v>
                </c:pt>
                <c:pt idx="6">
                  <c:v>309</c:v>
                </c:pt>
                <c:pt idx="7">
                  <c:v>206</c:v>
                </c:pt>
                <c:pt idx="8">
                  <c:v>367</c:v>
                </c:pt>
                <c:pt idx="9">
                  <c:v>239</c:v>
                </c:pt>
                <c:pt idx="10">
                  <c:v>432</c:v>
                </c:pt>
                <c:pt idx="11">
                  <c:v>285</c:v>
                </c:pt>
                <c:pt idx="12">
                  <c:v>661</c:v>
                </c:pt>
                <c:pt idx="13">
                  <c:v>551</c:v>
                </c:pt>
                <c:pt idx="14">
                  <c:v>389</c:v>
                </c:pt>
                <c:pt idx="15">
                  <c:v>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8-4C27-889D-4271A24C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20380311972923"/>
          <c:y val="0.23904102303291935"/>
          <c:w val="7.21748012890885E-2"/>
          <c:h val="0.168056830420175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middel fettgruppe innen</a:t>
            </a:r>
            <a:r>
              <a:rPr lang="nb-NO" sz="2800" baseline="0"/>
              <a:t> VEKTGRUPPE</a:t>
            </a:r>
            <a:endParaRPr lang="nb-NO" sz="2800"/>
          </a:p>
        </c:rich>
      </c:tx>
      <c:layout>
        <c:manualLayout>
          <c:xMode val="edge"/>
          <c:yMode val="edge"/>
          <c:x val="0.19385208729642739"/>
          <c:y val="4.26498721152678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0883913824259E-2"/>
          <c:y val="0.15668046579052769"/>
          <c:w val="0.88603679185733419"/>
          <c:h val="0.699679844226195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Vektgrupper!$B$45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Vektgrupper!$R$45:$R$60</c:f>
              <c:numCache>
                <c:formatCode>0.00</c:formatCode>
                <c:ptCount val="16"/>
                <c:pt idx="0">
                  <c:v>0</c:v>
                </c:pt>
                <c:pt idx="1">
                  <c:v>3.8846153846153855</c:v>
                </c:pt>
                <c:pt idx="2">
                  <c:v>4.9142857142857155</c:v>
                </c:pt>
                <c:pt idx="3">
                  <c:v>5.9638989169675112</c:v>
                </c:pt>
                <c:pt idx="4">
                  <c:v>6.1821705426356584</c:v>
                </c:pt>
                <c:pt idx="5">
                  <c:v>6.37</c:v>
                </c:pt>
                <c:pt idx="6">
                  <c:v>6.1452145214521492</c:v>
                </c:pt>
                <c:pt idx="7">
                  <c:v>6.7358490566037741</c:v>
                </c:pt>
                <c:pt idx="8">
                  <c:v>6.5684931506849296</c:v>
                </c:pt>
                <c:pt idx="9">
                  <c:v>6.4734982332155484</c:v>
                </c:pt>
                <c:pt idx="10">
                  <c:v>6.8048245614035086</c:v>
                </c:pt>
                <c:pt idx="11">
                  <c:v>7.2190476190476227</c:v>
                </c:pt>
                <c:pt idx="12">
                  <c:v>7.120104438642298</c:v>
                </c:pt>
                <c:pt idx="13">
                  <c:v>7.6721311475409859</c:v>
                </c:pt>
                <c:pt idx="14">
                  <c:v>8.0250000000000004</c:v>
                </c:pt>
                <c:pt idx="15">
                  <c:v>9.0040650406504046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6-4ADE-8CD3-9D48400AABD1}"/>
            </c:ext>
          </c:extLst>
        </c:ser>
        <c:ser>
          <c:idx val="4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Vektgrupper!$R$28:$R$43</c:f>
              <c:numCache>
                <c:formatCode>0.00</c:formatCode>
                <c:ptCount val="16"/>
                <c:pt idx="0">
                  <c:v>2.5</c:v>
                </c:pt>
                <c:pt idx="1">
                  <c:v>4.7586206896551744</c:v>
                </c:pt>
                <c:pt idx="2">
                  <c:v>5.483443708609272</c:v>
                </c:pt>
                <c:pt idx="3">
                  <c:v>5.9061488673139149</c:v>
                </c:pt>
                <c:pt idx="4">
                  <c:v>6.4914089347079056</c:v>
                </c:pt>
                <c:pt idx="5">
                  <c:v>6.1481481481481488</c:v>
                </c:pt>
                <c:pt idx="6">
                  <c:v>6.2941176470588243</c:v>
                </c:pt>
                <c:pt idx="7">
                  <c:v>6.4463519313304705</c:v>
                </c:pt>
                <c:pt idx="8">
                  <c:v>6.7928571428571436</c:v>
                </c:pt>
                <c:pt idx="9">
                  <c:v>6.863157894736843</c:v>
                </c:pt>
                <c:pt idx="10">
                  <c:v>6.8765957446808512</c:v>
                </c:pt>
                <c:pt idx="11">
                  <c:v>7.1538461538461551</c:v>
                </c:pt>
                <c:pt idx="12">
                  <c:v>7.4235924932975887</c:v>
                </c:pt>
                <c:pt idx="13">
                  <c:v>7.6605351170568561</c:v>
                </c:pt>
                <c:pt idx="14">
                  <c:v>8.342723004694836</c:v>
                </c:pt>
                <c:pt idx="15">
                  <c:v>9.1846153846153822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6-4ADE-8CD3-9D48400AABD1}"/>
            </c:ext>
          </c:extLst>
        </c:ser>
        <c:ser>
          <c:idx val="6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Vektgrupper!$R$11:$R$26</c:f>
              <c:numCache>
                <c:formatCode>0.00</c:formatCode>
                <c:ptCount val="16"/>
                <c:pt idx="0">
                  <c:v>0</c:v>
                </c:pt>
                <c:pt idx="1">
                  <c:v>4.34375</c:v>
                </c:pt>
                <c:pt idx="2">
                  <c:v>5.5555555555555562</c:v>
                </c:pt>
                <c:pt idx="3">
                  <c:v>6.1508196721311474</c:v>
                </c:pt>
                <c:pt idx="4">
                  <c:v>6.3421052631578956</c:v>
                </c:pt>
                <c:pt idx="5">
                  <c:v>6.4973821989528817</c:v>
                </c:pt>
                <c:pt idx="6">
                  <c:v>6.5598705501618113</c:v>
                </c:pt>
                <c:pt idx="7">
                  <c:v>6.9223300970873805</c:v>
                </c:pt>
                <c:pt idx="8">
                  <c:v>6.8256130790190737</c:v>
                </c:pt>
                <c:pt idx="9">
                  <c:v>6.7405857740585793</c:v>
                </c:pt>
                <c:pt idx="10">
                  <c:v>7.067129629629628</c:v>
                </c:pt>
                <c:pt idx="11">
                  <c:v>6.9859649122807026</c:v>
                </c:pt>
                <c:pt idx="12">
                  <c:v>7.3570347957639939</c:v>
                </c:pt>
                <c:pt idx="13">
                  <c:v>7.7858439201451901</c:v>
                </c:pt>
                <c:pt idx="14">
                  <c:v>8.0951156812339349</c:v>
                </c:pt>
                <c:pt idx="15">
                  <c:v>9.037313432835818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6-4ADE-8CD3-9D48400AA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9184"/>
        <c:axId val="530199576"/>
      </c:barChart>
      <c:catAx>
        <c:axId val="5301991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957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01995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9184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036003524212038"/>
          <c:y val="0.19428150001127528"/>
          <c:w val="6.2359125183250569E-2"/>
          <c:h val="0.1641692205420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middel KLASSE innen VEKTGRUPPE</a:t>
            </a:r>
          </a:p>
        </c:rich>
      </c:tx>
      <c:layout>
        <c:manualLayout>
          <c:xMode val="edge"/>
          <c:yMode val="edge"/>
          <c:x val="0.17349000729747494"/>
          <c:y val="5.8459043629647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33867943933E-2"/>
          <c:y val="0.18232168579937608"/>
          <c:w val="0.8975849792969427"/>
          <c:h val="0.703152036550986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Vektgrupper!$B$45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Vektgrupper!$Q$45:$Q$60</c:f>
              <c:numCache>
                <c:formatCode>0.00</c:formatCode>
                <c:ptCount val="16"/>
                <c:pt idx="0">
                  <c:v>0</c:v>
                </c:pt>
                <c:pt idx="1">
                  <c:v>3.6538461538461551</c:v>
                </c:pt>
                <c:pt idx="2">
                  <c:v>5.5714285714285694</c:v>
                </c:pt>
                <c:pt idx="3">
                  <c:v>6.046931407942238</c:v>
                </c:pt>
                <c:pt idx="4">
                  <c:v>6.4844961240310077</c:v>
                </c:pt>
                <c:pt idx="5">
                  <c:v>6.56</c:v>
                </c:pt>
                <c:pt idx="6">
                  <c:v>6.5907590759075889</c:v>
                </c:pt>
                <c:pt idx="7">
                  <c:v>6.9924528301886761</c:v>
                </c:pt>
                <c:pt idx="8">
                  <c:v>7.3150684931506849</c:v>
                </c:pt>
                <c:pt idx="9">
                  <c:v>7.6643109540636045</c:v>
                </c:pt>
                <c:pt idx="10">
                  <c:v>7.9144736842105248</c:v>
                </c:pt>
                <c:pt idx="11">
                  <c:v>8.1841269841269817</c:v>
                </c:pt>
                <c:pt idx="12">
                  <c:v>8.5691906005221927</c:v>
                </c:pt>
                <c:pt idx="13">
                  <c:v>9.1087928464977637</c:v>
                </c:pt>
                <c:pt idx="14">
                  <c:v>9.5541666666666689</c:v>
                </c:pt>
                <c:pt idx="15">
                  <c:v>10.380081300813005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0D-41B0-B5A7-A5B1DAF0E029}"/>
            </c:ext>
          </c:extLst>
        </c:ser>
        <c:ser>
          <c:idx val="4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Vektgrupper!$Q$28:$Q$43</c:f>
              <c:numCache>
                <c:formatCode>0.00</c:formatCode>
                <c:ptCount val="16"/>
                <c:pt idx="0">
                  <c:v>2.5</c:v>
                </c:pt>
                <c:pt idx="1">
                  <c:v>4.5517241379310338</c:v>
                </c:pt>
                <c:pt idx="2">
                  <c:v>5.5231788079470201</c:v>
                </c:pt>
                <c:pt idx="3">
                  <c:v>6.074433656957928</c:v>
                </c:pt>
                <c:pt idx="4">
                  <c:v>6.6151202749140889</c:v>
                </c:pt>
                <c:pt idx="5">
                  <c:v>6.3280423280423284</c:v>
                </c:pt>
                <c:pt idx="6">
                  <c:v>6.723529411764706</c:v>
                </c:pt>
                <c:pt idx="7">
                  <c:v>6.9442060085836914</c:v>
                </c:pt>
                <c:pt idx="8">
                  <c:v>7.3047619047619055</c:v>
                </c:pt>
                <c:pt idx="9">
                  <c:v>7.6842105263157903</c:v>
                </c:pt>
                <c:pt idx="10">
                  <c:v>7.9361702127659548</c:v>
                </c:pt>
                <c:pt idx="11">
                  <c:v>8.2147435897435912</c:v>
                </c:pt>
                <c:pt idx="12">
                  <c:v>8.6045576407506719</c:v>
                </c:pt>
                <c:pt idx="13">
                  <c:v>9.1187290969899646</c:v>
                </c:pt>
                <c:pt idx="14">
                  <c:v>9.71830985915493</c:v>
                </c:pt>
                <c:pt idx="15">
                  <c:v>10.320512820512818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0D-41B0-B5A7-A5B1DAF0E029}"/>
            </c:ext>
          </c:extLst>
        </c:ser>
        <c:ser>
          <c:idx val="6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Vektgrupper!$Q$11:$Q$26</c:f>
              <c:numCache>
                <c:formatCode>0.00</c:formatCode>
                <c:ptCount val="16"/>
                <c:pt idx="0">
                  <c:v>0</c:v>
                </c:pt>
                <c:pt idx="1">
                  <c:v>4.53125</c:v>
                </c:pt>
                <c:pt idx="2">
                  <c:v>5.2283950617283939</c:v>
                </c:pt>
                <c:pt idx="3">
                  <c:v>6.1049180327868848</c:v>
                </c:pt>
                <c:pt idx="4">
                  <c:v>6.5438596491228047</c:v>
                </c:pt>
                <c:pt idx="5">
                  <c:v>6.8272251308900547</c:v>
                </c:pt>
                <c:pt idx="6">
                  <c:v>6.9838187702265371</c:v>
                </c:pt>
                <c:pt idx="7">
                  <c:v>7.417475728155341</c:v>
                </c:pt>
                <c:pt idx="8">
                  <c:v>7.5258855585831057</c:v>
                </c:pt>
                <c:pt idx="9">
                  <c:v>7.97907949790795</c:v>
                </c:pt>
                <c:pt idx="10">
                  <c:v>8.0509259259259256</c:v>
                </c:pt>
                <c:pt idx="11">
                  <c:v>8.4315789473684184</c:v>
                </c:pt>
                <c:pt idx="12">
                  <c:v>8.8335854765506809</c:v>
                </c:pt>
                <c:pt idx="13">
                  <c:v>9.3647912885662485</c:v>
                </c:pt>
                <c:pt idx="14">
                  <c:v>9.8688946015424168</c:v>
                </c:pt>
                <c:pt idx="15">
                  <c:v>10.669154228855723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0D-41B0-B5A7-A5B1DAF0E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8008"/>
        <c:axId val="530198400"/>
      </c:barChart>
      <c:catAx>
        <c:axId val="530198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400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01984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008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6.9408112579655956E-2"/>
          <c:h val="0.184981266971980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ANTALL SLAKT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Vektgrupper!$F$28:$F$43</c:f>
              <c:numCache>
                <c:formatCode>General</c:formatCode>
                <c:ptCount val="16"/>
                <c:pt idx="0">
                  <c:v>2</c:v>
                </c:pt>
                <c:pt idx="1">
                  <c:v>29</c:v>
                </c:pt>
                <c:pt idx="2">
                  <c:v>151</c:v>
                </c:pt>
                <c:pt idx="3">
                  <c:v>309</c:v>
                </c:pt>
                <c:pt idx="4">
                  <c:v>291</c:v>
                </c:pt>
                <c:pt idx="5">
                  <c:v>189</c:v>
                </c:pt>
                <c:pt idx="6">
                  <c:v>340</c:v>
                </c:pt>
                <c:pt idx="7">
                  <c:v>233</c:v>
                </c:pt>
                <c:pt idx="8">
                  <c:v>420</c:v>
                </c:pt>
                <c:pt idx="9">
                  <c:v>285</c:v>
                </c:pt>
                <c:pt idx="10">
                  <c:v>470</c:v>
                </c:pt>
                <c:pt idx="11">
                  <c:v>312</c:v>
                </c:pt>
                <c:pt idx="12">
                  <c:v>746</c:v>
                </c:pt>
                <c:pt idx="13">
                  <c:v>598</c:v>
                </c:pt>
                <c:pt idx="14">
                  <c:v>426</c:v>
                </c:pt>
                <c:pt idx="15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C9-4380-AA2D-EEF057577C80}"/>
            </c:ext>
          </c:extLst>
        </c:ser>
        <c:ser>
          <c:idx val="1"/>
          <c:order val="1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Vektgrupper!$F$11:$F$26</c:f>
              <c:numCache>
                <c:formatCode>General</c:formatCode>
                <c:ptCount val="16"/>
                <c:pt idx="0">
                  <c:v>0</c:v>
                </c:pt>
                <c:pt idx="1">
                  <c:v>32</c:v>
                </c:pt>
                <c:pt idx="2">
                  <c:v>162</c:v>
                </c:pt>
                <c:pt idx="3">
                  <c:v>305</c:v>
                </c:pt>
                <c:pt idx="4">
                  <c:v>228</c:v>
                </c:pt>
                <c:pt idx="5">
                  <c:v>191</c:v>
                </c:pt>
                <c:pt idx="6">
                  <c:v>309</c:v>
                </c:pt>
                <c:pt idx="7">
                  <c:v>206</c:v>
                </c:pt>
                <c:pt idx="8">
                  <c:v>367</c:v>
                </c:pt>
                <c:pt idx="9">
                  <c:v>239</c:v>
                </c:pt>
                <c:pt idx="10">
                  <c:v>432</c:v>
                </c:pt>
                <c:pt idx="11">
                  <c:v>285</c:v>
                </c:pt>
                <c:pt idx="12">
                  <c:v>661</c:v>
                </c:pt>
                <c:pt idx="13">
                  <c:v>551</c:v>
                </c:pt>
                <c:pt idx="14">
                  <c:v>389</c:v>
                </c:pt>
                <c:pt idx="15">
                  <c:v>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C9-4380-AA2D-EEF057577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20380311972923"/>
          <c:y val="0.23904102303291935"/>
          <c:w val="7.21748012890885E-2"/>
          <c:h val="0.168056830420175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ANDELS% SLAKT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Vektgrupper!$G$45:$G$60</c:f>
              <c:numCache>
                <c:formatCode>0.0</c:formatCode>
                <c:ptCount val="16"/>
                <c:pt idx="0">
                  <c:v>0</c:v>
                </c:pt>
                <c:pt idx="1">
                  <c:v>0.48734770384254922</c:v>
                </c:pt>
                <c:pt idx="2">
                  <c:v>1.9681349578256799</c:v>
                </c:pt>
                <c:pt idx="3">
                  <c:v>5.1921274601686962</c:v>
                </c:pt>
                <c:pt idx="4">
                  <c:v>4.8359887535145276</c:v>
                </c:pt>
                <c:pt idx="5">
                  <c:v>3.7488284910965328</c:v>
                </c:pt>
                <c:pt idx="6">
                  <c:v>5.6794751640112491</c:v>
                </c:pt>
                <c:pt idx="7">
                  <c:v>4.9671977507029057</c:v>
                </c:pt>
                <c:pt idx="8">
                  <c:v>8.2099343955014046</c:v>
                </c:pt>
                <c:pt idx="9">
                  <c:v>5.3045923149015932</c:v>
                </c:pt>
                <c:pt idx="10">
                  <c:v>8.5473289597000939</c:v>
                </c:pt>
                <c:pt idx="11">
                  <c:v>5.9044048734770405</c:v>
                </c:pt>
                <c:pt idx="12">
                  <c:v>14.35801312089972</c:v>
                </c:pt>
                <c:pt idx="13">
                  <c:v>12.577319587628862</c:v>
                </c:pt>
                <c:pt idx="14">
                  <c:v>8.9971883786316784</c:v>
                </c:pt>
                <c:pt idx="15">
                  <c:v>9.2221180880974689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4-429C-A4C4-4800FB4E42D0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Vektgrupper!$G$28:$G$43</c:f>
              <c:numCache>
                <c:formatCode>0.0</c:formatCode>
                <c:ptCount val="16"/>
                <c:pt idx="0">
                  <c:v>3.8528221922558253E-2</c:v>
                </c:pt>
                <c:pt idx="1">
                  <c:v>0.55865921787709516</c:v>
                </c:pt>
                <c:pt idx="2">
                  <c:v>2.9088807551531497</c:v>
                </c:pt>
                <c:pt idx="3">
                  <c:v>5.9526102870352551</c:v>
                </c:pt>
                <c:pt idx="4">
                  <c:v>5.6058562897322277</c:v>
                </c:pt>
                <c:pt idx="5">
                  <c:v>3.6409169716817567</c:v>
                </c:pt>
                <c:pt idx="6">
                  <c:v>6.5497977268349077</c:v>
                </c:pt>
                <c:pt idx="7">
                  <c:v>4.4885378539780394</c:v>
                </c:pt>
                <c:pt idx="8">
                  <c:v>8.0909266037372376</c:v>
                </c:pt>
                <c:pt idx="9">
                  <c:v>5.4902716239645528</c:v>
                </c:pt>
                <c:pt idx="10">
                  <c:v>9.0541321518011966</c:v>
                </c:pt>
                <c:pt idx="11">
                  <c:v>6.0104026199190894</c:v>
                </c:pt>
                <c:pt idx="12">
                  <c:v>14.371026777114238</c:v>
                </c:pt>
                <c:pt idx="13">
                  <c:v>11.519938354844921</c:v>
                </c:pt>
                <c:pt idx="14">
                  <c:v>8.2065112695049134</c:v>
                </c:pt>
                <c:pt idx="15">
                  <c:v>7.5130032748988622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4-429C-A4C4-4800FB4E42D0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Vektgrupper!$G$11:$G$26</c:f>
              <c:numCache>
                <c:formatCode>0.0</c:formatCode>
                <c:ptCount val="16"/>
                <c:pt idx="0">
                  <c:v>0</c:v>
                </c:pt>
                <c:pt idx="1">
                  <c:v>0.67241017020382421</c:v>
                </c:pt>
                <c:pt idx="2">
                  <c:v>3.4040764866568609</c:v>
                </c:pt>
                <c:pt idx="3">
                  <c:v>6.408909434755202</c:v>
                </c:pt>
                <c:pt idx="4">
                  <c:v>4.7909224627022473</c:v>
                </c:pt>
                <c:pt idx="5">
                  <c:v>4.0134482034040762</c:v>
                </c:pt>
                <c:pt idx="6">
                  <c:v>6.4929607060306793</c:v>
                </c:pt>
                <c:pt idx="7">
                  <c:v>4.3286404706871204</c:v>
                </c:pt>
                <c:pt idx="8">
                  <c:v>7.7117041395251116</c:v>
                </c:pt>
                <c:pt idx="9">
                  <c:v>5.0220634587098125</c:v>
                </c:pt>
                <c:pt idx="10">
                  <c:v>9.0775372977516327</c:v>
                </c:pt>
                <c:pt idx="11">
                  <c:v>5.9886530783778085</c:v>
                </c:pt>
                <c:pt idx="12">
                  <c:v>13.88947257827275</c:v>
                </c:pt>
                <c:pt idx="13">
                  <c:v>11.5780626181971</c:v>
                </c:pt>
                <c:pt idx="14">
                  <c:v>8.1739861315402376</c:v>
                </c:pt>
                <c:pt idx="15">
                  <c:v>8.4471527631855459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14-429C-A4C4-4800FB4E4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20380311972923"/>
          <c:y val="0.23904102303291935"/>
          <c:w val="7.21748012890885E-2"/>
          <c:h val="0.168056830420175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ANDELS% SLAKT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Vektgrupper!$G$28:$G$43</c:f>
              <c:numCache>
                <c:formatCode>0.0</c:formatCode>
                <c:ptCount val="16"/>
                <c:pt idx="0">
                  <c:v>3.8528221922558253E-2</c:v>
                </c:pt>
                <c:pt idx="1">
                  <c:v>0.55865921787709516</c:v>
                </c:pt>
                <c:pt idx="2">
                  <c:v>2.9088807551531497</c:v>
                </c:pt>
                <c:pt idx="3">
                  <c:v>5.9526102870352551</c:v>
                </c:pt>
                <c:pt idx="4">
                  <c:v>5.6058562897322277</c:v>
                </c:pt>
                <c:pt idx="5">
                  <c:v>3.6409169716817567</c:v>
                </c:pt>
                <c:pt idx="6">
                  <c:v>6.5497977268349077</c:v>
                </c:pt>
                <c:pt idx="7">
                  <c:v>4.4885378539780394</c:v>
                </c:pt>
                <c:pt idx="8">
                  <c:v>8.0909266037372376</c:v>
                </c:pt>
                <c:pt idx="9">
                  <c:v>5.4902716239645528</c:v>
                </c:pt>
                <c:pt idx="10">
                  <c:v>9.0541321518011966</c:v>
                </c:pt>
                <c:pt idx="11">
                  <c:v>6.0104026199190894</c:v>
                </c:pt>
                <c:pt idx="12">
                  <c:v>14.371026777114238</c:v>
                </c:pt>
                <c:pt idx="13">
                  <c:v>11.519938354844921</c:v>
                </c:pt>
                <c:pt idx="14">
                  <c:v>8.2065112695049134</c:v>
                </c:pt>
                <c:pt idx="15">
                  <c:v>7.5130032748988622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B-43E5-B75C-51D7AC99039F}"/>
            </c:ext>
          </c:extLst>
        </c:ser>
        <c:ser>
          <c:idx val="1"/>
          <c:order val="1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Vektgrupper!$G$11:$G$26</c:f>
              <c:numCache>
                <c:formatCode>0.0</c:formatCode>
                <c:ptCount val="16"/>
                <c:pt idx="0">
                  <c:v>0</c:v>
                </c:pt>
                <c:pt idx="1">
                  <c:v>0.67241017020382421</c:v>
                </c:pt>
                <c:pt idx="2">
                  <c:v>3.4040764866568609</c:v>
                </c:pt>
                <c:pt idx="3">
                  <c:v>6.408909434755202</c:v>
                </c:pt>
                <c:pt idx="4">
                  <c:v>4.7909224627022473</c:v>
                </c:pt>
                <c:pt idx="5">
                  <c:v>4.0134482034040762</c:v>
                </c:pt>
                <c:pt idx="6">
                  <c:v>6.4929607060306793</c:v>
                </c:pt>
                <c:pt idx="7">
                  <c:v>4.3286404706871204</c:v>
                </c:pt>
                <c:pt idx="8">
                  <c:v>7.7117041395251116</c:v>
                </c:pt>
                <c:pt idx="9">
                  <c:v>5.0220634587098125</c:v>
                </c:pt>
                <c:pt idx="10">
                  <c:v>9.0775372977516327</c:v>
                </c:pt>
                <c:pt idx="11">
                  <c:v>5.9886530783778085</c:v>
                </c:pt>
                <c:pt idx="12">
                  <c:v>13.88947257827275</c:v>
                </c:pt>
                <c:pt idx="13">
                  <c:v>11.5780626181971</c:v>
                </c:pt>
                <c:pt idx="14">
                  <c:v>8.1739861315402376</c:v>
                </c:pt>
                <c:pt idx="15">
                  <c:v>8.4471527631855459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1B-43E5-B75C-51D7AC990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20380311972923"/>
          <c:y val="0.23904102303291935"/>
          <c:w val="7.21748012890885E-2"/>
          <c:h val="0.168056830420175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%</a:t>
            </a:r>
            <a:r>
              <a:rPr lang="nb-NO" sz="2800" baseline="0"/>
              <a:t> OVERFETE </a:t>
            </a:r>
            <a:r>
              <a:rPr lang="nb-NO" sz="2800"/>
              <a:t>innen</a:t>
            </a:r>
            <a:r>
              <a:rPr lang="nb-NO" sz="2800" baseline="0"/>
              <a:t> VEKTGRUPPE</a:t>
            </a:r>
            <a:endParaRPr lang="nb-NO" sz="2800"/>
          </a:p>
        </c:rich>
      </c:tx>
      <c:layout>
        <c:manualLayout>
          <c:xMode val="edge"/>
          <c:yMode val="edge"/>
          <c:x val="0.19385208729642739"/>
          <c:y val="4.26498721152678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0883913824259E-2"/>
          <c:y val="0.15668046579052769"/>
          <c:w val="0.88603679185733419"/>
          <c:h val="0.699679844226195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Vektgrupper!$B$45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Vektgrupper!$T$45:$T$60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1.9047619047619055</c:v>
                </c:pt>
                <c:pt idx="3">
                  <c:v>6.859205776173285</c:v>
                </c:pt>
                <c:pt idx="4">
                  <c:v>8.9147286821705443</c:v>
                </c:pt>
                <c:pt idx="5">
                  <c:v>14</c:v>
                </c:pt>
                <c:pt idx="6">
                  <c:v>8.5808580858085755</c:v>
                </c:pt>
                <c:pt idx="7">
                  <c:v>15.84905660377359</c:v>
                </c:pt>
                <c:pt idx="8">
                  <c:v>17.123287671232877</c:v>
                </c:pt>
                <c:pt idx="9">
                  <c:v>12.014134275618378</c:v>
                </c:pt>
                <c:pt idx="10">
                  <c:v>16.228070175438599</c:v>
                </c:pt>
                <c:pt idx="11">
                  <c:v>21.587301587301592</c:v>
                </c:pt>
                <c:pt idx="12">
                  <c:v>18.276762402088774</c:v>
                </c:pt>
                <c:pt idx="13">
                  <c:v>25.931445603576755</c:v>
                </c:pt>
                <c:pt idx="14">
                  <c:v>32.916666666666657</c:v>
                </c:pt>
                <c:pt idx="15">
                  <c:v>58.943089430894318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99-4CF1-B33D-FAB965C3DD5B}"/>
            </c:ext>
          </c:extLst>
        </c:ser>
        <c:ser>
          <c:idx val="4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Vektgrupper!$T$28:$T$43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3.9735099337748343</c:v>
                </c:pt>
                <c:pt idx="3">
                  <c:v>7.1197411003236244</c:v>
                </c:pt>
                <c:pt idx="4">
                  <c:v>11.68384879725086</c:v>
                </c:pt>
                <c:pt idx="5">
                  <c:v>10.582010582010582</c:v>
                </c:pt>
                <c:pt idx="6">
                  <c:v>12.647058823529411</c:v>
                </c:pt>
                <c:pt idx="7">
                  <c:v>10.30042918454936</c:v>
                </c:pt>
                <c:pt idx="8">
                  <c:v>18.333333333333329</c:v>
                </c:pt>
                <c:pt idx="9">
                  <c:v>15.789473684210527</c:v>
                </c:pt>
                <c:pt idx="10">
                  <c:v>17.446808510638306</c:v>
                </c:pt>
                <c:pt idx="11">
                  <c:v>17.948717948717952</c:v>
                </c:pt>
                <c:pt idx="12">
                  <c:v>23.056300268096518</c:v>
                </c:pt>
                <c:pt idx="13">
                  <c:v>26.755852842809368</c:v>
                </c:pt>
                <c:pt idx="14">
                  <c:v>41.784037558685448</c:v>
                </c:pt>
                <c:pt idx="15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99-4CF1-B33D-FAB965C3DD5B}"/>
            </c:ext>
          </c:extLst>
        </c:ser>
        <c:ser>
          <c:idx val="6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Vektgrupper!$T$11:$T$26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3.7037037037037042</c:v>
                </c:pt>
                <c:pt idx="3">
                  <c:v>5.9016393442622954</c:v>
                </c:pt>
                <c:pt idx="4">
                  <c:v>14.035087719298245</c:v>
                </c:pt>
                <c:pt idx="5">
                  <c:v>15.706806282722509</c:v>
                </c:pt>
                <c:pt idx="6">
                  <c:v>14.239482200647251</c:v>
                </c:pt>
                <c:pt idx="7">
                  <c:v>17.475728155339812</c:v>
                </c:pt>
                <c:pt idx="8">
                  <c:v>16.348773841961862</c:v>
                </c:pt>
                <c:pt idx="9">
                  <c:v>18.828451882845187</c:v>
                </c:pt>
                <c:pt idx="10">
                  <c:v>21.990740740740737</c:v>
                </c:pt>
                <c:pt idx="11">
                  <c:v>17.543859649122805</c:v>
                </c:pt>
                <c:pt idx="12">
                  <c:v>23.7518910741301</c:v>
                </c:pt>
                <c:pt idx="13">
                  <c:v>29.764065335753177</c:v>
                </c:pt>
                <c:pt idx="14">
                  <c:v>35.989717223650381</c:v>
                </c:pt>
                <c:pt idx="15">
                  <c:v>58.706467661691541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99-4CF1-B33D-FAB965C3D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9184"/>
        <c:axId val="530199576"/>
      </c:barChart>
      <c:catAx>
        <c:axId val="5301991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957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0199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OVERFETE SLAKT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91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477917475910029"/>
          <c:y val="0.26487100853474377"/>
          <c:w val="7.0033592412066928E-2"/>
          <c:h val="0.256944017651672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middel</a:t>
            </a:r>
            <a:r>
              <a:rPr lang="en-US" sz="2400" baseline="0"/>
              <a:t> LENGDE </a:t>
            </a:r>
            <a:r>
              <a:rPr lang="en-US" sz="2400"/>
              <a:t>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7068756632294E-2"/>
          <c:y val="0.18735876161565621"/>
          <c:w val="0.89066443187764166"/>
          <c:h val="0.6950953109243264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Vektgrupper!$M$28:$M$43</c:f>
              <c:numCache>
                <c:formatCode>0.0</c:formatCode>
                <c:ptCount val="16"/>
                <c:pt idx="0">
                  <c:v>0</c:v>
                </c:pt>
                <c:pt idx="1">
                  <c:v>95.289999999999978</c:v>
                </c:pt>
                <c:pt idx="2">
                  <c:v>102.72391304347823</c:v>
                </c:pt>
                <c:pt idx="3">
                  <c:v>106.33437499999999</c:v>
                </c:pt>
                <c:pt idx="4">
                  <c:v>109.08055555555556</c:v>
                </c:pt>
                <c:pt idx="5">
                  <c:v>113.35609756097564</c:v>
                </c:pt>
                <c:pt idx="6">
                  <c:v>115.07164179104478</c:v>
                </c:pt>
                <c:pt idx="7">
                  <c:v>116.03260869565216</c:v>
                </c:pt>
                <c:pt idx="8">
                  <c:v>117.3844660194175</c:v>
                </c:pt>
                <c:pt idx="9">
                  <c:v>116.98666666666664</c:v>
                </c:pt>
                <c:pt idx="10">
                  <c:v>119.02173913043478</c:v>
                </c:pt>
                <c:pt idx="11">
                  <c:v>121.00624999999999</c:v>
                </c:pt>
                <c:pt idx="12">
                  <c:v>120.8305732484076</c:v>
                </c:pt>
                <c:pt idx="13">
                  <c:v>123.3338345864662</c:v>
                </c:pt>
                <c:pt idx="14">
                  <c:v>124.36326530612236</c:v>
                </c:pt>
                <c:pt idx="15">
                  <c:v>125.46179775280898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5-4949-A5BD-CE7219E17301}"/>
            </c:ext>
          </c:extLst>
        </c:ser>
        <c:ser>
          <c:idx val="1"/>
          <c:order val="1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Vektgrupper!$M$11:$M$26</c:f>
              <c:numCache>
                <c:formatCode>0.0</c:formatCode>
                <c:ptCount val="16"/>
                <c:pt idx="0">
                  <c:v>0</c:v>
                </c:pt>
                <c:pt idx="1">
                  <c:v>96.33461538461539</c:v>
                </c:pt>
                <c:pt idx="2">
                  <c:v>100.85970149253733</c:v>
                </c:pt>
                <c:pt idx="3">
                  <c:v>105.91322314049594</c:v>
                </c:pt>
                <c:pt idx="4">
                  <c:v>109.13214285714275</c:v>
                </c:pt>
                <c:pt idx="5">
                  <c:v>110.96686046511624</c:v>
                </c:pt>
                <c:pt idx="6">
                  <c:v>112.83056603773584</c:v>
                </c:pt>
                <c:pt idx="7">
                  <c:v>114.37458563535903</c:v>
                </c:pt>
                <c:pt idx="8">
                  <c:v>116.19413680781769</c:v>
                </c:pt>
                <c:pt idx="9">
                  <c:v>117.26465116279071</c:v>
                </c:pt>
                <c:pt idx="10">
                  <c:v>118.64068241469803</c:v>
                </c:pt>
                <c:pt idx="11">
                  <c:v>119.77991803278688</c:v>
                </c:pt>
                <c:pt idx="12">
                  <c:v>120.9335593220339</c:v>
                </c:pt>
                <c:pt idx="13">
                  <c:v>122.64354838709684</c:v>
                </c:pt>
                <c:pt idx="14">
                  <c:v>123.6602373887241</c:v>
                </c:pt>
                <c:pt idx="15">
                  <c:v>125.51086350974924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75-4949-A5BD-CE7219E17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4.2390343436889723E-3"/>
              <c:y val="0.472691127545877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923834750183799"/>
          <c:y val="0.27912574742758972"/>
          <c:w val="7.3140256906979714E-2"/>
          <c:h val="0.127971975992678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</a:t>
            </a:r>
            <a:r>
              <a:rPr lang="nb-NO" sz="2800" baseline="0"/>
              <a:t> FETTGRUPPE </a:t>
            </a:r>
            <a:r>
              <a:rPr lang="nb-NO" sz="2800"/>
              <a:t>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653491775569936"/>
          <c:h val="0.71256072188056785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Regioner!$Z$20:$Z$23</c:f>
              <c:numCache>
                <c:formatCode>0.00</c:formatCode>
                <c:ptCount val="4"/>
                <c:pt idx="0">
                  <c:v>7.0781344639612369</c:v>
                </c:pt>
                <c:pt idx="1">
                  <c:v>7.1703703703703718</c:v>
                </c:pt>
                <c:pt idx="2">
                  <c:v>7.2091584158415856</c:v>
                </c:pt>
                <c:pt idx="3">
                  <c:v>6.6424581005586605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EC-411C-AD95-11E5A183F5EF}"/>
            </c:ext>
          </c:extLst>
        </c:ser>
        <c:ser>
          <c:idx val="1"/>
          <c:order val="1"/>
          <c:tx>
            <c:strRef>
              <c:f>'Ark1'!$C$230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'Ark1'!$T$230:$T$233</c:f>
              <c:numCache>
                <c:formatCode>General</c:formatCode>
                <c:ptCount val="4"/>
                <c:pt idx="0">
                  <c:v>6.6468023255813993</c:v>
                </c:pt>
                <c:pt idx="1">
                  <c:v>7.0781344639612369</c:v>
                </c:pt>
                <c:pt idx="2">
                  <c:v>7.1703703703703718</c:v>
                </c:pt>
                <c:pt idx="3">
                  <c:v>7.2091584158415856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EC-411C-AD95-11E5A183F5EF}"/>
            </c:ext>
          </c:extLst>
        </c:ser>
        <c:ser>
          <c:idx val="2"/>
          <c:order val="2"/>
          <c:tx>
            <c:strRef>
              <c:f>'Ark1'!$C$226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-1.9017765363154983E-3"/>
                  <c:y val="-8.71880783035476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C8-4339-9EFC-478E081F903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'Ark1'!$T$226:$T$229</c:f>
              <c:numCache>
                <c:formatCode>General</c:formatCode>
                <c:ptCount val="4"/>
                <c:pt idx="0">
                  <c:v>6.8095975232198143</c:v>
                </c:pt>
                <c:pt idx="1">
                  <c:v>7.0911835748792278</c:v>
                </c:pt>
                <c:pt idx="2">
                  <c:v>7.3410293410293459</c:v>
                </c:pt>
                <c:pt idx="3">
                  <c:v>7.08203125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EC-411C-AD95-11E5A183F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735958019555801"/>
          <c:y val="0.14732550050922244"/>
          <c:w val="8.1357176619559268E-2"/>
          <c:h val="0.16283590999303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middel</a:t>
            </a:r>
            <a:r>
              <a:rPr lang="en-US" sz="2400" baseline="0"/>
              <a:t> K-FAKTOR </a:t>
            </a:r>
            <a:r>
              <a:rPr lang="en-US" sz="2400"/>
              <a:t>innen de ulike VEKTGRUPPENE</a:t>
            </a:r>
          </a:p>
        </c:rich>
      </c:tx>
      <c:layout>
        <c:manualLayout>
          <c:xMode val="edge"/>
          <c:yMode val="edge"/>
          <c:x val="0.11975443066207982"/>
          <c:y val="4.63138794239846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7068756632294E-2"/>
          <c:y val="0.13925695096414192"/>
          <c:w val="0.89066443187764166"/>
          <c:h val="0.74319706554037857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Vektgrupper!$O$28:$O$43</c:f>
              <c:numCache>
                <c:formatCode>0.0</c:formatCode>
                <c:ptCount val="16"/>
                <c:pt idx="0">
                  <c:v>0</c:v>
                </c:pt>
                <c:pt idx="1">
                  <c:v>15.781399512586356</c:v>
                </c:pt>
                <c:pt idx="2">
                  <c:v>16.633565155301866</c:v>
                </c:pt>
                <c:pt idx="3">
                  <c:v>18.910201934438188</c:v>
                </c:pt>
                <c:pt idx="4">
                  <c:v>20.710426438821504</c:v>
                </c:pt>
                <c:pt idx="5">
                  <c:v>20.141805230554844</c:v>
                </c:pt>
                <c:pt idx="6">
                  <c:v>21.140049105914237</c:v>
                </c:pt>
                <c:pt idx="7">
                  <c:v>21.986450237109764</c:v>
                </c:pt>
                <c:pt idx="8">
                  <c:v>22.972995730967899</c:v>
                </c:pt>
                <c:pt idx="9">
                  <c:v>24.877284035667689</c:v>
                </c:pt>
                <c:pt idx="10">
                  <c:v>24.979192931326288</c:v>
                </c:pt>
                <c:pt idx="11">
                  <c:v>25.172107805707778</c:v>
                </c:pt>
                <c:pt idx="12">
                  <c:v>27.457601934887641</c:v>
                </c:pt>
                <c:pt idx="13">
                  <c:v>27.929608632523824</c:v>
                </c:pt>
                <c:pt idx="14">
                  <c:v>30.104494059108521</c:v>
                </c:pt>
                <c:pt idx="15">
                  <c:v>33.498363016522617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8-4A02-B62D-EAD790CAE78B}"/>
            </c:ext>
          </c:extLst>
        </c:ser>
        <c:ser>
          <c:idx val="1"/>
          <c:order val="1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Vektgrupper!$O$11:$O$26</c:f>
              <c:numCache>
                <c:formatCode>0.0</c:formatCode>
                <c:ptCount val="16"/>
                <c:pt idx="0">
                  <c:v>0</c:v>
                </c:pt>
                <c:pt idx="1">
                  <c:v>15.08274141752258</c:v>
                </c:pt>
                <c:pt idx="2">
                  <c:v>17.35535896100631</c:v>
                </c:pt>
                <c:pt idx="3">
                  <c:v>19.470148750625096</c:v>
                </c:pt>
                <c:pt idx="4">
                  <c:v>20.780189851925631</c:v>
                </c:pt>
                <c:pt idx="5">
                  <c:v>21.479670336473504</c:v>
                </c:pt>
                <c:pt idx="6">
                  <c:v>22.215841037867737</c:v>
                </c:pt>
                <c:pt idx="7">
                  <c:v>22.970447663340895</c:v>
                </c:pt>
                <c:pt idx="8">
                  <c:v>23.503066200163712</c:v>
                </c:pt>
                <c:pt idx="9">
                  <c:v>24.393483084705473</c:v>
                </c:pt>
                <c:pt idx="10">
                  <c:v>25.10388637377806</c:v>
                </c:pt>
                <c:pt idx="11">
                  <c:v>25.857470966209497</c:v>
                </c:pt>
                <c:pt idx="12">
                  <c:v>26.989315245182325</c:v>
                </c:pt>
                <c:pt idx="13">
                  <c:v>28.505462270426399</c:v>
                </c:pt>
                <c:pt idx="14">
                  <c:v>30.656290605515476</c:v>
                </c:pt>
                <c:pt idx="15">
                  <c:v>32.881684997372162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8-4A02-B62D-EAD790CAE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4.2390343436889723E-3"/>
              <c:y val="0.472691127545877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20380311972923"/>
          <c:y val="0.23904102303291935"/>
          <c:w val="7.21748012890885E-2"/>
          <c:h val="0.168056830420175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</a:t>
            </a:r>
            <a:r>
              <a:rPr lang="nb-NO" sz="2400" baseline="0"/>
              <a:t>ntall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1172453557722"/>
          <c:y val="0.18234189704389139"/>
          <c:w val="0.87202752401945183"/>
          <c:h val="0.648375066255404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Variant!$F$33:$F$42</c:f>
              <c:numCache>
                <c:formatCode>0</c:formatCode>
                <c:ptCount val="10"/>
                <c:pt idx="0">
                  <c:v>5053</c:v>
                </c:pt>
                <c:pt idx="1">
                  <c:v>156</c:v>
                </c:pt>
                <c:pt idx="2">
                  <c:v>126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FB-4FF3-BC0D-A17A05283253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Variant!$F$22:$F$31</c:f>
              <c:numCache>
                <c:formatCode>0</c:formatCode>
                <c:ptCount val="10"/>
                <c:pt idx="0">
                  <c:v>4953</c:v>
                </c:pt>
                <c:pt idx="1">
                  <c:v>137</c:v>
                </c:pt>
                <c:pt idx="2">
                  <c:v>100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FB-4FF3-BC0D-A17A05283253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Variant!$F$11:$F$20</c:f>
              <c:numCache>
                <c:formatCode>0</c:formatCode>
                <c:ptCount val="10"/>
                <c:pt idx="0">
                  <c:v>4520</c:v>
                </c:pt>
                <c:pt idx="1">
                  <c:v>139</c:v>
                </c:pt>
                <c:pt idx="2">
                  <c:v>99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FB-4FF3-BC0D-A17A05283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691262118992804"/>
          <c:y val="0.24158623395813766"/>
          <c:w val="6.6187876871024384E-2"/>
          <c:h val="0.20336186229184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</a:t>
            </a:r>
            <a:r>
              <a:rPr lang="nb-NO" sz="2400" baseline="0"/>
              <a:t>ntall%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56167979002625E-2"/>
          <c:y val="0.17644115248058478"/>
          <c:w val="0.89758311461067364"/>
          <c:h val="0.6542758037016704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Variant!$G$33:$G$42</c:f>
              <c:numCache>
                <c:formatCode>0.0</c:formatCode>
                <c:ptCount val="10"/>
                <c:pt idx="0">
                  <c:v>94.714151827553891</c:v>
                </c:pt>
                <c:pt idx="1">
                  <c:v>2.9240862230552951</c:v>
                </c:pt>
                <c:pt idx="2">
                  <c:v>2.3617619493908157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E8-46FF-8257-0063D18232FC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Variant!$G$22:$G$31</c:f>
              <c:numCache>
                <c:formatCode>0.0</c:formatCode>
                <c:ptCount val="10"/>
                <c:pt idx="0">
                  <c:v>95.415141591215558</c:v>
                </c:pt>
                <c:pt idx="1">
                  <c:v>2.6391832016952419</c:v>
                </c:pt>
                <c:pt idx="2">
                  <c:v>1.9264110961279128</c:v>
                </c:pt>
                <c:pt idx="3">
                  <c:v>0</c:v>
                </c:pt>
                <c:pt idx="4">
                  <c:v>0</c:v>
                </c:pt>
                <c:pt idx="5">
                  <c:v>1.9264110961279127E-2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E8-46FF-8257-0063D18232FC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Variant!$G$11:$G$20</c:f>
              <c:numCache>
                <c:formatCode>0.0</c:formatCode>
                <c:ptCount val="10"/>
                <c:pt idx="0">
                  <c:v>94.977936541290177</c:v>
                </c:pt>
                <c:pt idx="1">
                  <c:v>2.920781676822862</c:v>
                </c:pt>
                <c:pt idx="2">
                  <c:v>2.0802689640680816</c:v>
                </c:pt>
                <c:pt idx="3">
                  <c:v>0</c:v>
                </c:pt>
                <c:pt idx="4">
                  <c:v>0</c:v>
                </c:pt>
                <c:pt idx="5">
                  <c:v>2.1012817818869503E-2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E8-46FF-8257-0063D1823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691262118992804"/>
          <c:y val="0.24158623395813766"/>
          <c:w val="6.6238240252100469E-2"/>
          <c:h val="0.17589368647652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middel VEKT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56167979002625E-2"/>
          <c:y val="0.17644115248058478"/>
          <c:w val="0.89758311461067364"/>
          <c:h val="0.6542758037016704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Variant!$N$33:$N$42</c:f>
              <c:numCache>
                <c:formatCode>0.0</c:formatCode>
                <c:ptCount val="10"/>
                <c:pt idx="0">
                  <c:v>44.05051256679193</c:v>
                </c:pt>
                <c:pt idx="1">
                  <c:v>25.788076923076918</c:v>
                </c:pt>
                <c:pt idx="2">
                  <c:v>34.636904761904745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D2-48A6-A248-ECFD4EFE58F6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Variant!$N$22:$N$31</c:f>
              <c:numCache>
                <c:formatCode>0.0</c:formatCode>
                <c:ptCount val="10"/>
                <c:pt idx="0">
                  <c:v>42.691150817686449</c:v>
                </c:pt>
                <c:pt idx="1">
                  <c:v>25.972992700729939</c:v>
                </c:pt>
                <c:pt idx="2">
                  <c:v>34.644999999999989</c:v>
                </c:pt>
                <c:pt idx="3">
                  <c:v>0</c:v>
                </c:pt>
                <c:pt idx="4">
                  <c:v>0</c:v>
                </c:pt>
                <c:pt idx="5">
                  <c:v>57.3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D2-48A6-A248-ECFD4EFE58F6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Variant!$N$11:$N$20</c:f>
              <c:numCache>
                <c:formatCode>0.0</c:formatCode>
                <c:ptCount val="10"/>
                <c:pt idx="0">
                  <c:v>42.829867256637122</c:v>
                </c:pt>
                <c:pt idx="1">
                  <c:v>24.254676258992809</c:v>
                </c:pt>
                <c:pt idx="2">
                  <c:v>35.153535353535368</c:v>
                </c:pt>
                <c:pt idx="3">
                  <c:v>0</c:v>
                </c:pt>
                <c:pt idx="4">
                  <c:v>0</c:v>
                </c:pt>
                <c:pt idx="5">
                  <c:v>64.900000000000006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D2-48A6-A248-ECFD4EFE5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53163445582041"/>
          <c:y val="0.2415861538223995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middel KLASSE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56167979002625E-2"/>
          <c:y val="0.17644115248058478"/>
          <c:w val="0.89758311461067364"/>
          <c:h val="0.6542758037016704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Variant!$K$33:$K$42</c:f>
              <c:numCache>
                <c:formatCode>0.00</c:formatCode>
                <c:ptCount val="10"/>
                <c:pt idx="0">
                  <c:v>8.1575301800910385</c:v>
                </c:pt>
                <c:pt idx="1">
                  <c:v>6.8525641025641004</c:v>
                </c:pt>
                <c:pt idx="2">
                  <c:v>6.5873015873015888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E5-4238-84EC-8026009C1663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Variant!$K$22:$K$31</c:f>
              <c:numCache>
                <c:formatCode>0.00</c:formatCode>
                <c:ptCount val="10"/>
                <c:pt idx="0">
                  <c:v>8.0464365031294136</c:v>
                </c:pt>
                <c:pt idx="1">
                  <c:v>6.839416058394165</c:v>
                </c:pt>
                <c:pt idx="2">
                  <c:v>6.6100000000000012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E5-4238-84EC-8026009C1663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Variant!$K$11:$K$20</c:f>
              <c:numCache>
                <c:formatCode>0.00</c:formatCode>
                <c:ptCount val="10"/>
                <c:pt idx="0">
                  <c:v>8.2661504424778744</c:v>
                </c:pt>
                <c:pt idx="1">
                  <c:v>6.4100719424460442</c:v>
                </c:pt>
                <c:pt idx="2">
                  <c:v>7.5555555555555554</c:v>
                </c:pt>
                <c:pt idx="3">
                  <c:v>0</c:v>
                </c:pt>
                <c:pt idx="4">
                  <c:v>0</c:v>
                </c:pt>
                <c:pt idx="5">
                  <c:v>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E5-4238-84EC-8026009C1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357925357485913"/>
          <c:y val="0.36749743407210927"/>
          <c:w val="7.6714429942674925E-2"/>
          <c:h val="0.184150163869947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middel FETTGRUPPE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56167979002625E-2"/>
          <c:y val="0.17644115248058478"/>
          <c:w val="0.89758311461067364"/>
          <c:h val="0.6542758037016704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Variant!$M$33:$M$42</c:f>
              <c:numCache>
                <c:formatCode>0.00</c:formatCode>
                <c:ptCount val="10"/>
                <c:pt idx="0">
                  <c:v>7.0866811794973286</c:v>
                </c:pt>
                <c:pt idx="1">
                  <c:v>6.9871794871794881</c:v>
                </c:pt>
                <c:pt idx="2">
                  <c:v>6.7936507936507953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7A-4E84-8054-ED3C36F6CB3D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Variant!$M$22:$M$31</c:f>
              <c:numCache>
                <c:formatCode>0.00</c:formatCode>
                <c:ptCount val="10"/>
                <c:pt idx="0">
                  <c:v>7.1177064405410881</c:v>
                </c:pt>
                <c:pt idx="1">
                  <c:v>7.379562043795624</c:v>
                </c:pt>
                <c:pt idx="2">
                  <c:v>7.1100000000000012</c:v>
                </c:pt>
                <c:pt idx="3">
                  <c:v>0</c:v>
                </c:pt>
                <c:pt idx="4">
                  <c:v>0</c:v>
                </c:pt>
                <c:pt idx="5">
                  <c:v>41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7A-4E84-8054-ED3C36F6CB3D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Variant!$M$11:$M$20</c:f>
              <c:numCache>
                <c:formatCode>0.00</c:formatCode>
                <c:ptCount val="10"/>
                <c:pt idx="0">
                  <c:v>7.1847345132743357</c:v>
                </c:pt>
                <c:pt idx="1">
                  <c:v>6.4172661870503598</c:v>
                </c:pt>
                <c:pt idx="2">
                  <c:v>7.5151515151515138</c:v>
                </c:pt>
                <c:pt idx="3">
                  <c:v>0</c:v>
                </c:pt>
                <c:pt idx="4">
                  <c:v>0</c:v>
                </c:pt>
                <c:pt idx="5">
                  <c:v>39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7A-4E84-8054-ED3C36F6C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54840153367818"/>
          <c:y val="0.37162567276882108"/>
          <c:w val="7.4809668180752298E-2"/>
          <c:h val="0.180021925173235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Vær,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Fylker!$H$41:$H$54</c:f>
              <c:numCache>
                <c:formatCode>General</c:formatCode>
                <c:ptCount val="14"/>
                <c:pt idx="0">
                  <c:v>34</c:v>
                </c:pt>
                <c:pt idx="1">
                  <c:v>115</c:v>
                </c:pt>
                <c:pt idx="2">
                  <c:v>217</c:v>
                </c:pt>
                <c:pt idx="3">
                  <c:v>910</c:v>
                </c:pt>
                <c:pt idx="4">
                  <c:v>40</c:v>
                </c:pt>
                <c:pt idx="5">
                  <c:v>102</c:v>
                </c:pt>
                <c:pt idx="6">
                  <c:v>196</c:v>
                </c:pt>
                <c:pt idx="7">
                  <c:v>1192</c:v>
                </c:pt>
                <c:pt idx="8">
                  <c:v>968</c:v>
                </c:pt>
                <c:pt idx="9">
                  <c:v>357</c:v>
                </c:pt>
                <c:pt idx="10">
                  <c:v>451</c:v>
                </c:pt>
                <c:pt idx="11">
                  <c:v>452</c:v>
                </c:pt>
                <c:pt idx="12">
                  <c:v>237</c:v>
                </c:pt>
                <c:pt idx="1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BF-4C8D-B3C0-A6B2FE10E86A}"/>
            </c:ext>
          </c:extLst>
        </c:ser>
        <c:ser>
          <c:idx val="1"/>
          <c:order val="1"/>
          <c:tx>
            <c:strRef>
              <c:f>Fylker!$B$27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Fylker!$H$26:$H$39</c:f>
              <c:numCache>
                <c:formatCode>General</c:formatCode>
                <c:ptCount val="14"/>
                <c:pt idx="0">
                  <c:v>39</c:v>
                </c:pt>
                <c:pt idx="1">
                  <c:v>128</c:v>
                </c:pt>
                <c:pt idx="2">
                  <c:v>223</c:v>
                </c:pt>
                <c:pt idx="3">
                  <c:v>898</c:v>
                </c:pt>
                <c:pt idx="4">
                  <c:v>26</c:v>
                </c:pt>
                <c:pt idx="5">
                  <c:v>106</c:v>
                </c:pt>
                <c:pt idx="6">
                  <c:v>236</c:v>
                </c:pt>
                <c:pt idx="7">
                  <c:v>1092</c:v>
                </c:pt>
                <c:pt idx="8">
                  <c:v>987</c:v>
                </c:pt>
                <c:pt idx="9">
                  <c:v>268</c:v>
                </c:pt>
                <c:pt idx="10">
                  <c:v>500</c:v>
                </c:pt>
                <c:pt idx="11">
                  <c:v>457</c:v>
                </c:pt>
                <c:pt idx="12">
                  <c:v>188</c:v>
                </c:pt>
                <c:pt idx="13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BF-4C8D-B3C0-A6B2FE10E86A}"/>
            </c:ext>
          </c:extLst>
        </c:ser>
        <c:ser>
          <c:idx val="2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Fylker!$H$11:$H$24</c:f>
              <c:numCache>
                <c:formatCode>General</c:formatCode>
                <c:ptCount val="14"/>
                <c:pt idx="0">
                  <c:v>27</c:v>
                </c:pt>
                <c:pt idx="1">
                  <c:v>104</c:v>
                </c:pt>
                <c:pt idx="2">
                  <c:v>185</c:v>
                </c:pt>
                <c:pt idx="3">
                  <c:v>783</c:v>
                </c:pt>
                <c:pt idx="4">
                  <c:v>37</c:v>
                </c:pt>
                <c:pt idx="5">
                  <c:v>114</c:v>
                </c:pt>
                <c:pt idx="6">
                  <c:v>249</c:v>
                </c:pt>
                <c:pt idx="7">
                  <c:v>1085</c:v>
                </c:pt>
                <c:pt idx="8">
                  <c:v>911</c:v>
                </c:pt>
                <c:pt idx="9">
                  <c:v>269</c:v>
                </c:pt>
                <c:pt idx="10">
                  <c:v>349</c:v>
                </c:pt>
                <c:pt idx="11">
                  <c:v>403</c:v>
                </c:pt>
                <c:pt idx="12">
                  <c:v>200</c:v>
                </c:pt>
                <c:pt idx="13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F-4234-B630-DFCEB29BE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555617967142038"/>
          <c:y val="0.16741500694766093"/>
          <c:w val="6.530406466229563E-2"/>
          <c:h val="0.173333178940867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</a:t>
            </a:r>
            <a:r>
              <a:rPr lang="nb-NO" sz="2800" baseline="0"/>
              <a:t> m</a:t>
            </a:r>
            <a:r>
              <a:rPr lang="nb-NO" sz="2800"/>
              <a:t>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Fylker!$S$26:$S$31</c:f>
              <c:numCache>
                <c:formatCode>0.00</c:formatCode>
                <c:ptCount val="6"/>
                <c:pt idx="0">
                  <c:v>8.2564102564102537</c:v>
                </c:pt>
                <c:pt idx="1">
                  <c:v>7.5546875</c:v>
                </c:pt>
                <c:pt idx="2">
                  <c:v>6.636771300448431</c:v>
                </c:pt>
                <c:pt idx="3">
                  <c:v>7.0289532293986641</c:v>
                </c:pt>
                <c:pt idx="4">
                  <c:v>6.8461538461538449</c:v>
                </c:pt>
                <c:pt idx="5">
                  <c:v>7.3490566037735858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4-4DF7-9D10-4E53D58EB960}"/>
            </c:ext>
          </c:extLst>
        </c:ser>
        <c:ser>
          <c:idx val="6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Fylker!$S$11:$S$24</c:f>
              <c:numCache>
                <c:formatCode>0.00</c:formatCode>
                <c:ptCount val="14"/>
                <c:pt idx="0">
                  <c:v>7.4814814814814818</c:v>
                </c:pt>
                <c:pt idx="1">
                  <c:v>7.6153846153846141</c:v>
                </c:pt>
                <c:pt idx="2">
                  <c:v>6.4540540540540521</c:v>
                </c:pt>
                <c:pt idx="3">
                  <c:v>6.7586206896551708</c:v>
                </c:pt>
                <c:pt idx="4">
                  <c:v>7.270270270270272</c:v>
                </c:pt>
                <c:pt idx="5">
                  <c:v>7.5789473684210495</c:v>
                </c:pt>
                <c:pt idx="6">
                  <c:v>6.9638554216867457</c:v>
                </c:pt>
                <c:pt idx="7">
                  <c:v>7.7115207373271888</c:v>
                </c:pt>
                <c:pt idx="8">
                  <c:v>7.2063666300768388</c:v>
                </c:pt>
                <c:pt idx="9">
                  <c:v>7.3382899628252813</c:v>
                </c:pt>
                <c:pt idx="10">
                  <c:v>7.1575931232091685</c:v>
                </c:pt>
                <c:pt idx="11">
                  <c:v>6.6178660049627798</c:v>
                </c:pt>
                <c:pt idx="12">
                  <c:v>7.0199999999999987</c:v>
                </c:pt>
                <c:pt idx="13">
                  <c:v>7.6279069767441889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4-4DF7-9D10-4E53D58EB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994072553326454"/>
          <c:y val="0.11398117042384877"/>
          <c:w val="6.8087108190358653E-2"/>
          <c:h val="0.1518535839055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</a:t>
            </a:r>
            <a:r>
              <a:rPr lang="nb-NO" sz="2800" baseline="0"/>
              <a:t> m</a:t>
            </a:r>
            <a:r>
              <a:rPr lang="nb-NO" sz="2800"/>
              <a:t>iddel KLASSE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Fylker!$P$26:$P$31</c:f>
              <c:numCache>
                <c:formatCode>0.00</c:formatCode>
                <c:ptCount val="6"/>
                <c:pt idx="0">
                  <c:v>7.9487179487179507</c:v>
                </c:pt>
                <c:pt idx="1">
                  <c:v>7.9609375</c:v>
                </c:pt>
                <c:pt idx="2">
                  <c:v>7.8340807174887885</c:v>
                </c:pt>
                <c:pt idx="3">
                  <c:v>7.8496659242761693</c:v>
                </c:pt>
                <c:pt idx="4">
                  <c:v>7.7307692307692291</c:v>
                </c:pt>
                <c:pt idx="5">
                  <c:v>8.5660377358490596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21-456E-B558-6C07C996BA29}"/>
            </c:ext>
          </c:extLst>
        </c:ser>
        <c:ser>
          <c:idx val="6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Fylker!$P$11:$P$24</c:f>
              <c:numCache>
                <c:formatCode>0.00</c:formatCode>
                <c:ptCount val="14"/>
                <c:pt idx="0">
                  <c:v>8.4444444444444446</c:v>
                </c:pt>
                <c:pt idx="1">
                  <c:v>8.4038461538461586</c:v>
                </c:pt>
                <c:pt idx="2">
                  <c:v>7.9729729729729746</c:v>
                </c:pt>
                <c:pt idx="3">
                  <c:v>7.9821200510855697</c:v>
                </c:pt>
                <c:pt idx="4">
                  <c:v>8.6216216216216193</c:v>
                </c:pt>
                <c:pt idx="5">
                  <c:v>8.5087719298245617</c:v>
                </c:pt>
                <c:pt idx="6">
                  <c:v>8.0120481927710845</c:v>
                </c:pt>
                <c:pt idx="7">
                  <c:v>8.631336405529952</c:v>
                </c:pt>
                <c:pt idx="8">
                  <c:v>8.1185510428100969</c:v>
                </c:pt>
                <c:pt idx="9">
                  <c:v>8.2342007434944247</c:v>
                </c:pt>
                <c:pt idx="10">
                  <c:v>7.7679083094555876</c:v>
                </c:pt>
                <c:pt idx="11">
                  <c:v>7.5856079404466525</c:v>
                </c:pt>
                <c:pt idx="12">
                  <c:v>8.8949999999999978</c:v>
                </c:pt>
                <c:pt idx="13">
                  <c:v>8.8139534883720874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21-456E-B558-6C07C996B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01100227821029"/>
          <c:y val="0.11776651909768018"/>
          <c:w val="8.1016831445412746E-2"/>
          <c:h val="0.148068235231700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</a:t>
            </a:r>
            <a:r>
              <a:rPr lang="nb-NO" sz="2800" baseline="0"/>
              <a:t> m</a:t>
            </a:r>
            <a:r>
              <a:rPr lang="nb-NO" sz="2800"/>
              <a:t>iddel VEKT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Fylker!$N$26:$N$31</c:f>
              <c:numCache>
                <c:formatCode>0.0</c:formatCode>
                <c:ptCount val="6"/>
                <c:pt idx="0">
                  <c:v>42.348717948717962</c:v>
                </c:pt>
                <c:pt idx="1">
                  <c:v>41.210937499999993</c:v>
                </c:pt>
                <c:pt idx="2">
                  <c:v>42.921524663677154</c:v>
                </c:pt>
                <c:pt idx="3">
                  <c:v>44.017227171492223</c:v>
                </c:pt>
                <c:pt idx="4">
                  <c:v>41.457692307692305</c:v>
                </c:pt>
                <c:pt idx="5">
                  <c:v>45.753773584905666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C8-4EE8-AEED-12249A61A5F0}"/>
            </c:ext>
          </c:extLst>
        </c:ser>
        <c:ser>
          <c:idx val="6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Fylker!$N$11:$N$24</c:f>
              <c:numCache>
                <c:formatCode>0.0</c:formatCode>
                <c:ptCount val="14"/>
                <c:pt idx="0">
                  <c:v>44.881481481481472</c:v>
                </c:pt>
                <c:pt idx="1">
                  <c:v>42.117307692307691</c:v>
                </c:pt>
                <c:pt idx="2">
                  <c:v>40.917297297297289</c:v>
                </c:pt>
                <c:pt idx="3">
                  <c:v>42.076883780332096</c:v>
                </c:pt>
                <c:pt idx="4">
                  <c:v>43.216216216216203</c:v>
                </c:pt>
                <c:pt idx="5">
                  <c:v>45.581578947368406</c:v>
                </c:pt>
                <c:pt idx="6">
                  <c:v>40.948594377510005</c:v>
                </c:pt>
                <c:pt idx="7">
                  <c:v>45.809124423963162</c:v>
                </c:pt>
                <c:pt idx="8">
                  <c:v>41.135565312843006</c:v>
                </c:pt>
                <c:pt idx="9">
                  <c:v>40.077695167286237</c:v>
                </c:pt>
                <c:pt idx="10">
                  <c:v>39.760744985673313</c:v>
                </c:pt>
                <c:pt idx="11">
                  <c:v>37.105707196029798</c:v>
                </c:pt>
                <c:pt idx="12">
                  <c:v>43.651000000000032</c:v>
                </c:pt>
                <c:pt idx="13">
                  <c:v>43.941860465116278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C8-4EE8-AEED-12249A61A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 kg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38865173461225"/>
          <c:y val="0.11776651909768018"/>
          <c:w val="6.4639181989010891E-2"/>
          <c:h val="0.148068235231700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</a:t>
            </a:r>
            <a:r>
              <a:rPr lang="nb-NO" sz="2800" baseline="0"/>
              <a:t> VÆR, m</a:t>
            </a:r>
            <a:r>
              <a:rPr lang="nb-NO" sz="2800"/>
              <a:t>iddel</a:t>
            </a:r>
            <a:r>
              <a:rPr lang="nb-NO" sz="2800" baseline="0"/>
              <a:t> KLASSE </a:t>
            </a:r>
            <a:r>
              <a:rPr lang="nb-NO" sz="2800"/>
              <a:t>i de ulike 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653491775569936"/>
          <c:h val="0.71256072188056785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Regioner!$T$20:$T$23</c:f>
              <c:numCache>
                <c:formatCode>0.00</c:formatCode>
                <c:ptCount val="4"/>
                <c:pt idx="0">
                  <c:v>7.8843125378558447</c:v>
                </c:pt>
                <c:pt idx="1">
                  <c:v>8.3550925925925927</c:v>
                </c:pt>
                <c:pt idx="2">
                  <c:v>7.8378712871287108</c:v>
                </c:pt>
                <c:pt idx="3">
                  <c:v>7.9916201117318444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21-4C0B-B705-D0E593748595}"/>
            </c:ext>
          </c:extLst>
        </c:ser>
        <c:ser>
          <c:idx val="1"/>
          <c:order val="1"/>
          <c:tx>
            <c:strRef>
              <c:f>'Ark1'!$C$230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'Ark1'!$S$230:$S$233</c:f>
              <c:numCache>
                <c:formatCode>General</c:formatCode>
                <c:ptCount val="4"/>
                <c:pt idx="0">
                  <c:v>7.9026162790697647</c:v>
                </c:pt>
                <c:pt idx="1">
                  <c:v>7.8843125378558447</c:v>
                </c:pt>
                <c:pt idx="2">
                  <c:v>8.3550925925925927</c:v>
                </c:pt>
                <c:pt idx="3">
                  <c:v>7.8378712871287108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21-4C0B-B705-D0E593748595}"/>
            </c:ext>
          </c:extLst>
        </c:ser>
        <c:ser>
          <c:idx val="2"/>
          <c:order val="2"/>
          <c:tx>
            <c:strRef>
              <c:f>'Ark1'!$C$226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'Ark1'!$S$226:$S$229</c:f>
              <c:numCache>
                <c:formatCode>General</c:formatCode>
                <c:ptCount val="4"/>
                <c:pt idx="0">
                  <c:v>8.0727554179566567</c:v>
                </c:pt>
                <c:pt idx="1">
                  <c:v>7.9009661835748783</c:v>
                </c:pt>
                <c:pt idx="2">
                  <c:v>8.2366522366522368</c:v>
                </c:pt>
                <c:pt idx="3">
                  <c:v>7.5729166666666687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21-4C0B-B705-D0E593748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070099257895349"/>
          <c:y val="0.1555709028595692"/>
          <c:w val="5.366792028059085E-2"/>
          <c:h val="0.178905211371551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Vær, antall%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Fylker!$J$26:$J$31</c:f>
              <c:numCache>
                <c:formatCode>0.0</c:formatCode>
                <c:ptCount val="6"/>
                <c:pt idx="0">
                  <c:v>0.75130032748988629</c:v>
                </c:pt>
                <c:pt idx="1">
                  <c:v>2.4658062030437282</c:v>
                </c:pt>
                <c:pt idx="2">
                  <c:v>4.2958967443652467</c:v>
                </c:pt>
                <c:pt idx="3">
                  <c:v>17.299171643228661</c:v>
                </c:pt>
                <c:pt idx="4">
                  <c:v>0.50086688499325749</c:v>
                </c:pt>
                <c:pt idx="5">
                  <c:v>2.0419957618955888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9-433E-97C7-D0093FD934E8}"/>
            </c:ext>
          </c:extLst>
        </c:ser>
        <c:ser>
          <c:idx val="2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Fylker!$J$11:$J$24</c:f>
              <c:numCache>
                <c:formatCode>0.0</c:formatCode>
                <c:ptCount val="14"/>
                <c:pt idx="0">
                  <c:v>0.56734608110947693</c:v>
                </c:pt>
                <c:pt idx="1">
                  <c:v>2.1853330531624295</c:v>
                </c:pt>
                <c:pt idx="2">
                  <c:v>3.8873712964908593</c:v>
                </c:pt>
                <c:pt idx="3">
                  <c:v>16.453036352174824</c:v>
                </c:pt>
                <c:pt idx="4">
                  <c:v>0.77747425929817204</c:v>
                </c:pt>
                <c:pt idx="5">
                  <c:v>2.3954612313511237</c:v>
                </c:pt>
                <c:pt idx="6">
                  <c:v>5.2321916368985075</c:v>
                </c:pt>
                <c:pt idx="7">
                  <c:v>22.798907333473419</c:v>
                </c:pt>
                <c:pt idx="8">
                  <c:v>19.142677032990125</c:v>
                </c:pt>
                <c:pt idx="9">
                  <c:v>5.6524479932758993</c:v>
                </c:pt>
                <c:pt idx="10">
                  <c:v>7.3334734187854593</c:v>
                </c:pt>
                <c:pt idx="11">
                  <c:v>8.4681655810044152</c:v>
                </c:pt>
                <c:pt idx="12">
                  <c:v>4.2025635637739009</c:v>
                </c:pt>
                <c:pt idx="13">
                  <c:v>0.90355116621138898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59-433E-97C7-D0093FD93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7454834031390275E-2"/>
              <c:y val="0.384474013040902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7.0471271798435792E-2"/>
          <c:h val="0.14706390330316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Vær,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285303198150944"/>
          <c:h val="0.6323111483320920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Fylker!$H$26:$H$31</c:f>
              <c:numCache>
                <c:formatCode>General</c:formatCode>
                <c:ptCount val="6"/>
                <c:pt idx="0">
                  <c:v>39</c:v>
                </c:pt>
                <c:pt idx="1">
                  <c:v>128</c:v>
                </c:pt>
                <c:pt idx="2">
                  <c:v>223</c:v>
                </c:pt>
                <c:pt idx="3">
                  <c:v>898</c:v>
                </c:pt>
                <c:pt idx="4">
                  <c:v>26</c:v>
                </c:pt>
                <c:pt idx="5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68-4C35-9081-CC00DD9FCEC1}"/>
            </c:ext>
          </c:extLst>
        </c:ser>
        <c:ser>
          <c:idx val="2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Fylker!$H$11:$H$24</c:f>
              <c:numCache>
                <c:formatCode>General</c:formatCode>
                <c:ptCount val="14"/>
                <c:pt idx="0">
                  <c:v>27</c:v>
                </c:pt>
                <c:pt idx="1">
                  <c:v>104</c:v>
                </c:pt>
                <c:pt idx="2">
                  <c:v>185</c:v>
                </c:pt>
                <c:pt idx="3">
                  <c:v>783</c:v>
                </c:pt>
                <c:pt idx="4">
                  <c:v>37</c:v>
                </c:pt>
                <c:pt idx="5">
                  <c:v>114</c:v>
                </c:pt>
                <c:pt idx="6">
                  <c:v>249</c:v>
                </c:pt>
                <c:pt idx="7">
                  <c:v>1085</c:v>
                </c:pt>
                <c:pt idx="8">
                  <c:v>911</c:v>
                </c:pt>
                <c:pt idx="9">
                  <c:v>269</c:v>
                </c:pt>
                <c:pt idx="10">
                  <c:v>349</c:v>
                </c:pt>
                <c:pt idx="11">
                  <c:v>403</c:v>
                </c:pt>
                <c:pt idx="12">
                  <c:v>200</c:v>
                </c:pt>
                <c:pt idx="13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68-4C35-9081-CC00DD9FC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7.1519140296142231E-2"/>
          <c:h val="0.161617969374396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Vær, antall%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15190116942184E-2"/>
          <c:y val="0.13853999382152701"/>
          <c:w val="0.91605096810542663"/>
          <c:h val="0.6264311188210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8-4EB2-9225-8856F62F6A3F}"/>
            </c:ext>
          </c:extLst>
        </c:ser>
        <c:ser>
          <c:idx val="4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8-4EB2-9225-8856F62F6A3F}"/>
            </c:ext>
          </c:extLst>
        </c:ser>
        <c:ser>
          <c:idx val="10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D8-4EB2-9225-8856F62F6A3F}"/>
            </c:ext>
          </c:extLst>
        </c:ser>
        <c:ser>
          <c:idx val="13"/>
          <c:order val="3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D8-4EB2-9225-8856F62F6A3F}"/>
            </c:ext>
          </c:extLst>
        </c:ser>
        <c:ser>
          <c:idx val="1"/>
          <c:order val="4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Fylker!$J$26:$J$31</c:f>
              <c:numCache>
                <c:formatCode>0.0</c:formatCode>
                <c:ptCount val="6"/>
                <c:pt idx="0">
                  <c:v>0.75130032748988629</c:v>
                </c:pt>
                <c:pt idx="1">
                  <c:v>2.4658062030437282</c:v>
                </c:pt>
                <c:pt idx="2">
                  <c:v>4.2958967443652467</c:v>
                </c:pt>
                <c:pt idx="3">
                  <c:v>17.299171643228661</c:v>
                </c:pt>
                <c:pt idx="4">
                  <c:v>0.50086688499325749</c:v>
                </c:pt>
                <c:pt idx="5">
                  <c:v>2.0419957618955888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D8-4EB2-9225-8856F62F6A3F}"/>
            </c:ext>
          </c:extLst>
        </c:ser>
        <c:ser>
          <c:idx val="2"/>
          <c:order val="5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Fylker!$J$11:$J$24</c:f>
              <c:numCache>
                <c:formatCode>0.0</c:formatCode>
                <c:ptCount val="14"/>
                <c:pt idx="0">
                  <c:v>0.56734608110947693</c:v>
                </c:pt>
                <c:pt idx="1">
                  <c:v>2.1853330531624295</c:v>
                </c:pt>
                <c:pt idx="2">
                  <c:v>3.8873712964908593</c:v>
                </c:pt>
                <c:pt idx="3">
                  <c:v>16.453036352174824</c:v>
                </c:pt>
                <c:pt idx="4">
                  <c:v>0.77747425929817204</c:v>
                </c:pt>
                <c:pt idx="5">
                  <c:v>2.3954612313511237</c:v>
                </c:pt>
                <c:pt idx="6">
                  <c:v>5.2321916368985075</c:v>
                </c:pt>
                <c:pt idx="7">
                  <c:v>22.798907333473419</c:v>
                </c:pt>
                <c:pt idx="8">
                  <c:v>19.142677032990125</c:v>
                </c:pt>
                <c:pt idx="9">
                  <c:v>5.6524479932758993</c:v>
                </c:pt>
                <c:pt idx="10">
                  <c:v>7.3334734187854593</c:v>
                </c:pt>
                <c:pt idx="11">
                  <c:v>8.4681655810044152</c:v>
                </c:pt>
                <c:pt idx="12">
                  <c:v>4.2025635637739009</c:v>
                </c:pt>
                <c:pt idx="13">
                  <c:v>0.90355116621138898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D8-4EB2-9225-8856F62F6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6.788652072941144E-2"/>
          <c:h val="0.259073533722774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</a:t>
            </a:r>
            <a:r>
              <a:rPr lang="nb-NO" sz="2800" baseline="0"/>
              <a:t> m</a:t>
            </a:r>
            <a:r>
              <a:rPr lang="nb-NO" sz="2800"/>
              <a:t>iddel VEKT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B-40C5-ADD0-508BAA811875}"/>
            </c:ext>
          </c:extLst>
        </c:ser>
        <c:ser>
          <c:idx val="5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B-40C5-ADD0-508BAA811875}"/>
            </c:ext>
          </c:extLst>
        </c:ser>
        <c:ser>
          <c:idx val="1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B-40C5-ADD0-508BAA811875}"/>
            </c:ext>
          </c:extLst>
        </c:ser>
        <c:ser>
          <c:idx val="4"/>
          <c:order val="3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Fylker!$N$26:$N$31</c:f>
              <c:numCache>
                <c:formatCode>0.0</c:formatCode>
                <c:ptCount val="6"/>
                <c:pt idx="0">
                  <c:v>42.348717948717962</c:v>
                </c:pt>
                <c:pt idx="1">
                  <c:v>41.210937499999993</c:v>
                </c:pt>
                <c:pt idx="2">
                  <c:v>42.921524663677154</c:v>
                </c:pt>
                <c:pt idx="3">
                  <c:v>44.017227171492223</c:v>
                </c:pt>
                <c:pt idx="4">
                  <c:v>41.457692307692305</c:v>
                </c:pt>
                <c:pt idx="5">
                  <c:v>45.753773584905666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8B-40C5-ADD0-508BAA811875}"/>
            </c:ext>
          </c:extLst>
        </c:ser>
        <c:ser>
          <c:idx val="6"/>
          <c:order val="4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Fylker!$N$11:$N$24</c:f>
              <c:numCache>
                <c:formatCode>0.0</c:formatCode>
                <c:ptCount val="14"/>
                <c:pt idx="0">
                  <c:v>44.881481481481472</c:v>
                </c:pt>
                <c:pt idx="1">
                  <c:v>42.117307692307691</c:v>
                </c:pt>
                <c:pt idx="2">
                  <c:v>40.917297297297289</c:v>
                </c:pt>
                <c:pt idx="3">
                  <c:v>42.076883780332096</c:v>
                </c:pt>
                <c:pt idx="4">
                  <c:v>43.216216216216203</c:v>
                </c:pt>
                <c:pt idx="5">
                  <c:v>45.581578947368406</c:v>
                </c:pt>
                <c:pt idx="6">
                  <c:v>40.948594377510005</c:v>
                </c:pt>
                <c:pt idx="7">
                  <c:v>45.809124423963162</c:v>
                </c:pt>
                <c:pt idx="8">
                  <c:v>41.135565312843006</c:v>
                </c:pt>
                <c:pt idx="9">
                  <c:v>40.077695167286237</c:v>
                </c:pt>
                <c:pt idx="10">
                  <c:v>39.760744985673313</c:v>
                </c:pt>
                <c:pt idx="11">
                  <c:v>37.105707196029798</c:v>
                </c:pt>
                <c:pt idx="12">
                  <c:v>43.651000000000032</c:v>
                </c:pt>
                <c:pt idx="13">
                  <c:v>43.941860465116278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8B-40C5-ADD0-508BAA811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 kg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718034265644921"/>
          <c:y val="2.5025403150887669E-2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</a:t>
            </a:r>
            <a:r>
              <a:rPr lang="nb-NO" sz="2800" baseline="0"/>
              <a:t> m</a:t>
            </a:r>
            <a:r>
              <a:rPr lang="nb-NO" sz="2800"/>
              <a:t>iddel KLASSE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0C-4869-BF7B-68F267778F9C}"/>
            </c:ext>
          </c:extLst>
        </c:ser>
        <c:ser>
          <c:idx val="5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0C-4869-BF7B-68F267778F9C}"/>
            </c:ext>
          </c:extLst>
        </c:ser>
        <c:ser>
          <c:idx val="1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0C-4869-BF7B-68F267778F9C}"/>
            </c:ext>
          </c:extLst>
        </c:ser>
        <c:ser>
          <c:idx val="4"/>
          <c:order val="3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Fylker!$P$26:$P$31</c:f>
              <c:numCache>
                <c:formatCode>0.00</c:formatCode>
                <c:ptCount val="6"/>
                <c:pt idx="0">
                  <c:v>7.9487179487179507</c:v>
                </c:pt>
                <c:pt idx="1">
                  <c:v>7.9609375</c:v>
                </c:pt>
                <c:pt idx="2">
                  <c:v>7.8340807174887885</c:v>
                </c:pt>
                <c:pt idx="3">
                  <c:v>7.8496659242761693</c:v>
                </c:pt>
                <c:pt idx="4">
                  <c:v>7.7307692307692291</c:v>
                </c:pt>
                <c:pt idx="5">
                  <c:v>8.5660377358490596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0C-4869-BF7B-68F267778F9C}"/>
            </c:ext>
          </c:extLst>
        </c:ser>
        <c:ser>
          <c:idx val="6"/>
          <c:order val="4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Fylker!$P$11:$P$24</c:f>
              <c:numCache>
                <c:formatCode>0.00</c:formatCode>
                <c:ptCount val="14"/>
                <c:pt idx="0">
                  <c:v>8.4444444444444446</c:v>
                </c:pt>
                <c:pt idx="1">
                  <c:v>8.4038461538461586</c:v>
                </c:pt>
                <c:pt idx="2">
                  <c:v>7.9729729729729746</c:v>
                </c:pt>
                <c:pt idx="3">
                  <c:v>7.9821200510855697</c:v>
                </c:pt>
                <c:pt idx="4">
                  <c:v>8.6216216216216193</c:v>
                </c:pt>
                <c:pt idx="5">
                  <c:v>8.5087719298245617</c:v>
                </c:pt>
                <c:pt idx="6">
                  <c:v>8.0120481927710845</c:v>
                </c:pt>
                <c:pt idx="7">
                  <c:v>8.631336405529952</c:v>
                </c:pt>
                <c:pt idx="8">
                  <c:v>8.1185510428100969</c:v>
                </c:pt>
                <c:pt idx="9">
                  <c:v>8.2342007434944247</c:v>
                </c:pt>
                <c:pt idx="10">
                  <c:v>7.7679083094555876</c:v>
                </c:pt>
                <c:pt idx="11">
                  <c:v>7.5856079404466525</c:v>
                </c:pt>
                <c:pt idx="12">
                  <c:v>8.8949999999999978</c:v>
                </c:pt>
                <c:pt idx="13">
                  <c:v>8.8139534883720874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0C-4869-BF7B-68F267778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718034265644921"/>
          <c:y val="2.5025403150887669E-2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</a:t>
            </a:r>
            <a:r>
              <a:rPr lang="nb-NO" sz="2800" baseline="0"/>
              <a:t> m</a:t>
            </a:r>
            <a:r>
              <a:rPr lang="nb-NO" sz="2800"/>
              <a:t>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8A-49C2-AEF0-09717F669114}"/>
            </c:ext>
          </c:extLst>
        </c:ser>
        <c:ser>
          <c:idx val="5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8A-49C2-AEF0-09717F669114}"/>
            </c:ext>
          </c:extLst>
        </c:ser>
        <c:ser>
          <c:idx val="1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8A-49C2-AEF0-09717F669114}"/>
            </c:ext>
          </c:extLst>
        </c:ser>
        <c:ser>
          <c:idx val="4"/>
          <c:order val="3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Fylker!$S$26:$S$31</c:f>
              <c:numCache>
                <c:formatCode>0.00</c:formatCode>
                <c:ptCount val="6"/>
                <c:pt idx="0">
                  <c:v>8.2564102564102537</c:v>
                </c:pt>
                <c:pt idx="1">
                  <c:v>7.5546875</c:v>
                </c:pt>
                <c:pt idx="2">
                  <c:v>6.636771300448431</c:v>
                </c:pt>
                <c:pt idx="3">
                  <c:v>7.0289532293986641</c:v>
                </c:pt>
                <c:pt idx="4">
                  <c:v>6.8461538461538449</c:v>
                </c:pt>
                <c:pt idx="5">
                  <c:v>7.3490566037735858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8A-49C2-AEF0-09717F669114}"/>
            </c:ext>
          </c:extLst>
        </c:ser>
        <c:ser>
          <c:idx val="6"/>
          <c:order val="4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Fylker!$S$11:$S$24</c:f>
              <c:numCache>
                <c:formatCode>0.00</c:formatCode>
                <c:ptCount val="14"/>
                <c:pt idx="0">
                  <c:v>7.4814814814814818</c:v>
                </c:pt>
                <c:pt idx="1">
                  <c:v>7.6153846153846141</c:v>
                </c:pt>
                <c:pt idx="2">
                  <c:v>6.4540540540540521</c:v>
                </c:pt>
                <c:pt idx="3">
                  <c:v>6.7586206896551708</c:v>
                </c:pt>
                <c:pt idx="4">
                  <c:v>7.270270270270272</c:v>
                </c:pt>
                <c:pt idx="5">
                  <c:v>7.5789473684210495</c:v>
                </c:pt>
                <c:pt idx="6">
                  <c:v>6.9638554216867457</c:v>
                </c:pt>
                <c:pt idx="7">
                  <c:v>7.7115207373271888</c:v>
                </c:pt>
                <c:pt idx="8">
                  <c:v>7.2063666300768388</c:v>
                </c:pt>
                <c:pt idx="9">
                  <c:v>7.3382899628252813</c:v>
                </c:pt>
                <c:pt idx="10">
                  <c:v>7.1575931232091685</c:v>
                </c:pt>
                <c:pt idx="11">
                  <c:v>6.6178660049627798</c:v>
                </c:pt>
                <c:pt idx="12">
                  <c:v>7.0199999999999987</c:v>
                </c:pt>
                <c:pt idx="13">
                  <c:v>7.6279069767441889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8A-49C2-AEF0-09717F669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718034265644921"/>
          <c:y val="2.5025403150887669E-2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antall PRODUSENTER</a:t>
            </a:r>
            <a:r>
              <a:rPr lang="nb-NO" sz="2400" baseline="0"/>
              <a:t> </a:t>
            </a:r>
            <a:r>
              <a:rPr lang="nb-NO" sz="2400"/>
              <a:t>per FYLKE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25414364490665E-2"/>
          <c:y val="0.16138479323005897"/>
          <c:w val="0.88191358052385271"/>
          <c:h val="0.673551806088672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FA-4B6A-AB1C-627C7D9C0C98}"/>
            </c:ext>
          </c:extLst>
        </c:ser>
        <c:ser>
          <c:idx val="5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FA-4B6A-AB1C-627C7D9C0C98}"/>
            </c:ext>
          </c:extLst>
        </c:ser>
        <c:ser>
          <c:idx val="10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FA-4B6A-AB1C-627C7D9C0C98}"/>
            </c:ext>
          </c:extLst>
        </c:ser>
        <c:ser>
          <c:idx val="2"/>
          <c:order val="3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Fylker!$E$26:$E$31</c:f>
              <c:numCache>
                <c:formatCode>General</c:formatCode>
                <c:ptCount val="6"/>
                <c:pt idx="0">
                  <c:v>29</c:v>
                </c:pt>
                <c:pt idx="1">
                  <c:v>78</c:v>
                </c:pt>
                <c:pt idx="2">
                  <c:v>129</c:v>
                </c:pt>
                <c:pt idx="3">
                  <c:v>531</c:v>
                </c:pt>
                <c:pt idx="4">
                  <c:v>20</c:v>
                </c:pt>
                <c:pt idx="5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FA-4B6A-AB1C-627C7D9C0C98}"/>
            </c:ext>
          </c:extLst>
        </c:ser>
        <c:ser>
          <c:idx val="3"/>
          <c:order val="4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Fylker!$E$11:$E$24</c:f>
              <c:numCache>
                <c:formatCode>General</c:formatCode>
                <c:ptCount val="14"/>
                <c:pt idx="0">
                  <c:v>21</c:v>
                </c:pt>
                <c:pt idx="1">
                  <c:v>65</c:v>
                </c:pt>
                <c:pt idx="2">
                  <c:v>120</c:v>
                </c:pt>
                <c:pt idx="3">
                  <c:v>467</c:v>
                </c:pt>
                <c:pt idx="4">
                  <c:v>23</c:v>
                </c:pt>
                <c:pt idx="5">
                  <c:v>80</c:v>
                </c:pt>
                <c:pt idx="6">
                  <c:v>164</c:v>
                </c:pt>
                <c:pt idx="7">
                  <c:v>699</c:v>
                </c:pt>
                <c:pt idx="8">
                  <c:v>697</c:v>
                </c:pt>
                <c:pt idx="9">
                  <c:v>195</c:v>
                </c:pt>
                <c:pt idx="10">
                  <c:v>235</c:v>
                </c:pt>
                <c:pt idx="11">
                  <c:v>215</c:v>
                </c:pt>
                <c:pt idx="12">
                  <c:v>122</c:v>
                </c:pt>
                <c:pt idx="13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FA-4B6A-AB1C-627C7D9C0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4128"/>
        <c:axId val="536554520"/>
      </c:barChart>
      <c:catAx>
        <c:axId val="536554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0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45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84558267026176"/>
          <c:y val="2.1188796531896432E-2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antall SLAKT</a:t>
            </a:r>
            <a:r>
              <a:rPr lang="nb-NO" sz="2400" baseline="0"/>
              <a:t> per </a:t>
            </a:r>
            <a:r>
              <a:rPr lang="nb-NO" sz="2400"/>
              <a:t>produsent per FYLKE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25414364490665E-2"/>
          <c:y val="0.16138479323005897"/>
          <c:w val="0.88191358052385271"/>
          <c:h val="0.673551806088672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C6-4541-844F-1FF6BBAB5394}"/>
            </c:ext>
          </c:extLst>
        </c:ser>
        <c:ser>
          <c:idx val="5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C6-4541-844F-1FF6BBAB5394}"/>
            </c:ext>
          </c:extLst>
        </c:ser>
        <c:ser>
          <c:idx val="10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C6-4541-844F-1FF6BBAB5394}"/>
            </c:ext>
          </c:extLst>
        </c:ser>
        <c:ser>
          <c:idx val="2"/>
          <c:order val="3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Fylker!$AE$26:$AE$31</c:f>
              <c:numCache>
                <c:formatCode>0</c:formatCode>
                <c:ptCount val="6"/>
                <c:pt idx="0">
                  <c:v>1.3448275862068966</c:v>
                </c:pt>
                <c:pt idx="1">
                  <c:v>1.641025641025641</c:v>
                </c:pt>
                <c:pt idx="2">
                  <c:v>1.7286821705426356</c:v>
                </c:pt>
                <c:pt idx="3">
                  <c:v>1.6911487758945387</c:v>
                </c:pt>
                <c:pt idx="4">
                  <c:v>1.3</c:v>
                </c:pt>
                <c:pt idx="5">
                  <c:v>1.358974358974359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C6-4541-844F-1FF6BBAB5394}"/>
            </c:ext>
          </c:extLst>
        </c:ser>
        <c:ser>
          <c:idx val="3"/>
          <c:order val="4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Fylker!$D$11:$D$30</c:f>
              <c:strCache>
                <c:ptCount val="20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</c:strCache>
            </c:strRef>
          </c:cat>
          <c:val>
            <c:numRef>
              <c:f>Fylker!$AE$11:$AE$24</c:f>
              <c:numCache>
                <c:formatCode>0</c:formatCode>
                <c:ptCount val="14"/>
                <c:pt idx="0">
                  <c:v>1.2857142857142858</c:v>
                </c:pt>
                <c:pt idx="1">
                  <c:v>1.6</c:v>
                </c:pt>
                <c:pt idx="2">
                  <c:v>1.5416666666666667</c:v>
                </c:pt>
                <c:pt idx="3">
                  <c:v>1.6766595289079229</c:v>
                </c:pt>
                <c:pt idx="4">
                  <c:v>1.6086956521739131</c:v>
                </c:pt>
                <c:pt idx="5">
                  <c:v>1.425</c:v>
                </c:pt>
                <c:pt idx="6">
                  <c:v>1.5182926829268293</c:v>
                </c:pt>
                <c:pt idx="7">
                  <c:v>1.5522174535050071</c:v>
                </c:pt>
                <c:pt idx="8">
                  <c:v>1.3070301291248207</c:v>
                </c:pt>
                <c:pt idx="9">
                  <c:v>1.3794871794871795</c:v>
                </c:pt>
                <c:pt idx="10">
                  <c:v>1.4851063829787234</c:v>
                </c:pt>
                <c:pt idx="11">
                  <c:v>1.8744186046511628</c:v>
                </c:pt>
                <c:pt idx="12">
                  <c:v>1.639344262295082</c:v>
                </c:pt>
                <c:pt idx="13">
                  <c:v>1.6538461538461537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C6-4541-844F-1FF6BBAB5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4128"/>
        <c:axId val="536554520"/>
      </c:barChart>
      <c:catAx>
        <c:axId val="536554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0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4520"/>
        <c:scaling>
          <c:orientation val="minMax"/>
          <c:min val="0.6000000000000000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84558267026176"/>
          <c:y val="2.1188796531896432E-2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vekt i de ulike regionene, hittil i år</a:t>
            </a:r>
          </a:p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400"/>
          </a:p>
        </c:rich>
      </c:tx>
      <c:layout>
        <c:manualLayout>
          <c:xMode val="edge"/>
          <c:yMode val="edge"/>
          <c:x val="0.17467610701259262"/>
          <c:y val="4.551859033709234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798625020711026E-2"/>
          <c:y val="0.12027654113937247"/>
          <c:w val="0.87232138110463631"/>
          <c:h val="0.7539025300872676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Regioner!$M$20:$M$23</c:f>
              <c:numCache>
                <c:formatCode>0.00</c:formatCode>
                <c:ptCount val="4"/>
                <c:pt idx="0">
                  <c:v>44.039945487583246</c:v>
                </c:pt>
                <c:pt idx="1">
                  <c:v>44.308361111111182</c:v>
                </c:pt>
                <c:pt idx="2">
                  <c:v>41.28415841584156</c:v>
                </c:pt>
                <c:pt idx="3">
                  <c:v>40.783268156424626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D2-4352-BC3A-B4264A7D0EFE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Regioner!$M$15:$M$18</c:f>
              <c:numCache>
                <c:formatCode>0.00</c:formatCode>
                <c:ptCount val="4"/>
                <c:pt idx="0">
                  <c:v>43.054752415458928</c:v>
                </c:pt>
                <c:pt idx="1">
                  <c:v>43.523905723905713</c:v>
                </c:pt>
                <c:pt idx="2">
                  <c:v>38.670442708333297</c:v>
                </c:pt>
                <c:pt idx="3">
                  <c:v>39.310465116279047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D2-4352-BC3A-B4264A7D0EFE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Regioner!$M$10:$M$13</c:f>
              <c:numCache>
                <c:formatCode>0.00</c:formatCode>
                <c:ptCount val="4"/>
                <c:pt idx="0">
                  <c:v>42.094329553035394</c:v>
                </c:pt>
                <c:pt idx="1">
                  <c:v>43.67605210420836</c:v>
                </c:pt>
                <c:pt idx="2">
                  <c:v>39.898705501618096</c:v>
                </c:pt>
                <c:pt idx="3">
                  <c:v>39.587151702786379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D2-4352-BC3A-B4264A7D0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3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9751197827832627E-2"/>
              <c:y val="0.312001503703089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02276871766877"/>
          <c:y val="0.19121517172917232"/>
          <c:w val="7.0803487697420203E-2"/>
          <c:h val="0.182847803233138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middel fettgruppe og andel overfete slakt</a:t>
            </a:r>
          </a:p>
        </c:rich>
      </c:tx>
      <c:layout>
        <c:manualLayout>
          <c:xMode val="edge"/>
          <c:yMode val="edge"/>
          <c:x val="0.11496490463122079"/>
          <c:y val="4.04494514624520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7390015125476"/>
          <c:y val="0.16659517474772031"/>
          <c:w val="0.81724252724871538"/>
          <c:h val="0.70082180531850535"/>
        </c:manualLayout>
      </c:layout>
      <c:barChart>
        <c:barDir val="col"/>
        <c:grouping val="clustered"/>
        <c:varyColors val="0"/>
        <c:ser>
          <c:idx val="3"/>
          <c:order val="1"/>
          <c:tx>
            <c:v>% Overfete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År!$U$8:$U$36</c:f>
              <c:numCache>
                <c:formatCode>0.0</c:formatCode>
                <c:ptCount val="29"/>
                <c:pt idx="0">
                  <c:v>31.909516765285996</c:v>
                </c:pt>
                <c:pt idx="1">
                  <c:v>34.35272312517823</c:v>
                </c:pt>
                <c:pt idx="2">
                  <c:v>39.715701055352149</c:v>
                </c:pt>
                <c:pt idx="3">
                  <c:v>36.059329793078192</c:v>
                </c:pt>
                <c:pt idx="4">
                  <c:v>36.954009706494098</c:v>
                </c:pt>
                <c:pt idx="5">
                  <c:v>41.293956981905097</c:v>
                </c:pt>
                <c:pt idx="6">
                  <c:v>41.193700227398224</c:v>
                </c:pt>
                <c:pt idx="7">
                  <c:v>34.30700805385262</c:v>
                </c:pt>
                <c:pt idx="8">
                  <c:v>32.387757278447275</c:v>
                </c:pt>
                <c:pt idx="9">
                  <c:v>36.922141119221408</c:v>
                </c:pt>
                <c:pt idx="10">
                  <c:v>34.68180742843623</c:v>
                </c:pt>
                <c:pt idx="11">
                  <c:v>35.110154469485941</c:v>
                </c:pt>
                <c:pt idx="12">
                  <c:v>28.566216709230208</c:v>
                </c:pt>
                <c:pt idx="13">
                  <c:v>30.583707504810761</c:v>
                </c:pt>
                <c:pt idx="14">
                  <c:v>23.059784626810256</c:v>
                </c:pt>
                <c:pt idx="15">
                  <c:v>19.185450819672127</c:v>
                </c:pt>
                <c:pt idx="16">
                  <c:v>18.383074120779035</c:v>
                </c:pt>
                <c:pt idx="17">
                  <c:v>22.922950370167261</c:v>
                </c:pt>
                <c:pt idx="18">
                  <c:v>23.563626046247695</c:v>
                </c:pt>
                <c:pt idx="19">
                  <c:v>24.543158520279302</c:v>
                </c:pt>
                <c:pt idx="20">
                  <c:v>24.804743997685847</c:v>
                </c:pt>
                <c:pt idx="21">
                  <c:v>20.7335107956226</c:v>
                </c:pt>
                <c:pt idx="22">
                  <c:v>22.676282051282044</c:v>
                </c:pt>
                <c:pt idx="23">
                  <c:v>25.384216888274903</c:v>
                </c:pt>
                <c:pt idx="24">
                  <c:v>22.69696508641136</c:v>
                </c:pt>
                <c:pt idx="25">
                  <c:v>23.984345881475967</c:v>
                </c:pt>
                <c:pt idx="26">
                  <c:v>21.611996251171512</c:v>
                </c:pt>
                <c:pt idx="27">
                  <c:v>22.211519938354844</c:v>
                </c:pt>
                <c:pt idx="28">
                  <c:v>23.38726623240176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3-4E4D-8273-EB1CF6722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5688"/>
        <c:axId val="462805296"/>
      </c:barChart>
      <c:lineChart>
        <c:grouping val="standard"/>
        <c:varyColors val="0"/>
        <c:ser>
          <c:idx val="2"/>
          <c:order val="0"/>
          <c:tx>
            <c:v>Fettgruppe</c:v>
          </c:tx>
          <c:spPr>
            <a:ln w="114300">
              <a:solidFill>
                <a:srgbClr val="339966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År!$S$8:$S$36</c:f>
              <c:numCache>
                <c:formatCode>0.00</c:formatCode>
                <c:ptCount val="29"/>
                <c:pt idx="0">
                  <c:v>7.1881780078895448</c:v>
                </c:pt>
                <c:pt idx="1">
                  <c:v>7.6003706871970316</c:v>
                </c:pt>
                <c:pt idx="2">
                  <c:v>7.9988513173953617</c:v>
                </c:pt>
                <c:pt idx="3">
                  <c:v>7.8252334737227613</c:v>
                </c:pt>
                <c:pt idx="4">
                  <c:v>7.997997072644635</c:v>
                </c:pt>
                <c:pt idx="5">
                  <c:v>8.2050187777398431</c:v>
                </c:pt>
                <c:pt idx="6">
                  <c:v>8.1999045488999691</c:v>
                </c:pt>
                <c:pt idx="7">
                  <c:v>7.7621108306286812</c:v>
                </c:pt>
                <c:pt idx="8">
                  <c:v>7.6945718246774044</c:v>
                </c:pt>
                <c:pt idx="9">
                  <c:v>7.9145985401459855</c:v>
                </c:pt>
                <c:pt idx="10">
                  <c:v>7.7118523775727486</c:v>
                </c:pt>
                <c:pt idx="11">
                  <c:v>7.7512028361610543</c:v>
                </c:pt>
                <c:pt idx="12">
                  <c:v>7.3793019579228991</c:v>
                </c:pt>
                <c:pt idx="13">
                  <c:v>7.4618345093008305</c:v>
                </c:pt>
                <c:pt idx="14">
                  <c:v>6.9946775591038488</c:v>
                </c:pt>
                <c:pt idx="15">
                  <c:v>6.7137551229508201</c:v>
                </c:pt>
                <c:pt idx="16">
                  <c:v>6.7259352669188734</c:v>
                </c:pt>
                <c:pt idx="17">
                  <c:v>7.159309021113244</c:v>
                </c:pt>
                <c:pt idx="18">
                  <c:v>7.1288125975315628</c:v>
                </c:pt>
                <c:pt idx="19">
                  <c:v>7.1429208141435154</c:v>
                </c:pt>
                <c:pt idx="20">
                  <c:v>7.209430141741394</c:v>
                </c:pt>
                <c:pt idx="21">
                  <c:v>7.0529429162969519</c:v>
                </c:pt>
                <c:pt idx="22">
                  <c:v>7.1875</c:v>
                </c:pt>
                <c:pt idx="23">
                  <c:v>7.3203246416853744</c:v>
                </c:pt>
                <c:pt idx="24">
                  <c:v>7.2052124260513901</c:v>
                </c:pt>
                <c:pt idx="25">
                  <c:v>7.2089079388743924</c:v>
                </c:pt>
                <c:pt idx="26">
                  <c:v>7.0768509840674794</c:v>
                </c:pt>
                <c:pt idx="27">
                  <c:v>7.1309959545366972</c:v>
                </c:pt>
                <c:pt idx="28">
                  <c:v>7.1758772851439376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43-4E4D-8273-EB1CF6722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6472"/>
        <c:axId val="462806080"/>
      </c:lineChart>
      <c:catAx>
        <c:axId val="462806472"/>
        <c:scaling>
          <c:orientation val="minMax"/>
        </c:scaling>
        <c:delete val="0"/>
        <c:axPos val="b"/>
        <c:majorGridlines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6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62806080"/>
        <c:scaling>
          <c:orientation val="minMax"/>
          <c:max val="8.5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223824852422442E-2"/>
              <c:y val="0.280981143543646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6472"/>
        <c:crosses val="autoZero"/>
        <c:crossBetween val="between"/>
        <c:majorUnit val="0.25"/>
        <c:minorUnit val="0.1"/>
      </c:valAx>
      <c:catAx>
        <c:axId val="462805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05296"/>
        <c:crosses val="autoZero"/>
        <c:auto val="1"/>
        <c:lblAlgn val="ctr"/>
        <c:lblOffset val="100"/>
        <c:noMultiLvlLbl val="0"/>
      </c:catAx>
      <c:valAx>
        <c:axId val="462805296"/>
        <c:scaling>
          <c:orientation val="minMax"/>
          <c:max val="48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0.96820898202056993"/>
              <c:y val="0.38427014294076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5688"/>
        <c:crosses val="max"/>
        <c:crossBetween val="between"/>
        <c:majorUnit val="4"/>
        <c:minorUnit val="0.4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31464357381656"/>
          <c:y val="0.28294903089848006"/>
          <c:w val="0.1175337915822412"/>
          <c:h val="0.11011253988934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7467610701259262"/>
          <c:y val="4.551859033709234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9497405367217E-2"/>
          <c:y val="0.17797588935447231"/>
          <c:w val="0.87017029540829083"/>
          <c:h val="0.69917213596109651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Regioner!$I$20:$I$23</c:f>
              <c:numCache>
                <c:formatCode>0.0</c:formatCode>
                <c:ptCount val="4"/>
                <c:pt idx="0">
                  <c:v>30.946579194001881</c:v>
                </c:pt>
                <c:pt idx="1">
                  <c:v>40.487347703842552</c:v>
                </c:pt>
                <c:pt idx="2">
                  <c:v>15.14526710402999</c:v>
                </c:pt>
                <c:pt idx="3">
                  <c:v>13.42080599812558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0A-496D-B10B-B9E6CD5F5D3E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Regioner!$I$15:$I$18</c:f>
              <c:numCache>
                <c:formatCode>0.0</c:formatCode>
                <c:ptCount val="4"/>
                <c:pt idx="0">
                  <c:v>31.901367751878247</c:v>
                </c:pt>
                <c:pt idx="1">
                  <c:v>40.050086688499327</c:v>
                </c:pt>
                <c:pt idx="2">
                  <c:v>14.794837218262375</c:v>
                </c:pt>
                <c:pt idx="3">
                  <c:v>13.253708341360044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0A-496D-B10B-B9E6CD5F5D3E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Regioner!$I$10:$I$13</c:f>
              <c:numCache>
                <c:formatCode>0.0</c:formatCode>
                <c:ptCount val="4"/>
                <c:pt idx="0">
                  <c:v>31.498213910485386</c:v>
                </c:pt>
                <c:pt idx="1">
                  <c:v>41.94158436646353</c:v>
                </c:pt>
                <c:pt idx="2">
                  <c:v>12.985921412061359</c:v>
                </c:pt>
                <c:pt idx="3">
                  <c:v>13.574280310989701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0A-496D-B10B-B9E6CD5F5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Antall%</a:t>
                </a:r>
              </a:p>
            </c:rich>
          </c:tx>
          <c:layout>
            <c:manualLayout>
              <c:xMode val="edge"/>
              <c:yMode val="edge"/>
              <c:x val="1.6935613792124906E-2"/>
              <c:y val="0.51799345258947427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532860678132466"/>
          <c:y val="0.26944389627377696"/>
          <c:w val="7.7464599818752602E-2"/>
          <c:h val="0.159969010556097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VÆR, middel LENGDE</a:t>
            </a:r>
            <a:r>
              <a:rPr lang="nb-NO" sz="2800" baseline="0"/>
              <a:t> </a:t>
            </a:r>
            <a:r>
              <a:rPr lang="nb-NO" sz="2800"/>
              <a:t>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9479816096673"/>
          <c:y val="0.18734975049687139"/>
          <c:w val="0.82550687628490882"/>
          <c:h val="0.71463837301351651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Regioner!$V$20:$V$23</c:f>
              <c:numCache>
                <c:formatCode>0</c:formatCode>
                <c:ptCount val="4"/>
                <c:pt idx="0">
                  <c:v>117.9396226415094</c:v>
                </c:pt>
                <c:pt idx="1">
                  <c:v>120.0878571428572</c:v>
                </c:pt>
                <c:pt idx="2">
                  <c:v>113.3142857142857</c:v>
                </c:pt>
                <c:pt idx="3">
                  <c:v>118.51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48-4B50-9DA9-4D8A28ABE16E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Regioner!$V$15:$V$18</c:f>
              <c:numCache>
                <c:formatCode>0</c:formatCode>
                <c:ptCount val="4"/>
                <c:pt idx="0">
                  <c:v>117.13059829059829</c:v>
                </c:pt>
                <c:pt idx="1">
                  <c:v>120.27944444444438</c:v>
                </c:pt>
                <c:pt idx="2">
                  <c:v>114.48376623376625</c:v>
                </c:pt>
                <c:pt idx="3">
                  <c:v>118.87209302325584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48-4B50-9DA9-4D8A28ABE16E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Regioner!$V$10:$V$13</c:f>
              <c:numCache>
                <c:formatCode>0</c:formatCode>
                <c:ptCount val="4"/>
                <c:pt idx="0">
                  <c:v>117.8248974008206</c:v>
                </c:pt>
                <c:pt idx="1">
                  <c:v>117.95077541642738</c:v>
                </c:pt>
                <c:pt idx="2">
                  <c:v>116.33989266547403</c:v>
                </c:pt>
                <c:pt idx="3">
                  <c:v>115.68798955613578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48-4B50-9DA9-4D8A28ABE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Lengde i cm</a:t>
                </a:r>
              </a:p>
            </c:rich>
          </c:tx>
          <c:layout>
            <c:manualLayout>
              <c:xMode val="edge"/>
              <c:yMode val="edge"/>
              <c:x val="1.9182762672000132E-2"/>
              <c:y val="0.3929451381039856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925684931252035"/>
          <c:y val="0.16985042245313853"/>
          <c:w val="8.4360181462788897E-2"/>
          <c:h val="0.159660244515192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VÆR, middel K-FAKTOR</a:t>
            </a:r>
            <a:r>
              <a:rPr lang="nb-NO" sz="2800" baseline="0"/>
              <a:t> </a:t>
            </a:r>
            <a:r>
              <a:rPr lang="nb-NO" sz="2800"/>
              <a:t>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9479816096673"/>
          <c:y val="0.18734975049687139"/>
          <c:w val="0.82550687628490882"/>
          <c:h val="0.71463837301351651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Regioner!$X$20:$X$23</c:f>
              <c:numCache>
                <c:formatCode>0.0</c:formatCode>
                <c:ptCount val="4"/>
                <c:pt idx="0">
                  <c:v>24.845546098274376</c:v>
                </c:pt>
                <c:pt idx="1">
                  <c:v>25.506565600038904</c:v>
                </c:pt>
                <c:pt idx="2">
                  <c:v>24.56924539972502</c:v>
                </c:pt>
                <c:pt idx="3">
                  <c:v>24.103182066901834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6-4001-8F2E-CC0EEB0CC613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Regioner!$X$15:$X$18</c:f>
              <c:numCache>
                <c:formatCode>0.0</c:formatCode>
                <c:ptCount val="4"/>
                <c:pt idx="0">
                  <c:v>25.217931198687658</c:v>
                </c:pt>
                <c:pt idx="1">
                  <c:v>25.660140231755943</c:v>
                </c:pt>
                <c:pt idx="2">
                  <c:v>23.134710986202808</c:v>
                </c:pt>
                <c:pt idx="3">
                  <c:v>24.420519498339296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6-4001-8F2E-CC0EEB0CC613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Regioner!$X$10:$X$13</c:f>
              <c:numCache>
                <c:formatCode>0.0</c:formatCode>
                <c:ptCount val="4"/>
                <c:pt idx="0">
                  <c:v>25.179335942019556</c:v>
                </c:pt>
                <c:pt idx="1">
                  <c:v>26.089887080936322</c:v>
                </c:pt>
                <c:pt idx="2">
                  <c:v>24.663857094304237</c:v>
                </c:pt>
                <c:pt idx="3">
                  <c:v>25.462088916721328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76-4001-8F2E-CC0EEB0CC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9182762672000132E-2"/>
              <c:y val="0.3929451381039856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486433074621624"/>
          <c:y val="0.23010154678361569"/>
          <c:w val="8.4360181462788897E-2"/>
          <c:h val="0.159660244515192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</a:t>
            </a:r>
            <a:r>
              <a:rPr lang="nb-NO" sz="2800" baseline="0"/>
              <a:t> u</a:t>
            </a:r>
            <a:r>
              <a:rPr lang="nb-NO" sz="2800"/>
              <a:t>tvikling i markedsandeler (antalls%)</a:t>
            </a:r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7365923123128033"/>
          <c:w val="0.83050649345437322"/>
          <c:h val="0.7227466803819041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Organisasjon!$I$16:$I$44</c:f>
              <c:numCache>
                <c:formatCode>0.0</c:formatCode>
                <c:ptCount val="29"/>
                <c:pt idx="0">
                  <c:v>73.761094674556261</c:v>
                </c:pt>
                <c:pt idx="1">
                  <c:v>71.820644425434864</c:v>
                </c:pt>
                <c:pt idx="2">
                  <c:v>71.498312872424435</c:v>
                </c:pt>
                <c:pt idx="3">
                  <c:v>73.82530672038088</c:v>
                </c:pt>
                <c:pt idx="4">
                  <c:v>72.182420460673285</c:v>
                </c:pt>
                <c:pt idx="5">
                  <c:v>68.982587913963798</c:v>
                </c:pt>
                <c:pt idx="6">
                  <c:v>70.278211882726168</c:v>
                </c:pt>
                <c:pt idx="7">
                  <c:v>65.717033297271286</c:v>
                </c:pt>
                <c:pt idx="8">
                  <c:v>71.72869787778609</c:v>
                </c:pt>
                <c:pt idx="9">
                  <c:v>70.83941605839415</c:v>
                </c:pt>
                <c:pt idx="10">
                  <c:v>67.269931393423249</c:v>
                </c:pt>
                <c:pt idx="11">
                  <c:v>70.346923271714346</c:v>
                </c:pt>
                <c:pt idx="12">
                  <c:v>70.023105922412739</c:v>
                </c:pt>
                <c:pt idx="13">
                  <c:v>69.608723540731233</c:v>
                </c:pt>
                <c:pt idx="14">
                  <c:v>63.114246812724339</c:v>
                </c:pt>
                <c:pt idx="15">
                  <c:v>64.369877049180317</c:v>
                </c:pt>
                <c:pt idx="16">
                  <c:v>61.216197281771088</c:v>
                </c:pt>
                <c:pt idx="17">
                  <c:v>63.051823416506728</c:v>
                </c:pt>
                <c:pt idx="18">
                  <c:v>66.789615548304738</c:v>
                </c:pt>
                <c:pt idx="19">
                  <c:v>66.453721586688488</c:v>
                </c:pt>
                <c:pt idx="20">
                  <c:v>67.110211165750641</c:v>
                </c:pt>
                <c:pt idx="21">
                  <c:v>66.814551907719604</c:v>
                </c:pt>
                <c:pt idx="22">
                  <c:v>68.285256410256395</c:v>
                </c:pt>
                <c:pt idx="23">
                  <c:v>67.535831462614397</c:v>
                </c:pt>
                <c:pt idx="24">
                  <c:v>63.741240278163133</c:v>
                </c:pt>
                <c:pt idx="25">
                  <c:v>64.480059634737216</c:v>
                </c:pt>
                <c:pt idx="26">
                  <c:v>65.098406747891303</c:v>
                </c:pt>
                <c:pt idx="27">
                  <c:v>62.030437295318833</c:v>
                </c:pt>
                <c:pt idx="28">
                  <c:v>61.756671569657499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lineChart>
        <c:grouping val="standard"/>
        <c:varyColors val="0"/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'Ark1'!$C$235:$C$258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Organisasjon!$I$47:$I$75</c:f>
              <c:numCache>
                <c:formatCode>0.0</c:formatCode>
                <c:ptCount val="29"/>
                <c:pt idx="0">
                  <c:v>26.238905325443792</c:v>
                </c:pt>
                <c:pt idx="1">
                  <c:v>28.179355574565157</c:v>
                </c:pt>
                <c:pt idx="2">
                  <c:v>28.501687127575568</c:v>
                </c:pt>
                <c:pt idx="3">
                  <c:v>26.17469327961912</c:v>
                </c:pt>
                <c:pt idx="4">
                  <c:v>27.817579539326712</c:v>
                </c:pt>
                <c:pt idx="5">
                  <c:v>31.017412086036192</c:v>
                </c:pt>
                <c:pt idx="6">
                  <c:v>29.721788117273849</c:v>
                </c:pt>
                <c:pt idx="7">
                  <c:v>34.282966702728693</c:v>
                </c:pt>
                <c:pt idx="8">
                  <c:v>28.271302122213939</c:v>
                </c:pt>
                <c:pt idx="9">
                  <c:v>29.160583941605836</c:v>
                </c:pt>
                <c:pt idx="10">
                  <c:v>32.730068606576758</c:v>
                </c:pt>
                <c:pt idx="11">
                  <c:v>29.65307672828564</c:v>
                </c:pt>
                <c:pt idx="12">
                  <c:v>29.976894077587257</c:v>
                </c:pt>
                <c:pt idx="13">
                  <c:v>30.391276459268756</c:v>
                </c:pt>
                <c:pt idx="14">
                  <c:v>36.885753187275654</c:v>
                </c:pt>
                <c:pt idx="15">
                  <c:v>35.630122950819676</c:v>
                </c:pt>
                <c:pt idx="16">
                  <c:v>38.783802718228941</c:v>
                </c:pt>
                <c:pt idx="17">
                  <c:v>36.948176583493272</c:v>
                </c:pt>
                <c:pt idx="18">
                  <c:v>33.210384451695276</c:v>
                </c:pt>
                <c:pt idx="19">
                  <c:v>33.546278413311526</c:v>
                </c:pt>
                <c:pt idx="20">
                  <c:v>32.889788834249337</c:v>
                </c:pt>
                <c:pt idx="21">
                  <c:v>33.185448092280375</c:v>
                </c:pt>
                <c:pt idx="22">
                  <c:v>31.714743589743605</c:v>
                </c:pt>
                <c:pt idx="23">
                  <c:v>32.464168537385589</c:v>
                </c:pt>
                <c:pt idx="24">
                  <c:v>36.258759721836888</c:v>
                </c:pt>
                <c:pt idx="25">
                  <c:v>35.519940365262755</c:v>
                </c:pt>
                <c:pt idx="26">
                  <c:v>34.901593252108711</c:v>
                </c:pt>
                <c:pt idx="27">
                  <c:v>37.969562704681181</c:v>
                </c:pt>
                <c:pt idx="28">
                  <c:v>38.243328430342501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5704"/>
        <c:axId val="499635312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80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Amdels%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valAx>
        <c:axId val="499635312"/>
        <c:scaling>
          <c:orientation val="minMax"/>
          <c:max val="50"/>
          <c:min val="20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5629167552649541"/>
              <c:y val="0.296445825293117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9635704"/>
        <c:crosses val="max"/>
        <c:crossBetween val="between"/>
      </c:valAx>
      <c:catAx>
        <c:axId val="499635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9635312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925062807459706"/>
          <c:y val="0.67277919663023167"/>
          <c:w val="0.10684738130817216"/>
          <c:h val="0.121088814151263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Andel OVERFETE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79695557781193E-2"/>
          <c:y val="0.13981603266651335"/>
          <c:w val="0.89531798301828236"/>
          <c:h val="0.7565897961689338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Organisasjon!$U$16:$U$44</c:f>
              <c:numCache>
                <c:formatCode>0.00</c:formatCode>
                <c:ptCount val="29"/>
                <c:pt idx="0">
                  <c:v>7.0513077630149548</c:v>
                </c:pt>
                <c:pt idx="1">
                  <c:v>7.5035235732009902</c:v>
                </c:pt>
                <c:pt idx="2">
                  <c:v>8.002108645446329</c:v>
                </c:pt>
                <c:pt idx="3">
                  <c:v>7.6456989780732236</c:v>
                </c:pt>
                <c:pt idx="4">
                  <c:v>7.9427961579509088</c:v>
                </c:pt>
                <c:pt idx="5">
                  <c:v>8.3423657510517177</c:v>
                </c:pt>
                <c:pt idx="6">
                  <c:v>8.3838881491344885</c:v>
                </c:pt>
                <c:pt idx="7">
                  <c:v>7.8939089079934144</c:v>
                </c:pt>
                <c:pt idx="8">
                  <c:v>7.7264347308950381</c:v>
                </c:pt>
                <c:pt idx="9">
                  <c:v>8.0012021294865185</c:v>
                </c:pt>
                <c:pt idx="10">
                  <c:v>7.9029365218920349</c:v>
                </c:pt>
                <c:pt idx="11">
                  <c:v>7.8977681785457152</c:v>
                </c:pt>
                <c:pt idx="12">
                  <c:v>7.4664814171587359</c:v>
                </c:pt>
                <c:pt idx="13">
                  <c:v>7.5099520825654276</c:v>
                </c:pt>
                <c:pt idx="14">
                  <c:v>7.0084330260835452</c:v>
                </c:pt>
                <c:pt idx="15">
                  <c:v>6.644647831277358</c:v>
                </c:pt>
                <c:pt idx="16">
                  <c:v>6.729457541771569</c:v>
                </c:pt>
                <c:pt idx="17">
                  <c:v>7.2644053055011986</c:v>
                </c:pt>
                <c:pt idx="18">
                  <c:v>7.1669498725573488</c:v>
                </c:pt>
                <c:pt idx="19">
                  <c:v>7.099485803711155</c:v>
                </c:pt>
                <c:pt idx="20">
                  <c:v>7.2467672413793105</c:v>
                </c:pt>
                <c:pt idx="21">
                  <c:v>7.017485613103144</c:v>
                </c:pt>
                <c:pt idx="22">
                  <c:v>7.1663928655245295</c:v>
                </c:pt>
                <c:pt idx="23">
                  <c:v>7.240092048069549</c:v>
                </c:pt>
                <c:pt idx="24">
                  <c:v>7.1314237573715218</c:v>
                </c:pt>
                <c:pt idx="25">
                  <c:v>7.1083815028901745</c:v>
                </c:pt>
                <c:pt idx="26">
                  <c:v>6.8643823783472513</c:v>
                </c:pt>
                <c:pt idx="27">
                  <c:v>7.0605590062111805</c:v>
                </c:pt>
                <c:pt idx="28">
                  <c:v>7.0459339911534515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FC-47FF-9794-9D0FB5141C93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Organisasjon!$U$47:$U$75</c:f>
              <c:numCache>
                <c:formatCode>0.00</c:formatCode>
                <c:ptCount val="29"/>
                <c:pt idx="0">
                  <c:v>7.5729386892177599</c:v>
                </c:pt>
                <c:pt idx="1">
                  <c:v>7.8472046546926384</c:v>
                </c:pt>
                <c:pt idx="2">
                  <c:v>7.9906801007556654</c:v>
                </c:pt>
                <c:pt idx="3">
                  <c:v>8.3316076675528183</c:v>
                </c:pt>
                <c:pt idx="4">
                  <c:v>8.1412351149266104</c:v>
                </c:pt>
                <c:pt idx="5">
                  <c:v>7.8995597138139777</c:v>
                </c:pt>
                <c:pt idx="6">
                  <c:v>7.7648688643304684</c:v>
                </c:pt>
                <c:pt idx="7">
                  <c:v>7.5094670406732131</c:v>
                </c:pt>
                <c:pt idx="8">
                  <c:v>7.6137306676725762</c:v>
                </c:pt>
                <c:pt idx="9">
                  <c:v>7.70421360033375</c:v>
                </c:pt>
                <c:pt idx="10">
                  <c:v>7.3191181785327055</c:v>
                </c:pt>
                <c:pt idx="11">
                  <c:v>7.4035012809564478</c:v>
                </c:pt>
                <c:pt idx="12">
                  <c:v>7.1756592292089243</c:v>
                </c:pt>
                <c:pt idx="13">
                  <c:v>7.3516251582946381</c:v>
                </c:pt>
                <c:pt idx="14">
                  <c:v>6.9711409395973201</c:v>
                </c:pt>
                <c:pt idx="15">
                  <c:v>6.8386053199137304</c:v>
                </c:pt>
                <c:pt idx="16">
                  <c:v>6.7203757225433556</c:v>
                </c:pt>
                <c:pt idx="17">
                  <c:v>6.9799628942486098</c:v>
                </c:pt>
                <c:pt idx="18">
                  <c:v>7.0521144809910297</c:v>
                </c:pt>
                <c:pt idx="19">
                  <c:v>7.2289636846767058</c:v>
                </c:pt>
                <c:pt idx="20">
                  <c:v>7.133245382585752</c:v>
                </c:pt>
                <c:pt idx="21">
                  <c:v>7.1243315508021396</c:v>
                </c:pt>
                <c:pt idx="22">
                  <c:v>7.2329459322890353</c:v>
                </c:pt>
                <c:pt idx="23">
                  <c:v>7.4872340425531885</c:v>
                </c:pt>
                <c:pt idx="24">
                  <c:v>7.3349295287932286</c:v>
                </c:pt>
                <c:pt idx="25">
                  <c:v>7.3913955928646384</c:v>
                </c:pt>
                <c:pt idx="26">
                  <c:v>7.4731471535982816</c:v>
                </c:pt>
                <c:pt idx="27">
                  <c:v>7.2460679857940145</c:v>
                </c:pt>
                <c:pt idx="28">
                  <c:v>7.3857142857142879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FC-47FF-9794-9D0FB5141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5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177169302069615"/>
          <c:y val="0.23641246293304213"/>
          <c:w val="0.11080285347079669"/>
          <c:h val="0.12153759914237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 Forholdet mellom vekt og klasse, per</a:t>
            </a:r>
            <a:r>
              <a:rPr lang="nb-NO" sz="2800" baseline="0"/>
              <a:t> organisasjon</a:t>
            </a:r>
            <a:endParaRPr lang="nb-NO" sz="2800"/>
          </a:p>
        </c:rich>
      </c:tx>
      <c:layout>
        <c:manualLayout>
          <c:xMode val="edge"/>
          <c:yMode val="edge"/>
          <c:x val="0.1365125234930657"/>
          <c:y val="3.875880646498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275008098935E-2"/>
          <c:y val="0.14173080107728378"/>
          <c:w val="0.90572594803424356"/>
          <c:h val="0.75451417639214535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Organisasjon!$AI$16:$AI$44</c:f>
              <c:numCache>
                <c:formatCode>0.00</c:formatCode>
                <c:ptCount val="29"/>
                <c:pt idx="0">
                  <c:v>6.6016642965416903</c:v>
                </c:pt>
                <c:pt idx="1">
                  <c:v>6.3565950141027816</c:v>
                </c:pt>
                <c:pt idx="2">
                  <c:v>6.0700078530969632</c:v>
                </c:pt>
                <c:pt idx="3">
                  <c:v>6.1396453021217443</c:v>
                </c:pt>
                <c:pt idx="4">
                  <c:v>5.9733618828772421</c:v>
                </c:pt>
                <c:pt idx="5">
                  <c:v>5.9768382144944772</c:v>
                </c:pt>
                <c:pt idx="6">
                  <c:v>5.9015794345662735</c:v>
                </c:pt>
                <c:pt idx="7">
                  <c:v>5.5330506773708095</c:v>
                </c:pt>
                <c:pt idx="8">
                  <c:v>5.5748622883509116</c:v>
                </c:pt>
                <c:pt idx="9">
                  <c:v>5.5427653311161498</c:v>
                </c:pt>
                <c:pt idx="10">
                  <c:v>5.3540454867884444</c:v>
                </c:pt>
                <c:pt idx="11">
                  <c:v>5.1780648005289738</c:v>
                </c:pt>
                <c:pt idx="12">
                  <c:v>5.0191333165533933</c:v>
                </c:pt>
                <c:pt idx="13">
                  <c:v>4.9039710205795854</c:v>
                </c:pt>
                <c:pt idx="14">
                  <c:v>4.6513308723528306</c:v>
                </c:pt>
                <c:pt idx="15">
                  <c:v>4.8083323670601406</c:v>
                </c:pt>
                <c:pt idx="16">
                  <c:v>4.7429710316520559</c:v>
                </c:pt>
                <c:pt idx="17">
                  <c:v>4.6287085815567854</c:v>
                </c:pt>
                <c:pt idx="18">
                  <c:v>4.6179154114953533</c:v>
                </c:pt>
                <c:pt idx="19">
                  <c:v>4.8105716463414687</c:v>
                </c:pt>
                <c:pt idx="20">
                  <c:v>4.864200500760961</c:v>
                </c:pt>
                <c:pt idx="21">
                  <c:v>4.9498015716575967</c:v>
                </c:pt>
                <c:pt idx="22">
                  <c:v>5.0346098476361227</c:v>
                </c:pt>
                <c:pt idx="23">
                  <c:v>5.2651518428125668</c:v>
                </c:pt>
                <c:pt idx="24">
                  <c:v>5.2426470388250452</c:v>
                </c:pt>
                <c:pt idx="25">
                  <c:v>5.342416816236363</c:v>
                </c:pt>
                <c:pt idx="26">
                  <c:v>5.4280841706296732</c:v>
                </c:pt>
                <c:pt idx="27">
                  <c:v>5.3923863943477182</c:v>
                </c:pt>
                <c:pt idx="28">
                  <c:v>5.1596745840317215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04-4242-A62E-E3E1A3F48DAA}"/>
            </c:ext>
          </c:extLst>
        </c:ser>
        <c:ser>
          <c:idx val="1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Organisasjon!$AI$47:$AI$75</c:f>
              <c:numCache>
                <c:formatCode>0.00</c:formatCode>
                <c:ptCount val="29"/>
                <c:pt idx="0">
                  <c:v>6.6051820255088938</c:v>
                </c:pt>
                <c:pt idx="1">
                  <c:v>6.583004690559676</c:v>
                </c:pt>
                <c:pt idx="2">
                  <c:v>6.3487527954584388</c:v>
                </c:pt>
                <c:pt idx="3">
                  <c:v>6.4636707346255156</c:v>
                </c:pt>
                <c:pt idx="4">
                  <c:v>6.2644423041643833</c:v>
                </c:pt>
                <c:pt idx="5">
                  <c:v>6.0684078262430488</c:v>
                </c:pt>
                <c:pt idx="6">
                  <c:v>6.1648842615991146</c:v>
                </c:pt>
                <c:pt idx="7">
                  <c:v>5.8153037075992522</c:v>
                </c:pt>
                <c:pt idx="8">
                  <c:v>5.5786166130872097</c:v>
                </c:pt>
                <c:pt idx="9">
                  <c:v>5.547181285268203</c:v>
                </c:pt>
                <c:pt idx="10">
                  <c:v>5.4631981746446625</c:v>
                </c:pt>
                <c:pt idx="11">
                  <c:v>5.247790464108264</c:v>
                </c:pt>
                <c:pt idx="12">
                  <c:v>5.2248193141627066</c:v>
                </c:pt>
                <c:pt idx="13">
                  <c:v>4.9859076923076922</c:v>
                </c:pt>
                <c:pt idx="14">
                  <c:v>4.9566933173714132</c:v>
                </c:pt>
                <c:pt idx="15">
                  <c:v>4.9811643370878054</c:v>
                </c:pt>
                <c:pt idx="16">
                  <c:v>4.7990538573507964</c:v>
                </c:pt>
                <c:pt idx="17">
                  <c:v>4.7198536139066709</c:v>
                </c:pt>
                <c:pt idx="18">
                  <c:v>4.9192309732166404</c:v>
                </c:pt>
                <c:pt idx="19">
                  <c:v>4.9745098039215625</c:v>
                </c:pt>
                <c:pt idx="20">
                  <c:v>4.9903869697131</c:v>
                </c:pt>
                <c:pt idx="21">
                  <c:v>4.9587651720888983</c:v>
                </c:pt>
                <c:pt idx="22">
                  <c:v>5.0454821517104627</c:v>
                </c:pt>
                <c:pt idx="23">
                  <c:v>5.3040013076168711</c:v>
                </c:pt>
                <c:pt idx="24">
                  <c:v>5.1566623898883268</c:v>
                </c:pt>
                <c:pt idx="25">
                  <c:v>5.2107873015873087</c:v>
                </c:pt>
                <c:pt idx="26">
                  <c:v>5.2248680042238673</c:v>
                </c:pt>
                <c:pt idx="27">
                  <c:v>5.0681985861182488</c:v>
                </c:pt>
                <c:pt idx="28">
                  <c:v>5.1056006047278748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04-4242-A62E-E3E1A3F48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18104"/>
        <c:axId val="227117712"/>
      </c:lineChart>
      <c:catAx>
        <c:axId val="227118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771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22711771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8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830526449404446"/>
          <c:y val="0.27779159184049362"/>
          <c:w val="0.11153522655888455"/>
          <c:h val="0.154269289535696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FETTGRUPPE innen organisasjon</a:t>
            </a:r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2243311408823E-2"/>
          <c:y val="0.16987352409993628"/>
          <c:w val="0.87570684016695999"/>
          <c:h val="0.7265322352713102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Organisasjon!$U$16:$U$44</c:f>
              <c:numCache>
                <c:formatCode>0.00</c:formatCode>
                <c:ptCount val="29"/>
                <c:pt idx="0">
                  <c:v>7.0513077630149548</c:v>
                </c:pt>
                <c:pt idx="1">
                  <c:v>7.5035235732009902</c:v>
                </c:pt>
                <c:pt idx="2">
                  <c:v>8.002108645446329</c:v>
                </c:pt>
                <c:pt idx="3">
                  <c:v>7.6456989780732236</c:v>
                </c:pt>
                <c:pt idx="4">
                  <c:v>7.9427961579509088</c:v>
                </c:pt>
                <c:pt idx="5">
                  <c:v>8.3423657510517177</c:v>
                </c:pt>
                <c:pt idx="6">
                  <c:v>8.3838881491344885</c:v>
                </c:pt>
                <c:pt idx="7">
                  <c:v>7.8939089079934144</c:v>
                </c:pt>
                <c:pt idx="8">
                  <c:v>7.7264347308950381</c:v>
                </c:pt>
                <c:pt idx="9">
                  <c:v>8.0012021294865185</c:v>
                </c:pt>
                <c:pt idx="10">
                  <c:v>7.9029365218920349</c:v>
                </c:pt>
                <c:pt idx="11">
                  <c:v>7.8977681785457152</c:v>
                </c:pt>
                <c:pt idx="12">
                  <c:v>7.4664814171587359</c:v>
                </c:pt>
                <c:pt idx="13">
                  <c:v>7.5099520825654276</c:v>
                </c:pt>
                <c:pt idx="14">
                  <c:v>7.0084330260835452</c:v>
                </c:pt>
                <c:pt idx="15">
                  <c:v>6.644647831277358</c:v>
                </c:pt>
                <c:pt idx="16">
                  <c:v>6.729457541771569</c:v>
                </c:pt>
                <c:pt idx="17">
                  <c:v>7.2644053055011986</c:v>
                </c:pt>
                <c:pt idx="18">
                  <c:v>7.1669498725573488</c:v>
                </c:pt>
                <c:pt idx="19">
                  <c:v>7.099485803711155</c:v>
                </c:pt>
                <c:pt idx="20">
                  <c:v>7.2467672413793105</c:v>
                </c:pt>
                <c:pt idx="21">
                  <c:v>7.017485613103144</c:v>
                </c:pt>
                <c:pt idx="22">
                  <c:v>7.1663928655245295</c:v>
                </c:pt>
                <c:pt idx="23">
                  <c:v>7.240092048069549</c:v>
                </c:pt>
                <c:pt idx="24">
                  <c:v>7.1314237573715218</c:v>
                </c:pt>
                <c:pt idx="25">
                  <c:v>7.1083815028901745</c:v>
                </c:pt>
                <c:pt idx="26">
                  <c:v>6.8643823783472513</c:v>
                </c:pt>
                <c:pt idx="27">
                  <c:v>7.0605590062111805</c:v>
                </c:pt>
                <c:pt idx="28">
                  <c:v>7.0459339911534515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C-4AE6-81FF-5547DC2B6C66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'Ark1'!$C$235:$C$258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Organisasjon!$U$47:$U$75</c:f>
              <c:numCache>
                <c:formatCode>0.00</c:formatCode>
                <c:ptCount val="29"/>
                <c:pt idx="0">
                  <c:v>7.5729386892177599</c:v>
                </c:pt>
                <c:pt idx="1">
                  <c:v>7.8472046546926384</c:v>
                </c:pt>
                <c:pt idx="2">
                  <c:v>7.9906801007556654</c:v>
                </c:pt>
                <c:pt idx="3">
                  <c:v>8.3316076675528183</c:v>
                </c:pt>
                <c:pt idx="4">
                  <c:v>8.1412351149266104</c:v>
                </c:pt>
                <c:pt idx="5">
                  <c:v>7.8995597138139777</c:v>
                </c:pt>
                <c:pt idx="6">
                  <c:v>7.7648688643304684</c:v>
                </c:pt>
                <c:pt idx="7">
                  <c:v>7.5094670406732131</c:v>
                </c:pt>
                <c:pt idx="8">
                  <c:v>7.6137306676725762</c:v>
                </c:pt>
                <c:pt idx="9">
                  <c:v>7.70421360033375</c:v>
                </c:pt>
                <c:pt idx="10">
                  <c:v>7.3191181785327055</c:v>
                </c:pt>
                <c:pt idx="11">
                  <c:v>7.4035012809564478</c:v>
                </c:pt>
                <c:pt idx="12">
                  <c:v>7.1756592292089243</c:v>
                </c:pt>
                <c:pt idx="13">
                  <c:v>7.3516251582946381</c:v>
                </c:pt>
                <c:pt idx="14">
                  <c:v>6.9711409395973201</c:v>
                </c:pt>
                <c:pt idx="15">
                  <c:v>6.8386053199137304</c:v>
                </c:pt>
                <c:pt idx="16">
                  <c:v>6.7203757225433556</c:v>
                </c:pt>
                <c:pt idx="17">
                  <c:v>6.9799628942486098</c:v>
                </c:pt>
                <c:pt idx="18">
                  <c:v>7.0521144809910297</c:v>
                </c:pt>
                <c:pt idx="19">
                  <c:v>7.2289636846767058</c:v>
                </c:pt>
                <c:pt idx="20">
                  <c:v>7.133245382585752</c:v>
                </c:pt>
                <c:pt idx="21">
                  <c:v>7.1243315508021396</c:v>
                </c:pt>
                <c:pt idx="22">
                  <c:v>7.2329459322890353</c:v>
                </c:pt>
                <c:pt idx="23">
                  <c:v>7.4872340425531885</c:v>
                </c:pt>
                <c:pt idx="24">
                  <c:v>7.3349295287932286</c:v>
                </c:pt>
                <c:pt idx="25">
                  <c:v>7.3913955928646384</c:v>
                </c:pt>
                <c:pt idx="26">
                  <c:v>7.4731471535982816</c:v>
                </c:pt>
                <c:pt idx="27">
                  <c:v>7.2460679857940145</c:v>
                </c:pt>
                <c:pt idx="28">
                  <c:v>7.3857142857142879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CC-4AE6-81FF-5547DC2B6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5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45968986136162"/>
          <c:y val="0.37960956598057249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klasse innen organisasjon</a:t>
            </a:r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398611151903E-2"/>
          <c:y val="0.16984559087387627"/>
          <c:w val="0.88177522015681642"/>
          <c:h val="0.7265600439957116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Organisasjon!$Q$16:$Q$44</c:f>
              <c:numCache>
                <c:formatCode>0.00</c:formatCode>
                <c:ptCount val="29"/>
                <c:pt idx="0">
                  <c:v>5.3472883763683479</c:v>
                </c:pt>
                <c:pt idx="1">
                  <c:v>5.6656079404466491</c:v>
                </c:pt>
                <c:pt idx="2">
                  <c:v>6.0095391103524438</c:v>
                </c:pt>
                <c:pt idx="3">
                  <c:v>5.8405595793233447</c:v>
                </c:pt>
                <c:pt idx="4">
                  <c:v>6.1306296691568845</c:v>
                </c:pt>
                <c:pt idx="5">
                  <c:v>6.5611234842860693</c:v>
                </c:pt>
                <c:pt idx="6">
                  <c:v>6.9046604527296944</c:v>
                </c:pt>
                <c:pt idx="7">
                  <c:v>7.2910188403146146</c:v>
                </c:pt>
                <c:pt idx="8">
                  <c:v>7.3144513826940241</c:v>
                </c:pt>
                <c:pt idx="9">
                  <c:v>7.6422806113687107</c:v>
                </c:pt>
                <c:pt idx="10">
                  <c:v>7.9324775804466308</c:v>
                </c:pt>
                <c:pt idx="11">
                  <c:v>8.16594672426206</c:v>
                </c:pt>
                <c:pt idx="12">
                  <c:v>8.279958318860718</c:v>
                </c:pt>
                <c:pt idx="13">
                  <c:v>8.7762624401032099</c:v>
                </c:pt>
                <c:pt idx="14">
                  <c:v>9.0847224946067833</c:v>
                </c:pt>
                <c:pt idx="15">
                  <c:v>8.5795861520095489</c:v>
                </c:pt>
                <c:pt idx="16">
                  <c:v>8.6992446784161128</c:v>
                </c:pt>
                <c:pt idx="17">
                  <c:v>8.8327897368993256</c:v>
                </c:pt>
                <c:pt idx="18">
                  <c:v>8.8137213254035647</c:v>
                </c:pt>
                <c:pt idx="19">
                  <c:v>8.7994634473507709</c:v>
                </c:pt>
                <c:pt idx="20">
                  <c:v>8.7797413793103427</c:v>
                </c:pt>
                <c:pt idx="21">
                  <c:v>8.421646746347939</c:v>
                </c:pt>
                <c:pt idx="22">
                  <c:v>8.3792536963154216</c:v>
                </c:pt>
                <c:pt idx="23">
                  <c:v>8.2763998977243656</c:v>
                </c:pt>
                <c:pt idx="24">
                  <c:v>8.2600393147992133</c:v>
                </c:pt>
                <c:pt idx="25">
                  <c:v>8.3734104046242805</c:v>
                </c:pt>
                <c:pt idx="26">
                  <c:v>8.052692196947886</c:v>
                </c:pt>
                <c:pt idx="27">
                  <c:v>8.043788819875779</c:v>
                </c:pt>
                <c:pt idx="28">
                  <c:v>8.3228989452194639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14-413E-A0BD-DEEA2FB937F8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'Ark1'!$C$235:$C$258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Organisasjon!$Q$47:$Q$75</c:f>
              <c:numCache>
                <c:formatCode>0.00</c:formatCode>
                <c:ptCount val="29"/>
                <c:pt idx="0">
                  <c:v>5.5621329574817953</c:v>
                </c:pt>
                <c:pt idx="1">
                  <c:v>5.5550215026562109</c:v>
                </c:pt>
                <c:pt idx="2">
                  <c:v>5.8569269521410563</c:v>
                </c:pt>
                <c:pt idx="3">
                  <c:v>5.8472086190009778</c:v>
                </c:pt>
                <c:pt idx="4">
                  <c:v>6.0382165605095528</c:v>
                </c:pt>
                <c:pt idx="5">
                  <c:v>6.1320858558062739</c:v>
                </c:pt>
                <c:pt idx="6">
                  <c:v>6.2296527187431145</c:v>
                </c:pt>
                <c:pt idx="7">
                  <c:v>6.6672510518934098</c:v>
                </c:pt>
                <c:pt idx="8">
                  <c:v>7.2749905695963761</c:v>
                </c:pt>
                <c:pt idx="9">
                  <c:v>7.6149353358364609</c:v>
                </c:pt>
                <c:pt idx="10">
                  <c:v>7.6028189374774113</c:v>
                </c:pt>
                <c:pt idx="11">
                  <c:v>8.0777113578138362</c:v>
                </c:pt>
                <c:pt idx="12">
                  <c:v>7.9144016227180511</c:v>
                </c:pt>
                <c:pt idx="13">
                  <c:v>8.2313212325875895</c:v>
                </c:pt>
                <c:pt idx="14">
                  <c:v>7.8486577181208066</c:v>
                </c:pt>
                <c:pt idx="15">
                  <c:v>7.94644140905823</c:v>
                </c:pt>
                <c:pt idx="16">
                  <c:v>7.9421965317919074</c:v>
                </c:pt>
                <c:pt idx="17">
                  <c:v>8.111317254174395</c:v>
                </c:pt>
                <c:pt idx="18">
                  <c:v>8.0542503203759068</c:v>
                </c:pt>
                <c:pt idx="19">
                  <c:v>8.244021257750223</c:v>
                </c:pt>
                <c:pt idx="20">
                  <c:v>8.2616534740545298</c:v>
                </c:pt>
                <c:pt idx="21">
                  <c:v>8.0405525846702304</c:v>
                </c:pt>
                <c:pt idx="22">
                  <c:v>8.1536129358261746</c:v>
                </c:pt>
                <c:pt idx="23">
                  <c:v>8.1356382978723385</c:v>
                </c:pt>
                <c:pt idx="24">
                  <c:v>8.0223878754967526</c:v>
                </c:pt>
                <c:pt idx="25">
                  <c:v>8.2633788037775435</c:v>
                </c:pt>
                <c:pt idx="26">
                  <c:v>8.1374865735767976</c:v>
                </c:pt>
                <c:pt idx="27">
                  <c:v>7.8944698122780324</c:v>
                </c:pt>
                <c:pt idx="28">
                  <c:v>7.9956043956043956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14-413E-A0BD-DEEA2FB93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Klasse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9845727305199"/>
          <c:y val="0.5333026401778554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vekt innen organisasjon</a:t>
            </a:r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658107087183496"/>
          <c:w val="0.88664466780639251"/>
          <c:h val="0.7305949476800145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Organisasjon!$W$16:$W$44</c:f>
              <c:numCache>
                <c:formatCode>0.0</c:formatCode>
                <c:ptCount val="29"/>
                <c:pt idx="0">
                  <c:v>35.301002757583305</c:v>
                </c:pt>
                <c:pt idx="1">
                  <c:v>36.013975186104297</c:v>
                </c:pt>
                <c:pt idx="2">
                  <c:v>36.477949593332674</c:v>
                </c:pt>
                <c:pt idx="3">
                  <c:v>35.858964182954722</c:v>
                </c:pt>
                <c:pt idx="4">
                  <c:v>36.620469583778053</c:v>
                </c:pt>
                <c:pt idx="5">
                  <c:v>39.214773570898132</c:v>
                </c:pt>
                <c:pt idx="6">
                  <c:v>40.748402130492622</c:v>
                </c:pt>
                <c:pt idx="7">
                  <c:v>40.341576733126111</c:v>
                </c:pt>
                <c:pt idx="8">
                  <c:v>40.777059173357095</c:v>
                </c:pt>
                <c:pt idx="9">
                  <c:v>42.359368023355621</c:v>
                </c:pt>
                <c:pt idx="10">
                  <c:v>42.470845788640801</c:v>
                </c:pt>
                <c:pt idx="11">
                  <c:v>42.283801295896254</c:v>
                </c:pt>
                <c:pt idx="12">
                  <c:v>41.558214657867254</c:v>
                </c:pt>
                <c:pt idx="13">
                  <c:v>43.038536675267224</c:v>
                </c:pt>
                <c:pt idx="14">
                  <c:v>42.256050205922755</c:v>
                </c:pt>
                <c:pt idx="15">
                  <c:v>41.253501790688475</c:v>
                </c:pt>
                <c:pt idx="16">
                  <c:v>41.260265506980929</c:v>
                </c:pt>
                <c:pt idx="17">
                  <c:v>40.884409654272609</c:v>
                </c:pt>
                <c:pt idx="18">
                  <c:v>40.701019541206371</c:v>
                </c:pt>
                <c:pt idx="19">
                  <c:v>42.330449362843773</c:v>
                </c:pt>
                <c:pt idx="20">
                  <c:v>42.706422413793099</c:v>
                </c:pt>
                <c:pt idx="21">
                  <c:v>41.685480301018117</c:v>
                </c:pt>
                <c:pt idx="22">
                  <c:v>42.186273175311001</c:v>
                </c:pt>
                <c:pt idx="23">
                  <c:v>43.576502173357184</c:v>
                </c:pt>
                <c:pt idx="24">
                  <c:v>43.304470654310549</c:v>
                </c:pt>
                <c:pt idx="25">
                  <c:v>44.734248554913286</c:v>
                </c:pt>
                <c:pt idx="26">
                  <c:v>43.710691045205905</c:v>
                </c:pt>
                <c:pt idx="27">
                  <c:v>43.375217391304439</c:v>
                </c:pt>
                <c:pt idx="28">
                  <c:v>42.94345015311329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D3-439B-85C9-2E89DD1EE0D2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'Ark1'!$C$235:$C$258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Organisasjon!$W$47:$W$75</c:f>
              <c:numCache>
                <c:formatCode>0.0</c:formatCode>
                <c:ptCount val="29"/>
                <c:pt idx="0">
                  <c:v>36.738900634249376</c:v>
                </c:pt>
                <c:pt idx="1">
                  <c:v>36.568732608145694</c:v>
                </c:pt>
                <c:pt idx="2">
                  <c:v>37.184181360201407</c:v>
                </c:pt>
                <c:pt idx="3">
                  <c:v>37.794431229886698</c:v>
                </c:pt>
                <c:pt idx="4">
                  <c:v>37.826059263361998</c:v>
                </c:pt>
                <c:pt idx="5">
                  <c:v>37.211997798569094</c:v>
                </c:pt>
                <c:pt idx="6">
                  <c:v>38.405088001007563</c:v>
                </c:pt>
                <c:pt idx="7">
                  <c:v>38.772089761570761</c:v>
                </c:pt>
                <c:pt idx="8">
                  <c:v>40.584383251603128</c:v>
                </c:pt>
                <c:pt idx="9">
                  <c:v>42.241426783479554</c:v>
                </c:pt>
                <c:pt idx="10">
                  <c:v>41.535706541380463</c:v>
                </c:pt>
                <c:pt idx="11">
                  <c:v>42.390136635354466</c:v>
                </c:pt>
                <c:pt idx="12">
                  <c:v>41.351318458417943</c:v>
                </c:pt>
                <c:pt idx="13">
                  <c:v>41.040607851414094</c:v>
                </c:pt>
                <c:pt idx="14">
                  <c:v>38.903389261744969</c:v>
                </c:pt>
                <c:pt idx="15">
                  <c:v>39.582530553558627</c:v>
                </c:pt>
                <c:pt idx="16">
                  <c:v>38.115028901734071</c:v>
                </c:pt>
                <c:pt idx="17">
                  <c:v>38.284230055658554</c:v>
                </c:pt>
                <c:pt idx="18">
                  <c:v>39.620717642033206</c:v>
                </c:pt>
                <c:pt idx="19">
                  <c:v>41.009964570416258</c:v>
                </c:pt>
                <c:pt idx="20">
                  <c:v>41.228847845206687</c:v>
                </c:pt>
                <c:pt idx="21">
                  <c:v>39.87121212121211</c:v>
                </c:pt>
                <c:pt idx="22">
                  <c:v>41.13890853966651</c:v>
                </c:pt>
                <c:pt idx="23">
                  <c:v>43.151436170212776</c:v>
                </c:pt>
                <c:pt idx="24">
                  <c:v>41.368745834670221</c:v>
                </c:pt>
                <c:pt idx="25">
                  <c:v>43.058709338929752</c:v>
                </c:pt>
                <c:pt idx="26">
                  <c:v>42.517293233082718</c:v>
                </c:pt>
                <c:pt idx="27">
                  <c:v>40.010740740740722</c:v>
                </c:pt>
                <c:pt idx="28">
                  <c:v>40.822362637362659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D3-439B-85C9-2E89DD1EE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3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86046515202896"/>
          <c:y val="0.56128211838325859"/>
          <c:w val="0.13539674803063187"/>
          <c:h val="0.15263135660412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VÆR, andels%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185742609249996E-2"/>
          <c:y val="0.17694166568077152"/>
          <c:w val="0.8995534527380753"/>
          <c:h val="0.6210642221329678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Regorg!$K$28:$K$35</c:f>
              <c:numCache>
                <c:formatCode>0.0</c:formatCode>
                <c:ptCount val="8"/>
                <c:pt idx="0">
                  <c:v>65.293761356753492</c:v>
                </c:pt>
                <c:pt idx="1">
                  <c:v>34.706238643246522</c:v>
                </c:pt>
                <c:pt idx="2">
                  <c:v>66.898148148148138</c:v>
                </c:pt>
                <c:pt idx="3">
                  <c:v>33.101851851851855</c:v>
                </c:pt>
                <c:pt idx="4">
                  <c:v>56.806930693069312</c:v>
                </c:pt>
                <c:pt idx="5">
                  <c:v>43.193069306930695</c:v>
                </c:pt>
                <c:pt idx="6">
                  <c:v>68.575418994413397</c:v>
                </c:pt>
                <c:pt idx="7">
                  <c:v>31.4245810055866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19-4766-86FA-4595F7CF16E8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Regorg!$K$19:$K$26</c:f>
              <c:numCache>
                <c:formatCode>0.0</c:formatCode>
                <c:ptCount val="8"/>
                <c:pt idx="0">
                  <c:v>60.44685990338165</c:v>
                </c:pt>
                <c:pt idx="1">
                  <c:v>39.55314009661835</c:v>
                </c:pt>
                <c:pt idx="2">
                  <c:v>63.876863876863858</c:v>
                </c:pt>
                <c:pt idx="3">
                  <c:v>36.123136123136128</c:v>
                </c:pt>
                <c:pt idx="4">
                  <c:v>53.90625</c:v>
                </c:pt>
                <c:pt idx="5">
                  <c:v>46.09375</c:v>
                </c:pt>
                <c:pt idx="6">
                  <c:v>69.331395348837205</c:v>
                </c:pt>
                <c:pt idx="7">
                  <c:v>30.668604651162795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19-4766-86FA-4595F7CF16E8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Regorg!$K$10:$K$17</c:f>
              <c:numCache>
                <c:formatCode>0.0</c:formatCode>
                <c:ptCount val="8"/>
                <c:pt idx="0">
                  <c:v>61.907938625750504</c:v>
                </c:pt>
                <c:pt idx="1">
                  <c:v>38.092061374249504</c:v>
                </c:pt>
                <c:pt idx="2">
                  <c:v>60.220440881763523</c:v>
                </c:pt>
                <c:pt idx="3">
                  <c:v>39.77955911823647</c:v>
                </c:pt>
                <c:pt idx="4">
                  <c:v>57.443365695792885</c:v>
                </c:pt>
                <c:pt idx="5">
                  <c:v>42.556634304207122</c:v>
                </c:pt>
                <c:pt idx="6">
                  <c:v>70.278637770897802</c:v>
                </c:pt>
                <c:pt idx="7">
                  <c:v>29.721362229102155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19-4766-86FA-4595F7CF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61549333363704"/>
          <c:y val="0.20713833245733429"/>
          <c:w val="6.1289785067257026E-2"/>
          <c:h val="0.154073717533369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Vær, m</a:t>
            </a:r>
            <a:r>
              <a:rPr lang="nb-NO" sz="2800"/>
              <a:t>iddel fettgruppe per år </a:t>
            </a:r>
          </a:p>
        </c:rich>
      </c:tx>
      <c:layout>
        <c:manualLayout>
          <c:xMode val="edge"/>
          <c:yMode val="edge"/>
          <c:x val="0.23196278430876499"/>
          <c:y val="1.137893547433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8296196920767"/>
          <c:y val="0.12387717381853328"/>
          <c:w val="0.87389729472398736"/>
          <c:h val="0.70334828794645909"/>
        </c:manualLayout>
      </c:layout>
      <c:lineChart>
        <c:grouping val="standard"/>
        <c:varyColors val="0"/>
        <c:ser>
          <c:idx val="1"/>
          <c:order val="0"/>
          <c:tx>
            <c:v>Fettgruppe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square"/>
            <c:size val="10"/>
          </c:marker>
          <c:dLbls>
            <c:dLbl>
              <c:idx val="5"/>
              <c:layout>
                <c:manualLayout>
                  <c:x val="-4.4858871165557528E-2"/>
                  <c:y val="-3.4230770497807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93-49B0-A864-9D58648A2D34}"/>
                </c:ext>
              </c:extLst>
            </c:dLbl>
            <c:dLbl>
              <c:idx val="10"/>
              <c:layout>
                <c:manualLayout>
                  <c:x val="-2.4921595091976386E-2"/>
                  <c:y val="5.3247865218811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93-49B0-A864-9D58648A2D34}"/>
                </c:ext>
              </c:extLst>
            </c:dLbl>
            <c:dLbl>
              <c:idx val="12"/>
              <c:layout>
                <c:manualLayout>
                  <c:x val="-2.6915322699334495E-2"/>
                  <c:y val="6.2756412579313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93-49B0-A864-9D58648A2D34}"/>
                </c:ext>
              </c:extLst>
            </c:dLbl>
            <c:dLbl>
              <c:idx val="17"/>
              <c:layout>
                <c:manualLayout>
                  <c:x val="-2.3924731288297255E-2"/>
                  <c:y val="-4.9444446274611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93-49B0-A864-9D58648A2D34}"/>
                </c:ext>
              </c:extLst>
            </c:dLbl>
            <c:dLbl>
              <c:idx val="18"/>
              <c:layout>
                <c:manualLayout>
                  <c:x val="-1.9937276073581107E-2"/>
                  <c:y val="5.3247865218811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93-49B0-A864-9D58648A2D34}"/>
                </c:ext>
              </c:extLst>
            </c:dLbl>
            <c:dLbl>
              <c:idx val="19"/>
              <c:layout>
                <c:manualLayout>
                  <c:x val="-1.8940412269902052E-2"/>
                  <c:y val="-6.0854703107213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93-49B0-A864-9D58648A2D34}"/>
                </c:ext>
              </c:extLst>
            </c:dLbl>
            <c:dLbl>
              <c:idx val="20"/>
              <c:layout>
                <c:manualLayout>
                  <c:x val="-2.9905914110371662E-2"/>
                  <c:y val="5.895299363511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93-49B0-A864-9D58648A2D34}"/>
                </c:ext>
              </c:extLst>
            </c:dLbl>
            <c:dLbl>
              <c:idx val="22"/>
              <c:layout>
                <c:manualLayout>
                  <c:x val="-4.3862007361878438E-2"/>
                  <c:y val="-5.8952993635113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93-49B0-A864-9D58648A2D34}"/>
                </c:ext>
              </c:extLst>
            </c:dLbl>
            <c:dLbl>
              <c:idx val="23"/>
              <c:layout>
                <c:manualLayout>
                  <c:x val="-1.295922944782772E-2"/>
                  <c:y val="-6.6559831523514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93-49B0-A864-9D58648A2D34}"/>
                </c:ext>
              </c:extLst>
            </c:dLbl>
            <c:dLbl>
              <c:idx val="24"/>
              <c:layout>
                <c:manualLayout>
                  <c:x val="-2.5918458895655441E-2"/>
                  <c:y val="5.1346155746711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93-49B0-A864-9D58648A2D34}"/>
                </c:ext>
              </c:extLst>
            </c:dLbl>
            <c:dLbl>
              <c:idx val="25"/>
              <c:layout>
                <c:manualLayout>
                  <c:x val="-1.5949820858864885E-2"/>
                  <c:y val="-5.1346155746711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93-49B0-A864-9D58648A2D34}"/>
                </c:ext>
              </c:extLst>
            </c:dLbl>
            <c:dLbl>
              <c:idx val="26"/>
              <c:layout>
                <c:manualLayout>
                  <c:x val="-3.0902777914050862E-2"/>
                  <c:y val="3.8034189442008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93-49B0-A864-9D58648A2D34}"/>
                </c:ext>
              </c:extLst>
            </c:dLbl>
            <c:dLbl>
              <c:idx val="27"/>
              <c:layout>
                <c:manualLayout>
                  <c:x val="-2.1931003680939219E-2"/>
                  <c:y val="-5.7051284163012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93-49B0-A864-9D58648A2D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År!$S$8:$S$36</c:f>
              <c:numCache>
                <c:formatCode>0.00</c:formatCode>
                <c:ptCount val="29"/>
                <c:pt idx="0">
                  <c:v>7.1881780078895448</c:v>
                </c:pt>
                <c:pt idx="1">
                  <c:v>7.6003706871970316</c:v>
                </c:pt>
                <c:pt idx="2">
                  <c:v>7.9988513173953617</c:v>
                </c:pt>
                <c:pt idx="3">
                  <c:v>7.8252334737227613</c:v>
                </c:pt>
                <c:pt idx="4">
                  <c:v>7.997997072644635</c:v>
                </c:pt>
                <c:pt idx="5">
                  <c:v>8.2050187777398431</c:v>
                </c:pt>
                <c:pt idx="6">
                  <c:v>8.1999045488999691</c:v>
                </c:pt>
                <c:pt idx="7">
                  <c:v>7.7621108306286812</c:v>
                </c:pt>
                <c:pt idx="8">
                  <c:v>7.6945718246774044</c:v>
                </c:pt>
                <c:pt idx="9">
                  <c:v>7.9145985401459855</c:v>
                </c:pt>
                <c:pt idx="10">
                  <c:v>7.7118523775727486</c:v>
                </c:pt>
                <c:pt idx="11">
                  <c:v>7.7512028361610543</c:v>
                </c:pt>
                <c:pt idx="12">
                  <c:v>7.3793019579228991</c:v>
                </c:pt>
                <c:pt idx="13">
                  <c:v>7.4618345093008305</c:v>
                </c:pt>
                <c:pt idx="14">
                  <c:v>6.9946775591038488</c:v>
                </c:pt>
                <c:pt idx="15">
                  <c:v>6.7137551229508201</c:v>
                </c:pt>
                <c:pt idx="16">
                  <c:v>6.7259352669188734</c:v>
                </c:pt>
                <c:pt idx="17">
                  <c:v>7.159309021113244</c:v>
                </c:pt>
                <c:pt idx="18">
                  <c:v>7.1288125975315628</c:v>
                </c:pt>
                <c:pt idx="19">
                  <c:v>7.1429208141435154</c:v>
                </c:pt>
                <c:pt idx="20">
                  <c:v>7.209430141741394</c:v>
                </c:pt>
                <c:pt idx="21">
                  <c:v>7.0529429162969519</c:v>
                </c:pt>
                <c:pt idx="22">
                  <c:v>7.1875</c:v>
                </c:pt>
                <c:pt idx="23">
                  <c:v>7.3203246416853744</c:v>
                </c:pt>
                <c:pt idx="24">
                  <c:v>7.2052124260513901</c:v>
                </c:pt>
                <c:pt idx="25">
                  <c:v>7.2089079388743924</c:v>
                </c:pt>
                <c:pt idx="26">
                  <c:v>7.0768509840674794</c:v>
                </c:pt>
                <c:pt idx="27">
                  <c:v>7.1309959545366972</c:v>
                </c:pt>
                <c:pt idx="28">
                  <c:v>7.1758772851439376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BE-4F03-859E-A03D874B2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4512"/>
        <c:axId val="462804120"/>
      </c:lineChart>
      <c:catAx>
        <c:axId val="462804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120"/>
        <c:crosses val="autoZero"/>
        <c:auto val="1"/>
        <c:lblAlgn val="ctr"/>
        <c:lblOffset val="100"/>
        <c:noMultiLvlLbl val="0"/>
      </c:catAx>
      <c:valAx>
        <c:axId val="46280412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8.8911560434694979E-3"/>
              <c:y val="0.2170925392821810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VÆR, middel slaktevekt innen region og organisasjon</a:t>
            </a:r>
          </a:p>
        </c:rich>
      </c:tx>
      <c:layout>
        <c:manualLayout>
          <c:xMode val="edge"/>
          <c:yMode val="edge"/>
          <c:x val="0.14020790984213027"/>
          <c:y val="1.5677694065220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98816549290693E-2"/>
          <c:y val="0.13716106003612574"/>
          <c:w val="0.9063849964268994"/>
          <c:h val="0.6806620585905743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Regorg!$O$28:$O$35</c:f>
              <c:numCache>
                <c:formatCode>0.0</c:formatCode>
                <c:ptCount val="8"/>
                <c:pt idx="0">
                  <c:v>44.870176252319105</c:v>
                </c:pt>
                <c:pt idx="1">
                  <c:v>42.478010471204222</c:v>
                </c:pt>
                <c:pt idx="2">
                  <c:v>43.676096885813209</c:v>
                </c:pt>
                <c:pt idx="3">
                  <c:v>45.586153846153842</c:v>
                </c:pt>
                <c:pt idx="4">
                  <c:v>43.265795206971674</c:v>
                </c:pt>
                <c:pt idx="5">
                  <c:v>38.677936962750721</c:v>
                </c:pt>
                <c:pt idx="6">
                  <c:v>41.682729124236275</c:v>
                </c:pt>
                <c:pt idx="7">
                  <c:v>38.820444444444448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B0-46B6-8DE8-3B90B0529069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Regorg!$O$19:$O$26</c:f>
              <c:numCache>
                <c:formatCode>0.0</c:formatCode>
                <c:ptCount val="8"/>
                <c:pt idx="0">
                  <c:v>44.745754245754227</c:v>
                </c:pt>
                <c:pt idx="1">
                  <c:v>40.470488549618338</c:v>
                </c:pt>
                <c:pt idx="2">
                  <c:v>44.136972891566245</c:v>
                </c:pt>
                <c:pt idx="3">
                  <c:v>42.43981358189081</c:v>
                </c:pt>
                <c:pt idx="4">
                  <c:v>40.646618357487931</c:v>
                </c:pt>
                <c:pt idx="5">
                  <c:v>36.359322033898309</c:v>
                </c:pt>
                <c:pt idx="6">
                  <c:v>40.746540880503126</c:v>
                </c:pt>
                <c:pt idx="7">
                  <c:v>36.063981042654035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B0-46B6-8DE8-3B90B0529069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Regorg!$O$10:$O$17</c:f>
              <c:numCache>
                <c:formatCode>0.0</c:formatCode>
                <c:ptCount val="8"/>
                <c:pt idx="0">
                  <c:v>42.746336206896601</c:v>
                </c:pt>
                <c:pt idx="1">
                  <c:v>41.034676007005245</c:v>
                </c:pt>
                <c:pt idx="2">
                  <c:v>44.255324459234622</c:v>
                </c:pt>
                <c:pt idx="3">
                  <c:v>42.799118387909402</c:v>
                </c:pt>
                <c:pt idx="4">
                  <c:v>40.755774647887279</c:v>
                </c:pt>
                <c:pt idx="5">
                  <c:v>38.74182509505701</c:v>
                </c:pt>
                <c:pt idx="6">
                  <c:v>41.583700440528681</c:v>
                </c:pt>
                <c:pt idx="7">
                  <c:v>34.866145833333348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B0-46B6-8DE8-3B90B0529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5752"/>
        <c:axId val="227115360"/>
      </c:barChart>
      <c:catAx>
        <c:axId val="227115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53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27115360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1.0126349002818235E-2"/>
              <c:y val="0.379181120001672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575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85974472880257"/>
          <c:y val="0.17150973198484915"/>
          <c:w val="6.4014129558034094E-2"/>
          <c:h val="0.169750988751885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VÆR, Middel klasse per org innen REGION</a:t>
            </a:r>
          </a:p>
        </c:rich>
      </c:tx>
      <c:layout>
        <c:manualLayout>
          <c:xMode val="edge"/>
          <c:yMode val="edge"/>
          <c:x val="0.12185667185120379"/>
          <c:y val="3.24426885450507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422572178477696E-2"/>
          <c:y val="0.18702867059650333"/>
          <c:w val="0.86907264165508724"/>
          <c:h val="0.61602543906567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Regorg!$X$28:$X$35</c:f>
              <c:numCache>
                <c:formatCode>0.00</c:formatCode>
                <c:ptCount val="8"/>
                <c:pt idx="0">
                  <c:v>7.8729128014842304</c:v>
                </c:pt>
                <c:pt idx="1">
                  <c:v>7.9057591623036636</c:v>
                </c:pt>
                <c:pt idx="2">
                  <c:v>8.2013840830449851</c:v>
                </c:pt>
                <c:pt idx="3">
                  <c:v>8.6657342657342689</c:v>
                </c:pt>
                <c:pt idx="4">
                  <c:v>8.137254901960782</c:v>
                </c:pt>
                <c:pt idx="5">
                  <c:v>7.4441260744985644</c:v>
                </c:pt>
                <c:pt idx="6">
                  <c:v>7.9307535641547853</c:v>
                </c:pt>
                <c:pt idx="7">
                  <c:v>8.1244444444444444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05-4B61-96F0-19904FD1BC2E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Regorg!$X$19:$X$26</c:f>
              <c:numCache>
                <c:formatCode>0.00</c:formatCode>
                <c:ptCount val="8"/>
                <c:pt idx="0">
                  <c:v>7.872127872127872</c:v>
                </c:pt>
                <c:pt idx="1">
                  <c:v>7.9450381679389297</c:v>
                </c:pt>
                <c:pt idx="2">
                  <c:v>8.274096385542169</c:v>
                </c:pt>
                <c:pt idx="3">
                  <c:v>8.1704394141145134</c:v>
                </c:pt>
                <c:pt idx="4">
                  <c:v>7.7971014492753614</c:v>
                </c:pt>
                <c:pt idx="5">
                  <c:v>7.3107344632768356</c:v>
                </c:pt>
                <c:pt idx="6">
                  <c:v>7.9769392033542976</c:v>
                </c:pt>
                <c:pt idx="7">
                  <c:v>7.7345971563981024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05-4B61-96F0-19904FD1BC2E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Regorg!$X$10:$X$17</c:f>
              <c:numCache>
                <c:formatCode>0.00</c:formatCode>
                <c:ptCount val="8"/>
                <c:pt idx="0">
                  <c:v>8.1605603448275854</c:v>
                </c:pt>
                <c:pt idx="1">
                  <c:v>7.9474605954465858</c:v>
                </c:pt>
                <c:pt idx="2">
                  <c:v>8.5</c:v>
                </c:pt>
                <c:pt idx="3">
                  <c:v>8.241813602015112</c:v>
                </c:pt>
                <c:pt idx="4">
                  <c:v>8.2084507042253509</c:v>
                </c:pt>
                <c:pt idx="5">
                  <c:v>7.6501901140684385</c:v>
                </c:pt>
                <c:pt idx="6">
                  <c:v>8.2753303964757734</c:v>
                </c:pt>
                <c:pt idx="7">
                  <c:v>7.59375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05-4B61-96F0-19904FD1B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1384"/>
        <c:axId val="380890992"/>
      </c:barChart>
      <c:catAx>
        <c:axId val="380891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99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8089099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1384"/>
        <c:crosses val="autoZero"/>
        <c:crossBetween val="between"/>
        <c:majorUnit val="0.5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075976348468343"/>
          <c:y val="0.20241927774585045"/>
          <c:w val="6.9832961115638401E-2"/>
          <c:h val="0.15565147451108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</a:t>
            </a:r>
            <a:r>
              <a:rPr lang="nb-NO" sz="2400" baseline="0"/>
              <a:t> VÆR, m</a:t>
            </a:r>
            <a:r>
              <a:rPr lang="nb-NO" sz="2400"/>
              <a:t>iddel fettgruppe innen org innen REGION, hittil i år</a:t>
            </a:r>
          </a:p>
        </c:rich>
      </c:tx>
      <c:layout>
        <c:manualLayout>
          <c:xMode val="edge"/>
          <c:yMode val="edge"/>
          <c:x val="8.9657267807449481E-2"/>
          <c:y val="7.51449833105089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0100486805703341"/>
          <c:w val="0.900505254364245"/>
          <c:h val="0.613335062424629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Regorg!$Z$28:$Z$35</c:f>
              <c:numCache>
                <c:formatCode>0.00</c:formatCode>
                <c:ptCount val="8"/>
                <c:pt idx="0">
                  <c:v>6.9313543599257876</c:v>
                </c:pt>
                <c:pt idx="1">
                  <c:v>7.3542757417102989</c:v>
                </c:pt>
                <c:pt idx="2">
                  <c:v>6.8477508650519026</c:v>
                </c:pt>
                <c:pt idx="3">
                  <c:v>7.8223776223776236</c:v>
                </c:pt>
                <c:pt idx="4">
                  <c:v>7.20479302832244</c:v>
                </c:pt>
                <c:pt idx="5">
                  <c:v>7.2148997134670498</c:v>
                </c:pt>
                <c:pt idx="6">
                  <c:v>6.4480651731160883</c:v>
                </c:pt>
                <c:pt idx="7">
                  <c:v>7.0666666666666647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61-45C4-9E9A-E99EC3FDAF0C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Regorg!$Z$19:$Z$26</c:f>
              <c:numCache>
                <c:formatCode>0.00</c:formatCode>
                <c:ptCount val="8"/>
                <c:pt idx="0">
                  <c:v>6.9580419580419557</c:v>
                </c:pt>
                <c:pt idx="1">
                  <c:v>7.2946564885496148</c:v>
                </c:pt>
                <c:pt idx="2">
                  <c:v>7.1852409638554198</c:v>
                </c:pt>
                <c:pt idx="3">
                  <c:v>7.6165113182423454</c:v>
                </c:pt>
                <c:pt idx="4">
                  <c:v>7.2729468599033824</c:v>
                </c:pt>
                <c:pt idx="5">
                  <c:v>6.858757062146891</c:v>
                </c:pt>
                <c:pt idx="6">
                  <c:v>6.7442348008385764</c:v>
                </c:pt>
                <c:pt idx="7">
                  <c:v>6.4265402843601906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61-45C4-9E9A-E99EC3FDAF0C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Regorg!$Z$10:$Z$17</c:f>
              <c:numCache>
                <c:formatCode>0.00</c:formatCode>
                <c:ptCount val="8"/>
                <c:pt idx="0">
                  <c:v>6.6196120689655151</c:v>
                </c:pt>
                <c:pt idx="1">
                  <c:v>7.3625218914185631</c:v>
                </c:pt>
                <c:pt idx="2">
                  <c:v>7.2745424292845264</c:v>
                </c:pt>
                <c:pt idx="3">
                  <c:v>7.79345088161209</c:v>
                </c:pt>
                <c:pt idx="4">
                  <c:v>7.4704225352112674</c:v>
                </c:pt>
                <c:pt idx="5">
                  <c:v>6.9201520912547476</c:v>
                </c:pt>
                <c:pt idx="6">
                  <c:v>6.9801762114537427</c:v>
                </c:pt>
                <c:pt idx="7">
                  <c:v>6.40625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61-45C4-9E9A-E99EC3FDA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0208"/>
        <c:axId val="380889816"/>
      </c:barChart>
      <c:catAx>
        <c:axId val="380890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816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8088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2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389874505420734"/>
          <c:y val="0.12790013275971271"/>
          <c:w val="6.1669855534895526E-2"/>
          <c:h val="0.17279858805071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andelen av overfete slakt innen ORG innen REGION, hittil i år</a:t>
            </a:r>
          </a:p>
        </c:rich>
      </c:tx>
      <c:layout>
        <c:manualLayout>
          <c:xMode val="edge"/>
          <c:yMode val="edge"/>
          <c:x val="0.14068697996735646"/>
          <c:y val="2.28907587177983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Regorg!$AB$28:$AB$35</c:f>
              <c:numCache>
                <c:formatCode>0</c:formatCode>
                <c:ptCount val="8"/>
                <c:pt idx="0">
                  <c:v>17.532467532467535</c:v>
                </c:pt>
                <c:pt idx="1">
                  <c:v>24.607329842931936</c:v>
                </c:pt>
                <c:pt idx="2">
                  <c:v>20.761245674740476</c:v>
                </c:pt>
                <c:pt idx="3">
                  <c:v>31.328671328671327</c:v>
                </c:pt>
                <c:pt idx="4">
                  <c:v>21.350762527233112</c:v>
                </c:pt>
                <c:pt idx="5">
                  <c:v>23.209169054441265</c:v>
                </c:pt>
                <c:pt idx="6">
                  <c:v>16.4969450101833</c:v>
                </c:pt>
                <c:pt idx="7">
                  <c:v>17.333333333333329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9ED-B35F-E934967E0A7D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Regorg!$AB$19:$AB$26</c:f>
              <c:numCache>
                <c:formatCode>0</c:formatCode>
                <c:ptCount val="8"/>
                <c:pt idx="0">
                  <c:v>18.981018981018977</c:v>
                </c:pt>
                <c:pt idx="1">
                  <c:v>25.801526717557248</c:v>
                </c:pt>
                <c:pt idx="2">
                  <c:v>23.268072289156631</c:v>
                </c:pt>
                <c:pt idx="3">
                  <c:v>28.894806924101196</c:v>
                </c:pt>
                <c:pt idx="4">
                  <c:v>25.362318840579711</c:v>
                </c:pt>
                <c:pt idx="5">
                  <c:v>16.949152542372879</c:v>
                </c:pt>
                <c:pt idx="6">
                  <c:v>20.335429769392036</c:v>
                </c:pt>
                <c:pt idx="7">
                  <c:v>2.8436018957345968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F1-49ED-B35F-E934967E0A7D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Regorg!$AB$10:$AB$17</c:f>
              <c:numCache>
                <c:formatCode>0</c:formatCode>
                <c:ptCount val="8"/>
                <c:pt idx="0">
                  <c:v>14.978448275862075</c:v>
                </c:pt>
                <c:pt idx="1">
                  <c:v>27.145359019264447</c:v>
                </c:pt>
                <c:pt idx="2">
                  <c:v>24.459234608985021</c:v>
                </c:pt>
                <c:pt idx="3">
                  <c:v>32.997481108312343</c:v>
                </c:pt>
                <c:pt idx="4">
                  <c:v>29.014084507042252</c:v>
                </c:pt>
                <c:pt idx="5">
                  <c:v>22.053231939163496</c:v>
                </c:pt>
                <c:pt idx="6">
                  <c:v>20.484581497797361</c:v>
                </c:pt>
                <c:pt idx="7">
                  <c:v>4.6875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9ED-B35F-E934967E0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89032"/>
        <c:axId val="380888640"/>
      </c:barChart>
      <c:catAx>
        <c:axId val="380889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86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8886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032"/>
        <c:crosses val="autoZero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425138819417624"/>
          <c:y val="0.15124731467521985"/>
          <c:w val="7.7415172946517313E-2"/>
          <c:h val="0.157650699326085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andelen% av slakt over 40 kg, hittil i år</a:t>
            </a:r>
          </a:p>
        </c:rich>
      </c:tx>
      <c:layout>
        <c:manualLayout>
          <c:xMode val="edge"/>
          <c:yMode val="edge"/>
          <c:x val="0.13790579827963981"/>
          <c:y val="3.09280060371600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71189965591623E-2"/>
          <c:y val="0.17869457035450603"/>
          <c:w val="0.89896868460430357"/>
          <c:h val="0.685568592033152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Regorg!$AF$28:$AF$35</c:f>
              <c:numCache>
                <c:formatCode>0</c:formatCode>
                <c:ptCount val="8"/>
                <c:pt idx="0">
                  <c:v>79.128014842300544</c:v>
                </c:pt>
                <c:pt idx="1">
                  <c:v>71.378708551483442</c:v>
                </c:pt>
                <c:pt idx="2">
                  <c:v>74.18685121107265</c:v>
                </c:pt>
                <c:pt idx="3">
                  <c:v>76.363636363636346</c:v>
                </c:pt>
                <c:pt idx="4">
                  <c:v>73.420479302832263</c:v>
                </c:pt>
                <c:pt idx="5">
                  <c:v>57.879656160458445</c:v>
                </c:pt>
                <c:pt idx="6">
                  <c:v>70.264765784114019</c:v>
                </c:pt>
                <c:pt idx="7">
                  <c:v>60.888888888888879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38-4848-A3EF-0C72359EB58C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Regorg!$AF$19:$AF$26</c:f>
              <c:numCache>
                <c:formatCode>0</c:formatCode>
                <c:ptCount val="8"/>
                <c:pt idx="0">
                  <c:v>79.920079920079942</c:v>
                </c:pt>
                <c:pt idx="1">
                  <c:v>66.412213740458014</c:v>
                </c:pt>
                <c:pt idx="2">
                  <c:v>75.978915662650593</c:v>
                </c:pt>
                <c:pt idx="3">
                  <c:v>70.039946737683096</c:v>
                </c:pt>
                <c:pt idx="4">
                  <c:v>64.009661835748787</c:v>
                </c:pt>
                <c:pt idx="5">
                  <c:v>50.847457627118636</c:v>
                </c:pt>
                <c:pt idx="6">
                  <c:v>69.182389937106919</c:v>
                </c:pt>
                <c:pt idx="7">
                  <c:v>48.341232227488142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38-4848-A3EF-0C72359EB58C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Regorg!$AF$10:$AF$17</c:f>
              <c:numCache>
                <c:formatCode>0</c:formatCode>
                <c:ptCount val="8"/>
                <c:pt idx="0">
                  <c:v>73.814655172413765</c:v>
                </c:pt>
                <c:pt idx="1">
                  <c:v>66.725043782837119</c:v>
                </c:pt>
                <c:pt idx="2">
                  <c:v>76.289517470881862</c:v>
                </c:pt>
                <c:pt idx="3">
                  <c:v>69.017632241813601</c:v>
                </c:pt>
                <c:pt idx="4">
                  <c:v>65.633802816901394</c:v>
                </c:pt>
                <c:pt idx="5">
                  <c:v>58.93536121673003</c:v>
                </c:pt>
                <c:pt idx="6">
                  <c:v>67.621145374449327</c:v>
                </c:pt>
                <c:pt idx="7">
                  <c:v>52.083333333333343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38-4848-A3EF-0C72359EB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5344880"/>
        <c:axId val="695346056"/>
      </c:barChart>
      <c:catAx>
        <c:axId val="6953448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53460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5346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slakt over 40 kg</a:t>
                </a:r>
              </a:p>
            </c:rich>
          </c:tx>
          <c:layout>
            <c:manualLayout>
              <c:xMode val="edge"/>
              <c:yMode val="edge"/>
              <c:x val="1.6975850991599026E-2"/>
              <c:y val="0.355038403941838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5344880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503861748464234"/>
          <c:y val="3.4166022575398927E-2"/>
          <c:w val="7.4793829864977207E-2"/>
          <c:h val="0.17493690125974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VÆR, antall slakt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185742609249996E-2"/>
          <c:y val="0.17694166568077152"/>
          <c:w val="0.8995534527380753"/>
          <c:h val="0.6210642221329678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Regorg!$I$28:$I$35</c:f>
              <c:numCache>
                <c:formatCode>General</c:formatCode>
                <c:ptCount val="8"/>
                <c:pt idx="0">
                  <c:v>1078</c:v>
                </c:pt>
                <c:pt idx="1">
                  <c:v>573</c:v>
                </c:pt>
                <c:pt idx="2">
                  <c:v>1445</c:v>
                </c:pt>
                <c:pt idx="3">
                  <c:v>715</c:v>
                </c:pt>
                <c:pt idx="4">
                  <c:v>459</c:v>
                </c:pt>
                <c:pt idx="5">
                  <c:v>349</c:v>
                </c:pt>
                <c:pt idx="6">
                  <c:v>491</c:v>
                </c:pt>
                <c:pt idx="7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BF-48F8-970B-51DD59289435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Regorg!$I$19:$I$26</c:f>
              <c:numCache>
                <c:formatCode>General</c:formatCode>
                <c:ptCount val="8"/>
                <c:pt idx="0">
                  <c:v>1001</c:v>
                </c:pt>
                <c:pt idx="1">
                  <c:v>655</c:v>
                </c:pt>
                <c:pt idx="2">
                  <c:v>1328</c:v>
                </c:pt>
                <c:pt idx="3">
                  <c:v>751</c:v>
                </c:pt>
                <c:pt idx="4">
                  <c:v>414</c:v>
                </c:pt>
                <c:pt idx="5">
                  <c:v>354</c:v>
                </c:pt>
                <c:pt idx="6">
                  <c:v>477</c:v>
                </c:pt>
                <c:pt idx="7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BF-48F8-970B-51DD59289435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Regorg!$I$10:$I$17</c:f>
              <c:numCache>
                <c:formatCode>General</c:formatCode>
                <c:ptCount val="8"/>
                <c:pt idx="0">
                  <c:v>928</c:v>
                </c:pt>
                <c:pt idx="1">
                  <c:v>571</c:v>
                </c:pt>
                <c:pt idx="2">
                  <c:v>1202</c:v>
                </c:pt>
                <c:pt idx="3">
                  <c:v>794</c:v>
                </c:pt>
                <c:pt idx="4">
                  <c:v>355</c:v>
                </c:pt>
                <c:pt idx="5">
                  <c:v>263</c:v>
                </c:pt>
                <c:pt idx="6">
                  <c:v>454</c:v>
                </c:pt>
                <c:pt idx="7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BF-48F8-970B-51DD59289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924230944529406"/>
          <c:y val="0.20569000075291621"/>
          <c:w val="6.6999801570227654E-2"/>
          <c:h val="0.188573817397529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VÆR, Middel LENGDE per org innen REGION</a:t>
            </a:r>
          </a:p>
        </c:rich>
      </c:tx>
      <c:layout>
        <c:manualLayout>
          <c:xMode val="edge"/>
          <c:yMode val="edge"/>
          <c:x val="0.12185667185120379"/>
          <c:y val="3.24426885450507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01628272554957E-2"/>
          <c:y val="0.18913488626953837"/>
          <c:w val="0.84259357572928018"/>
          <c:h val="0.613919275776281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Regorg!$T$28:$T$35</c:f>
              <c:numCache>
                <c:formatCode>0.0</c:formatCode>
                <c:ptCount val="8"/>
                <c:pt idx="0">
                  <c:v>0</c:v>
                </c:pt>
                <c:pt idx="1">
                  <c:v>117.9396226415094</c:v>
                </c:pt>
                <c:pt idx="2">
                  <c:v>0</c:v>
                </c:pt>
                <c:pt idx="3">
                  <c:v>120.0878571428572</c:v>
                </c:pt>
                <c:pt idx="4">
                  <c:v>0</c:v>
                </c:pt>
                <c:pt idx="5">
                  <c:v>113.3142857142857</c:v>
                </c:pt>
                <c:pt idx="6">
                  <c:v>118.51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F-45CB-82D5-70CCFB308903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Regorg!$T$19:$T$26</c:f>
              <c:numCache>
                <c:formatCode>0.0</c:formatCode>
                <c:ptCount val="8"/>
                <c:pt idx="0">
                  <c:v>117.18687782805428</c:v>
                </c:pt>
                <c:pt idx="1">
                  <c:v>117.09642857142852</c:v>
                </c:pt>
                <c:pt idx="2">
                  <c:v>119.0642857142858</c:v>
                </c:pt>
                <c:pt idx="3">
                  <c:v>120.73396946564893</c:v>
                </c:pt>
                <c:pt idx="4">
                  <c:v>0</c:v>
                </c:pt>
                <c:pt idx="5">
                  <c:v>114.48376623376625</c:v>
                </c:pt>
                <c:pt idx="6">
                  <c:v>118.87209302325584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4F-45CB-82D5-70CCFB308903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Regorg!$T$10:$T$17</c:f>
              <c:numCache>
                <c:formatCode>0.0</c:formatCode>
                <c:ptCount val="8"/>
                <c:pt idx="0">
                  <c:v>118.04218061674013</c:v>
                </c:pt>
                <c:pt idx="1">
                  <c:v>117.46877256317696</c:v>
                </c:pt>
                <c:pt idx="2">
                  <c:v>117.91346351490216</c:v>
                </c:pt>
                <c:pt idx="3">
                  <c:v>117.99804687500009</c:v>
                </c:pt>
                <c:pt idx="4">
                  <c:v>116.1270655270655</c:v>
                </c:pt>
                <c:pt idx="5">
                  <c:v>116.69903846153844</c:v>
                </c:pt>
                <c:pt idx="6">
                  <c:v>117.98469387755104</c:v>
                </c:pt>
                <c:pt idx="7">
                  <c:v>108.10112359550563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4F-45CB-82D5-70CCFB308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1384"/>
        <c:axId val="380890992"/>
      </c:barChart>
      <c:catAx>
        <c:axId val="380891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99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80890992"/>
        <c:scaling>
          <c:orientation val="minMax"/>
          <c:min val="1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1384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455359707005306"/>
          <c:y val="0.21295034494859563"/>
          <c:w val="6.9832961115638401E-2"/>
          <c:h val="0.15565147451108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VÆR, Middel K-faktor per org innen REGION</a:t>
            </a:r>
          </a:p>
        </c:rich>
      </c:tx>
      <c:layout>
        <c:manualLayout>
          <c:xMode val="edge"/>
          <c:yMode val="edge"/>
          <c:x val="0.12185667185120379"/>
          <c:y val="3.24426885450507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01628272554957E-2"/>
          <c:y val="0.18913488626953837"/>
          <c:w val="0.84259357572928018"/>
          <c:h val="0.613919275776281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Regorg!$V$28:$V$35</c:f>
              <c:numCache>
                <c:formatCode>0.0</c:formatCode>
                <c:ptCount val="8"/>
                <c:pt idx="0">
                  <c:v>0</c:v>
                </c:pt>
                <c:pt idx="1">
                  <c:v>24.845546098274376</c:v>
                </c:pt>
                <c:pt idx="2">
                  <c:v>0</c:v>
                </c:pt>
                <c:pt idx="3">
                  <c:v>25.506565600038904</c:v>
                </c:pt>
                <c:pt idx="4">
                  <c:v>0</c:v>
                </c:pt>
                <c:pt idx="5">
                  <c:v>24.56924539972502</c:v>
                </c:pt>
                <c:pt idx="6">
                  <c:v>24.103182066901834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E2-44B8-84BC-CD08FA8A9A92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Regorg!$V$19:$V$26</c:f>
              <c:numCache>
                <c:formatCode>0.0</c:formatCode>
                <c:ptCount val="8"/>
                <c:pt idx="0">
                  <c:v>26.066535422922794</c:v>
                </c:pt>
                <c:pt idx="1">
                  <c:v>24.702707205402049</c:v>
                </c:pt>
                <c:pt idx="2">
                  <c:v>27.994871332869501</c:v>
                </c:pt>
                <c:pt idx="3">
                  <c:v>24.786843865690543</c:v>
                </c:pt>
                <c:pt idx="4">
                  <c:v>0</c:v>
                </c:pt>
                <c:pt idx="5">
                  <c:v>23.134710986202808</c:v>
                </c:pt>
                <c:pt idx="6">
                  <c:v>24.420519498339296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E2-44B8-84BC-CD08FA8A9A92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Regorg!$V$10:$V$17</c:f>
              <c:numCache>
                <c:formatCode>0.0</c:formatCode>
                <c:ptCount val="8"/>
                <c:pt idx="0">
                  <c:v>25.438610134435155</c:v>
                </c:pt>
                <c:pt idx="1">
                  <c:v>24.75438834867418</c:v>
                </c:pt>
                <c:pt idx="2">
                  <c:v>26.615510653782714</c:v>
                </c:pt>
                <c:pt idx="3">
                  <c:v>25.423960340858834</c:v>
                </c:pt>
                <c:pt idx="4">
                  <c:v>25.332784632957154</c:v>
                </c:pt>
                <c:pt idx="5">
                  <c:v>23.535041872827403</c:v>
                </c:pt>
                <c:pt idx="6">
                  <c:v>26.513536472211719</c:v>
                </c:pt>
                <c:pt idx="7">
                  <c:v>21.988767778359723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E2-44B8-84BC-CD08FA8A9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1384"/>
        <c:axId val="380890992"/>
      </c:barChart>
      <c:catAx>
        <c:axId val="380891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89099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1384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397476682950759"/>
          <c:y val="0.14976353039493087"/>
          <c:w val="6.9832961115638401E-2"/>
          <c:h val="0.15565147451108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Andels% over 23 kg 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71189965591623E-2"/>
          <c:y val="0.17869457035450603"/>
          <c:w val="0.89896868460430357"/>
          <c:h val="0.68556859203315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D-4DF7-88CC-E448B9985C6E}"/>
            </c:ext>
          </c:extLst>
        </c:ser>
        <c:ser>
          <c:idx val="5"/>
          <c:order val="1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1D-4DF7-88CC-E448B9985C6E}"/>
            </c:ext>
          </c:extLst>
        </c:ser>
        <c:ser>
          <c:idx val="1"/>
          <c:order val="2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1D-4DF7-88CC-E448B9985C6E}"/>
            </c:ext>
          </c:extLst>
        </c:ser>
        <c:ser>
          <c:idx val="4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Bedrifter!$AC$18:$AC$23</c:f>
              <c:numCache>
                <c:formatCode>0</c:formatCode>
                <c:ptCount val="6"/>
                <c:pt idx="0">
                  <c:v>96.925133689839555</c:v>
                </c:pt>
                <c:pt idx="1">
                  <c:v>95.115681233933117</c:v>
                </c:pt>
                <c:pt idx="2">
                  <c:v>94.650655021834012</c:v>
                </c:pt>
                <c:pt idx="3">
                  <c:v>92.080253431890171</c:v>
                </c:pt>
                <c:pt idx="4">
                  <c:v>84.313725490196092</c:v>
                </c:pt>
                <c:pt idx="5">
                  <c:v>87.15313463514903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1D-4DF7-88CC-E448B9985C6E}"/>
            </c:ext>
          </c:extLst>
        </c:ser>
        <c:ser>
          <c:idx val="6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Bedrifter!$AC$11:$AC$16</c:f>
              <c:numCache>
                <c:formatCode>0</c:formatCode>
                <c:ptCount val="6"/>
                <c:pt idx="0">
                  <c:v>95.581014729950894</c:v>
                </c:pt>
                <c:pt idx="1">
                  <c:v>95.050167224080283</c:v>
                </c:pt>
                <c:pt idx="2">
                  <c:v>90.636254501800707</c:v>
                </c:pt>
                <c:pt idx="3">
                  <c:v>92.432950191570868</c:v>
                </c:pt>
                <c:pt idx="4">
                  <c:v>89.7959183673469</c:v>
                </c:pt>
                <c:pt idx="5">
                  <c:v>86.795048143053648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1D-4DF7-88CC-E448B9985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7768"/>
        <c:axId val="776318160"/>
      </c:barChart>
      <c:catAx>
        <c:axId val="776317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8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7768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494613848944552"/>
          <c:y val="0.16197788351609427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1-44DF-AC61-0E84FF2D0828}"/>
            </c:ext>
          </c:extLst>
        </c:ser>
        <c:ser>
          <c:idx val="5"/>
          <c:order val="1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1-44DF-AC61-0E84FF2D0828}"/>
            </c:ext>
          </c:extLst>
        </c:ser>
        <c:ser>
          <c:idx val="10"/>
          <c:order val="2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D1-44DF-AC61-0E84FF2D0828}"/>
            </c:ext>
          </c:extLst>
        </c:ser>
        <c:ser>
          <c:idx val="2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Bedrifter!$F$18:$F$23</c:f>
              <c:numCache>
                <c:formatCode>General</c:formatCode>
                <c:ptCount val="6"/>
                <c:pt idx="0">
                  <c:v>435</c:v>
                </c:pt>
                <c:pt idx="1">
                  <c:v>1113</c:v>
                </c:pt>
                <c:pt idx="2">
                  <c:v>547</c:v>
                </c:pt>
                <c:pt idx="3">
                  <c:v>632</c:v>
                </c:pt>
                <c:pt idx="4">
                  <c:v>37</c:v>
                </c:pt>
                <c:pt idx="5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D1-44DF-AC61-0E84FF2D0828}"/>
            </c:ext>
          </c:extLst>
        </c:ser>
        <c:ser>
          <c:idx val="3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Bedrifter!$F$11:$F$16</c:f>
              <c:numCache>
                <c:formatCode>General</c:formatCode>
                <c:ptCount val="6"/>
                <c:pt idx="0">
                  <c:v>374</c:v>
                </c:pt>
                <c:pt idx="1">
                  <c:v>1059</c:v>
                </c:pt>
                <c:pt idx="2">
                  <c:v>521</c:v>
                </c:pt>
                <c:pt idx="3">
                  <c:v>694</c:v>
                </c:pt>
                <c:pt idx="4">
                  <c:v>33</c:v>
                </c:pt>
                <c:pt idx="5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D1-44DF-AC61-0E84FF2D0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middel</a:t>
            </a:r>
            <a:r>
              <a:rPr lang="nb-NO" sz="2800" baseline="0"/>
              <a:t> </a:t>
            </a:r>
            <a:r>
              <a:rPr lang="nb-NO" sz="2800"/>
              <a:t>klasse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3919056636087404"/>
          <c:y val="2.1947821734623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22459044156253"/>
          <c:y val="0.14547054377256829"/>
          <c:w val="0.87967080261934971"/>
          <c:h val="0.74520850859271726"/>
        </c:manualLayout>
      </c:layout>
      <c:lineChart>
        <c:grouping val="standard"/>
        <c:varyColors val="0"/>
        <c:ser>
          <c:idx val="1"/>
          <c:order val="0"/>
          <c:tx>
            <c:v>Klasse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2"/>
              <c:layout>
                <c:manualLayout>
                  <c:x val="-3.2984520879209354E-2"/>
                  <c:y val="-4.7911272247240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A7-47DC-87B3-523FF39D055D}"/>
                </c:ext>
              </c:extLst>
            </c:dLbl>
            <c:dLbl>
              <c:idx val="3"/>
              <c:layout>
                <c:manualLayout>
                  <c:x val="-2.3283191208853662E-2"/>
                  <c:y val="-5.366062491690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A7-47DC-87B3-523FF39D055D}"/>
                </c:ext>
              </c:extLst>
            </c:dLbl>
            <c:dLbl>
              <c:idx val="5"/>
              <c:layout>
                <c:manualLayout>
                  <c:x val="-2.9103989011067113E-2"/>
                  <c:y val="-5.7493526696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A7-47DC-87B3-523FF39D055D}"/>
                </c:ext>
              </c:extLst>
            </c:dLbl>
            <c:dLbl>
              <c:idx val="7"/>
              <c:layout>
                <c:manualLayout>
                  <c:x val="-3.298452087920932E-2"/>
                  <c:y val="-5.366062491690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A7-47DC-87B3-523FF39D055D}"/>
                </c:ext>
              </c:extLst>
            </c:dLbl>
            <c:dLbl>
              <c:idx val="10"/>
              <c:layout>
                <c:manualLayout>
                  <c:x val="-4.9476781318814035E-2"/>
                  <c:y val="-4.2161919577572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A7-47DC-87B3-523FF39D055D}"/>
                </c:ext>
              </c:extLst>
            </c:dLbl>
            <c:dLbl>
              <c:idx val="11"/>
              <c:layout>
                <c:manualLayout>
                  <c:x val="-3.8805318681422771E-2"/>
                  <c:y val="-5.366062491690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A7-47DC-87B3-523FF39D055D}"/>
                </c:ext>
              </c:extLst>
            </c:dLbl>
            <c:dLbl>
              <c:idx val="13"/>
              <c:layout>
                <c:manualLayout>
                  <c:x val="-2.7163723076996011E-2"/>
                  <c:y val="-4.2161919577571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A7-47DC-87B3-523FF39D055D}"/>
                </c:ext>
              </c:extLst>
            </c:dLbl>
            <c:dLbl>
              <c:idx val="15"/>
              <c:layout>
                <c:manualLayout>
                  <c:x val="-2.1342925274782595E-2"/>
                  <c:y val="3.83290177977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A7-47DC-87B3-523FF39D055D}"/>
                </c:ext>
              </c:extLst>
            </c:dLbl>
            <c:dLbl>
              <c:idx val="17"/>
              <c:layout>
                <c:manualLayout>
                  <c:x val="-3.7835185714387133E-2"/>
                  <c:y val="-3.6412566907903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A7-47DC-87B3-523FF39D055D}"/>
                </c:ext>
              </c:extLst>
            </c:dLbl>
            <c:dLbl>
              <c:idx val="18"/>
              <c:layout>
                <c:manualLayout>
                  <c:x val="-2.1342925274782525E-2"/>
                  <c:y val="5.55770758067993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A7-47DC-87B3-523FF39D055D}"/>
                </c:ext>
              </c:extLst>
            </c:dLbl>
            <c:dLbl>
              <c:idx val="19"/>
              <c:layout>
                <c:manualLayout>
                  <c:x val="-7.7610637362845545E-3"/>
                  <c:y val="6.324287936635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A7-47DC-87B3-523FF39D055D}"/>
                </c:ext>
              </c:extLst>
            </c:dLbl>
            <c:dLbl>
              <c:idx val="21"/>
              <c:layout>
                <c:manualLayout>
                  <c:x val="-3.0074121978102646E-2"/>
                  <c:y val="4.5994821357351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A7-47DC-87B3-523FF39D055D}"/>
                </c:ext>
              </c:extLst>
            </c:dLbl>
            <c:dLbl>
              <c:idx val="22"/>
              <c:layout>
                <c:manualLayout>
                  <c:x val="-2.9103989011067077E-3"/>
                  <c:y val="-5.366062491690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A7-47DC-87B3-523FF39D055D}"/>
                </c:ext>
              </c:extLst>
            </c:dLbl>
            <c:dLbl>
              <c:idx val="23"/>
              <c:layout>
                <c:manualLayout>
                  <c:x val="-3.5894919780316066E-2"/>
                  <c:y val="4.0245468687682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A7-47DC-87B3-523FF39D055D}"/>
                </c:ext>
              </c:extLst>
            </c:dLbl>
            <c:dLbl>
              <c:idx val="24"/>
              <c:layout>
                <c:manualLayout>
                  <c:x val="-1.0671462637391263E-2"/>
                  <c:y val="4.5994821357351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A7-47DC-87B3-523FF39D055D}"/>
                </c:ext>
              </c:extLst>
            </c:dLbl>
            <c:dLbl>
              <c:idx val="26"/>
              <c:layout>
                <c:manualLayout>
                  <c:x val="-2.7163723076995938E-2"/>
                  <c:y val="5.94099775865786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A7-47DC-87B3-523FF39D055D}"/>
                </c:ext>
              </c:extLst>
            </c:dLbl>
            <c:dLbl>
              <c:idx val="27"/>
              <c:layout>
                <c:manualLayout>
                  <c:x val="-3.8805318681422772E-3"/>
                  <c:y val="4.5994821357351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A7-47DC-87B3-523FF39D05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År!$P$8:$P$36</c:f>
              <c:numCache>
                <c:formatCode>0.00</c:formatCode>
                <c:ptCount val="29"/>
                <c:pt idx="0">
                  <c:v>5.4036612426035502</c:v>
                </c:pt>
                <c:pt idx="1">
                  <c:v>5.6344453949244384</c:v>
                </c:pt>
                <c:pt idx="2">
                  <c:v>5.9660420705003956</c:v>
                </c:pt>
                <c:pt idx="3">
                  <c:v>5.842299945065009</c:v>
                </c:pt>
                <c:pt idx="4">
                  <c:v>6.1049225791541488</c:v>
                </c:pt>
                <c:pt idx="5">
                  <c:v>6.4280471150563354</c:v>
                </c:pt>
                <c:pt idx="6">
                  <c:v>6.7040360842589886</c:v>
                </c:pt>
                <c:pt idx="7">
                  <c:v>7.0771727371078255</c:v>
                </c:pt>
                <c:pt idx="8">
                  <c:v>7.3032952970033058</c:v>
                </c:pt>
                <c:pt idx="9">
                  <c:v>7.6343065693430656</c:v>
                </c:pt>
                <c:pt idx="10">
                  <c:v>7.8245800804352976</c:v>
                </c:pt>
                <c:pt idx="11">
                  <c:v>8.1397822233476855</c:v>
                </c:pt>
                <c:pt idx="12">
                  <c:v>8.1703757752645014</c:v>
                </c:pt>
                <c:pt idx="13">
                  <c:v>8.6106478511866573</c:v>
                </c:pt>
                <c:pt idx="14">
                  <c:v>8.628790691917315</c:v>
                </c:pt>
                <c:pt idx="15">
                  <c:v>8.3539959016393421</c:v>
                </c:pt>
                <c:pt idx="16">
                  <c:v>8.405632618747374</c:v>
                </c:pt>
                <c:pt idx="17">
                  <c:v>8.5662188099808088</c:v>
                </c:pt>
                <c:pt idx="18">
                  <c:v>8.561498084834728</c:v>
                </c:pt>
                <c:pt idx="19">
                  <c:v>8.6131332640023768</c:v>
                </c:pt>
                <c:pt idx="20">
                  <c:v>8.609343361295922</c:v>
                </c:pt>
                <c:pt idx="21">
                  <c:v>8.2951789411416748</c:v>
                </c:pt>
                <c:pt idx="22">
                  <c:v>8.3076923076923102</c:v>
                </c:pt>
                <c:pt idx="23">
                  <c:v>8.2307028147124868</c:v>
                </c:pt>
                <c:pt idx="24">
                  <c:v>8.1738698504470495</c:v>
                </c:pt>
                <c:pt idx="25">
                  <c:v>8.3343272456205746</c:v>
                </c:pt>
                <c:pt idx="26">
                  <c:v>8.0822867853795692</c:v>
                </c:pt>
                <c:pt idx="27">
                  <c:v>7.9870930456559428</c:v>
                </c:pt>
                <c:pt idx="28">
                  <c:v>8.197730615675562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1A-4418-B1A8-E1E1411BA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360152744705E-3"/>
              <c:y val="0.2599888835476504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054824604855782"/>
          <c:y val="0.47030615310659779"/>
          <c:w val="0.11113730656540155"/>
          <c:h val="0.129517802138371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VÆR,</a:t>
            </a:r>
            <a:r>
              <a:rPr lang="nb-NO" sz="2400" baseline="0"/>
              <a:t> antall slakt</a:t>
            </a:r>
            <a:r>
              <a:rPr lang="nb-NO" sz="2400"/>
              <a:t> for de ulike bedriftsgruppene, hittil i år</a:t>
            </a:r>
          </a:p>
        </c:rich>
      </c:tx>
      <c:layout>
        <c:manualLayout>
          <c:xMode val="edge"/>
          <c:yMode val="edge"/>
          <c:x val="0.13055728421494964"/>
          <c:y val="3.9517479601370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0508113065792428"/>
          <c:h val="0.653775321073179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Bedrifter!$H$25:$H$30</c:f>
              <c:numCache>
                <c:formatCode>0</c:formatCode>
                <c:ptCount val="6"/>
                <c:pt idx="0">
                  <c:v>781</c:v>
                </c:pt>
                <c:pt idx="1">
                  <c:v>1727</c:v>
                </c:pt>
                <c:pt idx="2">
                  <c:v>965</c:v>
                </c:pt>
                <c:pt idx="3">
                  <c:v>899</c:v>
                </c:pt>
                <c:pt idx="4">
                  <c:v>60</c:v>
                </c:pt>
                <c:pt idx="5">
                  <c:v>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54-4AC6-B6E9-684E94141688}"/>
            </c:ext>
          </c:extLst>
        </c:ser>
        <c:ser>
          <c:idx val="13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Bedrifter!$H$18:$H$23</c:f>
              <c:numCache>
                <c:formatCode>0</c:formatCode>
                <c:ptCount val="6"/>
                <c:pt idx="0">
                  <c:v>748</c:v>
                </c:pt>
                <c:pt idx="1">
                  <c:v>1556</c:v>
                </c:pt>
                <c:pt idx="2">
                  <c:v>916</c:v>
                </c:pt>
                <c:pt idx="3">
                  <c:v>947</c:v>
                </c:pt>
                <c:pt idx="4">
                  <c:v>51</c:v>
                </c:pt>
                <c:pt idx="5">
                  <c:v>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54-4AC6-B6E9-684E94141688}"/>
            </c:ext>
          </c:extLst>
        </c:ser>
        <c:ser>
          <c:idx val="1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Bedrifter!$H$11:$H$16</c:f>
              <c:numCache>
                <c:formatCode>General</c:formatCode>
                <c:ptCount val="6"/>
                <c:pt idx="0">
                  <c:v>611</c:v>
                </c:pt>
                <c:pt idx="1">
                  <c:v>1495</c:v>
                </c:pt>
                <c:pt idx="2">
                  <c:v>833</c:v>
                </c:pt>
                <c:pt idx="3">
                  <c:v>1044</c:v>
                </c:pt>
                <c:pt idx="4">
                  <c:v>49</c:v>
                </c:pt>
                <c:pt idx="5">
                  <c:v>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54-4AC6-B6E9-684E94141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430890880531805"/>
          <c:y val="0.22328256988515127"/>
          <c:w val="7.1248174488122859E-2"/>
          <c:h val="0.158388620309948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Kategori VÆR, middel slaktevekt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16292031738049E-2"/>
          <c:y val="0.14126418819679273"/>
          <c:w val="0.89820734591352491"/>
          <c:h val="0.676558915266071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Bedrifter!$N$25:$N$30</c:f>
              <c:numCache>
                <c:formatCode>0.0</c:formatCode>
                <c:ptCount val="6"/>
                <c:pt idx="0">
                  <c:v>45.167925736235595</c:v>
                </c:pt>
                <c:pt idx="1">
                  <c:v>43.718216560509553</c:v>
                </c:pt>
                <c:pt idx="2">
                  <c:v>42.517844559585491</c:v>
                </c:pt>
                <c:pt idx="3">
                  <c:v>44.708787541712994</c:v>
                </c:pt>
                <c:pt idx="4">
                  <c:v>38.616666666666674</c:v>
                </c:pt>
                <c:pt idx="5">
                  <c:v>40.594684385382052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ED-47A9-8065-4AD5783F9BBE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Bedrifter!$N$18:$N$23</c:f>
              <c:numCache>
                <c:formatCode>0.0</c:formatCode>
                <c:ptCount val="6"/>
                <c:pt idx="0">
                  <c:v>44.658422459892989</c:v>
                </c:pt>
                <c:pt idx="1">
                  <c:v>44.190616966580947</c:v>
                </c:pt>
                <c:pt idx="2">
                  <c:v>40.942248908296961</c:v>
                </c:pt>
                <c:pt idx="3">
                  <c:v>41.925659978880589</c:v>
                </c:pt>
                <c:pt idx="4">
                  <c:v>37.362745098039206</c:v>
                </c:pt>
                <c:pt idx="5">
                  <c:v>38.285786228160326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ED-47A9-8065-4AD5783F9BBE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Bedrifter!$N$11:$N$16</c:f>
              <c:numCache>
                <c:formatCode>0.0</c:formatCode>
                <c:ptCount val="6"/>
                <c:pt idx="0">
                  <c:v>41.671031096563041</c:v>
                </c:pt>
                <c:pt idx="1">
                  <c:v>44.211772575250862</c:v>
                </c:pt>
                <c:pt idx="2">
                  <c:v>41.600480192076873</c:v>
                </c:pt>
                <c:pt idx="3">
                  <c:v>42.034482758620712</c:v>
                </c:pt>
                <c:pt idx="4">
                  <c:v>41.722448979591839</c:v>
                </c:pt>
                <c:pt idx="5">
                  <c:v>39.021045392021975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ED-47A9-8065-4AD5783F9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06762093924934"/>
          <c:y val="0.13033803161286647"/>
          <c:w val="7.211422149671913E-2"/>
          <c:h val="0.164216145953917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andels% over 40 kg 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71189965591623E-2"/>
          <c:y val="0.17869457035450603"/>
          <c:w val="0.89896868460430357"/>
          <c:h val="0.685568592033152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Bedrifter!$AD$25:$AD$30</c:f>
              <c:numCache>
                <c:formatCode>0</c:formatCode>
                <c:ptCount val="6"/>
                <c:pt idx="0">
                  <c:v>79.257362355953902</c:v>
                </c:pt>
                <c:pt idx="1">
                  <c:v>74.811812391430237</c:v>
                </c:pt>
                <c:pt idx="2">
                  <c:v>72.124352331606204</c:v>
                </c:pt>
                <c:pt idx="3">
                  <c:v>74.416017797552811</c:v>
                </c:pt>
                <c:pt idx="4">
                  <c:v>58.33333333333335</c:v>
                </c:pt>
                <c:pt idx="5">
                  <c:v>65.337763012181611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00-4023-9170-04AED3289914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Bedrifter!$AD$18:$AD$23</c:f>
              <c:numCache>
                <c:formatCode>0</c:formatCode>
                <c:ptCount val="6"/>
                <c:pt idx="0">
                  <c:v>78.208556149732601</c:v>
                </c:pt>
                <c:pt idx="1">
                  <c:v>76.799485861182518</c:v>
                </c:pt>
                <c:pt idx="2">
                  <c:v>68.122270742358097</c:v>
                </c:pt>
                <c:pt idx="3">
                  <c:v>68.743400211193233</c:v>
                </c:pt>
                <c:pt idx="4">
                  <c:v>52.941176470588239</c:v>
                </c:pt>
                <c:pt idx="5">
                  <c:v>58.067831449126416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00-4023-9170-04AED3289914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Bedrifter!$AD$11:$AD$16</c:f>
              <c:numCache>
                <c:formatCode>0</c:formatCode>
                <c:ptCount val="6"/>
                <c:pt idx="0">
                  <c:v>70.376432078559759</c:v>
                </c:pt>
                <c:pt idx="1">
                  <c:v>76.387959866220726</c:v>
                </c:pt>
                <c:pt idx="2">
                  <c:v>68.427370948379348</c:v>
                </c:pt>
                <c:pt idx="3">
                  <c:v>67.145593869731798</c:v>
                </c:pt>
                <c:pt idx="4">
                  <c:v>63.265306122448976</c:v>
                </c:pt>
                <c:pt idx="5">
                  <c:v>62.17331499312241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00-4023-9170-04AED328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7768"/>
        <c:axId val="776318160"/>
      </c:barChart>
      <c:catAx>
        <c:axId val="7763177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816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over 40 kg</a:t>
                </a:r>
              </a:p>
            </c:rich>
          </c:tx>
          <c:layout>
            <c:manualLayout>
              <c:xMode val="edge"/>
              <c:yMode val="edge"/>
              <c:x val="2.1131558452142821E-2"/>
              <c:y val="0.37601083238629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7768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071946989389953"/>
          <c:y val="0.18187126628526668"/>
          <c:w val="6.9712896702652349E-2"/>
          <c:h val="0.17757515776639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Andelen av overfete slakt innen bedriftsgruppe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Bedrifter!$Z$25:$Z$30</c:f>
              <c:numCache>
                <c:formatCode>0.0</c:formatCode>
                <c:ptCount val="6"/>
                <c:pt idx="0">
                  <c:v>18.693982074263765</c:v>
                </c:pt>
                <c:pt idx="1">
                  <c:v>20.26635784597568</c:v>
                </c:pt>
                <c:pt idx="2">
                  <c:v>17.823834196891188</c:v>
                </c:pt>
                <c:pt idx="3">
                  <c:v>31.256952169076747</c:v>
                </c:pt>
                <c:pt idx="4">
                  <c:v>23.333333333333329</c:v>
                </c:pt>
                <c:pt idx="5">
                  <c:v>21.040974529346624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CE-428B-9B3C-C8165AB9DEEC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Bedrifter!$Z$18:$Z$23</c:f>
              <c:numCache>
                <c:formatCode>0.0</c:formatCode>
                <c:ptCount val="6"/>
                <c:pt idx="0">
                  <c:v>17.780748663101598</c:v>
                </c:pt>
                <c:pt idx="1">
                  <c:v>23.52185089974293</c:v>
                </c:pt>
                <c:pt idx="2">
                  <c:v>22.05240174672489</c:v>
                </c:pt>
                <c:pt idx="3">
                  <c:v>29.250263991552266</c:v>
                </c:pt>
                <c:pt idx="4">
                  <c:v>33.333333333333343</c:v>
                </c:pt>
                <c:pt idx="5">
                  <c:v>16.23843782117163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CE-428B-9B3C-C8165AB9DEEC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Bedrifter!$Z$11:$Z$16</c:f>
              <c:numCache>
                <c:formatCode>0.0</c:formatCode>
                <c:ptCount val="6"/>
                <c:pt idx="0">
                  <c:v>12.274959083469724</c:v>
                </c:pt>
                <c:pt idx="1">
                  <c:v>23.344481605351167</c:v>
                </c:pt>
                <c:pt idx="2">
                  <c:v>24.609843937575032</c:v>
                </c:pt>
                <c:pt idx="3">
                  <c:v>30.938697318007655</c:v>
                </c:pt>
                <c:pt idx="4">
                  <c:v>48.979591836734691</c:v>
                </c:pt>
                <c:pt idx="5">
                  <c:v>18.844566712517196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CE-428B-9B3C-C8165AB9D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6592"/>
        <c:axId val="776316984"/>
      </c:barChart>
      <c:catAx>
        <c:axId val="776316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6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6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65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303245999836411"/>
          <c:y val="0.149201394266852"/>
          <c:w val="7.4123653490661648E-2"/>
          <c:h val="0.186038207374036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</a:t>
            </a:r>
            <a:r>
              <a:rPr lang="nb-NO" sz="2400" baseline="0"/>
              <a:t> VÆR, m</a:t>
            </a:r>
            <a:r>
              <a:rPr lang="nb-NO" sz="2400"/>
              <a:t>iddel fettgruppe innen bedriftsgruppe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1226614349973932"/>
          <c:w val="0.89412930329176799"/>
          <c:h val="0.602073888491211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Bedrifter!$X$25:$X$30</c:f>
              <c:numCache>
                <c:formatCode>0.00</c:formatCode>
                <c:ptCount val="6"/>
                <c:pt idx="0">
                  <c:v>6.9833546734955183</c:v>
                </c:pt>
                <c:pt idx="1">
                  <c:v>6.862188766647364</c:v>
                </c:pt>
                <c:pt idx="2">
                  <c:v>6.772020725388602</c:v>
                </c:pt>
                <c:pt idx="3">
                  <c:v>7.7563959955506112</c:v>
                </c:pt>
                <c:pt idx="4">
                  <c:v>7.45</c:v>
                </c:pt>
                <c:pt idx="5">
                  <c:v>7.192691029900331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2E-48B1-BAE6-5DB823808623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Bedrifter!$X$18:$X$23</c:f>
              <c:numCache>
                <c:formatCode>0.00</c:formatCode>
                <c:ptCount val="6"/>
                <c:pt idx="0">
                  <c:v>6.901069518716576</c:v>
                </c:pt>
                <c:pt idx="1">
                  <c:v>7.1947300771208216</c:v>
                </c:pt>
                <c:pt idx="2">
                  <c:v>6.9628820960698716</c:v>
                </c:pt>
                <c:pt idx="3">
                  <c:v>7.6230200633579708</c:v>
                </c:pt>
                <c:pt idx="4">
                  <c:v>7.3725490196078418</c:v>
                </c:pt>
                <c:pt idx="5">
                  <c:v>6.8725590955806801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2E-48B1-BAE6-5DB823808623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Bedrifter!$X$11:$X$16</c:f>
              <c:numCache>
                <c:formatCode>0.00</c:formatCode>
                <c:ptCount val="6"/>
                <c:pt idx="0">
                  <c:v>6.3829787234042579</c:v>
                </c:pt>
                <c:pt idx="1">
                  <c:v>7.2127090301003314</c:v>
                </c:pt>
                <c:pt idx="2">
                  <c:v>7.2328931572629092</c:v>
                </c:pt>
                <c:pt idx="3">
                  <c:v>7.6187739463601556</c:v>
                </c:pt>
                <c:pt idx="4">
                  <c:v>8.1224489795918373</c:v>
                </c:pt>
                <c:pt idx="5">
                  <c:v>7.0013755158184336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2E-48B1-BAE6-5DB823808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5416"/>
        <c:axId val="776315808"/>
      </c:barChart>
      <c:catAx>
        <c:axId val="776315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80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7763158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416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59728217560387"/>
          <c:y val="0.18427025735118135"/>
          <c:w val="8.9381010362978464E-2"/>
          <c:h val="0.149727881659919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Kategori</a:t>
            </a:r>
            <a:r>
              <a:rPr lang="nb-NO" sz="2000" baseline="0"/>
              <a:t> VÆR, m</a:t>
            </a:r>
            <a:r>
              <a:rPr lang="nb-NO" sz="2000"/>
              <a:t>iddel klasse innen bedriftsgruppe</a:t>
            </a:r>
          </a:p>
        </c:rich>
      </c:tx>
      <c:layout>
        <c:manualLayout>
          <c:xMode val="edge"/>
          <c:yMode val="edge"/>
          <c:x val="0.2183072891351544"/>
          <c:y val="5.575271185507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442187027934354E-2"/>
          <c:y val="0.14726217821377519"/>
          <c:w val="0.87578457746375582"/>
          <c:h val="0.6962492621037236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Bedrifter!$V$25:$V$30</c:f>
              <c:numCache>
                <c:formatCode>0.00</c:formatCode>
                <c:ptCount val="6"/>
                <c:pt idx="0">
                  <c:v>7.7400768245838654</c:v>
                </c:pt>
                <c:pt idx="1">
                  <c:v>8.191082802547772</c:v>
                </c:pt>
                <c:pt idx="2">
                  <c:v>8.0580310880828989</c:v>
                </c:pt>
                <c:pt idx="3">
                  <c:v>8.4193548387096779</c:v>
                </c:pt>
                <c:pt idx="4">
                  <c:v>7.9666666666666686</c:v>
                </c:pt>
                <c:pt idx="5">
                  <c:v>7.8682170542635648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00-40D2-A67B-0859C57DF20A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Bedrifter!$V$18:$V$23</c:f>
              <c:numCache>
                <c:formatCode>0.00</c:formatCode>
                <c:ptCount val="6"/>
                <c:pt idx="0">
                  <c:v>7.7486631016042784</c:v>
                </c:pt>
                <c:pt idx="1">
                  <c:v>8.2737789203084855</c:v>
                </c:pt>
                <c:pt idx="2">
                  <c:v>7.8941048034934509</c:v>
                </c:pt>
                <c:pt idx="3">
                  <c:v>8.0971488912354808</c:v>
                </c:pt>
                <c:pt idx="4">
                  <c:v>7.862745098039218</c:v>
                </c:pt>
                <c:pt idx="5">
                  <c:v>7.6988694758478911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00-40D2-A67B-0859C57DF20A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Bedrifter!$V$11:$V$16</c:f>
              <c:numCache>
                <c:formatCode>0.00</c:formatCode>
                <c:ptCount val="6"/>
                <c:pt idx="0">
                  <c:v>7.9918166939443553</c:v>
                </c:pt>
                <c:pt idx="1">
                  <c:v>8.513043478260867</c:v>
                </c:pt>
                <c:pt idx="2">
                  <c:v>8.2244897959183678</c:v>
                </c:pt>
                <c:pt idx="3">
                  <c:v>8.0967432950191576</c:v>
                </c:pt>
                <c:pt idx="4">
                  <c:v>8.1020408163265305</c:v>
                </c:pt>
                <c:pt idx="5">
                  <c:v>7.8431911966987613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00-40D2-A67B-0859C57DF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817328"/>
        <c:axId val="776314632"/>
      </c:barChart>
      <c:catAx>
        <c:axId val="3828173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463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77631463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281732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362071682401405"/>
          <c:y val="8.4843157283065088E-2"/>
          <c:w val="7.6871310378908583E-2"/>
          <c:h val="0.166033995800212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</a:t>
            </a:r>
            <a:r>
              <a:rPr lang="nb-NO" sz="2400" baseline="0"/>
              <a:t> a</a:t>
            </a:r>
            <a:r>
              <a:rPr lang="nb-NO" sz="2400"/>
              <a:t>ndels% for de ulike bedriftsgruppene, hittil i år</a:t>
            </a:r>
          </a:p>
        </c:rich>
      </c:tx>
      <c:layout>
        <c:manualLayout>
          <c:xMode val="edge"/>
          <c:yMode val="edge"/>
          <c:x val="0.13055728421494964"/>
          <c:y val="3.9517479601370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0508113065792428"/>
          <c:h val="0.653775321073179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Bedrifter!$J$25:$J$30</c:f>
              <c:numCache>
                <c:formatCode>0</c:formatCode>
                <c:ptCount val="6"/>
                <c:pt idx="0">
                  <c:v>14.639175257731962</c:v>
                </c:pt>
                <c:pt idx="1">
                  <c:v>32.371134020618555</c:v>
                </c:pt>
                <c:pt idx="2">
                  <c:v>18.088097469540777</c:v>
                </c:pt>
                <c:pt idx="3">
                  <c:v>16.850984067478915</c:v>
                </c:pt>
                <c:pt idx="4">
                  <c:v>1.1246485473289598</c:v>
                </c:pt>
                <c:pt idx="5">
                  <c:v>16.925960637300843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D-47F1-A5FD-B21817F32F77}"/>
            </c:ext>
          </c:extLst>
        </c:ser>
        <c:ser>
          <c:idx val="13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Bedrifter!$J$18:$J$23</c:f>
              <c:numCache>
                <c:formatCode>0</c:formatCode>
                <c:ptCount val="6"/>
                <c:pt idx="0">
                  <c:v>14.409554999036796</c:v>
                </c:pt>
                <c:pt idx="1">
                  <c:v>29.974956655750329</c:v>
                </c:pt>
                <c:pt idx="2">
                  <c:v>17.645925640531686</c:v>
                </c:pt>
                <c:pt idx="3">
                  <c:v>18.243113080331344</c:v>
                </c:pt>
                <c:pt idx="4">
                  <c:v>0.98246965902523586</c:v>
                </c:pt>
                <c:pt idx="5">
                  <c:v>18.743979965324606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4D-47F1-A5FD-B21817F32F77}"/>
            </c:ext>
          </c:extLst>
        </c:ser>
        <c:ser>
          <c:idx val="1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Bedrifter!$J$11:$J$16</c:f>
              <c:numCache>
                <c:formatCode>0</c:formatCode>
                <c:ptCount val="6"/>
                <c:pt idx="0">
                  <c:v>12.83883168732927</c:v>
                </c:pt>
                <c:pt idx="1">
                  <c:v>31.41416263920992</c:v>
                </c:pt>
                <c:pt idx="2">
                  <c:v>17.503677243118304</c:v>
                </c:pt>
                <c:pt idx="3">
                  <c:v>21.937381802899765</c:v>
                </c:pt>
                <c:pt idx="4">
                  <c:v>1.0296280731246059</c:v>
                </c:pt>
                <c:pt idx="5">
                  <c:v>15.27631855431814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4D-47F1-A5FD-B21817F32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  <c:max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3500278078622"/>
          <c:y val="0.27209438910426625"/>
          <c:w val="5.8561999571566568E-2"/>
          <c:h val="0.156354833209330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</a:t>
            </a:r>
            <a:r>
              <a:rPr lang="nb-NO" sz="2400" baseline="0"/>
              <a:t> a</a:t>
            </a:r>
            <a:r>
              <a:rPr lang="nb-NO" sz="2400"/>
              <a:t>ntall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1033512085789E-2"/>
          <c:y val="0.13101425845084963"/>
          <c:w val="0.90275826419135485"/>
          <c:h val="0.689262734500966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Slakteri!$G$35:$G$59</c15:sqref>
                  </c15:fullRef>
                </c:ext>
              </c:extLst>
              <c:f>(Slakteri!$G$35:$G$42,Slakteri!$G$44:$G$51,Slakteri!$G$54:$G$59)</c:f>
              <c:numCache>
                <c:formatCode>0</c:formatCode>
                <c:ptCount val="22"/>
                <c:pt idx="0">
                  <c:v>47</c:v>
                </c:pt>
                <c:pt idx="1">
                  <c:v>205</c:v>
                </c:pt>
                <c:pt idx="2">
                  <c:v>701</c:v>
                </c:pt>
                <c:pt idx="3">
                  <c:v>505</c:v>
                </c:pt>
                <c:pt idx="4">
                  <c:v>440</c:v>
                </c:pt>
                <c:pt idx="5">
                  <c:v>300</c:v>
                </c:pt>
                <c:pt idx="6">
                  <c:v>545</c:v>
                </c:pt>
                <c:pt idx="7">
                  <c:v>464</c:v>
                </c:pt>
                <c:pt idx="8">
                  <c:v>51</c:v>
                </c:pt>
                <c:pt idx="9">
                  <c:v>198</c:v>
                </c:pt>
                <c:pt idx="10">
                  <c:v>183</c:v>
                </c:pt>
                <c:pt idx="11">
                  <c:v>66</c:v>
                </c:pt>
                <c:pt idx="12">
                  <c:v>102</c:v>
                </c:pt>
                <c:pt idx="13">
                  <c:v>174</c:v>
                </c:pt>
                <c:pt idx="14">
                  <c:v>51</c:v>
                </c:pt>
                <c:pt idx="15">
                  <c:v>205</c:v>
                </c:pt>
                <c:pt idx="16">
                  <c:v>429</c:v>
                </c:pt>
                <c:pt idx="17">
                  <c:v>90</c:v>
                </c:pt>
                <c:pt idx="18">
                  <c:v>9</c:v>
                </c:pt>
                <c:pt idx="19">
                  <c:v>243</c:v>
                </c:pt>
                <c:pt idx="20">
                  <c:v>0</c:v>
                </c:pt>
                <c:pt idx="2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0-4077-AD51-0D617D762C1E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Slakteri!$G$9:$G$33</c15:sqref>
                  </c15:fullRef>
                </c:ext>
              </c:extLst>
              <c:f>(Slakteri!$G$9:$G$16,Slakteri!$G$18:$G$25,Slakteri!$G$28:$G$33)</c:f>
              <c:numCache>
                <c:formatCode>0</c:formatCode>
                <c:ptCount val="22"/>
                <c:pt idx="0">
                  <c:v>0</c:v>
                </c:pt>
                <c:pt idx="1">
                  <c:v>163</c:v>
                </c:pt>
                <c:pt idx="2">
                  <c:v>611</c:v>
                </c:pt>
                <c:pt idx="3">
                  <c:v>526</c:v>
                </c:pt>
                <c:pt idx="4">
                  <c:v>367</c:v>
                </c:pt>
                <c:pt idx="5">
                  <c:v>348</c:v>
                </c:pt>
                <c:pt idx="6">
                  <c:v>543</c:v>
                </c:pt>
                <c:pt idx="7">
                  <c:v>520</c:v>
                </c:pt>
                <c:pt idx="8">
                  <c:v>49</c:v>
                </c:pt>
                <c:pt idx="9">
                  <c:v>198</c:v>
                </c:pt>
                <c:pt idx="10">
                  <c:v>176</c:v>
                </c:pt>
                <c:pt idx="11">
                  <c:v>59</c:v>
                </c:pt>
                <c:pt idx="12">
                  <c:v>96</c:v>
                </c:pt>
                <c:pt idx="13">
                  <c:v>147</c:v>
                </c:pt>
                <c:pt idx="14">
                  <c:v>45</c:v>
                </c:pt>
                <c:pt idx="15">
                  <c:v>192</c:v>
                </c:pt>
                <c:pt idx="16">
                  <c:v>370</c:v>
                </c:pt>
                <c:pt idx="17">
                  <c:v>73</c:v>
                </c:pt>
                <c:pt idx="18">
                  <c:v>0</c:v>
                </c:pt>
                <c:pt idx="19">
                  <c:v>222</c:v>
                </c:pt>
                <c:pt idx="20">
                  <c:v>0</c:v>
                </c:pt>
                <c:pt idx="2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0-4077-AD51-0D617D76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Andel OVERFETE per </a:t>
            </a:r>
            <a:r>
              <a:rPr lang="nb-NO" sz="24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'Ark1'!$C$363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'Ark1'!$W$363:$W$387</c:f>
              <c:numCache>
                <c:formatCode>General</c:formatCode>
                <c:ptCount val="25"/>
                <c:pt idx="0">
                  <c:v>15.121255349500711</c:v>
                </c:pt>
                <c:pt idx="1">
                  <c:v>22.772277227722775</c:v>
                </c:pt>
                <c:pt idx="2">
                  <c:v>17.272727272727277</c:v>
                </c:pt>
                <c:pt idx="3">
                  <c:v>22.666666666666671</c:v>
                </c:pt>
                <c:pt idx="4">
                  <c:v>28.807339449541288</c:v>
                </c:pt>
                <c:pt idx="5">
                  <c:v>33.189655172413794</c:v>
                </c:pt>
                <c:pt idx="6">
                  <c:v>18.867924528301881</c:v>
                </c:pt>
                <c:pt idx="7">
                  <c:v>33.333333333333343</c:v>
                </c:pt>
                <c:pt idx="8">
                  <c:v>18.686868686868689</c:v>
                </c:pt>
                <c:pt idx="9">
                  <c:v>30.054644808743166</c:v>
                </c:pt>
                <c:pt idx="10">
                  <c:v>27.272727272727277</c:v>
                </c:pt>
                <c:pt idx="12">
                  <c:v>24.509803921568633</c:v>
                </c:pt>
                <c:pt idx="13">
                  <c:v>8.6206896551724128</c:v>
                </c:pt>
                <c:pt idx="14">
                  <c:v>21.568627450980397</c:v>
                </c:pt>
                <c:pt idx="15">
                  <c:v>2.9268292682926824</c:v>
                </c:pt>
                <c:pt idx="17">
                  <c:v>0</c:v>
                </c:pt>
                <c:pt idx="18">
                  <c:v>24.475524475524477</c:v>
                </c:pt>
                <c:pt idx="19">
                  <c:v>28.888888888888889</c:v>
                </c:pt>
                <c:pt idx="20">
                  <c:v>0</c:v>
                </c:pt>
                <c:pt idx="21">
                  <c:v>19.753086419753089</c:v>
                </c:pt>
                <c:pt idx="23">
                  <c:v>27.906976744186039</c:v>
                </c:pt>
                <c:pt idx="24">
                  <c:v>52.702702702702688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1A-4D43-9864-9F8916B07427}"/>
            </c:ext>
          </c:extLst>
        </c:ser>
        <c:ser>
          <c:idx val="1"/>
          <c:order val="1"/>
          <c:tx>
            <c:strRef>
              <c:f>'Ark1'!$C$335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'Ark1'!$W$335:$W$361</c:f>
              <c:numCache>
                <c:formatCode>General</c:formatCode>
                <c:ptCount val="27"/>
                <c:pt idx="1">
                  <c:v>33.128834355828211</c:v>
                </c:pt>
                <c:pt idx="2">
                  <c:v>12.274959083469724</c:v>
                </c:pt>
                <c:pt idx="3">
                  <c:v>25.855513307984804</c:v>
                </c:pt>
                <c:pt idx="4">
                  <c:v>18.528610354223435</c:v>
                </c:pt>
                <c:pt idx="5">
                  <c:v>39.367816091954033</c:v>
                </c:pt>
                <c:pt idx="6">
                  <c:v>24.677716390423569</c:v>
                </c:pt>
                <c:pt idx="7">
                  <c:v>28.269230769230759</c:v>
                </c:pt>
                <c:pt idx="8">
                  <c:v>0</c:v>
                </c:pt>
                <c:pt idx="9">
                  <c:v>48.979591836734691</c:v>
                </c:pt>
                <c:pt idx="10">
                  <c:v>20.707070707070702</c:v>
                </c:pt>
                <c:pt idx="11">
                  <c:v>22.159090909090914</c:v>
                </c:pt>
                <c:pt idx="12">
                  <c:v>18.644067796610177</c:v>
                </c:pt>
                <c:pt idx="14">
                  <c:v>32.291666666666664</c:v>
                </c:pt>
                <c:pt idx="15">
                  <c:v>8.8435374149659864</c:v>
                </c:pt>
                <c:pt idx="16">
                  <c:v>15.555555555555555</c:v>
                </c:pt>
                <c:pt idx="17">
                  <c:v>4.6875</c:v>
                </c:pt>
                <c:pt idx="19">
                  <c:v>0</c:v>
                </c:pt>
                <c:pt idx="20">
                  <c:v>29.459459459459463</c:v>
                </c:pt>
                <c:pt idx="21">
                  <c:v>31.506849315068493</c:v>
                </c:pt>
                <c:pt idx="23">
                  <c:v>19.819819819819823</c:v>
                </c:pt>
                <c:pt idx="25">
                  <c:v>25.581395348837205</c:v>
                </c:pt>
                <c:pt idx="26">
                  <c:v>57.446808510638292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A-4D43-9864-9F8916B07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% OVERFETE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342018753412999"/>
          <c:y val="0.1072171995448386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Middel FETTGRUPPE</a:t>
            </a:r>
            <a:r>
              <a:rPr lang="nb-NO" sz="2400" baseline="0"/>
              <a:t> per </a:t>
            </a:r>
            <a:r>
              <a:rPr lang="nb-NO" sz="24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Slakteri!$V$35:$V$59</c:f>
              <c:numCache>
                <c:formatCode>0.00</c:formatCode>
                <c:ptCount val="25"/>
                <c:pt idx="0">
                  <c:v>9.0212765957446788</c:v>
                </c:pt>
                <c:pt idx="1">
                  <c:v>7.1219512195121943</c:v>
                </c:pt>
                <c:pt idx="2">
                  <c:v>6.7589158345221101</c:v>
                </c:pt>
                <c:pt idx="3">
                  <c:v>7.2910891089108896</c:v>
                </c:pt>
                <c:pt idx="4">
                  <c:v>6.8113636363636356</c:v>
                </c:pt>
                <c:pt idx="5">
                  <c:v>7.34</c:v>
                </c:pt>
                <c:pt idx="6">
                  <c:v>7.3798165137614689</c:v>
                </c:pt>
                <c:pt idx="7">
                  <c:v>7.8168103448275854</c:v>
                </c:pt>
                <c:pt idx="8">
                  <c:v>7.1509433962264151</c:v>
                </c:pt>
                <c:pt idx="9">
                  <c:v>7.3725490196078418</c:v>
                </c:pt>
                <c:pt idx="10">
                  <c:v>6.7424242424242413</c:v>
                </c:pt>
                <c:pt idx="11">
                  <c:v>7.5956284153005473</c:v>
                </c:pt>
                <c:pt idx="12">
                  <c:v>7.4848484848484862</c:v>
                </c:pt>
                <c:pt idx="13">
                  <c:v>7.3725490196078418</c:v>
                </c:pt>
                <c:pt idx="14">
                  <c:v>6.4770114942528743</c:v>
                </c:pt>
                <c:pt idx="15">
                  <c:v>6.9411764705882355</c:v>
                </c:pt>
                <c:pt idx="16">
                  <c:v>6.4390243902439028</c:v>
                </c:pt>
                <c:pt idx="17">
                  <c:v>0</c:v>
                </c:pt>
                <c:pt idx="18">
                  <c:v>6.32258064516129</c:v>
                </c:pt>
                <c:pt idx="19">
                  <c:v>7.2167832167832175</c:v>
                </c:pt>
                <c:pt idx="20">
                  <c:v>7.4</c:v>
                </c:pt>
                <c:pt idx="21">
                  <c:v>6</c:v>
                </c:pt>
                <c:pt idx="22">
                  <c:v>6.6995884773662571</c:v>
                </c:pt>
                <c:pt idx="23">
                  <c:v>0</c:v>
                </c:pt>
                <c:pt idx="2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35-4F83-A96F-AF92FBC56195}"/>
            </c:ext>
          </c:extLst>
        </c:ser>
        <c:ser>
          <c:idx val="1"/>
          <c:order val="1"/>
          <c:tx>
            <c:strRef>
              <c:f>'Ark1'!$C$335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'Ark1'!$T$335:$T$361</c:f>
              <c:numCache>
                <c:formatCode>General</c:formatCode>
                <c:ptCount val="27"/>
                <c:pt idx="1">
                  <c:v>7.7668711656441696</c:v>
                </c:pt>
                <c:pt idx="2">
                  <c:v>6.3829787234042579</c:v>
                </c:pt>
                <c:pt idx="3">
                  <c:v>7.5437262357414436</c:v>
                </c:pt>
                <c:pt idx="4">
                  <c:v>6.6430517711171628</c:v>
                </c:pt>
                <c:pt idx="5">
                  <c:v>7.7557471264367805</c:v>
                </c:pt>
                <c:pt idx="6">
                  <c:v>7.3130755064456734</c:v>
                </c:pt>
                <c:pt idx="7">
                  <c:v>7.7461538461538479</c:v>
                </c:pt>
                <c:pt idx="8">
                  <c:v>7</c:v>
                </c:pt>
                <c:pt idx="9">
                  <c:v>8.1224489795918373</c:v>
                </c:pt>
                <c:pt idx="10">
                  <c:v>7.0656565656565649</c:v>
                </c:pt>
                <c:pt idx="11">
                  <c:v>6.9715909090909101</c:v>
                </c:pt>
                <c:pt idx="12">
                  <c:v>6.8813559322033893</c:v>
                </c:pt>
                <c:pt idx="14">
                  <c:v>7.4895833333333313</c:v>
                </c:pt>
                <c:pt idx="15">
                  <c:v>6.333333333333333</c:v>
                </c:pt>
                <c:pt idx="16">
                  <c:v>6.6888888888888882</c:v>
                </c:pt>
                <c:pt idx="17">
                  <c:v>6.40625</c:v>
                </c:pt>
                <c:pt idx="19">
                  <c:v>7.5</c:v>
                </c:pt>
                <c:pt idx="20">
                  <c:v>7.5189189189189198</c:v>
                </c:pt>
                <c:pt idx="21">
                  <c:v>7.726027397260272</c:v>
                </c:pt>
                <c:pt idx="23">
                  <c:v>6.8288288288288301</c:v>
                </c:pt>
                <c:pt idx="25">
                  <c:v>7.6279069767441889</c:v>
                </c:pt>
                <c:pt idx="26">
                  <c:v>9.0212765957446788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35-4F83-A96F-AF92FBC56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922699389355583"/>
          <c:y val="9.8894891586926645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Vær: middel vekt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694981401577561E-2"/>
          <c:y val="0.15637349734262046"/>
          <c:w val="0.86615624332551167"/>
          <c:h val="0.7521269121213574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dLbls>
            <c:dLbl>
              <c:idx val="2"/>
              <c:layout>
                <c:manualLayout>
                  <c:x val="-2.9274389107552333E-2"/>
                  <c:y val="-4.2271162700555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05-4A8B-A7B1-7611377BFF85}"/>
                </c:ext>
              </c:extLst>
            </c:dLbl>
            <c:dLbl>
              <c:idx val="3"/>
              <c:layout>
                <c:manualLayout>
                  <c:x val="-2.395177290617918E-2"/>
                  <c:y val="-4.611399567333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05-4A8B-A7B1-7611377BFF85}"/>
                </c:ext>
              </c:extLst>
            </c:dLbl>
            <c:dLbl>
              <c:idx val="6"/>
              <c:layout>
                <c:manualLayout>
                  <c:x val="-4.2580929610985245E-2"/>
                  <c:y val="-4.4192579186944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05-4A8B-A7B1-7611377BFF85}"/>
                </c:ext>
              </c:extLst>
            </c:dLbl>
            <c:dLbl>
              <c:idx val="7"/>
              <c:layout>
                <c:manualLayout>
                  <c:x val="-3.2822799908467766E-2"/>
                  <c:y val="-4.2271162700555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05-4A8B-A7B1-7611377BFF85}"/>
                </c:ext>
              </c:extLst>
            </c:dLbl>
            <c:dLbl>
              <c:idx val="9"/>
              <c:layout>
                <c:manualLayout>
                  <c:x val="-3.7258313409612123E-2"/>
                  <c:y val="-4.8035412159722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05-4A8B-A7B1-7611377BFF85}"/>
                </c:ext>
              </c:extLst>
            </c:dLbl>
            <c:dLbl>
              <c:idx val="10"/>
              <c:layout>
                <c:manualLayout>
                  <c:x val="-2.7500183707094613E-2"/>
                  <c:y val="-5.187824513249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05-4A8B-A7B1-7611377BFF85}"/>
                </c:ext>
              </c:extLst>
            </c:dLbl>
            <c:dLbl>
              <c:idx val="12"/>
              <c:layout>
                <c:manualLayout>
                  <c:x val="-2.1290464805492605E-2"/>
                  <c:y val="4.9956828646110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05-4A8B-A7B1-7611377BFF85}"/>
                </c:ext>
              </c:extLst>
            </c:dLbl>
            <c:dLbl>
              <c:idx val="14"/>
              <c:layout>
                <c:manualLayout>
                  <c:x val="-4.435513501144293E-3"/>
                  <c:y val="-3.4585496754999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05-4A8B-A7B1-7611377BFF85}"/>
                </c:ext>
              </c:extLst>
            </c:dLbl>
            <c:dLbl>
              <c:idx val="16"/>
              <c:layout>
                <c:manualLayout>
                  <c:x val="-2.9274389107552333E-2"/>
                  <c:y val="4.2271162700555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05-4A8B-A7B1-7611377BFF85}"/>
                </c:ext>
              </c:extLst>
            </c:dLbl>
            <c:dLbl>
              <c:idx val="17"/>
              <c:layout>
                <c:manualLayout>
                  <c:x val="-2.1290464805492734E-2"/>
                  <c:y val="-4.611399567333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05-4A8B-A7B1-7611377BFF85}"/>
                </c:ext>
              </c:extLst>
            </c:dLbl>
            <c:dLbl>
              <c:idx val="19"/>
              <c:layout>
                <c:manualLayout>
                  <c:x val="-3.0161491807781191E-2"/>
                  <c:y val="-0.10183507377861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B8-41A9-BB88-E71E1D2C99C9}"/>
                </c:ext>
              </c:extLst>
            </c:dLbl>
            <c:dLbl>
              <c:idx val="20"/>
              <c:layout>
                <c:manualLayout>
                  <c:x val="-1.5967848604119452E-2"/>
                  <c:y val="-7.877807594194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B8-41A9-BB88-E71E1D2C99C9}"/>
                </c:ext>
              </c:extLst>
            </c:dLbl>
            <c:dLbl>
              <c:idx val="21"/>
              <c:layout>
                <c:manualLayout>
                  <c:x val="-2.3064670205950322E-2"/>
                  <c:y val="7.301382648277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05-4A8B-A7B1-7611377BFF85}"/>
                </c:ext>
              </c:extLst>
            </c:dLbl>
            <c:dLbl>
              <c:idx val="22"/>
              <c:layout>
                <c:manualLayout>
                  <c:x val="-1.3010689302763521E-16"/>
                  <c:y val="4.2271162700555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06-4D9D-807E-371FBC0DF2F4}"/>
                </c:ext>
              </c:extLst>
            </c:dLbl>
            <c:dLbl>
              <c:idx val="23"/>
              <c:layout>
                <c:manualLayout>
                  <c:x val="-3.9919621510298632E-2"/>
                  <c:y val="-2.8821247295833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05-4A8B-A7B1-7611377BFF85}"/>
                </c:ext>
              </c:extLst>
            </c:dLbl>
            <c:dLbl>
              <c:idx val="24"/>
              <c:layout>
                <c:manualLayout>
                  <c:x val="-1.8629156704806159E-2"/>
                  <c:y val="-9.0306574860277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B8-41A9-BB88-E71E1D2C99C9}"/>
                </c:ext>
              </c:extLst>
            </c:dLbl>
            <c:dLbl>
              <c:idx val="27"/>
              <c:layout>
                <c:manualLayout>
                  <c:x val="-3.5484108009154339E-3"/>
                  <c:y val="-3.8428329727777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A0-4492-94BE-056831F7CD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År!$G$8:$G$36</c:f>
              <c:numCache>
                <c:formatCode>0.0</c:formatCode>
                <c:ptCount val="29"/>
                <c:pt idx="0">
                  <c:v>35.678291420118505</c:v>
                </c:pt>
                <c:pt idx="1">
                  <c:v>36.17030225263764</c:v>
                </c:pt>
                <c:pt idx="2">
                  <c:v>36.679237561921099</c:v>
                </c:pt>
                <c:pt idx="3">
                  <c:v>36.365566746017123</c:v>
                </c:pt>
                <c:pt idx="4">
                  <c:v>36.955835451814174</c:v>
                </c:pt>
                <c:pt idx="5">
                  <c:v>38.593564356435486</c:v>
                </c:pt>
                <c:pt idx="6">
                  <c:v>40.05192727000501</c:v>
                </c:pt>
                <c:pt idx="7">
                  <c:v>39.803510037264211</c:v>
                </c:pt>
                <c:pt idx="8">
                  <c:v>40.722587181401181</c:v>
                </c:pt>
                <c:pt idx="9">
                  <c:v>42.324975669099565</c:v>
                </c:pt>
                <c:pt idx="10">
                  <c:v>42.164774071445677</c:v>
                </c:pt>
                <c:pt idx="11">
                  <c:v>42.315332995694973</c:v>
                </c:pt>
                <c:pt idx="12">
                  <c:v>41.496193603307717</c:v>
                </c:pt>
                <c:pt idx="13">
                  <c:v>42.431340602950712</c:v>
                </c:pt>
                <c:pt idx="14">
                  <c:v>41.019395964847135</c:v>
                </c:pt>
                <c:pt idx="15">
                  <c:v>40.658132684426334</c:v>
                </c:pt>
                <c:pt idx="16">
                  <c:v>40.04042314698053</c:v>
                </c:pt>
                <c:pt idx="17">
                  <c:v>39.923690704688873</c:v>
                </c:pt>
                <c:pt idx="18">
                  <c:v>40.342247127252037</c:v>
                </c:pt>
                <c:pt idx="19">
                  <c:v>41.887475857970671</c:v>
                </c:pt>
                <c:pt idx="20">
                  <c:v>42.220451258316551</c:v>
                </c:pt>
                <c:pt idx="21">
                  <c:v>41.083407275953853</c:v>
                </c:pt>
                <c:pt idx="22">
                  <c:v>41.854104166666701</c:v>
                </c:pt>
                <c:pt idx="23">
                  <c:v>43.438508029701261</c:v>
                </c:pt>
                <c:pt idx="24">
                  <c:v>42.60260084308139</c:v>
                </c:pt>
                <c:pt idx="25">
                  <c:v>44.139098024599377</c:v>
                </c:pt>
                <c:pt idx="26">
                  <c:v>43.294176194939006</c:v>
                </c:pt>
                <c:pt idx="27">
                  <c:v>42.097740319784464</c:v>
                </c:pt>
                <c:pt idx="28">
                  <c:v>42.132275688169727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5-4D11-8F37-31375C6ED161}"/>
            </c:ext>
          </c:extLst>
        </c:ser>
        <c:ser>
          <c:idx val="1"/>
          <c:order val="1"/>
          <c:tx>
            <c:v>Middel 2022</c:v>
          </c:tx>
          <c:spPr>
            <a:ln w="88900"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År!$AS$8:$AS$36</c:f>
              <c:numCache>
                <c:formatCode>0.0</c:formatCode>
                <c:ptCount val="29"/>
                <c:pt idx="0">
                  <c:v>42.132275688169727</c:v>
                </c:pt>
                <c:pt idx="1">
                  <c:v>42.132275688169727</c:v>
                </c:pt>
                <c:pt idx="2">
                  <c:v>42.132275688169727</c:v>
                </c:pt>
                <c:pt idx="3">
                  <c:v>42.132275688169727</c:v>
                </c:pt>
                <c:pt idx="4">
                  <c:v>42.132275688169727</c:v>
                </c:pt>
                <c:pt idx="5">
                  <c:v>42.132275688169727</c:v>
                </c:pt>
                <c:pt idx="6">
                  <c:v>42.132275688169727</c:v>
                </c:pt>
                <c:pt idx="7">
                  <c:v>42.132275688169727</c:v>
                </c:pt>
                <c:pt idx="8">
                  <c:v>42.132275688169727</c:v>
                </c:pt>
                <c:pt idx="9">
                  <c:v>42.132275688169727</c:v>
                </c:pt>
                <c:pt idx="10">
                  <c:v>42.132275688169727</c:v>
                </c:pt>
                <c:pt idx="11">
                  <c:v>42.132275688169727</c:v>
                </c:pt>
                <c:pt idx="12">
                  <c:v>42.132275688169727</c:v>
                </c:pt>
                <c:pt idx="13">
                  <c:v>42.132275688169727</c:v>
                </c:pt>
                <c:pt idx="14">
                  <c:v>42.132275688169727</c:v>
                </c:pt>
                <c:pt idx="15">
                  <c:v>42.132275688169727</c:v>
                </c:pt>
                <c:pt idx="16">
                  <c:v>42.132275688169727</c:v>
                </c:pt>
                <c:pt idx="17">
                  <c:v>42.132275688169727</c:v>
                </c:pt>
                <c:pt idx="18">
                  <c:v>42.132275688169727</c:v>
                </c:pt>
                <c:pt idx="19">
                  <c:v>42.132275688169727</c:v>
                </c:pt>
                <c:pt idx="20">
                  <c:v>42.132275688169727</c:v>
                </c:pt>
                <c:pt idx="21">
                  <c:v>42.132275688169727</c:v>
                </c:pt>
                <c:pt idx="22">
                  <c:v>42.132275688169727</c:v>
                </c:pt>
                <c:pt idx="23">
                  <c:v>42.132275688169727</c:v>
                </c:pt>
                <c:pt idx="24">
                  <c:v>42.132275688169727</c:v>
                </c:pt>
                <c:pt idx="25">
                  <c:v>42.132275688169727</c:v>
                </c:pt>
                <c:pt idx="26">
                  <c:v>42.132275688169727</c:v>
                </c:pt>
                <c:pt idx="27">
                  <c:v>42.132275688169727</c:v>
                </c:pt>
                <c:pt idx="28">
                  <c:v>42.132275688169727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3-4DCE-A9E0-91ACAF010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ax val="46"/>
          <c:min val="3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Middel KLASSE</a:t>
            </a:r>
            <a:r>
              <a:rPr lang="nb-NO" sz="2400" baseline="0"/>
              <a:t> per </a:t>
            </a:r>
            <a:r>
              <a:rPr lang="nb-NO" sz="24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Slakteri!$O$35:$O$59</c:f>
              <c:numCache>
                <c:formatCode>0.00</c:formatCode>
                <c:ptCount val="25"/>
                <c:pt idx="0">
                  <c:v>9.8085106382978733</c:v>
                </c:pt>
                <c:pt idx="1">
                  <c:v>8.034146341463412</c:v>
                </c:pt>
                <c:pt idx="2">
                  <c:v>7.6105563480741809</c:v>
                </c:pt>
                <c:pt idx="3">
                  <c:v>8.4475247524752497</c:v>
                </c:pt>
                <c:pt idx="4">
                  <c:v>8.5113636363636385</c:v>
                </c:pt>
                <c:pt idx="5">
                  <c:v>8.1</c:v>
                </c:pt>
                <c:pt idx="6">
                  <c:v>7.862385321100918</c:v>
                </c:pt>
                <c:pt idx="7">
                  <c:v>8.1594827586206904</c:v>
                </c:pt>
                <c:pt idx="8">
                  <c:v>8.603773584905662</c:v>
                </c:pt>
                <c:pt idx="9">
                  <c:v>7.862745098039218</c:v>
                </c:pt>
                <c:pt idx="10">
                  <c:v>8.6616161616161609</c:v>
                </c:pt>
                <c:pt idx="11">
                  <c:v>7.9344262295081984</c:v>
                </c:pt>
                <c:pt idx="12">
                  <c:v>8.7575757575757578</c:v>
                </c:pt>
                <c:pt idx="13">
                  <c:v>7.4803921568627452</c:v>
                </c:pt>
                <c:pt idx="14">
                  <c:v>7.2586206896551699</c:v>
                </c:pt>
                <c:pt idx="15">
                  <c:v>7.4901960784313726</c:v>
                </c:pt>
                <c:pt idx="16">
                  <c:v>7.6975609756097549</c:v>
                </c:pt>
                <c:pt idx="17">
                  <c:v>0</c:v>
                </c:pt>
                <c:pt idx="18">
                  <c:v>6.2258064516129021</c:v>
                </c:pt>
                <c:pt idx="19">
                  <c:v>7.7925407925407901</c:v>
                </c:pt>
                <c:pt idx="20">
                  <c:v>7.5333333333333314</c:v>
                </c:pt>
                <c:pt idx="21">
                  <c:v>8.3333333333333357</c:v>
                </c:pt>
                <c:pt idx="22">
                  <c:v>7.3744855967078209</c:v>
                </c:pt>
                <c:pt idx="23">
                  <c:v>0</c:v>
                </c:pt>
                <c:pt idx="24">
                  <c:v>8.2325581395348841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B-4EDC-890D-073C2FCA5B32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Slakteri!$O$9:$O$33</c:f>
              <c:numCache>
                <c:formatCode>0.00</c:formatCode>
                <c:ptCount val="25"/>
                <c:pt idx="0">
                  <c:v>0</c:v>
                </c:pt>
                <c:pt idx="1">
                  <c:v>8.3067484662576678</c:v>
                </c:pt>
                <c:pt idx="2">
                  <c:v>7.9918166939443553</c:v>
                </c:pt>
                <c:pt idx="3">
                  <c:v>8.7471482889733885</c:v>
                </c:pt>
                <c:pt idx="4">
                  <c:v>8.3732970027247955</c:v>
                </c:pt>
                <c:pt idx="5">
                  <c:v>8.3074712643678144</c:v>
                </c:pt>
                <c:pt idx="6">
                  <c:v>8.3388581952117864</c:v>
                </c:pt>
                <c:pt idx="7">
                  <c:v>8.0461538461538442</c:v>
                </c:pt>
                <c:pt idx="8">
                  <c:v>8</c:v>
                </c:pt>
                <c:pt idx="9">
                  <c:v>8.1020408163265305</c:v>
                </c:pt>
                <c:pt idx="10">
                  <c:v>9.0858585858585847</c:v>
                </c:pt>
                <c:pt idx="11">
                  <c:v>7.8295454545454541</c:v>
                </c:pt>
                <c:pt idx="12">
                  <c:v>8.898305084745763</c:v>
                </c:pt>
                <c:pt idx="13">
                  <c:v>8.4375</c:v>
                </c:pt>
                <c:pt idx="14">
                  <c:v>7.2448979591836737</c:v>
                </c:pt>
                <c:pt idx="15">
                  <c:v>7.8888888888888893</c:v>
                </c:pt>
                <c:pt idx="16">
                  <c:v>7.59375</c:v>
                </c:pt>
                <c:pt idx="17">
                  <c:v>0</c:v>
                </c:pt>
                <c:pt idx="18">
                  <c:v>7.25</c:v>
                </c:pt>
                <c:pt idx="19">
                  <c:v>8.1972972972972951</c:v>
                </c:pt>
                <c:pt idx="20">
                  <c:v>7.8767123287671232</c:v>
                </c:pt>
                <c:pt idx="21">
                  <c:v>0</c:v>
                </c:pt>
                <c:pt idx="22">
                  <c:v>7.3873873873873892</c:v>
                </c:pt>
                <c:pt idx="23">
                  <c:v>0</c:v>
                </c:pt>
                <c:pt idx="24">
                  <c:v>8.8139534883720874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B-4EDC-890D-073C2FCA5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342018753412999"/>
          <c:y val="0.1072171995448386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middel VEKT</a:t>
            </a:r>
            <a:r>
              <a:rPr lang="nb-NO" sz="2400" baseline="0"/>
              <a:t> per </a:t>
            </a:r>
            <a:r>
              <a:rPr lang="nb-NO" sz="24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Slakteri!$X$35:$X$59</c:f>
              <c:numCache>
                <c:formatCode>0.0</c:formatCode>
                <c:ptCount val="25"/>
                <c:pt idx="0">
                  <c:v>51.08936170212769</c:v>
                </c:pt>
                <c:pt idx="1">
                  <c:v>40.848780487804888</c:v>
                </c:pt>
                <c:pt idx="2">
                  <c:v>44.227246790299525</c:v>
                </c:pt>
                <c:pt idx="3">
                  <c:v>45.838415841584158</c:v>
                </c:pt>
                <c:pt idx="4">
                  <c:v>43.612727272727277</c:v>
                </c:pt>
                <c:pt idx="5">
                  <c:v>43.839666666666737</c:v>
                </c:pt>
                <c:pt idx="6">
                  <c:v>42.641100917431181</c:v>
                </c:pt>
                <c:pt idx="7">
                  <c:v>41.103017241379341</c:v>
                </c:pt>
                <c:pt idx="8">
                  <c:v>44.410094339622653</c:v>
                </c:pt>
                <c:pt idx="9">
                  <c:v>37.362745098039206</c:v>
                </c:pt>
                <c:pt idx="10">
                  <c:v>42.992929292929311</c:v>
                </c:pt>
                <c:pt idx="11">
                  <c:v>40.873770491803242</c:v>
                </c:pt>
                <c:pt idx="12">
                  <c:v>48.230303030303006</c:v>
                </c:pt>
                <c:pt idx="13">
                  <c:v>39.419607843137264</c:v>
                </c:pt>
                <c:pt idx="14">
                  <c:v>36.736206896551749</c:v>
                </c:pt>
                <c:pt idx="15">
                  <c:v>40.358823529411751</c:v>
                </c:pt>
                <c:pt idx="16">
                  <c:v>36.119512195121942</c:v>
                </c:pt>
                <c:pt idx="17">
                  <c:v>0</c:v>
                </c:pt>
                <c:pt idx="18">
                  <c:v>23.941935483870967</c:v>
                </c:pt>
                <c:pt idx="19">
                  <c:v>41.043822843822845</c:v>
                </c:pt>
                <c:pt idx="20">
                  <c:v>36.276666666666657</c:v>
                </c:pt>
                <c:pt idx="21">
                  <c:v>31.977777777777781</c:v>
                </c:pt>
                <c:pt idx="22">
                  <c:v>38.995473251028805</c:v>
                </c:pt>
                <c:pt idx="23">
                  <c:v>0</c:v>
                </c:pt>
                <c:pt idx="24">
                  <c:v>41.223255813953472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D0-4ACE-A25C-D4DA6822FD42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Slakteri!$D$9:$D$33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Slakteri!$X$9:$X$33</c:f>
              <c:numCache>
                <c:formatCode>0.0</c:formatCode>
                <c:ptCount val="25"/>
                <c:pt idx="0">
                  <c:v>0</c:v>
                </c:pt>
                <c:pt idx="1">
                  <c:v>43.218404907975469</c:v>
                </c:pt>
                <c:pt idx="2">
                  <c:v>41.671031096563041</c:v>
                </c:pt>
                <c:pt idx="3">
                  <c:v>46.61406844106461</c:v>
                </c:pt>
                <c:pt idx="4">
                  <c:v>42.406267029972753</c:v>
                </c:pt>
                <c:pt idx="5">
                  <c:v>44.0307471264368</c:v>
                </c:pt>
                <c:pt idx="6">
                  <c:v>42.422099447513801</c:v>
                </c:pt>
                <c:pt idx="7">
                  <c:v>41.486153846153904</c:v>
                </c:pt>
                <c:pt idx="8">
                  <c:v>35.685714285714297</c:v>
                </c:pt>
                <c:pt idx="9">
                  <c:v>41.722448979591839</c:v>
                </c:pt>
                <c:pt idx="10">
                  <c:v>46.377777777777801</c:v>
                </c:pt>
                <c:pt idx="11">
                  <c:v>39.707386363636367</c:v>
                </c:pt>
                <c:pt idx="12">
                  <c:v>50.496610169491518</c:v>
                </c:pt>
                <c:pt idx="13">
                  <c:v>40.892708333333346</c:v>
                </c:pt>
                <c:pt idx="14">
                  <c:v>38.453061224489801</c:v>
                </c:pt>
                <c:pt idx="15">
                  <c:v>41.591111111111111</c:v>
                </c:pt>
                <c:pt idx="16">
                  <c:v>34.866145833333348</c:v>
                </c:pt>
                <c:pt idx="17">
                  <c:v>0</c:v>
                </c:pt>
                <c:pt idx="18">
                  <c:v>35.825000000000003</c:v>
                </c:pt>
                <c:pt idx="19">
                  <c:v>41.984054054053992</c:v>
                </c:pt>
                <c:pt idx="20">
                  <c:v>38.16986301369861</c:v>
                </c:pt>
                <c:pt idx="21">
                  <c:v>0</c:v>
                </c:pt>
                <c:pt idx="22">
                  <c:v>36.246846846846864</c:v>
                </c:pt>
                <c:pt idx="23">
                  <c:v>0</c:v>
                </c:pt>
                <c:pt idx="24">
                  <c:v>43.941860465116278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D0-4ACE-A25C-D4DA6822F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342018753412999"/>
          <c:y val="0.1072171995448386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</a:t>
            </a:r>
            <a:r>
              <a:rPr lang="nb-NO" sz="2400" baseline="0"/>
              <a:t> a</a:t>
            </a:r>
            <a:r>
              <a:rPr lang="nb-NO" sz="2400"/>
              <a:t>ntall%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Slakteri!$I$35:$I$59</c15:sqref>
                  </c15:fullRef>
                </c:ext>
              </c:extLst>
              <c:f>(Slakteri!$I$35:$I$42,Slakteri!$I$44:$I$51,Slakteri!$I$54:$I$59)</c:f>
              <c:numCache>
                <c:formatCode>0.0</c:formatCode>
                <c:ptCount val="22"/>
                <c:pt idx="0">
                  <c:v>0.90541321518011963</c:v>
                </c:pt>
                <c:pt idx="1">
                  <c:v>3.9491427470622225</c:v>
                </c:pt>
                <c:pt idx="2">
                  <c:v>13.504141783856676</c:v>
                </c:pt>
                <c:pt idx="3">
                  <c:v>9.7283760354459652</c:v>
                </c:pt>
                <c:pt idx="4">
                  <c:v>8.4762088229628194</c:v>
                </c:pt>
                <c:pt idx="5">
                  <c:v>5.7792332883837414</c:v>
                </c:pt>
                <c:pt idx="6">
                  <c:v>10.498940473897129</c:v>
                </c:pt>
                <c:pt idx="7">
                  <c:v>8.9385474860335208</c:v>
                </c:pt>
                <c:pt idx="8">
                  <c:v>0.98246965902523586</c:v>
                </c:pt>
                <c:pt idx="9">
                  <c:v>3.8142939703332672</c:v>
                </c:pt>
                <c:pt idx="10">
                  <c:v>3.5253323059140822</c:v>
                </c:pt>
                <c:pt idx="11">
                  <c:v>1.2714313234444237</c:v>
                </c:pt>
                <c:pt idx="12">
                  <c:v>1.9649393180504715</c:v>
                </c:pt>
                <c:pt idx="13">
                  <c:v>3.3519553072625703</c:v>
                </c:pt>
                <c:pt idx="14">
                  <c:v>0.98246965902523586</c:v>
                </c:pt>
                <c:pt idx="15">
                  <c:v>3.9491427470622225</c:v>
                </c:pt>
                <c:pt idx="16">
                  <c:v>8.2643036023887504</c:v>
                </c:pt>
                <c:pt idx="17">
                  <c:v>1.7337699865151222</c:v>
                </c:pt>
                <c:pt idx="18">
                  <c:v>0.17337699865151221</c:v>
                </c:pt>
                <c:pt idx="19">
                  <c:v>4.6811789635908285</c:v>
                </c:pt>
                <c:pt idx="20">
                  <c:v>0</c:v>
                </c:pt>
                <c:pt idx="21">
                  <c:v>0.82835677133500285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F-4C0E-A59F-8729C9FDA4F3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Slakteri!$I$9:$I$33</c15:sqref>
                  </c15:fullRef>
                </c:ext>
              </c:extLst>
              <c:f>(Slakteri!$I$9:$I$16,Slakteri!$I$18:$I$25,Slakteri!$I$28:$I$33)</c:f>
              <c:numCache>
                <c:formatCode>0.0</c:formatCode>
                <c:ptCount val="22"/>
                <c:pt idx="0">
                  <c:v>0</c:v>
                </c:pt>
                <c:pt idx="1">
                  <c:v>3.4250893044757311</c:v>
                </c:pt>
                <c:pt idx="2">
                  <c:v>12.83883168732927</c:v>
                </c:pt>
                <c:pt idx="3">
                  <c:v>11.052742172725361</c:v>
                </c:pt>
                <c:pt idx="4">
                  <c:v>7.7117041395251116</c:v>
                </c:pt>
                <c:pt idx="5">
                  <c:v>7.31246060096659</c:v>
                </c:pt>
                <c:pt idx="6">
                  <c:v>11.409960075646142</c:v>
                </c:pt>
                <c:pt idx="7">
                  <c:v>10.926665265812147</c:v>
                </c:pt>
                <c:pt idx="8">
                  <c:v>1.0296280731246059</c:v>
                </c:pt>
                <c:pt idx="9">
                  <c:v>4.1605379281361632</c:v>
                </c:pt>
                <c:pt idx="10">
                  <c:v>3.6982559361210328</c:v>
                </c:pt>
                <c:pt idx="11">
                  <c:v>1.2397562513133009</c:v>
                </c:pt>
                <c:pt idx="12">
                  <c:v>2.0172305106114727</c:v>
                </c:pt>
                <c:pt idx="13">
                  <c:v>3.0888842193738184</c:v>
                </c:pt>
                <c:pt idx="14">
                  <c:v>0.94557680184912818</c:v>
                </c:pt>
                <c:pt idx="15">
                  <c:v>4.0344610212229455</c:v>
                </c:pt>
                <c:pt idx="16">
                  <c:v>7.7747425929817187</c:v>
                </c:pt>
                <c:pt idx="17">
                  <c:v>1.5339357007774745</c:v>
                </c:pt>
                <c:pt idx="18">
                  <c:v>0</c:v>
                </c:pt>
                <c:pt idx="19">
                  <c:v>4.6648455557890323</c:v>
                </c:pt>
                <c:pt idx="20">
                  <c:v>0</c:v>
                </c:pt>
                <c:pt idx="21">
                  <c:v>0.90355116621138898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F-4C0E-A59F-8729C9FDA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Vær, antall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1572737300482E-2"/>
          <c:y val="0.15877043841189104"/>
          <c:w val="0.88162889914421105"/>
          <c:h val="0.7320961610859677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Klasse!$F$29:$F$45</c:f>
              <c:numCache>
                <c:formatCode>General</c:formatCode>
                <c:ptCount val="17"/>
                <c:pt idx="0">
                  <c:v>4</c:v>
                </c:pt>
                <c:pt idx="1">
                  <c:v>15</c:v>
                </c:pt>
                <c:pt idx="2">
                  <c:v>42</c:v>
                </c:pt>
                <c:pt idx="3">
                  <c:v>88</c:v>
                </c:pt>
                <c:pt idx="4">
                  <c:v>215</c:v>
                </c:pt>
                <c:pt idx="5">
                  <c:v>583</c:v>
                </c:pt>
                <c:pt idx="6">
                  <c:v>871</c:v>
                </c:pt>
                <c:pt idx="7">
                  <c:v>1253</c:v>
                </c:pt>
                <c:pt idx="8">
                  <c:v>1183</c:v>
                </c:pt>
                <c:pt idx="9">
                  <c:v>517</c:v>
                </c:pt>
                <c:pt idx="10">
                  <c:v>270</c:v>
                </c:pt>
                <c:pt idx="11">
                  <c:v>98</c:v>
                </c:pt>
                <c:pt idx="12">
                  <c:v>17</c:v>
                </c:pt>
                <c:pt idx="13">
                  <c:v>4</c:v>
                </c:pt>
                <c:pt idx="14">
                  <c:v>1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16-4CD7-9AD8-6272F4C0BE00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7.7972715535656826E-3"/>
                  <c:y val="-6.2458924240931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CD-4698-9043-CBFC9E338AAD}"/>
                </c:ext>
              </c:extLst>
            </c:dLbl>
            <c:dLbl>
              <c:idx val="6"/>
              <c:layout>
                <c:manualLayout>
                  <c:x val="-5.8479536651742615E-3"/>
                  <c:y val="-6.0376960099567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CD-4698-9043-CBFC9E338AAD}"/>
                </c:ext>
              </c:extLst>
            </c:dLbl>
            <c:dLbl>
              <c:idx val="7"/>
              <c:layout>
                <c:manualLayout>
                  <c:x val="-9.7465894419571739E-3"/>
                  <c:y val="-0.120753920199134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CD-4698-9043-CBFC9E338AAD}"/>
                </c:ext>
              </c:extLst>
            </c:dLbl>
            <c:dLbl>
              <c:idx val="8"/>
              <c:layout>
                <c:manualLayout>
                  <c:x val="-4.8732947209785514E-3"/>
                  <c:y val="-4.9967139392745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8B-429D-A028-1294756543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Klasse!$F$11:$F$27</c:f>
              <c:numCache>
                <c:formatCode>General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13</c:v>
                </c:pt>
                <c:pt idx="3">
                  <c:v>82</c:v>
                </c:pt>
                <c:pt idx="4">
                  <c:v>209</c:v>
                </c:pt>
                <c:pt idx="5">
                  <c:v>510</c:v>
                </c:pt>
                <c:pt idx="6">
                  <c:v>720</c:v>
                </c:pt>
                <c:pt idx="7">
                  <c:v>968</c:v>
                </c:pt>
                <c:pt idx="8">
                  <c:v>1174</c:v>
                </c:pt>
                <c:pt idx="9">
                  <c:v>633</c:v>
                </c:pt>
                <c:pt idx="10">
                  <c:v>327</c:v>
                </c:pt>
                <c:pt idx="11">
                  <c:v>76</c:v>
                </c:pt>
                <c:pt idx="12">
                  <c:v>17</c:v>
                </c:pt>
                <c:pt idx="13">
                  <c:v>7</c:v>
                </c:pt>
                <c:pt idx="14">
                  <c:v>1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16-4CD7-9AD8-6272F4C0B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467147652832129"/>
          <c:y val="0.16380401131021463"/>
          <c:w val="8.7172375329273771E-2"/>
          <c:h val="0.15322138054145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Middel slaktevekt innen KLASSE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017501844527499"/>
          <c:w val="0.90142522507267242"/>
          <c:h val="0.71529857154952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KL!$X$251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KL!$AC$251:$AC$265</c:f>
              <c:numCache>
                <c:formatCode>0.0</c:formatCode>
                <c:ptCount val="15"/>
                <c:pt idx="0">
                  <c:v>22.400000000000006</c:v>
                </c:pt>
                <c:pt idx="1">
                  <c:v>22.735937499999995</c:v>
                </c:pt>
                <c:pt idx="2">
                  <c:v>24.527868852459015</c:v>
                </c:pt>
                <c:pt idx="3">
                  <c:v>26.75422077922078</c:v>
                </c:pt>
                <c:pt idx="4">
                  <c:v>29.535057471264377</c:v>
                </c:pt>
                <c:pt idx="5">
                  <c:v>32.633415536374827</c:v>
                </c:pt>
                <c:pt idx="6">
                  <c:v>36.977014925373112</c:v>
                </c:pt>
                <c:pt idx="7">
                  <c:v>41.403657074340579</c:v>
                </c:pt>
                <c:pt idx="8">
                  <c:v>45.76953179594684</c:v>
                </c:pt>
                <c:pt idx="9">
                  <c:v>48.470578231292571</c:v>
                </c:pt>
                <c:pt idx="10">
                  <c:v>51.441772151898689</c:v>
                </c:pt>
                <c:pt idx="11">
                  <c:v>54.640101522842592</c:v>
                </c:pt>
                <c:pt idx="12">
                  <c:v>55.026380368098145</c:v>
                </c:pt>
                <c:pt idx="13">
                  <c:v>58.491891891891882</c:v>
                </c:pt>
                <c:pt idx="14">
                  <c:v>57.76724137931032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7C-4106-9201-2D300A81B786}"/>
            </c:ext>
          </c:extLst>
        </c:ser>
        <c:ser>
          <c:idx val="5"/>
          <c:order val="1"/>
          <c:tx>
            <c:strRef>
              <c:f>KL!$X$176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KL!$AC$176:$AC$190</c:f>
              <c:numCache>
                <c:formatCode>0.0</c:formatCode>
                <c:ptCount val="15"/>
                <c:pt idx="0">
                  <c:v>16.125</c:v>
                </c:pt>
                <c:pt idx="1">
                  <c:v>22.634482758620685</c:v>
                </c:pt>
                <c:pt idx="2">
                  <c:v>22.02</c:v>
                </c:pt>
                <c:pt idx="3">
                  <c:v>23.869480519480511</c:v>
                </c:pt>
                <c:pt idx="4">
                  <c:v>25.536263736263717</c:v>
                </c:pt>
                <c:pt idx="5">
                  <c:v>27.802664298401421</c:v>
                </c:pt>
                <c:pt idx="6">
                  <c:v>30.948029556650251</c:v>
                </c:pt>
                <c:pt idx="7">
                  <c:v>35.957769516728639</c:v>
                </c:pt>
                <c:pt idx="8">
                  <c:v>42.729892601431992</c:v>
                </c:pt>
                <c:pt idx="9">
                  <c:v>47.581846799580255</c:v>
                </c:pt>
                <c:pt idx="10">
                  <c:v>51.25</c:v>
                </c:pt>
                <c:pt idx="11">
                  <c:v>54.153963414634163</c:v>
                </c:pt>
                <c:pt idx="12">
                  <c:v>56.268571428571441</c:v>
                </c:pt>
                <c:pt idx="13">
                  <c:v>58.758571428571408</c:v>
                </c:pt>
                <c:pt idx="14">
                  <c:v>63.944444444444443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7C-4106-9201-2D300A81B786}"/>
            </c:ext>
          </c:extLst>
        </c:ser>
        <c:ser>
          <c:idx val="1"/>
          <c:order val="2"/>
          <c:tx>
            <c:strRef>
              <c:f>KL!$X$101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KL!$AC$101:$AC$115</c:f>
              <c:numCache>
                <c:formatCode>0.0</c:formatCode>
                <c:ptCount val="15"/>
                <c:pt idx="0">
                  <c:v>17.8</c:v>
                </c:pt>
                <c:pt idx="1">
                  <c:v>23.05130434782609</c:v>
                </c:pt>
                <c:pt idx="2">
                  <c:v>23.725769230769224</c:v>
                </c:pt>
                <c:pt idx="3">
                  <c:v>25.437289719626161</c:v>
                </c:pt>
                <c:pt idx="4">
                  <c:v>27.89284671532846</c:v>
                </c:pt>
                <c:pt idx="5">
                  <c:v>29.741954397394135</c:v>
                </c:pt>
                <c:pt idx="6">
                  <c:v>34.706209150326778</c:v>
                </c:pt>
                <c:pt idx="7">
                  <c:v>39.548639191290867</c:v>
                </c:pt>
                <c:pt idx="8">
                  <c:v>46.402143835616407</c:v>
                </c:pt>
                <c:pt idx="9">
                  <c:v>50.634038748137101</c:v>
                </c:pt>
                <c:pt idx="10">
                  <c:v>54.183586337760929</c:v>
                </c:pt>
                <c:pt idx="11">
                  <c:v>57.292097560975606</c:v>
                </c:pt>
                <c:pt idx="12">
                  <c:v>58.679420289855081</c:v>
                </c:pt>
                <c:pt idx="13">
                  <c:v>62.372333333333351</c:v>
                </c:pt>
                <c:pt idx="14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7C-4106-9201-2D300A81B786}"/>
            </c:ext>
          </c:extLst>
        </c:ser>
        <c:ser>
          <c:idx val="4"/>
          <c:order val="3"/>
          <c:tx>
            <c:strRef>
              <c:f>KL!$X$26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KL!$AC$26:$AC$40</c:f>
              <c:numCache>
                <c:formatCode>0.0</c:formatCode>
                <c:ptCount val="15"/>
                <c:pt idx="0">
                  <c:v>18.650000000000006</c:v>
                </c:pt>
                <c:pt idx="1">
                  <c:v>24.519999999999996</c:v>
                </c:pt>
                <c:pt idx="2">
                  <c:v>24.733333333333341</c:v>
                </c:pt>
                <c:pt idx="3">
                  <c:v>26.495454545454539</c:v>
                </c:pt>
                <c:pt idx="4">
                  <c:v>27.012558139534903</c:v>
                </c:pt>
                <c:pt idx="5">
                  <c:v>30.256946826758195</c:v>
                </c:pt>
                <c:pt idx="6">
                  <c:v>34.931228473019473</c:v>
                </c:pt>
                <c:pt idx="7">
                  <c:v>41.022665602553822</c:v>
                </c:pt>
                <c:pt idx="8">
                  <c:v>48.561453930684578</c:v>
                </c:pt>
                <c:pt idx="9">
                  <c:v>53.791876208897449</c:v>
                </c:pt>
                <c:pt idx="10">
                  <c:v>58.381851851851856</c:v>
                </c:pt>
                <c:pt idx="11">
                  <c:v>60.412959183673486</c:v>
                </c:pt>
                <c:pt idx="12">
                  <c:v>64.529411764705856</c:v>
                </c:pt>
                <c:pt idx="13">
                  <c:v>64.125</c:v>
                </c:pt>
                <c:pt idx="14">
                  <c:v>95.600000000000023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7C-4106-9201-2D300A81B786}"/>
            </c:ext>
          </c:extLst>
        </c:ser>
        <c:ser>
          <c:idx val="6"/>
          <c:order val="4"/>
          <c:tx>
            <c:strRef>
              <c:f>KL!$X$11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KL!$AC$11:$AC$25</c:f>
              <c:numCache>
                <c:formatCode>0.0</c:formatCode>
                <c:ptCount val="15"/>
                <c:pt idx="0">
                  <c:v>0</c:v>
                </c:pt>
                <c:pt idx="1">
                  <c:v>25.722222222222221</c:v>
                </c:pt>
                <c:pt idx="2">
                  <c:v>20.569230769230764</c:v>
                </c:pt>
                <c:pt idx="3">
                  <c:v>20.987804878048781</c:v>
                </c:pt>
                <c:pt idx="4">
                  <c:v>24.83684210526317</c:v>
                </c:pt>
                <c:pt idx="5">
                  <c:v>29.101568627450952</c:v>
                </c:pt>
                <c:pt idx="6">
                  <c:v>33.949583333333365</c:v>
                </c:pt>
                <c:pt idx="7">
                  <c:v>40.182438016528941</c:v>
                </c:pt>
                <c:pt idx="8">
                  <c:v>46.774105621805795</c:v>
                </c:pt>
                <c:pt idx="9">
                  <c:v>53.409004739336496</c:v>
                </c:pt>
                <c:pt idx="10">
                  <c:v>59.242813455657497</c:v>
                </c:pt>
                <c:pt idx="11">
                  <c:v>62.809210526315802</c:v>
                </c:pt>
                <c:pt idx="12">
                  <c:v>65.39411764705882</c:v>
                </c:pt>
                <c:pt idx="13">
                  <c:v>67.071428571428598</c:v>
                </c:pt>
                <c:pt idx="14">
                  <c:v>55.9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7C-4106-9201-2D300A81B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2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8.0757715090185034E-2"/>
          <c:h val="0.2471743695531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andels% over 23 kg per KLASSE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28154926580128E-2"/>
          <c:y val="0.18636338019097307"/>
          <c:w val="0.88481166205575656"/>
          <c:h val="0.67789981965444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Klasse!$Y$260:$Y$274</c:f>
              <c:numCache>
                <c:formatCode>0</c:formatCode>
                <c:ptCount val="15"/>
                <c:pt idx="0">
                  <c:v>50</c:v>
                </c:pt>
                <c:pt idx="1">
                  <c:v>48.4375</c:v>
                </c:pt>
                <c:pt idx="2">
                  <c:v>50.819672131147534</c:v>
                </c:pt>
                <c:pt idx="3">
                  <c:v>64.610389610389603</c:v>
                </c:pt>
                <c:pt idx="4">
                  <c:v>73.41954022988503</c:v>
                </c:pt>
                <c:pt idx="5">
                  <c:v>86.18988902589399</c:v>
                </c:pt>
                <c:pt idx="6">
                  <c:v>94.029850746268622</c:v>
                </c:pt>
                <c:pt idx="7">
                  <c:v>98.681055155875328</c:v>
                </c:pt>
                <c:pt idx="8">
                  <c:v>99.65059399021662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96.551724137931018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F-4633-9E19-D4F1A831D87E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Klasse!$Y$185:$Y$199</c:f>
              <c:numCache>
                <c:formatCode>0</c:formatCode>
                <c:ptCount val="15"/>
                <c:pt idx="0">
                  <c:v>12.5</c:v>
                </c:pt>
                <c:pt idx="1">
                  <c:v>44.827586206896555</c:v>
                </c:pt>
                <c:pt idx="2">
                  <c:v>41.333333333333343</c:v>
                </c:pt>
                <c:pt idx="3">
                  <c:v>51.948051948051933</c:v>
                </c:pt>
                <c:pt idx="4">
                  <c:v>55.769230769230759</c:v>
                </c:pt>
                <c:pt idx="5">
                  <c:v>65.896980461811737</c:v>
                </c:pt>
                <c:pt idx="6">
                  <c:v>79.679802955665011</c:v>
                </c:pt>
                <c:pt idx="7">
                  <c:v>90.557620817843869</c:v>
                </c:pt>
                <c:pt idx="8">
                  <c:v>97.673031026252971</c:v>
                </c:pt>
                <c:pt idx="9">
                  <c:v>99.89506820566632</c:v>
                </c:pt>
                <c:pt idx="10">
                  <c:v>99.869791666666686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F-4633-9E19-D4F1A831D87E}"/>
            </c:ext>
          </c:extLst>
        </c:ser>
        <c:ser>
          <c:idx val="1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Klasse!$Y$110:$Y$124</c:f>
              <c:numCache>
                <c:formatCode>0</c:formatCode>
                <c:ptCount val="15"/>
                <c:pt idx="0">
                  <c:v>33.333333333333343</c:v>
                </c:pt>
                <c:pt idx="1">
                  <c:v>47.826086956521742</c:v>
                </c:pt>
                <c:pt idx="2">
                  <c:v>48.076923076923087</c:v>
                </c:pt>
                <c:pt idx="3">
                  <c:v>58.878504672897193</c:v>
                </c:pt>
                <c:pt idx="4">
                  <c:v>67.518248175182492</c:v>
                </c:pt>
                <c:pt idx="5">
                  <c:v>73.941368078175927</c:v>
                </c:pt>
                <c:pt idx="6">
                  <c:v>88.997821350762521</c:v>
                </c:pt>
                <c:pt idx="7">
                  <c:v>96.034214618973564</c:v>
                </c:pt>
                <c:pt idx="8">
                  <c:v>99.589041095890394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3F-4633-9E19-D4F1A831D87E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Klasse!$Y$29:$Y$45</c:f>
              <c:numCache>
                <c:formatCode>0</c:formatCode>
                <c:ptCount val="17"/>
                <c:pt idx="0">
                  <c:v>25</c:v>
                </c:pt>
                <c:pt idx="1">
                  <c:v>53.33333333333335</c:v>
                </c:pt>
                <c:pt idx="2">
                  <c:v>54.761904761904759</c:v>
                </c:pt>
                <c:pt idx="3">
                  <c:v>62.5</c:v>
                </c:pt>
                <c:pt idx="4">
                  <c:v>65.116279069767444</c:v>
                </c:pt>
                <c:pt idx="5">
                  <c:v>79.93138936535162</c:v>
                </c:pt>
                <c:pt idx="6">
                  <c:v>92.307692307692321</c:v>
                </c:pt>
                <c:pt idx="7">
                  <c:v>98.004788507581793</c:v>
                </c:pt>
                <c:pt idx="8">
                  <c:v>99.577345731191869</c:v>
                </c:pt>
                <c:pt idx="9">
                  <c:v>99.806576402321099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6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3F-4633-9E19-D4F1A831D87E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Klasse!$Y$11:$Y$27</c:f>
              <c:numCache>
                <c:formatCode>0</c:formatCode>
                <c:ptCount val="17"/>
                <c:pt idx="0">
                  <c:v>0</c:v>
                </c:pt>
                <c:pt idx="1">
                  <c:v>44.44444444444445</c:v>
                </c:pt>
                <c:pt idx="2">
                  <c:v>30.769230769230759</c:v>
                </c:pt>
                <c:pt idx="3">
                  <c:v>37.804878048780495</c:v>
                </c:pt>
                <c:pt idx="4">
                  <c:v>52.15311004784688</c:v>
                </c:pt>
                <c:pt idx="5">
                  <c:v>74.901960784313729</c:v>
                </c:pt>
                <c:pt idx="6">
                  <c:v>92.083333333333314</c:v>
                </c:pt>
                <c:pt idx="7">
                  <c:v>99.173553719008282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6">
                  <c:v>91.666666666666686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3F-4633-9E19-D4F1A831D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0464"/>
        <c:axId val="666700856"/>
      </c:barChart>
      <c:catAx>
        <c:axId val="66670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7008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46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69503497618174"/>
          <c:y val="0.15106601967857552"/>
          <c:w val="6.9727813209247508E-2"/>
          <c:h val="0.223136021886480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Vær: andelen av overfete slakt innen KLASSE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7926005603867E-2"/>
          <c:y val="0.15149165857692445"/>
          <c:w val="0.88663169789885243"/>
          <c:h val="0.70616627749117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KL!$X$251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KL!$AE$251:$AE$265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-0.81967213114754112</c:v>
                </c:pt>
                <c:pt idx="3">
                  <c:v>0.32467532467532462</c:v>
                </c:pt>
                <c:pt idx="4">
                  <c:v>4.4540229885057459</c:v>
                </c:pt>
                <c:pt idx="5">
                  <c:v>10.850801479654749</c:v>
                </c:pt>
                <c:pt idx="6">
                  <c:v>15.223880597014924</c:v>
                </c:pt>
                <c:pt idx="7">
                  <c:v>29.196642685851319</c:v>
                </c:pt>
                <c:pt idx="8">
                  <c:v>38.294898672257155</c:v>
                </c:pt>
                <c:pt idx="9">
                  <c:v>45.408163265306122</c:v>
                </c:pt>
                <c:pt idx="10">
                  <c:v>49.493670886075954</c:v>
                </c:pt>
                <c:pt idx="11">
                  <c:v>55.583756345177662</c:v>
                </c:pt>
                <c:pt idx="12">
                  <c:v>46.625766871165638</c:v>
                </c:pt>
                <c:pt idx="13">
                  <c:v>57.657657657657637</c:v>
                </c:pt>
                <c:pt idx="14">
                  <c:v>43.103448275862064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BA-40D3-BF72-67928807567B}"/>
            </c:ext>
          </c:extLst>
        </c:ser>
        <c:ser>
          <c:idx val="5"/>
          <c:order val="1"/>
          <c:tx>
            <c:strRef>
              <c:f>KL!$X$176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KL!$AE$176:$AE$190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0.64935064935064923</c:v>
                </c:pt>
                <c:pt idx="4">
                  <c:v>1.648351648351648</c:v>
                </c:pt>
                <c:pt idx="5">
                  <c:v>6.0390763765541742</c:v>
                </c:pt>
                <c:pt idx="6">
                  <c:v>9.2364532019704395</c:v>
                </c:pt>
                <c:pt idx="7">
                  <c:v>20.520446096654272</c:v>
                </c:pt>
                <c:pt idx="8">
                  <c:v>26.670644391408121</c:v>
                </c:pt>
                <c:pt idx="9">
                  <c:v>32.004197271773343</c:v>
                </c:pt>
                <c:pt idx="10">
                  <c:v>40.364583333333343</c:v>
                </c:pt>
                <c:pt idx="11">
                  <c:v>41.463414634146339</c:v>
                </c:pt>
                <c:pt idx="12">
                  <c:v>36.428571428571438</c:v>
                </c:pt>
                <c:pt idx="13">
                  <c:v>40</c:v>
                </c:pt>
                <c:pt idx="14">
                  <c:v>33.333333333333343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BA-40D3-BF72-67928807567B}"/>
            </c:ext>
          </c:extLst>
        </c:ser>
        <c:ser>
          <c:idx val="1"/>
          <c:order val="2"/>
          <c:tx>
            <c:strRef>
              <c:f>KL!$X$101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KL!$AE$101:$AE$115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2.1897810218978111</c:v>
                </c:pt>
                <c:pt idx="5">
                  <c:v>9.4462540716612349</c:v>
                </c:pt>
                <c:pt idx="6">
                  <c:v>11.546840958605664</c:v>
                </c:pt>
                <c:pt idx="7">
                  <c:v>20.995334370139968</c:v>
                </c:pt>
                <c:pt idx="8">
                  <c:v>28.150684931506845</c:v>
                </c:pt>
                <c:pt idx="9">
                  <c:v>31.445603576751129</c:v>
                </c:pt>
                <c:pt idx="10">
                  <c:v>40.227703984819748</c:v>
                </c:pt>
                <c:pt idx="11">
                  <c:v>47.317073170731717</c:v>
                </c:pt>
                <c:pt idx="12">
                  <c:v>42.028985507246389</c:v>
                </c:pt>
                <c:pt idx="13">
                  <c:v>46.666666666666657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BA-40D3-BF72-67928807567B}"/>
            </c:ext>
          </c:extLst>
        </c:ser>
        <c:ser>
          <c:idx val="4"/>
          <c:order val="3"/>
          <c:tx>
            <c:strRef>
              <c:f>KL!$X$26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KL!$AE$26:$AE$40</c:f>
              <c:numCache>
                <c:formatCode>0.00</c:formatCode>
                <c:ptCount val="15"/>
                <c:pt idx="0">
                  <c:v>0</c:v>
                </c:pt>
                <c:pt idx="1">
                  <c:v>6.6666666666666687</c:v>
                </c:pt>
                <c:pt idx="2">
                  <c:v>0</c:v>
                </c:pt>
                <c:pt idx="3">
                  <c:v>0</c:v>
                </c:pt>
                <c:pt idx="4">
                  <c:v>0.93023255813953509</c:v>
                </c:pt>
                <c:pt idx="5">
                  <c:v>6.1749571183533458</c:v>
                </c:pt>
                <c:pt idx="6">
                  <c:v>13.777267508610796</c:v>
                </c:pt>
                <c:pt idx="7">
                  <c:v>23.942537909018355</c:v>
                </c:pt>
                <c:pt idx="8">
                  <c:v>27.979712595097219</c:v>
                </c:pt>
                <c:pt idx="9">
                  <c:v>35.20309477756286</c:v>
                </c:pt>
                <c:pt idx="10">
                  <c:v>41.851851851851855</c:v>
                </c:pt>
                <c:pt idx="11">
                  <c:v>54.081632653061213</c:v>
                </c:pt>
                <c:pt idx="12">
                  <c:v>64.705882352941188</c:v>
                </c:pt>
                <c:pt idx="13">
                  <c:v>50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BA-40D3-BF72-67928807567B}"/>
            </c:ext>
          </c:extLst>
        </c:ser>
        <c:ser>
          <c:idx val="6"/>
          <c:order val="4"/>
          <c:tx>
            <c:strRef>
              <c:f>KL!$X$11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KL!$AE$11:$AE$25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0.95693779904306242</c:v>
                </c:pt>
                <c:pt idx="5">
                  <c:v>5.4901960784313744</c:v>
                </c:pt>
                <c:pt idx="6">
                  <c:v>12.5</c:v>
                </c:pt>
                <c:pt idx="7">
                  <c:v>22.107438016528928</c:v>
                </c:pt>
                <c:pt idx="8">
                  <c:v>26.575809199318577</c:v>
                </c:pt>
                <c:pt idx="9">
                  <c:v>34.755134281200633</c:v>
                </c:pt>
                <c:pt idx="10">
                  <c:v>55.963302752293586</c:v>
                </c:pt>
                <c:pt idx="11">
                  <c:v>59.210526315789458</c:v>
                </c:pt>
                <c:pt idx="12">
                  <c:v>70.588235294117652</c:v>
                </c:pt>
                <c:pt idx="13">
                  <c:v>85.714285714285694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BA-40D3-BF72-679288075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699288"/>
        <c:axId val="666699680"/>
      </c:barChart>
      <c:catAx>
        <c:axId val="666699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96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6996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9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39858755184381"/>
          <c:y val="0.18596861254412167"/>
          <c:w val="5.5309831293212208E-2"/>
          <c:h val="0.264045281459674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fettgruppe innen KLASSE</a:t>
            </a:r>
          </a:p>
        </c:rich>
      </c:tx>
      <c:layout>
        <c:manualLayout>
          <c:xMode val="edge"/>
          <c:yMode val="edge"/>
          <c:x val="0.19257787730662107"/>
          <c:y val="4.72984718671993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4429444280313247"/>
          <c:w val="0.90304877314647591"/>
          <c:h val="0.670045557111233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KL!$X$251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KL!$AD$251:$AD$265</c:f>
              <c:numCache>
                <c:formatCode>0.00</c:formatCode>
                <c:ptCount val="15"/>
                <c:pt idx="0">
                  <c:v>2.2142857142857153</c:v>
                </c:pt>
                <c:pt idx="1">
                  <c:v>2.96875</c:v>
                </c:pt>
                <c:pt idx="2">
                  <c:v>3.6065573770491799</c:v>
                </c:pt>
                <c:pt idx="3">
                  <c:v>4.5519480519480515</c:v>
                </c:pt>
                <c:pt idx="4">
                  <c:v>5.4827586206896557</c:v>
                </c:pt>
                <c:pt idx="5">
                  <c:v>6.3045622688039451</c:v>
                </c:pt>
                <c:pt idx="6">
                  <c:v>6.8189054726368177</c:v>
                </c:pt>
                <c:pt idx="7">
                  <c:v>7.6276978417266177</c:v>
                </c:pt>
                <c:pt idx="8">
                  <c:v>8.1194968553459148</c:v>
                </c:pt>
                <c:pt idx="9">
                  <c:v>8.5170068027210863</c:v>
                </c:pt>
                <c:pt idx="10">
                  <c:v>8.8278481012658219</c:v>
                </c:pt>
                <c:pt idx="11">
                  <c:v>9.0634517766497442</c:v>
                </c:pt>
                <c:pt idx="12">
                  <c:v>8.6073619631901863</c:v>
                </c:pt>
                <c:pt idx="13">
                  <c:v>9.3873873873873883</c:v>
                </c:pt>
                <c:pt idx="14">
                  <c:v>8.5344827586206904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17-49F3-8FE1-91F7DF714863}"/>
            </c:ext>
          </c:extLst>
        </c:ser>
        <c:ser>
          <c:idx val="5"/>
          <c:order val="1"/>
          <c:tx>
            <c:strRef>
              <c:f>KL!$X$176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KL!$AD$176:$AD$190</c:f>
              <c:numCache>
                <c:formatCode>0.00</c:formatCode>
                <c:ptCount val="15"/>
                <c:pt idx="0">
                  <c:v>2</c:v>
                </c:pt>
                <c:pt idx="1">
                  <c:v>3.7586206896551744</c:v>
                </c:pt>
                <c:pt idx="2">
                  <c:v>4</c:v>
                </c:pt>
                <c:pt idx="3">
                  <c:v>4.4285714285714306</c:v>
                </c:pt>
                <c:pt idx="4">
                  <c:v>5.282967032967032</c:v>
                </c:pt>
                <c:pt idx="5">
                  <c:v>5.7957371225577266</c:v>
                </c:pt>
                <c:pt idx="6">
                  <c:v>6.3657635467980276</c:v>
                </c:pt>
                <c:pt idx="7">
                  <c:v>7.14275092936803</c:v>
                </c:pt>
                <c:pt idx="8">
                  <c:v>7.5978520286396192</c:v>
                </c:pt>
                <c:pt idx="9">
                  <c:v>7.9485834207764929</c:v>
                </c:pt>
                <c:pt idx="10">
                  <c:v>8.2799479166666643</c:v>
                </c:pt>
                <c:pt idx="11">
                  <c:v>8.3384146341463428</c:v>
                </c:pt>
                <c:pt idx="12">
                  <c:v>7.9285714285714306</c:v>
                </c:pt>
                <c:pt idx="13">
                  <c:v>8.0428571428571445</c:v>
                </c:pt>
                <c:pt idx="14">
                  <c:v>8.3333333333333357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17-49F3-8FE1-91F7DF714863}"/>
            </c:ext>
          </c:extLst>
        </c:ser>
        <c:ser>
          <c:idx val="1"/>
          <c:order val="2"/>
          <c:tx>
            <c:strRef>
              <c:f>KL!$X$101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KL!$AD$101:$AD$115</c:f>
              <c:numCache>
                <c:formatCode>0.00</c:formatCode>
                <c:ptCount val="15"/>
                <c:pt idx="0">
                  <c:v>3</c:v>
                </c:pt>
                <c:pt idx="1">
                  <c:v>3.7826086956521743</c:v>
                </c:pt>
                <c:pt idx="2">
                  <c:v>4.0384615384615374</c:v>
                </c:pt>
                <c:pt idx="3">
                  <c:v>4.4392523364485976</c:v>
                </c:pt>
                <c:pt idx="4">
                  <c:v>5.2919708029197077</c:v>
                </c:pt>
                <c:pt idx="5">
                  <c:v>6.1319218241042348</c:v>
                </c:pt>
                <c:pt idx="6">
                  <c:v>6.6840958605664484</c:v>
                </c:pt>
                <c:pt idx="7">
                  <c:v>7.2900466562986015</c:v>
                </c:pt>
                <c:pt idx="8">
                  <c:v>7.6034246575342479</c:v>
                </c:pt>
                <c:pt idx="9">
                  <c:v>7.867362146050672</c:v>
                </c:pt>
                <c:pt idx="10">
                  <c:v>8.3036053130929783</c:v>
                </c:pt>
                <c:pt idx="11">
                  <c:v>8.6585365853658516</c:v>
                </c:pt>
                <c:pt idx="12">
                  <c:v>7.9710144927536239</c:v>
                </c:pt>
                <c:pt idx="13">
                  <c:v>8.4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17-49F3-8FE1-91F7DF714863}"/>
            </c:ext>
          </c:extLst>
        </c:ser>
        <c:ser>
          <c:idx val="4"/>
          <c:order val="3"/>
          <c:tx>
            <c:strRef>
              <c:f>KL!$X$26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KL!$AD$26:$AD$40</c:f>
              <c:numCache>
                <c:formatCode>0.00</c:formatCode>
                <c:ptCount val="15"/>
                <c:pt idx="0">
                  <c:v>2.25</c:v>
                </c:pt>
                <c:pt idx="1">
                  <c:v>4.4000000000000004</c:v>
                </c:pt>
                <c:pt idx="2">
                  <c:v>4.3333333333333321</c:v>
                </c:pt>
                <c:pt idx="3">
                  <c:v>4.4772727272727284</c:v>
                </c:pt>
                <c:pt idx="4">
                  <c:v>5.3023255813953476</c:v>
                </c:pt>
                <c:pt idx="5">
                  <c:v>6.0977701543739267</c:v>
                </c:pt>
                <c:pt idx="6">
                  <c:v>6.7037887485648682</c:v>
                </c:pt>
                <c:pt idx="7">
                  <c:v>7.3383878691141264</c:v>
                </c:pt>
                <c:pt idx="8">
                  <c:v>7.6356720202874016</c:v>
                </c:pt>
                <c:pt idx="9">
                  <c:v>7.9361702127659548</c:v>
                </c:pt>
                <c:pt idx="10">
                  <c:v>8.351851851851853</c:v>
                </c:pt>
                <c:pt idx="11">
                  <c:v>8.8979591836734695</c:v>
                </c:pt>
                <c:pt idx="12">
                  <c:v>9.6470588235294112</c:v>
                </c:pt>
                <c:pt idx="13">
                  <c:v>9.5</c:v>
                </c:pt>
                <c:pt idx="1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17-49F3-8FE1-91F7DF714863}"/>
            </c:ext>
          </c:extLst>
        </c:ser>
        <c:ser>
          <c:idx val="6"/>
          <c:order val="4"/>
          <c:tx>
            <c:strRef>
              <c:f>KL!$X$11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KL!$AD$11:$AD$25</c:f>
              <c:numCache>
                <c:formatCode>0.00</c:formatCode>
                <c:ptCount val="15"/>
                <c:pt idx="0">
                  <c:v>0</c:v>
                </c:pt>
                <c:pt idx="1">
                  <c:v>3.8888888888888888</c:v>
                </c:pt>
                <c:pt idx="2">
                  <c:v>4.3076923076923057</c:v>
                </c:pt>
                <c:pt idx="3">
                  <c:v>4.6341463414634143</c:v>
                </c:pt>
                <c:pt idx="4">
                  <c:v>5.2727272727272716</c:v>
                </c:pt>
                <c:pt idx="5">
                  <c:v>6.0215686274509803</c:v>
                </c:pt>
                <c:pt idx="6">
                  <c:v>6.6819444444444436</c:v>
                </c:pt>
                <c:pt idx="7">
                  <c:v>7.064049586776858</c:v>
                </c:pt>
                <c:pt idx="8">
                  <c:v>7.5255536626916513</c:v>
                </c:pt>
                <c:pt idx="9">
                  <c:v>8.0584518167456558</c:v>
                </c:pt>
                <c:pt idx="10">
                  <c:v>8.8837920489296636</c:v>
                </c:pt>
                <c:pt idx="11">
                  <c:v>9.0526315789473681</c:v>
                </c:pt>
                <c:pt idx="12">
                  <c:v>10.882352941176469</c:v>
                </c:pt>
                <c:pt idx="13">
                  <c:v>10.571428571428569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17-49F3-8FE1-91F7DF714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698112"/>
        <c:axId val="666698504"/>
      </c:barChart>
      <c:catAx>
        <c:axId val="666698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5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69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11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03775273503659"/>
          <c:y val="0.25592477938626351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600"/>
              <a:t>Middel fettgruppe i P klassene</a:t>
            </a:r>
          </a:p>
        </c:rich>
      </c:tx>
      <c:layout>
        <c:manualLayout>
          <c:xMode val="edge"/>
          <c:yMode val="edge"/>
          <c:x val="0.17349008457276177"/>
          <c:y val="5.3235864630269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651552405254001"/>
          <c:y val="0.17585956624324611"/>
          <c:w val="0.77502838802480678"/>
          <c:h val="0.70961371872146595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Klasse!$T$29:$T$31</c:f>
              <c:numCache>
                <c:formatCode>0.00</c:formatCode>
                <c:ptCount val="3"/>
                <c:pt idx="0">
                  <c:v>2.25</c:v>
                </c:pt>
                <c:pt idx="1">
                  <c:v>4.4000000000000004</c:v>
                </c:pt>
                <c:pt idx="2">
                  <c:v>4.3333333333333321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85-462A-8468-90F2A24B1CE9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539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Klasse!$T$11:$T$13</c:f>
              <c:numCache>
                <c:formatCode>0.00</c:formatCode>
                <c:ptCount val="3"/>
                <c:pt idx="0">
                  <c:v>0</c:v>
                </c:pt>
                <c:pt idx="1">
                  <c:v>3.8888888888888888</c:v>
                </c:pt>
                <c:pt idx="2">
                  <c:v>4.3076923076923057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85-462A-8468-90F2A24B1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32142768943417"/>
          <c:y val="0.59410858468964223"/>
          <c:w val="0.19619729821969095"/>
          <c:h val="0.15291083195242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600"/>
              <a:t>Vær, middel vekt i klasse P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833810294901434"/>
          <c:y val="0.1759305716884432"/>
          <c:w val="0.73320603042369803"/>
          <c:h val="0.70954285442267684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28575"/>
            </c:spPr>
          </c:marker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Klasse!$M$29:$M$31</c:f>
              <c:numCache>
                <c:formatCode>0.0</c:formatCode>
                <c:ptCount val="3"/>
                <c:pt idx="0">
                  <c:v>18.650000000000006</c:v>
                </c:pt>
                <c:pt idx="1">
                  <c:v>24.519999999999996</c:v>
                </c:pt>
                <c:pt idx="2">
                  <c:v>24.733333333333341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40-47A3-B0F7-ACA17AE92E39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Klasse!$M$11:$M$13</c:f>
              <c:numCache>
                <c:formatCode>0.0</c:formatCode>
                <c:ptCount val="3"/>
                <c:pt idx="0">
                  <c:v>0</c:v>
                </c:pt>
                <c:pt idx="1">
                  <c:v>25.722222222222221</c:v>
                </c:pt>
                <c:pt idx="2">
                  <c:v>20.569230769230764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40-47A3-B0F7-ACA17AE92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749648686232103"/>
          <c:y val="0.60135274038527897"/>
          <c:w val="0.18136209938609493"/>
          <c:h val="0.113043550902913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</a:t>
            </a:r>
            <a:r>
              <a:rPr lang="nb-NO" sz="2800" baseline="0"/>
              <a:t> </a:t>
            </a:r>
            <a:r>
              <a:rPr lang="nb-NO" sz="2800"/>
              <a:t>middel LENGDE i cm</a:t>
            </a:r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834478678378008E-2"/>
          <c:y val="0.12514092906978644"/>
          <c:w val="0.88763679060665357"/>
          <c:h val="0.76897678384582191"/>
        </c:manualLayout>
      </c:layout>
      <c:lineChart>
        <c:grouping val="standard"/>
        <c:varyColors val="0"/>
        <c:ser>
          <c:idx val="1"/>
          <c:order val="0"/>
          <c:tx>
            <c:v>Middel LENGDE i cm</c:v>
          </c:tx>
          <c:spPr>
            <a:ln w="114300">
              <a:solidFill>
                <a:srgbClr val="000000"/>
              </a:solidFill>
            </a:ln>
          </c:spPr>
          <c:marker>
            <c:symbol val="circle"/>
            <c:size val="12"/>
          </c:marker>
          <c:dLbls>
            <c:dLbl>
              <c:idx val="0"/>
              <c:layout>
                <c:manualLayout>
                  <c:x val="-3.4216538479042498E-2"/>
                  <c:y val="6.1485318262168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32-4335-9FAF-C9F3B7F07E41}"/>
                </c:ext>
              </c:extLst>
            </c:dLbl>
            <c:dLbl>
              <c:idx val="1"/>
              <c:layout>
                <c:manualLayout>
                  <c:x val="-1.4796340963910321E-2"/>
                  <c:y val="-4.61139886966262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2-4335-9FAF-C9F3B7F07E41}"/>
                </c:ext>
              </c:extLst>
            </c:dLbl>
            <c:dLbl>
              <c:idx val="2"/>
              <c:layout>
                <c:manualLayout>
                  <c:x val="-1.4796340963910254E-2"/>
                  <c:y val="-5.3799653479397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2-4335-9FAF-C9F3B7F07E4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År!$L$34:$L$36</c:f>
              <c:numCache>
                <c:formatCode>0.0</c:formatCode>
                <c:ptCount val="3"/>
                <c:pt idx="0">
                  <c:v>118.9104591836734</c:v>
                </c:pt>
                <c:pt idx="1">
                  <c:v>117.83187390542891</c:v>
                </c:pt>
                <c:pt idx="2">
                  <c:v>117.480048250905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32-4335-9FAF-C9F3B7F07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ax val="120"/>
          <c:min val="11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/>
                </a:pPr>
                <a:r>
                  <a:rPr lang="en-US" sz="1800" b="1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5444554680744552E-2"/>
              <c:y val="0.3328445068980354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600"/>
              <a:t>Vær, middel vekt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1297176127256"/>
          <c:y val="0.18575035128473463"/>
          <c:w val="0.7515310074734588"/>
          <c:h val="0.69972297386968374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Klasse!$M$32:$M$34</c:f>
              <c:numCache>
                <c:formatCode>0.0</c:formatCode>
                <c:ptCount val="3"/>
                <c:pt idx="0">
                  <c:v>26.495454545454539</c:v>
                </c:pt>
                <c:pt idx="1">
                  <c:v>27.012558139534903</c:v>
                </c:pt>
                <c:pt idx="2">
                  <c:v>30.256946826758195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4D-4E9F-B4CF-19D968CA0BD6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952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Klasse!$M$14:$M$16</c:f>
              <c:numCache>
                <c:formatCode>0.0</c:formatCode>
                <c:ptCount val="3"/>
                <c:pt idx="0">
                  <c:v>20.987804878048781</c:v>
                </c:pt>
                <c:pt idx="1">
                  <c:v>24.83684210526317</c:v>
                </c:pt>
                <c:pt idx="2">
                  <c:v>29.101568627450952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4D-4E9F-B4CF-19D968CA0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727369632492892"/>
          <c:y val="0.66521425076310092"/>
          <c:w val="0.24714405709142545"/>
          <c:h val="0.1485379767417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600"/>
              <a:t>Middel vekt i klasse R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471035977286454"/>
          <c:w val="0.74685421499881"/>
          <c:h val="0.73836981164163018"/>
        </c:manualLayout>
      </c:layout>
      <c:lineChart>
        <c:grouping val="standard"/>
        <c:varyColors val="0"/>
        <c:ser>
          <c:idx val="0"/>
          <c:order val="0"/>
          <c:tx>
            <c:strRef>
              <c:f>Klasse!$B$260</c:f>
              <c:strCache>
                <c:ptCount val="1"/>
                <c:pt idx="0">
                  <c:v>2008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Klasse!$M$266:$M$268</c:f>
              <c:numCache>
                <c:formatCode>0.0</c:formatCode>
                <c:ptCount val="3"/>
                <c:pt idx="0">
                  <c:v>36.977014925373112</c:v>
                </c:pt>
                <c:pt idx="1">
                  <c:v>41.403657074340579</c:v>
                </c:pt>
                <c:pt idx="2">
                  <c:v>45.76953179594684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8-49BC-9DE7-6E23D5D2AD37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Klasse!$M$191:$M$193</c:f>
              <c:numCache>
                <c:formatCode>0.0</c:formatCode>
                <c:ptCount val="3"/>
                <c:pt idx="0">
                  <c:v>30.948029556650251</c:v>
                </c:pt>
                <c:pt idx="1">
                  <c:v>35.957769516728639</c:v>
                </c:pt>
                <c:pt idx="2">
                  <c:v>42.729892601431992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8-49BC-9DE7-6E23D5D2AD37}"/>
            </c:ext>
          </c:extLst>
        </c:ser>
        <c:ser>
          <c:idx val="1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Klasse!$M$116:$M$118</c:f>
              <c:numCache>
                <c:formatCode>0.0</c:formatCode>
                <c:ptCount val="3"/>
                <c:pt idx="0">
                  <c:v>34.706209150326778</c:v>
                </c:pt>
                <c:pt idx="1">
                  <c:v>39.548639191290867</c:v>
                </c:pt>
                <c:pt idx="2">
                  <c:v>46.402143835616407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E8-49BC-9DE7-6E23D5D2AD37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Klasse!$M$35:$M$37</c:f>
              <c:numCache>
                <c:formatCode>0.0</c:formatCode>
                <c:ptCount val="3"/>
                <c:pt idx="0">
                  <c:v>34.931228473019473</c:v>
                </c:pt>
                <c:pt idx="1">
                  <c:v>41.022665602553822</c:v>
                </c:pt>
                <c:pt idx="2">
                  <c:v>48.561453930684578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E8-49BC-9DE7-6E23D5D2AD37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Klasse!$M$17:$M$19</c:f>
              <c:numCache>
                <c:formatCode>0.0</c:formatCode>
                <c:ptCount val="3"/>
                <c:pt idx="0">
                  <c:v>33.949583333333365</c:v>
                </c:pt>
                <c:pt idx="1">
                  <c:v>40.182438016528941</c:v>
                </c:pt>
                <c:pt idx="2">
                  <c:v>46.774105621805795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E8-49BC-9DE7-6E23D5D2A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3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569752048906014"/>
          <c:y val="0.18595233594055335"/>
          <c:w val="0.22640637909189618"/>
          <c:h val="0.19356933234716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600"/>
              <a:t>Middel vekt i klasse U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32714046994492"/>
          <c:y val="0.14596670846505105"/>
          <c:w val="0.8173092305950741"/>
          <c:h val="0.73731988437884977"/>
        </c:manualLayout>
      </c:layout>
      <c:lineChart>
        <c:grouping val="standard"/>
        <c:varyColors val="0"/>
        <c:ser>
          <c:idx val="0"/>
          <c:order val="0"/>
          <c:tx>
            <c:strRef>
              <c:f>Klasse!$B$260</c:f>
              <c:strCache>
                <c:ptCount val="1"/>
                <c:pt idx="0">
                  <c:v>2008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Klasse!$M$269:$M$271</c:f>
              <c:numCache>
                <c:formatCode>0.0</c:formatCode>
                <c:ptCount val="3"/>
                <c:pt idx="0">
                  <c:v>48.470578231292571</c:v>
                </c:pt>
                <c:pt idx="1">
                  <c:v>51.441772151898689</c:v>
                </c:pt>
                <c:pt idx="2">
                  <c:v>54.640101522842592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FF-49BD-8EEE-4033D3268CF9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Klasse!$M$194:$M$196</c:f>
              <c:numCache>
                <c:formatCode>0.0</c:formatCode>
                <c:ptCount val="3"/>
                <c:pt idx="0">
                  <c:v>47.581846799580255</c:v>
                </c:pt>
                <c:pt idx="1">
                  <c:v>51.25</c:v>
                </c:pt>
                <c:pt idx="2">
                  <c:v>54.153963414634163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FF-49BD-8EEE-4033D3268CF9}"/>
            </c:ext>
          </c:extLst>
        </c:ser>
        <c:ser>
          <c:idx val="1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Klasse!$M$119:$M$121</c:f>
              <c:numCache>
                <c:formatCode>0.0</c:formatCode>
                <c:ptCount val="3"/>
                <c:pt idx="0">
                  <c:v>50.634038748137101</c:v>
                </c:pt>
                <c:pt idx="1">
                  <c:v>54.183586337760929</c:v>
                </c:pt>
                <c:pt idx="2">
                  <c:v>57.292097560975606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FF-49BD-8EEE-4033D3268CF9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Klasse!$M$38:$M$40</c:f>
              <c:numCache>
                <c:formatCode>0.0</c:formatCode>
                <c:ptCount val="3"/>
                <c:pt idx="0">
                  <c:v>53.791876208897449</c:v>
                </c:pt>
                <c:pt idx="1">
                  <c:v>58.381851851851856</c:v>
                </c:pt>
                <c:pt idx="2">
                  <c:v>60.412959183673486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FF-49BD-8EEE-4033D3268CF9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Klasse!$M$20:$M$22</c:f>
              <c:numCache>
                <c:formatCode>0.0</c:formatCode>
                <c:ptCount val="3"/>
                <c:pt idx="0">
                  <c:v>53.409004739336496</c:v>
                </c:pt>
                <c:pt idx="1">
                  <c:v>59.242813455657497</c:v>
                </c:pt>
                <c:pt idx="2">
                  <c:v>62.809210526315802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FF-49BD-8EEE-4033D3268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4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523050811117171"/>
          <c:y val="0.17283075167179182"/>
          <c:w val="0.16356806089807266"/>
          <c:h val="0.224186283264930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600"/>
              <a:t>Middel vekt i klasse 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7002279748904575"/>
          <c:w val="0.74685421499881"/>
          <c:h val="0.71545062909057233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Klasse!$M$41:$M$45</c:f>
              <c:numCache>
                <c:formatCode>0.0</c:formatCode>
                <c:ptCount val="5"/>
                <c:pt idx="0">
                  <c:v>64.529411764705856</c:v>
                </c:pt>
                <c:pt idx="1">
                  <c:v>64.125</c:v>
                </c:pt>
                <c:pt idx="2">
                  <c:v>95.600000000000023</c:v>
                </c:pt>
                <c:pt idx="4">
                  <c:v>35.595999999999997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9E-4EC9-BB60-58AA73B5D9B8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Klasse!$M$23:$M$27</c:f>
              <c:numCache>
                <c:formatCode>0.0</c:formatCode>
                <c:ptCount val="5"/>
                <c:pt idx="0">
                  <c:v>65.39411764705882</c:v>
                </c:pt>
                <c:pt idx="1">
                  <c:v>67.071428571428598</c:v>
                </c:pt>
                <c:pt idx="2">
                  <c:v>55.9</c:v>
                </c:pt>
                <c:pt idx="4">
                  <c:v>30.816666666666677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9E-4EC9-BB60-58AA73B5D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53194946654608"/>
          <c:y val="0.60328658770214272"/>
          <c:w val="0.19597859921479799"/>
          <c:h val="0.138640689985325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antall LENGDEMÅLTE slakt</a:t>
            </a:r>
          </a:p>
        </c:rich>
      </c:tx>
      <c:layout>
        <c:manualLayout>
          <c:xMode val="edge"/>
          <c:yMode val="edge"/>
          <c:x val="0.10959177534527628"/>
          <c:y val="5.1825837800329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28154926580128E-2"/>
          <c:y val="0.18636338019097307"/>
          <c:w val="0.88481166205575656"/>
          <c:h val="0.677899819654444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Klasse!$K$29:$K$45</c:f>
              <c:numCache>
                <c:formatCode>0</c:formatCode>
                <c:ptCount val="17"/>
                <c:pt idx="0">
                  <c:v>1</c:v>
                </c:pt>
                <c:pt idx="1">
                  <c:v>5</c:v>
                </c:pt>
                <c:pt idx="2">
                  <c:v>11</c:v>
                </c:pt>
                <c:pt idx="3">
                  <c:v>24</c:v>
                </c:pt>
                <c:pt idx="4">
                  <c:v>67</c:v>
                </c:pt>
                <c:pt idx="5">
                  <c:v>141</c:v>
                </c:pt>
                <c:pt idx="6">
                  <c:v>191</c:v>
                </c:pt>
                <c:pt idx="7">
                  <c:v>256</c:v>
                </c:pt>
                <c:pt idx="8">
                  <c:v>235</c:v>
                </c:pt>
                <c:pt idx="9">
                  <c:v>106</c:v>
                </c:pt>
                <c:pt idx="10">
                  <c:v>63</c:v>
                </c:pt>
                <c:pt idx="11">
                  <c:v>26</c:v>
                </c:pt>
                <c:pt idx="12">
                  <c:v>7</c:v>
                </c:pt>
                <c:pt idx="13">
                  <c:v>3</c:v>
                </c:pt>
                <c:pt idx="14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98-495B-83F8-F5956BB3C364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Klasse!$K$11:$K$27</c:f>
              <c:numCache>
                <c:formatCode>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12</c:v>
                </c:pt>
                <c:pt idx="3">
                  <c:v>67</c:v>
                </c:pt>
                <c:pt idx="4">
                  <c:v>180</c:v>
                </c:pt>
                <c:pt idx="5">
                  <c:v>438</c:v>
                </c:pt>
                <c:pt idx="6">
                  <c:v>609</c:v>
                </c:pt>
                <c:pt idx="7">
                  <c:v>844</c:v>
                </c:pt>
                <c:pt idx="8">
                  <c:v>1037</c:v>
                </c:pt>
                <c:pt idx="9">
                  <c:v>576</c:v>
                </c:pt>
                <c:pt idx="10">
                  <c:v>281</c:v>
                </c:pt>
                <c:pt idx="11">
                  <c:v>60</c:v>
                </c:pt>
                <c:pt idx="12">
                  <c:v>15</c:v>
                </c:pt>
                <c:pt idx="13">
                  <c:v>7</c:v>
                </c:pt>
                <c:pt idx="14">
                  <c:v>1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98-495B-83F8-F5956BB3C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0464"/>
        <c:axId val="666700856"/>
      </c:barChart>
      <c:catAx>
        <c:axId val="666700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7008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LENGDEMÅLTE slakt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834037122196781"/>
          <c:y val="0.222748227450733"/>
          <c:w val="7.0721121440300058E-2"/>
          <c:h val="0.13247911205698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middel LENGDE per slakt</a:t>
            </a:r>
          </a:p>
        </c:rich>
      </c:tx>
      <c:layout>
        <c:manualLayout>
          <c:xMode val="edge"/>
          <c:yMode val="edge"/>
          <c:x val="0.10959177534527628"/>
          <c:y val="5.1825837800329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28154926580128E-2"/>
          <c:y val="0.18636338019097307"/>
          <c:w val="0.88481166205575656"/>
          <c:h val="0.677899819654444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Klasse!$P$29:$P$45</c:f>
              <c:numCache>
                <c:formatCode>0.0</c:formatCode>
                <c:ptCount val="17"/>
                <c:pt idx="0">
                  <c:v>113.6</c:v>
                </c:pt>
                <c:pt idx="1">
                  <c:v>117.44</c:v>
                </c:pt>
                <c:pt idx="2">
                  <c:v>107.52727272727272</c:v>
                </c:pt>
                <c:pt idx="3">
                  <c:v>113.44166666666671</c:v>
                </c:pt>
                <c:pt idx="4">
                  <c:v>110.74179104477612</c:v>
                </c:pt>
                <c:pt idx="5">
                  <c:v>113.20780141843969</c:v>
                </c:pt>
                <c:pt idx="6">
                  <c:v>115.91832460732984</c:v>
                </c:pt>
                <c:pt idx="7">
                  <c:v>118.30703124999999</c:v>
                </c:pt>
                <c:pt idx="8">
                  <c:v>121.03659574468089</c:v>
                </c:pt>
                <c:pt idx="9">
                  <c:v>122.08018867924523</c:v>
                </c:pt>
                <c:pt idx="10">
                  <c:v>120.96190476190478</c:v>
                </c:pt>
                <c:pt idx="11">
                  <c:v>122.8192307692308</c:v>
                </c:pt>
                <c:pt idx="12">
                  <c:v>120.5857142857143</c:v>
                </c:pt>
                <c:pt idx="13">
                  <c:v>122.26666666666669</c:v>
                </c:pt>
                <c:pt idx="14">
                  <c:v>129.19999999999999</c:v>
                </c:pt>
                <c:pt idx="16">
                  <c:v>121.2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A-4D69-B09C-A17F210973B3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8.9397740794731062E-3"/>
                  <c:y val="-6.7465607314971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58-490E-A2E1-BC1F76ADE71F}"/>
                </c:ext>
              </c:extLst>
            </c:dLbl>
            <c:dLbl>
              <c:idx val="2"/>
              <c:layout>
                <c:manualLayout>
                  <c:x val="1.9866164621050982E-3"/>
                  <c:y val="-0.12438971348697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58-490E-A2E1-BC1F76ADE71F}"/>
                </c:ext>
              </c:extLst>
            </c:dLbl>
            <c:dLbl>
              <c:idx val="3"/>
              <c:layout>
                <c:manualLayout>
                  <c:x val="-2.9799246931576655E-3"/>
                  <c:y val="-0.103306711201050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58-490E-A2E1-BC1F76ADE71F}"/>
                </c:ext>
              </c:extLst>
            </c:dLbl>
            <c:dLbl>
              <c:idx val="6"/>
              <c:layout>
                <c:manualLayout>
                  <c:x val="-2.9799246931577019E-3"/>
                  <c:y val="-2.7407902971707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58-490E-A2E1-BC1F76ADE71F}"/>
                </c:ext>
              </c:extLst>
            </c:dLbl>
            <c:dLbl>
              <c:idx val="7"/>
              <c:layout>
                <c:manualLayout>
                  <c:x val="-3.9732329242103421E-3"/>
                  <c:y val="-4.4274304800450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58-490E-A2E1-BC1F76ADE71F}"/>
                </c:ext>
              </c:extLst>
            </c:dLbl>
            <c:dLbl>
              <c:idx val="8"/>
              <c:layout>
                <c:manualLayout>
                  <c:x val="1.9866164621051346E-3"/>
                  <c:y val="-6.1140706629193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58-490E-A2E1-BC1F76ADE71F}"/>
                </c:ext>
              </c:extLst>
            </c:dLbl>
            <c:dLbl>
              <c:idx val="9"/>
              <c:layout>
                <c:manualLayout>
                  <c:x val="-3.9732329242102692E-3"/>
                  <c:y val="-7.3790508000750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58-490E-A2E1-BC1F76ADE71F}"/>
                </c:ext>
              </c:extLst>
            </c:dLbl>
            <c:dLbl>
              <c:idx val="11"/>
              <c:layout>
                <c:manualLayout>
                  <c:x val="-4.9665411552629818E-3"/>
                  <c:y val="-9.276521005808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58-490E-A2E1-BC1F76ADE7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Klasse!$P$11:$P$27</c:f>
              <c:numCache>
                <c:formatCode>0.0</c:formatCode>
                <c:ptCount val="17"/>
                <c:pt idx="0">
                  <c:v>0</c:v>
                </c:pt>
                <c:pt idx="1">
                  <c:v>110.5857142857143</c:v>
                </c:pt>
                <c:pt idx="2">
                  <c:v>105.8666666666667</c:v>
                </c:pt>
                <c:pt idx="3">
                  <c:v>108.2134328358209</c:v>
                </c:pt>
                <c:pt idx="4">
                  <c:v>110.52388888888888</c:v>
                </c:pt>
                <c:pt idx="5">
                  <c:v>113.00502283105016</c:v>
                </c:pt>
                <c:pt idx="6">
                  <c:v>114.75960591133004</c:v>
                </c:pt>
                <c:pt idx="7">
                  <c:v>117.66682464454964</c:v>
                </c:pt>
                <c:pt idx="8">
                  <c:v>119.29980713596902</c:v>
                </c:pt>
                <c:pt idx="9">
                  <c:v>121.12031250000013</c:v>
                </c:pt>
                <c:pt idx="10">
                  <c:v>122.07651245551592</c:v>
                </c:pt>
                <c:pt idx="11">
                  <c:v>121.06666666666663</c:v>
                </c:pt>
                <c:pt idx="12">
                  <c:v>120.99333333333335</c:v>
                </c:pt>
                <c:pt idx="13">
                  <c:v>118.67142857142852</c:v>
                </c:pt>
                <c:pt idx="14">
                  <c:v>107.8</c:v>
                </c:pt>
                <c:pt idx="16">
                  <c:v>114.67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3A-4D69-B09C-A17F21097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0464"/>
        <c:axId val="666700856"/>
      </c:barChart>
      <c:catAx>
        <c:axId val="666700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700856"/>
        <c:scaling>
          <c:orientation val="minMax"/>
          <c:max val="130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005931692617562"/>
          <c:y val="0.15949922059294699"/>
          <c:w val="7.1714429671352622E-2"/>
          <c:h val="0.107179509313872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Vær, middel K-FAKTOR per slakt</a:t>
            </a:r>
          </a:p>
        </c:rich>
      </c:tx>
      <c:layout>
        <c:manualLayout>
          <c:xMode val="edge"/>
          <c:yMode val="edge"/>
          <c:x val="0.10959177534527628"/>
          <c:y val="5.1825837800329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441916574935569E-2"/>
          <c:y val="0.1758219465753402"/>
          <c:w val="0.90169791572647828"/>
          <c:h val="0.68844136850265858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Klasse!$R$29:$R$45</c:f>
              <c:numCache>
                <c:formatCode>0.00</c:formatCode>
                <c:ptCount val="17"/>
                <c:pt idx="0">
                  <c:v>13.16504399836831</c:v>
                </c:pt>
                <c:pt idx="1">
                  <c:v>13.489118952262704</c:v>
                </c:pt>
                <c:pt idx="2">
                  <c:v>15.949434071824998</c:v>
                </c:pt>
                <c:pt idx="3">
                  <c:v>17.218446666057382</c:v>
                </c:pt>
                <c:pt idx="4">
                  <c:v>18.041002776194738</c:v>
                </c:pt>
                <c:pt idx="5">
                  <c:v>20.110722572343455</c:v>
                </c:pt>
                <c:pt idx="6">
                  <c:v>22.696882537852595</c:v>
                </c:pt>
                <c:pt idx="7">
                  <c:v>25.246329665327774</c:v>
                </c:pt>
                <c:pt idx="8">
                  <c:v>27.440818280512659</c:v>
                </c:pt>
                <c:pt idx="9">
                  <c:v>30.087317634305688</c:v>
                </c:pt>
                <c:pt idx="10">
                  <c:v>32.72687500352778</c:v>
                </c:pt>
                <c:pt idx="11">
                  <c:v>34.404796413616403</c:v>
                </c:pt>
                <c:pt idx="12">
                  <c:v>36.711804533269195</c:v>
                </c:pt>
                <c:pt idx="13">
                  <c:v>36.208547010757087</c:v>
                </c:pt>
                <c:pt idx="14">
                  <c:v>44.327205312961659</c:v>
                </c:pt>
                <c:pt idx="16">
                  <c:v>16.962860224198415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CB-4ADA-AAF1-CEF410B287A4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Klasse!$R$11:$R$27</c:f>
              <c:numCache>
                <c:formatCode>0.00</c:formatCode>
                <c:ptCount val="17"/>
                <c:pt idx="0">
                  <c:v>0</c:v>
                </c:pt>
                <c:pt idx="1">
                  <c:v>15.312194433022491</c:v>
                </c:pt>
                <c:pt idx="2">
                  <c:v>15.781089030256277</c:v>
                </c:pt>
                <c:pt idx="3">
                  <c:v>16.128959672175547</c:v>
                </c:pt>
                <c:pt idx="4">
                  <c:v>18.058852443212256</c:v>
                </c:pt>
                <c:pt idx="5">
                  <c:v>20.110497147243724</c:v>
                </c:pt>
                <c:pt idx="6">
                  <c:v>22.194015610889647</c:v>
                </c:pt>
                <c:pt idx="7">
                  <c:v>24.531982630454294</c:v>
                </c:pt>
                <c:pt idx="8">
                  <c:v>27.373615380121713</c:v>
                </c:pt>
                <c:pt idx="9">
                  <c:v>30.034692074506037</c:v>
                </c:pt>
                <c:pt idx="10">
                  <c:v>32.708296928553949</c:v>
                </c:pt>
                <c:pt idx="11">
                  <c:v>35.636590950385283</c:v>
                </c:pt>
                <c:pt idx="12">
                  <c:v>36.873804757133534</c:v>
                </c:pt>
                <c:pt idx="13">
                  <c:v>39.969640557298952</c:v>
                </c:pt>
                <c:pt idx="14">
                  <c:v>44.622667182039578</c:v>
                </c:pt>
                <c:pt idx="16">
                  <c:v>20.132840483649563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CB-4ADA-AAF1-CEF410B28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0464"/>
        <c:axId val="666700856"/>
      </c:barChart>
      <c:catAx>
        <c:axId val="666700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70085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2.2123868195662644E-2"/>
              <c:y val="0.278351242818083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204593338828078"/>
          <c:y val="0.27967233362274047"/>
          <c:w val="7.0721121440300058E-2"/>
          <c:h val="0.13247911205698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Vær, antall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1572737300482E-2"/>
          <c:y val="0.15877043841189104"/>
          <c:w val="0.88162889914421105"/>
          <c:h val="0.73209616108596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val>
            <c:numRef>
              <c:f>Klasse!$F$110:$F$124</c:f>
              <c:numCache>
                <c:formatCode>General</c:formatCode>
                <c:ptCount val="15"/>
                <c:pt idx="0">
                  <c:v>3</c:v>
                </c:pt>
                <c:pt idx="1">
                  <c:v>23</c:v>
                </c:pt>
                <c:pt idx="2">
                  <c:v>52</c:v>
                </c:pt>
                <c:pt idx="3">
                  <c:v>107</c:v>
                </c:pt>
                <c:pt idx="4">
                  <c:v>274</c:v>
                </c:pt>
                <c:pt idx="5">
                  <c:v>614</c:v>
                </c:pt>
                <c:pt idx="6">
                  <c:v>918</c:v>
                </c:pt>
                <c:pt idx="7">
                  <c:v>1286</c:v>
                </c:pt>
                <c:pt idx="8">
                  <c:v>1460</c:v>
                </c:pt>
                <c:pt idx="9">
                  <c:v>671</c:v>
                </c:pt>
                <c:pt idx="10">
                  <c:v>527</c:v>
                </c:pt>
                <c:pt idx="11">
                  <c:v>205</c:v>
                </c:pt>
                <c:pt idx="12">
                  <c:v>69</c:v>
                </c:pt>
                <c:pt idx="13">
                  <c:v>30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9D-4653-BC37-1B2D1BB60198}"/>
            </c:ext>
          </c:extLst>
        </c:ser>
        <c:ser>
          <c:idx val="13"/>
          <c:order val="1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Klasse!$F$29:$F$45</c:f>
              <c:numCache>
                <c:formatCode>General</c:formatCode>
                <c:ptCount val="17"/>
                <c:pt idx="0">
                  <c:v>4</c:v>
                </c:pt>
                <c:pt idx="1">
                  <c:v>15</c:v>
                </c:pt>
                <c:pt idx="2">
                  <c:v>42</c:v>
                </c:pt>
                <c:pt idx="3">
                  <c:v>88</c:v>
                </c:pt>
                <c:pt idx="4">
                  <c:v>215</c:v>
                </c:pt>
                <c:pt idx="5">
                  <c:v>583</c:v>
                </c:pt>
                <c:pt idx="6">
                  <c:v>871</c:v>
                </c:pt>
                <c:pt idx="7">
                  <c:v>1253</c:v>
                </c:pt>
                <c:pt idx="8">
                  <c:v>1183</c:v>
                </c:pt>
                <c:pt idx="9">
                  <c:v>517</c:v>
                </c:pt>
                <c:pt idx="10">
                  <c:v>270</c:v>
                </c:pt>
                <c:pt idx="11">
                  <c:v>98</c:v>
                </c:pt>
                <c:pt idx="12">
                  <c:v>17</c:v>
                </c:pt>
                <c:pt idx="13">
                  <c:v>4</c:v>
                </c:pt>
                <c:pt idx="14">
                  <c:v>1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9D-4653-BC37-1B2D1BB60198}"/>
            </c:ext>
          </c:extLst>
        </c:ser>
        <c:ser>
          <c:idx val="1"/>
          <c:order val="2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1.7543860995522784E-2"/>
                  <c:y val="-0.10242024823455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53-42AB-B2A1-EE14D9898B03}"/>
                </c:ext>
              </c:extLst>
            </c:dLbl>
            <c:dLbl>
              <c:idx val="6"/>
              <c:layout>
                <c:manualLayout>
                  <c:x val="-1.1695907330348594E-2"/>
                  <c:y val="-6.4796483576963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53-42AB-B2A1-EE14D9898B03}"/>
                </c:ext>
              </c:extLst>
            </c:dLbl>
            <c:dLbl>
              <c:idx val="7"/>
              <c:layout>
                <c:manualLayout>
                  <c:x val="-2.4366473604892757E-2"/>
                  <c:y val="-9.6149620791623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53-42AB-B2A1-EE14D9898B03}"/>
                </c:ext>
              </c:extLst>
            </c:dLbl>
            <c:dLbl>
              <c:idx val="8"/>
              <c:layout>
                <c:manualLayout>
                  <c:x val="-1.4619884162935654E-2"/>
                  <c:y val="-0.1003300390869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53-42AB-B2A1-EE14D9898B03}"/>
                </c:ext>
              </c:extLst>
            </c:dLbl>
            <c:dLbl>
              <c:idx val="9"/>
              <c:layout>
                <c:manualLayout>
                  <c:x val="-9.7465894419571739E-3"/>
                  <c:y val="-5.8525856134031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53-42AB-B2A1-EE14D9898B03}"/>
                </c:ext>
              </c:extLst>
            </c:dLbl>
            <c:dLbl>
              <c:idx val="10"/>
              <c:layout>
                <c:manualLayout>
                  <c:x val="-1.949317888391492E-3"/>
                  <c:y val="-0.1066006665298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53-42AB-B2A1-EE14D9898B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Klasse!$F$11:$F$27</c:f>
              <c:numCache>
                <c:formatCode>General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13</c:v>
                </c:pt>
                <c:pt idx="3">
                  <c:v>82</c:v>
                </c:pt>
                <c:pt idx="4">
                  <c:v>209</c:v>
                </c:pt>
                <c:pt idx="5">
                  <c:v>510</c:v>
                </c:pt>
                <c:pt idx="6">
                  <c:v>720</c:v>
                </c:pt>
                <c:pt idx="7">
                  <c:v>968</c:v>
                </c:pt>
                <c:pt idx="8">
                  <c:v>1174</c:v>
                </c:pt>
                <c:pt idx="9">
                  <c:v>633</c:v>
                </c:pt>
                <c:pt idx="10">
                  <c:v>327</c:v>
                </c:pt>
                <c:pt idx="11">
                  <c:v>76</c:v>
                </c:pt>
                <c:pt idx="12">
                  <c:v>17</c:v>
                </c:pt>
                <c:pt idx="13">
                  <c:v>7</c:v>
                </c:pt>
                <c:pt idx="14">
                  <c:v>1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9D-4653-BC37-1B2D1BB60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467147652832129"/>
          <c:y val="0.16380401131021463"/>
          <c:w val="6.2513703743127785E-2"/>
          <c:h val="0.167097474669505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Vær, andels%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525276935524927E-2"/>
          <c:y val="0.15877043841189104"/>
          <c:w val="0.90891934958169096"/>
          <c:h val="0.73209616108596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val>
            <c:numRef>
              <c:f>Klasse!$G$110:$G$124</c:f>
              <c:numCache>
                <c:formatCode>0.0</c:formatCode>
                <c:ptCount val="15"/>
                <c:pt idx="0">
                  <c:v>4.8076923076923059E-2</c:v>
                </c:pt>
                <c:pt idx="1">
                  <c:v>0.36858974358974367</c:v>
                </c:pt>
                <c:pt idx="2">
                  <c:v>0.83333333333333359</c:v>
                </c:pt>
                <c:pt idx="3">
                  <c:v>1.7147435897435901</c:v>
                </c:pt>
                <c:pt idx="4">
                  <c:v>4.3910256410256405</c:v>
                </c:pt>
                <c:pt idx="5">
                  <c:v>9.8397435897435912</c:v>
                </c:pt>
                <c:pt idx="6">
                  <c:v>14.711538461538458</c:v>
                </c:pt>
                <c:pt idx="7">
                  <c:v>20.608974358974365</c:v>
                </c:pt>
                <c:pt idx="8">
                  <c:v>23.397435897435901</c:v>
                </c:pt>
                <c:pt idx="9">
                  <c:v>10.753205128205126</c:v>
                </c:pt>
                <c:pt idx="10">
                  <c:v>8.4455128205128194</c:v>
                </c:pt>
                <c:pt idx="11">
                  <c:v>3.2852564102564106</c:v>
                </c:pt>
                <c:pt idx="12">
                  <c:v>1.1057692307692304</c:v>
                </c:pt>
                <c:pt idx="13">
                  <c:v>0.48076923076923056</c:v>
                </c:pt>
                <c:pt idx="14">
                  <c:v>1.6025641025641024E-2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53-4B60-8C4C-8B1A1227BCE3}"/>
            </c:ext>
          </c:extLst>
        </c:ser>
        <c:ser>
          <c:idx val="13"/>
          <c:order val="1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Klasse!$G$29:$G$45</c:f>
              <c:numCache>
                <c:formatCode>0.0</c:formatCode>
                <c:ptCount val="17"/>
                <c:pt idx="0">
                  <c:v>7.7056443845116507E-2</c:v>
                </c:pt>
                <c:pt idx="1">
                  <c:v>0.28896166441918708</c:v>
                </c:pt>
                <c:pt idx="2">
                  <c:v>0.80909266037372385</c:v>
                </c:pt>
                <c:pt idx="3">
                  <c:v>1.6952417645925637</c:v>
                </c:pt>
                <c:pt idx="4">
                  <c:v>4.1417838566750156</c:v>
                </c:pt>
                <c:pt idx="5">
                  <c:v>11.230976690425738</c:v>
                </c:pt>
                <c:pt idx="6">
                  <c:v>16.779040647274133</c:v>
                </c:pt>
                <c:pt idx="7">
                  <c:v>24.137931034482754</c:v>
                </c:pt>
                <c:pt idx="8">
                  <c:v>22.789443267193221</c:v>
                </c:pt>
                <c:pt idx="9">
                  <c:v>9.9595453669813114</c:v>
                </c:pt>
                <c:pt idx="10">
                  <c:v>5.2013099595453678</c:v>
                </c:pt>
                <c:pt idx="11">
                  <c:v>1.8878828742053559</c:v>
                </c:pt>
                <c:pt idx="12">
                  <c:v>0.32748988634174531</c:v>
                </c:pt>
                <c:pt idx="13">
                  <c:v>7.7056443845116507E-2</c:v>
                </c:pt>
                <c:pt idx="14">
                  <c:v>1.9264110961279127E-2</c:v>
                </c:pt>
                <c:pt idx="16">
                  <c:v>0.48160277403197826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53-4B60-8C4C-8B1A1227BCE3}"/>
            </c:ext>
          </c:extLst>
        </c:ser>
        <c:ser>
          <c:idx val="1"/>
          <c:order val="2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6"/>
              <c:layout>
                <c:manualLayout>
                  <c:x val="-1.1695907330348523E-2"/>
                  <c:y val="-9.1366144592319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C5-4F16-8B81-EFF85DB4CB6E}"/>
                </c:ext>
              </c:extLst>
            </c:dLbl>
            <c:dLbl>
              <c:idx val="7"/>
              <c:layout>
                <c:manualLayout>
                  <c:x val="-1.1695907330348523E-2"/>
                  <c:y val="-7.6830621588995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C5-4F16-8B81-EFF85DB4CB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Klasse!$G$11:$G$27</c:f>
              <c:numCache>
                <c:formatCode>0.0</c:formatCode>
                <c:ptCount val="17"/>
                <c:pt idx="0">
                  <c:v>0</c:v>
                </c:pt>
                <c:pt idx="1">
                  <c:v>0.18911536036982565</c:v>
                </c:pt>
                <c:pt idx="2">
                  <c:v>0.27316663164530369</c:v>
                </c:pt>
                <c:pt idx="3">
                  <c:v>1.7230510611472998</c:v>
                </c:pt>
                <c:pt idx="4">
                  <c:v>4.3916789241437284</c:v>
                </c:pt>
                <c:pt idx="5">
                  <c:v>10.716537087623452</c:v>
                </c:pt>
                <c:pt idx="6">
                  <c:v>15.129228829586053</c:v>
                </c:pt>
                <c:pt idx="7">
                  <c:v>20.340407648665689</c:v>
                </c:pt>
                <c:pt idx="8">
                  <c:v>24.669048119352809</c:v>
                </c:pt>
                <c:pt idx="9">
                  <c:v>13.301113679344398</c:v>
                </c:pt>
                <c:pt idx="10">
                  <c:v>6.871191426770328</c:v>
                </c:pt>
                <c:pt idx="11">
                  <c:v>1.5969741542340825</c:v>
                </c:pt>
                <c:pt idx="12">
                  <c:v>0.35721790292078154</c:v>
                </c:pt>
                <c:pt idx="13">
                  <c:v>0.14708972473208662</c:v>
                </c:pt>
                <c:pt idx="14">
                  <c:v>2.1012817818869503E-2</c:v>
                </c:pt>
                <c:pt idx="16">
                  <c:v>0.25215381382643409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53-4B60-8C4C-8B1A1227B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467147652832129"/>
          <c:y val="0.16380401131021463"/>
          <c:w val="6.2513703743127785E-2"/>
          <c:h val="0.167097474669505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87543924934877"/>
          <c:y val="0.1364063466128338"/>
          <c:w val="0.85556191032778139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mnd'!$I$14:$I$25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C-4CBD-9BE3-3CEE96DE0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7656"/>
        <c:axId val="536558048"/>
      </c:barChart>
      <c:catAx>
        <c:axId val="536557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7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</a:t>
            </a:r>
            <a:r>
              <a:rPr lang="nb-NO" sz="2800" baseline="0"/>
              <a:t> </a:t>
            </a:r>
            <a:r>
              <a:rPr lang="nb-NO" sz="2800"/>
              <a:t>middel K-FAKTOR i mg per ml</a:t>
            </a:r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834478678378008E-2"/>
          <c:y val="0.12514092906978644"/>
          <c:w val="0.88763679060665357"/>
          <c:h val="0.76897678384582191"/>
        </c:manualLayout>
      </c:layout>
      <c:lineChart>
        <c:grouping val="standard"/>
        <c:varyColors val="0"/>
        <c:ser>
          <c:idx val="1"/>
          <c:order val="0"/>
          <c:tx>
            <c:v>Middel K-FAKTOR i mg/ml</c:v>
          </c:tx>
          <c:spPr>
            <a:ln w="114300">
              <a:solidFill>
                <a:srgbClr val="000000"/>
              </a:solidFill>
            </a:ln>
          </c:spPr>
          <c:marker>
            <c:symbol val="circle"/>
            <c:size val="12"/>
          </c:marker>
          <c:dLbls>
            <c:dLbl>
              <c:idx val="0"/>
              <c:layout>
                <c:manualLayout>
                  <c:x val="-3.4216538479042498E-2"/>
                  <c:y val="6.1485318262168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61-48D2-99D8-C2318BAE9E3E}"/>
                </c:ext>
              </c:extLst>
            </c:dLbl>
            <c:dLbl>
              <c:idx val="1"/>
              <c:layout>
                <c:manualLayout>
                  <c:x val="-3.5141309789286854E-2"/>
                  <c:y val="-8.4542312610481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61-48D2-99D8-C2318BAE9E3E}"/>
                </c:ext>
              </c:extLst>
            </c:dLbl>
            <c:dLbl>
              <c:idx val="2"/>
              <c:layout>
                <c:manualLayout>
                  <c:x val="5.5486278614663449E-3"/>
                  <c:y val="5.1878237283704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61-48D2-99D8-C2318BAE9E3E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År!$N$34:$N$36</c:f>
              <c:numCache>
                <c:formatCode>0.00</c:formatCode>
                <c:ptCount val="3"/>
                <c:pt idx="0">
                  <c:v>25.264227439987192</c:v>
                </c:pt>
                <c:pt idx="1">
                  <c:v>25.046381843229607</c:v>
                </c:pt>
                <c:pt idx="2">
                  <c:v>25.518397762596699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61-48D2-99D8-C2318BAE9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in val="24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/>
                </a:pPr>
                <a:r>
                  <a:rPr lang="en-US" sz="1800" b="1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1.5444554680744552E-2"/>
              <c:y val="0.3328445068980354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lineChart>
        <c:grouping val="standard"/>
        <c:varyColors val="0"/>
        <c:ser>
          <c:idx val="0"/>
          <c:order val="0"/>
          <c:tx>
            <c:strRef>
              <c:f>'Klasse per mnd'!$D$14</c:f>
              <c:strCache>
                <c:ptCount val="1"/>
                <c:pt idx="0">
                  <c:v>P-</c:v>
                </c:pt>
              </c:strCache>
            </c:strRef>
          </c:tx>
          <c:marker>
            <c:symbol val="none"/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mnd'!$S$14:$S$25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4-4A24-B917-BB1725737CAD}"/>
            </c:ext>
          </c:extLst>
        </c:ser>
        <c:ser>
          <c:idx val="1"/>
          <c:order val="1"/>
          <c:tx>
            <c:v>Middel</c:v>
          </c:tx>
          <c:marker>
            <c:symbol val="none"/>
          </c:marker>
          <c:val>
            <c:numRef>
              <c:f>'Klasse per mnd'!$BG$4:$BR$4</c:f>
              <c:numCache>
                <c:formatCode>General</c:formatCode>
                <c:ptCount val="12"/>
                <c:pt idx="0">
                  <c:v>13.785185185185185</c:v>
                </c:pt>
                <c:pt idx="1">
                  <c:v>13.785185185185185</c:v>
                </c:pt>
                <c:pt idx="2">
                  <c:v>13.785185185185185</c:v>
                </c:pt>
                <c:pt idx="3">
                  <c:v>13.785185185185185</c:v>
                </c:pt>
                <c:pt idx="4">
                  <c:v>13.785185185185185</c:v>
                </c:pt>
                <c:pt idx="5">
                  <c:v>13.785185185185185</c:v>
                </c:pt>
                <c:pt idx="6">
                  <c:v>13.785185185185185</c:v>
                </c:pt>
                <c:pt idx="7">
                  <c:v>13.785185185185185</c:v>
                </c:pt>
                <c:pt idx="8">
                  <c:v>13.785185185185185</c:v>
                </c:pt>
                <c:pt idx="9">
                  <c:v>13.785185185185185</c:v>
                </c:pt>
                <c:pt idx="10">
                  <c:v>13.785185185185185</c:v>
                </c:pt>
                <c:pt idx="11">
                  <c:v>13.785185185185185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4-4A24-B917-BB1725737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558832"/>
        <c:axId val="536559224"/>
      </c:lineChart>
      <c:catAx>
        <c:axId val="536558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9224"/>
        <c:crosses val="autoZero"/>
        <c:auto val="1"/>
        <c:lblAlgn val="ctr"/>
        <c:lblOffset val="100"/>
        <c:noMultiLvlLbl val="0"/>
      </c:catAx>
      <c:valAx>
        <c:axId val="5365592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mnd'!$R$14:$R$25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8-4ACB-8490-D8F9547FA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0008"/>
        <c:axId val="536560400"/>
      </c:barChart>
      <c:catAx>
        <c:axId val="536560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0400"/>
        <c:scaling>
          <c:orientation val="minMax"/>
          <c:min val="1.7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670285115630482E-2"/>
              <c:y val="0.316296625011568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mnd'!$D$29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mnd'!$I$29:$I$40</c:f>
              <c:numCache>
                <c:formatCode>0.0</c:formatCode>
                <c:ptCount val="12"/>
                <c:pt idx="0">
                  <c:v>0</c:v>
                </c:pt>
                <c:pt idx="1">
                  <c:v>0.94936708860759444</c:v>
                </c:pt>
                <c:pt idx="2">
                  <c:v>0.18357044515832951</c:v>
                </c:pt>
                <c:pt idx="3">
                  <c:v>0.48661800486618007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1-4B80-A21F-A47A9A32A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2360"/>
        <c:axId val="536562752"/>
      </c:barChart>
      <c:catAx>
        <c:axId val="536562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mnd'!$D$29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mnd'!$S$29:$S$40</c:f>
              <c:numCache>
                <c:formatCode>0.0</c:formatCode>
                <c:ptCount val="12"/>
                <c:pt idx="0">
                  <c:v>0</c:v>
                </c:pt>
                <c:pt idx="1">
                  <c:v>32.766666666666673</c:v>
                </c:pt>
                <c:pt idx="2">
                  <c:v>23</c:v>
                </c:pt>
                <c:pt idx="3">
                  <c:v>20.6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2-45E7-9101-1E489557F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4768"/>
        <c:axId val="227255160"/>
      </c:barChart>
      <c:catAx>
        <c:axId val="227254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5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4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mnd'!$D$29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mnd'!$R$29:$R$40</c:f>
              <c:numCache>
                <c:formatCode>0.00</c:formatCode>
                <c:ptCount val="12"/>
                <c:pt idx="0">
                  <c:v>0</c:v>
                </c:pt>
                <c:pt idx="1">
                  <c:v>4.6666666666666679</c:v>
                </c:pt>
                <c:pt idx="2">
                  <c:v>3.5</c:v>
                </c:pt>
                <c:pt idx="3">
                  <c:v>3.5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E-41AC-8F36-2490DD70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5944"/>
        <c:axId val="227256336"/>
      </c:barChart>
      <c:catAx>
        <c:axId val="227255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6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2271078036E-2"/>
              <c:y val="0.321285382020398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mnd'!$D$44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mnd'!$I$44:$I$55</c:f>
              <c:numCache>
                <c:formatCode>0.0</c:formatCode>
                <c:ptCount val="12"/>
                <c:pt idx="0">
                  <c:v>0</c:v>
                </c:pt>
                <c:pt idx="1">
                  <c:v>0.31645569620253161</c:v>
                </c:pt>
                <c:pt idx="2">
                  <c:v>0.1376778338687471</c:v>
                </c:pt>
                <c:pt idx="3">
                  <c:v>0.97323600973236013</c:v>
                </c:pt>
                <c:pt idx="4">
                  <c:v>0.74074074074074081</c:v>
                </c:pt>
                <c:pt idx="5">
                  <c:v>2.2471910112359552</c:v>
                </c:pt>
                <c:pt idx="6">
                  <c:v>0</c:v>
                </c:pt>
                <c:pt idx="7">
                  <c:v>0</c:v>
                </c:pt>
                <c:pt idx="8">
                  <c:v>0.4385964912280701</c:v>
                </c:pt>
                <c:pt idx="9">
                  <c:v>0.18382352941176472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A-48BE-98ED-29A98A41F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8296"/>
        <c:axId val="227258688"/>
      </c:barChart>
      <c:catAx>
        <c:axId val="227258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mnd'!$D$44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mnd'!$S$44:$S$55</c:f>
              <c:numCache>
                <c:formatCode>0.0</c:formatCode>
                <c:ptCount val="12"/>
                <c:pt idx="0">
                  <c:v>0</c:v>
                </c:pt>
                <c:pt idx="1">
                  <c:v>21.7</c:v>
                </c:pt>
                <c:pt idx="2">
                  <c:v>29.9</c:v>
                </c:pt>
                <c:pt idx="3">
                  <c:v>21.025000000000006</c:v>
                </c:pt>
                <c:pt idx="4">
                  <c:v>17.2</c:v>
                </c:pt>
                <c:pt idx="5">
                  <c:v>12.9</c:v>
                </c:pt>
                <c:pt idx="6">
                  <c:v>0</c:v>
                </c:pt>
                <c:pt idx="7">
                  <c:v>0</c:v>
                </c:pt>
                <c:pt idx="8">
                  <c:v>14.9</c:v>
                </c:pt>
                <c:pt idx="9">
                  <c:v>14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3-44D7-95D3-100AF3DE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9472"/>
        <c:axId val="227259864"/>
      </c:barChart>
      <c:catAx>
        <c:axId val="227259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98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mnd'!$D$44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mnd'!$R$44:$R$55</c:f>
              <c:numCache>
                <c:formatCode>0.00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5</c:v>
                </c:pt>
                <c:pt idx="5">
                  <c:v>4.5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7-4412-9924-DF2839AA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0648"/>
        <c:axId val="227261040"/>
      </c:barChart>
      <c:catAx>
        <c:axId val="227260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10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3110550453381655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0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mnd'!$D$59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mnd'!$I$59:$I$70</c:f>
              <c:numCache>
                <c:formatCode>0.0</c:formatCode>
                <c:ptCount val="12"/>
                <c:pt idx="0">
                  <c:v>0.69930069930069916</c:v>
                </c:pt>
                <c:pt idx="1">
                  <c:v>2.5316455696202529</c:v>
                </c:pt>
                <c:pt idx="2">
                  <c:v>1.0096374483708124</c:v>
                </c:pt>
                <c:pt idx="3">
                  <c:v>3.4063260340632606</c:v>
                </c:pt>
                <c:pt idx="4">
                  <c:v>4.4444444444444446</c:v>
                </c:pt>
                <c:pt idx="5">
                  <c:v>4.4943820224719104</c:v>
                </c:pt>
                <c:pt idx="6">
                  <c:v>0</c:v>
                </c:pt>
                <c:pt idx="7">
                  <c:v>0</c:v>
                </c:pt>
                <c:pt idx="8">
                  <c:v>1.3157894736842111</c:v>
                </c:pt>
                <c:pt idx="9">
                  <c:v>1.8382352941176472</c:v>
                </c:pt>
                <c:pt idx="10">
                  <c:v>1.2944983818770228</c:v>
                </c:pt>
                <c:pt idx="11">
                  <c:v>8.5714285714285694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A-4781-9E52-84C55BD5C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3000"/>
        <c:axId val="227263392"/>
      </c:barChart>
      <c:catAx>
        <c:axId val="227263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mnd'!$D$59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mnd'!$S$59:$S$70</c:f>
              <c:numCache>
                <c:formatCode>0.0</c:formatCode>
                <c:ptCount val="12"/>
                <c:pt idx="0">
                  <c:v>20.9</c:v>
                </c:pt>
                <c:pt idx="1">
                  <c:v>25.35</c:v>
                </c:pt>
                <c:pt idx="2">
                  <c:v>25.13636363636364</c:v>
                </c:pt>
                <c:pt idx="3">
                  <c:v>19.957142857142859</c:v>
                </c:pt>
                <c:pt idx="4">
                  <c:v>18.816666666666663</c:v>
                </c:pt>
                <c:pt idx="5">
                  <c:v>23.45</c:v>
                </c:pt>
                <c:pt idx="6">
                  <c:v>0</c:v>
                </c:pt>
                <c:pt idx="7">
                  <c:v>0</c:v>
                </c:pt>
                <c:pt idx="8">
                  <c:v>17.233333333333338</c:v>
                </c:pt>
                <c:pt idx="9">
                  <c:v>18.689999999999998</c:v>
                </c:pt>
                <c:pt idx="10">
                  <c:v>16.650000000000006</c:v>
                </c:pt>
                <c:pt idx="11">
                  <c:v>14.677777777777781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B-47BE-9922-D0B287D43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4176"/>
        <c:axId val="227264568"/>
      </c:barChart>
      <c:catAx>
        <c:axId val="22726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456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VÆR, slakting,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Måned!$F$23:$F$34</c:f>
              <c:numCache>
                <c:formatCode>#,##0</c:formatCode>
                <c:ptCount val="12"/>
                <c:pt idx="0">
                  <c:v>330</c:v>
                </c:pt>
                <c:pt idx="1">
                  <c:v>354</c:v>
                </c:pt>
                <c:pt idx="2">
                  <c:v>2460</c:v>
                </c:pt>
                <c:pt idx="3">
                  <c:v>214</c:v>
                </c:pt>
                <c:pt idx="4">
                  <c:v>206</c:v>
                </c:pt>
                <c:pt idx="5">
                  <c:v>171</c:v>
                </c:pt>
                <c:pt idx="6">
                  <c:v>36</c:v>
                </c:pt>
                <c:pt idx="7">
                  <c:v>220</c:v>
                </c:pt>
                <c:pt idx="8">
                  <c:v>216</c:v>
                </c:pt>
                <c:pt idx="9">
                  <c:v>512</c:v>
                </c:pt>
                <c:pt idx="10">
                  <c:v>410</c:v>
                </c:pt>
                <c:pt idx="11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01-4133-91FD-07455A8DF530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2.8501121530353134E-2"/>
                  <c:y val="-1.5923863512607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2B-4155-9A50-C8EB71BB0D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Måned!$F$10:$F$21</c:f>
              <c:numCache>
                <c:formatCode>#,##0</c:formatCode>
                <c:ptCount val="12"/>
                <c:pt idx="0">
                  <c:v>286</c:v>
                </c:pt>
                <c:pt idx="1">
                  <c:v>316</c:v>
                </c:pt>
                <c:pt idx="2">
                  <c:v>2179</c:v>
                </c:pt>
                <c:pt idx="3">
                  <c:v>411</c:v>
                </c:pt>
                <c:pt idx="4">
                  <c:v>135</c:v>
                </c:pt>
                <c:pt idx="5">
                  <c:v>89</c:v>
                </c:pt>
                <c:pt idx="6">
                  <c:v>25</c:v>
                </c:pt>
                <c:pt idx="7">
                  <c:v>132</c:v>
                </c:pt>
                <c:pt idx="8">
                  <c:v>228</c:v>
                </c:pt>
                <c:pt idx="9">
                  <c:v>544</c:v>
                </c:pt>
                <c:pt idx="10">
                  <c:v>309</c:v>
                </c:pt>
                <c:pt idx="11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01-4133-91FD-07455A8DF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288662845974222"/>
          <c:y val="0.17215398107335081"/>
          <c:w val="7.2056183346152089E-2"/>
          <c:h val="0.166069686144494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mnd'!$D$59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mnd'!$R$59:$R$70</c:f>
              <c:numCache>
                <c:formatCode>0.00</c:formatCode>
                <c:ptCount val="12"/>
                <c:pt idx="0">
                  <c:v>4</c:v>
                </c:pt>
                <c:pt idx="1">
                  <c:v>4.125</c:v>
                </c:pt>
                <c:pt idx="2">
                  <c:v>4.5454545454545459</c:v>
                </c:pt>
                <c:pt idx="3">
                  <c:v>4.7142857142857153</c:v>
                </c:pt>
                <c:pt idx="4">
                  <c:v>4.6666666666666679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4.6666666666666679</c:v>
                </c:pt>
                <c:pt idx="9">
                  <c:v>4.8</c:v>
                </c:pt>
                <c:pt idx="10">
                  <c:v>4.5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9-4936-B6D6-6ADED0F83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5352"/>
        <c:axId val="227265744"/>
      </c:barChart>
      <c:catAx>
        <c:axId val="227265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57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03519194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mnd'!$D$74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mnd'!$I$74:$I$85</c:f>
              <c:numCache>
                <c:formatCode>0.0</c:formatCode>
                <c:ptCount val="12"/>
                <c:pt idx="0">
                  <c:v>3.8461538461538449</c:v>
                </c:pt>
                <c:pt idx="1">
                  <c:v>4.1139240506329111</c:v>
                </c:pt>
                <c:pt idx="2">
                  <c:v>3.809086737035337</c:v>
                </c:pt>
                <c:pt idx="3">
                  <c:v>7.7858880778588819</c:v>
                </c:pt>
                <c:pt idx="4">
                  <c:v>5.9259259259259265</c:v>
                </c:pt>
                <c:pt idx="5">
                  <c:v>2.2471910112359552</c:v>
                </c:pt>
                <c:pt idx="6">
                  <c:v>4</c:v>
                </c:pt>
                <c:pt idx="7">
                  <c:v>3.7878787878787881</c:v>
                </c:pt>
                <c:pt idx="8">
                  <c:v>4.8245614035087723</c:v>
                </c:pt>
                <c:pt idx="9">
                  <c:v>2.5735294117647065</c:v>
                </c:pt>
                <c:pt idx="10">
                  <c:v>5.5016181229773444</c:v>
                </c:pt>
                <c:pt idx="11">
                  <c:v>11.428571428571431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6-4663-A198-8DAED1F7B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7704"/>
        <c:axId val="227268096"/>
      </c:barChart>
      <c:catAx>
        <c:axId val="227267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7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mnd'!$D$74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mnd'!$S$74:$S$85</c:f>
              <c:numCache>
                <c:formatCode>0.0</c:formatCode>
                <c:ptCount val="12"/>
                <c:pt idx="0">
                  <c:v>27.95454545454545</c:v>
                </c:pt>
                <c:pt idx="1">
                  <c:v>27.11538461538462</c:v>
                </c:pt>
                <c:pt idx="2">
                  <c:v>28.019277108433727</c:v>
                </c:pt>
                <c:pt idx="3">
                  <c:v>24.437500000000004</c:v>
                </c:pt>
                <c:pt idx="4">
                  <c:v>24.487500000000001</c:v>
                </c:pt>
                <c:pt idx="5">
                  <c:v>22</c:v>
                </c:pt>
                <c:pt idx="6">
                  <c:v>27.7</c:v>
                </c:pt>
                <c:pt idx="7">
                  <c:v>18.879999999999995</c:v>
                </c:pt>
                <c:pt idx="8">
                  <c:v>19.009090909090911</c:v>
                </c:pt>
                <c:pt idx="9">
                  <c:v>20.200000000000003</c:v>
                </c:pt>
                <c:pt idx="10">
                  <c:v>19.847058823529412</c:v>
                </c:pt>
                <c:pt idx="11">
                  <c:v>19.333333333333336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E-4D60-907B-2986A3F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8880"/>
        <c:axId val="227269272"/>
      </c:barChart>
      <c:catAx>
        <c:axId val="227268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92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mnd'!$D$74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mnd'!$R$74:$R$85</c:f>
              <c:numCache>
                <c:formatCode>0.00</c:formatCode>
                <c:ptCount val="12"/>
                <c:pt idx="0">
                  <c:v>4.9090909090909092</c:v>
                </c:pt>
                <c:pt idx="1">
                  <c:v>4.9230769230769216</c:v>
                </c:pt>
                <c:pt idx="2">
                  <c:v>5.1325301204819276</c:v>
                </c:pt>
                <c:pt idx="3">
                  <c:v>5.4375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5.8</c:v>
                </c:pt>
                <c:pt idx="8">
                  <c:v>6.2727272727272716</c:v>
                </c:pt>
                <c:pt idx="9">
                  <c:v>6</c:v>
                </c:pt>
                <c:pt idx="10">
                  <c:v>5.1764705882352944</c:v>
                </c:pt>
                <c:pt idx="11">
                  <c:v>4.9166666666666679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8-49FC-9778-3B512DFC2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70448"/>
        <c:axId val="407129720"/>
      </c:barChart>
      <c:catAx>
        <c:axId val="227270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29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297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91098807094203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70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mnd'!$I$89:$I$100</c:f>
              <c:numCache>
                <c:formatCode>0.0</c:formatCode>
                <c:ptCount val="12"/>
                <c:pt idx="0">
                  <c:v>11.88811188811189</c:v>
                </c:pt>
                <c:pt idx="1">
                  <c:v>10.126582278481012</c:v>
                </c:pt>
                <c:pt idx="2">
                  <c:v>10.692978430472694</c:v>
                </c:pt>
                <c:pt idx="3">
                  <c:v>15.328467153284668</c:v>
                </c:pt>
                <c:pt idx="4">
                  <c:v>11.111111111111112</c:v>
                </c:pt>
                <c:pt idx="5">
                  <c:v>21.348314606741575</c:v>
                </c:pt>
                <c:pt idx="6">
                  <c:v>8</c:v>
                </c:pt>
                <c:pt idx="7">
                  <c:v>6.0606060606060606</c:v>
                </c:pt>
                <c:pt idx="8">
                  <c:v>9.6491228070175445</c:v>
                </c:pt>
                <c:pt idx="9">
                  <c:v>7.5367647058823524</c:v>
                </c:pt>
                <c:pt idx="10">
                  <c:v>11.326860841423947</c:v>
                </c:pt>
                <c:pt idx="11">
                  <c:v>5.7142857142857153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178-41BD-A583-98E8B9ABF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1288"/>
        <c:axId val="407131680"/>
      </c:barChart>
      <c:catAx>
        <c:axId val="407131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mnd'!$S$89:$S$100</c:f>
              <c:numCache>
                <c:formatCode>0.0</c:formatCode>
                <c:ptCount val="12"/>
                <c:pt idx="0">
                  <c:v>28.423529411764697</c:v>
                </c:pt>
                <c:pt idx="1">
                  <c:v>28.859375</c:v>
                </c:pt>
                <c:pt idx="2">
                  <c:v>31.746351931330494</c:v>
                </c:pt>
                <c:pt idx="3">
                  <c:v>29.011111111111113</c:v>
                </c:pt>
                <c:pt idx="4">
                  <c:v>27.18</c:v>
                </c:pt>
                <c:pt idx="5">
                  <c:v>27.952631578947376</c:v>
                </c:pt>
                <c:pt idx="6">
                  <c:v>24.65</c:v>
                </c:pt>
                <c:pt idx="7">
                  <c:v>22.725000000000001</c:v>
                </c:pt>
                <c:pt idx="8">
                  <c:v>23.099999999999994</c:v>
                </c:pt>
                <c:pt idx="9">
                  <c:v>24.599999999999994</c:v>
                </c:pt>
                <c:pt idx="10">
                  <c:v>25.125714285714281</c:v>
                </c:pt>
                <c:pt idx="11">
                  <c:v>26.86666666666666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916-4F38-90C0-1D5C25E7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2464"/>
        <c:axId val="407132856"/>
      </c:barChart>
      <c:catAx>
        <c:axId val="407132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28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mnd'!$R$89:$R$100</c:f>
              <c:numCache>
                <c:formatCode>0.00</c:formatCode>
                <c:ptCount val="12"/>
                <c:pt idx="0">
                  <c:v>5.8529411764705879</c:v>
                </c:pt>
                <c:pt idx="1">
                  <c:v>5.75</c:v>
                </c:pt>
                <c:pt idx="2">
                  <c:v>5.8454935622317592</c:v>
                </c:pt>
                <c:pt idx="3">
                  <c:v>6.3174603174603181</c:v>
                </c:pt>
                <c:pt idx="4">
                  <c:v>6.2666666666666648</c:v>
                </c:pt>
                <c:pt idx="5">
                  <c:v>6</c:v>
                </c:pt>
                <c:pt idx="6">
                  <c:v>6.5</c:v>
                </c:pt>
                <c:pt idx="7">
                  <c:v>7.625</c:v>
                </c:pt>
                <c:pt idx="8">
                  <c:v>7.1818181818181808</c:v>
                </c:pt>
                <c:pt idx="9">
                  <c:v>6.5121951219512209</c:v>
                </c:pt>
                <c:pt idx="10">
                  <c:v>5.4</c:v>
                </c:pt>
                <c:pt idx="11">
                  <c:v>5.3333333333333321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C5A-41C4-8EEA-64D72FA7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3640"/>
        <c:axId val="407134032"/>
      </c:barChart>
      <c:catAx>
        <c:axId val="40713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403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127929900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3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mnd'!$I$104:$I$114</c:f>
              <c:numCache>
                <c:formatCode>0.0</c:formatCode>
                <c:ptCount val="11"/>
                <c:pt idx="0">
                  <c:v>15.734265734265733</c:v>
                </c:pt>
                <c:pt idx="1">
                  <c:v>15.822784810126588</c:v>
                </c:pt>
                <c:pt idx="2">
                  <c:v>14.823313446535105</c:v>
                </c:pt>
                <c:pt idx="3">
                  <c:v>19.464720194647203</c:v>
                </c:pt>
                <c:pt idx="4">
                  <c:v>11.851851851851851</c:v>
                </c:pt>
                <c:pt idx="5">
                  <c:v>16.853932584269664</c:v>
                </c:pt>
                <c:pt idx="6">
                  <c:v>16</c:v>
                </c:pt>
                <c:pt idx="7">
                  <c:v>10.606060606060607</c:v>
                </c:pt>
                <c:pt idx="8">
                  <c:v>12.280701754385968</c:v>
                </c:pt>
                <c:pt idx="9">
                  <c:v>14.88970588235294</c:v>
                </c:pt>
                <c:pt idx="10">
                  <c:v>15.533980582524276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B0E-4371-9256-8ABE34ED5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5992"/>
        <c:axId val="407136384"/>
      </c:barChart>
      <c:catAx>
        <c:axId val="407135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63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5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mnd'!$S$104:$S$114</c:f>
              <c:numCache>
                <c:formatCode>0.0</c:formatCode>
                <c:ptCount val="11"/>
                <c:pt idx="0">
                  <c:v>32.135555555555563</c:v>
                </c:pt>
                <c:pt idx="1">
                  <c:v>35.455999999999989</c:v>
                </c:pt>
                <c:pt idx="2">
                  <c:v>35.837461300309577</c:v>
                </c:pt>
                <c:pt idx="3">
                  <c:v>35.402499999999989</c:v>
                </c:pt>
                <c:pt idx="4">
                  <c:v>35.443749999999994</c:v>
                </c:pt>
                <c:pt idx="5">
                  <c:v>33.686666666666675</c:v>
                </c:pt>
                <c:pt idx="6">
                  <c:v>27.05</c:v>
                </c:pt>
                <c:pt idx="7">
                  <c:v>27.392857142857153</c:v>
                </c:pt>
                <c:pt idx="8">
                  <c:v>26.728571428571424</c:v>
                </c:pt>
                <c:pt idx="9">
                  <c:v>30.708641975308641</c:v>
                </c:pt>
                <c:pt idx="10">
                  <c:v>31.118750000000009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C88-4658-B60F-DF1522BE6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7168"/>
        <c:axId val="407137560"/>
      </c:barChart>
      <c:catAx>
        <c:axId val="407137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756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mnd'!$R$104:$R$114</c:f>
              <c:numCache>
                <c:formatCode>0.00</c:formatCode>
                <c:ptCount val="11"/>
                <c:pt idx="0">
                  <c:v>6.0444444444444443</c:v>
                </c:pt>
                <c:pt idx="1">
                  <c:v>6.4</c:v>
                </c:pt>
                <c:pt idx="2">
                  <c:v>6.5603715170278631</c:v>
                </c:pt>
                <c:pt idx="3">
                  <c:v>7.1124999999999998</c:v>
                </c:pt>
                <c:pt idx="4">
                  <c:v>7.3125</c:v>
                </c:pt>
                <c:pt idx="5">
                  <c:v>7.1333333333333355</c:v>
                </c:pt>
                <c:pt idx="6">
                  <c:v>8</c:v>
                </c:pt>
                <c:pt idx="7">
                  <c:v>7.8571428571428559</c:v>
                </c:pt>
                <c:pt idx="8">
                  <c:v>7.8214285714285694</c:v>
                </c:pt>
                <c:pt idx="9">
                  <c:v>7.0246913580246932</c:v>
                </c:pt>
                <c:pt idx="10">
                  <c:v>5.958333333333333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25-4312-8167-2FFE8A336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8344"/>
        <c:axId val="407138736"/>
      </c:barChart>
      <c:catAx>
        <c:axId val="407138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8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6715143850774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.xml"/><Relationship Id="rId13" Type="http://schemas.openxmlformats.org/officeDocument/2006/relationships/chart" Target="../charts/chart75.xml"/><Relationship Id="rId3" Type="http://schemas.openxmlformats.org/officeDocument/2006/relationships/chart" Target="../charts/chart65.xml"/><Relationship Id="rId7" Type="http://schemas.openxmlformats.org/officeDocument/2006/relationships/chart" Target="../charts/chart69.xml"/><Relationship Id="rId12" Type="http://schemas.openxmlformats.org/officeDocument/2006/relationships/chart" Target="../charts/chart74.xml"/><Relationship Id="rId2" Type="http://schemas.openxmlformats.org/officeDocument/2006/relationships/chart" Target="../charts/chart64.xml"/><Relationship Id="rId16" Type="http://schemas.openxmlformats.org/officeDocument/2006/relationships/chart" Target="../charts/chart78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11" Type="http://schemas.openxmlformats.org/officeDocument/2006/relationships/chart" Target="../charts/chart73.xml"/><Relationship Id="rId5" Type="http://schemas.openxmlformats.org/officeDocument/2006/relationships/chart" Target="../charts/chart67.xml"/><Relationship Id="rId15" Type="http://schemas.openxmlformats.org/officeDocument/2006/relationships/chart" Target="../charts/chart77.xml"/><Relationship Id="rId10" Type="http://schemas.openxmlformats.org/officeDocument/2006/relationships/chart" Target="../charts/chart72.xml"/><Relationship Id="rId4" Type="http://schemas.openxmlformats.org/officeDocument/2006/relationships/chart" Target="../charts/chart66.xml"/><Relationship Id="rId9" Type="http://schemas.openxmlformats.org/officeDocument/2006/relationships/chart" Target="../charts/chart71.xml"/><Relationship Id="rId14" Type="http://schemas.openxmlformats.org/officeDocument/2006/relationships/chart" Target="../charts/chart76.xml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1.xml"/><Relationship Id="rId18" Type="http://schemas.openxmlformats.org/officeDocument/2006/relationships/chart" Target="../charts/chart96.xml"/><Relationship Id="rId26" Type="http://schemas.openxmlformats.org/officeDocument/2006/relationships/chart" Target="../charts/chart104.xml"/><Relationship Id="rId3" Type="http://schemas.openxmlformats.org/officeDocument/2006/relationships/chart" Target="../charts/chart81.xml"/><Relationship Id="rId21" Type="http://schemas.openxmlformats.org/officeDocument/2006/relationships/chart" Target="../charts/chart99.xml"/><Relationship Id="rId34" Type="http://schemas.openxmlformats.org/officeDocument/2006/relationships/chart" Target="../charts/chart112.xml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17" Type="http://schemas.openxmlformats.org/officeDocument/2006/relationships/chart" Target="../charts/chart95.xml"/><Relationship Id="rId25" Type="http://schemas.openxmlformats.org/officeDocument/2006/relationships/chart" Target="../charts/chart103.xml"/><Relationship Id="rId33" Type="http://schemas.openxmlformats.org/officeDocument/2006/relationships/chart" Target="../charts/chart111.xml"/><Relationship Id="rId2" Type="http://schemas.openxmlformats.org/officeDocument/2006/relationships/chart" Target="../charts/chart80.xml"/><Relationship Id="rId16" Type="http://schemas.openxmlformats.org/officeDocument/2006/relationships/chart" Target="../charts/chart94.xml"/><Relationship Id="rId20" Type="http://schemas.openxmlformats.org/officeDocument/2006/relationships/chart" Target="../charts/chart98.xml"/><Relationship Id="rId29" Type="http://schemas.openxmlformats.org/officeDocument/2006/relationships/chart" Target="../charts/chart107.xml"/><Relationship Id="rId1" Type="http://schemas.openxmlformats.org/officeDocument/2006/relationships/chart" Target="../charts/chart79.xml"/><Relationship Id="rId6" Type="http://schemas.openxmlformats.org/officeDocument/2006/relationships/chart" Target="../charts/chart84.xml"/><Relationship Id="rId11" Type="http://schemas.openxmlformats.org/officeDocument/2006/relationships/chart" Target="../charts/chart89.xml"/><Relationship Id="rId24" Type="http://schemas.openxmlformats.org/officeDocument/2006/relationships/chart" Target="../charts/chart102.xml"/><Relationship Id="rId32" Type="http://schemas.openxmlformats.org/officeDocument/2006/relationships/chart" Target="../charts/chart110.xml"/><Relationship Id="rId5" Type="http://schemas.openxmlformats.org/officeDocument/2006/relationships/chart" Target="../charts/chart83.xml"/><Relationship Id="rId15" Type="http://schemas.openxmlformats.org/officeDocument/2006/relationships/chart" Target="../charts/chart93.xml"/><Relationship Id="rId23" Type="http://schemas.openxmlformats.org/officeDocument/2006/relationships/chart" Target="../charts/chart101.xml"/><Relationship Id="rId28" Type="http://schemas.openxmlformats.org/officeDocument/2006/relationships/chart" Target="../charts/chart106.xml"/><Relationship Id="rId36" Type="http://schemas.openxmlformats.org/officeDocument/2006/relationships/chart" Target="../charts/chart114.xml"/><Relationship Id="rId10" Type="http://schemas.openxmlformats.org/officeDocument/2006/relationships/chart" Target="../charts/chart88.xml"/><Relationship Id="rId19" Type="http://schemas.openxmlformats.org/officeDocument/2006/relationships/chart" Target="../charts/chart97.xml"/><Relationship Id="rId31" Type="http://schemas.openxmlformats.org/officeDocument/2006/relationships/chart" Target="../charts/chart109.xml"/><Relationship Id="rId4" Type="http://schemas.openxmlformats.org/officeDocument/2006/relationships/chart" Target="../charts/chart82.xml"/><Relationship Id="rId9" Type="http://schemas.openxmlformats.org/officeDocument/2006/relationships/chart" Target="../charts/chart87.xml"/><Relationship Id="rId14" Type="http://schemas.openxmlformats.org/officeDocument/2006/relationships/chart" Target="../charts/chart92.xml"/><Relationship Id="rId22" Type="http://schemas.openxmlformats.org/officeDocument/2006/relationships/chart" Target="../charts/chart100.xml"/><Relationship Id="rId27" Type="http://schemas.openxmlformats.org/officeDocument/2006/relationships/chart" Target="../charts/chart105.xml"/><Relationship Id="rId30" Type="http://schemas.openxmlformats.org/officeDocument/2006/relationships/chart" Target="../charts/chart108.xml"/><Relationship Id="rId35" Type="http://schemas.openxmlformats.org/officeDocument/2006/relationships/chart" Target="../charts/chart113.xml"/><Relationship Id="rId8" Type="http://schemas.openxmlformats.org/officeDocument/2006/relationships/chart" Target="../charts/chart86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2.xml"/><Relationship Id="rId13" Type="http://schemas.openxmlformats.org/officeDocument/2006/relationships/chart" Target="../charts/chart127.xml"/><Relationship Id="rId3" Type="http://schemas.openxmlformats.org/officeDocument/2006/relationships/chart" Target="../charts/chart117.xml"/><Relationship Id="rId7" Type="http://schemas.openxmlformats.org/officeDocument/2006/relationships/chart" Target="../charts/chart121.xml"/><Relationship Id="rId12" Type="http://schemas.openxmlformats.org/officeDocument/2006/relationships/chart" Target="../charts/chart126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Relationship Id="rId6" Type="http://schemas.openxmlformats.org/officeDocument/2006/relationships/chart" Target="../charts/chart120.xml"/><Relationship Id="rId11" Type="http://schemas.openxmlformats.org/officeDocument/2006/relationships/chart" Target="../charts/chart125.xml"/><Relationship Id="rId5" Type="http://schemas.openxmlformats.org/officeDocument/2006/relationships/chart" Target="../charts/chart119.xml"/><Relationship Id="rId15" Type="http://schemas.openxmlformats.org/officeDocument/2006/relationships/chart" Target="../charts/chart129.xml"/><Relationship Id="rId10" Type="http://schemas.openxmlformats.org/officeDocument/2006/relationships/chart" Target="../charts/chart124.xml"/><Relationship Id="rId4" Type="http://schemas.openxmlformats.org/officeDocument/2006/relationships/chart" Target="../charts/chart118.xml"/><Relationship Id="rId9" Type="http://schemas.openxmlformats.org/officeDocument/2006/relationships/chart" Target="../charts/chart123.xml"/><Relationship Id="rId14" Type="http://schemas.openxmlformats.org/officeDocument/2006/relationships/chart" Target="../charts/chart128.xml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42.xml"/><Relationship Id="rId18" Type="http://schemas.openxmlformats.org/officeDocument/2006/relationships/chart" Target="../charts/chart147.xml"/><Relationship Id="rId26" Type="http://schemas.openxmlformats.org/officeDocument/2006/relationships/chart" Target="../charts/chart155.xml"/><Relationship Id="rId39" Type="http://schemas.openxmlformats.org/officeDocument/2006/relationships/chart" Target="../charts/chart168.xml"/><Relationship Id="rId21" Type="http://schemas.openxmlformats.org/officeDocument/2006/relationships/chart" Target="../charts/chart150.xml"/><Relationship Id="rId34" Type="http://schemas.openxmlformats.org/officeDocument/2006/relationships/chart" Target="../charts/chart163.xml"/><Relationship Id="rId42" Type="http://schemas.openxmlformats.org/officeDocument/2006/relationships/chart" Target="../charts/chart171.xml"/><Relationship Id="rId47" Type="http://schemas.openxmlformats.org/officeDocument/2006/relationships/chart" Target="../charts/chart176.xml"/><Relationship Id="rId50" Type="http://schemas.openxmlformats.org/officeDocument/2006/relationships/chart" Target="../charts/chart179.xml"/><Relationship Id="rId55" Type="http://schemas.openxmlformats.org/officeDocument/2006/relationships/chart" Target="../charts/chart184.xml"/><Relationship Id="rId7" Type="http://schemas.openxmlformats.org/officeDocument/2006/relationships/chart" Target="../charts/chart136.xml"/><Relationship Id="rId2" Type="http://schemas.openxmlformats.org/officeDocument/2006/relationships/chart" Target="../charts/chart131.xml"/><Relationship Id="rId16" Type="http://schemas.openxmlformats.org/officeDocument/2006/relationships/chart" Target="../charts/chart145.xml"/><Relationship Id="rId29" Type="http://schemas.openxmlformats.org/officeDocument/2006/relationships/chart" Target="../charts/chart158.xml"/><Relationship Id="rId11" Type="http://schemas.openxmlformats.org/officeDocument/2006/relationships/chart" Target="../charts/chart140.xml"/><Relationship Id="rId24" Type="http://schemas.openxmlformats.org/officeDocument/2006/relationships/chart" Target="../charts/chart153.xml"/><Relationship Id="rId32" Type="http://schemas.openxmlformats.org/officeDocument/2006/relationships/chart" Target="../charts/chart161.xml"/><Relationship Id="rId37" Type="http://schemas.openxmlformats.org/officeDocument/2006/relationships/chart" Target="../charts/chart166.xml"/><Relationship Id="rId40" Type="http://schemas.openxmlformats.org/officeDocument/2006/relationships/chart" Target="../charts/chart169.xml"/><Relationship Id="rId45" Type="http://schemas.openxmlformats.org/officeDocument/2006/relationships/chart" Target="../charts/chart174.xml"/><Relationship Id="rId53" Type="http://schemas.openxmlformats.org/officeDocument/2006/relationships/chart" Target="../charts/chart182.xml"/><Relationship Id="rId58" Type="http://schemas.openxmlformats.org/officeDocument/2006/relationships/chart" Target="../charts/chart187.xml"/><Relationship Id="rId5" Type="http://schemas.openxmlformats.org/officeDocument/2006/relationships/chart" Target="../charts/chart134.xml"/><Relationship Id="rId19" Type="http://schemas.openxmlformats.org/officeDocument/2006/relationships/chart" Target="../charts/chart148.xml"/><Relationship Id="rId4" Type="http://schemas.openxmlformats.org/officeDocument/2006/relationships/chart" Target="../charts/chart133.xml"/><Relationship Id="rId9" Type="http://schemas.openxmlformats.org/officeDocument/2006/relationships/chart" Target="../charts/chart138.xml"/><Relationship Id="rId14" Type="http://schemas.openxmlformats.org/officeDocument/2006/relationships/chart" Target="../charts/chart143.xml"/><Relationship Id="rId22" Type="http://schemas.openxmlformats.org/officeDocument/2006/relationships/chart" Target="../charts/chart151.xml"/><Relationship Id="rId27" Type="http://schemas.openxmlformats.org/officeDocument/2006/relationships/chart" Target="../charts/chart156.xml"/><Relationship Id="rId30" Type="http://schemas.openxmlformats.org/officeDocument/2006/relationships/chart" Target="../charts/chart159.xml"/><Relationship Id="rId35" Type="http://schemas.openxmlformats.org/officeDocument/2006/relationships/chart" Target="../charts/chart164.xml"/><Relationship Id="rId43" Type="http://schemas.openxmlformats.org/officeDocument/2006/relationships/chart" Target="../charts/chart172.xml"/><Relationship Id="rId48" Type="http://schemas.openxmlformats.org/officeDocument/2006/relationships/chart" Target="../charts/chart177.xml"/><Relationship Id="rId56" Type="http://schemas.openxmlformats.org/officeDocument/2006/relationships/chart" Target="../charts/chart185.xml"/><Relationship Id="rId8" Type="http://schemas.openxmlformats.org/officeDocument/2006/relationships/chart" Target="../charts/chart137.xml"/><Relationship Id="rId51" Type="http://schemas.openxmlformats.org/officeDocument/2006/relationships/chart" Target="../charts/chart180.xml"/><Relationship Id="rId3" Type="http://schemas.openxmlformats.org/officeDocument/2006/relationships/chart" Target="../charts/chart132.xml"/><Relationship Id="rId12" Type="http://schemas.openxmlformats.org/officeDocument/2006/relationships/chart" Target="../charts/chart141.xml"/><Relationship Id="rId17" Type="http://schemas.openxmlformats.org/officeDocument/2006/relationships/chart" Target="../charts/chart146.xml"/><Relationship Id="rId25" Type="http://schemas.openxmlformats.org/officeDocument/2006/relationships/chart" Target="../charts/chart154.xml"/><Relationship Id="rId33" Type="http://schemas.openxmlformats.org/officeDocument/2006/relationships/chart" Target="../charts/chart162.xml"/><Relationship Id="rId38" Type="http://schemas.openxmlformats.org/officeDocument/2006/relationships/chart" Target="../charts/chart167.xml"/><Relationship Id="rId46" Type="http://schemas.openxmlformats.org/officeDocument/2006/relationships/chart" Target="../charts/chart175.xml"/><Relationship Id="rId59" Type="http://schemas.openxmlformats.org/officeDocument/2006/relationships/chart" Target="../charts/chart188.xml"/><Relationship Id="rId20" Type="http://schemas.openxmlformats.org/officeDocument/2006/relationships/chart" Target="../charts/chart149.xml"/><Relationship Id="rId41" Type="http://schemas.openxmlformats.org/officeDocument/2006/relationships/chart" Target="../charts/chart170.xml"/><Relationship Id="rId54" Type="http://schemas.openxmlformats.org/officeDocument/2006/relationships/chart" Target="../charts/chart183.xml"/><Relationship Id="rId1" Type="http://schemas.openxmlformats.org/officeDocument/2006/relationships/chart" Target="../charts/chart130.xml"/><Relationship Id="rId6" Type="http://schemas.openxmlformats.org/officeDocument/2006/relationships/chart" Target="../charts/chart135.xml"/><Relationship Id="rId15" Type="http://schemas.openxmlformats.org/officeDocument/2006/relationships/chart" Target="../charts/chart144.xml"/><Relationship Id="rId23" Type="http://schemas.openxmlformats.org/officeDocument/2006/relationships/chart" Target="../charts/chart152.xml"/><Relationship Id="rId28" Type="http://schemas.openxmlformats.org/officeDocument/2006/relationships/chart" Target="../charts/chart157.xml"/><Relationship Id="rId36" Type="http://schemas.openxmlformats.org/officeDocument/2006/relationships/chart" Target="../charts/chart165.xml"/><Relationship Id="rId49" Type="http://schemas.openxmlformats.org/officeDocument/2006/relationships/chart" Target="../charts/chart178.xml"/><Relationship Id="rId57" Type="http://schemas.openxmlformats.org/officeDocument/2006/relationships/chart" Target="../charts/chart186.xml"/><Relationship Id="rId10" Type="http://schemas.openxmlformats.org/officeDocument/2006/relationships/chart" Target="../charts/chart139.xml"/><Relationship Id="rId31" Type="http://schemas.openxmlformats.org/officeDocument/2006/relationships/chart" Target="../charts/chart160.xml"/><Relationship Id="rId44" Type="http://schemas.openxmlformats.org/officeDocument/2006/relationships/chart" Target="../charts/chart173.xml"/><Relationship Id="rId52" Type="http://schemas.openxmlformats.org/officeDocument/2006/relationships/chart" Target="../charts/chart181.xml"/><Relationship Id="rId60" Type="http://schemas.openxmlformats.org/officeDocument/2006/relationships/chart" Target="../charts/chart189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3" Type="http://schemas.openxmlformats.org/officeDocument/2006/relationships/chart" Target="../charts/chart192.xml"/><Relationship Id="rId7" Type="http://schemas.openxmlformats.org/officeDocument/2006/relationships/chart" Target="../charts/chart196.xml"/><Relationship Id="rId2" Type="http://schemas.openxmlformats.org/officeDocument/2006/relationships/chart" Target="../charts/chart191.xml"/><Relationship Id="rId1" Type="http://schemas.openxmlformats.org/officeDocument/2006/relationships/chart" Target="../charts/chart190.xml"/><Relationship Id="rId6" Type="http://schemas.openxmlformats.org/officeDocument/2006/relationships/chart" Target="../charts/chart195.xml"/><Relationship Id="rId11" Type="http://schemas.openxmlformats.org/officeDocument/2006/relationships/chart" Target="../charts/chart200.xml"/><Relationship Id="rId5" Type="http://schemas.openxmlformats.org/officeDocument/2006/relationships/chart" Target="../charts/chart194.xml"/><Relationship Id="rId10" Type="http://schemas.openxmlformats.org/officeDocument/2006/relationships/chart" Target="../charts/chart199.xml"/><Relationship Id="rId4" Type="http://schemas.openxmlformats.org/officeDocument/2006/relationships/chart" Target="../charts/chart193.xml"/><Relationship Id="rId9" Type="http://schemas.openxmlformats.org/officeDocument/2006/relationships/chart" Target="../charts/chart198.xml"/></Relationships>
</file>

<file path=xl/drawings/_rels/drawing1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13.xml"/><Relationship Id="rId18" Type="http://schemas.openxmlformats.org/officeDocument/2006/relationships/chart" Target="../charts/chart218.xml"/><Relationship Id="rId26" Type="http://schemas.openxmlformats.org/officeDocument/2006/relationships/chart" Target="../charts/chart226.xml"/><Relationship Id="rId39" Type="http://schemas.openxmlformats.org/officeDocument/2006/relationships/chart" Target="../charts/chart239.xml"/><Relationship Id="rId21" Type="http://schemas.openxmlformats.org/officeDocument/2006/relationships/chart" Target="../charts/chart221.xml"/><Relationship Id="rId34" Type="http://schemas.openxmlformats.org/officeDocument/2006/relationships/chart" Target="../charts/chart234.xml"/><Relationship Id="rId42" Type="http://schemas.openxmlformats.org/officeDocument/2006/relationships/chart" Target="../charts/chart242.xml"/><Relationship Id="rId47" Type="http://schemas.openxmlformats.org/officeDocument/2006/relationships/chart" Target="../charts/chart247.xml"/><Relationship Id="rId50" Type="http://schemas.openxmlformats.org/officeDocument/2006/relationships/chart" Target="../charts/chart250.xml"/><Relationship Id="rId55" Type="http://schemas.openxmlformats.org/officeDocument/2006/relationships/chart" Target="../charts/chart255.xml"/><Relationship Id="rId7" Type="http://schemas.openxmlformats.org/officeDocument/2006/relationships/chart" Target="../charts/chart207.xml"/><Relationship Id="rId2" Type="http://schemas.openxmlformats.org/officeDocument/2006/relationships/chart" Target="../charts/chart202.xml"/><Relationship Id="rId16" Type="http://schemas.openxmlformats.org/officeDocument/2006/relationships/chart" Target="../charts/chart216.xml"/><Relationship Id="rId29" Type="http://schemas.openxmlformats.org/officeDocument/2006/relationships/chart" Target="../charts/chart229.xml"/><Relationship Id="rId11" Type="http://schemas.openxmlformats.org/officeDocument/2006/relationships/chart" Target="../charts/chart211.xml"/><Relationship Id="rId24" Type="http://schemas.openxmlformats.org/officeDocument/2006/relationships/chart" Target="../charts/chart224.xml"/><Relationship Id="rId32" Type="http://schemas.openxmlformats.org/officeDocument/2006/relationships/chart" Target="../charts/chart232.xml"/><Relationship Id="rId37" Type="http://schemas.openxmlformats.org/officeDocument/2006/relationships/chart" Target="../charts/chart237.xml"/><Relationship Id="rId40" Type="http://schemas.openxmlformats.org/officeDocument/2006/relationships/chart" Target="../charts/chart240.xml"/><Relationship Id="rId45" Type="http://schemas.openxmlformats.org/officeDocument/2006/relationships/chart" Target="../charts/chart245.xml"/><Relationship Id="rId53" Type="http://schemas.openxmlformats.org/officeDocument/2006/relationships/chart" Target="../charts/chart253.xml"/><Relationship Id="rId5" Type="http://schemas.openxmlformats.org/officeDocument/2006/relationships/chart" Target="../charts/chart205.xml"/><Relationship Id="rId10" Type="http://schemas.openxmlformats.org/officeDocument/2006/relationships/chart" Target="../charts/chart210.xml"/><Relationship Id="rId19" Type="http://schemas.openxmlformats.org/officeDocument/2006/relationships/chart" Target="../charts/chart219.xml"/><Relationship Id="rId31" Type="http://schemas.openxmlformats.org/officeDocument/2006/relationships/chart" Target="../charts/chart231.xml"/><Relationship Id="rId44" Type="http://schemas.openxmlformats.org/officeDocument/2006/relationships/chart" Target="../charts/chart244.xml"/><Relationship Id="rId52" Type="http://schemas.openxmlformats.org/officeDocument/2006/relationships/chart" Target="../charts/chart252.xml"/><Relationship Id="rId4" Type="http://schemas.openxmlformats.org/officeDocument/2006/relationships/chart" Target="../charts/chart204.xml"/><Relationship Id="rId9" Type="http://schemas.openxmlformats.org/officeDocument/2006/relationships/chart" Target="../charts/chart209.xml"/><Relationship Id="rId14" Type="http://schemas.openxmlformats.org/officeDocument/2006/relationships/chart" Target="../charts/chart214.xml"/><Relationship Id="rId22" Type="http://schemas.openxmlformats.org/officeDocument/2006/relationships/chart" Target="../charts/chart222.xml"/><Relationship Id="rId27" Type="http://schemas.openxmlformats.org/officeDocument/2006/relationships/chart" Target="../charts/chart227.xml"/><Relationship Id="rId30" Type="http://schemas.openxmlformats.org/officeDocument/2006/relationships/chart" Target="../charts/chart230.xml"/><Relationship Id="rId35" Type="http://schemas.openxmlformats.org/officeDocument/2006/relationships/chart" Target="../charts/chart235.xml"/><Relationship Id="rId43" Type="http://schemas.openxmlformats.org/officeDocument/2006/relationships/chart" Target="../charts/chart243.xml"/><Relationship Id="rId48" Type="http://schemas.openxmlformats.org/officeDocument/2006/relationships/chart" Target="../charts/chart248.xml"/><Relationship Id="rId56" Type="http://schemas.openxmlformats.org/officeDocument/2006/relationships/chart" Target="../charts/chart256.xml"/><Relationship Id="rId8" Type="http://schemas.openxmlformats.org/officeDocument/2006/relationships/chart" Target="../charts/chart208.xml"/><Relationship Id="rId51" Type="http://schemas.openxmlformats.org/officeDocument/2006/relationships/chart" Target="../charts/chart251.xml"/><Relationship Id="rId3" Type="http://schemas.openxmlformats.org/officeDocument/2006/relationships/chart" Target="../charts/chart203.xml"/><Relationship Id="rId12" Type="http://schemas.openxmlformats.org/officeDocument/2006/relationships/chart" Target="../charts/chart212.xml"/><Relationship Id="rId17" Type="http://schemas.openxmlformats.org/officeDocument/2006/relationships/chart" Target="../charts/chart217.xml"/><Relationship Id="rId25" Type="http://schemas.openxmlformats.org/officeDocument/2006/relationships/chart" Target="../charts/chart225.xml"/><Relationship Id="rId33" Type="http://schemas.openxmlformats.org/officeDocument/2006/relationships/chart" Target="../charts/chart233.xml"/><Relationship Id="rId38" Type="http://schemas.openxmlformats.org/officeDocument/2006/relationships/chart" Target="../charts/chart238.xml"/><Relationship Id="rId46" Type="http://schemas.openxmlformats.org/officeDocument/2006/relationships/chart" Target="../charts/chart246.xml"/><Relationship Id="rId20" Type="http://schemas.openxmlformats.org/officeDocument/2006/relationships/chart" Target="../charts/chart220.xml"/><Relationship Id="rId41" Type="http://schemas.openxmlformats.org/officeDocument/2006/relationships/chart" Target="../charts/chart241.xml"/><Relationship Id="rId54" Type="http://schemas.openxmlformats.org/officeDocument/2006/relationships/chart" Target="../charts/chart254.xml"/><Relationship Id="rId1" Type="http://schemas.openxmlformats.org/officeDocument/2006/relationships/chart" Target="../charts/chart201.xml"/><Relationship Id="rId6" Type="http://schemas.openxmlformats.org/officeDocument/2006/relationships/chart" Target="../charts/chart206.xml"/><Relationship Id="rId15" Type="http://schemas.openxmlformats.org/officeDocument/2006/relationships/chart" Target="../charts/chart215.xml"/><Relationship Id="rId23" Type="http://schemas.openxmlformats.org/officeDocument/2006/relationships/chart" Target="../charts/chart223.xml"/><Relationship Id="rId28" Type="http://schemas.openxmlformats.org/officeDocument/2006/relationships/chart" Target="../charts/chart228.xml"/><Relationship Id="rId36" Type="http://schemas.openxmlformats.org/officeDocument/2006/relationships/chart" Target="../charts/chart236.xml"/><Relationship Id="rId49" Type="http://schemas.openxmlformats.org/officeDocument/2006/relationships/chart" Target="../charts/chart249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9.xml"/><Relationship Id="rId2" Type="http://schemas.openxmlformats.org/officeDocument/2006/relationships/chart" Target="../charts/chart258.xml"/><Relationship Id="rId1" Type="http://schemas.openxmlformats.org/officeDocument/2006/relationships/chart" Target="../charts/chart257.xml"/><Relationship Id="rId5" Type="http://schemas.openxmlformats.org/officeDocument/2006/relationships/chart" Target="../charts/chart261.xml"/><Relationship Id="rId4" Type="http://schemas.openxmlformats.org/officeDocument/2006/relationships/chart" Target="../charts/chart260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9.xml"/><Relationship Id="rId3" Type="http://schemas.openxmlformats.org/officeDocument/2006/relationships/chart" Target="../charts/chart264.xml"/><Relationship Id="rId7" Type="http://schemas.openxmlformats.org/officeDocument/2006/relationships/chart" Target="../charts/chart268.xml"/><Relationship Id="rId2" Type="http://schemas.openxmlformats.org/officeDocument/2006/relationships/chart" Target="../charts/chart263.xml"/><Relationship Id="rId1" Type="http://schemas.openxmlformats.org/officeDocument/2006/relationships/chart" Target="../charts/chart262.xml"/><Relationship Id="rId6" Type="http://schemas.openxmlformats.org/officeDocument/2006/relationships/chart" Target="../charts/chart267.xml"/><Relationship Id="rId5" Type="http://schemas.openxmlformats.org/officeDocument/2006/relationships/chart" Target="../charts/chart266.xml"/><Relationship Id="rId4" Type="http://schemas.openxmlformats.org/officeDocument/2006/relationships/chart" Target="../charts/chart265.xml"/><Relationship Id="rId9" Type="http://schemas.openxmlformats.org/officeDocument/2006/relationships/chart" Target="../charts/chart270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3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5" Type="http://schemas.openxmlformats.org/officeDocument/2006/relationships/chart" Target="../charts/chart275.xml"/><Relationship Id="rId4" Type="http://schemas.openxmlformats.org/officeDocument/2006/relationships/chart" Target="../charts/chart274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3.xml"/><Relationship Id="rId3" Type="http://schemas.openxmlformats.org/officeDocument/2006/relationships/chart" Target="../charts/chart278.xml"/><Relationship Id="rId7" Type="http://schemas.openxmlformats.org/officeDocument/2006/relationships/chart" Target="../charts/chart282.xml"/><Relationship Id="rId12" Type="http://schemas.openxmlformats.org/officeDocument/2006/relationships/chart" Target="../charts/chart287.xml"/><Relationship Id="rId2" Type="http://schemas.openxmlformats.org/officeDocument/2006/relationships/chart" Target="../charts/chart277.xml"/><Relationship Id="rId1" Type="http://schemas.openxmlformats.org/officeDocument/2006/relationships/chart" Target="../charts/chart276.xml"/><Relationship Id="rId6" Type="http://schemas.openxmlformats.org/officeDocument/2006/relationships/chart" Target="../charts/chart281.xml"/><Relationship Id="rId11" Type="http://schemas.openxmlformats.org/officeDocument/2006/relationships/chart" Target="../charts/chart286.xml"/><Relationship Id="rId5" Type="http://schemas.openxmlformats.org/officeDocument/2006/relationships/chart" Target="../charts/chart280.xml"/><Relationship Id="rId10" Type="http://schemas.openxmlformats.org/officeDocument/2006/relationships/chart" Target="../charts/chart285.xml"/><Relationship Id="rId4" Type="http://schemas.openxmlformats.org/officeDocument/2006/relationships/chart" Target="../charts/chart279.xml"/><Relationship Id="rId9" Type="http://schemas.openxmlformats.org/officeDocument/2006/relationships/chart" Target="../charts/chart28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3" Type="http://schemas.openxmlformats.org/officeDocument/2006/relationships/chart" Target="../charts/chart41.xml"/><Relationship Id="rId7" Type="http://schemas.openxmlformats.org/officeDocument/2006/relationships/chart" Target="../charts/chart45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184080</xdr:colOff>
      <xdr:row>0</xdr:row>
      <xdr:rowOff>119866</xdr:rowOff>
    </xdr:from>
    <xdr:to>
      <xdr:col>23</xdr:col>
      <xdr:colOff>462338</xdr:colOff>
      <xdr:row>34</xdr:row>
      <xdr:rowOff>179798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402405</xdr:colOff>
      <xdr:row>246</xdr:row>
      <xdr:rowOff>0</xdr:rowOff>
    </xdr:from>
    <xdr:to>
      <xdr:col>23</xdr:col>
      <xdr:colOff>628779</xdr:colOff>
      <xdr:row>279</xdr:row>
      <xdr:rowOff>2</xdr:rowOff>
    </xdr:to>
    <xdr:graphicFrame macro="">
      <xdr:nvGraphicFramePr>
        <xdr:cNvPr id="11" name="Diagram 1036">
          <a:extLst>
            <a:ext uri="{FF2B5EF4-FFF2-40B4-BE49-F238E27FC236}">
              <a16:creationId xmlns:a16="http://schemas.microsoft.com/office/drawing/2014/main" id="{730A9946-EFDA-438B-8BEA-20210052B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214045</xdr:colOff>
      <xdr:row>212</xdr:row>
      <xdr:rowOff>17123</xdr:rowOff>
    </xdr:from>
    <xdr:to>
      <xdr:col>23</xdr:col>
      <xdr:colOff>256854</xdr:colOff>
      <xdr:row>245</xdr:row>
      <xdr:rowOff>34246</xdr:rowOff>
    </xdr:to>
    <xdr:graphicFrame macro="">
      <xdr:nvGraphicFramePr>
        <xdr:cNvPr id="12" name="Diagram 1028">
          <a:extLst>
            <a:ext uri="{FF2B5EF4-FFF2-40B4-BE49-F238E27FC236}">
              <a16:creationId xmlns:a16="http://schemas.microsoft.com/office/drawing/2014/main" id="{20662DE9-4336-465E-A5DE-917ADD864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419527</xdr:colOff>
      <xdr:row>176</xdr:row>
      <xdr:rowOff>188359</xdr:rowOff>
    </xdr:from>
    <xdr:to>
      <xdr:col>21</xdr:col>
      <xdr:colOff>770561</xdr:colOff>
      <xdr:row>210</xdr:row>
      <xdr:rowOff>171235</xdr:rowOff>
    </xdr:to>
    <xdr:graphicFrame macro="">
      <xdr:nvGraphicFramePr>
        <xdr:cNvPr id="13" name="Diagram 1031">
          <a:extLst>
            <a:ext uri="{FF2B5EF4-FFF2-40B4-BE49-F238E27FC236}">
              <a16:creationId xmlns:a16="http://schemas.microsoft.com/office/drawing/2014/main" id="{C2619F06-BC2B-4745-B2AF-77A469F72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68493</xdr:colOff>
      <xdr:row>70</xdr:row>
      <xdr:rowOff>171235</xdr:rowOff>
    </xdr:from>
    <xdr:to>
      <xdr:col>22</xdr:col>
      <xdr:colOff>359594</xdr:colOff>
      <xdr:row>104</xdr:row>
      <xdr:rowOff>102742</xdr:rowOff>
    </xdr:to>
    <xdr:graphicFrame macro="">
      <xdr:nvGraphicFramePr>
        <xdr:cNvPr id="14" name="Diagram 1025">
          <a:extLst>
            <a:ext uri="{FF2B5EF4-FFF2-40B4-BE49-F238E27FC236}">
              <a16:creationId xmlns:a16="http://schemas.microsoft.com/office/drawing/2014/main" id="{11C8A496-7F2A-4A14-AF2D-D967D7D8E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385281</xdr:colOff>
      <xdr:row>36</xdr:row>
      <xdr:rowOff>8560</xdr:rowOff>
    </xdr:from>
    <xdr:to>
      <xdr:col>23</xdr:col>
      <xdr:colOff>617392</xdr:colOff>
      <xdr:row>69</xdr:row>
      <xdr:rowOff>119863</xdr:rowOff>
    </xdr:to>
    <xdr:graphicFrame macro="">
      <xdr:nvGraphicFramePr>
        <xdr:cNvPr id="15" name="Diagram 1025">
          <a:extLst>
            <a:ext uri="{FF2B5EF4-FFF2-40B4-BE49-F238E27FC236}">
              <a16:creationId xmlns:a16="http://schemas.microsoft.com/office/drawing/2014/main" id="{5CC1C3CC-1407-4F0C-A77A-862DCB39A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68494</xdr:colOff>
      <xdr:row>106</xdr:row>
      <xdr:rowOff>0</xdr:rowOff>
    </xdr:from>
    <xdr:to>
      <xdr:col>23</xdr:col>
      <xdr:colOff>68496</xdr:colOff>
      <xdr:row>138</xdr:row>
      <xdr:rowOff>162674</xdr:rowOff>
    </xdr:to>
    <xdr:graphicFrame macro="">
      <xdr:nvGraphicFramePr>
        <xdr:cNvPr id="2" name="Diagram 1034">
          <a:extLst>
            <a:ext uri="{FF2B5EF4-FFF2-40B4-BE49-F238E27FC236}">
              <a16:creationId xmlns:a16="http://schemas.microsoft.com/office/drawing/2014/main" id="{4804FA1A-012E-43A3-ADE3-FA5AFC844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140</xdr:row>
      <xdr:rowOff>179797</xdr:rowOff>
    </xdr:from>
    <xdr:to>
      <xdr:col>22</xdr:col>
      <xdr:colOff>804810</xdr:colOff>
      <xdr:row>173</xdr:row>
      <xdr:rowOff>136989</xdr:rowOff>
    </xdr:to>
    <xdr:graphicFrame macro="">
      <xdr:nvGraphicFramePr>
        <xdr:cNvPr id="3" name="Diagram 1034">
          <a:extLst>
            <a:ext uri="{FF2B5EF4-FFF2-40B4-BE49-F238E27FC236}">
              <a16:creationId xmlns:a16="http://schemas.microsoft.com/office/drawing/2014/main" id="{9DB489B0-5250-4BC9-A4F5-80F8E08B9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484632</xdr:colOff>
      <xdr:row>262</xdr:row>
      <xdr:rowOff>36611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733FFEA3-E2A7-4F78-9A32-1F2AFF4076AB}"/>
            </a:ext>
          </a:extLst>
        </xdr:cNvPr>
        <xdr:cNvSpPr/>
      </xdr:nvSpPr>
      <xdr:spPr bwMode="auto">
        <a:xfrm>
          <a:off x="14743416" y="50608787"/>
          <a:ext cx="484632" cy="1021217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737937</xdr:colOff>
      <xdr:row>1</xdr:row>
      <xdr:rowOff>76202</xdr:rowOff>
    </xdr:from>
    <xdr:to>
      <xdr:col>15</xdr:col>
      <xdr:colOff>52136</xdr:colOff>
      <xdr:row>30</xdr:row>
      <xdr:rowOff>112295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D04D5-4215-4C73-B885-630238B63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122321</xdr:colOff>
      <xdr:row>35</xdr:row>
      <xdr:rowOff>125352</xdr:rowOff>
    </xdr:from>
    <xdr:to>
      <xdr:col>27</xdr:col>
      <xdr:colOff>514921</xdr:colOff>
      <xdr:row>55</xdr:row>
      <xdr:rowOff>68180</xdr:rowOff>
    </xdr:to>
    <xdr:graphicFrame macro="">
      <xdr:nvGraphicFramePr>
        <xdr:cNvPr id="3" name="Diagram 3">
          <a:extLst>
            <a:ext uri="{FF2B5EF4-FFF2-40B4-BE49-F238E27FC236}">
              <a16:creationId xmlns:a16="http://schemas.microsoft.com/office/drawing/2014/main" id="{C2FB7169-0B83-45FE-B7B8-068D9EF7E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260</xdr:row>
      <xdr:rowOff>176462</xdr:rowOff>
    </xdr:from>
    <xdr:to>
      <xdr:col>14</xdr:col>
      <xdr:colOff>898358</xdr:colOff>
      <xdr:row>292</xdr:row>
      <xdr:rowOff>40104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C6BFA7B4-ECC2-480B-AD7A-744F1C931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906379</xdr:colOff>
      <xdr:row>227</xdr:row>
      <xdr:rowOff>184484</xdr:rowOff>
    </xdr:from>
    <xdr:to>
      <xdr:col>15</xdr:col>
      <xdr:colOff>216568</xdr:colOff>
      <xdr:row>258</xdr:row>
      <xdr:rowOff>176462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81227840-85F5-4239-9AF0-4DFAD89C3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906379</xdr:colOff>
      <xdr:row>195</xdr:row>
      <xdr:rowOff>16041</xdr:rowOff>
    </xdr:from>
    <xdr:to>
      <xdr:col>15</xdr:col>
      <xdr:colOff>296779</xdr:colOff>
      <xdr:row>226</xdr:row>
      <xdr:rowOff>11831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26934F85-2A7C-42C0-B250-AC3D0936B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898358</xdr:colOff>
      <xdr:row>161</xdr:row>
      <xdr:rowOff>160420</xdr:rowOff>
    </xdr:from>
    <xdr:to>
      <xdr:col>6</xdr:col>
      <xdr:colOff>713874</xdr:colOff>
      <xdr:row>188</xdr:row>
      <xdr:rowOff>84220</xdr:rowOff>
    </xdr:to>
    <xdr:graphicFrame macro="">
      <xdr:nvGraphicFramePr>
        <xdr:cNvPr id="25" name="Diagram 3">
          <a:extLst>
            <a:ext uri="{FF2B5EF4-FFF2-40B4-BE49-F238E27FC236}">
              <a16:creationId xmlns:a16="http://schemas.microsoft.com/office/drawing/2014/main" id="{B640D3B7-D633-422D-8B9C-5625F02DB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360947</xdr:colOff>
      <xdr:row>96</xdr:row>
      <xdr:rowOff>44117</xdr:rowOff>
    </xdr:from>
    <xdr:to>
      <xdr:col>5</xdr:col>
      <xdr:colOff>425116</xdr:colOff>
      <xdr:row>124</xdr:row>
      <xdr:rowOff>128338</xdr:rowOff>
    </xdr:to>
    <xdr:graphicFrame macro="">
      <xdr:nvGraphicFramePr>
        <xdr:cNvPr id="26" name="Diagram 3">
          <a:extLst>
            <a:ext uri="{FF2B5EF4-FFF2-40B4-BE49-F238E27FC236}">
              <a16:creationId xmlns:a16="http://schemas.microsoft.com/office/drawing/2014/main" id="{3FCA89F9-0352-4E35-9923-9B98B2076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485273</xdr:colOff>
      <xdr:row>96</xdr:row>
      <xdr:rowOff>56149</xdr:rowOff>
    </xdr:from>
    <xdr:to>
      <xdr:col>10</xdr:col>
      <xdr:colOff>96252</xdr:colOff>
      <xdr:row>124</xdr:row>
      <xdr:rowOff>88234</xdr:rowOff>
    </xdr:to>
    <xdr:graphicFrame macro="">
      <xdr:nvGraphicFramePr>
        <xdr:cNvPr id="27" name="Diagram 3">
          <a:extLst>
            <a:ext uri="{FF2B5EF4-FFF2-40B4-BE49-F238E27FC236}">
              <a16:creationId xmlns:a16="http://schemas.microsoft.com/office/drawing/2014/main" id="{E3AA0B2B-AE45-4F3B-B313-4698E437F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276726</xdr:colOff>
      <xdr:row>96</xdr:row>
      <xdr:rowOff>88231</xdr:rowOff>
    </xdr:from>
    <xdr:to>
      <xdr:col>15</xdr:col>
      <xdr:colOff>376989</xdr:colOff>
      <xdr:row>124</xdr:row>
      <xdr:rowOff>152400</xdr:rowOff>
    </xdr:to>
    <xdr:graphicFrame macro="">
      <xdr:nvGraphicFramePr>
        <xdr:cNvPr id="28" name="Diagram 3">
          <a:extLst>
            <a:ext uri="{FF2B5EF4-FFF2-40B4-BE49-F238E27FC236}">
              <a16:creationId xmlns:a16="http://schemas.microsoft.com/office/drawing/2014/main" id="{D71E88E1-92CB-4420-AAC8-FE047A234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898357</xdr:colOff>
      <xdr:row>128</xdr:row>
      <xdr:rowOff>176463</xdr:rowOff>
    </xdr:from>
    <xdr:to>
      <xdr:col>8</xdr:col>
      <xdr:colOff>252662</xdr:colOff>
      <xdr:row>159</xdr:row>
      <xdr:rowOff>16042</xdr:rowOff>
    </xdr:to>
    <xdr:graphicFrame macro="">
      <xdr:nvGraphicFramePr>
        <xdr:cNvPr id="29" name="Diagram 3">
          <a:extLst>
            <a:ext uri="{FF2B5EF4-FFF2-40B4-BE49-F238E27FC236}">
              <a16:creationId xmlns:a16="http://schemas.microsoft.com/office/drawing/2014/main" id="{336851C2-C425-4EDF-AE55-23A6C5340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577515</xdr:colOff>
      <xdr:row>129</xdr:row>
      <xdr:rowOff>8020</xdr:rowOff>
    </xdr:from>
    <xdr:to>
      <xdr:col>15</xdr:col>
      <xdr:colOff>20052</xdr:colOff>
      <xdr:row>158</xdr:row>
      <xdr:rowOff>176462</xdr:rowOff>
    </xdr:to>
    <xdr:graphicFrame macro="">
      <xdr:nvGraphicFramePr>
        <xdr:cNvPr id="30" name="Diagram 3">
          <a:extLst>
            <a:ext uri="{FF2B5EF4-FFF2-40B4-BE49-F238E27FC236}">
              <a16:creationId xmlns:a16="http://schemas.microsoft.com/office/drawing/2014/main" id="{F0792A2E-493F-43BF-8FA9-531592112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8021</xdr:colOff>
      <xdr:row>293</xdr:row>
      <xdr:rowOff>176463</xdr:rowOff>
    </xdr:from>
    <xdr:to>
      <xdr:col>14</xdr:col>
      <xdr:colOff>906379</xdr:colOff>
      <xdr:row>325</xdr:row>
      <xdr:rowOff>40104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1CAE2FEA-5CE3-45D9-8AED-2CC39E6CB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906379</xdr:colOff>
      <xdr:row>327</xdr:row>
      <xdr:rowOff>0</xdr:rowOff>
    </xdr:from>
    <xdr:to>
      <xdr:col>14</xdr:col>
      <xdr:colOff>890337</xdr:colOff>
      <xdr:row>358</xdr:row>
      <xdr:rowOff>56147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B392DC4C-0E9F-4B80-9EB7-CC192469EA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858253</xdr:colOff>
      <xdr:row>360</xdr:row>
      <xdr:rowOff>8021</xdr:rowOff>
    </xdr:from>
    <xdr:to>
      <xdr:col>14</xdr:col>
      <xdr:colOff>842211</xdr:colOff>
      <xdr:row>391</xdr:row>
      <xdr:rowOff>64168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D2B8B705-AD33-42E6-B8F5-DF8632A5E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16042</xdr:colOff>
      <xdr:row>31</xdr:row>
      <xdr:rowOff>160421</xdr:rowOff>
    </xdr:from>
    <xdr:to>
      <xdr:col>15</xdr:col>
      <xdr:colOff>244641</xdr:colOff>
      <xdr:row>61</xdr:row>
      <xdr:rowOff>164431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19EADB8C-B67C-4944-8564-BF6CE4189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906379</xdr:colOff>
      <xdr:row>63</xdr:row>
      <xdr:rowOff>136358</xdr:rowOff>
    </xdr:from>
    <xdr:to>
      <xdr:col>15</xdr:col>
      <xdr:colOff>220578</xdr:colOff>
      <xdr:row>94</xdr:row>
      <xdr:rowOff>76199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59E20221-98C0-4FDB-9E11-F08ACCFD7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435429</xdr:colOff>
      <xdr:row>6</xdr:row>
      <xdr:rowOff>133978</xdr:rowOff>
    </xdr:from>
    <xdr:to>
      <xdr:col>42</xdr:col>
      <xdr:colOff>1107414</xdr:colOff>
      <xdr:row>22</xdr:row>
      <xdr:rowOff>232368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41868</xdr:colOff>
      <xdr:row>6</xdr:row>
      <xdr:rowOff>0</xdr:rowOff>
    </xdr:from>
    <xdr:to>
      <xdr:col>49</xdr:col>
      <xdr:colOff>125604</xdr:colOff>
      <xdr:row>24</xdr:row>
      <xdr:rowOff>83736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198873</xdr:colOff>
      <xdr:row>6</xdr:row>
      <xdr:rowOff>0</xdr:rowOff>
    </xdr:from>
    <xdr:to>
      <xdr:col>55</xdr:col>
      <xdr:colOff>334945</xdr:colOff>
      <xdr:row>24</xdr:row>
      <xdr:rowOff>52334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471017</xdr:colOff>
      <xdr:row>25</xdr:row>
      <xdr:rowOff>73269</xdr:rowOff>
    </xdr:from>
    <xdr:to>
      <xdr:col>42</xdr:col>
      <xdr:colOff>1015302</xdr:colOff>
      <xdr:row>38</xdr:row>
      <xdr:rowOff>94203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42</xdr:col>
      <xdr:colOff>1140907</xdr:colOff>
      <xdr:row>25</xdr:row>
      <xdr:rowOff>83737</xdr:rowOff>
    </xdr:from>
    <xdr:to>
      <xdr:col>49</xdr:col>
      <xdr:colOff>31400</xdr:colOff>
      <xdr:row>38</xdr:row>
      <xdr:rowOff>62804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49</xdr:col>
      <xdr:colOff>125605</xdr:colOff>
      <xdr:row>24</xdr:row>
      <xdr:rowOff>136070</xdr:rowOff>
    </xdr:from>
    <xdr:to>
      <xdr:col>55</xdr:col>
      <xdr:colOff>293079</xdr:colOff>
      <xdr:row>38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429148</xdr:colOff>
      <xdr:row>39</xdr:row>
      <xdr:rowOff>104670</xdr:rowOff>
    </xdr:from>
    <xdr:to>
      <xdr:col>42</xdr:col>
      <xdr:colOff>1078104</xdr:colOff>
      <xdr:row>61</xdr:row>
      <xdr:rowOff>167473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1151374</xdr:colOff>
      <xdr:row>38</xdr:row>
      <xdr:rowOff>146539</xdr:rowOff>
    </xdr:from>
    <xdr:to>
      <xdr:col>49</xdr:col>
      <xdr:colOff>94203</xdr:colOff>
      <xdr:row>60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49</xdr:col>
      <xdr:colOff>198873</xdr:colOff>
      <xdr:row>38</xdr:row>
      <xdr:rowOff>125605</xdr:rowOff>
    </xdr:from>
    <xdr:to>
      <xdr:col>55</xdr:col>
      <xdr:colOff>282610</xdr:colOff>
      <xdr:row>60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36</xdr:col>
      <xdr:colOff>450083</xdr:colOff>
      <xdr:row>60</xdr:row>
      <xdr:rowOff>136071</xdr:rowOff>
    </xdr:from>
    <xdr:to>
      <xdr:col>42</xdr:col>
      <xdr:colOff>1099039</xdr:colOff>
      <xdr:row>80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42</xdr:col>
      <xdr:colOff>1172308</xdr:colOff>
      <xdr:row>60</xdr:row>
      <xdr:rowOff>177940</xdr:rowOff>
    </xdr:from>
    <xdr:to>
      <xdr:col>49</xdr:col>
      <xdr:colOff>115137</xdr:colOff>
      <xdr:row>79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49</xdr:col>
      <xdr:colOff>188406</xdr:colOff>
      <xdr:row>60</xdr:row>
      <xdr:rowOff>177939</xdr:rowOff>
    </xdr:from>
    <xdr:to>
      <xdr:col>55</xdr:col>
      <xdr:colOff>272143</xdr:colOff>
      <xdr:row>79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36</xdr:col>
      <xdr:colOff>450082</xdr:colOff>
      <xdr:row>80</xdr:row>
      <xdr:rowOff>94204</xdr:rowOff>
    </xdr:from>
    <xdr:to>
      <xdr:col>42</xdr:col>
      <xdr:colOff>1099038</xdr:colOff>
      <xdr:row>99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42</xdr:col>
      <xdr:colOff>1193242</xdr:colOff>
      <xdr:row>80</xdr:row>
      <xdr:rowOff>83737</xdr:rowOff>
    </xdr:from>
    <xdr:to>
      <xdr:col>49</xdr:col>
      <xdr:colOff>136071</xdr:colOff>
      <xdr:row>99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49</xdr:col>
      <xdr:colOff>198873</xdr:colOff>
      <xdr:row>80</xdr:row>
      <xdr:rowOff>62803</xdr:rowOff>
    </xdr:from>
    <xdr:to>
      <xdr:col>55</xdr:col>
      <xdr:colOff>282610</xdr:colOff>
      <xdr:row>99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36</xdr:col>
      <xdr:colOff>471017</xdr:colOff>
      <xdr:row>103</xdr:row>
      <xdr:rowOff>0</xdr:rowOff>
    </xdr:from>
    <xdr:to>
      <xdr:col>42</xdr:col>
      <xdr:colOff>1119973</xdr:colOff>
      <xdr:row>122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43</xdr:col>
      <xdr:colOff>10467</xdr:colOff>
      <xdr:row>103</xdr:row>
      <xdr:rowOff>0</xdr:rowOff>
    </xdr:from>
    <xdr:to>
      <xdr:col>49</xdr:col>
      <xdr:colOff>157005</xdr:colOff>
      <xdr:row>121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49</xdr:col>
      <xdr:colOff>240741</xdr:colOff>
      <xdr:row>103</xdr:row>
      <xdr:rowOff>0</xdr:rowOff>
    </xdr:from>
    <xdr:to>
      <xdr:col>55</xdr:col>
      <xdr:colOff>324478</xdr:colOff>
      <xdr:row>121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36</xdr:col>
      <xdr:colOff>429149</xdr:colOff>
      <xdr:row>122</xdr:row>
      <xdr:rowOff>125605</xdr:rowOff>
    </xdr:from>
    <xdr:to>
      <xdr:col>42</xdr:col>
      <xdr:colOff>1078105</xdr:colOff>
      <xdr:row>142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42</xdr:col>
      <xdr:colOff>1172308</xdr:colOff>
      <xdr:row>122</xdr:row>
      <xdr:rowOff>188407</xdr:rowOff>
    </xdr:from>
    <xdr:to>
      <xdr:col>49</xdr:col>
      <xdr:colOff>115137</xdr:colOff>
      <xdr:row>142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49</xdr:col>
      <xdr:colOff>209340</xdr:colOff>
      <xdr:row>122</xdr:row>
      <xdr:rowOff>83737</xdr:rowOff>
    </xdr:from>
    <xdr:to>
      <xdr:col>55</xdr:col>
      <xdr:colOff>293077</xdr:colOff>
      <xdr:row>141</xdr:row>
      <xdr:rowOff>83737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36</xdr:col>
      <xdr:colOff>439616</xdr:colOff>
      <xdr:row>142</xdr:row>
      <xdr:rowOff>157006</xdr:rowOff>
    </xdr:from>
    <xdr:to>
      <xdr:col>42</xdr:col>
      <xdr:colOff>1088572</xdr:colOff>
      <xdr:row>165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42</xdr:col>
      <xdr:colOff>1172308</xdr:colOff>
      <xdr:row>142</xdr:row>
      <xdr:rowOff>177940</xdr:rowOff>
    </xdr:from>
    <xdr:to>
      <xdr:col>49</xdr:col>
      <xdr:colOff>115137</xdr:colOff>
      <xdr:row>165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49</xdr:col>
      <xdr:colOff>167472</xdr:colOff>
      <xdr:row>142</xdr:row>
      <xdr:rowOff>115138</xdr:rowOff>
    </xdr:from>
    <xdr:to>
      <xdr:col>55</xdr:col>
      <xdr:colOff>251209</xdr:colOff>
      <xdr:row>164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36</xdr:col>
      <xdr:colOff>418682</xdr:colOff>
      <xdr:row>165</xdr:row>
      <xdr:rowOff>146539</xdr:rowOff>
    </xdr:from>
    <xdr:to>
      <xdr:col>42</xdr:col>
      <xdr:colOff>1067638</xdr:colOff>
      <xdr:row>185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42</xdr:col>
      <xdr:colOff>1172308</xdr:colOff>
      <xdr:row>165</xdr:row>
      <xdr:rowOff>167473</xdr:rowOff>
    </xdr:from>
    <xdr:to>
      <xdr:col>49</xdr:col>
      <xdr:colOff>115137</xdr:colOff>
      <xdr:row>184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49</xdr:col>
      <xdr:colOff>230274</xdr:colOff>
      <xdr:row>165</xdr:row>
      <xdr:rowOff>167473</xdr:rowOff>
    </xdr:from>
    <xdr:to>
      <xdr:col>55</xdr:col>
      <xdr:colOff>314011</xdr:colOff>
      <xdr:row>184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36</xdr:col>
      <xdr:colOff>439616</xdr:colOff>
      <xdr:row>185</xdr:row>
      <xdr:rowOff>115138</xdr:rowOff>
    </xdr:from>
    <xdr:to>
      <xdr:col>42</xdr:col>
      <xdr:colOff>1088572</xdr:colOff>
      <xdr:row>208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42</xdr:col>
      <xdr:colOff>1151374</xdr:colOff>
      <xdr:row>185</xdr:row>
      <xdr:rowOff>104671</xdr:rowOff>
    </xdr:from>
    <xdr:to>
      <xdr:col>49</xdr:col>
      <xdr:colOff>94203</xdr:colOff>
      <xdr:row>208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49</xdr:col>
      <xdr:colOff>146538</xdr:colOff>
      <xdr:row>185</xdr:row>
      <xdr:rowOff>83737</xdr:rowOff>
    </xdr:from>
    <xdr:to>
      <xdr:col>55</xdr:col>
      <xdr:colOff>230275</xdr:colOff>
      <xdr:row>204</xdr:row>
      <xdr:rowOff>177940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36</xdr:col>
      <xdr:colOff>439616</xdr:colOff>
      <xdr:row>209</xdr:row>
      <xdr:rowOff>10467</xdr:rowOff>
    </xdr:from>
    <xdr:to>
      <xdr:col>42</xdr:col>
      <xdr:colOff>1088572</xdr:colOff>
      <xdr:row>229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42</xdr:col>
      <xdr:colOff>1161841</xdr:colOff>
      <xdr:row>209</xdr:row>
      <xdr:rowOff>20934</xdr:rowOff>
    </xdr:from>
    <xdr:to>
      <xdr:col>49</xdr:col>
      <xdr:colOff>104670</xdr:colOff>
      <xdr:row>229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49</xdr:col>
      <xdr:colOff>157005</xdr:colOff>
      <xdr:row>208</xdr:row>
      <xdr:rowOff>157006</xdr:rowOff>
    </xdr:from>
    <xdr:to>
      <xdr:col>55</xdr:col>
      <xdr:colOff>240742</xdr:colOff>
      <xdr:row>228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36</xdr:col>
      <xdr:colOff>439616</xdr:colOff>
      <xdr:row>229</xdr:row>
      <xdr:rowOff>157005</xdr:rowOff>
    </xdr:from>
    <xdr:to>
      <xdr:col>42</xdr:col>
      <xdr:colOff>1088572</xdr:colOff>
      <xdr:row>236</xdr:row>
      <xdr:rowOff>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3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42</xdr:col>
      <xdr:colOff>1151374</xdr:colOff>
      <xdr:row>230</xdr:row>
      <xdr:rowOff>10467</xdr:rowOff>
    </xdr:from>
    <xdr:to>
      <xdr:col>49</xdr:col>
      <xdr:colOff>94203</xdr:colOff>
      <xdr:row>236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49</xdr:col>
      <xdr:colOff>230275</xdr:colOff>
      <xdr:row>229</xdr:row>
      <xdr:rowOff>167473</xdr:rowOff>
    </xdr:from>
    <xdr:to>
      <xdr:col>55</xdr:col>
      <xdr:colOff>314012</xdr:colOff>
      <xdr:row>236</xdr:row>
      <xdr:rowOff>0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910590</xdr:colOff>
      <xdr:row>1</xdr:row>
      <xdr:rowOff>34290</xdr:rowOff>
    </xdr:from>
    <xdr:to>
      <xdr:col>13</xdr:col>
      <xdr:colOff>704850</xdr:colOff>
      <xdr:row>28</xdr:row>
      <xdr:rowOff>110489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0302B80-460B-41D5-90A5-312EA2355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739140</xdr:colOff>
      <xdr:row>62</xdr:row>
      <xdr:rowOff>57150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79BF346F-546A-4868-888B-69F299CEF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12</xdr:col>
      <xdr:colOff>739140</xdr:colOff>
      <xdr:row>94</xdr:row>
      <xdr:rowOff>57150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F58A5ADB-C1F8-48A9-898A-0BA8520A2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96</xdr:row>
      <xdr:rowOff>148590</xdr:rowOff>
    </xdr:from>
    <xdr:to>
      <xdr:col>12</xdr:col>
      <xdr:colOff>739140</xdr:colOff>
      <xdr:row>126</xdr:row>
      <xdr:rowOff>15240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72A5091F-1D44-4E6D-8014-DE003C1DA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12</xdr:col>
      <xdr:colOff>739140</xdr:colOff>
      <xdr:row>158</xdr:row>
      <xdr:rowOff>57150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B2C9C380-2374-43FB-88D2-C5060A349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15240</xdr:colOff>
      <xdr:row>161</xdr:row>
      <xdr:rowOff>0</xdr:rowOff>
    </xdr:from>
    <xdr:to>
      <xdr:col>12</xdr:col>
      <xdr:colOff>754380</xdr:colOff>
      <xdr:row>190</xdr:row>
      <xdr:rowOff>57150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8C7180AF-0228-4F53-8DC3-8E4AC6E99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12</xdr:col>
      <xdr:colOff>739140</xdr:colOff>
      <xdr:row>222</xdr:row>
      <xdr:rowOff>57150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FE2885AF-9A91-4B87-A2FC-908BC3A33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19050</xdr:colOff>
      <xdr:row>224</xdr:row>
      <xdr:rowOff>186690</xdr:rowOff>
    </xdr:from>
    <xdr:to>
      <xdr:col>12</xdr:col>
      <xdr:colOff>758190</xdr:colOff>
      <xdr:row>254</xdr:row>
      <xdr:rowOff>53340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C04B4276-9DCA-43C0-99D1-5CCA57E89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256</xdr:row>
      <xdr:rowOff>179070</xdr:rowOff>
    </xdr:from>
    <xdr:to>
      <xdr:col>12</xdr:col>
      <xdr:colOff>739140</xdr:colOff>
      <xdr:row>286</xdr:row>
      <xdr:rowOff>45720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1D16C23D-A237-4C1B-8FD4-512A5F180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289</xdr:row>
      <xdr:rowOff>0</xdr:rowOff>
    </xdr:from>
    <xdr:to>
      <xdr:col>12</xdr:col>
      <xdr:colOff>739140</xdr:colOff>
      <xdr:row>318</xdr:row>
      <xdr:rowOff>57150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10EE4D9-49D8-483B-9AF2-92C47CC42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321</xdr:row>
      <xdr:rowOff>0</xdr:rowOff>
    </xdr:from>
    <xdr:to>
      <xdr:col>12</xdr:col>
      <xdr:colOff>739140</xdr:colOff>
      <xdr:row>350</xdr:row>
      <xdr:rowOff>57150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A6181724-442E-48DA-8544-5F256514C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353</xdr:row>
      <xdr:rowOff>0</xdr:rowOff>
    </xdr:from>
    <xdr:to>
      <xdr:col>12</xdr:col>
      <xdr:colOff>739140</xdr:colOff>
      <xdr:row>382</xdr:row>
      <xdr:rowOff>57150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D2CDFC4F-567D-40AD-95B4-4123C0E5B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385</xdr:row>
      <xdr:rowOff>0</xdr:rowOff>
    </xdr:from>
    <xdr:to>
      <xdr:col>12</xdr:col>
      <xdr:colOff>739140</xdr:colOff>
      <xdr:row>414</xdr:row>
      <xdr:rowOff>57150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4AB9894D-C3CA-4F78-BD9E-B3AEAFE51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7620</xdr:colOff>
      <xdr:row>416</xdr:row>
      <xdr:rowOff>144780</xdr:rowOff>
    </xdr:from>
    <xdr:to>
      <xdr:col>12</xdr:col>
      <xdr:colOff>746760</xdr:colOff>
      <xdr:row>446</xdr:row>
      <xdr:rowOff>11430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28270426-BB2C-4E9C-9EA3-580D96DEA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449</xdr:row>
      <xdr:rowOff>0</xdr:rowOff>
    </xdr:from>
    <xdr:to>
      <xdr:col>12</xdr:col>
      <xdr:colOff>739140</xdr:colOff>
      <xdr:row>478</xdr:row>
      <xdr:rowOff>57150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9A508A78-5354-4769-B3FC-A8A907AF7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396240</xdr:colOff>
      <xdr:row>0</xdr:row>
      <xdr:rowOff>167640</xdr:rowOff>
    </xdr:from>
    <xdr:to>
      <xdr:col>11</xdr:col>
      <xdr:colOff>731520</xdr:colOff>
      <xdr:row>28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C19151C-CB12-48D2-849C-0C7CA0CDF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</xdr:colOff>
      <xdr:row>33</xdr:row>
      <xdr:rowOff>15240</xdr:rowOff>
    </xdr:from>
    <xdr:to>
      <xdr:col>11</xdr:col>
      <xdr:colOff>739140</xdr:colOff>
      <xdr:row>61</xdr:row>
      <xdr:rowOff>160020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E90D23F-D71F-4A9D-BB1C-000D28697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91440</xdr:colOff>
      <xdr:row>0</xdr:row>
      <xdr:rowOff>114300</xdr:rowOff>
    </xdr:from>
    <xdr:to>
      <xdr:col>22</xdr:col>
      <xdr:colOff>9691</xdr:colOff>
      <xdr:row>27</xdr:row>
      <xdr:rowOff>144780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A6C5EF8C-35C1-4997-AEE5-62D9DC111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53340</xdr:colOff>
      <xdr:row>0</xdr:row>
      <xdr:rowOff>30480</xdr:rowOff>
    </xdr:from>
    <xdr:to>
      <xdr:col>26</xdr:col>
      <xdr:colOff>822960</xdr:colOff>
      <xdr:row>19</xdr:row>
      <xdr:rowOff>137160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E0B40E7B-F1BC-48BE-918B-C20FBD88B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20</xdr:row>
      <xdr:rowOff>30480</xdr:rowOff>
    </xdr:from>
    <xdr:to>
      <xdr:col>26</xdr:col>
      <xdr:colOff>754380</xdr:colOff>
      <xdr:row>39</xdr:row>
      <xdr:rowOff>167640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BCF62582-D3D3-4CB3-A963-90BF7E795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22860</xdr:colOff>
      <xdr:row>40</xdr:row>
      <xdr:rowOff>53340</xdr:rowOff>
    </xdr:from>
    <xdr:to>
      <xdr:col>26</xdr:col>
      <xdr:colOff>769620</xdr:colOff>
      <xdr:row>59</xdr:row>
      <xdr:rowOff>160020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5F00920E-C01B-4542-BAE9-A3A366591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1</xdr:colOff>
      <xdr:row>60</xdr:row>
      <xdr:rowOff>53341</xdr:rowOff>
    </xdr:from>
    <xdr:to>
      <xdr:col>26</xdr:col>
      <xdr:colOff>822960</xdr:colOff>
      <xdr:row>79</xdr:row>
      <xdr:rowOff>182881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A709972A-6348-4C41-9925-C93ED2F18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15240</xdr:colOff>
      <xdr:row>80</xdr:row>
      <xdr:rowOff>76200</xdr:rowOff>
    </xdr:from>
    <xdr:to>
      <xdr:col>26</xdr:col>
      <xdr:colOff>822960</xdr:colOff>
      <xdr:row>99</xdr:row>
      <xdr:rowOff>137160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A19700C3-8870-4421-87B1-95642D937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22860</xdr:colOff>
      <xdr:row>100</xdr:row>
      <xdr:rowOff>45720</xdr:rowOff>
    </xdr:from>
    <xdr:to>
      <xdr:col>26</xdr:col>
      <xdr:colOff>838200</xdr:colOff>
      <xdr:row>119</xdr:row>
      <xdr:rowOff>160020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63957BA6-7361-4FBF-A919-3BB30D94F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45720</xdr:colOff>
      <xdr:row>120</xdr:row>
      <xdr:rowOff>45721</xdr:rowOff>
    </xdr:from>
    <xdr:to>
      <xdr:col>26</xdr:col>
      <xdr:colOff>708660</xdr:colOff>
      <xdr:row>139</xdr:row>
      <xdr:rowOff>175260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C4DD2763-DF95-42EA-934E-B6766C7E6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15241</xdr:colOff>
      <xdr:row>140</xdr:row>
      <xdr:rowOff>38100</xdr:rowOff>
    </xdr:from>
    <xdr:to>
      <xdr:col>26</xdr:col>
      <xdr:colOff>822960</xdr:colOff>
      <xdr:row>159</xdr:row>
      <xdr:rowOff>144780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87C38C56-829A-4427-9997-3D960982E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45720</xdr:colOff>
      <xdr:row>160</xdr:row>
      <xdr:rowOff>45721</xdr:rowOff>
    </xdr:from>
    <xdr:to>
      <xdr:col>26</xdr:col>
      <xdr:colOff>693420</xdr:colOff>
      <xdr:row>179</xdr:row>
      <xdr:rowOff>152401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DA3FACC6-D26E-4D5F-87FD-49BEEA648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99060</xdr:colOff>
      <xdr:row>179</xdr:row>
      <xdr:rowOff>175260</xdr:rowOff>
    </xdr:from>
    <xdr:to>
      <xdr:col>26</xdr:col>
      <xdr:colOff>847585</xdr:colOff>
      <xdr:row>199</xdr:row>
      <xdr:rowOff>152400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B3223D54-3340-4C1D-A263-308D435C5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76200</xdr:colOff>
      <xdr:row>200</xdr:row>
      <xdr:rowOff>76200</xdr:rowOff>
    </xdr:from>
    <xdr:to>
      <xdr:col>26</xdr:col>
      <xdr:colOff>822960</xdr:colOff>
      <xdr:row>219</xdr:row>
      <xdr:rowOff>144780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8BD38B5F-B548-4117-8B5D-25B6308F3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0</xdr:colOff>
      <xdr:row>220</xdr:row>
      <xdr:rowOff>22860</xdr:rowOff>
    </xdr:from>
    <xdr:to>
      <xdr:col>26</xdr:col>
      <xdr:colOff>861060</xdr:colOff>
      <xdr:row>239</xdr:row>
      <xdr:rowOff>175260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7D4132B-A4E3-4FCE-8A4A-034DBEDF5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45720</xdr:colOff>
      <xdr:row>240</xdr:row>
      <xdr:rowOff>7621</xdr:rowOff>
    </xdr:from>
    <xdr:to>
      <xdr:col>26</xdr:col>
      <xdr:colOff>805675</xdr:colOff>
      <xdr:row>259</xdr:row>
      <xdr:rowOff>160021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B425E866-7133-4E61-8DB0-836D91D34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7620</xdr:colOff>
      <xdr:row>260</xdr:row>
      <xdr:rowOff>45721</xdr:rowOff>
    </xdr:from>
    <xdr:to>
      <xdr:col>26</xdr:col>
      <xdr:colOff>830580</xdr:colOff>
      <xdr:row>279</xdr:row>
      <xdr:rowOff>106680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450278D6-DD60-422F-BE83-3075D0ACB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1</xdr:colOff>
      <xdr:row>280</xdr:row>
      <xdr:rowOff>22860</xdr:rowOff>
    </xdr:from>
    <xdr:to>
      <xdr:col>26</xdr:col>
      <xdr:colOff>716281</xdr:colOff>
      <xdr:row>299</xdr:row>
      <xdr:rowOff>160020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A393B58-30D1-4AF5-A28D-043EBADB7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27</xdr:col>
      <xdr:colOff>30480</xdr:colOff>
      <xdr:row>0</xdr:row>
      <xdr:rowOff>1</xdr:rowOff>
    </xdr:from>
    <xdr:to>
      <xdr:col>35</xdr:col>
      <xdr:colOff>843195</xdr:colOff>
      <xdr:row>19</xdr:row>
      <xdr:rowOff>167641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49CC28D6-8271-4B24-9093-5488D4E56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27</xdr:col>
      <xdr:colOff>0</xdr:colOff>
      <xdr:row>20</xdr:row>
      <xdr:rowOff>1</xdr:rowOff>
    </xdr:from>
    <xdr:to>
      <xdr:col>35</xdr:col>
      <xdr:colOff>838200</xdr:colOff>
      <xdr:row>39</xdr:row>
      <xdr:rowOff>152401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F95DE38C-116A-4B2D-B798-141DC6B75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899160</xdr:colOff>
      <xdr:row>40</xdr:row>
      <xdr:rowOff>22861</xdr:rowOff>
    </xdr:from>
    <xdr:to>
      <xdr:col>35</xdr:col>
      <xdr:colOff>845820</xdr:colOff>
      <xdr:row>59</xdr:row>
      <xdr:rowOff>167641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2E72531-F579-4DCD-B612-59B4CCE14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27</xdr:col>
      <xdr:colOff>7620</xdr:colOff>
      <xdr:row>60</xdr:row>
      <xdr:rowOff>53341</xdr:rowOff>
    </xdr:from>
    <xdr:to>
      <xdr:col>35</xdr:col>
      <xdr:colOff>853440</xdr:colOff>
      <xdr:row>79</xdr:row>
      <xdr:rowOff>152401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7C1CE9E4-05EC-4542-BAB8-EE67515A6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27</xdr:col>
      <xdr:colOff>76200</xdr:colOff>
      <xdr:row>80</xdr:row>
      <xdr:rowOff>30481</xdr:rowOff>
    </xdr:from>
    <xdr:to>
      <xdr:col>35</xdr:col>
      <xdr:colOff>822960</xdr:colOff>
      <xdr:row>99</xdr:row>
      <xdr:rowOff>160021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4B06A813-1E28-480E-8A4E-5855D30B4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27</xdr:col>
      <xdr:colOff>38100</xdr:colOff>
      <xdr:row>100</xdr:row>
      <xdr:rowOff>38100</xdr:rowOff>
    </xdr:from>
    <xdr:to>
      <xdr:col>35</xdr:col>
      <xdr:colOff>883920</xdr:colOff>
      <xdr:row>119</xdr:row>
      <xdr:rowOff>137160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7B211E88-C3D8-4876-8234-CA33FF2C3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27</xdr:col>
      <xdr:colOff>0</xdr:colOff>
      <xdr:row>120</xdr:row>
      <xdr:rowOff>22860</xdr:rowOff>
    </xdr:from>
    <xdr:to>
      <xdr:col>35</xdr:col>
      <xdr:colOff>830580</xdr:colOff>
      <xdr:row>139</xdr:row>
      <xdr:rowOff>182880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CBB4CC09-27DB-46D1-8392-D239A3608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899160</xdr:colOff>
      <xdr:row>140</xdr:row>
      <xdr:rowOff>22860</xdr:rowOff>
    </xdr:from>
    <xdr:to>
      <xdr:col>35</xdr:col>
      <xdr:colOff>906780</xdr:colOff>
      <xdr:row>159</xdr:row>
      <xdr:rowOff>182880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BA72938F-E138-4CA7-B97A-BFC24BF09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27</xdr:col>
      <xdr:colOff>30480</xdr:colOff>
      <xdr:row>160</xdr:row>
      <xdr:rowOff>22861</xdr:rowOff>
    </xdr:from>
    <xdr:to>
      <xdr:col>36</xdr:col>
      <xdr:colOff>0</xdr:colOff>
      <xdr:row>180</xdr:row>
      <xdr:rowOff>7621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A5F6B3AE-7956-48F0-B78C-876467D4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27</xdr:col>
      <xdr:colOff>76200</xdr:colOff>
      <xdr:row>180</xdr:row>
      <xdr:rowOff>53340</xdr:rowOff>
    </xdr:from>
    <xdr:to>
      <xdr:col>36</xdr:col>
      <xdr:colOff>30480</xdr:colOff>
      <xdr:row>200</xdr:row>
      <xdr:rowOff>7620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4555B25E-C5EB-48D0-91CE-70F9BBADB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27</xdr:col>
      <xdr:colOff>83820</xdr:colOff>
      <xdr:row>200</xdr:row>
      <xdr:rowOff>83820</xdr:rowOff>
    </xdr:from>
    <xdr:to>
      <xdr:col>35</xdr:col>
      <xdr:colOff>891540</xdr:colOff>
      <xdr:row>219</xdr:row>
      <xdr:rowOff>137160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290A7CF2-F41A-419B-ABA9-6C23DE46D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27</xdr:col>
      <xdr:colOff>1</xdr:colOff>
      <xdr:row>220</xdr:row>
      <xdr:rowOff>38101</xdr:rowOff>
    </xdr:from>
    <xdr:to>
      <xdr:col>35</xdr:col>
      <xdr:colOff>853440</xdr:colOff>
      <xdr:row>239</xdr:row>
      <xdr:rowOff>167641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FB27EA4A-CD44-4381-867B-CCBAF1C2B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26</xdr:col>
      <xdr:colOff>899160</xdr:colOff>
      <xdr:row>240</xdr:row>
      <xdr:rowOff>15239</xdr:rowOff>
    </xdr:from>
    <xdr:to>
      <xdr:col>35</xdr:col>
      <xdr:colOff>853440</xdr:colOff>
      <xdr:row>259</xdr:row>
      <xdr:rowOff>144780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623CDC84-38CE-4A3F-A1E4-5ED357287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27</xdr:col>
      <xdr:colOff>1</xdr:colOff>
      <xdr:row>260</xdr:row>
      <xdr:rowOff>53340</xdr:rowOff>
    </xdr:from>
    <xdr:to>
      <xdr:col>35</xdr:col>
      <xdr:colOff>792480</xdr:colOff>
      <xdr:row>279</xdr:row>
      <xdr:rowOff>175260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74E980C-729D-4E6D-B48A-FB3F2E1EF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26</xdr:col>
      <xdr:colOff>899160</xdr:colOff>
      <xdr:row>280</xdr:row>
      <xdr:rowOff>30481</xdr:rowOff>
    </xdr:from>
    <xdr:to>
      <xdr:col>35</xdr:col>
      <xdr:colOff>769620</xdr:colOff>
      <xdr:row>299</xdr:row>
      <xdr:rowOff>144781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420AB963-B535-4496-8BF0-8A83B1246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449</xdr:row>
      <xdr:rowOff>0</xdr:rowOff>
    </xdr:from>
    <xdr:to>
      <xdr:col>12</xdr:col>
      <xdr:colOff>762000</xdr:colOff>
      <xdr:row>477</xdr:row>
      <xdr:rowOff>106680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F07AA1F-767F-42D3-923A-49DC85FA7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417</xdr:row>
      <xdr:rowOff>0</xdr:rowOff>
    </xdr:from>
    <xdr:to>
      <xdr:col>12</xdr:col>
      <xdr:colOff>762000</xdr:colOff>
      <xdr:row>446</xdr:row>
      <xdr:rowOff>15240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880F90D3-2D75-48A3-8C59-B9F54EEE2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385</xdr:row>
      <xdr:rowOff>0</xdr:rowOff>
    </xdr:from>
    <xdr:to>
      <xdr:col>12</xdr:col>
      <xdr:colOff>731520</xdr:colOff>
      <xdr:row>414</xdr:row>
      <xdr:rowOff>99060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DE373EA8-6DC1-4E05-8128-0F27DC496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353</xdr:row>
      <xdr:rowOff>0</xdr:rowOff>
    </xdr:from>
    <xdr:to>
      <xdr:col>12</xdr:col>
      <xdr:colOff>815340</xdr:colOff>
      <xdr:row>381</xdr:row>
      <xdr:rowOff>0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43ACF015-2BD2-4121-B14A-44780B77B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321</xdr:row>
      <xdr:rowOff>0</xdr:rowOff>
    </xdr:from>
    <xdr:to>
      <xdr:col>12</xdr:col>
      <xdr:colOff>784860</xdr:colOff>
      <xdr:row>348</xdr:row>
      <xdr:rowOff>144780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B49976B2-8CF6-44A3-BF2E-B9B673F31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14</xdr:col>
      <xdr:colOff>0</xdr:colOff>
      <xdr:row>449</xdr:row>
      <xdr:rowOff>0</xdr:rowOff>
    </xdr:from>
    <xdr:to>
      <xdr:col>22</xdr:col>
      <xdr:colOff>777240</xdr:colOff>
      <xdr:row>468</xdr:row>
      <xdr:rowOff>121920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3783F9B5-B171-4117-89E8-9E5013850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289</xdr:row>
      <xdr:rowOff>0</xdr:rowOff>
    </xdr:from>
    <xdr:to>
      <xdr:col>12</xdr:col>
      <xdr:colOff>876300</xdr:colOff>
      <xdr:row>316</xdr:row>
      <xdr:rowOff>175260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3CB4FF1B-6B20-445C-AC76-94272A99F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14</xdr:col>
      <xdr:colOff>0</xdr:colOff>
      <xdr:row>417</xdr:row>
      <xdr:rowOff>0</xdr:rowOff>
    </xdr:from>
    <xdr:to>
      <xdr:col>22</xdr:col>
      <xdr:colOff>822960</xdr:colOff>
      <xdr:row>436</xdr:row>
      <xdr:rowOff>144780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8223C96E-F2B1-4751-9C54-DC68243A3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14</xdr:col>
      <xdr:colOff>0</xdr:colOff>
      <xdr:row>385</xdr:row>
      <xdr:rowOff>0</xdr:rowOff>
    </xdr:from>
    <xdr:to>
      <xdr:col>22</xdr:col>
      <xdr:colOff>754380</xdr:colOff>
      <xdr:row>404</xdr:row>
      <xdr:rowOff>182880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18946BD3-B700-4574-84AB-3921BFB23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257</xdr:row>
      <xdr:rowOff>0</xdr:rowOff>
    </xdr:from>
    <xdr:to>
      <xdr:col>12</xdr:col>
      <xdr:colOff>830580</xdr:colOff>
      <xdr:row>284</xdr:row>
      <xdr:rowOff>152400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23F564E0-9A66-4A24-A5DF-D9DBD55A1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14</xdr:col>
      <xdr:colOff>0</xdr:colOff>
      <xdr:row>353</xdr:row>
      <xdr:rowOff>0</xdr:rowOff>
    </xdr:from>
    <xdr:to>
      <xdr:col>22</xdr:col>
      <xdr:colOff>769619</xdr:colOff>
      <xdr:row>372</xdr:row>
      <xdr:rowOff>68580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7679A320-F7CB-4C7D-8346-6B6562A1F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225</xdr:row>
      <xdr:rowOff>0</xdr:rowOff>
    </xdr:from>
    <xdr:to>
      <xdr:col>12</xdr:col>
      <xdr:colOff>815340</xdr:colOff>
      <xdr:row>252</xdr:row>
      <xdr:rowOff>114300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04183498-46F3-4349-B77D-D5CC63EE3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14</xdr:col>
      <xdr:colOff>0</xdr:colOff>
      <xdr:row>321</xdr:row>
      <xdr:rowOff>0</xdr:rowOff>
    </xdr:from>
    <xdr:to>
      <xdr:col>22</xdr:col>
      <xdr:colOff>876300</xdr:colOff>
      <xdr:row>340</xdr:row>
      <xdr:rowOff>106680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8893EDB9-F8DF-4A48-A3CE-469172184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14</xdr:col>
      <xdr:colOff>0</xdr:colOff>
      <xdr:row>289</xdr:row>
      <xdr:rowOff>0</xdr:rowOff>
    </xdr:from>
    <xdr:to>
      <xdr:col>22</xdr:col>
      <xdr:colOff>883920</xdr:colOff>
      <xdr:row>308</xdr:row>
      <xdr:rowOff>182880</xdr:rowOff>
    </xdr:to>
    <xdr:graphicFrame macro="">
      <xdr:nvGraphicFramePr>
        <xdr:cNvPr id="75" name="Diagram 74">
          <a:extLst>
            <a:ext uri="{FF2B5EF4-FFF2-40B4-BE49-F238E27FC236}">
              <a16:creationId xmlns:a16="http://schemas.microsoft.com/office/drawing/2014/main" id="{244DB4B5-7104-4865-AE9B-E5B63A3E1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193</xdr:row>
      <xdr:rowOff>38100</xdr:rowOff>
    </xdr:from>
    <xdr:to>
      <xdr:col>11</xdr:col>
      <xdr:colOff>739140</xdr:colOff>
      <xdr:row>220</xdr:row>
      <xdr:rowOff>182880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63FB7E3-E6D5-4171-B51E-295E7CD12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14</xdr:col>
      <xdr:colOff>0</xdr:colOff>
      <xdr:row>257</xdr:row>
      <xdr:rowOff>0</xdr:rowOff>
    </xdr:from>
    <xdr:to>
      <xdr:col>22</xdr:col>
      <xdr:colOff>899160</xdr:colOff>
      <xdr:row>276</xdr:row>
      <xdr:rowOff>68580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E683DEF7-4BF1-4F09-84C6-6C26AFE6D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12</xdr:col>
      <xdr:colOff>769620</xdr:colOff>
      <xdr:row>189</xdr:row>
      <xdr:rowOff>144780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3B7BBBE2-33F9-456D-AA87-320FFBC38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14</xdr:col>
      <xdr:colOff>0</xdr:colOff>
      <xdr:row>225</xdr:row>
      <xdr:rowOff>0</xdr:rowOff>
    </xdr:from>
    <xdr:to>
      <xdr:col>22</xdr:col>
      <xdr:colOff>822960</xdr:colOff>
      <xdr:row>244</xdr:row>
      <xdr:rowOff>152400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AF69D8A9-9CD7-4B18-A232-F60859D4C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14</xdr:col>
      <xdr:colOff>0</xdr:colOff>
      <xdr:row>193</xdr:row>
      <xdr:rowOff>0</xdr:rowOff>
    </xdr:from>
    <xdr:to>
      <xdr:col>22</xdr:col>
      <xdr:colOff>822960</xdr:colOff>
      <xdr:row>212</xdr:row>
      <xdr:rowOff>121920</xdr:rowOff>
    </xdr:to>
    <xdr:graphicFrame macro="">
      <xdr:nvGraphicFramePr>
        <xdr:cNvPr id="80" name="Diagram 79">
          <a:extLst>
            <a:ext uri="{FF2B5EF4-FFF2-40B4-BE49-F238E27FC236}">
              <a16:creationId xmlns:a16="http://schemas.microsoft.com/office/drawing/2014/main" id="{F3761B83-F5DA-4162-961F-D076D1C6D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14</xdr:col>
      <xdr:colOff>0</xdr:colOff>
      <xdr:row>161</xdr:row>
      <xdr:rowOff>0</xdr:rowOff>
    </xdr:from>
    <xdr:to>
      <xdr:col>22</xdr:col>
      <xdr:colOff>800100</xdr:colOff>
      <xdr:row>181</xdr:row>
      <xdr:rowOff>0</xdr:rowOff>
    </xdr:to>
    <xdr:graphicFrame macro="">
      <xdr:nvGraphicFramePr>
        <xdr:cNvPr id="81" name="Diagram 80">
          <a:extLst>
            <a:ext uri="{FF2B5EF4-FFF2-40B4-BE49-F238E27FC236}">
              <a16:creationId xmlns:a16="http://schemas.microsoft.com/office/drawing/2014/main" id="{B1349BDA-2574-4A7C-853C-128A42AA5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12</xdr:col>
      <xdr:colOff>754380</xdr:colOff>
      <xdr:row>158</xdr:row>
      <xdr:rowOff>0</xdr:rowOff>
    </xdr:to>
    <xdr:graphicFrame macro="">
      <xdr:nvGraphicFramePr>
        <xdr:cNvPr id="82" name="Diagram 81">
          <a:extLst>
            <a:ext uri="{FF2B5EF4-FFF2-40B4-BE49-F238E27FC236}">
              <a16:creationId xmlns:a16="http://schemas.microsoft.com/office/drawing/2014/main" id="{DB32F316-1E71-433B-9A20-FCE7358E9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11</xdr:col>
      <xdr:colOff>762000</xdr:colOff>
      <xdr:row>126</xdr:row>
      <xdr:rowOff>152400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F7CA458E-F594-460F-AA51-890F25BB4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14</xdr:col>
      <xdr:colOff>0</xdr:colOff>
      <xdr:row>129</xdr:row>
      <xdr:rowOff>0</xdr:rowOff>
    </xdr:from>
    <xdr:to>
      <xdr:col>22</xdr:col>
      <xdr:colOff>838200</xdr:colOff>
      <xdr:row>148</xdr:row>
      <xdr:rowOff>106681</xdr:rowOff>
    </xdr:to>
    <xdr:graphicFrame macro="">
      <xdr:nvGraphicFramePr>
        <xdr:cNvPr id="84" name="Diagram 83">
          <a:extLst>
            <a:ext uri="{FF2B5EF4-FFF2-40B4-BE49-F238E27FC236}">
              <a16:creationId xmlns:a16="http://schemas.microsoft.com/office/drawing/2014/main" id="{6D390F0D-BF62-437B-876C-CA1E7F8D7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14</xdr:col>
      <xdr:colOff>0</xdr:colOff>
      <xdr:row>97</xdr:row>
      <xdr:rowOff>0</xdr:rowOff>
    </xdr:from>
    <xdr:to>
      <xdr:col>22</xdr:col>
      <xdr:colOff>807719</xdr:colOff>
      <xdr:row>116</xdr:row>
      <xdr:rowOff>114300</xdr:rowOff>
    </xdr:to>
    <xdr:graphicFrame macro="">
      <xdr:nvGraphicFramePr>
        <xdr:cNvPr id="85" name="Diagram 84">
          <a:extLst>
            <a:ext uri="{FF2B5EF4-FFF2-40B4-BE49-F238E27FC236}">
              <a16:creationId xmlns:a16="http://schemas.microsoft.com/office/drawing/2014/main" id="{8C757714-9994-41FC-A38F-F4A98FECC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64</xdr:row>
      <xdr:rowOff>167640</xdr:rowOff>
    </xdr:from>
    <xdr:to>
      <xdr:col>11</xdr:col>
      <xdr:colOff>769620</xdr:colOff>
      <xdr:row>94</xdr:row>
      <xdr:rowOff>167640</xdr:rowOff>
    </xdr:to>
    <xdr:graphicFrame macro="">
      <xdr:nvGraphicFramePr>
        <xdr:cNvPr id="86" name="Diagram 85">
          <a:extLst>
            <a:ext uri="{FF2B5EF4-FFF2-40B4-BE49-F238E27FC236}">
              <a16:creationId xmlns:a16="http://schemas.microsoft.com/office/drawing/2014/main" id="{C29F6207-28C9-4D91-91F2-8FE500ACC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14</xdr:col>
      <xdr:colOff>0</xdr:colOff>
      <xdr:row>65</xdr:row>
      <xdr:rowOff>0</xdr:rowOff>
    </xdr:from>
    <xdr:to>
      <xdr:col>22</xdr:col>
      <xdr:colOff>769620</xdr:colOff>
      <xdr:row>85</xdr:row>
      <xdr:rowOff>7620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26A03FF0-F790-4365-9853-3FDF591C5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13</xdr:col>
      <xdr:colOff>7620</xdr:colOff>
      <xdr:row>32</xdr:row>
      <xdr:rowOff>167640</xdr:rowOff>
    </xdr:from>
    <xdr:to>
      <xdr:col>21</xdr:col>
      <xdr:colOff>807720</xdr:colOff>
      <xdr:row>61</xdr:row>
      <xdr:rowOff>144780</xdr:rowOff>
    </xdr:to>
    <xdr:graphicFrame macro="">
      <xdr:nvGraphicFramePr>
        <xdr:cNvPr id="88" name="Diagram 87">
          <a:extLst>
            <a:ext uri="{FF2B5EF4-FFF2-40B4-BE49-F238E27FC236}">
              <a16:creationId xmlns:a16="http://schemas.microsoft.com/office/drawing/2014/main" id="{630EC211-EE5D-4B19-9CC8-37FFE1D3F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12</xdr:col>
      <xdr:colOff>76200</xdr:colOff>
      <xdr:row>8</xdr:row>
      <xdr:rowOff>45720</xdr:rowOff>
    </xdr:from>
    <xdr:to>
      <xdr:col>12</xdr:col>
      <xdr:colOff>784860</xdr:colOff>
      <xdr:row>10</xdr:row>
      <xdr:rowOff>152400</xdr:rowOff>
    </xdr:to>
    <xdr:sp macro="" textlink="">
      <xdr:nvSpPr>
        <xdr:cNvPr id="5" name="Pil: høyre 4">
          <a:extLst>
            <a:ext uri="{FF2B5EF4-FFF2-40B4-BE49-F238E27FC236}">
              <a16:creationId xmlns:a16="http://schemas.microsoft.com/office/drawing/2014/main" id="{407CEFB4-D377-DFD2-C5D0-DE6D09921A99}"/>
            </a:ext>
          </a:extLst>
        </xdr:cNvPr>
        <xdr:cNvSpPr/>
      </xdr:nvSpPr>
      <xdr:spPr bwMode="auto">
        <a:xfrm>
          <a:off x="11049000" y="1569720"/>
          <a:ext cx="708660" cy="487680"/>
        </a:xfrm>
        <a:prstGeom prst="rightArrow">
          <a:avLst/>
        </a:prstGeom>
        <a:solidFill>
          <a:schemeClr val="accent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708660</xdr:colOff>
      <xdr:row>42</xdr:row>
      <xdr:rowOff>106680</xdr:rowOff>
    </xdr:to>
    <xdr:sp macro="" textlink="">
      <xdr:nvSpPr>
        <xdr:cNvPr id="6" name="Pil: høyre 5">
          <a:extLst>
            <a:ext uri="{FF2B5EF4-FFF2-40B4-BE49-F238E27FC236}">
              <a16:creationId xmlns:a16="http://schemas.microsoft.com/office/drawing/2014/main" id="{C0ABE757-2533-4296-9C34-804C1B1BD6F1}"/>
            </a:ext>
          </a:extLst>
        </xdr:cNvPr>
        <xdr:cNvSpPr/>
      </xdr:nvSpPr>
      <xdr:spPr bwMode="auto">
        <a:xfrm>
          <a:off x="10972800" y="7620000"/>
          <a:ext cx="708660" cy="487680"/>
        </a:xfrm>
        <a:prstGeom prst="rightArrow">
          <a:avLst/>
        </a:prstGeom>
        <a:solidFill>
          <a:schemeClr val="accent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0</xdr:colOff>
      <xdr:row>73</xdr:row>
      <xdr:rowOff>0</xdr:rowOff>
    </xdr:from>
    <xdr:to>
      <xdr:col>12</xdr:col>
      <xdr:colOff>708660</xdr:colOff>
      <xdr:row>75</xdr:row>
      <xdr:rowOff>106680</xdr:rowOff>
    </xdr:to>
    <xdr:sp macro="" textlink="">
      <xdr:nvSpPr>
        <xdr:cNvPr id="7" name="Pil: høyre 6">
          <a:extLst>
            <a:ext uri="{FF2B5EF4-FFF2-40B4-BE49-F238E27FC236}">
              <a16:creationId xmlns:a16="http://schemas.microsoft.com/office/drawing/2014/main" id="{50F65E14-1FB5-48FE-B9F4-C7B057169C7C}"/>
            </a:ext>
          </a:extLst>
        </xdr:cNvPr>
        <xdr:cNvSpPr/>
      </xdr:nvSpPr>
      <xdr:spPr bwMode="auto">
        <a:xfrm>
          <a:off x="10972800" y="13906500"/>
          <a:ext cx="708660" cy="487680"/>
        </a:xfrm>
        <a:prstGeom prst="rightArrow">
          <a:avLst/>
        </a:prstGeom>
        <a:solidFill>
          <a:schemeClr val="accent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99060</xdr:colOff>
      <xdr:row>105</xdr:row>
      <xdr:rowOff>0</xdr:rowOff>
    </xdr:from>
    <xdr:to>
      <xdr:col>12</xdr:col>
      <xdr:colOff>807720</xdr:colOff>
      <xdr:row>107</xdr:row>
      <xdr:rowOff>106680</xdr:rowOff>
    </xdr:to>
    <xdr:sp macro="" textlink="">
      <xdr:nvSpPr>
        <xdr:cNvPr id="8" name="Pil: høyre 7">
          <a:extLst>
            <a:ext uri="{FF2B5EF4-FFF2-40B4-BE49-F238E27FC236}">
              <a16:creationId xmlns:a16="http://schemas.microsoft.com/office/drawing/2014/main" id="{7674FFB8-36D4-4363-828D-512E271A8677}"/>
            </a:ext>
          </a:extLst>
        </xdr:cNvPr>
        <xdr:cNvSpPr/>
      </xdr:nvSpPr>
      <xdr:spPr bwMode="auto">
        <a:xfrm>
          <a:off x="11071860" y="20002500"/>
          <a:ext cx="708660" cy="487680"/>
        </a:xfrm>
        <a:prstGeom prst="rightArrow">
          <a:avLst/>
        </a:prstGeom>
        <a:solidFill>
          <a:schemeClr val="accent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761999</xdr:colOff>
      <xdr:row>1</xdr:row>
      <xdr:rowOff>26147</xdr:rowOff>
    </xdr:from>
    <xdr:to>
      <xdr:col>13</xdr:col>
      <xdr:colOff>478117</xdr:colOff>
      <xdr:row>27</xdr:row>
      <xdr:rowOff>186765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00201AC7-A907-4219-867C-13E1CD9E6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52294</xdr:colOff>
      <xdr:row>181</xdr:row>
      <xdr:rowOff>194234</xdr:rowOff>
    </xdr:from>
    <xdr:to>
      <xdr:col>13</xdr:col>
      <xdr:colOff>888999</xdr:colOff>
      <xdr:row>211</xdr:row>
      <xdr:rowOff>7470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35BA483B-63D6-46BB-890D-70E6538E5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7470</xdr:colOff>
      <xdr:row>181</xdr:row>
      <xdr:rowOff>0</xdr:rowOff>
    </xdr:from>
    <xdr:to>
      <xdr:col>14</xdr:col>
      <xdr:colOff>336175</xdr:colOff>
      <xdr:row>181</xdr:row>
      <xdr:rowOff>0</xdr:rowOff>
    </xdr:to>
    <xdr:graphicFrame macro="">
      <xdr:nvGraphicFramePr>
        <xdr:cNvPr id="21" name="Diagram 9">
          <a:extLst>
            <a:ext uri="{FF2B5EF4-FFF2-40B4-BE49-F238E27FC236}">
              <a16:creationId xmlns:a16="http://schemas.microsoft.com/office/drawing/2014/main" id="{EE5EBB8D-8683-45BA-AB27-934FB65A4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859118</xdr:colOff>
      <xdr:row>151</xdr:row>
      <xdr:rowOff>7471</xdr:rowOff>
    </xdr:from>
    <xdr:to>
      <xdr:col>14</xdr:col>
      <xdr:colOff>709707</xdr:colOff>
      <xdr:row>180</xdr:row>
      <xdr:rowOff>76949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CEB9220F-4650-4949-BF06-8AECBA3C6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14941</xdr:colOff>
      <xdr:row>120</xdr:row>
      <xdr:rowOff>14942</xdr:rowOff>
    </xdr:from>
    <xdr:to>
      <xdr:col>14</xdr:col>
      <xdr:colOff>537882</xdr:colOff>
      <xdr:row>149</xdr:row>
      <xdr:rowOff>25943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5CF8DC54-F527-4DAA-AF2A-33C36B87F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866588</xdr:colOff>
      <xdr:row>89</xdr:row>
      <xdr:rowOff>7470</xdr:rowOff>
    </xdr:from>
    <xdr:to>
      <xdr:col>14</xdr:col>
      <xdr:colOff>7470</xdr:colOff>
      <xdr:row>117</xdr:row>
      <xdr:rowOff>183030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0ECFF705-CF13-4B4A-B5DA-8E15A9C8E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844177</xdr:colOff>
      <xdr:row>88</xdr:row>
      <xdr:rowOff>0</xdr:rowOff>
    </xdr:from>
    <xdr:to>
      <xdr:col>13</xdr:col>
      <xdr:colOff>825500</xdr:colOff>
      <xdr:row>88</xdr:row>
      <xdr:rowOff>0</xdr:rowOff>
    </xdr:to>
    <xdr:graphicFrame macro="">
      <xdr:nvGraphicFramePr>
        <xdr:cNvPr id="25" name="Diagram 2">
          <a:extLst>
            <a:ext uri="{FF2B5EF4-FFF2-40B4-BE49-F238E27FC236}">
              <a16:creationId xmlns:a16="http://schemas.microsoft.com/office/drawing/2014/main" id="{FB20C37F-BB80-42AF-8163-7180E531D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885264</xdr:colOff>
      <xdr:row>58</xdr:row>
      <xdr:rowOff>179294</xdr:rowOff>
    </xdr:from>
    <xdr:to>
      <xdr:col>13</xdr:col>
      <xdr:colOff>881529</xdr:colOff>
      <xdr:row>87</xdr:row>
      <xdr:rowOff>183030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BA13F89A-B98E-48A4-B456-E8608815E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13</xdr:col>
      <xdr:colOff>840441</xdr:colOff>
      <xdr:row>58</xdr:row>
      <xdr:rowOff>41089</xdr:rowOff>
    </xdr:to>
    <xdr:graphicFrame macro="">
      <xdr:nvGraphicFramePr>
        <xdr:cNvPr id="27" name="Diagram 2">
          <a:extLst>
            <a:ext uri="{FF2B5EF4-FFF2-40B4-BE49-F238E27FC236}">
              <a16:creationId xmlns:a16="http://schemas.microsoft.com/office/drawing/2014/main" id="{AB32BA87-B7C4-40FB-99DA-49A66C602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911411</xdr:colOff>
      <xdr:row>30</xdr:row>
      <xdr:rowOff>7469</xdr:rowOff>
    </xdr:from>
    <xdr:to>
      <xdr:col>13</xdr:col>
      <xdr:colOff>534145</xdr:colOff>
      <xdr:row>57</xdr:row>
      <xdr:rowOff>52294</xdr:rowOff>
    </xdr:to>
    <xdr:graphicFrame macro="">
      <xdr:nvGraphicFramePr>
        <xdr:cNvPr id="28" name="Diagram 2">
          <a:extLst>
            <a:ext uri="{FF2B5EF4-FFF2-40B4-BE49-F238E27FC236}">
              <a16:creationId xmlns:a16="http://schemas.microsoft.com/office/drawing/2014/main" id="{4BF2E811-B7A0-46F7-8B44-B6554D09C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213</xdr:row>
      <xdr:rowOff>0</xdr:rowOff>
    </xdr:from>
    <xdr:to>
      <xdr:col>13</xdr:col>
      <xdr:colOff>836705</xdr:colOff>
      <xdr:row>242</xdr:row>
      <xdr:rowOff>7472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5C19F2C-16C8-4E8E-B593-DE7B82EB7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439615</xdr:colOff>
      <xdr:row>0</xdr:row>
      <xdr:rowOff>73270</xdr:rowOff>
    </xdr:from>
    <xdr:to>
      <xdr:col>44</xdr:col>
      <xdr:colOff>1119973</xdr:colOff>
      <xdr:row>18</xdr:row>
      <xdr:rowOff>10467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44</xdr:col>
      <xdr:colOff>1172308</xdr:colOff>
      <xdr:row>0</xdr:row>
      <xdr:rowOff>73269</xdr:rowOff>
    </xdr:from>
    <xdr:to>
      <xdr:col>51</xdr:col>
      <xdr:colOff>94203</xdr:colOff>
      <xdr:row>18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146539</xdr:colOff>
      <xdr:row>0</xdr:row>
      <xdr:rowOff>52336</xdr:rowOff>
    </xdr:from>
    <xdr:to>
      <xdr:col>57</xdr:col>
      <xdr:colOff>293078</xdr:colOff>
      <xdr:row>18</xdr:row>
      <xdr:rowOff>41868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439615</xdr:colOff>
      <xdr:row>18</xdr:row>
      <xdr:rowOff>31401</xdr:rowOff>
    </xdr:from>
    <xdr:to>
      <xdr:col>44</xdr:col>
      <xdr:colOff>1088571</xdr:colOff>
      <xdr:row>37</xdr:row>
      <xdr:rowOff>177939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1151374</xdr:colOff>
      <xdr:row>18</xdr:row>
      <xdr:rowOff>41868</xdr:rowOff>
    </xdr:from>
    <xdr:to>
      <xdr:col>51</xdr:col>
      <xdr:colOff>73269</xdr:colOff>
      <xdr:row>38</xdr:row>
      <xdr:rowOff>94203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136072</xdr:colOff>
      <xdr:row>18</xdr:row>
      <xdr:rowOff>83736</xdr:rowOff>
    </xdr:from>
    <xdr:to>
      <xdr:col>57</xdr:col>
      <xdr:colOff>282612</xdr:colOff>
      <xdr:row>38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38</xdr:col>
      <xdr:colOff>439615</xdr:colOff>
      <xdr:row>38</xdr:row>
      <xdr:rowOff>20934</xdr:rowOff>
    </xdr:from>
    <xdr:to>
      <xdr:col>44</xdr:col>
      <xdr:colOff>1088571</xdr:colOff>
      <xdr:row>60</xdr:row>
      <xdr:rowOff>104670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44</xdr:col>
      <xdr:colOff>1151374</xdr:colOff>
      <xdr:row>38</xdr:row>
      <xdr:rowOff>146539</xdr:rowOff>
    </xdr:from>
    <xdr:to>
      <xdr:col>51</xdr:col>
      <xdr:colOff>94203</xdr:colOff>
      <xdr:row>60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51</xdr:col>
      <xdr:colOff>198873</xdr:colOff>
      <xdr:row>38</xdr:row>
      <xdr:rowOff>125605</xdr:rowOff>
    </xdr:from>
    <xdr:to>
      <xdr:col>57</xdr:col>
      <xdr:colOff>282610</xdr:colOff>
      <xdr:row>60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450083</xdr:colOff>
      <xdr:row>60</xdr:row>
      <xdr:rowOff>136071</xdr:rowOff>
    </xdr:from>
    <xdr:to>
      <xdr:col>44</xdr:col>
      <xdr:colOff>1099039</xdr:colOff>
      <xdr:row>80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44</xdr:col>
      <xdr:colOff>1172308</xdr:colOff>
      <xdr:row>60</xdr:row>
      <xdr:rowOff>177940</xdr:rowOff>
    </xdr:from>
    <xdr:to>
      <xdr:col>51</xdr:col>
      <xdr:colOff>115137</xdr:colOff>
      <xdr:row>79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51</xdr:col>
      <xdr:colOff>188406</xdr:colOff>
      <xdr:row>60</xdr:row>
      <xdr:rowOff>177939</xdr:rowOff>
    </xdr:from>
    <xdr:to>
      <xdr:col>57</xdr:col>
      <xdr:colOff>272143</xdr:colOff>
      <xdr:row>79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</xdr:col>
      <xdr:colOff>253303</xdr:colOff>
      <xdr:row>70</xdr:row>
      <xdr:rowOff>171660</xdr:rowOff>
    </xdr:from>
    <xdr:to>
      <xdr:col>39</xdr:col>
      <xdr:colOff>452177</xdr:colOff>
      <xdr:row>84</xdr:row>
      <xdr:rowOff>16746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38</xdr:col>
      <xdr:colOff>450082</xdr:colOff>
      <xdr:row>80</xdr:row>
      <xdr:rowOff>94204</xdr:rowOff>
    </xdr:from>
    <xdr:to>
      <xdr:col>44</xdr:col>
      <xdr:colOff>1099038</xdr:colOff>
      <xdr:row>99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44</xdr:col>
      <xdr:colOff>1193242</xdr:colOff>
      <xdr:row>80</xdr:row>
      <xdr:rowOff>83737</xdr:rowOff>
    </xdr:from>
    <xdr:to>
      <xdr:col>51</xdr:col>
      <xdr:colOff>136071</xdr:colOff>
      <xdr:row>99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51</xdr:col>
      <xdr:colOff>198873</xdr:colOff>
      <xdr:row>80</xdr:row>
      <xdr:rowOff>62803</xdr:rowOff>
    </xdr:from>
    <xdr:to>
      <xdr:col>57</xdr:col>
      <xdr:colOff>282610</xdr:colOff>
      <xdr:row>99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253301</xdr:colOff>
      <xdr:row>86</xdr:row>
      <xdr:rowOff>18841</xdr:rowOff>
    </xdr:from>
    <xdr:to>
      <xdr:col>38</xdr:col>
      <xdr:colOff>494042</xdr:colOff>
      <xdr:row>99</xdr:row>
      <xdr:rowOff>79550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38</xdr:col>
      <xdr:colOff>471017</xdr:colOff>
      <xdr:row>103</xdr:row>
      <xdr:rowOff>104671</xdr:rowOff>
    </xdr:from>
    <xdr:to>
      <xdr:col>44</xdr:col>
      <xdr:colOff>1119973</xdr:colOff>
      <xdr:row>123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45</xdr:col>
      <xdr:colOff>10467</xdr:colOff>
      <xdr:row>103</xdr:row>
      <xdr:rowOff>94204</xdr:rowOff>
    </xdr:from>
    <xdr:to>
      <xdr:col>51</xdr:col>
      <xdr:colOff>157005</xdr:colOff>
      <xdr:row>122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51</xdr:col>
      <xdr:colOff>240741</xdr:colOff>
      <xdr:row>103</xdr:row>
      <xdr:rowOff>41868</xdr:rowOff>
    </xdr:from>
    <xdr:to>
      <xdr:col>57</xdr:col>
      <xdr:colOff>324478</xdr:colOff>
      <xdr:row>122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177939</xdr:colOff>
      <xdr:row>100</xdr:row>
      <xdr:rowOff>186313</xdr:rowOff>
    </xdr:from>
    <xdr:to>
      <xdr:col>38</xdr:col>
      <xdr:colOff>418680</xdr:colOff>
      <xdr:row>114</xdr:row>
      <xdr:rowOff>81642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429149</xdr:colOff>
      <xdr:row>123</xdr:row>
      <xdr:rowOff>125605</xdr:rowOff>
    </xdr:from>
    <xdr:to>
      <xdr:col>44</xdr:col>
      <xdr:colOff>1078105</xdr:colOff>
      <xdr:row>143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44</xdr:col>
      <xdr:colOff>1172308</xdr:colOff>
      <xdr:row>123</xdr:row>
      <xdr:rowOff>188407</xdr:rowOff>
    </xdr:from>
    <xdr:to>
      <xdr:col>51</xdr:col>
      <xdr:colOff>115137</xdr:colOff>
      <xdr:row>143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51</xdr:col>
      <xdr:colOff>261675</xdr:colOff>
      <xdr:row>123</xdr:row>
      <xdr:rowOff>136072</xdr:rowOff>
    </xdr:from>
    <xdr:to>
      <xdr:col>57</xdr:col>
      <xdr:colOff>345412</xdr:colOff>
      <xdr:row>142</xdr:row>
      <xdr:rowOff>136072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31</xdr:col>
      <xdr:colOff>253302</xdr:colOff>
      <xdr:row>116</xdr:row>
      <xdr:rowOff>33495</xdr:rowOff>
    </xdr:from>
    <xdr:to>
      <xdr:col>38</xdr:col>
      <xdr:colOff>494043</xdr:colOff>
      <xdr:row>129</xdr:row>
      <xdr:rowOff>87923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439616</xdr:colOff>
      <xdr:row>143</xdr:row>
      <xdr:rowOff>157006</xdr:rowOff>
    </xdr:from>
    <xdr:to>
      <xdr:col>44</xdr:col>
      <xdr:colOff>1088572</xdr:colOff>
      <xdr:row>166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44</xdr:col>
      <xdr:colOff>1172308</xdr:colOff>
      <xdr:row>143</xdr:row>
      <xdr:rowOff>177940</xdr:rowOff>
    </xdr:from>
    <xdr:to>
      <xdr:col>51</xdr:col>
      <xdr:colOff>115137</xdr:colOff>
      <xdr:row>166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51</xdr:col>
      <xdr:colOff>167472</xdr:colOff>
      <xdr:row>143</xdr:row>
      <xdr:rowOff>115138</xdr:rowOff>
    </xdr:from>
    <xdr:to>
      <xdr:col>57</xdr:col>
      <xdr:colOff>251209</xdr:colOff>
      <xdr:row>165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31</xdr:col>
      <xdr:colOff>207247</xdr:colOff>
      <xdr:row>131</xdr:row>
      <xdr:rowOff>2093</xdr:rowOff>
    </xdr:from>
    <xdr:to>
      <xdr:col>38</xdr:col>
      <xdr:colOff>447988</xdr:colOff>
      <xdr:row>144</xdr:row>
      <xdr:rowOff>48148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38</xdr:col>
      <xdr:colOff>418682</xdr:colOff>
      <xdr:row>166</xdr:row>
      <xdr:rowOff>146539</xdr:rowOff>
    </xdr:from>
    <xdr:to>
      <xdr:col>44</xdr:col>
      <xdr:colOff>1067638</xdr:colOff>
      <xdr:row>186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44</xdr:col>
      <xdr:colOff>1172308</xdr:colOff>
      <xdr:row>166</xdr:row>
      <xdr:rowOff>167473</xdr:rowOff>
    </xdr:from>
    <xdr:to>
      <xdr:col>51</xdr:col>
      <xdr:colOff>115137</xdr:colOff>
      <xdr:row>185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51</xdr:col>
      <xdr:colOff>230274</xdr:colOff>
      <xdr:row>166</xdr:row>
      <xdr:rowOff>167473</xdr:rowOff>
    </xdr:from>
    <xdr:to>
      <xdr:col>57</xdr:col>
      <xdr:colOff>314011</xdr:colOff>
      <xdr:row>185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31</xdr:col>
      <xdr:colOff>167473</xdr:colOff>
      <xdr:row>146</xdr:row>
      <xdr:rowOff>8375</xdr:rowOff>
    </xdr:from>
    <xdr:to>
      <xdr:col>38</xdr:col>
      <xdr:colOff>389373</xdr:colOff>
      <xdr:row>159</xdr:row>
      <xdr:rowOff>8375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38</xdr:col>
      <xdr:colOff>439616</xdr:colOff>
      <xdr:row>186</xdr:row>
      <xdr:rowOff>115138</xdr:rowOff>
    </xdr:from>
    <xdr:to>
      <xdr:col>44</xdr:col>
      <xdr:colOff>1088572</xdr:colOff>
      <xdr:row>209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44</xdr:col>
      <xdr:colOff>1151374</xdr:colOff>
      <xdr:row>186</xdr:row>
      <xdr:rowOff>104671</xdr:rowOff>
    </xdr:from>
    <xdr:to>
      <xdr:col>51</xdr:col>
      <xdr:colOff>94203</xdr:colOff>
      <xdr:row>209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51</xdr:col>
      <xdr:colOff>146538</xdr:colOff>
      <xdr:row>186</xdr:row>
      <xdr:rowOff>73270</xdr:rowOff>
    </xdr:from>
    <xdr:to>
      <xdr:col>57</xdr:col>
      <xdr:colOff>230275</xdr:colOff>
      <xdr:row>208</xdr:row>
      <xdr:rowOff>167473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31</xdr:col>
      <xdr:colOff>217715</xdr:colOff>
      <xdr:row>161</xdr:row>
      <xdr:rowOff>60712</xdr:rowOff>
    </xdr:from>
    <xdr:to>
      <xdr:col>38</xdr:col>
      <xdr:colOff>450082</xdr:colOff>
      <xdr:row>173</xdr:row>
      <xdr:rowOff>50242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38</xdr:col>
      <xdr:colOff>439616</xdr:colOff>
      <xdr:row>210</xdr:row>
      <xdr:rowOff>10467</xdr:rowOff>
    </xdr:from>
    <xdr:to>
      <xdr:col>44</xdr:col>
      <xdr:colOff>1088572</xdr:colOff>
      <xdr:row>230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44</xdr:col>
      <xdr:colOff>1161841</xdr:colOff>
      <xdr:row>210</xdr:row>
      <xdr:rowOff>20934</xdr:rowOff>
    </xdr:from>
    <xdr:to>
      <xdr:col>51</xdr:col>
      <xdr:colOff>104670</xdr:colOff>
      <xdr:row>230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51</xdr:col>
      <xdr:colOff>157005</xdr:colOff>
      <xdr:row>209</xdr:row>
      <xdr:rowOff>157006</xdr:rowOff>
    </xdr:from>
    <xdr:to>
      <xdr:col>57</xdr:col>
      <xdr:colOff>240742</xdr:colOff>
      <xdr:row>229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35</xdr:col>
      <xdr:colOff>314010</xdr:colOff>
      <xdr:row>1</xdr:row>
      <xdr:rowOff>8374</xdr:rowOff>
    </xdr:from>
    <xdr:to>
      <xdr:col>42</xdr:col>
      <xdr:colOff>341225</xdr:colOff>
      <xdr:row>14</xdr:row>
      <xdr:rowOff>190499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38</xdr:col>
      <xdr:colOff>439616</xdr:colOff>
      <xdr:row>230</xdr:row>
      <xdr:rowOff>157005</xdr:rowOff>
    </xdr:from>
    <xdr:to>
      <xdr:col>44</xdr:col>
      <xdr:colOff>1088572</xdr:colOff>
      <xdr:row>255</xdr:row>
      <xdr:rowOff>41868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44</xdr:col>
      <xdr:colOff>1151374</xdr:colOff>
      <xdr:row>231</xdr:row>
      <xdr:rowOff>10467</xdr:rowOff>
    </xdr:from>
    <xdr:to>
      <xdr:col>51</xdr:col>
      <xdr:colOff>94203</xdr:colOff>
      <xdr:row>255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51</xdr:col>
      <xdr:colOff>230275</xdr:colOff>
      <xdr:row>230</xdr:row>
      <xdr:rowOff>167473</xdr:rowOff>
    </xdr:from>
    <xdr:to>
      <xdr:col>57</xdr:col>
      <xdr:colOff>314012</xdr:colOff>
      <xdr:row>254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32</xdr:col>
      <xdr:colOff>584060</xdr:colOff>
      <xdr:row>244</xdr:row>
      <xdr:rowOff>175847</xdr:rowOff>
    </xdr:from>
    <xdr:to>
      <xdr:col>39</xdr:col>
      <xdr:colOff>778747</xdr:colOff>
      <xdr:row>262</xdr:row>
      <xdr:rowOff>10467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376814</xdr:colOff>
      <xdr:row>255</xdr:row>
      <xdr:rowOff>167472</xdr:rowOff>
    </xdr:from>
    <xdr:to>
      <xdr:col>44</xdr:col>
      <xdr:colOff>1025770</xdr:colOff>
      <xdr:row>276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44</xdr:col>
      <xdr:colOff>1161841</xdr:colOff>
      <xdr:row>255</xdr:row>
      <xdr:rowOff>167472</xdr:rowOff>
    </xdr:from>
    <xdr:to>
      <xdr:col>51</xdr:col>
      <xdr:colOff>104670</xdr:colOff>
      <xdr:row>275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51</xdr:col>
      <xdr:colOff>198874</xdr:colOff>
      <xdr:row>255</xdr:row>
      <xdr:rowOff>157005</xdr:rowOff>
    </xdr:from>
    <xdr:to>
      <xdr:col>57</xdr:col>
      <xdr:colOff>282611</xdr:colOff>
      <xdr:row>275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277</xdr:row>
      <xdr:rowOff>10468</xdr:rowOff>
    </xdr:from>
    <xdr:to>
      <xdr:col>38</xdr:col>
      <xdr:colOff>240741</xdr:colOff>
      <xdr:row>300</xdr:row>
      <xdr:rowOff>125605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38</xdr:col>
      <xdr:colOff>334946</xdr:colOff>
      <xdr:row>276</xdr:row>
      <xdr:rowOff>167473</xdr:rowOff>
    </xdr:from>
    <xdr:to>
      <xdr:col>44</xdr:col>
      <xdr:colOff>983902</xdr:colOff>
      <xdr:row>300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44</xdr:col>
      <xdr:colOff>1078104</xdr:colOff>
      <xdr:row>276</xdr:row>
      <xdr:rowOff>167473</xdr:rowOff>
    </xdr:from>
    <xdr:to>
      <xdr:col>51</xdr:col>
      <xdr:colOff>20933</xdr:colOff>
      <xdr:row>299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51</xdr:col>
      <xdr:colOff>125604</xdr:colOff>
      <xdr:row>276</xdr:row>
      <xdr:rowOff>157006</xdr:rowOff>
    </xdr:from>
    <xdr:to>
      <xdr:col>57</xdr:col>
      <xdr:colOff>209341</xdr:colOff>
      <xdr:row>299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300</xdr:row>
      <xdr:rowOff>167473</xdr:rowOff>
    </xdr:from>
    <xdr:to>
      <xdr:col>38</xdr:col>
      <xdr:colOff>240741</xdr:colOff>
      <xdr:row>321</xdr:row>
      <xdr:rowOff>94203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38</xdr:col>
      <xdr:colOff>355880</xdr:colOff>
      <xdr:row>300</xdr:row>
      <xdr:rowOff>146539</xdr:rowOff>
    </xdr:from>
    <xdr:to>
      <xdr:col>44</xdr:col>
      <xdr:colOff>1004836</xdr:colOff>
      <xdr:row>321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44</xdr:col>
      <xdr:colOff>1119973</xdr:colOff>
      <xdr:row>300</xdr:row>
      <xdr:rowOff>146539</xdr:rowOff>
    </xdr:from>
    <xdr:to>
      <xdr:col>51</xdr:col>
      <xdr:colOff>62802</xdr:colOff>
      <xdr:row>320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51</xdr:col>
      <xdr:colOff>177940</xdr:colOff>
      <xdr:row>300</xdr:row>
      <xdr:rowOff>125605</xdr:rowOff>
    </xdr:from>
    <xdr:to>
      <xdr:col>57</xdr:col>
      <xdr:colOff>261677</xdr:colOff>
      <xdr:row>320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12</xdr:col>
      <xdr:colOff>685800</xdr:colOff>
      <xdr:row>27</xdr:row>
      <xdr:rowOff>182880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A2BA026-032C-447E-8723-7E14D30B5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815340</xdr:colOff>
      <xdr:row>61</xdr:row>
      <xdr:rowOff>3810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26A3FB7-CA18-475B-AAB3-0AFBD8143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12</xdr:col>
      <xdr:colOff>815340</xdr:colOff>
      <xdr:row>93</xdr:row>
      <xdr:rowOff>3810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2C9C5DB-B0AD-406C-B86D-3F471F469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12</xdr:col>
      <xdr:colOff>815340</xdr:colOff>
      <xdr:row>125</xdr:row>
      <xdr:rowOff>3810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C3D15E7F-A7DC-4DA5-AA0E-3C6C4EF80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12</xdr:col>
      <xdr:colOff>815340</xdr:colOff>
      <xdr:row>157</xdr:row>
      <xdr:rowOff>3810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1751A49B-C9F0-411A-91D3-22680B742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779302</xdr:colOff>
      <xdr:row>1</xdr:row>
      <xdr:rowOff>48323</xdr:rowOff>
    </xdr:from>
    <xdr:to>
      <xdr:col>15</xdr:col>
      <xdr:colOff>242834</xdr:colOff>
      <xdr:row>31</xdr:row>
      <xdr:rowOff>4187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5FC32809-5362-4AE7-87FC-3BAFB6D75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879230</xdr:colOff>
      <xdr:row>168</xdr:row>
      <xdr:rowOff>167473</xdr:rowOff>
    </xdr:from>
    <xdr:to>
      <xdr:col>15</xdr:col>
      <xdr:colOff>427055</xdr:colOff>
      <xdr:row>201</xdr:row>
      <xdr:rowOff>108857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67EF0CC3-8360-466F-AA77-E5596E2C7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895978</xdr:colOff>
      <xdr:row>134</xdr:row>
      <xdr:rowOff>8373</xdr:rowOff>
    </xdr:from>
    <xdr:to>
      <xdr:col>15</xdr:col>
      <xdr:colOff>447989</xdr:colOff>
      <xdr:row>166</xdr:row>
      <xdr:rowOff>159099</xdr:rowOff>
    </xdr:to>
    <xdr:graphicFrame macro="">
      <xdr:nvGraphicFramePr>
        <xdr:cNvPr id="20" name="Diagram 3">
          <a:extLst>
            <a:ext uri="{FF2B5EF4-FFF2-40B4-BE49-F238E27FC236}">
              <a16:creationId xmlns:a16="http://schemas.microsoft.com/office/drawing/2014/main" id="{69049996-B5AF-4F53-8107-981C1059A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15</xdr:col>
      <xdr:colOff>376257</xdr:colOff>
      <xdr:row>64</xdr:row>
      <xdr:rowOff>64722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69ABAC2-1DB9-45AC-9817-DB1585A9F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66</xdr:row>
      <xdr:rowOff>0</xdr:rowOff>
    </xdr:from>
    <xdr:to>
      <xdr:col>15</xdr:col>
      <xdr:colOff>376257</xdr:colOff>
      <xdr:row>97</xdr:row>
      <xdr:rowOff>156832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26FEB8D5-6130-4624-BD0E-F6C645513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100</xdr:row>
      <xdr:rowOff>0</xdr:rowOff>
    </xdr:from>
    <xdr:to>
      <xdr:col>15</xdr:col>
      <xdr:colOff>376257</xdr:colOff>
      <xdr:row>132</xdr:row>
      <xdr:rowOff>73095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EF7C5EE5-80B4-4B20-85D9-D676377C8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204</xdr:row>
      <xdr:rowOff>0</xdr:rowOff>
    </xdr:from>
    <xdr:to>
      <xdr:col>15</xdr:col>
      <xdr:colOff>460550</xdr:colOff>
      <xdr:row>236</xdr:row>
      <xdr:rowOff>133978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6F082AEE-3FCD-4D99-83A8-F49E1B176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239</xdr:row>
      <xdr:rowOff>0</xdr:rowOff>
    </xdr:from>
    <xdr:to>
      <xdr:col>15</xdr:col>
      <xdr:colOff>376257</xdr:colOff>
      <xdr:row>271</xdr:row>
      <xdr:rowOff>173578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4E1540E7-7490-4C7F-9E40-9FDD838B2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274</xdr:row>
      <xdr:rowOff>0</xdr:rowOff>
    </xdr:from>
    <xdr:to>
      <xdr:col>15</xdr:col>
      <xdr:colOff>376257</xdr:colOff>
      <xdr:row>306</xdr:row>
      <xdr:rowOff>173578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D4B7ADBC-C94F-4443-B214-3240F24C5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211139</xdr:colOff>
      <xdr:row>1</xdr:row>
      <xdr:rowOff>11369</xdr:rowOff>
    </xdr:from>
    <xdr:to>
      <xdr:col>25</xdr:col>
      <xdr:colOff>145915</xdr:colOff>
      <xdr:row>30</xdr:row>
      <xdr:rowOff>16213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12AC64E7-BB45-4F17-99E9-A66BD74C5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243190</xdr:colOff>
      <xdr:row>32</xdr:row>
      <xdr:rowOff>162128</xdr:rowOff>
    </xdr:from>
    <xdr:to>
      <xdr:col>25</xdr:col>
      <xdr:colOff>113489</xdr:colOff>
      <xdr:row>63</xdr:row>
      <xdr:rowOff>178341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1B3FF6EB-7865-4877-A59A-9B3F06889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81064</xdr:colOff>
      <xdr:row>65</xdr:row>
      <xdr:rowOff>186447</xdr:rowOff>
    </xdr:from>
    <xdr:to>
      <xdr:col>25</xdr:col>
      <xdr:colOff>486384</xdr:colOff>
      <xdr:row>97</xdr:row>
      <xdr:rowOff>113490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0A1A2BDC-18C6-4D06-A99A-09D10C443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99</xdr:row>
      <xdr:rowOff>0</xdr:rowOff>
    </xdr:from>
    <xdr:to>
      <xdr:col>25</xdr:col>
      <xdr:colOff>405320</xdr:colOff>
      <xdr:row>130</xdr:row>
      <xdr:rowOff>121596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C681646E-7CBF-48E9-9306-AEA853176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470170</xdr:colOff>
      <xdr:row>131</xdr:row>
      <xdr:rowOff>154021</xdr:rowOff>
    </xdr:from>
    <xdr:to>
      <xdr:col>25</xdr:col>
      <xdr:colOff>340469</xdr:colOff>
      <xdr:row>163</xdr:row>
      <xdr:rowOff>81064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725D6EB6-824A-4422-B444-FB36DE313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107576</xdr:colOff>
      <xdr:row>1</xdr:row>
      <xdr:rowOff>4482</xdr:rowOff>
    </xdr:from>
    <xdr:to>
      <xdr:col>16</xdr:col>
      <xdr:colOff>779930</xdr:colOff>
      <xdr:row>33</xdr:row>
      <xdr:rowOff>80682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191797A9-E6E7-413A-A948-91F31DA9C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878541</xdr:colOff>
      <xdr:row>338</xdr:row>
      <xdr:rowOff>170329</xdr:rowOff>
    </xdr:from>
    <xdr:to>
      <xdr:col>17</xdr:col>
      <xdr:colOff>67235</xdr:colOff>
      <xdr:row>373</xdr:row>
      <xdr:rowOff>138953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482756C-9880-4CE8-9E7C-BA97AC541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263</xdr:row>
      <xdr:rowOff>71717</xdr:rowOff>
    </xdr:from>
    <xdr:to>
      <xdr:col>17</xdr:col>
      <xdr:colOff>103094</xdr:colOff>
      <xdr:row>298</xdr:row>
      <xdr:rowOff>40340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C1EF1DA9-F899-49B0-A490-31E49BF33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187</xdr:row>
      <xdr:rowOff>0</xdr:rowOff>
    </xdr:from>
    <xdr:to>
      <xdr:col>17</xdr:col>
      <xdr:colOff>103094</xdr:colOff>
      <xdr:row>222</xdr:row>
      <xdr:rowOff>183776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5044485B-26DD-403B-8DBD-20947D30E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35858</xdr:colOff>
      <xdr:row>110</xdr:row>
      <xdr:rowOff>197222</xdr:rowOff>
    </xdr:from>
    <xdr:to>
      <xdr:col>16</xdr:col>
      <xdr:colOff>833717</xdr:colOff>
      <xdr:row>145</xdr:row>
      <xdr:rowOff>80681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7FD90C47-B540-45BB-BEE5-175729432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36</xdr:row>
      <xdr:rowOff>170329</xdr:rowOff>
    </xdr:from>
    <xdr:to>
      <xdr:col>16</xdr:col>
      <xdr:colOff>412376</xdr:colOff>
      <xdr:row>69</xdr:row>
      <xdr:rowOff>170329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4A3207DF-5B27-4926-9438-FC5BA9201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74</xdr:row>
      <xdr:rowOff>0</xdr:rowOff>
    </xdr:from>
    <xdr:to>
      <xdr:col>17</xdr:col>
      <xdr:colOff>116541</xdr:colOff>
      <xdr:row>108</xdr:row>
      <xdr:rowOff>112058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4355A309-B1D7-4262-A85C-055F0AE83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149</xdr:row>
      <xdr:rowOff>0</xdr:rowOff>
    </xdr:from>
    <xdr:to>
      <xdr:col>17</xdr:col>
      <xdr:colOff>103094</xdr:colOff>
      <xdr:row>184</xdr:row>
      <xdr:rowOff>40341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F88F0A96-EEE7-4BCB-9C00-F4B0E5E65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225</xdr:row>
      <xdr:rowOff>0</xdr:rowOff>
    </xdr:from>
    <xdr:to>
      <xdr:col>17</xdr:col>
      <xdr:colOff>103094</xdr:colOff>
      <xdr:row>259</xdr:row>
      <xdr:rowOff>156881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EEE45318-E297-435F-BF2F-717C01EBD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301</xdr:row>
      <xdr:rowOff>0</xdr:rowOff>
    </xdr:from>
    <xdr:to>
      <xdr:col>17</xdr:col>
      <xdr:colOff>103094</xdr:colOff>
      <xdr:row>335</xdr:row>
      <xdr:rowOff>156881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5BB0DED3-85C9-4594-B7BB-0F9C665BF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377</xdr:row>
      <xdr:rowOff>0</xdr:rowOff>
    </xdr:from>
    <xdr:to>
      <xdr:col>17</xdr:col>
      <xdr:colOff>80682</xdr:colOff>
      <xdr:row>412</xdr:row>
      <xdr:rowOff>94129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DC54FE6B-3056-4F86-A495-A0C5CF2B5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415</xdr:row>
      <xdr:rowOff>0</xdr:rowOff>
    </xdr:from>
    <xdr:to>
      <xdr:col>17</xdr:col>
      <xdr:colOff>80682</xdr:colOff>
      <xdr:row>450</xdr:row>
      <xdr:rowOff>121021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B3771BDB-A675-43EA-8B8B-EDA49F340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901960</xdr:colOff>
      <xdr:row>0</xdr:row>
      <xdr:rowOff>0</xdr:rowOff>
    </xdr:from>
    <xdr:to>
      <xdr:col>13</xdr:col>
      <xdr:colOff>559836</xdr:colOff>
      <xdr:row>0</xdr:row>
      <xdr:rowOff>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F2C0F56F-FDDF-46D1-8D79-090FF85D7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812542</xdr:colOff>
      <xdr:row>193</xdr:row>
      <xdr:rowOff>42765</xdr:rowOff>
    </xdr:from>
    <xdr:to>
      <xdr:col>13</xdr:col>
      <xdr:colOff>758114</xdr:colOff>
      <xdr:row>221</xdr:row>
      <xdr:rowOff>97195</xdr:rowOff>
    </xdr:to>
    <xdr:graphicFrame macro="">
      <xdr:nvGraphicFramePr>
        <xdr:cNvPr id="17" name="Diagram 7">
          <a:extLst>
            <a:ext uri="{FF2B5EF4-FFF2-40B4-BE49-F238E27FC236}">
              <a16:creationId xmlns:a16="http://schemas.microsoft.com/office/drawing/2014/main" id="{D2E5DFB7-6B95-4477-BAEA-9FF338875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734786</xdr:colOff>
      <xdr:row>161</xdr:row>
      <xdr:rowOff>7773</xdr:rowOff>
    </xdr:from>
    <xdr:to>
      <xdr:col>14</xdr:col>
      <xdr:colOff>34990</xdr:colOff>
      <xdr:row>191</xdr:row>
      <xdr:rowOff>3887</xdr:rowOff>
    </xdr:to>
    <xdr:graphicFrame macro="">
      <xdr:nvGraphicFramePr>
        <xdr:cNvPr id="24" name="Diagram 7">
          <a:extLst>
            <a:ext uri="{FF2B5EF4-FFF2-40B4-BE49-F238E27FC236}">
              <a16:creationId xmlns:a16="http://schemas.microsoft.com/office/drawing/2014/main" id="{737BF61A-F94D-41E8-80FD-F31856943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894183</xdr:colOff>
      <xdr:row>65</xdr:row>
      <xdr:rowOff>19439</xdr:rowOff>
    </xdr:from>
    <xdr:to>
      <xdr:col>14</xdr:col>
      <xdr:colOff>108857</xdr:colOff>
      <xdr:row>94</xdr:row>
      <xdr:rowOff>104970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4867C20D-FDAC-4474-954A-EF02F2E31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909735</xdr:colOff>
      <xdr:row>33</xdr:row>
      <xdr:rowOff>15627</xdr:rowOff>
    </xdr:from>
    <xdr:to>
      <xdr:col>13</xdr:col>
      <xdr:colOff>719235</xdr:colOff>
      <xdr:row>62</xdr:row>
      <xdr:rowOff>15626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36301400-EEEC-498E-91A3-41BC891EE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46731</xdr:colOff>
      <xdr:row>1</xdr:row>
      <xdr:rowOff>3889</xdr:rowOff>
    </xdr:from>
    <xdr:to>
      <xdr:col>13</xdr:col>
      <xdr:colOff>520959</xdr:colOff>
      <xdr:row>30</xdr:row>
      <xdr:rowOff>50541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F4DD1E10-3F14-482C-B4C0-6ABDD21D3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894183</xdr:colOff>
      <xdr:row>224</xdr:row>
      <xdr:rowOff>0</xdr:rowOff>
    </xdr:from>
    <xdr:to>
      <xdr:col>13</xdr:col>
      <xdr:colOff>552059</xdr:colOff>
      <xdr:row>224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A4FBE6C-6F28-4F4D-A7B4-42D69C1D8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909734</xdr:colOff>
      <xdr:row>97</xdr:row>
      <xdr:rowOff>31103</xdr:rowOff>
    </xdr:from>
    <xdr:to>
      <xdr:col>14</xdr:col>
      <xdr:colOff>124408</xdr:colOff>
      <xdr:row>126</xdr:row>
      <xdr:rowOff>120521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ACEB0CF-12C0-4553-AC26-68C542871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901959</xdr:colOff>
      <xdr:row>129</xdr:row>
      <xdr:rowOff>46653</xdr:rowOff>
    </xdr:from>
    <xdr:to>
      <xdr:col>13</xdr:col>
      <xdr:colOff>816427</xdr:colOff>
      <xdr:row>158</xdr:row>
      <xdr:rowOff>93309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456F35A0-8118-4114-8E07-FC37ED8EC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125605</xdr:colOff>
      <xdr:row>0</xdr:row>
      <xdr:rowOff>159099</xdr:rowOff>
    </xdr:from>
    <xdr:to>
      <xdr:col>24</xdr:col>
      <xdr:colOff>33494</xdr:colOff>
      <xdr:row>32</xdr:row>
      <xdr:rowOff>100484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226088</xdr:colOff>
      <xdr:row>36</xdr:row>
      <xdr:rowOff>0</xdr:rowOff>
    </xdr:from>
    <xdr:to>
      <xdr:col>24</xdr:col>
      <xdr:colOff>188407</xdr:colOff>
      <xdr:row>68</xdr:row>
      <xdr:rowOff>25120</xdr:rowOff>
    </xdr:to>
    <xdr:graphicFrame macro="">
      <xdr:nvGraphicFramePr>
        <xdr:cNvPr id="20" name="Diagram 28">
          <a:extLst>
            <a:ext uri="{FF2B5EF4-FFF2-40B4-BE49-F238E27FC236}">
              <a16:creationId xmlns:a16="http://schemas.microsoft.com/office/drawing/2014/main" id="{E597C0E8-9496-4701-8DC1-227CFAE97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71</xdr:row>
      <xdr:rowOff>0</xdr:rowOff>
    </xdr:from>
    <xdr:to>
      <xdr:col>24</xdr:col>
      <xdr:colOff>301450</xdr:colOff>
      <xdr:row>103</xdr:row>
      <xdr:rowOff>159099</xdr:rowOff>
    </xdr:to>
    <xdr:graphicFrame macro="">
      <xdr:nvGraphicFramePr>
        <xdr:cNvPr id="21" name="Diagram 34">
          <a:extLst>
            <a:ext uri="{FF2B5EF4-FFF2-40B4-BE49-F238E27FC236}">
              <a16:creationId xmlns:a16="http://schemas.microsoft.com/office/drawing/2014/main" id="{B33282C4-B766-465E-AE6A-6FAF3F4C3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644770</xdr:colOff>
      <xdr:row>176</xdr:row>
      <xdr:rowOff>41868</xdr:rowOff>
    </xdr:from>
    <xdr:to>
      <xdr:col>23</xdr:col>
      <xdr:colOff>368440</xdr:colOff>
      <xdr:row>208</xdr:row>
      <xdr:rowOff>66987</xdr:rowOff>
    </xdr:to>
    <xdr:graphicFrame macro="">
      <xdr:nvGraphicFramePr>
        <xdr:cNvPr id="22" name="Diagram 33">
          <a:extLst>
            <a:ext uri="{FF2B5EF4-FFF2-40B4-BE49-F238E27FC236}">
              <a16:creationId xmlns:a16="http://schemas.microsoft.com/office/drawing/2014/main" id="{AEEB9E65-58F2-48F7-B817-BD3816BE5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211</xdr:row>
      <xdr:rowOff>0</xdr:rowOff>
    </xdr:from>
    <xdr:to>
      <xdr:col>23</xdr:col>
      <xdr:colOff>502418</xdr:colOff>
      <xdr:row>241</xdr:row>
      <xdr:rowOff>159099</xdr:rowOff>
    </xdr:to>
    <xdr:graphicFrame macro="">
      <xdr:nvGraphicFramePr>
        <xdr:cNvPr id="24" name="Diagram 32">
          <a:extLst>
            <a:ext uri="{FF2B5EF4-FFF2-40B4-BE49-F238E27FC236}">
              <a16:creationId xmlns:a16="http://schemas.microsoft.com/office/drawing/2014/main" id="{D1E4A6F6-D552-4ED3-96B0-C7008F8EE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106</xdr:row>
      <xdr:rowOff>0</xdr:rowOff>
    </xdr:from>
    <xdr:to>
      <xdr:col>23</xdr:col>
      <xdr:colOff>393561</xdr:colOff>
      <xdr:row>139</xdr:row>
      <xdr:rowOff>33496</xdr:rowOff>
    </xdr:to>
    <xdr:graphicFrame macro="">
      <xdr:nvGraphicFramePr>
        <xdr:cNvPr id="5" name="Diagram 37">
          <a:extLst>
            <a:ext uri="{FF2B5EF4-FFF2-40B4-BE49-F238E27FC236}">
              <a16:creationId xmlns:a16="http://schemas.microsoft.com/office/drawing/2014/main" id="{29A65A21-9B81-47CE-AB31-28DD227EC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141</xdr:row>
      <xdr:rowOff>0</xdr:rowOff>
    </xdr:from>
    <xdr:to>
      <xdr:col>23</xdr:col>
      <xdr:colOff>393561</xdr:colOff>
      <xdr:row>174</xdr:row>
      <xdr:rowOff>33496</xdr:rowOff>
    </xdr:to>
    <xdr:graphicFrame macro="">
      <xdr:nvGraphicFramePr>
        <xdr:cNvPr id="7" name="Diagram 37">
          <a:extLst>
            <a:ext uri="{FF2B5EF4-FFF2-40B4-BE49-F238E27FC236}">
              <a16:creationId xmlns:a16="http://schemas.microsoft.com/office/drawing/2014/main" id="{9B347F0A-B1CB-489F-BEAF-F602C0456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484632</xdr:colOff>
      <xdr:row>224</xdr:row>
      <xdr:rowOff>15441</xdr:rowOff>
    </xdr:to>
    <xdr:sp macro="" textlink="">
      <xdr:nvSpPr>
        <xdr:cNvPr id="8" name="Pil: opp 7">
          <a:extLst>
            <a:ext uri="{FF2B5EF4-FFF2-40B4-BE49-F238E27FC236}">
              <a16:creationId xmlns:a16="http://schemas.microsoft.com/office/drawing/2014/main" id="{CD82388E-E45E-4F22-80E3-F23EA9D87227}"/>
            </a:ext>
          </a:extLst>
        </xdr:cNvPr>
        <xdr:cNvSpPr/>
      </xdr:nvSpPr>
      <xdr:spPr bwMode="auto">
        <a:xfrm>
          <a:off x="14478000" y="4221145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628900</xdr:colOff>
      <xdr:row>1</xdr:row>
      <xdr:rowOff>32006</xdr:rowOff>
    </xdr:from>
    <xdr:to>
      <xdr:col>15</xdr:col>
      <xdr:colOff>895978</xdr:colOff>
      <xdr:row>32</xdr:row>
      <xdr:rowOff>142352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AE1C4052-2C46-41DF-A522-6BFD96214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33494</xdr:colOff>
      <xdr:row>176</xdr:row>
      <xdr:rowOff>58616</xdr:rowOff>
    </xdr:from>
    <xdr:to>
      <xdr:col>15</xdr:col>
      <xdr:colOff>519164</xdr:colOff>
      <xdr:row>208</xdr:row>
      <xdr:rowOff>66990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37621E6E-5930-49A2-A2B8-0B1B206B2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141</xdr:row>
      <xdr:rowOff>29309</xdr:rowOff>
    </xdr:from>
    <xdr:to>
      <xdr:col>15</xdr:col>
      <xdr:colOff>577780</xdr:colOff>
      <xdr:row>173</xdr:row>
      <xdr:rowOff>163286</xdr:rowOff>
    </xdr:to>
    <xdr:graphicFrame macro="">
      <xdr:nvGraphicFramePr>
        <xdr:cNvPr id="22" name="Diagram 7">
          <a:extLst>
            <a:ext uri="{FF2B5EF4-FFF2-40B4-BE49-F238E27FC236}">
              <a16:creationId xmlns:a16="http://schemas.microsoft.com/office/drawing/2014/main" id="{2531A347-8B99-463C-8F79-DA4C67615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657329</xdr:colOff>
      <xdr:row>106</xdr:row>
      <xdr:rowOff>12560</xdr:rowOff>
    </xdr:from>
    <xdr:to>
      <xdr:col>16</xdr:col>
      <xdr:colOff>381000</xdr:colOff>
      <xdr:row>138</xdr:row>
      <xdr:rowOff>180034</xdr:rowOff>
    </xdr:to>
    <xdr:graphicFrame macro="">
      <xdr:nvGraphicFramePr>
        <xdr:cNvPr id="23" name="Diagram 7">
          <a:extLst>
            <a:ext uri="{FF2B5EF4-FFF2-40B4-BE49-F238E27FC236}">
              <a16:creationId xmlns:a16="http://schemas.microsoft.com/office/drawing/2014/main" id="{3BB5408B-8367-44C5-804A-A1E892FD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180031</xdr:colOff>
      <xdr:row>70</xdr:row>
      <xdr:rowOff>50618</xdr:rowOff>
    </xdr:from>
    <xdr:to>
      <xdr:col>15</xdr:col>
      <xdr:colOff>305635</xdr:colOff>
      <xdr:row>102</xdr:row>
      <xdr:rowOff>50618</xdr:rowOff>
    </xdr:to>
    <xdr:graphicFrame macro="">
      <xdr:nvGraphicFramePr>
        <xdr:cNvPr id="24" name="Diagram 7">
          <a:extLst>
            <a:ext uri="{FF2B5EF4-FFF2-40B4-BE49-F238E27FC236}">
              <a16:creationId xmlns:a16="http://schemas.microsoft.com/office/drawing/2014/main" id="{7FEB4EA6-A36C-4C49-8D3A-BAAF05E08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598715</xdr:colOff>
      <xdr:row>36</xdr:row>
      <xdr:rowOff>8373</xdr:rowOff>
    </xdr:from>
    <xdr:to>
      <xdr:col>15</xdr:col>
      <xdr:colOff>720133</xdr:colOff>
      <xdr:row>68</xdr:row>
      <xdr:rowOff>133977</xdr:rowOff>
    </xdr:to>
    <xdr:graphicFrame macro="">
      <xdr:nvGraphicFramePr>
        <xdr:cNvPr id="25" name="Diagram 7">
          <a:extLst>
            <a:ext uri="{FF2B5EF4-FFF2-40B4-BE49-F238E27FC236}">
              <a16:creationId xmlns:a16="http://schemas.microsoft.com/office/drawing/2014/main" id="{BC6FDB64-1ECF-4DF4-80E1-465339218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210</xdr:row>
      <xdr:rowOff>0</xdr:rowOff>
    </xdr:from>
    <xdr:to>
      <xdr:col>15</xdr:col>
      <xdr:colOff>661517</xdr:colOff>
      <xdr:row>241</xdr:row>
      <xdr:rowOff>142353</xdr:rowOff>
    </xdr:to>
    <xdr:graphicFrame macro="">
      <xdr:nvGraphicFramePr>
        <xdr:cNvPr id="3" name="Diagram 7">
          <a:extLst>
            <a:ext uri="{FF2B5EF4-FFF2-40B4-BE49-F238E27FC236}">
              <a16:creationId xmlns:a16="http://schemas.microsoft.com/office/drawing/2014/main" id="{E663B233-DEA3-479E-9FA1-4F2A9155D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245</xdr:row>
      <xdr:rowOff>0</xdr:rowOff>
    </xdr:from>
    <xdr:to>
      <xdr:col>15</xdr:col>
      <xdr:colOff>661517</xdr:colOff>
      <xdr:row>276</xdr:row>
      <xdr:rowOff>142354</xdr:rowOff>
    </xdr:to>
    <xdr:graphicFrame macro="">
      <xdr:nvGraphicFramePr>
        <xdr:cNvPr id="4" name="Diagram 7">
          <a:extLst>
            <a:ext uri="{FF2B5EF4-FFF2-40B4-BE49-F238E27FC236}">
              <a16:creationId xmlns:a16="http://schemas.microsoft.com/office/drawing/2014/main" id="{0979835D-1F11-4D07-A330-E50D208DC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132773</xdr:colOff>
      <xdr:row>1</xdr:row>
      <xdr:rowOff>99579</xdr:rowOff>
    </xdr:from>
    <xdr:to>
      <xdr:col>15</xdr:col>
      <xdr:colOff>684068</xdr:colOff>
      <xdr:row>31</xdr:row>
      <xdr:rowOff>86591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B6DF4E20-E866-4FFF-8B74-9977B2740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904875</xdr:colOff>
      <xdr:row>143</xdr:row>
      <xdr:rowOff>47625</xdr:rowOff>
    </xdr:from>
    <xdr:to>
      <xdr:col>15</xdr:col>
      <xdr:colOff>645101</xdr:colOff>
      <xdr:row>177</xdr:row>
      <xdr:rowOff>90920</xdr:rowOff>
    </xdr:to>
    <xdr:graphicFrame macro="">
      <xdr:nvGraphicFramePr>
        <xdr:cNvPr id="14" name="Diagram 8">
          <a:extLst>
            <a:ext uri="{FF2B5EF4-FFF2-40B4-BE49-F238E27FC236}">
              <a16:creationId xmlns:a16="http://schemas.microsoft.com/office/drawing/2014/main" id="{AE99963D-C514-4AD5-97CC-380EC0BE4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73603</xdr:colOff>
      <xdr:row>179</xdr:row>
      <xdr:rowOff>168853</xdr:rowOff>
    </xdr:from>
    <xdr:to>
      <xdr:col>15</xdr:col>
      <xdr:colOff>766330</xdr:colOff>
      <xdr:row>213</xdr:row>
      <xdr:rowOff>82262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5E72B75-7548-436D-9550-3CA859C30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86591</xdr:colOff>
      <xdr:row>106</xdr:row>
      <xdr:rowOff>4329</xdr:rowOff>
    </xdr:from>
    <xdr:to>
      <xdr:col>15</xdr:col>
      <xdr:colOff>8659</xdr:colOff>
      <xdr:row>138</xdr:row>
      <xdr:rowOff>160192</xdr:rowOff>
    </xdr:to>
    <xdr:graphicFrame macro="">
      <xdr:nvGraphicFramePr>
        <xdr:cNvPr id="21" name="Diagram 8">
          <a:extLst>
            <a:ext uri="{FF2B5EF4-FFF2-40B4-BE49-F238E27FC236}">
              <a16:creationId xmlns:a16="http://schemas.microsoft.com/office/drawing/2014/main" id="{612DD28A-F80D-4BA5-BDC4-37997CFE0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17318</xdr:colOff>
      <xdr:row>70</xdr:row>
      <xdr:rowOff>195868</xdr:rowOff>
    </xdr:from>
    <xdr:to>
      <xdr:col>15</xdr:col>
      <xdr:colOff>207818</xdr:colOff>
      <xdr:row>102</xdr:row>
      <xdr:rowOff>142873</xdr:rowOff>
    </xdr:to>
    <xdr:graphicFrame macro="">
      <xdr:nvGraphicFramePr>
        <xdr:cNvPr id="22" name="Diagram 8">
          <a:extLst>
            <a:ext uri="{FF2B5EF4-FFF2-40B4-BE49-F238E27FC236}">
              <a16:creationId xmlns:a16="http://schemas.microsoft.com/office/drawing/2014/main" id="{1CF178A1-982D-4741-8C18-961F83A9C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904876</xdr:colOff>
      <xdr:row>35</xdr:row>
      <xdr:rowOff>190500</xdr:rowOff>
    </xdr:from>
    <xdr:to>
      <xdr:col>15</xdr:col>
      <xdr:colOff>787977</xdr:colOff>
      <xdr:row>67</xdr:row>
      <xdr:rowOff>173181</xdr:rowOff>
    </xdr:to>
    <xdr:graphicFrame macro="">
      <xdr:nvGraphicFramePr>
        <xdr:cNvPr id="23" name="Diagram 8">
          <a:extLst>
            <a:ext uri="{FF2B5EF4-FFF2-40B4-BE49-F238E27FC236}">
              <a16:creationId xmlns:a16="http://schemas.microsoft.com/office/drawing/2014/main" id="{63AA14FC-5CC7-4EEC-97EB-D469F8540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251115</xdr:colOff>
      <xdr:row>193</xdr:row>
      <xdr:rowOff>164523</xdr:rowOff>
    </xdr:from>
    <xdr:to>
      <xdr:col>16</xdr:col>
      <xdr:colOff>735747</xdr:colOff>
      <xdr:row>198</xdr:row>
      <xdr:rowOff>190431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282FC126-3624-4463-885B-23A07177023F}"/>
            </a:ext>
          </a:extLst>
        </xdr:cNvPr>
        <xdr:cNvSpPr/>
      </xdr:nvSpPr>
      <xdr:spPr bwMode="auto">
        <a:xfrm>
          <a:off x="14867660" y="37039262"/>
          <a:ext cx="484632" cy="978408"/>
        </a:xfrm>
        <a:prstGeom prst="upArrow">
          <a:avLst/>
        </a:prstGeom>
        <a:solidFill>
          <a:schemeClr val="accent3"/>
        </a:solidFill>
        <a:ln w="9525" cap="flat" cmpd="sng" algn="ctr">
          <a:solidFill>
            <a:schemeClr val="accent3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552093</xdr:colOff>
      <xdr:row>36</xdr:row>
      <xdr:rowOff>82828</xdr:rowOff>
    </xdr:from>
    <xdr:to>
      <xdr:col>15</xdr:col>
      <xdr:colOff>670892</xdr:colOff>
      <xdr:row>66</xdr:row>
      <xdr:rowOff>223631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FB3BF-8404-46E2-83E8-8BCFCD14D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12423</xdr:colOff>
      <xdr:row>69</xdr:row>
      <xdr:rowOff>128380</xdr:rowOff>
    </xdr:from>
    <xdr:to>
      <xdr:col>15</xdr:col>
      <xdr:colOff>128380</xdr:colOff>
      <xdr:row>100</xdr:row>
      <xdr:rowOff>128380</xdr:rowOff>
    </xdr:to>
    <xdr:graphicFrame macro="">
      <xdr:nvGraphicFramePr>
        <xdr:cNvPr id="19" name="Diagram 3">
          <a:extLst>
            <a:ext uri="{FF2B5EF4-FFF2-40B4-BE49-F238E27FC236}">
              <a16:creationId xmlns:a16="http://schemas.microsoft.com/office/drawing/2014/main" id="{311961FB-DA37-4890-B83D-D024CD89B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902804</xdr:colOff>
      <xdr:row>104</xdr:row>
      <xdr:rowOff>49696</xdr:rowOff>
    </xdr:from>
    <xdr:to>
      <xdr:col>15</xdr:col>
      <xdr:colOff>186359</xdr:colOff>
      <xdr:row>135</xdr:row>
      <xdr:rowOff>173935</xdr:rowOff>
    </xdr:to>
    <xdr:graphicFrame macro="">
      <xdr:nvGraphicFramePr>
        <xdr:cNvPr id="20" name="Diagram 1">
          <a:extLst>
            <a:ext uri="{FF2B5EF4-FFF2-40B4-BE49-F238E27FC236}">
              <a16:creationId xmlns:a16="http://schemas.microsoft.com/office/drawing/2014/main" id="{0FB83B64-C48E-42B5-97FF-E35C805AB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861391</xdr:colOff>
      <xdr:row>138</xdr:row>
      <xdr:rowOff>182217</xdr:rowOff>
    </xdr:from>
    <xdr:to>
      <xdr:col>15</xdr:col>
      <xdr:colOff>103533</xdr:colOff>
      <xdr:row>171</xdr:row>
      <xdr:rowOff>57978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93EC66C8-9ED4-45EF-932B-0A3BEFC66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865533</xdr:colOff>
      <xdr:row>174</xdr:row>
      <xdr:rowOff>28989</xdr:rowOff>
    </xdr:from>
    <xdr:to>
      <xdr:col>14</xdr:col>
      <xdr:colOff>745436</xdr:colOff>
      <xdr:row>206</xdr:row>
      <xdr:rowOff>20707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A94454F2-0A4B-4F16-BD1C-8EDD86434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865532</xdr:colOff>
      <xdr:row>209</xdr:row>
      <xdr:rowOff>4141</xdr:rowOff>
    </xdr:from>
    <xdr:to>
      <xdr:col>15</xdr:col>
      <xdr:colOff>530087</xdr:colOff>
      <xdr:row>241</xdr:row>
      <xdr:rowOff>178076</xdr:rowOff>
    </xdr:to>
    <xdr:graphicFrame macro="">
      <xdr:nvGraphicFramePr>
        <xdr:cNvPr id="23" name="Diagram 7">
          <a:extLst>
            <a:ext uri="{FF2B5EF4-FFF2-40B4-BE49-F238E27FC236}">
              <a16:creationId xmlns:a16="http://schemas.microsoft.com/office/drawing/2014/main" id="{EC150280-44C1-40BB-8554-CF82D455D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74543</xdr:colOff>
      <xdr:row>1</xdr:row>
      <xdr:rowOff>8281</xdr:rowOff>
    </xdr:from>
    <xdr:to>
      <xdr:col>15</xdr:col>
      <xdr:colOff>880799</xdr:colOff>
      <xdr:row>32</xdr:row>
      <xdr:rowOff>66260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2A535DC-36E6-4A41-9918-1FD43F4FD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244</xdr:row>
      <xdr:rowOff>0</xdr:rowOff>
    </xdr:from>
    <xdr:to>
      <xdr:col>15</xdr:col>
      <xdr:colOff>194642</xdr:colOff>
      <xdr:row>275</xdr:row>
      <xdr:rowOff>124239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8BE6388D-25FA-47FF-B30E-909B2B1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279</xdr:row>
      <xdr:rowOff>0</xdr:rowOff>
    </xdr:from>
    <xdr:to>
      <xdr:col>15</xdr:col>
      <xdr:colOff>194642</xdr:colOff>
      <xdr:row>310</xdr:row>
      <xdr:rowOff>124239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48ADB555-15B2-44C6-99CC-8F4A0E599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497760</xdr:colOff>
      <xdr:row>30</xdr:row>
      <xdr:rowOff>0</xdr:rowOff>
    </xdr:from>
    <xdr:to>
      <xdr:col>44</xdr:col>
      <xdr:colOff>197414</xdr:colOff>
      <xdr:row>38</xdr:row>
      <xdr:rowOff>85092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455865</xdr:colOff>
      <xdr:row>40</xdr:row>
      <xdr:rowOff>53443</xdr:rowOff>
    </xdr:from>
    <xdr:to>
      <xdr:col>45</xdr:col>
      <xdr:colOff>56030</xdr:colOff>
      <xdr:row>71</xdr:row>
      <xdr:rowOff>56030</xdr:rowOff>
    </xdr:to>
    <xdr:graphicFrame macro="">
      <xdr:nvGraphicFramePr>
        <xdr:cNvPr id="9" name="Diagram 9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116306</xdr:colOff>
      <xdr:row>0</xdr:row>
      <xdr:rowOff>128336</xdr:rowOff>
    </xdr:from>
    <xdr:to>
      <xdr:col>14</xdr:col>
      <xdr:colOff>729916</xdr:colOff>
      <xdr:row>30</xdr:row>
      <xdr:rowOff>20051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887D1F4-198C-4B4A-94E0-4571189CC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565484</xdr:colOff>
      <xdr:row>65</xdr:row>
      <xdr:rowOff>0</xdr:rowOff>
    </xdr:from>
    <xdr:to>
      <xdr:col>15</xdr:col>
      <xdr:colOff>200526</xdr:colOff>
      <xdr:row>96</xdr:row>
      <xdr:rowOff>36095</xdr:rowOff>
    </xdr:to>
    <xdr:graphicFrame macro="">
      <xdr:nvGraphicFramePr>
        <xdr:cNvPr id="3" name="Diagram 3">
          <a:extLst>
            <a:ext uri="{FF2B5EF4-FFF2-40B4-BE49-F238E27FC236}">
              <a16:creationId xmlns:a16="http://schemas.microsoft.com/office/drawing/2014/main" id="{D312F929-E86D-4126-BD2E-1D949D9C3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882315</xdr:colOff>
      <xdr:row>196</xdr:row>
      <xdr:rowOff>128336</xdr:rowOff>
    </xdr:from>
    <xdr:to>
      <xdr:col>14</xdr:col>
      <xdr:colOff>878304</xdr:colOff>
      <xdr:row>228</xdr:row>
      <xdr:rowOff>80211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D70E968C-2495-4C27-B196-4B29DB25F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866273</xdr:colOff>
      <xdr:row>164</xdr:row>
      <xdr:rowOff>16042</xdr:rowOff>
    </xdr:from>
    <xdr:to>
      <xdr:col>14</xdr:col>
      <xdr:colOff>890336</xdr:colOff>
      <xdr:row>195</xdr:row>
      <xdr:rowOff>72190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1961CCFC-7500-4220-9E55-1A586E018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882315</xdr:colOff>
      <xdr:row>131</xdr:row>
      <xdr:rowOff>88232</xdr:rowOff>
    </xdr:from>
    <xdr:to>
      <xdr:col>15</xdr:col>
      <xdr:colOff>20052</xdr:colOff>
      <xdr:row>162</xdr:row>
      <xdr:rowOff>116306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7D47F03C-8834-4B4F-A329-A1CCFF2F9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802104</xdr:colOff>
      <xdr:row>97</xdr:row>
      <xdr:rowOff>136359</xdr:rowOff>
    </xdr:from>
    <xdr:to>
      <xdr:col>15</xdr:col>
      <xdr:colOff>380999</xdr:colOff>
      <xdr:row>129</xdr:row>
      <xdr:rowOff>44116</xdr:rowOff>
    </xdr:to>
    <xdr:graphicFrame macro="">
      <xdr:nvGraphicFramePr>
        <xdr:cNvPr id="13" name="Diagram 1">
          <a:extLst>
            <a:ext uri="{FF2B5EF4-FFF2-40B4-BE49-F238E27FC236}">
              <a16:creationId xmlns:a16="http://schemas.microsoft.com/office/drawing/2014/main" id="{E39B8B0B-861E-43C7-8FB2-0F93F5209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15</xdr:col>
      <xdr:colOff>212558</xdr:colOff>
      <xdr:row>64</xdr:row>
      <xdr:rowOff>84220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1E6CE61A-E004-456E-BD6C-FC3BADD04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124476</xdr:colOff>
      <xdr:row>1</xdr:row>
      <xdr:rowOff>36479</xdr:rowOff>
    </xdr:from>
    <xdr:to>
      <xdr:col>27</xdr:col>
      <xdr:colOff>190499</xdr:colOff>
      <xdr:row>32</xdr:row>
      <xdr:rowOff>162128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05C3F88-36C3-47C5-9A9B-E0F9A6B1D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32424</xdr:colOff>
      <xdr:row>165</xdr:row>
      <xdr:rowOff>190498</xdr:rowOff>
    </xdr:from>
    <xdr:to>
      <xdr:col>27</xdr:col>
      <xdr:colOff>786317</xdr:colOff>
      <xdr:row>197</xdr:row>
      <xdr:rowOff>32424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96478A1B-E559-4891-8177-E7DEFB93B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97277</xdr:colOff>
      <xdr:row>132</xdr:row>
      <xdr:rowOff>129703</xdr:rowOff>
    </xdr:from>
    <xdr:to>
      <xdr:col>27</xdr:col>
      <xdr:colOff>579607</xdr:colOff>
      <xdr:row>164</xdr:row>
      <xdr:rowOff>137810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FBA4D584-DF17-48FF-98EB-CE263ECED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56745</xdr:colOff>
      <xdr:row>99</xdr:row>
      <xdr:rowOff>170234</xdr:rowOff>
    </xdr:from>
    <xdr:to>
      <xdr:col>27</xdr:col>
      <xdr:colOff>575552</xdr:colOff>
      <xdr:row>131</xdr:row>
      <xdr:rowOff>109436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149B128B-3B2B-42D8-AB51-EEFD4AAC1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462063</xdr:colOff>
      <xdr:row>66</xdr:row>
      <xdr:rowOff>109436</xdr:rowOff>
    </xdr:from>
    <xdr:to>
      <xdr:col>27</xdr:col>
      <xdr:colOff>684989</xdr:colOff>
      <xdr:row>97</xdr:row>
      <xdr:rowOff>174287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2D104AE6-2EE0-4B7B-9409-530BB83B2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433691</xdr:colOff>
      <xdr:row>34</xdr:row>
      <xdr:rowOff>0</xdr:rowOff>
    </xdr:from>
    <xdr:to>
      <xdr:col>27</xdr:col>
      <xdr:colOff>462064</xdr:colOff>
      <xdr:row>65</xdr:row>
      <xdr:rowOff>129703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9B34CD80-5503-44FF-A949-E1C95CCF6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1929"/>
  <sheetViews>
    <sheetView workbookViewId="0">
      <pane xSplit="3" ySplit="1" topLeftCell="D1899" activePane="bottomRight" state="frozen"/>
      <selection pane="topRight" activeCell="D1" sqref="D1"/>
      <selection pane="bottomLeft" activeCell="A2" sqref="A2"/>
      <selection pane="bottomRight" sqref="A1:AK1929"/>
    </sheetView>
  </sheetViews>
  <sheetFormatPr baseColWidth="10" defaultColWidth="8.90625" defaultRowHeight="15"/>
  <cols>
    <col min="1" max="34" width="13" customWidth="1"/>
  </cols>
  <sheetData>
    <row r="1" spans="1:37">
      <c r="A1" t="s">
        <v>411</v>
      </c>
      <c r="B1" t="s">
        <v>412</v>
      </c>
      <c r="C1" t="s">
        <v>9</v>
      </c>
      <c r="D1" t="s">
        <v>66</v>
      </c>
      <c r="E1" t="s">
        <v>23</v>
      </c>
      <c r="F1" t="s">
        <v>445</v>
      </c>
      <c r="G1" t="s">
        <v>82</v>
      </c>
      <c r="H1" t="s">
        <v>25</v>
      </c>
      <c r="I1" t="s">
        <v>26</v>
      </c>
      <c r="J1" t="s">
        <v>41</v>
      </c>
      <c r="K1" t="s">
        <v>42</v>
      </c>
      <c r="L1" t="s">
        <v>27</v>
      </c>
      <c r="M1" t="s">
        <v>107</v>
      </c>
      <c r="N1" t="s">
        <v>108</v>
      </c>
      <c r="O1" t="s">
        <v>652</v>
      </c>
      <c r="P1" t="s">
        <v>572</v>
      </c>
      <c r="Q1" t="s">
        <v>67</v>
      </c>
      <c r="R1" t="s">
        <v>73</v>
      </c>
      <c r="S1" t="s">
        <v>10</v>
      </c>
      <c r="T1" t="s">
        <v>11</v>
      </c>
      <c r="U1" t="s">
        <v>12</v>
      </c>
      <c r="V1" t="s">
        <v>13</v>
      </c>
      <c r="W1" t="s">
        <v>14</v>
      </c>
      <c r="X1" t="s">
        <v>476</v>
      </c>
      <c r="Y1" t="s">
        <v>15</v>
      </c>
      <c r="Z1" t="s">
        <v>628</v>
      </c>
      <c r="AA1" t="s">
        <v>16</v>
      </c>
      <c r="AB1" t="s">
        <v>17</v>
      </c>
      <c r="AC1" t="s">
        <v>18</v>
      </c>
      <c r="AD1" t="s">
        <v>19</v>
      </c>
      <c r="AE1" t="s">
        <v>20</v>
      </c>
      <c r="AF1" t="s">
        <v>21</v>
      </c>
      <c r="AG1" t="s">
        <v>24</v>
      </c>
      <c r="AH1" t="s">
        <v>74</v>
      </c>
      <c r="AI1" t="s">
        <v>639</v>
      </c>
      <c r="AJ1" t="s">
        <v>640</v>
      </c>
      <c r="AK1" t="s">
        <v>641</v>
      </c>
    </row>
    <row r="2" spans="1:37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10095</v>
      </c>
      <c r="R2">
        <v>16224</v>
      </c>
      <c r="S2">
        <v>5.4036612426035502</v>
      </c>
      <c r="T2">
        <v>7.1881780078895448</v>
      </c>
      <c r="U2">
        <v>35.678291420118505</v>
      </c>
      <c r="V2">
        <v>4.1728303747534516</v>
      </c>
      <c r="W2">
        <v>31.909516765285996</v>
      </c>
      <c r="X2">
        <v>98.736439842209037</v>
      </c>
      <c r="Y2">
        <v>87.382889546351066</v>
      </c>
      <c r="Z2">
        <v>46.751725838264306</v>
      </c>
      <c r="AA2">
        <v>11.483663183338376</v>
      </c>
      <c r="AB2">
        <v>2.0470071017445295</v>
      </c>
      <c r="AC2">
        <v>3.0046447908859366</v>
      </c>
      <c r="AD2">
        <v>63.117093176327401</v>
      </c>
      <c r="AE2">
        <v>66.434843207970644</v>
      </c>
      <c r="AF2">
        <v>61.831827237261315</v>
      </c>
      <c r="AG2">
        <v>100</v>
      </c>
      <c r="AH2">
        <v>100</v>
      </c>
    </row>
    <row r="3" spans="1:37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9064</v>
      </c>
      <c r="R3">
        <v>14028</v>
      </c>
      <c r="S3">
        <v>5.6344453949244384</v>
      </c>
      <c r="T3">
        <v>7.6003706871970316</v>
      </c>
      <c r="U3">
        <v>36.17030225263764</v>
      </c>
      <c r="V3">
        <v>4.1274593669803252</v>
      </c>
      <c r="W3">
        <v>34.35272312517823</v>
      </c>
      <c r="X3">
        <v>99.051896207584832</v>
      </c>
      <c r="Y3">
        <v>88.102366695181061</v>
      </c>
      <c r="Z3">
        <v>49.786142001710864</v>
      </c>
      <c r="AA3">
        <v>11.36952805657047</v>
      </c>
      <c r="AB3">
        <v>2.0050448916364356</v>
      </c>
      <c r="AC3">
        <v>2.8441065342844434</v>
      </c>
      <c r="AD3">
        <v>67.122388699433941</v>
      </c>
      <c r="AE3">
        <v>70.552888396265104</v>
      </c>
      <c r="AF3">
        <v>62.970644900244814</v>
      </c>
      <c r="AG3">
        <v>100</v>
      </c>
      <c r="AH3">
        <v>100</v>
      </c>
    </row>
    <row r="4" spans="1:37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8916</v>
      </c>
      <c r="R4">
        <v>13929</v>
      </c>
      <c r="S4">
        <v>5.9660420705003956</v>
      </c>
      <c r="T4">
        <v>7.9988513173953617</v>
      </c>
      <c r="U4">
        <v>36.679237561921099</v>
      </c>
      <c r="V4">
        <v>3.883983056931581</v>
      </c>
      <c r="W4">
        <v>39.715701055352149</v>
      </c>
      <c r="X4">
        <v>98.765166200014363</v>
      </c>
      <c r="Y4">
        <v>89.223921315241583</v>
      </c>
      <c r="Z4">
        <v>51.798406202886063</v>
      </c>
      <c r="AA4">
        <v>11.362466521497089</v>
      </c>
      <c r="AB4">
        <v>2.1095854842384436</v>
      </c>
      <c r="AC4">
        <v>2.8700025205101842</v>
      </c>
      <c r="AD4">
        <v>69.567618653832426</v>
      </c>
      <c r="AE4">
        <v>69.941083907732548</v>
      </c>
      <c r="AF4">
        <v>62.38155789496971</v>
      </c>
      <c r="AG4">
        <v>100</v>
      </c>
      <c r="AH4">
        <v>100</v>
      </c>
    </row>
    <row r="5" spans="1:37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8548</v>
      </c>
      <c r="R5">
        <v>13652.5</v>
      </c>
      <c r="S5">
        <v>5.842299945065009</v>
      </c>
      <c r="T5">
        <v>7.8252334737227613</v>
      </c>
      <c r="U5">
        <v>36.365566746017123</v>
      </c>
      <c r="V5">
        <v>4.3655008240249034</v>
      </c>
      <c r="W5">
        <v>36.059329793078192</v>
      </c>
      <c r="X5">
        <v>98.721845815784647</v>
      </c>
      <c r="Y5">
        <v>88.613806995055853</v>
      </c>
      <c r="Z5">
        <v>50.620765427577361</v>
      </c>
      <c r="AA5">
        <v>11.3224813368825</v>
      </c>
      <c r="AB5">
        <v>2.020232250744769</v>
      </c>
      <c r="AC5">
        <v>2.8005546193627202</v>
      </c>
      <c r="AD5">
        <v>69.876640976648318</v>
      </c>
      <c r="AE5">
        <v>72.455978752781519</v>
      </c>
      <c r="AF5">
        <v>64.847186502980222</v>
      </c>
      <c r="AG5">
        <v>100</v>
      </c>
      <c r="AH5">
        <v>100</v>
      </c>
    </row>
    <row r="6" spans="1:37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8185</v>
      </c>
      <c r="R6">
        <v>12981</v>
      </c>
      <c r="S6">
        <v>6.1049225791541488</v>
      </c>
      <c r="T6">
        <v>7.997997072644635</v>
      </c>
      <c r="U6">
        <v>36.955835451814174</v>
      </c>
      <c r="V6">
        <v>4.9688005546568066</v>
      </c>
      <c r="W6">
        <v>36.954009706494098</v>
      </c>
      <c r="X6">
        <v>99.114089823588316</v>
      </c>
      <c r="Y6">
        <v>89.238117248285988</v>
      </c>
      <c r="Z6">
        <v>53.308681919728841</v>
      </c>
      <c r="AA6">
        <v>11.412724429552352</v>
      </c>
      <c r="AB6">
        <v>2.0512480290760911</v>
      </c>
      <c r="AC6">
        <v>2.6958091160583515</v>
      </c>
      <c r="AD6">
        <v>70.762487811777518</v>
      </c>
      <c r="AE6">
        <v>71.155053236207507</v>
      </c>
      <c r="AF6">
        <v>65.188679214237865</v>
      </c>
      <c r="AG6">
        <v>100</v>
      </c>
      <c r="AH6">
        <v>100</v>
      </c>
    </row>
    <row r="7" spans="1:37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7591</v>
      </c>
      <c r="R7">
        <v>11716</v>
      </c>
      <c r="S7">
        <v>6.4280471150563354</v>
      </c>
      <c r="T7">
        <v>8.2050187777398431</v>
      </c>
      <c r="U7">
        <v>38.593564356435486</v>
      </c>
      <c r="V7">
        <v>5.1212017753499506</v>
      </c>
      <c r="W7">
        <v>41.293956981905097</v>
      </c>
      <c r="X7">
        <v>99.4025264595425</v>
      </c>
      <c r="Y7">
        <v>92.514510071696805</v>
      </c>
      <c r="Z7">
        <v>59.64493001024239</v>
      </c>
      <c r="AA7">
        <v>11.294663719567628</v>
      </c>
      <c r="AB7">
        <v>2.1066507642800913</v>
      </c>
      <c r="AC7">
        <v>2.6867679141493221</v>
      </c>
      <c r="AD7">
        <v>70.520374055613757</v>
      </c>
      <c r="AE7">
        <v>69.15288159080481</v>
      </c>
      <c r="AF7">
        <v>63.059286773500496</v>
      </c>
      <c r="AG7">
        <v>100</v>
      </c>
      <c r="AH7">
        <v>100</v>
      </c>
    </row>
    <row r="8" spans="1:37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6918</v>
      </c>
      <c r="R8">
        <v>10686.1</v>
      </c>
      <c r="S8">
        <v>6.7040360842589886</v>
      </c>
      <c r="T8">
        <v>8.1999045488999691</v>
      </c>
      <c r="U8">
        <v>40.05192727000501</v>
      </c>
      <c r="V8">
        <v>4.4169528640008995</v>
      </c>
      <c r="W8">
        <v>41.193700227398224</v>
      </c>
      <c r="X8">
        <v>99.390797391003275</v>
      </c>
      <c r="Y8">
        <v>93.813458605103818</v>
      </c>
      <c r="Z8">
        <v>65.842543116759146</v>
      </c>
      <c r="AA8">
        <v>11.175285167860467</v>
      </c>
      <c r="AB8">
        <v>2.258711476848648</v>
      </c>
      <c r="AC8">
        <v>2.6844806089874957</v>
      </c>
      <c r="AD8">
        <v>66.419631306443122</v>
      </c>
      <c r="AE8">
        <v>67.527365454033998</v>
      </c>
      <c r="AF8">
        <v>59.943588481223763</v>
      </c>
      <c r="AG8">
        <v>100</v>
      </c>
      <c r="AH8">
        <v>100</v>
      </c>
    </row>
    <row r="9" spans="1:37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5619</v>
      </c>
      <c r="R9">
        <v>8319</v>
      </c>
      <c r="S9">
        <v>7.0771727371078255</v>
      </c>
      <c r="T9">
        <v>7.7621108306286812</v>
      </c>
      <c r="U9">
        <v>39.803510037264211</v>
      </c>
      <c r="V9">
        <v>6.2627719677845901</v>
      </c>
      <c r="W9">
        <v>34.30700805385262</v>
      </c>
      <c r="X9">
        <v>98.785911768241377</v>
      </c>
      <c r="Y9">
        <v>91.78987859117683</v>
      </c>
      <c r="Z9">
        <v>65.272268301478547</v>
      </c>
      <c r="AA9">
        <v>11.646790501880419</v>
      </c>
      <c r="AB9">
        <v>2.3223891615255705</v>
      </c>
      <c r="AC9">
        <v>2.6973431772076362</v>
      </c>
      <c r="AD9">
        <v>71.362713013116945</v>
      </c>
      <c r="AE9">
        <v>65.846863522990517</v>
      </c>
      <c r="AF9">
        <v>63.717328862506648</v>
      </c>
      <c r="AG9">
        <v>100</v>
      </c>
      <c r="AH9">
        <v>100</v>
      </c>
    </row>
    <row r="10" spans="1:37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5941</v>
      </c>
      <c r="R10">
        <v>9377</v>
      </c>
      <c r="S10">
        <v>7.3032952970033058</v>
      </c>
      <c r="T10">
        <v>7.6945718246774044</v>
      </c>
      <c r="U10">
        <v>40.722587181401181</v>
      </c>
      <c r="V10">
        <v>8.5848352351498303</v>
      </c>
      <c r="W10">
        <v>32.387757278447275</v>
      </c>
      <c r="X10">
        <v>99.509437986562887</v>
      </c>
      <c r="Y10">
        <v>94.497173936226943</v>
      </c>
      <c r="Z10">
        <v>67.089687533326227</v>
      </c>
      <c r="AA10">
        <v>11.274442496762971</v>
      </c>
      <c r="AB10">
        <v>2.2144459389001914</v>
      </c>
      <c r="AC10">
        <v>2.554222122115402</v>
      </c>
      <c r="AD10">
        <v>69.798770028496676</v>
      </c>
      <c r="AE10">
        <v>63.561191273667085</v>
      </c>
      <c r="AF10">
        <v>58.695188738710975</v>
      </c>
      <c r="AG10">
        <v>100</v>
      </c>
      <c r="AH10">
        <v>100</v>
      </c>
    </row>
    <row r="11" spans="1:37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5199</v>
      </c>
      <c r="R11">
        <v>8220</v>
      </c>
      <c r="S11">
        <v>7.6343065693430656</v>
      </c>
      <c r="T11">
        <v>7.9145985401459855</v>
      </c>
      <c r="U11">
        <v>42.324975669099565</v>
      </c>
      <c r="V11">
        <v>7.3600973236009741</v>
      </c>
      <c r="W11">
        <v>36.922141119221408</v>
      </c>
      <c r="X11">
        <v>99.330900243308989</v>
      </c>
      <c r="Y11">
        <v>95.255474452554708</v>
      </c>
      <c r="Z11">
        <v>72.919708029197054</v>
      </c>
      <c r="AA11">
        <v>11.500772123107772</v>
      </c>
      <c r="AB11">
        <v>2.2931381176668144</v>
      </c>
      <c r="AC11">
        <v>2.6497038390992</v>
      </c>
      <c r="AD11">
        <v>70.791866282094247</v>
      </c>
      <c r="AE11">
        <v>63.370884368035696</v>
      </c>
      <c r="AF11">
        <v>58.818272371816406</v>
      </c>
      <c r="AG11">
        <v>100</v>
      </c>
      <c r="AH11">
        <v>100</v>
      </c>
    </row>
    <row r="12" spans="1:37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5335</v>
      </c>
      <c r="R12">
        <v>8454</v>
      </c>
      <c r="S12">
        <v>7.8245800804352976</v>
      </c>
      <c r="T12">
        <v>7.7118523775727486</v>
      </c>
      <c r="U12">
        <v>42.164774071445677</v>
      </c>
      <c r="V12">
        <v>8.5521646557842477</v>
      </c>
      <c r="W12">
        <v>34.68180742843623</v>
      </c>
      <c r="X12">
        <v>99.278448071918618</v>
      </c>
      <c r="Y12">
        <v>94.677075940383233</v>
      </c>
      <c r="Z12">
        <v>72.237993849065518</v>
      </c>
      <c r="AA12">
        <v>11.672254887196424</v>
      </c>
      <c r="AB12">
        <v>2.3497895213838804</v>
      </c>
      <c r="AC12">
        <v>2.6888142940694757</v>
      </c>
      <c r="AD12">
        <v>70.673838387036625</v>
      </c>
      <c r="AE12">
        <v>60.917713392090029</v>
      </c>
      <c r="AF12">
        <v>55.517070237400283</v>
      </c>
      <c r="AG12">
        <v>100</v>
      </c>
      <c r="AH12">
        <v>100</v>
      </c>
    </row>
    <row r="13" spans="1:37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4968</v>
      </c>
      <c r="R13">
        <v>7898</v>
      </c>
      <c r="S13">
        <v>8.1397822233476855</v>
      </c>
      <c r="T13">
        <v>7.7512028361610543</v>
      </c>
      <c r="U13">
        <v>42.315332995694973</v>
      </c>
      <c r="V13">
        <v>9.0149404912636122</v>
      </c>
      <c r="W13">
        <v>35.110154469485941</v>
      </c>
      <c r="X13">
        <v>99.177006837173934</v>
      </c>
      <c r="Y13">
        <v>94.213724993669302</v>
      </c>
      <c r="Z13">
        <v>72.803241326918226</v>
      </c>
      <c r="AA13">
        <v>11.805531713117215</v>
      </c>
      <c r="AB13">
        <v>2.3831964407995958</v>
      </c>
      <c r="AC13">
        <v>2.6870659312619503</v>
      </c>
      <c r="AD13">
        <v>69.664081709832274</v>
      </c>
      <c r="AE13">
        <v>60.143077107794518</v>
      </c>
      <c r="AF13">
        <v>52.453755563215239</v>
      </c>
      <c r="AG13">
        <v>100</v>
      </c>
      <c r="AH13">
        <v>100</v>
      </c>
    </row>
    <row r="14" spans="1:37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5223</v>
      </c>
      <c r="R14">
        <v>8223</v>
      </c>
      <c r="S14">
        <v>8.1703757752645014</v>
      </c>
      <c r="T14">
        <v>7.3793019579228991</v>
      </c>
      <c r="U14">
        <v>41.496193603307717</v>
      </c>
      <c r="V14">
        <v>10.932749604767112</v>
      </c>
      <c r="W14">
        <v>28.566216709230208</v>
      </c>
      <c r="X14">
        <v>98.869025902955102</v>
      </c>
      <c r="Y14">
        <v>92.764197981272034</v>
      </c>
      <c r="Z14">
        <v>69.038063966922053</v>
      </c>
      <c r="AA14">
        <v>12.185743803488242</v>
      </c>
      <c r="AB14">
        <v>2.4498447818274887</v>
      </c>
      <c r="AC14">
        <v>2.4754653377416762</v>
      </c>
      <c r="AD14">
        <v>68.858346608428363</v>
      </c>
      <c r="AE14">
        <v>59.385441870785897</v>
      </c>
      <c r="AF14">
        <v>51.219974593380392</v>
      </c>
      <c r="AG14">
        <v>100</v>
      </c>
      <c r="AH14">
        <v>100</v>
      </c>
    </row>
    <row r="15" spans="1:37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4839</v>
      </c>
      <c r="R15">
        <v>7795</v>
      </c>
      <c r="S15">
        <v>8.6106478511866573</v>
      </c>
      <c r="T15">
        <v>7.4618345093008305</v>
      </c>
      <c r="U15">
        <v>42.431340602950712</v>
      </c>
      <c r="V15">
        <v>10.73765234124439</v>
      </c>
      <c r="W15">
        <v>30.583707504810761</v>
      </c>
      <c r="X15">
        <v>98.652982681205899</v>
      </c>
      <c r="Y15">
        <v>93.098139833226426</v>
      </c>
      <c r="Z15">
        <v>71.789608723540752</v>
      </c>
      <c r="AA15">
        <v>12.517329890731858</v>
      </c>
      <c r="AB15">
        <v>2.4343415453156401</v>
      </c>
      <c r="AC15">
        <v>2.4106721178642778</v>
      </c>
      <c r="AD15">
        <v>70.184451333751554</v>
      </c>
      <c r="AE15">
        <v>61.359036882820646</v>
      </c>
      <c r="AF15">
        <v>49.474428153606574</v>
      </c>
      <c r="AG15">
        <v>100</v>
      </c>
      <c r="AH15">
        <v>100</v>
      </c>
    </row>
    <row r="16" spans="1:37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5056</v>
      </c>
      <c r="R16">
        <v>8079</v>
      </c>
      <c r="S16">
        <v>8.628790691917315</v>
      </c>
      <c r="T16">
        <v>6.9946775591038488</v>
      </c>
      <c r="U16">
        <v>41.019395964847135</v>
      </c>
      <c r="V16">
        <v>10.855303874241862</v>
      </c>
      <c r="W16">
        <v>23.059784626810256</v>
      </c>
      <c r="X16">
        <v>97.202624087139498</v>
      </c>
      <c r="Y16">
        <v>89.52840698106202</v>
      </c>
      <c r="Z16">
        <v>67.867310310682015</v>
      </c>
      <c r="AA16">
        <v>13.058615370968521</v>
      </c>
      <c r="AB16">
        <v>1.8749012693421765</v>
      </c>
      <c r="AC16">
        <v>2.3422047099284407</v>
      </c>
      <c r="AD16">
        <v>80.80664603370181</v>
      </c>
      <c r="AE16">
        <v>57.487371815336495</v>
      </c>
      <c r="AF16">
        <v>62.985368092883903</v>
      </c>
      <c r="AG16">
        <v>100</v>
      </c>
      <c r="AH16">
        <v>100</v>
      </c>
    </row>
    <row r="17" spans="1:37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4825</v>
      </c>
      <c r="R17">
        <v>7808</v>
      </c>
      <c r="S17">
        <v>8.3539959016393421</v>
      </c>
      <c r="T17">
        <v>6.7137551229508201</v>
      </c>
      <c r="U17">
        <v>40.658132684426334</v>
      </c>
      <c r="V17">
        <v>12.76895491803279</v>
      </c>
      <c r="W17">
        <v>19.185450819672127</v>
      </c>
      <c r="X17">
        <v>97.912397540983591</v>
      </c>
      <c r="Y17">
        <v>90.189549180327873</v>
      </c>
      <c r="Z17">
        <v>66.060450819672113</v>
      </c>
      <c r="AA17">
        <v>12.851901349047898</v>
      </c>
      <c r="AB17">
        <v>2.3248467285949457</v>
      </c>
      <c r="AC17">
        <v>2.2638248628609405</v>
      </c>
      <c r="AD17">
        <v>68.991994220641132</v>
      </c>
      <c r="AE17">
        <v>53.1557841287432</v>
      </c>
      <c r="AF17">
        <v>48.513768140370658</v>
      </c>
      <c r="AG17">
        <v>100</v>
      </c>
      <c r="AH17">
        <v>100</v>
      </c>
    </row>
    <row r="18" spans="1:37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4452</v>
      </c>
      <c r="R18">
        <v>7137</v>
      </c>
      <c r="S18">
        <v>8.405632618747374</v>
      </c>
      <c r="T18">
        <v>6.7259352669188734</v>
      </c>
      <c r="U18">
        <v>40.04042314698053</v>
      </c>
      <c r="V18">
        <v>12.806501331091496</v>
      </c>
      <c r="W18">
        <v>18.383074120779035</v>
      </c>
      <c r="X18">
        <v>98.248563822334305</v>
      </c>
      <c r="Y18">
        <v>90.458175704077362</v>
      </c>
      <c r="Z18">
        <v>65.601793470645916</v>
      </c>
      <c r="AA18">
        <v>12.0725749408723</v>
      </c>
      <c r="AB18">
        <v>2.2566419509074258</v>
      </c>
      <c r="AC18">
        <v>2.1319749702230237</v>
      </c>
      <c r="AD18">
        <v>67.050494179534255</v>
      </c>
      <c r="AE18">
        <v>46.928709888964782</v>
      </c>
      <c r="AF18">
        <v>44.967483154341579</v>
      </c>
      <c r="AG18">
        <v>100</v>
      </c>
      <c r="AH18">
        <v>100</v>
      </c>
    </row>
    <row r="19" spans="1:37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4448</v>
      </c>
      <c r="R19">
        <v>7294</v>
      </c>
      <c r="S19">
        <v>8.5662188099808088</v>
      </c>
      <c r="T19">
        <v>7.159309021113244</v>
      </c>
      <c r="U19">
        <v>39.923690704688873</v>
      </c>
      <c r="V19">
        <v>12.462297778996437</v>
      </c>
      <c r="W19">
        <v>22.922950370167261</v>
      </c>
      <c r="X19">
        <v>96.997532218261597</v>
      </c>
      <c r="Y19">
        <v>88.661913901837153</v>
      </c>
      <c r="Z19">
        <v>64.546202358102505</v>
      </c>
      <c r="AA19">
        <v>12.90072525580956</v>
      </c>
      <c r="AB19">
        <v>2.1553816155843255</v>
      </c>
      <c r="AC19">
        <v>2.1088712472988735</v>
      </c>
      <c r="AD19">
        <v>70.27170021259208</v>
      </c>
      <c r="AE19">
        <v>52.56671813531311</v>
      </c>
      <c r="AF19">
        <v>46.23246139095999</v>
      </c>
      <c r="AG19">
        <v>100</v>
      </c>
      <c r="AH19">
        <v>100</v>
      </c>
    </row>
    <row r="20" spans="1:37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4388</v>
      </c>
      <c r="R20">
        <v>7049</v>
      </c>
      <c r="S20">
        <v>8.561498084834728</v>
      </c>
      <c r="T20">
        <v>7.1288125975315628</v>
      </c>
      <c r="U20">
        <v>40.342247127252037</v>
      </c>
      <c r="V20">
        <v>13.05149666619379</v>
      </c>
      <c r="W20">
        <v>23.563626046247695</v>
      </c>
      <c r="X20">
        <v>97.715988083416079</v>
      </c>
      <c r="Y20">
        <v>90.268123138033758</v>
      </c>
      <c r="Z20">
        <v>64.987941551993188</v>
      </c>
      <c r="AA20">
        <v>12.672533049333451</v>
      </c>
      <c r="AB20">
        <v>2.1517672328718076</v>
      </c>
      <c r="AC20">
        <v>2.1387214411785003</v>
      </c>
      <c r="AD20">
        <v>69.547489500967046</v>
      </c>
      <c r="AE20">
        <v>51.487602420600354</v>
      </c>
      <c r="AF20">
        <v>45.173516329484677</v>
      </c>
      <c r="AG20">
        <v>100</v>
      </c>
      <c r="AH20">
        <v>100</v>
      </c>
    </row>
    <row r="21" spans="1:37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4233</v>
      </c>
      <c r="R21">
        <v>6731</v>
      </c>
      <c r="S21">
        <v>8.6131332640023768</v>
      </c>
      <c r="T21">
        <v>7.1429208141435154</v>
      </c>
      <c r="U21">
        <v>41.887475857970671</v>
      </c>
      <c r="V21">
        <v>11.499034318823359</v>
      </c>
      <c r="W21">
        <v>24.543158520279302</v>
      </c>
      <c r="X21">
        <v>98.752042787104443</v>
      </c>
      <c r="Y21">
        <v>92.319120487297596</v>
      </c>
      <c r="Z21">
        <v>70.12331005794087</v>
      </c>
      <c r="AA21">
        <v>12.58104586006729</v>
      </c>
      <c r="AB21">
        <v>2.0967038042807795</v>
      </c>
      <c r="AC21">
        <v>2.3302099051096294</v>
      </c>
      <c r="AD21">
        <v>70.157044371783641</v>
      </c>
      <c r="AE21">
        <v>47.346841162982486</v>
      </c>
      <c r="AF21">
        <v>42.173400700373953</v>
      </c>
      <c r="AG21">
        <v>100</v>
      </c>
      <c r="AH21">
        <v>100</v>
      </c>
    </row>
    <row r="22" spans="1:37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4383</v>
      </c>
      <c r="R22">
        <v>6914</v>
      </c>
      <c r="S22">
        <v>8.609343361295922</v>
      </c>
      <c r="T22">
        <v>7.209430141741394</v>
      </c>
      <c r="U22">
        <v>42.220451258316551</v>
      </c>
      <c r="V22">
        <v>11.050043390222736</v>
      </c>
      <c r="W22">
        <v>24.804743997685847</v>
      </c>
      <c r="X22">
        <v>98.278854498119756</v>
      </c>
      <c r="Y22">
        <v>91.582296789123518</v>
      </c>
      <c r="Z22">
        <v>70.205380387619357</v>
      </c>
      <c r="AA22">
        <v>12.91486692556089</v>
      </c>
      <c r="AB22">
        <v>2.0077891574971929</v>
      </c>
      <c r="AC22">
        <v>2.140655171645665</v>
      </c>
      <c r="AD22">
        <v>72.125713893176282</v>
      </c>
      <c r="AE22">
        <v>46.910120609475527</v>
      </c>
      <c r="AF22">
        <v>44.886770540059821</v>
      </c>
      <c r="AG22">
        <v>100</v>
      </c>
      <c r="AH22">
        <v>100</v>
      </c>
    </row>
    <row r="23" spans="1:37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4192</v>
      </c>
      <c r="R23">
        <v>6762</v>
      </c>
      <c r="S23">
        <v>8.2951789411416748</v>
      </c>
      <c r="T23">
        <v>7.0529429162969519</v>
      </c>
      <c r="U23">
        <v>41.083407275953853</v>
      </c>
      <c r="V23">
        <v>11.68293404318249</v>
      </c>
      <c r="W23">
        <v>20.7335107956226</v>
      </c>
      <c r="X23">
        <v>98.121857438627615</v>
      </c>
      <c r="Y23">
        <v>90.609287193138115</v>
      </c>
      <c r="Z23">
        <v>67.746228926353169</v>
      </c>
      <c r="AA23">
        <v>12.85394921398839</v>
      </c>
      <c r="AB23">
        <v>2.0499104673633988</v>
      </c>
      <c r="AC23">
        <v>2.0505677082340656</v>
      </c>
      <c r="AD23">
        <v>70.175757549599254</v>
      </c>
      <c r="AE23">
        <v>45.732532033217538</v>
      </c>
      <c r="AF23">
        <v>43.19010273424658</v>
      </c>
      <c r="AG23">
        <v>100</v>
      </c>
      <c r="AH23">
        <v>100</v>
      </c>
    </row>
    <row r="24" spans="1:37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3810</v>
      </c>
      <c r="R24">
        <v>6240</v>
      </c>
      <c r="S24">
        <v>8.3076923076923102</v>
      </c>
      <c r="T24">
        <v>7.1875</v>
      </c>
      <c r="U24">
        <v>41.854104166666701</v>
      </c>
      <c r="V24">
        <v>10.977564102564102</v>
      </c>
      <c r="W24">
        <v>22.676282051282044</v>
      </c>
      <c r="X24">
        <v>98.333333333333314</v>
      </c>
      <c r="Y24">
        <v>92.115384615384642</v>
      </c>
      <c r="Z24">
        <v>70.08012820512819</v>
      </c>
      <c r="AA24">
        <v>12.39132649632406</v>
      </c>
      <c r="AB24">
        <v>1.9716431537776435</v>
      </c>
      <c r="AC24">
        <v>2.0314287396704258</v>
      </c>
      <c r="AD24">
        <v>70.829665723784146</v>
      </c>
      <c r="AE24">
        <v>46.916595126530837</v>
      </c>
      <c r="AF24">
        <v>43.484565268984007</v>
      </c>
      <c r="AG24">
        <v>100</v>
      </c>
      <c r="AH24">
        <v>100</v>
      </c>
    </row>
    <row r="25" spans="1:37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3534</v>
      </c>
      <c r="R25">
        <v>5791</v>
      </c>
      <c r="S25">
        <v>8.2307028147124868</v>
      </c>
      <c r="T25">
        <v>7.3203246416853744</v>
      </c>
      <c r="U25">
        <v>43.438508029701261</v>
      </c>
      <c r="V25">
        <v>9.2730098428596097</v>
      </c>
      <c r="W25">
        <v>25.384216888274903</v>
      </c>
      <c r="X25">
        <v>98.946641340010373</v>
      </c>
      <c r="Y25">
        <v>93.455361768261099</v>
      </c>
      <c r="Z25">
        <v>73.925056121567934</v>
      </c>
      <c r="AA25">
        <v>12.776591078634423</v>
      </c>
      <c r="AB25">
        <v>1.8902626562487872</v>
      </c>
      <c r="AC25">
        <v>2.0761199826348129</v>
      </c>
      <c r="AD25">
        <v>69.706831039695146</v>
      </c>
      <c r="AE25">
        <v>46.464987875895424</v>
      </c>
      <c r="AF25">
        <v>41.71844366559899</v>
      </c>
      <c r="AG25">
        <v>100</v>
      </c>
      <c r="AH25">
        <v>100</v>
      </c>
    </row>
    <row r="26" spans="1:37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3450</v>
      </c>
      <c r="R26">
        <v>5586.65</v>
      </c>
      <c r="S26">
        <v>8.1738698504470495</v>
      </c>
      <c r="T26">
        <v>7.2052124260513901</v>
      </c>
      <c r="U26">
        <v>42.60260084308139</v>
      </c>
      <c r="V26">
        <v>9.7911986610938584</v>
      </c>
      <c r="W26">
        <v>22.69696508641136</v>
      </c>
      <c r="X26">
        <v>98.610079385678404</v>
      </c>
      <c r="Y26">
        <v>92.488342745652574</v>
      </c>
      <c r="Z26">
        <v>71.545559503459145</v>
      </c>
      <c r="AA26">
        <v>12.901312318219825</v>
      </c>
      <c r="AB26">
        <v>1.8644305657676497</v>
      </c>
      <c r="AC26">
        <v>2.0122438423986817</v>
      </c>
      <c r="AD26">
        <v>71.818749688443276</v>
      </c>
      <c r="AE26">
        <v>41.872639589040595</v>
      </c>
      <c r="AF26">
        <v>40.488887410458361</v>
      </c>
      <c r="AG26">
        <v>100</v>
      </c>
      <c r="AH26">
        <v>100</v>
      </c>
    </row>
    <row r="27" spans="1:37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3467</v>
      </c>
      <c r="R27">
        <v>5366</v>
      </c>
      <c r="S27">
        <v>8.3343272456205746</v>
      </c>
      <c r="T27">
        <v>7.2089079388743924</v>
      </c>
      <c r="U27">
        <v>44.139098024599377</v>
      </c>
      <c r="V27">
        <v>9.7838240775251606</v>
      </c>
      <c r="W27">
        <v>23.984345881475967</v>
      </c>
      <c r="X27">
        <v>99.366380916884083</v>
      </c>
      <c r="Y27">
        <v>94.576966082743184</v>
      </c>
      <c r="Z27">
        <v>75.829295564666396</v>
      </c>
      <c r="AA27">
        <v>12.471339882141816</v>
      </c>
      <c r="AB27">
        <v>1.8096223179261623</v>
      </c>
      <c r="AC27">
        <v>2.055546853343849</v>
      </c>
      <c r="AD27">
        <v>71.603760412958692</v>
      </c>
      <c r="AE27">
        <v>43.941705977566805</v>
      </c>
      <c r="AF27">
        <v>41.037656625527006</v>
      </c>
      <c r="AG27">
        <v>100</v>
      </c>
      <c r="AH27">
        <v>100</v>
      </c>
    </row>
    <row r="28" spans="1:37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3410</v>
      </c>
      <c r="R28">
        <v>5335</v>
      </c>
      <c r="S28">
        <v>8.0822867853795692</v>
      </c>
      <c r="T28">
        <v>7.0768509840674794</v>
      </c>
      <c r="U28">
        <v>43.294176194939006</v>
      </c>
      <c r="V28">
        <v>10.402999062792878</v>
      </c>
      <c r="W28">
        <v>21.611996251171512</v>
      </c>
      <c r="X28">
        <v>99.23149015932519</v>
      </c>
      <c r="Y28">
        <v>95.089034676663587</v>
      </c>
      <c r="Z28">
        <v>73.12089971883789</v>
      </c>
      <c r="AA28">
        <v>12.491807457778648</v>
      </c>
      <c r="AB28">
        <v>1.8649269178310079</v>
      </c>
      <c r="AC28">
        <v>2.0513780814587737</v>
      </c>
      <c r="AD28">
        <v>70.872291501436521</v>
      </c>
      <c r="AE28">
        <v>44.084379671933654</v>
      </c>
      <c r="AF28">
        <v>44.57758191941695</v>
      </c>
      <c r="AG28">
        <v>100</v>
      </c>
      <c r="AH28">
        <v>100</v>
      </c>
      <c r="AI28">
        <v>392</v>
      </c>
      <c r="AJ28">
        <v>118.9104591836734</v>
      </c>
      <c r="AK28">
        <v>25.264227439987192</v>
      </c>
    </row>
    <row r="29" spans="1:37" s="497" customFormat="1">
      <c r="A29" s="497">
        <v>1</v>
      </c>
      <c r="B29" s="497">
        <v>28</v>
      </c>
      <c r="C29" s="497">
        <v>2023</v>
      </c>
      <c r="D29" s="497">
        <v>99</v>
      </c>
      <c r="E29" s="497">
        <v>99</v>
      </c>
      <c r="F29" s="497">
        <v>99</v>
      </c>
      <c r="G29" s="497">
        <v>99</v>
      </c>
      <c r="H29" s="497">
        <v>99</v>
      </c>
      <c r="I29" s="497">
        <v>99</v>
      </c>
      <c r="J29" s="497">
        <v>999</v>
      </c>
      <c r="K29" s="497">
        <v>99</v>
      </c>
      <c r="L29" s="497">
        <v>99</v>
      </c>
      <c r="M29" s="497">
        <v>99</v>
      </c>
      <c r="N29" s="497">
        <v>99</v>
      </c>
      <c r="O29" s="497">
        <v>99</v>
      </c>
      <c r="P29" s="497">
        <v>9999</v>
      </c>
      <c r="Q29" s="497">
        <v>3328</v>
      </c>
      <c r="R29" s="497">
        <v>5191</v>
      </c>
      <c r="S29" s="497">
        <v>7.9870930456559428</v>
      </c>
      <c r="T29" s="497">
        <v>7.1309959545366972</v>
      </c>
      <c r="U29" s="497">
        <v>42.097740319784464</v>
      </c>
      <c r="V29" s="497">
        <v>11.847428241186671</v>
      </c>
      <c r="W29" s="497">
        <v>22.211519938354844</v>
      </c>
      <c r="X29" s="497">
        <v>99.075322673858622</v>
      </c>
      <c r="Y29" s="497">
        <v>93.14197649778464</v>
      </c>
      <c r="Z29" s="497">
        <v>70.256212675785008</v>
      </c>
      <c r="AA29" s="497">
        <v>12.514110890204895</v>
      </c>
      <c r="AB29" s="497">
        <v>1.8682338385768873</v>
      </c>
      <c r="AC29" s="497">
        <v>2.0497060955649049</v>
      </c>
      <c r="AD29" s="497">
        <v>70.669913168845994</v>
      </c>
      <c r="AE29" s="497">
        <v>44.130439674506967</v>
      </c>
      <c r="AF29" s="497">
        <v>43.026228502273213</v>
      </c>
      <c r="AG29" s="497">
        <v>100</v>
      </c>
      <c r="AH29" s="497">
        <v>100</v>
      </c>
      <c r="AI29" s="497">
        <v>1142</v>
      </c>
      <c r="AJ29" s="497">
        <v>117.83187390542891</v>
      </c>
      <c r="AK29" s="497">
        <v>25.046381843229607</v>
      </c>
    </row>
    <row r="30" spans="1:37">
      <c r="A30">
        <v>1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3129</v>
      </c>
      <c r="R30">
        <v>4759</v>
      </c>
      <c r="S30">
        <v>8.197730615675562</v>
      </c>
      <c r="T30">
        <v>7.1758772851439376</v>
      </c>
      <c r="U30">
        <v>42.132275688169727</v>
      </c>
      <c r="V30">
        <v>11.283883168732929</v>
      </c>
      <c r="W30">
        <v>23.38726623240176</v>
      </c>
      <c r="X30">
        <v>98.781256566505562</v>
      </c>
      <c r="Y30">
        <v>92.45639840302583</v>
      </c>
      <c r="Z30">
        <v>69.888632065559989</v>
      </c>
      <c r="AA30">
        <v>12.750637990492647</v>
      </c>
      <c r="AB30">
        <v>1.8243373205354327</v>
      </c>
      <c r="AC30">
        <v>2.0182915758458151</v>
      </c>
      <c r="AD30">
        <v>77.924035414731321</v>
      </c>
      <c r="AE30">
        <v>41.381541615565297</v>
      </c>
      <c r="AF30">
        <v>48.219891450051207</v>
      </c>
      <c r="AG30">
        <v>100</v>
      </c>
      <c r="AH30">
        <v>100</v>
      </c>
      <c r="AI30">
        <v>4145</v>
      </c>
      <c r="AJ30">
        <v>117.480048250905</v>
      </c>
      <c r="AK30">
        <v>25.518397762596699</v>
      </c>
    </row>
    <row r="31" spans="1:37">
      <c r="A31">
        <v>2</v>
      </c>
      <c r="B31">
        <v>1</v>
      </c>
      <c r="C31">
        <v>2024</v>
      </c>
      <c r="D31">
        <v>1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206</v>
      </c>
      <c r="R31">
        <v>286</v>
      </c>
      <c r="S31">
        <v>8.2692307692307718</v>
      </c>
      <c r="T31">
        <v>6.5384615384615401</v>
      </c>
      <c r="U31">
        <v>41.372377622377606</v>
      </c>
      <c r="V31">
        <v>11.88811188811189</v>
      </c>
      <c r="W31">
        <v>11.53846153846154</v>
      </c>
      <c r="X31">
        <v>98.951048951048946</v>
      </c>
      <c r="Y31">
        <v>89.860139860139853</v>
      </c>
      <c r="Z31">
        <v>69.580419580419559</v>
      </c>
      <c r="AA31">
        <v>12.784892169020644</v>
      </c>
      <c r="AB31">
        <v>1.6727654239398797</v>
      </c>
      <c r="AC31">
        <v>1.620537900723569</v>
      </c>
      <c r="AD31">
        <v>76.142872012537339</v>
      </c>
      <c r="AE31">
        <v>44.746778744052065</v>
      </c>
      <c r="AF31">
        <v>40.957747801548472</v>
      </c>
      <c r="AG31">
        <v>6.0096658961966796</v>
      </c>
      <c r="AH31">
        <v>5.9012755133847845</v>
      </c>
      <c r="AI31">
        <v>201</v>
      </c>
      <c r="AJ31">
        <v>117.79850746268656</v>
      </c>
      <c r="AK31">
        <v>25.409759625748197</v>
      </c>
    </row>
    <row r="32" spans="1:37">
      <c r="A32">
        <v>2</v>
      </c>
      <c r="B32">
        <v>2</v>
      </c>
      <c r="C32">
        <v>2024</v>
      </c>
      <c r="D32">
        <v>2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211</v>
      </c>
      <c r="R32">
        <v>316</v>
      </c>
      <c r="S32">
        <v>8.0411392405063271</v>
      </c>
      <c r="T32">
        <v>6.5</v>
      </c>
      <c r="U32">
        <v>41.566772151898739</v>
      </c>
      <c r="V32">
        <v>14.873417721518988</v>
      </c>
      <c r="W32">
        <v>9.8101265822784818</v>
      </c>
      <c r="X32">
        <v>100</v>
      </c>
      <c r="Y32">
        <v>93.670886075949383</v>
      </c>
      <c r="Z32">
        <v>68.987341772151908</v>
      </c>
      <c r="AA32">
        <v>11.801244451059157</v>
      </c>
      <c r="AB32">
        <v>1.8093158979533588</v>
      </c>
      <c r="AC32">
        <v>1.6621246126112508</v>
      </c>
      <c r="AD32">
        <v>72.416228677606483</v>
      </c>
      <c r="AE32">
        <v>42.710326613292928</v>
      </c>
      <c r="AF32">
        <v>41.091876654262656</v>
      </c>
      <c r="AG32">
        <v>6.6400504307627672</v>
      </c>
      <c r="AH32">
        <v>6.550927022679951</v>
      </c>
      <c r="AI32">
        <v>250</v>
      </c>
      <c r="AJ32">
        <v>117.18599999999989</v>
      </c>
      <c r="AK32">
        <v>25.525111916682903</v>
      </c>
    </row>
    <row r="33" spans="1:37">
      <c r="A33">
        <v>2</v>
      </c>
      <c r="B33">
        <v>3</v>
      </c>
      <c r="C33">
        <v>2024</v>
      </c>
      <c r="D33">
        <v>3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1515</v>
      </c>
      <c r="R33">
        <v>2179</v>
      </c>
      <c r="S33">
        <v>8.2726021110601184</v>
      </c>
      <c r="T33">
        <v>7.0546122074346052</v>
      </c>
      <c r="U33">
        <v>43.987792565396958</v>
      </c>
      <c r="V33">
        <v>11.932078935291416</v>
      </c>
      <c r="W33">
        <v>22.395594309316206</v>
      </c>
      <c r="X33">
        <v>99.49518127581463</v>
      </c>
      <c r="Y33">
        <v>96.787517209729245</v>
      </c>
      <c r="Z33">
        <v>76.502983019733804</v>
      </c>
      <c r="AA33">
        <v>11.829221820806119</v>
      </c>
      <c r="AB33">
        <v>1.7730420166118703</v>
      </c>
      <c r="AC33">
        <v>1.9790668096459871</v>
      </c>
      <c r="AD33">
        <v>75.204084365645116</v>
      </c>
      <c r="AE33">
        <v>48.302295521095473</v>
      </c>
      <c r="AF33">
        <v>45.92650779966965</v>
      </c>
      <c r="AG33">
        <v>45.786930027316657</v>
      </c>
      <c r="AH33">
        <v>47.803398875353793</v>
      </c>
      <c r="AI33">
        <v>1822</v>
      </c>
      <c r="AJ33">
        <v>118.96525795828772</v>
      </c>
      <c r="AK33">
        <v>25.97794094946396</v>
      </c>
    </row>
    <row r="34" spans="1:37">
      <c r="A34">
        <v>2</v>
      </c>
      <c r="B34">
        <v>4</v>
      </c>
      <c r="C34">
        <v>2024</v>
      </c>
      <c r="D34">
        <v>4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275</v>
      </c>
      <c r="R34">
        <v>411</v>
      </c>
      <c r="S34">
        <v>7.5936739659367376</v>
      </c>
      <c r="T34">
        <v>7.1411192214111896</v>
      </c>
      <c r="U34">
        <v>39.100243309002494</v>
      </c>
      <c r="V34">
        <v>11.92214111922141</v>
      </c>
      <c r="W34">
        <v>21.897810218978112</v>
      </c>
      <c r="X34">
        <v>97.810218978102171</v>
      </c>
      <c r="Y34">
        <v>87.104622871046246</v>
      </c>
      <c r="Z34">
        <v>62.04379562043799</v>
      </c>
      <c r="AA34">
        <v>12.669478812147556</v>
      </c>
      <c r="AB34">
        <v>1.9021971879584347</v>
      </c>
      <c r="AC34">
        <v>1.9418649858462984</v>
      </c>
      <c r="AD34">
        <v>77.361049250305811</v>
      </c>
      <c r="AE34">
        <v>57.39536388133984</v>
      </c>
      <c r="AF34">
        <v>52.864589176925719</v>
      </c>
      <c r="AG34">
        <v>8.6362681235553698</v>
      </c>
      <c r="AH34">
        <v>8.0147625400546207</v>
      </c>
      <c r="AI34">
        <v>310</v>
      </c>
      <c r="AJ34">
        <v>117.43354838709678</v>
      </c>
      <c r="AK34">
        <v>24.184051097659381</v>
      </c>
    </row>
    <row r="35" spans="1:37">
      <c r="A35">
        <v>2</v>
      </c>
      <c r="B35">
        <v>5</v>
      </c>
      <c r="C35">
        <v>2024</v>
      </c>
      <c r="D35">
        <v>5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103</v>
      </c>
      <c r="R35">
        <v>135</v>
      </c>
      <c r="S35">
        <v>7.9037037037037026</v>
      </c>
      <c r="T35">
        <v>7.5185185185185182</v>
      </c>
      <c r="U35">
        <v>40.900000000000027</v>
      </c>
      <c r="V35">
        <v>11.111111111111112</v>
      </c>
      <c r="W35">
        <v>25.18518518518519</v>
      </c>
      <c r="X35">
        <v>97.037037037037038</v>
      </c>
      <c r="Y35">
        <v>91.111111111111114</v>
      </c>
      <c r="Z35">
        <v>64.444444444444443</v>
      </c>
      <c r="AA35">
        <v>13.044363051042616</v>
      </c>
      <c r="AB35">
        <v>2.006929012286347</v>
      </c>
      <c r="AC35">
        <v>2.2438454157220966</v>
      </c>
      <c r="AD35">
        <v>79.950654730226105</v>
      </c>
      <c r="AE35">
        <v>50.974504347010921</v>
      </c>
      <c r="AF35">
        <v>55.884184231772998</v>
      </c>
      <c r="AG35">
        <v>2.8367304055473825</v>
      </c>
      <c r="AH35">
        <v>2.7537623280924679</v>
      </c>
      <c r="AI35">
        <v>131</v>
      </c>
      <c r="AJ35">
        <v>116.83129770992372</v>
      </c>
      <c r="AK35">
        <v>24.766272154654004</v>
      </c>
    </row>
    <row r="36" spans="1:37">
      <c r="A36">
        <v>2</v>
      </c>
      <c r="B36">
        <v>6</v>
      </c>
      <c r="C36">
        <v>2024</v>
      </c>
      <c r="D36">
        <v>6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61</v>
      </c>
      <c r="R36">
        <v>89</v>
      </c>
      <c r="S36">
        <v>7.5617977528089888</v>
      </c>
      <c r="T36">
        <v>7.1685393258426986</v>
      </c>
      <c r="U36">
        <v>37.987640449438189</v>
      </c>
      <c r="V36">
        <v>12.359550561797752</v>
      </c>
      <c r="W36">
        <v>24.719101123595504</v>
      </c>
      <c r="X36">
        <v>92.134831460674178</v>
      </c>
      <c r="Y36">
        <v>85.393258426966298</v>
      </c>
      <c r="Z36">
        <v>58.426966292134807</v>
      </c>
      <c r="AA36">
        <v>13.534490441504364</v>
      </c>
      <c r="AB36">
        <v>2.087711806813755</v>
      </c>
      <c r="AC36">
        <v>2.1941492941133172</v>
      </c>
      <c r="AD36">
        <v>77.164084305549125</v>
      </c>
      <c r="AE36">
        <v>53.109436052004085</v>
      </c>
      <c r="AF36">
        <v>55.329972189540406</v>
      </c>
      <c r="AG36">
        <v>1.8701407858793859</v>
      </c>
      <c r="AH36">
        <v>1.6861713402241811</v>
      </c>
      <c r="AI36">
        <v>89</v>
      </c>
      <c r="AJ36">
        <v>115.8348314606742</v>
      </c>
      <c r="AK36">
        <v>23.617889939534965</v>
      </c>
    </row>
    <row r="37" spans="1:37">
      <c r="A37">
        <v>2</v>
      </c>
      <c r="B37">
        <v>7</v>
      </c>
      <c r="C37">
        <v>2024</v>
      </c>
      <c r="D37">
        <v>7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13</v>
      </c>
      <c r="R37">
        <v>25</v>
      </c>
      <c r="S37">
        <v>8.1199999999999992</v>
      </c>
      <c r="T37">
        <v>8.6</v>
      </c>
      <c r="U37">
        <v>38.880000000000003</v>
      </c>
      <c r="V37">
        <v>8</v>
      </c>
      <c r="W37">
        <v>56</v>
      </c>
      <c r="X37">
        <v>100</v>
      </c>
      <c r="Y37">
        <v>92</v>
      </c>
      <c r="Z37">
        <v>48</v>
      </c>
      <c r="AA37">
        <v>12.50398336531204</v>
      </c>
      <c r="AB37">
        <v>1.451068571777369</v>
      </c>
      <c r="AC37">
        <v>2.3664319132398486</v>
      </c>
      <c r="AD37">
        <v>83.478204355470751</v>
      </c>
      <c r="AE37">
        <v>22.967354271554999</v>
      </c>
      <c r="AF37">
        <v>43.333221995693094</v>
      </c>
      <c r="AG37">
        <v>0.52532044547173762</v>
      </c>
      <c r="AH37">
        <v>0.48476989638791568</v>
      </c>
      <c r="AI37">
        <v>25</v>
      </c>
      <c r="AJ37">
        <v>115.86399999999998</v>
      </c>
      <c r="AK37">
        <v>24.388305806848049</v>
      </c>
    </row>
    <row r="38" spans="1:37">
      <c r="A38">
        <v>2</v>
      </c>
      <c r="B38">
        <v>8</v>
      </c>
      <c r="C38">
        <v>2024</v>
      </c>
      <c r="D38">
        <v>8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98</v>
      </c>
      <c r="R38">
        <v>132</v>
      </c>
      <c r="S38">
        <v>8.8712121212121211</v>
      </c>
      <c r="T38">
        <v>8.7803030303030312</v>
      </c>
      <c r="U38">
        <v>43.38484848484849</v>
      </c>
      <c r="V38">
        <v>2.2727272727272729</v>
      </c>
      <c r="W38">
        <v>50.757575757575758</v>
      </c>
      <c r="X38">
        <v>100</v>
      </c>
      <c r="Y38">
        <v>90.15151515151517</v>
      </c>
      <c r="Z38">
        <v>67.424242424242422</v>
      </c>
      <c r="AA38">
        <v>14.333820383806463</v>
      </c>
      <c r="AB38">
        <v>1.8643599235935031</v>
      </c>
      <c r="AC38">
        <v>1.8962258925152713</v>
      </c>
      <c r="AD38">
        <v>83.42882318709222</v>
      </c>
      <c r="AE38">
        <v>40.321872650463433</v>
      </c>
      <c r="AF38">
        <v>61.344371317907751</v>
      </c>
      <c r="AG38">
        <v>2.7736919520907755</v>
      </c>
      <c r="AH38">
        <v>2.8561525129982677</v>
      </c>
      <c r="AI38">
        <v>132</v>
      </c>
      <c r="AJ38">
        <v>116.5325757575758</v>
      </c>
      <c r="AK38">
        <v>26.463654252192196</v>
      </c>
    </row>
    <row r="39" spans="1:37">
      <c r="A39">
        <v>2</v>
      </c>
      <c r="B39">
        <v>9</v>
      </c>
      <c r="C39">
        <v>2024</v>
      </c>
      <c r="D39">
        <v>9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155</v>
      </c>
      <c r="R39">
        <v>228</v>
      </c>
      <c r="S39">
        <v>8.4385964912280702</v>
      </c>
      <c r="T39">
        <v>8.5833333333333357</v>
      </c>
      <c r="U39">
        <v>38.973684210526336</v>
      </c>
      <c r="V39">
        <v>4.3859649122807012</v>
      </c>
      <c r="W39">
        <v>52.192982456140349</v>
      </c>
      <c r="X39">
        <v>99.122807017543877</v>
      </c>
      <c r="Y39">
        <v>82.017543859649123</v>
      </c>
      <c r="Z39">
        <v>57.894736842105239</v>
      </c>
      <c r="AA39">
        <v>14.473878786570909</v>
      </c>
      <c r="AB39">
        <v>1.9490667479739812</v>
      </c>
      <c r="AC39">
        <v>1.8129851639432557</v>
      </c>
      <c r="AD39">
        <v>85.152764980562495</v>
      </c>
      <c r="AE39">
        <v>45.327278326778803</v>
      </c>
      <c r="AF39">
        <v>68.10088671061375</v>
      </c>
      <c r="AG39">
        <v>4.7909224627022473</v>
      </c>
      <c r="AH39">
        <v>4.431754423151256</v>
      </c>
      <c r="AI39">
        <v>227</v>
      </c>
      <c r="AJ39">
        <v>113.84317180616738</v>
      </c>
      <c r="AK39">
        <v>25.378148298503945</v>
      </c>
    </row>
    <row r="40" spans="1:37">
      <c r="A40">
        <v>2</v>
      </c>
      <c r="B40">
        <v>10</v>
      </c>
      <c r="C40">
        <v>2024</v>
      </c>
      <c r="D40">
        <v>10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394</v>
      </c>
      <c r="R40">
        <v>544</v>
      </c>
      <c r="S40">
        <v>8.4724264705882355</v>
      </c>
      <c r="T40">
        <v>7.8419117647058814</v>
      </c>
      <c r="U40">
        <v>41.265257352941198</v>
      </c>
      <c r="V40">
        <v>8.455882352941174</v>
      </c>
      <c r="W40">
        <v>32.904411764705877</v>
      </c>
      <c r="X40">
        <v>99.080882352941188</v>
      </c>
      <c r="Y40">
        <v>91.360294117647058</v>
      </c>
      <c r="Z40">
        <v>64.705882352941188</v>
      </c>
      <c r="AA40">
        <v>13.401319168219027</v>
      </c>
      <c r="AB40">
        <v>1.7222518588120757</v>
      </c>
      <c r="AC40">
        <v>2.1939105277971653</v>
      </c>
      <c r="AD40">
        <v>83.900347503511284</v>
      </c>
      <c r="AE40">
        <v>26.433235077588485</v>
      </c>
      <c r="AF40">
        <v>46.102419749431427</v>
      </c>
      <c r="AG40">
        <v>11.430972893465013</v>
      </c>
      <c r="AH40">
        <v>11.195740807700467</v>
      </c>
      <c r="AI40">
        <v>544</v>
      </c>
      <c r="AJ40">
        <v>115.92132352941177</v>
      </c>
      <c r="AK40">
        <v>25.677936030985833</v>
      </c>
    </row>
    <row r="41" spans="1:37">
      <c r="A41">
        <v>2</v>
      </c>
      <c r="B41">
        <v>11</v>
      </c>
      <c r="C41">
        <v>2024</v>
      </c>
      <c r="D41">
        <v>11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227</v>
      </c>
      <c r="R41">
        <v>309</v>
      </c>
      <c r="S41">
        <v>8.10032362459547</v>
      </c>
      <c r="T41">
        <v>6.5598705501618113</v>
      </c>
      <c r="U41">
        <v>40.913268608414221</v>
      </c>
      <c r="V41">
        <v>15.533980582524276</v>
      </c>
      <c r="W41">
        <v>9.385113268608416</v>
      </c>
      <c r="X41">
        <v>99.029126213592249</v>
      </c>
      <c r="Y41">
        <v>87.378640776699058</v>
      </c>
      <c r="Z41">
        <v>63.754045307443349</v>
      </c>
      <c r="AA41">
        <v>13.49136552336836</v>
      </c>
      <c r="AB41">
        <v>1.7753161600353484</v>
      </c>
      <c r="AC41">
        <v>1.53928323043605</v>
      </c>
      <c r="AD41">
        <v>86.5476724745307</v>
      </c>
      <c r="AE41">
        <v>43.055927813530381</v>
      </c>
      <c r="AF41">
        <v>57.98661066412145</v>
      </c>
      <c r="AG41">
        <v>6.4929607060306793</v>
      </c>
      <c r="AH41">
        <v>6.3051008067029892</v>
      </c>
      <c r="AI41">
        <v>309</v>
      </c>
      <c r="AJ41">
        <v>116.4825242718446</v>
      </c>
      <c r="AK41">
        <v>25.007940749915999</v>
      </c>
    </row>
    <row r="42" spans="1:37">
      <c r="A42">
        <v>2</v>
      </c>
      <c r="B42">
        <v>12</v>
      </c>
      <c r="C42">
        <v>2024</v>
      </c>
      <c r="D42">
        <v>12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60</v>
      </c>
      <c r="R42">
        <v>105</v>
      </c>
      <c r="S42">
        <v>7.7142857142857117</v>
      </c>
      <c r="T42">
        <v>6.1142857142857112</v>
      </c>
      <c r="U42">
        <v>38.500952380952391</v>
      </c>
      <c r="V42">
        <v>11.428571428571431</v>
      </c>
      <c r="W42">
        <v>6.6666666666666687</v>
      </c>
      <c r="X42">
        <v>86.666666666666686</v>
      </c>
      <c r="Y42">
        <v>80.952380952380949</v>
      </c>
      <c r="Z42">
        <v>62.857142857142847</v>
      </c>
      <c r="AA42">
        <v>14.403871802487473</v>
      </c>
      <c r="AB42">
        <v>1.974669523715588</v>
      </c>
      <c r="AC42">
        <v>1.4691383008208516</v>
      </c>
      <c r="AD42">
        <v>93.615458524596221</v>
      </c>
      <c r="AE42">
        <v>44.289722652490163</v>
      </c>
      <c r="AF42">
        <v>54.964612184673157</v>
      </c>
      <c r="AG42">
        <v>2.2063458709812984</v>
      </c>
      <c r="AH42">
        <v>2.0161839332693297</v>
      </c>
      <c r="AI42">
        <v>105</v>
      </c>
      <c r="AJ42">
        <v>114.58952380952378</v>
      </c>
      <c r="AK42">
        <v>24.284575163235896</v>
      </c>
    </row>
    <row r="43" spans="1:37">
      <c r="A43">
        <v>2</v>
      </c>
      <c r="B43">
        <v>13</v>
      </c>
      <c r="C43">
        <v>2023</v>
      </c>
      <c r="D43">
        <v>1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213</v>
      </c>
      <c r="R43">
        <v>330</v>
      </c>
      <c r="S43">
        <v>7.9242424242424239</v>
      </c>
      <c r="T43">
        <v>6.2333333333333352</v>
      </c>
      <c r="U43">
        <v>41.484545454545454</v>
      </c>
      <c r="V43">
        <v>16.969696969696972</v>
      </c>
      <c r="W43">
        <v>6.3636363636363633</v>
      </c>
      <c r="X43">
        <v>100</v>
      </c>
      <c r="Y43">
        <v>96.969696969696983</v>
      </c>
      <c r="Z43">
        <v>68.181818181818187</v>
      </c>
      <c r="AA43">
        <v>11.232414023414002</v>
      </c>
      <c r="AB43">
        <v>1.7399983112200652</v>
      </c>
      <c r="AC43">
        <v>1.6040038288072389</v>
      </c>
      <c r="AD43">
        <v>67.631831617245794</v>
      </c>
      <c r="AE43">
        <v>48.353597234403125</v>
      </c>
      <c r="AF43">
        <v>37.440451128302747</v>
      </c>
      <c r="AG43">
        <v>6.3571566172221186</v>
      </c>
      <c r="AH43">
        <v>6.2645583978025519</v>
      </c>
      <c r="AI43">
        <v>35</v>
      </c>
      <c r="AJ43">
        <v>119.67428571428576</v>
      </c>
      <c r="AK43">
        <v>22.666303353152941</v>
      </c>
    </row>
    <row r="44" spans="1:37">
      <c r="A44">
        <v>2</v>
      </c>
      <c r="B44">
        <v>14</v>
      </c>
      <c r="C44">
        <v>2023</v>
      </c>
      <c r="D44">
        <v>2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242</v>
      </c>
      <c r="R44">
        <v>354</v>
      </c>
      <c r="S44">
        <v>8.101694915254237</v>
      </c>
      <c r="T44">
        <v>6.641242937853109</v>
      </c>
      <c r="U44">
        <v>43.43474576271187</v>
      </c>
      <c r="V44">
        <v>14.971751412429381</v>
      </c>
      <c r="W44">
        <v>12.711864406779659</v>
      </c>
      <c r="X44">
        <v>100</v>
      </c>
      <c r="Y44">
        <v>96.045197740112997</v>
      </c>
      <c r="Z44">
        <v>75.141242937853107</v>
      </c>
      <c r="AA44">
        <v>11.404739651446798</v>
      </c>
      <c r="AB44">
        <v>1.7027221335219238</v>
      </c>
      <c r="AC44">
        <v>1.8175524092004172</v>
      </c>
      <c r="AD44">
        <v>68.951110283635884</v>
      </c>
      <c r="AE44">
        <v>52.465679596518811</v>
      </c>
      <c r="AF44">
        <v>39.515629322135425</v>
      </c>
      <c r="AG44">
        <v>6.8194952802928146</v>
      </c>
      <c r="AH44">
        <v>7.0360794066262189</v>
      </c>
      <c r="AI44">
        <v>76</v>
      </c>
      <c r="AJ44">
        <v>119.77763157894744</v>
      </c>
      <c r="AK44">
        <v>25.591757109347924</v>
      </c>
    </row>
    <row r="45" spans="1:37">
      <c r="A45">
        <v>2</v>
      </c>
      <c r="B45">
        <v>15</v>
      </c>
      <c r="C45">
        <v>2023</v>
      </c>
      <c r="D45">
        <v>3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1681</v>
      </c>
      <c r="R45">
        <v>2460</v>
      </c>
      <c r="S45">
        <v>8.0638211382113809</v>
      </c>
      <c r="T45">
        <v>6.9715447154471555</v>
      </c>
      <c r="U45">
        <v>43.968048780487763</v>
      </c>
      <c r="V45">
        <v>12.27642276422764</v>
      </c>
      <c r="W45">
        <v>18.780487804878049</v>
      </c>
      <c r="X45">
        <v>99.715447154471548</v>
      </c>
      <c r="Y45">
        <v>96.626016260162572</v>
      </c>
      <c r="Z45">
        <v>77.032520325203237</v>
      </c>
      <c r="AA45">
        <v>11.493680282513722</v>
      </c>
      <c r="AB45">
        <v>1.8626604892169043</v>
      </c>
      <c r="AC45">
        <v>1.8664788084276425</v>
      </c>
      <c r="AD45">
        <v>69.262178667321294</v>
      </c>
      <c r="AE45">
        <v>53.271194398936224</v>
      </c>
      <c r="AF45">
        <v>46.331230857594718</v>
      </c>
      <c r="AG45">
        <v>47.389712964746685</v>
      </c>
      <c r="AH45">
        <v>49.49513193581253</v>
      </c>
      <c r="AI45">
        <v>361</v>
      </c>
      <c r="AJ45">
        <v>119.86204986149596</v>
      </c>
      <c r="AK45">
        <v>25.126032376439859</v>
      </c>
    </row>
    <row r="46" spans="1:37">
      <c r="A46">
        <v>2</v>
      </c>
      <c r="B46">
        <v>16</v>
      </c>
      <c r="C46">
        <v>2023</v>
      </c>
      <c r="D46">
        <v>4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142</v>
      </c>
      <c r="R46">
        <v>214</v>
      </c>
      <c r="S46">
        <v>7.462616822429907</v>
      </c>
      <c r="T46">
        <v>7.0046728971962597</v>
      </c>
      <c r="U46">
        <v>39.364485981308405</v>
      </c>
      <c r="V46">
        <v>10.747663551401873</v>
      </c>
      <c r="W46">
        <v>23.831775700934568</v>
      </c>
      <c r="X46">
        <v>98.130841121495365</v>
      </c>
      <c r="Y46">
        <v>86.915887850467286</v>
      </c>
      <c r="Z46">
        <v>61.682242990654188</v>
      </c>
      <c r="AA46">
        <v>12.869105599900578</v>
      </c>
      <c r="AB46">
        <v>1.7497675874767737</v>
      </c>
      <c r="AC46">
        <v>1.9370892113245397</v>
      </c>
      <c r="AD46">
        <v>76.539497032014367</v>
      </c>
      <c r="AE46">
        <v>57.145165979393582</v>
      </c>
      <c r="AF46">
        <v>49.981470872070467</v>
      </c>
      <c r="AG46">
        <v>4.1225197457137348</v>
      </c>
      <c r="AH46">
        <v>3.8548594177524063</v>
      </c>
      <c r="AI46">
        <v>17</v>
      </c>
      <c r="AJ46">
        <v>118.02941176470596</v>
      </c>
      <c r="AK46">
        <v>24.744722586903073</v>
      </c>
    </row>
    <row r="47" spans="1:37">
      <c r="A47">
        <v>2</v>
      </c>
      <c r="B47">
        <v>17</v>
      </c>
      <c r="C47">
        <v>2023</v>
      </c>
      <c r="D47">
        <v>5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145</v>
      </c>
      <c r="R47">
        <v>206</v>
      </c>
      <c r="S47">
        <v>7.5728155339805854</v>
      </c>
      <c r="T47">
        <v>6.9466019417475726</v>
      </c>
      <c r="U47">
        <v>39.207281553398062</v>
      </c>
      <c r="V47">
        <v>14.07766990291262</v>
      </c>
      <c r="W47">
        <v>19.417475728155345</v>
      </c>
      <c r="X47">
        <v>96.601941747572837</v>
      </c>
      <c r="Y47">
        <v>88.349514563106823</v>
      </c>
      <c r="Z47">
        <v>61.650485436893199</v>
      </c>
      <c r="AA47">
        <v>12.797583790015771</v>
      </c>
      <c r="AB47">
        <v>1.7959065739294362</v>
      </c>
      <c r="AC47">
        <v>2.1569627843799535</v>
      </c>
      <c r="AD47">
        <v>78.153969759060288</v>
      </c>
      <c r="AE47">
        <v>59.149490505207083</v>
      </c>
      <c r="AF47">
        <v>52.670419901018874</v>
      </c>
      <c r="AG47">
        <v>3.968406858023501</v>
      </c>
      <c r="AH47">
        <v>3.6959334116050422</v>
      </c>
      <c r="AI47">
        <v>64</v>
      </c>
      <c r="AJ47">
        <v>113.48749999999998</v>
      </c>
      <c r="AK47">
        <v>22.897506260278167</v>
      </c>
    </row>
    <row r="48" spans="1:37">
      <c r="A48">
        <v>2</v>
      </c>
      <c r="B48">
        <v>18</v>
      </c>
      <c r="C48">
        <v>2023</v>
      </c>
      <c r="D48">
        <v>6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119</v>
      </c>
      <c r="R48">
        <v>171</v>
      </c>
      <c r="S48">
        <v>7.4035087719298254</v>
      </c>
      <c r="T48">
        <v>6.9473684210526319</v>
      </c>
      <c r="U48">
        <v>38.999415204678378</v>
      </c>
      <c r="V48">
        <v>11.695906432748538</v>
      </c>
      <c r="W48">
        <v>25.146198830409357</v>
      </c>
      <c r="X48">
        <v>96.491228070175438</v>
      </c>
      <c r="Y48">
        <v>87.134502923976612</v>
      </c>
      <c r="Z48">
        <v>61.403508771929829</v>
      </c>
      <c r="AA48">
        <v>13.40862730512414</v>
      </c>
      <c r="AB48">
        <v>1.9633452397947757</v>
      </c>
      <c r="AC48">
        <v>2.3327396685746882</v>
      </c>
      <c r="AD48">
        <v>73.54413056477064</v>
      </c>
      <c r="AE48">
        <v>60.412925712844391</v>
      </c>
      <c r="AF48">
        <v>59.1989426908684</v>
      </c>
      <c r="AG48">
        <v>3.294162974378732</v>
      </c>
      <c r="AH48">
        <v>3.0517179452812249</v>
      </c>
      <c r="AI48">
        <v>90</v>
      </c>
      <c r="AJ48">
        <v>115.3533333333333</v>
      </c>
      <c r="AK48">
        <v>23.019922317247534</v>
      </c>
    </row>
    <row r="49" spans="1:37">
      <c r="A49">
        <v>2</v>
      </c>
      <c r="B49">
        <v>19</v>
      </c>
      <c r="C49">
        <v>2023</v>
      </c>
      <c r="D49">
        <v>7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19</v>
      </c>
      <c r="R49">
        <v>36</v>
      </c>
      <c r="S49">
        <v>7.7222222222222223</v>
      </c>
      <c r="T49">
        <v>6.9444444444444438</v>
      </c>
      <c r="U49">
        <v>34.397222222222219</v>
      </c>
      <c r="V49">
        <v>27.777777777777779</v>
      </c>
      <c r="W49">
        <v>16.666666666666671</v>
      </c>
      <c r="X49">
        <v>100</v>
      </c>
      <c r="Y49">
        <v>94.444444444444443</v>
      </c>
      <c r="Z49">
        <v>44.44444444444445</v>
      </c>
      <c r="AA49">
        <v>10.005567508784289</v>
      </c>
      <c r="AB49">
        <v>1.2825995978461329</v>
      </c>
      <c r="AC49">
        <v>1.6320478690631537</v>
      </c>
      <c r="AD49">
        <v>46.163525397654958</v>
      </c>
      <c r="AE49">
        <v>43.988795503797562</v>
      </c>
      <c r="AF49">
        <v>44.381041859706841</v>
      </c>
      <c r="AG49">
        <v>0.69350799460604884</v>
      </c>
      <c r="AH49">
        <v>0.56665152148656317</v>
      </c>
      <c r="AI49">
        <v>11</v>
      </c>
      <c r="AJ49">
        <v>114.78181818181817</v>
      </c>
      <c r="AK49">
        <v>23.343751197696928</v>
      </c>
    </row>
    <row r="50" spans="1:37">
      <c r="A50">
        <v>2</v>
      </c>
      <c r="B50">
        <v>20</v>
      </c>
      <c r="C50">
        <v>2023</v>
      </c>
      <c r="D50">
        <v>8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149</v>
      </c>
      <c r="R50">
        <v>220</v>
      </c>
      <c r="S50">
        <v>8.2454545454545478</v>
      </c>
      <c r="T50">
        <v>8.4454545454545435</v>
      </c>
      <c r="U50">
        <v>42.652272727272717</v>
      </c>
      <c r="V50">
        <v>5</v>
      </c>
      <c r="W50">
        <v>47.27272727272728</v>
      </c>
      <c r="X50">
        <v>99.090909090909108</v>
      </c>
      <c r="Y50">
        <v>87.272727272727266</v>
      </c>
      <c r="Z50">
        <v>70.909090909090892</v>
      </c>
      <c r="AA50">
        <v>14.70240067961023</v>
      </c>
      <c r="AB50">
        <v>1.9664752206393097</v>
      </c>
      <c r="AC50">
        <v>1.8566164906594016</v>
      </c>
      <c r="AD50">
        <v>65.898884556864786</v>
      </c>
      <c r="AE50">
        <v>39.429934029569331</v>
      </c>
      <c r="AF50">
        <v>29.99752162138607</v>
      </c>
      <c r="AG50">
        <v>4.2381044114814097</v>
      </c>
      <c r="AH50">
        <v>4.2939308341025297</v>
      </c>
      <c r="AI50">
        <v>94</v>
      </c>
      <c r="AJ50">
        <v>118.73936170212764</v>
      </c>
      <c r="AK50">
        <v>27.046049846786619</v>
      </c>
    </row>
    <row r="51" spans="1:37">
      <c r="A51">
        <v>2</v>
      </c>
      <c r="B51">
        <v>21</v>
      </c>
      <c r="C51">
        <v>2023</v>
      </c>
      <c r="D51">
        <v>9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148</v>
      </c>
      <c r="R51">
        <v>216</v>
      </c>
      <c r="S51">
        <v>8.125</v>
      </c>
      <c r="T51">
        <v>9</v>
      </c>
      <c r="U51">
        <v>40.606481481481495</v>
      </c>
      <c r="V51">
        <v>5.0925925925925917</v>
      </c>
      <c r="W51">
        <v>54.629629629629619</v>
      </c>
      <c r="X51">
        <v>96.759259259259238</v>
      </c>
      <c r="Y51">
        <v>89.81481481481481</v>
      </c>
      <c r="Z51">
        <v>65.740740740740733</v>
      </c>
      <c r="AA51">
        <v>13.450748796092412</v>
      </c>
      <c r="AB51">
        <v>1.6689220850375028</v>
      </c>
      <c r="AC51">
        <v>2.8593576072128379</v>
      </c>
      <c r="AD51">
        <v>76.04784659999001</v>
      </c>
      <c r="AE51">
        <v>40.716376174776549</v>
      </c>
      <c r="AF51">
        <v>35.119658447486763</v>
      </c>
      <c r="AG51">
        <v>4.1610479676362946</v>
      </c>
      <c r="AH51">
        <v>4.0136481425814798</v>
      </c>
      <c r="AI51">
        <v>67</v>
      </c>
      <c r="AJ51">
        <v>117.95671641791044</v>
      </c>
      <c r="AK51">
        <v>26.582085052342975</v>
      </c>
    </row>
    <row r="52" spans="1:37">
      <c r="A52">
        <v>2</v>
      </c>
      <c r="B52">
        <v>22</v>
      </c>
      <c r="C52">
        <v>2023</v>
      </c>
      <c r="D52">
        <v>10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359</v>
      </c>
      <c r="R52">
        <v>512</v>
      </c>
      <c r="S52">
        <v>8.1328125</v>
      </c>
      <c r="T52">
        <v>8.189453125</v>
      </c>
      <c r="U52">
        <v>39.514589843750002</v>
      </c>
      <c r="V52">
        <v>5.46875</v>
      </c>
      <c r="W52">
        <v>38.4765625</v>
      </c>
      <c r="X52">
        <v>98.828125</v>
      </c>
      <c r="Y52">
        <v>85.9375</v>
      </c>
      <c r="Z52">
        <v>57.421875</v>
      </c>
      <c r="AA52">
        <v>14.667076619099024</v>
      </c>
      <c r="AB52">
        <v>1.9339527760118005</v>
      </c>
      <c r="AC52">
        <v>1.9458605136102984</v>
      </c>
      <c r="AD52">
        <v>77.052326083333725</v>
      </c>
      <c r="AE52">
        <v>42.28807381587329</v>
      </c>
      <c r="AF52">
        <v>47.443240346029491</v>
      </c>
      <c r="AG52">
        <v>9.8632248121749129</v>
      </c>
      <c r="AH52">
        <v>9.2580095755549987</v>
      </c>
      <c r="AI52">
        <v>138</v>
      </c>
      <c r="AJ52">
        <v>116.63260869565212</v>
      </c>
      <c r="AK52">
        <v>25.286401369524881</v>
      </c>
    </row>
    <row r="53" spans="1:37">
      <c r="A53">
        <v>2</v>
      </c>
      <c r="B53">
        <v>23</v>
      </c>
      <c r="C53">
        <v>2023</v>
      </c>
      <c r="D53">
        <v>11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283</v>
      </c>
      <c r="R53">
        <v>410</v>
      </c>
      <c r="S53">
        <v>7.7926829268292686</v>
      </c>
      <c r="T53">
        <v>6.6634146341463403</v>
      </c>
      <c r="U53">
        <v>38.988536585365857</v>
      </c>
      <c r="V53">
        <v>14.634146341463419</v>
      </c>
      <c r="W53">
        <v>15.609756097560975</v>
      </c>
      <c r="X53">
        <v>97.804878048780495</v>
      </c>
      <c r="Y53">
        <v>88.048780487804862</v>
      </c>
      <c r="Z53">
        <v>59.512195121951208</v>
      </c>
      <c r="AA53">
        <v>13.03210820243144</v>
      </c>
      <c r="AB53">
        <v>2.0502100123125326</v>
      </c>
      <c r="AC53">
        <v>1.8996477333983168</v>
      </c>
      <c r="AD53">
        <v>74.08868317069745</v>
      </c>
      <c r="AE53">
        <v>32.344590913665634</v>
      </c>
      <c r="AF53">
        <v>44.487879717980576</v>
      </c>
      <c r="AG53">
        <v>7.8982854941244449</v>
      </c>
      <c r="AH53">
        <v>7.3149435245248782</v>
      </c>
      <c r="AI53">
        <v>168</v>
      </c>
      <c r="AJ53">
        <v>115.75059523809522</v>
      </c>
      <c r="AK53">
        <v>25.334298153413354</v>
      </c>
    </row>
    <row r="54" spans="1:37">
      <c r="A54">
        <v>2</v>
      </c>
      <c r="B54">
        <v>24</v>
      </c>
      <c r="C54">
        <v>2023</v>
      </c>
      <c r="D54">
        <v>12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44</v>
      </c>
      <c r="R54">
        <v>62</v>
      </c>
      <c r="S54">
        <v>8.2580645161290303</v>
      </c>
      <c r="T54">
        <v>5.8709677419354858</v>
      </c>
      <c r="U54">
        <v>40.693548387096783</v>
      </c>
      <c r="V54">
        <v>19.354838709677423</v>
      </c>
      <c r="W54">
        <v>3.2258064516129026</v>
      </c>
      <c r="X54">
        <v>100</v>
      </c>
      <c r="Y54">
        <v>96.774193548387117</v>
      </c>
      <c r="Z54">
        <v>72.580645161290306</v>
      </c>
      <c r="AA54">
        <v>9.6908149224181148</v>
      </c>
      <c r="AB54">
        <v>1.8133508803297036</v>
      </c>
      <c r="AC54">
        <v>1.6212686287908444</v>
      </c>
      <c r="AD54">
        <v>65.552305569200939</v>
      </c>
      <c r="AE54">
        <v>40.462506814926719</v>
      </c>
      <c r="AF54">
        <v>33.5012031091387</v>
      </c>
      <c r="AG54">
        <v>1.194374879599307</v>
      </c>
      <c r="AH54">
        <v>1.1545358868695781</v>
      </c>
      <c r="AI54">
        <v>21</v>
      </c>
      <c r="AJ54">
        <v>118.19047619047622</v>
      </c>
      <c r="AK54">
        <v>24.308923817512223</v>
      </c>
    </row>
    <row r="55" spans="1:37">
      <c r="A55">
        <v>2</v>
      </c>
      <c r="B55">
        <v>25</v>
      </c>
      <c r="C55">
        <v>2022</v>
      </c>
      <c r="D55">
        <v>1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241</v>
      </c>
      <c r="R55">
        <v>374</v>
      </c>
      <c r="S55">
        <v>8.0320855614973254</v>
      </c>
      <c r="T55">
        <v>6.2860962566844911</v>
      </c>
      <c r="U55">
        <v>42.173074866310159</v>
      </c>
      <c r="V55">
        <v>11.76470588235294</v>
      </c>
      <c r="W55">
        <v>10.160427807486633</v>
      </c>
      <c r="X55">
        <v>98.93048128342248</v>
      </c>
      <c r="Y55">
        <v>93.048128342245988</v>
      </c>
      <c r="Z55">
        <v>71.657754010695186</v>
      </c>
      <c r="AA55">
        <v>12.891148930917725</v>
      </c>
      <c r="AB55">
        <v>1.955121461318482</v>
      </c>
      <c r="AC55">
        <v>1.9679162549398737</v>
      </c>
      <c r="AD55">
        <v>69.912140978408644</v>
      </c>
      <c r="AE55">
        <v>44.838093923462807</v>
      </c>
      <c r="AF55">
        <v>42.708780295656751</v>
      </c>
      <c r="AG55">
        <v>7.0103092783505154</v>
      </c>
      <c r="AH55">
        <v>6.8287775404403011</v>
      </c>
      <c r="AI55">
        <v>19</v>
      </c>
      <c r="AJ55">
        <v>119.8894736842105</v>
      </c>
      <c r="AK55">
        <v>26.056731918869328</v>
      </c>
    </row>
    <row r="56" spans="1:37">
      <c r="A56">
        <v>2</v>
      </c>
      <c r="B56">
        <v>26</v>
      </c>
      <c r="C56">
        <v>2022</v>
      </c>
      <c r="D56">
        <v>2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291</v>
      </c>
      <c r="R56">
        <v>440</v>
      </c>
      <c r="S56">
        <v>7.7818181818181822</v>
      </c>
      <c r="T56">
        <v>6.4818181818181806</v>
      </c>
      <c r="U56">
        <v>41.820227272727294</v>
      </c>
      <c r="V56">
        <v>13.636363636363638</v>
      </c>
      <c r="W56">
        <v>11.136363636363638</v>
      </c>
      <c r="X56">
        <v>99.090909090909108</v>
      </c>
      <c r="Y56">
        <v>94.772727272727266</v>
      </c>
      <c r="Z56">
        <v>70.454545454545453</v>
      </c>
      <c r="AA56">
        <v>11.479237183366363</v>
      </c>
      <c r="AB56">
        <v>1.8763204716670037</v>
      </c>
      <c r="AC56">
        <v>1.8064622290886621</v>
      </c>
      <c r="AD56">
        <v>70.478141672253031</v>
      </c>
      <c r="AE56">
        <v>50.054952485026369</v>
      </c>
      <c r="AF56">
        <v>47.825109066987423</v>
      </c>
      <c r="AG56">
        <v>8.247422680412372</v>
      </c>
      <c r="AH56">
        <v>7.9666394241128868</v>
      </c>
      <c r="AI56">
        <v>26</v>
      </c>
      <c r="AJ56">
        <v>120.53846153846156</v>
      </c>
      <c r="AK56">
        <v>25.578262534936265</v>
      </c>
    </row>
    <row r="57" spans="1:37">
      <c r="A57">
        <v>2</v>
      </c>
      <c r="B57">
        <v>27</v>
      </c>
      <c r="C57">
        <v>2022</v>
      </c>
      <c r="D57">
        <v>3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1529</v>
      </c>
      <c r="R57">
        <v>2263</v>
      </c>
      <c r="S57">
        <v>8.2337604949182488</v>
      </c>
      <c r="T57">
        <v>6.8930623066725589</v>
      </c>
      <c r="U57">
        <v>45.261467079098509</v>
      </c>
      <c r="V57">
        <v>10.649580203269998</v>
      </c>
      <c r="W57">
        <v>18.294299602297837</v>
      </c>
      <c r="X57">
        <v>99.734865223155097</v>
      </c>
      <c r="Y57">
        <v>97.74635439681839</v>
      </c>
      <c r="Z57">
        <v>80.645161290322562</v>
      </c>
      <c r="AA57">
        <v>11.474814010476731</v>
      </c>
      <c r="AB57">
        <v>1.7962179418074955</v>
      </c>
      <c r="AC57">
        <v>1.9539688559379804</v>
      </c>
      <c r="AD57">
        <v>72.674931354092578</v>
      </c>
      <c r="AE57">
        <v>52.24957580970419</v>
      </c>
      <c r="AF57">
        <v>48.694169816635984</v>
      </c>
      <c r="AG57">
        <v>42.417994376757264</v>
      </c>
      <c r="AH57">
        <v>44.345471487904511</v>
      </c>
      <c r="AI57">
        <v>125</v>
      </c>
      <c r="AJ57">
        <v>120.82640000000008</v>
      </c>
      <c r="AK57">
        <v>25.132377153733277</v>
      </c>
    </row>
    <row r="58" spans="1:37">
      <c r="A58">
        <v>2</v>
      </c>
      <c r="B58">
        <v>28</v>
      </c>
      <c r="C58">
        <v>2022</v>
      </c>
      <c r="D58">
        <v>4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247</v>
      </c>
      <c r="R58">
        <v>370</v>
      </c>
      <c r="S58">
        <v>7.8351351351351344</v>
      </c>
      <c r="T58">
        <v>7.0162162162162156</v>
      </c>
      <c r="U58">
        <v>42.13081081081085</v>
      </c>
      <c r="V58">
        <v>13.783783783783784</v>
      </c>
      <c r="W58">
        <v>19.459459459459463</v>
      </c>
      <c r="X58">
        <v>97.837837837837824</v>
      </c>
      <c r="Y58">
        <v>95.405405405405375</v>
      </c>
      <c r="Z58">
        <v>71.081081081081066</v>
      </c>
      <c r="AA58">
        <v>11.704682449108901</v>
      </c>
      <c r="AB58">
        <v>1.9870820949343679</v>
      </c>
      <c r="AC58">
        <v>1.9836512217289504</v>
      </c>
      <c r="AD58">
        <v>70.000171341009448</v>
      </c>
      <c r="AE58">
        <v>53.954103758451055</v>
      </c>
      <c r="AF58">
        <v>50.601938174363561</v>
      </c>
      <c r="AG58">
        <v>6.9353327085285867</v>
      </c>
      <c r="AH58">
        <v>6.7489721697765477</v>
      </c>
      <c r="AI58">
        <v>28</v>
      </c>
      <c r="AJ58">
        <v>118.9785714285714</v>
      </c>
      <c r="AK58">
        <v>26.324695533164498</v>
      </c>
    </row>
    <row r="59" spans="1:37">
      <c r="A59">
        <v>2</v>
      </c>
      <c r="B59">
        <v>29</v>
      </c>
      <c r="C59">
        <v>2022</v>
      </c>
      <c r="D59">
        <v>5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131</v>
      </c>
      <c r="R59">
        <v>190</v>
      </c>
      <c r="S59">
        <v>7.4105263157894754</v>
      </c>
      <c r="T59">
        <v>6.9105263157894763</v>
      </c>
      <c r="U59">
        <v>41.209473684210543</v>
      </c>
      <c r="V59">
        <v>8.9473684210526301</v>
      </c>
      <c r="W59">
        <v>19.473684210526311</v>
      </c>
      <c r="X59">
        <v>98.421052631578945</v>
      </c>
      <c r="Y59">
        <v>95.789473684210492</v>
      </c>
      <c r="Z59">
        <v>64.210526315789494</v>
      </c>
      <c r="AA59">
        <v>12.765562833648728</v>
      </c>
      <c r="AB59">
        <v>1.9894179886383876</v>
      </c>
      <c r="AC59">
        <v>2.2307409052038265</v>
      </c>
      <c r="AD59">
        <v>71.487751363176017</v>
      </c>
      <c r="AE59">
        <v>52.873600457121057</v>
      </c>
      <c r="AF59">
        <v>53.247252655481113</v>
      </c>
      <c r="AG59">
        <v>3.5613870665417062</v>
      </c>
      <c r="AH59">
        <v>3.3898990464009402</v>
      </c>
      <c r="AI59">
        <v>22</v>
      </c>
      <c r="AJ59">
        <v>116.0409090909091</v>
      </c>
      <c r="AK59">
        <v>24.629433103754536</v>
      </c>
    </row>
    <row r="60" spans="1:37">
      <c r="A60">
        <v>2</v>
      </c>
      <c r="B60">
        <v>30</v>
      </c>
      <c r="C60">
        <v>2022</v>
      </c>
      <c r="D60">
        <v>6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87</v>
      </c>
      <c r="R60">
        <v>115</v>
      </c>
      <c r="S60">
        <v>8.1826086956521742</v>
      </c>
      <c r="T60">
        <v>7.4869565217391294</v>
      </c>
      <c r="U60">
        <v>44.570434782608714</v>
      </c>
      <c r="V60">
        <v>3.4782608695652173</v>
      </c>
      <c r="W60">
        <v>28.695652173913043</v>
      </c>
      <c r="X60">
        <v>99.130434782608717</v>
      </c>
      <c r="Y60">
        <v>97.391304347826093</v>
      </c>
      <c r="Z60">
        <v>76.521739130434781</v>
      </c>
      <c r="AA60">
        <v>11.766858203652916</v>
      </c>
      <c r="AB60">
        <v>1.7721645261516956</v>
      </c>
      <c r="AC60">
        <v>2.2316506559682563</v>
      </c>
      <c r="AD60">
        <v>74.152074178348002</v>
      </c>
      <c r="AE60">
        <v>41.169526404502435</v>
      </c>
      <c r="AF60">
        <v>37.328700252802641</v>
      </c>
      <c r="AG60">
        <v>2.1555763823805059</v>
      </c>
      <c r="AH60">
        <v>2.219120099138248</v>
      </c>
      <c r="AI60">
        <v>4</v>
      </c>
      <c r="AJ60">
        <v>114.325</v>
      </c>
      <c r="AK60">
        <v>24.6071163233959</v>
      </c>
    </row>
    <row r="61" spans="1:37">
      <c r="A61">
        <v>2</v>
      </c>
      <c r="B61">
        <v>31</v>
      </c>
      <c r="C61">
        <v>2022</v>
      </c>
      <c r="D61">
        <v>7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18</v>
      </c>
      <c r="R61">
        <v>28</v>
      </c>
      <c r="S61">
        <v>7.5357142857142883</v>
      </c>
      <c r="T61">
        <v>7.1785714285714306</v>
      </c>
      <c r="U61">
        <v>44.585714285714282</v>
      </c>
      <c r="V61">
        <v>7.1428571428571441</v>
      </c>
      <c r="W61">
        <v>32.142857142857153</v>
      </c>
      <c r="X61">
        <v>96.428571428571445</v>
      </c>
      <c r="Y61">
        <v>92.857142857142875</v>
      </c>
      <c r="Z61">
        <v>71.428571428571445</v>
      </c>
      <c r="AA61">
        <v>16.415100066831211</v>
      </c>
      <c r="AB61">
        <v>1.7623471130679036</v>
      </c>
      <c r="AC61">
        <v>3.2299222837683992</v>
      </c>
      <c r="AD61">
        <v>89.123579046710489</v>
      </c>
      <c r="AE61">
        <v>81.187884073012938</v>
      </c>
      <c r="AF61">
        <v>81.766286918812582</v>
      </c>
      <c r="AG61">
        <v>0.52483598875351445</v>
      </c>
      <c r="AH61">
        <v>0.54049272900034884</v>
      </c>
      <c r="AI61">
        <v>0</v>
      </c>
    </row>
    <row r="62" spans="1:37">
      <c r="A62">
        <v>2</v>
      </c>
      <c r="B62">
        <v>32</v>
      </c>
      <c r="C62">
        <v>2022</v>
      </c>
      <c r="D62">
        <v>8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107</v>
      </c>
      <c r="R62">
        <v>139</v>
      </c>
      <c r="S62">
        <v>8.5179856115107899</v>
      </c>
      <c r="T62">
        <v>8.8201438848920883</v>
      </c>
      <c r="U62">
        <v>45.168345323741001</v>
      </c>
      <c r="V62">
        <v>4.3165467625899288</v>
      </c>
      <c r="W62">
        <v>57.553956834532357</v>
      </c>
      <c r="X62">
        <v>100</v>
      </c>
      <c r="Y62">
        <v>91.366906474820141</v>
      </c>
      <c r="Z62">
        <v>69.784172661870485</v>
      </c>
      <c r="AA62">
        <v>15.635842590696505</v>
      </c>
      <c r="AB62">
        <v>1.8205561565679369</v>
      </c>
      <c r="AC62">
        <v>1.7962863311882304</v>
      </c>
      <c r="AD62">
        <v>76.476104823206754</v>
      </c>
      <c r="AE62">
        <v>52.420592571791722</v>
      </c>
      <c r="AF62">
        <v>52.566847912346866</v>
      </c>
      <c r="AG62">
        <v>2.6054358013120904</v>
      </c>
      <c r="AH62">
        <v>2.7182229652000882</v>
      </c>
      <c r="AI62">
        <v>20</v>
      </c>
      <c r="AJ62">
        <v>121.71000000000002</v>
      </c>
      <c r="AK62">
        <v>25.638414876066243</v>
      </c>
    </row>
    <row r="63" spans="1:37">
      <c r="A63">
        <v>2</v>
      </c>
      <c r="B63">
        <v>33</v>
      </c>
      <c r="C63">
        <v>2022</v>
      </c>
      <c r="D63">
        <v>9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148</v>
      </c>
      <c r="R63">
        <v>201</v>
      </c>
      <c r="S63">
        <v>8.2935323383084611</v>
      </c>
      <c r="T63">
        <v>9.1492537313432827</v>
      </c>
      <c r="U63">
        <v>41.97761194029853</v>
      </c>
      <c r="V63">
        <v>3.4825870646766157</v>
      </c>
      <c r="W63">
        <v>58.208955223880601</v>
      </c>
      <c r="X63">
        <v>100</v>
      </c>
      <c r="Y63">
        <v>94.527363184079604</v>
      </c>
      <c r="Z63">
        <v>64.179104477611915</v>
      </c>
      <c r="AA63">
        <v>13.805790344398597</v>
      </c>
      <c r="AB63">
        <v>1.7501692768730828</v>
      </c>
      <c r="AC63">
        <v>2.1757624477761173</v>
      </c>
      <c r="AD63">
        <v>68.695838419083884</v>
      </c>
      <c r="AE63">
        <v>46.391659024710144</v>
      </c>
      <c r="AF63">
        <v>39.220620551990301</v>
      </c>
      <c r="AG63">
        <v>3.7675726335520152</v>
      </c>
      <c r="AH63">
        <v>3.6530017630090086</v>
      </c>
      <c r="AI63">
        <v>23</v>
      </c>
      <c r="AJ63">
        <v>116.55652173913045</v>
      </c>
      <c r="AK63">
        <v>24.942468050781649</v>
      </c>
    </row>
    <row r="64" spans="1:37">
      <c r="A64">
        <v>2</v>
      </c>
      <c r="B64">
        <v>34</v>
      </c>
      <c r="C64">
        <v>2022</v>
      </c>
      <c r="D64">
        <v>10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447</v>
      </c>
      <c r="R64">
        <v>608</v>
      </c>
      <c r="S64">
        <v>8.118421052631577</v>
      </c>
      <c r="T64">
        <v>8.0115131578947363</v>
      </c>
      <c r="U64">
        <v>42.474342105263155</v>
      </c>
      <c r="V64">
        <v>7.072368421052631</v>
      </c>
      <c r="W64">
        <v>37.828947368421048</v>
      </c>
      <c r="X64">
        <v>99.34210526315789</v>
      </c>
      <c r="Y64">
        <v>93.75</v>
      </c>
      <c r="Z64">
        <v>68.421052631578959</v>
      </c>
      <c r="AA64">
        <v>13.117027637420723</v>
      </c>
      <c r="AB64">
        <v>1.93116480573907</v>
      </c>
      <c r="AC64">
        <v>1.8186349926989152</v>
      </c>
      <c r="AD64">
        <v>66.9964503766154</v>
      </c>
      <c r="AE64">
        <v>28.631484683741856</v>
      </c>
      <c r="AF64">
        <v>37.847293678490075</v>
      </c>
      <c r="AG64">
        <v>11.39643861293346</v>
      </c>
      <c r="AH64">
        <v>11.18063155302516</v>
      </c>
      <c r="AI64">
        <v>56</v>
      </c>
      <c r="AJ64">
        <v>116.75714285714288</v>
      </c>
      <c r="AK64">
        <v>25.072713776221601</v>
      </c>
    </row>
    <row r="65" spans="1:37">
      <c r="A65">
        <v>2</v>
      </c>
      <c r="B65">
        <v>35</v>
      </c>
      <c r="C65">
        <v>2022</v>
      </c>
      <c r="D65">
        <v>11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306</v>
      </c>
      <c r="R65">
        <v>481</v>
      </c>
      <c r="S65">
        <v>8.016632016632018</v>
      </c>
      <c r="T65">
        <v>6.8378378378378351</v>
      </c>
      <c r="U65">
        <v>40.273804573804576</v>
      </c>
      <c r="V65">
        <v>11.642411642411648</v>
      </c>
      <c r="W65">
        <v>14.137214137214139</v>
      </c>
      <c r="X65">
        <v>98.544698544698562</v>
      </c>
      <c r="Y65">
        <v>89.397089397089402</v>
      </c>
      <c r="Z65">
        <v>61.538461538461519</v>
      </c>
      <c r="AA65">
        <v>13.679928233026979</v>
      </c>
      <c r="AB65">
        <v>1.8271838207745004</v>
      </c>
      <c r="AC65">
        <v>1.7310610780766549</v>
      </c>
      <c r="AD65">
        <v>70.275662023940981</v>
      </c>
      <c r="AE65">
        <v>37.990182312640897</v>
      </c>
      <c r="AF65">
        <v>38.79994283823499</v>
      </c>
      <c r="AG65">
        <v>9.0159325210871586</v>
      </c>
      <c r="AH65">
        <v>8.3869456891830065</v>
      </c>
      <c r="AI65">
        <v>55</v>
      </c>
      <c r="AJ65">
        <v>119.58181818181812</v>
      </c>
      <c r="AK65">
        <v>26.369737831341361</v>
      </c>
    </row>
    <row r="66" spans="1:37">
      <c r="A66">
        <v>2</v>
      </c>
      <c r="B66">
        <v>36</v>
      </c>
      <c r="C66">
        <v>2022</v>
      </c>
      <c r="D66">
        <v>12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86</v>
      </c>
      <c r="R66">
        <v>126</v>
      </c>
      <c r="S66">
        <v>7.587301587301587</v>
      </c>
      <c r="T66">
        <v>6.0079365079365079</v>
      </c>
      <c r="U66">
        <v>37.062698412698424</v>
      </c>
      <c r="V66">
        <v>19.047619047619055</v>
      </c>
      <c r="W66">
        <v>4.7619047619047636</v>
      </c>
      <c r="X66">
        <v>97.61904761904762</v>
      </c>
      <c r="Y66">
        <v>84.126984126984127</v>
      </c>
      <c r="Z66">
        <v>53.174603174603192</v>
      </c>
      <c r="AA66">
        <v>12.626645636120301</v>
      </c>
      <c r="AB66">
        <v>1.7469694451759701</v>
      </c>
      <c r="AC66">
        <v>1.6109547191277196</v>
      </c>
      <c r="AD66">
        <v>73.119883459311097</v>
      </c>
      <c r="AE66">
        <v>38.343837019855407</v>
      </c>
      <c r="AF66">
        <v>36.495364469908822</v>
      </c>
      <c r="AG66">
        <v>2.3617619493908157</v>
      </c>
      <c r="AH66">
        <v>2.0218255328089798</v>
      </c>
      <c r="AI66">
        <v>14</v>
      </c>
      <c r="AJ66">
        <v>108.9785714285714</v>
      </c>
      <c r="AK66">
        <v>20.264085464655864</v>
      </c>
    </row>
    <row r="67" spans="1:37">
      <c r="A67">
        <v>3</v>
      </c>
      <c r="B67">
        <v>1</v>
      </c>
      <c r="C67">
        <v>2024</v>
      </c>
      <c r="D67">
        <v>99</v>
      </c>
      <c r="E67">
        <v>1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5</v>
      </c>
      <c r="R67">
        <v>5</v>
      </c>
      <c r="S67">
        <v>10.199999999999999</v>
      </c>
      <c r="T67">
        <v>7.2</v>
      </c>
      <c r="U67">
        <v>55.3</v>
      </c>
      <c r="V67">
        <v>0</v>
      </c>
      <c r="W67">
        <v>0</v>
      </c>
      <c r="X67">
        <v>100</v>
      </c>
      <c r="Y67">
        <v>100</v>
      </c>
      <c r="Z67">
        <v>100</v>
      </c>
      <c r="AA67">
        <v>5.7785811407300098</v>
      </c>
      <c r="AB67">
        <v>0.40000000000001695</v>
      </c>
      <c r="AC67">
        <v>0.97979589711326642</v>
      </c>
      <c r="AD67">
        <v>68.355880168550698</v>
      </c>
      <c r="AE67">
        <v>36.030752716967811</v>
      </c>
      <c r="AF67">
        <v>40.824829046385346</v>
      </c>
      <c r="AG67">
        <v>0.10506408909434752</v>
      </c>
      <c r="AH67">
        <v>0.13790007855067751</v>
      </c>
      <c r="AI67">
        <v>0</v>
      </c>
    </row>
    <row r="68" spans="1:37">
      <c r="A68">
        <v>3</v>
      </c>
      <c r="B68">
        <v>2</v>
      </c>
      <c r="C68">
        <v>2024</v>
      </c>
      <c r="D68">
        <v>99</v>
      </c>
      <c r="E68">
        <v>2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80</v>
      </c>
      <c r="R68">
        <v>107</v>
      </c>
      <c r="S68">
        <v>8.3551401869158894</v>
      </c>
      <c r="T68">
        <v>6.4953271028037403</v>
      </c>
      <c r="U68">
        <v>42.995327102803742</v>
      </c>
      <c r="V68">
        <v>14.95327102803738</v>
      </c>
      <c r="W68">
        <v>8.4112149532710312</v>
      </c>
      <c r="X68">
        <v>98.130841121495365</v>
      </c>
      <c r="Y68">
        <v>95.327102803738271</v>
      </c>
      <c r="Z68">
        <v>73.831775700934571</v>
      </c>
      <c r="AA68">
        <v>11.306059769425699</v>
      </c>
      <c r="AB68">
        <v>1.5422543061485068</v>
      </c>
      <c r="AC68">
        <v>1.42981491368508</v>
      </c>
      <c r="AD68">
        <v>75.325491071753291</v>
      </c>
      <c r="AE68">
        <v>46.507491704771191</v>
      </c>
      <c r="AF68">
        <v>40.338061251544005</v>
      </c>
      <c r="AG68">
        <v>2.2483715066190375</v>
      </c>
      <c r="AH68">
        <v>2.2944278892310752</v>
      </c>
      <c r="AI68">
        <v>80</v>
      </c>
      <c r="AJ68">
        <v>118.83749999999998</v>
      </c>
      <c r="AK68">
        <v>25.151630063760152</v>
      </c>
    </row>
    <row r="69" spans="1:37">
      <c r="A69">
        <v>3</v>
      </c>
      <c r="B69">
        <v>3</v>
      </c>
      <c r="C69">
        <v>2024</v>
      </c>
      <c r="D69">
        <v>99</v>
      </c>
      <c r="E69">
        <v>3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38</v>
      </c>
      <c r="R69">
        <v>52</v>
      </c>
      <c r="S69">
        <v>7.75</v>
      </c>
      <c r="T69">
        <v>5.7884615384615401</v>
      </c>
      <c r="U69">
        <v>36.771153846153837</v>
      </c>
      <c r="V69">
        <v>19.230769230769223</v>
      </c>
      <c r="W69">
        <v>1.9230769230769225</v>
      </c>
      <c r="X69">
        <v>100</v>
      </c>
      <c r="Y69">
        <v>82.692307692307708</v>
      </c>
      <c r="Z69">
        <v>53.84615384615384</v>
      </c>
      <c r="AA69">
        <v>13.246513859799897</v>
      </c>
      <c r="AB69">
        <v>1.6157279854842284</v>
      </c>
      <c r="AC69">
        <v>1.2910421917305439</v>
      </c>
      <c r="AD69">
        <v>73.240453379276815</v>
      </c>
      <c r="AE69">
        <v>38.950299931852861</v>
      </c>
      <c r="AF69">
        <v>31.575377355021047</v>
      </c>
      <c r="AG69">
        <v>1.0926665265812148</v>
      </c>
      <c r="AH69">
        <v>0.95363016346021889</v>
      </c>
      <c r="AI69">
        <v>35</v>
      </c>
      <c r="AJ69">
        <v>114.70857142857147</v>
      </c>
      <c r="AK69">
        <v>23.850022748465086</v>
      </c>
    </row>
    <row r="70" spans="1:37">
      <c r="A70">
        <v>3</v>
      </c>
      <c r="B70">
        <v>4</v>
      </c>
      <c r="C70">
        <v>2024</v>
      </c>
      <c r="D70">
        <v>99</v>
      </c>
      <c r="E70">
        <v>4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77</v>
      </c>
      <c r="R70">
        <v>112</v>
      </c>
      <c r="S70">
        <v>8.3928571428571388</v>
      </c>
      <c r="T70">
        <v>6.8392857142857109</v>
      </c>
      <c r="U70">
        <v>41.587499999999999</v>
      </c>
      <c r="V70">
        <v>6.25</v>
      </c>
      <c r="W70">
        <v>16.964285714285722</v>
      </c>
      <c r="X70">
        <v>99.107142857142875</v>
      </c>
      <c r="Y70">
        <v>87.5</v>
      </c>
      <c r="Z70">
        <v>71.428571428571445</v>
      </c>
      <c r="AA70">
        <v>13.461593018924003</v>
      </c>
      <c r="AB70">
        <v>1.7645170467193787</v>
      </c>
      <c r="AC70">
        <v>1.7193934324377882</v>
      </c>
      <c r="AD70">
        <v>76.450192316711707</v>
      </c>
      <c r="AE70">
        <v>46.528663725716363</v>
      </c>
      <c r="AF70">
        <v>46.519413823255888</v>
      </c>
      <c r="AG70">
        <v>2.3534355957133859</v>
      </c>
      <c r="AH70">
        <v>2.3230053738638192</v>
      </c>
      <c r="AI70">
        <v>84</v>
      </c>
      <c r="AJ70">
        <v>118.08928571428577</v>
      </c>
      <c r="AK70">
        <v>26.360716300381956</v>
      </c>
    </row>
    <row r="71" spans="1:37">
      <c r="A71">
        <v>3</v>
      </c>
      <c r="B71">
        <v>5</v>
      </c>
      <c r="C71">
        <v>2024</v>
      </c>
      <c r="D71">
        <v>99</v>
      </c>
      <c r="E71">
        <v>5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19</v>
      </c>
      <c r="R71">
        <v>23</v>
      </c>
      <c r="S71">
        <v>7.7826086956521747</v>
      </c>
      <c r="T71">
        <v>7.304347826086957</v>
      </c>
      <c r="U71">
        <v>39.534782608695657</v>
      </c>
      <c r="V71">
        <v>4.3478260869565215</v>
      </c>
      <c r="W71">
        <v>21.739130434782609</v>
      </c>
      <c r="X71">
        <v>100</v>
      </c>
      <c r="Y71">
        <v>86.956521739130437</v>
      </c>
      <c r="Z71">
        <v>73.913043478260875</v>
      </c>
      <c r="AA71">
        <v>10.615067580347732</v>
      </c>
      <c r="AB71">
        <v>1.3817607462670196</v>
      </c>
      <c r="AC71">
        <v>2.215258991801218</v>
      </c>
      <c r="AD71">
        <v>73.832027275429013</v>
      </c>
      <c r="AE71">
        <v>36.471721538450069</v>
      </c>
      <c r="AF71">
        <v>24.888115592828456</v>
      </c>
      <c r="AG71">
        <v>0.48329480983399881</v>
      </c>
      <c r="AH71">
        <v>0.45349924566412686</v>
      </c>
      <c r="AI71">
        <v>14</v>
      </c>
      <c r="AJ71">
        <v>116.44285714285712</v>
      </c>
      <c r="AK71">
        <v>25.811700979966847</v>
      </c>
    </row>
    <row r="72" spans="1:37">
      <c r="A72">
        <v>3</v>
      </c>
      <c r="B72">
        <v>6</v>
      </c>
      <c r="C72">
        <v>2024</v>
      </c>
      <c r="D72">
        <v>99</v>
      </c>
      <c r="E72">
        <v>6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79</v>
      </c>
      <c r="R72">
        <v>129</v>
      </c>
      <c r="S72">
        <v>7.8527131782945725</v>
      </c>
      <c r="T72">
        <v>6.2790697674418636</v>
      </c>
      <c r="U72">
        <v>41.136434108527133</v>
      </c>
      <c r="V72">
        <v>14.728682170542628</v>
      </c>
      <c r="W72">
        <v>8.5271317829457374</v>
      </c>
      <c r="X72">
        <v>100</v>
      </c>
      <c r="Y72">
        <v>93.798449612403104</v>
      </c>
      <c r="Z72">
        <v>67.441860465116264</v>
      </c>
      <c r="AA72">
        <v>11.996252244120784</v>
      </c>
      <c r="AB72">
        <v>1.9132373440813828</v>
      </c>
      <c r="AC72">
        <v>1.7207207079658311</v>
      </c>
      <c r="AD72">
        <v>79.19207071470025</v>
      </c>
      <c r="AE72">
        <v>51.790059754146839</v>
      </c>
      <c r="AF72">
        <v>57.289801222083319</v>
      </c>
      <c r="AG72">
        <v>2.710653498634167</v>
      </c>
      <c r="AH72">
        <v>2.6465842923581393</v>
      </c>
      <c r="AI72">
        <v>110</v>
      </c>
      <c r="AJ72">
        <v>116.52181818181816</v>
      </c>
      <c r="AK72">
        <v>25.281924199755458</v>
      </c>
    </row>
    <row r="73" spans="1:37">
      <c r="A73">
        <v>3</v>
      </c>
      <c r="B73">
        <v>7</v>
      </c>
      <c r="C73">
        <v>2024</v>
      </c>
      <c r="D73">
        <v>99</v>
      </c>
      <c r="E73">
        <v>7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32</v>
      </c>
      <c r="R73">
        <v>42</v>
      </c>
      <c r="S73">
        <v>8.1190476190476222</v>
      </c>
      <c r="T73">
        <v>7.0714285714285694</v>
      </c>
      <c r="U73">
        <v>38.861904761904775</v>
      </c>
      <c r="V73">
        <v>14.285714285714288</v>
      </c>
      <c r="W73">
        <v>16.666666666666671</v>
      </c>
      <c r="X73">
        <v>100</v>
      </c>
      <c r="Y73">
        <v>85.714285714285694</v>
      </c>
      <c r="Z73">
        <v>59.523809523809554</v>
      </c>
      <c r="AA73">
        <v>12.6739318584579</v>
      </c>
      <c r="AB73">
        <v>1.7071611209755611</v>
      </c>
      <c r="AC73">
        <v>1.5795245991068556</v>
      </c>
      <c r="AD73">
        <v>77.205548955308089</v>
      </c>
      <c r="AE73">
        <v>49.895307369895889</v>
      </c>
      <c r="AF73">
        <v>39.418653563308254</v>
      </c>
      <c r="AG73">
        <v>0.88253834839251932</v>
      </c>
      <c r="AH73">
        <v>0.81403438774110692</v>
      </c>
      <c r="AI73">
        <v>37</v>
      </c>
      <c r="AJ73">
        <v>115.54054054054056</v>
      </c>
      <c r="AK73">
        <v>24.419955812286343</v>
      </c>
    </row>
    <row r="74" spans="1:37">
      <c r="A74">
        <v>3</v>
      </c>
      <c r="B74">
        <v>8</v>
      </c>
      <c r="C74">
        <v>2024</v>
      </c>
      <c r="D74">
        <v>99</v>
      </c>
      <c r="E74">
        <v>8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64</v>
      </c>
      <c r="R74">
        <v>89</v>
      </c>
      <c r="S74">
        <v>8.460674157303373</v>
      </c>
      <c r="T74">
        <v>6.404494382022472</v>
      </c>
      <c r="U74">
        <v>43.804494382022469</v>
      </c>
      <c r="V74">
        <v>12.359550561797752</v>
      </c>
      <c r="W74">
        <v>10.112359550561798</v>
      </c>
      <c r="X74">
        <v>100</v>
      </c>
      <c r="Y74">
        <v>95.50561797752809</v>
      </c>
      <c r="Z74">
        <v>76.404494382022477</v>
      </c>
      <c r="AA74">
        <v>11.631620116824008</v>
      </c>
      <c r="AB74">
        <v>1.7740715550931332</v>
      </c>
      <c r="AC74">
        <v>1.6056018586873031</v>
      </c>
      <c r="AD74">
        <v>60.990409197276314</v>
      </c>
      <c r="AE74">
        <v>35.95590894186828</v>
      </c>
      <c r="AF74">
        <v>19.492440485259433</v>
      </c>
      <c r="AG74">
        <v>1.8701407858793859</v>
      </c>
      <c r="AH74">
        <v>1.9443661708414877</v>
      </c>
      <c r="AI74">
        <v>61</v>
      </c>
      <c r="AJ74">
        <v>118.72131147540983</v>
      </c>
      <c r="AK74">
        <v>26.52513733248772</v>
      </c>
    </row>
    <row r="75" spans="1:37">
      <c r="A75">
        <v>3</v>
      </c>
      <c r="B75">
        <v>9</v>
      </c>
      <c r="C75">
        <v>2024</v>
      </c>
      <c r="D75">
        <v>99</v>
      </c>
      <c r="E75">
        <v>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26</v>
      </c>
      <c r="R75">
        <v>43</v>
      </c>
      <c r="S75">
        <v>7.7209302325581408</v>
      </c>
      <c r="T75">
        <v>6.5348837209302335</v>
      </c>
      <c r="U75">
        <v>41.255813953488349</v>
      </c>
      <c r="V75">
        <v>25.581395348837205</v>
      </c>
      <c r="W75">
        <v>6.9767441860465107</v>
      </c>
      <c r="X75">
        <v>100</v>
      </c>
      <c r="Y75">
        <v>100</v>
      </c>
      <c r="Z75">
        <v>65.116279069767444</v>
      </c>
      <c r="AA75">
        <v>10.0299389579534</v>
      </c>
      <c r="AB75">
        <v>1.6185779201214201</v>
      </c>
      <c r="AC75">
        <v>1.3355399084056945</v>
      </c>
      <c r="AD75">
        <v>69.014315677765012</v>
      </c>
      <c r="AE75">
        <v>38.214532162407551</v>
      </c>
      <c r="AF75">
        <v>40.255817560472487</v>
      </c>
      <c r="AG75">
        <v>0.90355116621138898</v>
      </c>
      <c r="AH75">
        <v>0.88475493435407615</v>
      </c>
      <c r="AI75">
        <v>30</v>
      </c>
      <c r="AJ75">
        <v>118.93666666666664</v>
      </c>
      <c r="AK75">
        <v>25.450369179598397</v>
      </c>
    </row>
    <row r="76" spans="1:37">
      <c r="A76">
        <v>3</v>
      </c>
      <c r="B76">
        <v>10</v>
      </c>
      <c r="C76">
        <v>2024</v>
      </c>
      <c r="D76">
        <v>99</v>
      </c>
      <c r="E76">
        <v>10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701</v>
      </c>
      <c r="R76">
        <v>1062</v>
      </c>
      <c r="S76">
        <v>8.3201506591337111</v>
      </c>
      <c r="T76">
        <v>6.9246704331450086</v>
      </c>
      <c r="U76">
        <v>44.222504708097958</v>
      </c>
      <c r="V76">
        <v>11.581920903954805</v>
      </c>
      <c r="W76">
        <v>19.774011299435024</v>
      </c>
      <c r="X76">
        <v>99.529190207156347</v>
      </c>
      <c r="Y76">
        <v>97.080979284369121</v>
      </c>
      <c r="Z76">
        <v>77.30696798493409</v>
      </c>
      <c r="AA76">
        <v>11.766379061219665</v>
      </c>
      <c r="AB76">
        <v>1.734535864883566</v>
      </c>
      <c r="AC76">
        <v>1.8554073351004721</v>
      </c>
      <c r="AD76">
        <v>73.999359662551157</v>
      </c>
      <c r="AE76">
        <v>47.026579257877998</v>
      </c>
      <c r="AF76">
        <v>45.807552282690438</v>
      </c>
      <c r="AG76">
        <v>22.31561252363943</v>
      </c>
      <c r="AH76">
        <v>23.42271486104012</v>
      </c>
      <c r="AI76">
        <v>944</v>
      </c>
      <c r="AJ76">
        <v>118.9691737288136</v>
      </c>
      <c r="AK76">
        <v>25.989039817629457</v>
      </c>
    </row>
    <row r="77" spans="1:37">
      <c r="A77">
        <v>3</v>
      </c>
      <c r="B77">
        <v>11</v>
      </c>
      <c r="C77">
        <v>2024</v>
      </c>
      <c r="D77">
        <v>99</v>
      </c>
      <c r="E77">
        <v>11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462</v>
      </c>
      <c r="R77">
        <v>609</v>
      </c>
      <c r="S77">
        <v>8.3185550082101809</v>
      </c>
      <c r="T77">
        <v>7.3119868637109997</v>
      </c>
      <c r="U77">
        <v>44.308866995073885</v>
      </c>
      <c r="V77">
        <v>11.658456486042695</v>
      </c>
      <c r="W77">
        <v>26.4367816091954</v>
      </c>
      <c r="X77">
        <v>99.835796387520517</v>
      </c>
      <c r="Y77">
        <v>97.865353037766809</v>
      </c>
      <c r="Z77">
        <v>77.175697865353058</v>
      </c>
      <c r="AA77">
        <v>11.692692911285048</v>
      </c>
      <c r="AB77">
        <v>1.7154759345772452</v>
      </c>
      <c r="AC77">
        <v>1.9713558368858275</v>
      </c>
      <c r="AD77">
        <v>78.386187614771274</v>
      </c>
      <c r="AE77">
        <v>46.697120225349423</v>
      </c>
      <c r="AF77">
        <v>45.761756429320691</v>
      </c>
      <c r="AG77">
        <v>12.796806051691529</v>
      </c>
      <c r="AH77">
        <v>13.457900577285129</v>
      </c>
      <c r="AI77">
        <v>486</v>
      </c>
      <c r="AJ77">
        <v>119.06790123456796</v>
      </c>
      <c r="AK77">
        <v>26.007881953773673</v>
      </c>
    </row>
    <row r="78" spans="1:37">
      <c r="A78">
        <v>3</v>
      </c>
      <c r="B78">
        <v>12</v>
      </c>
      <c r="C78">
        <v>2024</v>
      </c>
      <c r="D78">
        <v>99</v>
      </c>
      <c r="E78">
        <v>12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359</v>
      </c>
      <c r="R78">
        <v>508</v>
      </c>
      <c r="S78">
        <v>8.1181102362204722</v>
      </c>
      <c r="T78">
        <v>7.0177165354330713</v>
      </c>
      <c r="U78">
        <v>43.112204724409445</v>
      </c>
      <c r="V78">
        <v>12.99212598425197</v>
      </c>
      <c r="W78">
        <v>23.031496062992129</v>
      </c>
      <c r="X78">
        <v>99.015748031496059</v>
      </c>
      <c r="Y78">
        <v>94.881889763779526</v>
      </c>
      <c r="Z78">
        <v>74.015748031496074</v>
      </c>
      <c r="AA78">
        <v>12.077867792569236</v>
      </c>
      <c r="AB78">
        <v>1.9067396967894037</v>
      </c>
      <c r="AC78">
        <v>2.1973680351394393</v>
      </c>
      <c r="AD78">
        <v>74.071583377971493</v>
      </c>
      <c r="AE78">
        <v>53.014015836109849</v>
      </c>
      <c r="AF78">
        <v>46.980184586834142</v>
      </c>
      <c r="AG78">
        <v>10.674511451985712</v>
      </c>
      <c r="AH78">
        <v>10.922783437028531</v>
      </c>
      <c r="AI78">
        <v>392</v>
      </c>
      <c r="AJ78">
        <v>118.82857142857148</v>
      </c>
      <c r="AK78">
        <v>25.914092327926312</v>
      </c>
    </row>
    <row r="79" spans="1:37">
      <c r="A79">
        <v>3</v>
      </c>
      <c r="B79">
        <v>13</v>
      </c>
      <c r="C79">
        <v>2024</v>
      </c>
      <c r="D79">
        <v>99</v>
      </c>
      <c r="E79">
        <v>13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</row>
    <row r="80" spans="1:37">
      <c r="A80">
        <v>3</v>
      </c>
      <c r="B80">
        <v>14</v>
      </c>
      <c r="C80">
        <v>2024</v>
      </c>
      <c r="D80">
        <v>99</v>
      </c>
      <c r="E80">
        <v>14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56</v>
      </c>
      <c r="R80">
        <v>95</v>
      </c>
      <c r="S80">
        <v>7.8105263157894749</v>
      </c>
      <c r="T80">
        <v>7.273684210526314</v>
      </c>
      <c r="U80">
        <v>40.696842105263151</v>
      </c>
      <c r="V80">
        <v>10.526315789473689</v>
      </c>
      <c r="W80">
        <v>20</v>
      </c>
      <c r="X80">
        <v>95.789473684210492</v>
      </c>
      <c r="Y80">
        <v>89.473684210526301</v>
      </c>
      <c r="Z80">
        <v>65.263157894736821</v>
      </c>
      <c r="AA80">
        <v>12.979444904451812</v>
      </c>
      <c r="AB80">
        <v>1.8370155249156597</v>
      </c>
      <c r="AC80">
        <v>1.9108670132644685</v>
      </c>
      <c r="AD80">
        <v>70.907422799877196</v>
      </c>
      <c r="AE80">
        <v>66.203597251089931</v>
      </c>
      <c r="AF80">
        <v>50.955814294163133</v>
      </c>
      <c r="AG80">
        <v>1.9962176927926032</v>
      </c>
      <c r="AH80">
        <v>1.9282071742952247</v>
      </c>
      <c r="AI80">
        <v>39</v>
      </c>
      <c r="AJ80">
        <v>121.02051282051281</v>
      </c>
      <c r="AK80">
        <v>25.804992230554632</v>
      </c>
    </row>
    <row r="81" spans="1:37">
      <c r="A81">
        <v>3</v>
      </c>
      <c r="B81">
        <v>15</v>
      </c>
      <c r="C81">
        <v>2024</v>
      </c>
      <c r="D81">
        <v>99</v>
      </c>
      <c r="E81">
        <v>15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161</v>
      </c>
      <c r="R81">
        <v>224</v>
      </c>
      <c r="S81">
        <v>7.5580357142857117</v>
      </c>
      <c r="T81">
        <v>7.0714285714285694</v>
      </c>
      <c r="U81">
        <v>38.821428571428591</v>
      </c>
      <c r="V81">
        <v>13.392857142857141</v>
      </c>
      <c r="W81">
        <v>21.428571428571423</v>
      </c>
      <c r="X81">
        <v>99.553571428571445</v>
      </c>
      <c r="Y81">
        <v>87.946428571428555</v>
      </c>
      <c r="Z81">
        <v>62.053571428571438</v>
      </c>
      <c r="AA81">
        <v>12.220072250863598</v>
      </c>
      <c r="AB81">
        <v>1.9170819712361753</v>
      </c>
      <c r="AC81">
        <v>1.8210783977117089</v>
      </c>
      <c r="AD81">
        <v>78.376874006777996</v>
      </c>
      <c r="AE81">
        <v>52.733125148266943</v>
      </c>
      <c r="AF81">
        <v>51.158781632618087</v>
      </c>
      <c r="AG81">
        <v>4.7068711914267718</v>
      </c>
      <c r="AH81">
        <v>4.33699487550341</v>
      </c>
      <c r="AI81">
        <v>192</v>
      </c>
      <c r="AJ81">
        <v>116.90468750000008</v>
      </c>
      <c r="AK81">
        <v>24.112683610614209</v>
      </c>
    </row>
    <row r="82" spans="1:37">
      <c r="A82">
        <v>3</v>
      </c>
      <c r="B82">
        <v>16</v>
      </c>
      <c r="C82">
        <v>2024</v>
      </c>
      <c r="D82">
        <v>99</v>
      </c>
      <c r="E82">
        <v>16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13</v>
      </c>
      <c r="R82">
        <v>19</v>
      </c>
      <c r="S82">
        <v>7.5789473684210495</v>
      </c>
      <c r="T82">
        <v>7.1578947368421044</v>
      </c>
      <c r="U82">
        <v>38.19473684210525</v>
      </c>
      <c r="V82">
        <v>15.789473684210527</v>
      </c>
      <c r="W82">
        <v>21.052631578947377</v>
      </c>
      <c r="X82">
        <v>100</v>
      </c>
      <c r="Y82">
        <v>84.210526315789508</v>
      </c>
      <c r="Z82">
        <v>57.894736842105239</v>
      </c>
      <c r="AA82">
        <v>10.842580469912944</v>
      </c>
      <c r="AB82">
        <v>1.310515747156711</v>
      </c>
      <c r="AC82">
        <v>2.0069132594671171</v>
      </c>
      <c r="AD82">
        <v>67.952886077854643</v>
      </c>
      <c r="AE82">
        <v>37.905121892924697</v>
      </c>
      <c r="AF82">
        <v>62.561679198459672</v>
      </c>
      <c r="AG82">
        <v>0.39924353855852063</v>
      </c>
      <c r="AH82">
        <v>0.36193159856863194</v>
      </c>
      <c r="AI82">
        <v>12</v>
      </c>
      <c r="AJ82">
        <v>118.49166666666665</v>
      </c>
      <c r="AK82">
        <v>24.627184480495433</v>
      </c>
    </row>
    <row r="83" spans="1:37">
      <c r="A83">
        <v>3</v>
      </c>
      <c r="B83">
        <v>17</v>
      </c>
      <c r="C83">
        <v>2024</v>
      </c>
      <c r="D83">
        <v>99</v>
      </c>
      <c r="E83">
        <v>17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34</v>
      </c>
      <c r="R83">
        <v>51</v>
      </c>
      <c r="S83">
        <v>7.2549019607843137</v>
      </c>
      <c r="T83">
        <v>6.8235294117647056</v>
      </c>
      <c r="U83">
        <v>35.47450980392157</v>
      </c>
      <c r="V83">
        <v>9.8039215686274535</v>
      </c>
      <c r="W83">
        <v>19.607843137254903</v>
      </c>
      <c r="X83">
        <v>92.15686274509801</v>
      </c>
      <c r="Y83">
        <v>74.509803921568619</v>
      </c>
      <c r="Z83">
        <v>50.980392156862735</v>
      </c>
      <c r="AA83">
        <v>14.22091587377969</v>
      </c>
      <c r="AB83">
        <v>2.0373294443702794</v>
      </c>
      <c r="AC83">
        <v>2.1936260817171758</v>
      </c>
      <c r="AD83">
        <v>84.056937033651053</v>
      </c>
      <c r="AE83">
        <v>62.708559518690606</v>
      </c>
      <c r="AF83">
        <v>64.184893482473925</v>
      </c>
      <c r="AG83">
        <v>1.0716537087623452</v>
      </c>
      <c r="AH83">
        <v>0.90231038739199221</v>
      </c>
      <c r="AI83">
        <v>46</v>
      </c>
      <c r="AJ83">
        <v>114.36304347826078</v>
      </c>
      <c r="AK83">
        <v>23.045893023974902</v>
      </c>
    </row>
    <row r="84" spans="1:37">
      <c r="A84">
        <v>3</v>
      </c>
      <c r="B84">
        <v>18</v>
      </c>
      <c r="C84">
        <v>2024</v>
      </c>
      <c r="D84">
        <v>99</v>
      </c>
      <c r="E84">
        <v>18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18</v>
      </c>
      <c r="R84">
        <v>30</v>
      </c>
      <c r="S84">
        <v>8.2666666666666693</v>
      </c>
      <c r="T84">
        <v>8.0666666666666664</v>
      </c>
      <c r="U84">
        <v>44.386666666666656</v>
      </c>
      <c r="V84">
        <v>3.3333333333333344</v>
      </c>
      <c r="W84">
        <v>40</v>
      </c>
      <c r="X84">
        <v>100</v>
      </c>
      <c r="Y84">
        <v>100</v>
      </c>
      <c r="Z84">
        <v>76.666666666666686</v>
      </c>
      <c r="AA84">
        <v>11.158516428669609</v>
      </c>
      <c r="AB84">
        <v>2.0154955277107938</v>
      </c>
      <c r="AC84">
        <v>2.3084386257574394</v>
      </c>
      <c r="AD84">
        <v>76.435162808009778</v>
      </c>
      <c r="AE84">
        <v>42.953256972632509</v>
      </c>
      <c r="AF84">
        <v>33.290482753804682</v>
      </c>
      <c r="AG84">
        <v>0.63038453456608523</v>
      </c>
      <c r="AH84">
        <v>0.664114808672992</v>
      </c>
      <c r="AI84">
        <v>29</v>
      </c>
      <c r="AJ84">
        <v>120.54827586206902</v>
      </c>
      <c r="AK84">
        <v>24.84156413586572</v>
      </c>
    </row>
    <row r="85" spans="1:37">
      <c r="A85">
        <v>3</v>
      </c>
      <c r="B85">
        <v>19</v>
      </c>
      <c r="C85">
        <v>2024</v>
      </c>
      <c r="D85">
        <v>99</v>
      </c>
      <c r="E85">
        <v>19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17</v>
      </c>
      <c r="R85">
        <v>20</v>
      </c>
      <c r="S85">
        <v>7.6</v>
      </c>
      <c r="T85">
        <v>7</v>
      </c>
      <c r="U85">
        <v>39.36</v>
      </c>
      <c r="V85">
        <v>10</v>
      </c>
      <c r="W85">
        <v>15</v>
      </c>
      <c r="X85">
        <v>100</v>
      </c>
      <c r="Y85">
        <v>90</v>
      </c>
      <c r="Z85">
        <v>60</v>
      </c>
      <c r="AA85">
        <v>11.70454612533096</v>
      </c>
      <c r="AB85">
        <v>1.9078784028338904</v>
      </c>
      <c r="AC85">
        <v>1.7029386365926396</v>
      </c>
      <c r="AD85">
        <v>90.565291087973137</v>
      </c>
      <c r="AE85">
        <v>25.938028714506743</v>
      </c>
      <c r="AF85">
        <v>27.700832337020113</v>
      </c>
      <c r="AG85">
        <v>0.42025635637739006</v>
      </c>
      <c r="AH85">
        <v>0.39260376793885488</v>
      </c>
      <c r="AI85">
        <v>19</v>
      </c>
      <c r="AJ85">
        <v>116.47894736842102</v>
      </c>
      <c r="AK85">
        <v>24.417907882020764</v>
      </c>
    </row>
    <row r="86" spans="1:37">
      <c r="A86">
        <v>3</v>
      </c>
      <c r="B86">
        <v>20</v>
      </c>
      <c r="C86">
        <v>2024</v>
      </c>
      <c r="D86">
        <v>99</v>
      </c>
      <c r="E86">
        <v>20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21</v>
      </c>
      <c r="R86">
        <v>24</v>
      </c>
      <c r="S86">
        <v>8.2916666666666643</v>
      </c>
      <c r="T86">
        <v>8.1666666666666661</v>
      </c>
      <c r="U86">
        <v>40.583333333333343</v>
      </c>
      <c r="V86">
        <v>12.5</v>
      </c>
      <c r="W86">
        <v>25</v>
      </c>
      <c r="X86">
        <v>100</v>
      </c>
      <c r="Y86">
        <v>91.666666666666686</v>
      </c>
      <c r="Z86">
        <v>54.16666666666665</v>
      </c>
      <c r="AA86">
        <v>15.430939339161707</v>
      </c>
      <c r="AB86">
        <v>2.1307112792576004</v>
      </c>
      <c r="AC86">
        <v>2.5110865288865631</v>
      </c>
      <c r="AD86">
        <v>87.089435000068974</v>
      </c>
      <c r="AE86">
        <v>60.837599924956443</v>
      </c>
      <c r="AF86">
        <v>73.852209192785551</v>
      </c>
      <c r="AG86">
        <v>0.50430762765286818</v>
      </c>
      <c r="AH86">
        <v>0.48576736531052433</v>
      </c>
      <c r="AI86">
        <v>22</v>
      </c>
      <c r="AJ86">
        <v>114.9590909090909</v>
      </c>
      <c r="AK86">
        <v>24.615995244383576</v>
      </c>
    </row>
    <row r="87" spans="1:37">
      <c r="A87">
        <v>3</v>
      </c>
      <c r="B87">
        <v>21</v>
      </c>
      <c r="C87">
        <v>2024</v>
      </c>
      <c r="D87">
        <v>99</v>
      </c>
      <c r="E87">
        <v>21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13</v>
      </c>
      <c r="R87">
        <v>19</v>
      </c>
      <c r="S87">
        <v>7.3684210526315779</v>
      </c>
      <c r="T87">
        <v>6.4736842105263186</v>
      </c>
      <c r="U87">
        <v>36.294736842105273</v>
      </c>
      <c r="V87">
        <v>15.789473684210527</v>
      </c>
      <c r="W87">
        <v>21.052631578947377</v>
      </c>
      <c r="X87">
        <v>84.210526315789508</v>
      </c>
      <c r="Y87">
        <v>73.68421052631578</v>
      </c>
      <c r="Z87">
        <v>52.631578947368411</v>
      </c>
      <c r="AA87">
        <v>14.749932156283249</v>
      </c>
      <c r="AB87">
        <v>1.9523407358938327</v>
      </c>
      <c r="AC87">
        <v>1.8741572436594576</v>
      </c>
      <c r="AD87">
        <v>87.680664466707185</v>
      </c>
      <c r="AE87">
        <v>30.395697563728831</v>
      </c>
      <c r="AF87">
        <v>42.698268144742542</v>
      </c>
      <c r="AG87">
        <v>0.39924353855852063</v>
      </c>
      <c r="AH87">
        <v>0.3439272845155415</v>
      </c>
      <c r="AI87">
        <v>19</v>
      </c>
      <c r="AJ87">
        <v>114.3684210526316</v>
      </c>
      <c r="AK87">
        <v>23.02688606272763</v>
      </c>
    </row>
    <row r="88" spans="1:37">
      <c r="A88">
        <v>3</v>
      </c>
      <c r="B88">
        <v>22</v>
      </c>
      <c r="C88">
        <v>2024</v>
      </c>
      <c r="D88">
        <v>99</v>
      </c>
      <c r="E88">
        <v>22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48</v>
      </c>
      <c r="R88">
        <v>64</v>
      </c>
      <c r="S88">
        <v>7.8125</v>
      </c>
      <c r="T88">
        <v>7.65625</v>
      </c>
      <c r="U88">
        <v>42.37812499999999</v>
      </c>
      <c r="V88">
        <v>10.9375</v>
      </c>
      <c r="W88">
        <v>28.125</v>
      </c>
      <c r="X88">
        <v>98.4375</v>
      </c>
      <c r="Y88">
        <v>95.3125</v>
      </c>
      <c r="Z88">
        <v>71.875</v>
      </c>
      <c r="AA88">
        <v>11.44234827228993</v>
      </c>
      <c r="AB88">
        <v>1.9354828209002528</v>
      </c>
      <c r="AC88">
        <v>2.2235862784025273</v>
      </c>
      <c r="AD88">
        <v>73.68115340296481</v>
      </c>
      <c r="AE88">
        <v>61.210158840938959</v>
      </c>
      <c r="AF88">
        <v>60.585402631816486</v>
      </c>
      <c r="AG88">
        <v>1.3448203404076484</v>
      </c>
      <c r="AH88">
        <v>1.3526676059499003</v>
      </c>
      <c r="AI88">
        <v>63</v>
      </c>
      <c r="AJ88">
        <v>118.25555555555556</v>
      </c>
      <c r="AK88">
        <v>25.180347764586795</v>
      </c>
    </row>
    <row r="89" spans="1:37">
      <c r="A89">
        <v>3</v>
      </c>
      <c r="B89">
        <v>23</v>
      </c>
      <c r="C89">
        <v>2024</v>
      </c>
      <c r="D89">
        <v>99</v>
      </c>
      <c r="E89">
        <v>23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8</v>
      </c>
      <c r="R89">
        <v>12</v>
      </c>
      <c r="S89">
        <v>7.6666666666666687</v>
      </c>
      <c r="T89">
        <v>6.9166666666666687</v>
      </c>
      <c r="U89">
        <v>38.94166666666667</v>
      </c>
      <c r="V89">
        <v>0</v>
      </c>
      <c r="W89">
        <v>8.3333333333333357</v>
      </c>
      <c r="X89">
        <v>91.666666666666686</v>
      </c>
      <c r="Y89">
        <v>75</v>
      </c>
      <c r="Z89">
        <v>66.666666666666686</v>
      </c>
      <c r="AA89">
        <v>15.771781675581936</v>
      </c>
      <c r="AB89">
        <v>2.460803843372231</v>
      </c>
      <c r="AC89">
        <v>1.497683396300951</v>
      </c>
      <c r="AD89">
        <v>86.715954904652094</v>
      </c>
      <c r="AE89">
        <v>9.4695089964543513</v>
      </c>
      <c r="AF89">
        <v>30.901840345793204</v>
      </c>
      <c r="AG89">
        <v>0.25215381382643409</v>
      </c>
      <c r="AH89">
        <v>0.23305861376756473</v>
      </c>
      <c r="AI89">
        <v>12</v>
      </c>
      <c r="AJ89">
        <v>118.23333333333338</v>
      </c>
      <c r="AK89">
        <v>22.800317726753288</v>
      </c>
    </row>
    <row r="90" spans="1:37">
      <c r="A90">
        <v>3</v>
      </c>
      <c r="B90">
        <v>24</v>
      </c>
      <c r="C90">
        <v>2024</v>
      </c>
      <c r="D90">
        <v>99</v>
      </c>
      <c r="E90">
        <v>24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23</v>
      </c>
      <c r="R90">
        <v>28</v>
      </c>
      <c r="S90">
        <v>6.6071428571428559</v>
      </c>
      <c r="T90">
        <v>6.1071428571428559</v>
      </c>
      <c r="U90">
        <v>33.117857142857154</v>
      </c>
      <c r="V90">
        <v>17.857142857142861</v>
      </c>
      <c r="W90">
        <v>14.285714285714288</v>
      </c>
      <c r="X90">
        <v>78.571428571428555</v>
      </c>
      <c r="Y90">
        <v>78.571428571428555</v>
      </c>
      <c r="Z90">
        <v>46.428571428571438</v>
      </c>
      <c r="AA90">
        <v>12.224596212187141</v>
      </c>
      <c r="AB90">
        <v>1.9701212021143295</v>
      </c>
      <c r="AC90">
        <v>2.3043326538483639</v>
      </c>
      <c r="AD90">
        <v>54.867103374660189</v>
      </c>
      <c r="AE90">
        <v>62.99186170504683</v>
      </c>
      <c r="AF90">
        <v>44.19514274952747</v>
      </c>
      <c r="AG90">
        <v>0.58835889892834647</v>
      </c>
      <c r="AH90">
        <v>0.46247646596760689</v>
      </c>
      <c r="AI90">
        <v>28</v>
      </c>
      <c r="AJ90">
        <v>113.29642857142861</v>
      </c>
      <c r="AK90">
        <v>21.673459289113023</v>
      </c>
    </row>
    <row r="91" spans="1:37">
      <c r="A91">
        <v>3</v>
      </c>
      <c r="B91">
        <v>25</v>
      </c>
      <c r="C91">
        <v>2024</v>
      </c>
      <c r="D91">
        <v>99</v>
      </c>
      <c r="E91">
        <v>25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14</v>
      </c>
      <c r="R91">
        <v>22</v>
      </c>
      <c r="S91">
        <v>8.5</v>
      </c>
      <c r="T91">
        <v>7.6818181818181808</v>
      </c>
      <c r="U91">
        <v>44.986363636363642</v>
      </c>
      <c r="V91">
        <v>9.0909090909090917</v>
      </c>
      <c r="W91">
        <v>40.909090909090907</v>
      </c>
      <c r="X91">
        <v>100</v>
      </c>
      <c r="Y91">
        <v>95.454545454545439</v>
      </c>
      <c r="Z91">
        <v>77.272727272727266</v>
      </c>
      <c r="AA91">
        <v>13.195153912586989</v>
      </c>
      <c r="AB91">
        <v>1.671961287068138</v>
      </c>
      <c r="AC91">
        <v>1.519161360642582</v>
      </c>
      <c r="AD91">
        <v>89.387387230374244</v>
      </c>
      <c r="AE91">
        <v>53.878276867981633</v>
      </c>
      <c r="AF91">
        <v>36.686058733548528</v>
      </c>
      <c r="AG91">
        <v>0.4622819920151291</v>
      </c>
      <c r="AH91">
        <v>0.49359749635300409</v>
      </c>
      <c r="AI91">
        <v>22</v>
      </c>
      <c r="AJ91">
        <v>118.22272727272724</v>
      </c>
      <c r="AK91">
        <v>26.623480098406755</v>
      </c>
    </row>
    <row r="92" spans="1:37">
      <c r="A92">
        <v>3</v>
      </c>
      <c r="B92">
        <v>26</v>
      </c>
      <c r="C92">
        <v>2024</v>
      </c>
      <c r="D92">
        <v>99</v>
      </c>
      <c r="E92">
        <v>26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16</v>
      </c>
      <c r="R92">
        <v>27</v>
      </c>
      <c r="S92">
        <v>7.7407407407407396</v>
      </c>
      <c r="T92">
        <v>7.9629629629629628</v>
      </c>
      <c r="U92">
        <v>36.911111111111111</v>
      </c>
      <c r="V92">
        <v>14.814814814814817</v>
      </c>
      <c r="W92">
        <v>29.629629629629633</v>
      </c>
      <c r="X92">
        <v>100</v>
      </c>
      <c r="Y92">
        <v>88.8888888888889</v>
      </c>
      <c r="Z92">
        <v>51.851851851851855</v>
      </c>
      <c r="AA92">
        <v>11.417346559912049</v>
      </c>
      <c r="AB92">
        <v>1.9166443011756484</v>
      </c>
      <c r="AC92">
        <v>2.3330393700775751</v>
      </c>
      <c r="AD92">
        <v>78.223742449166707</v>
      </c>
      <c r="AE92">
        <v>61.820042074252733</v>
      </c>
      <c r="AF92">
        <v>76.814499728387773</v>
      </c>
      <c r="AG92">
        <v>0.56734608110947693</v>
      </c>
      <c r="AH92">
        <v>0.49703876413600473</v>
      </c>
      <c r="AI92">
        <v>27</v>
      </c>
      <c r="AJ92">
        <v>115.45555555555556</v>
      </c>
      <c r="AK92">
        <v>23.548702579165155</v>
      </c>
    </row>
    <row r="93" spans="1:37">
      <c r="A93">
        <v>3</v>
      </c>
      <c r="B93">
        <v>27</v>
      </c>
      <c r="C93">
        <v>2024</v>
      </c>
      <c r="D93">
        <v>99</v>
      </c>
      <c r="E93">
        <v>27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7</v>
      </c>
      <c r="R93">
        <v>9</v>
      </c>
      <c r="S93">
        <v>8.6666666666666643</v>
      </c>
      <c r="T93">
        <v>7.1111111111111116</v>
      </c>
      <c r="U93">
        <v>44.077777777777776</v>
      </c>
      <c r="V93">
        <v>22.222222222222225</v>
      </c>
      <c r="W93">
        <v>33.333333333333343</v>
      </c>
      <c r="X93">
        <v>100</v>
      </c>
      <c r="Y93">
        <v>100</v>
      </c>
      <c r="Z93">
        <v>55.555555555555557</v>
      </c>
      <c r="AA93">
        <v>14.485684717278453</v>
      </c>
      <c r="AB93">
        <v>1.6329931618554565</v>
      </c>
      <c r="AC93">
        <v>2.2825153982415713</v>
      </c>
      <c r="AD93">
        <v>86.537093744325475</v>
      </c>
      <c r="AE93">
        <v>65.604555617975791</v>
      </c>
      <c r="AF93">
        <v>78.499202559820233</v>
      </c>
      <c r="AG93">
        <v>0.18911536036982565</v>
      </c>
      <c r="AH93">
        <v>0.19784796079947123</v>
      </c>
      <c r="AI93">
        <v>9</v>
      </c>
      <c r="AJ93">
        <v>118.1111111111111</v>
      </c>
      <c r="AK93">
        <v>26.041252987254847</v>
      </c>
    </row>
    <row r="94" spans="1:37">
      <c r="A94">
        <v>3</v>
      </c>
      <c r="B94">
        <v>28</v>
      </c>
      <c r="C94">
        <v>2024</v>
      </c>
      <c r="D94">
        <v>99</v>
      </c>
      <c r="E94">
        <v>28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3</v>
      </c>
      <c r="R94">
        <v>4</v>
      </c>
      <c r="S94">
        <v>7</v>
      </c>
      <c r="T94">
        <v>7</v>
      </c>
      <c r="U94">
        <v>34.699999999999989</v>
      </c>
      <c r="V94">
        <v>0</v>
      </c>
      <c r="W94">
        <v>25</v>
      </c>
      <c r="X94">
        <v>100</v>
      </c>
      <c r="Y94">
        <v>100</v>
      </c>
      <c r="Z94">
        <v>25</v>
      </c>
      <c r="AA94">
        <v>9.7347316347190755</v>
      </c>
      <c r="AB94">
        <v>1.2247448713915889</v>
      </c>
      <c r="AC94">
        <v>1.58113883008419</v>
      </c>
      <c r="AD94">
        <v>60.599388032057199</v>
      </c>
      <c r="AE94">
        <v>-21.114916735645021</v>
      </c>
      <c r="AF94">
        <v>64.549722436790248</v>
      </c>
      <c r="AG94">
        <v>8.4051271275478012E-2</v>
      </c>
      <c r="AH94">
        <v>6.922434322905624E-2</v>
      </c>
      <c r="AI94">
        <v>4</v>
      </c>
      <c r="AJ94">
        <v>117.2</v>
      </c>
      <c r="AK94">
        <v>21.323256295567599</v>
      </c>
    </row>
    <row r="95" spans="1:37">
      <c r="A95">
        <v>3</v>
      </c>
      <c r="B95">
        <v>29</v>
      </c>
      <c r="C95">
        <v>2024</v>
      </c>
      <c r="D95">
        <v>99</v>
      </c>
      <c r="E95">
        <v>29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1</v>
      </c>
      <c r="R95">
        <v>10</v>
      </c>
      <c r="S95">
        <v>7.7</v>
      </c>
      <c r="T95">
        <v>10.3</v>
      </c>
      <c r="U95">
        <v>33.029999999999994</v>
      </c>
      <c r="V95">
        <v>0</v>
      </c>
      <c r="W95">
        <v>80</v>
      </c>
      <c r="X95">
        <v>100</v>
      </c>
      <c r="Y95">
        <v>80</v>
      </c>
      <c r="Z95">
        <v>40</v>
      </c>
      <c r="AA95">
        <v>7.5918443082034068</v>
      </c>
      <c r="AB95">
        <v>0.78102496759065987</v>
      </c>
      <c r="AC95">
        <v>1.4177446878757789</v>
      </c>
      <c r="AD95">
        <v>72.840177166522082</v>
      </c>
      <c r="AE95">
        <v>83.812609194119119</v>
      </c>
      <c r="AF95">
        <v>71.345099023817198</v>
      </c>
      <c r="AG95">
        <v>0.21012817818869503</v>
      </c>
      <c r="AH95">
        <v>0.16473199256885637</v>
      </c>
      <c r="AI95">
        <v>10</v>
      </c>
      <c r="AJ95">
        <v>111.9</v>
      </c>
      <c r="AK95">
        <v>23.28469447186232</v>
      </c>
    </row>
    <row r="96" spans="1:37">
      <c r="A96">
        <v>3</v>
      </c>
      <c r="B96">
        <v>30</v>
      </c>
      <c r="C96">
        <v>2024</v>
      </c>
      <c r="D96">
        <v>99</v>
      </c>
      <c r="E96">
        <v>30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2</v>
      </c>
      <c r="R96">
        <v>2</v>
      </c>
      <c r="S96">
        <v>10</v>
      </c>
      <c r="T96">
        <v>10</v>
      </c>
      <c r="U96">
        <v>53.1</v>
      </c>
      <c r="V96">
        <v>0</v>
      </c>
      <c r="W96">
        <v>100</v>
      </c>
      <c r="X96">
        <v>100</v>
      </c>
      <c r="Y96">
        <v>100</v>
      </c>
      <c r="Z96">
        <v>100</v>
      </c>
      <c r="AA96">
        <v>1.5999999999999828</v>
      </c>
      <c r="AB96">
        <v>0</v>
      </c>
      <c r="AC96">
        <v>0</v>
      </c>
      <c r="AG96">
        <v>4.2025635637739006E-2</v>
      </c>
      <c r="AH96">
        <v>5.296559979053149E-2</v>
      </c>
      <c r="AI96">
        <v>2</v>
      </c>
      <c r="AJ96">
        <v>122.9</v>
      </c>
      <c r="AK96">
        <v>28.598199192507057</v>
      </c>
    </row>
    <row r="97" spans="1:37">
      <c r="A97">
        <v>3</v>
      </c>
      <c r="B97">
        <v>31</v>
      </c>
      <c r="C97">
        <v>2024</v>
      </c>
      <c r="D97">
        <v>99</v>
      </c>
      <c r="E97">
        <v>31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3</v>
      </c>
      <c r="R97">
        <v>7</v>
      </c>
      <c r="S97">
        <v>7.2857142857142883</v>
      </c>
      <c r="T97">
        <v>7.8571428571428559</v>
      </c>
      <c r="U97">
        <v>31.214285714285719</v>
      </c>
      <c r="V97">
        <v>0</v>
      </c>
      <c r="W97">
        <v>14.285714285714288</v>
      </c>
      <c r="X97">
        <v>100</v>
      </c>
      <c r="Y97">
        <v>57.142857142857153</v>
      </c>
      <c r="Z97">
        <v>28.571428571428577</v>
      </c>
      <c r="AA97">
        <v>17.938181829464735</v>
      </c>
      <c r="AB97">
        <v>1.8294640678379568</v>
      </c>
      <c r="AC97">
        <v>1.5518257844571748</v>
      </c>
      <c r="AD97">
        <v>87.354482749425486</v>
      </c>
      <c r="AE97">
        <v>38.753389489623594</v>
      </c>
      <c r="AF97">
        <v>76.916736629345948</v>
      </c>
      <c r="AG97">
        <v>0.14708972473208662</v>
      </c>
      <c r="AH97">
        <v>0.10897347979502008</v>
      </c>
      <c r="AI97">
        <v>7</v>
      </c>
      <c r="AJ97">
        <v>108.4</v>
      </c>
      <c r="AK97">
        <v>22.320162681668496</v>
      </c>
    </row>
    <row r="98" spans="1:37">
      <c r="A98">
        <v>3</v>
      </c>
      <c r="B98">
        <v>32</v>
      </c>
      <c r="C98">
        <v>2024</v>
      </c>
      <c r="D98">
        <v>99</v>
      </c>
      <c r="E98">
        <v>32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5</v>
      </c>
      <c r="R98">
        <v>5</v>
      </c>
      <c r="S98">
        <v>7.2</v>
      </c>
      <c r="T98">
        <v>7.4</v>
      </c>
      <c r="U98">
        <v>31.840000000000007</v>
      </c>
      <c r="V98">
        <v>0</v>
      </c>
      <c r="W98">
        <v>20</v>
      </c>
      <c r="X98">
        <v>100</v>
      </c>
      <c r="Y98">
        <v>60</v>
      </c>
      <c r="Z98">
        <v>40</v>
      </c>
      <c r="AA98">
        <v>11.178658237910295</v>
      </c>
      <c r="AB98">
        <v>1.3266499161421563</v>
      </c>
      <c r="AC98">
        <v>1.7435595774162684</v>
      </c>
      <c r="AD98">
        <v>61.712053603571405</v>
      </c>
      <c r="AE98">
        <v>11.000142480212897</v>
      </c>
      <c r="AF98">
        <v>74.359304865603463</v>
      </c>
      <c r="AG98">
        <v>0.10506408909434752</v>
      </c>
      <c r="AH98">
        <v>7.9398526239666811E-2</v>
      </c>
      <c r="AI98">
        <v>5</v>
      </c>
      <c r="AJ98">
        <v>110.64</v>
      </c>
      <c r="AK98">
        <v>22.56746001992019</v>
      </c>
    </row>
    <row r="99" spans="1:37">
      <c r="A99">
        <v>3</v>
      </c>
      <c r="B99">
        <v>33</v>
      </c>
      <c r="C99">
        <v>2024</v>
      </c>
      <c r="D99">
        <v>99</v>
      </c>
      <c r="E99">
        <v>33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17</v>
      </c>
      <c r="R99">
        <v>21</v>
      </c>
      <c r="S99">
        <v>8.7142857142857117</v>
      </c>
      <c r="T99">
        <v>8.2380952380952355</v>
      </c>
      <c r="U99">
        <v>43.966666666666654</v>
      </c>
      <c r="V99">
        <v>4.7619047619047636</v>
      </c>
      <c r="W99">
        <v>42.857142857142847</v>
      </c>
      <c r="X99">
        <v>100</v>
      </c>
      <c r="Y99">
        <v>90.476190476190439</v>
      </c>
      <c r="Z99">
        <v>66.666666666666686</v>
      </c>
      <c r="AA99">
        <v>13.357442488787672</v>
      </c>
      <c r="AB99">
        <v>1.749635530559418</v>
      </c>
      <c r="AC99">
        <v>2.1581465130713662</v>
      </c>
      <c r="AD99">
        <v>90.915800864266018</v>
      </c>
      <c r="AE99">
        <v>44.413339575816643</v>
      </c>
      <c r="AF99">
        <v>66.118077178846946</v>
      </c>
      <c r="AG99">
        <v>0.44126917419625966</v>
      </c>
      <c r="AH99">
        <v>0.46048152812238918</v>
      </c>
      <c r="AI99">
        <v>21</v>
      </c>
      <c r="AJ99">
        <v>117.98095238095242</v>
      </c>
      <c r="AK99">
        <v>25.970723377185095</v>
      </c>
    </row>
    <row r="100" spans="1:37">
      <c r="A100">
        <v>3</v>
      </c>
      <c r="B100">
        <v>34</v>
      </c>
      <c r="C100">
        <v>2024</v>
      </c>
      <c r="D100">
        <v>99</v>
      </c>
      <c r="E100">
        <v>34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35</v>
      </c>
      <c r="R100">
        <v>47</v>
      </c>
      <c r="S100">
        <v>9.2553191489361701</v>
      </c>
      <c r="T100">
        <v>9.1489361702127674</v>
      </c>
      <c r="U100">
        <v>46.206382978723425</v>
      </c>
      <c r="V100">
        <v>2.1276595744680855</v>
      </c>
      <c r="W100">
        <v>59.574468085106389</v>
      </c>
      <c r="X100">
        <v>100</v>
      </c>
      <c r="Y100">
        <v>97.872340425531874</v>
      </c>
      <c r="Z100">
        <v>76.59574468085107</v>
      </c>
      <c r="AA100">
        <v>12.294202132147179</v>
      </c>
      <c r="AB100">
        <v>1.3600388778295245</v>
      </c>
      <c r="AC100">
        <v>1.8098868355861089</v>
      </c>
      <c r="AD100">
        <v>86.836914280103073</v>
      </c>
      <c r="AE100">
        <v>24.130306313909362</v>
      </c>
      <c r="AF100">
        <v>45.995488055084358</v>
      </c>
      <c r="AG100">
        <v>0.98760243748686694</v>
      </c>
      <c r="AH100">
        <v>1.0831016296148519</v>
      </c>
      <c r="AI100">
        <v>47</v>
      </c>
      <c r="AJ100">
        <v>118.77446808510638</v>
      </c>
      <c r="AK100">
        <v>27.073165752086489</v>
      </c>
    </row>
    <row r="101" spans="1:37">
      <c r="A101">
        <v>3</v>
      </c>
      <c r="B101">
        <v>35</v>
      </c>
      <c r="C101">
        <v>2024</v>
      </c>
      <c r="D101">
        <v>99</v>
      </c>
      <c r="E101">
        <v>35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39</v>
      </c>
      <c r="R101">
        <v>52</v>
      </c>
      <c r="S101">
        <v>8.9615384615384652</v>
      </c>
      <c r="T101">
        <v>8.9230769230769216</v>
      </c>
      <c r="U101">
        <v>43.348076923076931</v>
      </c>
      <c r="V101">
        <v>1.9230769230769225</v>
      </c>
      <c r="W101">
        <v>53.84615384615384</v>
      </c>
      <c r="X101">
        <v>100</v>
      </c>
      <c r="Y101">
        <v>90.384615384615358</v>
      </c>
      <c r="Z101">
        <v>67.307692307692307</v>
      </c>
      <c r="AA101">
        <v>14.746479245837939</v>
      </c>
      <c r="AB101">
        <v>2.1300193070769837</v>
      </c>
      <c r="AC101">
        <v>1.7633682132842534</v>
      </c>
      <c r="AD101">
        <v>78.826222118043717</v>
      </c>
      <c r="AE101">
        <v>47.249037257284407</v>
      </c>
      <c r="AF101">
        <v>64.433252651834863</v>
      </c>
      <c r="AG101">
        <v>1.0926665265812148</v>
      </c>
      <c r="AH101">
        <v>1.1241973492263375</v>
      </c>
      <c r="AI101">
        <v>52</v>
      </c>
      <c r="AJ101">
        <v>115.58269230769235</v>
      </c>
      <c r="AK101">
        <v>27.044229637483433</v>
      </c>
    </row>
    <row r="102" spans="1:37">
      <c r="A102">
        <v>3</v>
      </c>
      <c r="B102">
        <v>36</v>
      </c>
      <c r="C102">
        <v>2024</v>
      </c>
      <c r="D102">
        <v>99</v>
      </c>
      <c r="E102">
        <v>36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47</v>
      </c>
      <c r="R102">
        <v>83</v>
      </c>
      <c r="S102">
        <v>8.4698795180722897</v>
      </c>
      <c r="T102">
        <v>8.7228915662650603</v>
      </c>
      <c r="U102">
        <v>38.928915662650589</v>
      </c>
      <c r="V102">
        <v>1.2048192771084336</v>
      </c>
      <c r="W102">
        <v>54.216867469879517</v>
      </c>
      <c r="X102">
        <v>98.795180722891587</v>
      </c>
      <c r="Y102">
        <v>77.108433734939737</v>
      </c>
      <c r="Z102">
        <v>56.626506024096393</v>
      </c>
      <c r="AA102">
        <v>15.379939446513776</v>
      </c>
      <c r="AB102">
        <v>1.7239444082781488</v>
      </c>
      <c r="AC102">
        <v>1.2830052541661829</v>
      </c>
      <c r="AD102">
        <v>88.853283446831597</v>
      </c>
      <c r="AE102">
        <v>41.24219167791825</v>
      </c>
      <c r="AF102">
        <v>61.992630437158809</v>
      </c>
      <c r="AG102">
        <v>1.7440638789661695</v>
      </c>
      <c r="AH102">
        <v>1.6114609179207751</v>
      </c>
      <c r="AI102">
        <v>83</v>
      </c>
      <c r="AJ102">
        <v>113.34457831325298</v>
      </c>
      <c r="AK102">
        <v>25.380042673742455</v>
      </c>
    </row>
    <row r="103" spans="1:37">
      <c r="A103">
        <v>3</v>
      </c>
      <c r="B103">
        <v>37</v>
      </c>
      <c r="C103">
        <v>2024</v>
      </c>
      <c r="D103">
        <v>99</v>
      </c>
      <c r="E103">
        <v>37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23</v>
      </c>
      <c r="R103">
        <v>27</v>
      </c>
      <c r="S103">
        <v>9.2222222222222232</v>
      </c>
      <c r="T103">
        <v>8.9629629629629655</v>
      </c>
      <c r="U103">
        <v>45.922222222222224</v>
      </c>
      <c r="V103">
        <v>7.4074074074074083</v>
      </c>
      <c r="W103">
        <v>62.962962962962969</v>
      </c>
      <c r="X103">
        <v>100</v>
      </c>
      <c r="Y103">
        <v>100</v>
      </c>
      <c r="Z103">
        <v>74.074074074074076</v>
      </c>
      <c r="AA103">
        <v>13.153237408371689</v>
      </c>
      <c r="AB103">
        <v>2.4993826398226671</v>
      </c>
      <c r="AC103">
        <v>2.3956980190809194</v>
      </c>
      <c r="AD103">
        <v>80.018841842703694</v>
      </c>
      <c r="AE103">
        <v>69.678048405908214</v>
      </c>
      <c r="AF103">
        <v>73.125783379272093</v>
      </c>
      <c r="AG103">
        <v>0.56734608110947693</v>
      </c>
      <c r="AH103">
        <v>0.61838085857137459</v>
      </c>
      <c r="AI103">
        <v>26</v>
      </c>
      <c r="AJ103">
        <v>117.32692307692304</v>
      </c>
      <c r="AK103">
        <v>28.515013214199072</v>
      </c>
    </row>
    <row r="104" spans="1:37">
      <c r="A104">
        <v>3</v>
      </c>
      <c r="B104">
        <v>38</v>
      </c>
      <c r="C104">
        <v>2024</v>
      </c>
      <c r="D104">
        <v>99</v>
      </c>
      <c r="E104">
        <v>38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30</v>
      </c>
      <c r="R104">
        <v>38</v>
      </c>
      <c r="S104">
        <v>8.5</v>
      </c>
      <c r="T104">
        <v>8.8947368421052619</v>
      </c>
      <c r="U104">
        <v>37.557894736842115</v>
      </c>
      <c r="V104">
        <v>0</v>
      </c>
      <c r="W104">
        <v>60.526315789473678</v>
      </c>
      <c r="X104">
        <v>100</v>
      </c>
      <c r="Y104">
        <v>78.947368421052644</v>
      </c>
      <c r="Z104">
        <v>60.526315789473678</v>
      </c>
      <c r="AA104">
        <v>13.548074859919121</v>
      </c>
      <c r="AB104">
        <v>2.0358626776148889</v>
      </c>
      <c r="AC104">
        <v>1.7440043711348294</v>
      </c>
      <c r="AD104">
        <v>84.828335467343649</v>
      </c>
      <c r="AE104">
        <v>29.295380191116077</v>
      </c>
      <c r="AF104">
        <v>65.964512950550301</v>
      </c>
      <c r="AG104">
        <v>0.79848707711704126</v>
      </c>
      <c r="AH104">
        <v>0.71179382317369611</v>
      </c>
      <c r="AI104">
        <v>38</v>
      </c>
      <c r="AJ104">
        <v>112.6131578947368</v>
      </c>
      <c r="AK104">
        <v>25.582728686445314</v>
      </c>
    </row>
    <row r="105" spans="1:37">
      <c r="A105">
        <v>3</v>
      </c>
      <c r="B105">
        <v>39</v>
      </c>
      <c r="C105">
        <v>2024</v>
      </c>
      <c r="D105">
        <v>99</v>
      </c>
      <c r="E105">
        <v>39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45</v>
      </c>
      <c r="R105">
        <v>61</v>
      </c>
      <c r="S105">
        <v>8.0491803278688518</v>
      </c>
      <c r="T105">
        <v>7.9344262295081984</v>
      </c>
      <c r="U105">
        <v>37.463934426229507</v>
      </c>
      <c r="V105">
        <v>9.8360655737704921</v>
      </c>
      <c r="W105">
        <v>36.065573770491802</v>
      </c>
      <c r="X105">
        <v>98.360655737704931</v>
      </c>
      <c r="Y105">
        <v>78.688524590163937</v>
      </c>
      <c r="Z105">
        <v>50.819672131147534</v>
      </c>
      <c r="AA105">
        <v>14.254191592753104</v>
      </c>
      <c r="AB105">
        <v>1.9787910658369097</v>
      </c>
      <c r="AC105">
        <v>2.0793193436994</v>
      </c>
      <c r="AD105">
        <v>89.430137704944443</v>
      </c>
      <c r="AE105">
        <v>54.03576038087548</v>
      </c>
      <c r="AF105">
        <v>72.592138040024309</v>
      </c>
      <c r="AG105">
        <v>1.2817818869510402</v>
      </c>
      <c r="AH105">
        <v>1.1397578644190356</v>
      </c>
      <c r="AI105">
        <v>61</v>
      </c>
      <c r="AJ105">
        <v>113.9114754098361</v>
      </c>
      <c r="AK105">
        <v>24.174095538789313</v>
      </c>
    </row>
    <row r="106" spans="1:37">
      <c r="A106">
        <v>3</v>
      </c>
      <c r="B106">
        <v>40</v>
      </c>
      <c r="C106">
        <v>2024</v>
      </c>
      <c r="D106">
        <v>99</v>
      </c>
      <c r="E106">
        <v>40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61</v>
      </c>
      <c r="R106">
        <v>87</v>
      </c>
      <c r="S106">
        <v>8.4712643678160902</v>
      </c>
      <c r="T106">
        <v>8.8275862068965498</v>
      </c>
      <c r="U106">
        <v>39.38275862068965</v>
      </c>
      <c r="V106">
        <v>3.4482758620689653</v>
      </c>
      <c r="W106">
        <v>56.32183908045976</v>
      </c>
      <c r="X106">
        <v>98.850574712643706</v>
      </c>
      <c r="Y106">
        <v>88.505747126436802</v>
      </c>
      <c r="Z106">
        <v>62.068965517241359</v>
      </c>
      <c r="AA106">
        <v>13.326632283596462</v>
      </c>
      <c r="AB106">
        <v>1.6177114561617647</v>
      </c>
      <c r="AC106">
        <v>1.525318105520338</v>
      </c>
      <c r="AD106">
        <v>85.6262013290536</v>
      </c>
      <c r="AE106">
        <v>27.958554677424633</v>
      </c>
      <c r="AF106">
        <v>49.874995278157776</v>
      </c>
      <c r="AG106">
        <v>1.8281151502416475</v>
      </c>
      <c r="AH106">
        <v>1.7088138847674013</v>
      </c>
      <c r="AI106">
        <v>87</v>
      </c>
      <c r="AJ106">
        <v>114.91839080459771</v>
      </c>
      <c r="AK106">
        <v>25.034271951869169</v>
      </c>
    </row>
    <row r="107" spans="1:37">
      <c r="A107">
        <v>3</v>
      </c>
      <c r="B107">
        <v>41</v>
      </c>
      <c r="C107">
        <v>2024</v>
      </c>
      <c r="D107">
        <v>99</v>
      </c>
      <c r="E107">
        <v>41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71</v>
      </c>
      <c r="R107">
        <v>91</v>
      </c>
      <c r="S107">
        <v>8.4725274725274744</v>
      </c>
      <c r="T107">
        <v>8.8351648351648304</v>
      </c>
      <c r="U107">
        <v>40.325274725274717</v>
      </c>
      <c r="V107">
        <v>3.2967032967032961</v>
      </c>
      <c r="W107">
        <v>52.747252747252737</v>
      </c>
      <c r="X107">
        <v>98.901098901098891</v>
      </c>
      <c r="Y107">
        <v>91.208791208791183</v>
      </c>
      <c r="Z107">
        <v>61.538461538461519</v>
      </c>
      <c r="AA107">
        <v>13.497916757509589</v>
      </c>
      <c r="AB107">
        <v>1.7436897807359724</v>
      </c>
      <c r="AC107">
        <v>3.5772902024590594</v>
      </c>
      <c r="AD107">
        <v>82.179451182855431</v>
      </c>
      <c r="AE107">
        <v>23.410873277211831</v>
      </c>
      <c r="AF107">
        <v>36.306779836128406</v>
      </c>
      <c r="AG107">
        <v>1.9121664215171252</v>
      </c>
      <c r="AH107">
        <v>1.8301559792027715</v>
      </c>
      <c r="AI107">
        <v>91</v>
      </c>
      <c r="AJ107">
        <v>115.44945054945056</v>
      </c>
      <c r="AK107">
        <v>25.374414687079906</v>
      </c>
    </row>
    <row r="108" spans="1:37">
      <c r="A108">
        <v>3</v>
      </c>
      <c r="B108">
        <v>42</v>
      </c>
      <c r="C108">
        <v>2024</v>
      </c>
      <c r="D108">
        <v>99</v>
      </c>
      <c r="E108">
        <v>42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112</v>
      </c>
      <c r="R108">
        <v>147</v>
      </c>
      <c r="S108">
        <v>8.5442176870748305</v>
      </c>
      <c r="T108">
        <v>7.8027210884353746</v>
      </c>
      <c r="U108">
        <v>41.70204081632653</v>
      </c>
      <c r="V108">
        <v>8.1632653061224492</v>
      </c>
      <c r="W108">
        <v>34.693877551020407</v>
      </c>
      <c r="X108">
        <v>97.959183673469383</v>
      </c>
      <c r="Y108">
        <v>91.836734693877574</v>
      </c>
      <c r="Z108">
        <v>65.306122448979593</v>
      </c>
      <c r="AA108">
        <v>13.408168235329741</v>
      </c>
      <c r="AB108">
        <v>1.8228754011513064</v>
      </c>
      <c r="AC108">
        <v>1.6928800713026859</v>
      </c>
      <c r="AD108">
        <v>83.017787200083902</v>
      </c>
      <c r="AE108">
        <v>39.067693861228641</v>
      </c>
      <c r="AF108">
        <v>59.692501898641645</v>
      </c>
      <c r="AG108">
        <v>3.0888842193738184</v>
      </c>
      <c r="AH108">
        <v>3.0573419946884761</v>
      </c>
      <c r="AI108">
        <v>147</v>
      </c>
      <c r="AJ108">
        <v>115.94761904761904</v>
      </c>
      <c r="AK108">
        <v>25.946998620181581</v>
      </c>
    </row>
    <row r="109" spans="1:37">
      <c r="A109">
        <v>3</v>
      </c>
      <c r="B109">
        <v>43</v>
      </c>
      <c r="C109">
        <v>2024</v>
      </c>
      <c r="D109">
        <v>99</v>
      </c>
      <c r="E109">
        <v>43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90</v>
      </c>
      <c r="R109">
        <v>134</v>
      </c>
      <c r="S109">
        <v>8.2985074626865671</v>
      </c>
      <c r="T109">
        <v>7.2835820895522367</v>
      </c>
      <c r="U109">
        <v>40.647761194029847</v>
      </c>
      <c r="V109">
        <v>11.194029850746269</v>
      </c>
      <c r="W109">
        <v>17.164179104477611</v>
      </c>
      <c r="X109">
        <v>100</v>
      </c>
      <c r="Y109">
        <v>92.53731343283583</v>
      </c>
      <c r="Z109">
        <v>61.194029850746254</v>
      </c>
      <c r="AA109">
        <v>13.048804579650088</v>
      </c>
      <c r="AB109">
        <v>1.6796848085026117</v>
      </c>
      <c r="AC109">
        <v>1.5863783041438524</v>
      </c>
      <c r="AD109">
        <v>86.676650511350715</v>
      </c>
      <c r="AE109">
        <v>39.756541061587669</v>
      </c>
      <c r="AF109">
        <v>62.918745159316245</v>
      </c>
      <c r="AG109">
        <v>2.815717587728515</v>
      </c>
      <c r="AH109">
        <v>2.7165068638330223</v>
      </c>
      <c r="AI109">
        <v>134</v>
      </c>
      <c r="AJ109">
        <v>116.06268656716421</v>
      </c>
      <c r="AK109">
        <v>25.227176518949655</v>
      </c>
    </row>
    <row r="110" spans="1:37">
      <c r="A110">
        <v>3</v>
      </c>
      <c r="B110">
        <v>44</v>
      </c>
      <c r="C110">
        <v>2024</v>
      </c>
      <c r="D110">
        <v>99</v>
      </c>
      <c r="E110">
        <v>44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95</v>
      </c>
      <c r="R110">
        <v>127</v>
      </c>
      <c r="S110">
        <v>8.6062992125984259</v>
      </c>
      <c r="T110">
        <v>7.0314960629921268</v>
      </c>
      <c r="U110">
        <v>43.74015748031497</v>
      </c>
      <c r="V110">
        <v>11.811023622047244</v>
      </c>
      <c r="W110">
        <v>18.110236220472441</v>
      </c>
      <c r="X110">
        <v>100</v>
      </c>
      <c r="Y110">
        <v>92.125984251968518</v>
      </c>
      <c r="Z110">
        <v>74.803149606299215</v>
      </c>
      <c r="AA110">
        <v>13.121853262632724</v>
      </c>
      <c r="AB110">
        <v>1.5530385777106874</v>
      </c>
      <c r="AC110">
        <v>1.6213973164707396</v>
      </c>
      <c r="AD110">
        <v>82.744385292791875</v>
      </c>
      <c r="AE110">
        <v>30.9449884678384</v>
      </c>
      <c r="AF110">
        <v>55.839917169801005</v>
      </c>
      <c r="AG110">
        <v>2.668627862996428</v>
      </c>
      <c r="AH110">
        <v>2.7704699325461632</v>
      </c>
      <c r="AI110">
        <v>127</v>
      </c>
      <c r="AJ110">
        <v>117.08976377952756</v>
      </c>
      <c r="AK110">
        <v>26.560382317599124</v>
      </c>
    </row>
    <row r="111" spans="1:37">
      <c r="A111">
        <v>3</v>
      </c>
      <c r="B111">
        <v>45</v>
      </c>
      <c r="C111">
        <v>2024</v>
      </c>
      <c r="D111">
        <v>99</v>
      </c>
      <c r="E111">
        <v>45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67</v>
      </c>
      <c r="R111">
        <v>90</v>
      </c>
      <c r="S111">
        <v>8.1</v>
      </c>
      <c r="T111">
        <v>6.8111111111111118</v>
      </c>
      <c r="U111">
        <v>40.851111111111109</v>
      </c>
      <c r="V111">
        <v>11.111111111111112</v>
      </c>
      <c r="W111">
        <v>10</v>
      </c>
      <c r="X111">
        <v>98.888888888888886</v>
      </c>
      <c r="Y111">
        <v>87.777777777777771</v>
      </c>
      <c r="Z111">
        <v>65.555555555555557</v>
      </c>
      <c r="AA111">
        <v>12.756812946155829</v>
      </c>
      <c r="AB111">
        <v>1.5638272140986544</v>
      </c>
      <c r="AC111">
        <v>1.5555952375890976</v>
      </c>
      <c r="AD111">
        <v>88.720903202838272</v>
      </c>
      <c r="AE111">
        <v>43.447321487671807</v>
      </c>
      <c r="AF111">
        <v>57.412624049524176</v>
      </c>
      <c r="AG111">
        <v>1.8911536036982564</v>
      </c>
      <c r="AH111">
        <v>1.8336471204319027</v>
      </c>
      <c r="AI111">
        <v>90</v>
      </c>
      <c r="AJ111">
        <v>117.04444444444449</v>
      </c>
      <c r="AK111">
        <v>24.643904473077352</v>
      </c>
    </row>
    <row r="112" spans="1:37">
      <c r="A112">
        <v>3</v>
      </c>
      <c r="B112">
        <v>46</v>
      </c>
      <c r="C112">
        <v>2024</v>
      </c>
      <c r="D112">
        <v>99</v>
      </c>
      <c r="E112">
        <v>46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47</v>
      </c>
      <c r="R112">
        <v>63</v>
      </c>
      <c r="S112">
        <v>8.1587301587301582</v>
      </c>
      <c r="T112">
        <v>6.4761904761904754</v>
      </c>
      <c r="U112">
        <v>41.26984126984128</v>
      </c>
      <c r="V112">
        <v>15.873015873015879</v>
      </c>
      <c r="W112">
        <v>6.3492063492063471</v>
      </c>
      <c r="X112">
        <v>98.412698412698433</v>
      </c>
      <c r="Y112">
        <v>92.063492063492063</v>
      </c>
      <c r="Z112">
        <v>66.666666666666686</v>
      </c>
      <c r="AA112">
        <v>13.197518224135637</v>
      </c>
      <c r="AB112">
        <v>1.9041004142384812</v>
      </c>
      <c r="AC112">
        <v>1.5208304212067925</v>
      </c>
      <c r="AD112">
        <v>83.6054544627588</v>
      </c>
      <c r="AE112">
        <v>32.108315099226921</v>
      </c>
      <c r="AF112">
        <v>41.788891302818726</v>
      </c>
      <c r="AG112">
        <v>1.3238075225887795</v>
      </c>
      <c r="AH112">
        <v>1.296709599391543</v>
      </c>
      <c r="AI112">
        <v>63</v>
      </c>
      <c r="AJ112">
        <v>116.6</v>
      </c>
      <c r="AK112">
        <v>25.181705805049859</v>
      </c>
    </row>
    <row r="113" spans="1:37">
      <c r="A113">
        <v>3</v>
      </c>
      <c r="B113">
        <v>47</v>
      </c>
      <c r="C113">
        <v>2024</v>
      </c>
      <c r="D113">
        <v>99</v>
      </c>
      <c r="E113">
        <v>47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46</v>
      </c>
      <c r="R113">
        <v>62</v>
      </c>
      <c r="S113">
        <v>7.9193548387096788</v>
      </c>
      <c r="T113">
        <v>6.5806451612903212</v>
      </c>
      <c r="U113">
        <v>38.762903225806447</v>
      </c>
      <c r="V113">
        <v>19.354838709677423</v>
      </c>
      <c r="W113">
        <v>8.0645161290322562</v>
      </c>
      <c r="X113">
        <v>100</v>
      </c>
      <c r="Y113">
        <v>85.483870967741936</v>
      </c>
      <c r="Z113">
        <v>54.838709677419359</v>
      </c>
      <c r="AA113">
        <v>13.042538762746004</v>
      </c>
      <c r="AB113">
        <v>1.8165758918535964</v>
      </c>
      <c r="AC113">
        <v>1.4651696708613888</v>
      </c>
      <c r="AD113">
        <v>80.180642246842325</v>
      </c>
      <c r="AE113">
        <v>33.654499783983276</v>
      </c>
      <c r="AF113">
        <v>59.328565219716843</v>
      </c>
      <c r="AG113">
        <v>1.3027947047699096</v>
      </c>
      <c r="AH113">
        <v>1.1986085308529597</v>
      </c>
      <c r="AI113">
        <v>62</v>
      </c>
      <c r="AJ113">
        <v>114.64354838709679</v>
      </c>
      <c r="AK113">
        <v>24.860753408778944</v>
      </c>
    </row>
    <row r="114" spans="1:37">
      <c r="A114">
        <v>3</v>
      </c>
      <c r="B114">
        <v>48</v>
      </c>
      <c r="C114">
        <v>2024</v>
      </c>
      <c r="D114">
        <v>99</v>
      </c>
      <c r="E114">
        <v>48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50</v>
      </c>
      <c r="R114">
        <v>71</v>
      </c>
      <c r="S114">
        <v>7.9859154929577469</v>
      </c>
      <c r="T114">
        <v>6.2676056338028188</v>
      </c>
      <c r="U114">
        <v>40.636619718309873</v>
      </c>
      <c r="V114">
        <v>21.126760563380277</v>
      </c>
      <c r="W114">
        <v>11.267605633802813</v>
      </c>
      <c r="X114">
        <v>98.591549295774627</v>
      </c>
      <c r="Y114">
        <v>83.098591549295804</v>
      </c>
      <c r="Z114">
        <v>59.154929577464806</v>
      </c>
      <c r="AA114">
        <v>14.937543582932422</v>
      </c>
      <c r="AB114">
        <v>1.9391660596614912</v>
      </c>
      <c r="AC114">
        <v>1.5829883175467161</v>
      </c>
      <c r="AD114">
        <v>91.385049020378418</v>
      </c>
      <c r="AE114">
        <v>56.776774284948509</v>
      </c>
      <c r="AF114">
        <v>72.617446318907483</v>
      </c>
      <c r="AG114">
        <v>1.491910065139735</v>
      </c>
      <c r="AH114">
        <v>1.438948667755569</v>
      </c>
      <c r="AI114">
        <v>71</v>
      </c>
      <c r="AJ114">
        <v>116.22676056338028</v>
      </c>
      <c r="AK114">
        <v>24.813453125106086</v>
      </c>
    </row>
    <row r="115" spans="1:37">
      <c r="A115">
        <v>3</v>
      </c>
      <c r="B115">
        <v>49</v>
      </c>
      <c r="C115">
        <v>2024</v>
      </c>
      <c r="D115">
        <v>99</v>
      </c>
      <c r="E115">
        <v>49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48</v>
      </c>
      <c r="R115">
        <v>92</v>
      </c>
      <c r="S115">
        <v>7.7065217391304355</v>
      </c>
      <c r="T115">
        <v>6.1304347826086953</v>
      </c>
      <c r="U115">
        <v>38.750000000000007</v>
      </c>
      <c r="V115">
        <v>8.695652173913043</v>
      </c>
      <c r="W115">
        <v>6.5217391304347823</v>
      </c>
      <c r="X115">
        <v>84.782608695652172</v>
      </c>
      <c r="Y115">
        <v>79.347826086956516</v>
      </c>
      <c r="Z115">
        <v>66.304347826086939</v>
      </c>
      <c r="AA115">
        <v>14.821118158838757</v>
      </c>
      <c r="AB115">
        <v>2.0458762525704626</v>
      </c>
      <c r="AC115">
        <v>1.4612189023309612</v>
      </c>
      <c r="AD115">
        <v>94.637660074051482</v>
      </c>
      <c r="AE115">
        <v>45.928734239996757</v>
      </c>
      <c r="AF115">
        <v>54.365310092425005</v>
      </c>
      <c r="AG115">
        <v>1.9331792393359952</v>
      </c>
      <c r="AH115">
        <v>1.7779883545503277</v>
      </c>
      <c r="AI115">
        <v>92</v>
      </c>
      <c r="AJ115">
        <v>114.68478260869564</v>
      </c>
      <c r="AK115">
        <v>24.30166885899019</v>
      </c>
    </row>
    <row r="116" spans="1:37">
      <c r="A116">
        <v>3</v>
      </c>
      <c r="B116">
        <v>50</v>
      </c>
      <c r="C116">
        <v>2024</v>
      </c>
      <c r="D116">
        <v>99</v>
      </c>
      <c r="E116">
        <v>50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Q116">
        <v>8</v>
      </c>
      <c r="R116">
        <v>9</v>
      </c>
      <c r="S116">
        <v>8</v>
      </c>
      <c r="T116">
        <v>6.333333333333333</v>
      </c>
      <c r="U116">
        <v>39.111111111111114</v>
      </c>
      <c r="V116">
        <v>22.222222222222225</v>
      </c>
      <c r="W116">
        <v>11.111111111111112</v>
      </c>
      <c r="X116">
        <v>100</v>
      </c>
      <c r="Y116">
        <v>100</v>
      </c>
      <c r="Z116">
        <v>44.44444444444445</v>
      </c>
      <c r="AA116">
        <v>9.9151337128255612</v>
      </c>
      <c r="AB116">
        <v>1.4142135623730951</v>
      </c>
      <c r="AC116">
        <v>1.6996731711975963</v>
      </c>
      <c r="AD116">
        <v>74.80246535507402</v>
      </c>
      <c r="AE116">
        <v>36.306324434266386</v>
      </c>
      <c r="AF116">
        <v>78.58252779857402</v>
      </c>
      <c r="AG116">
        <v>0.18911536036982565</v>
      </c>
      <c r="AH116">
        <v>0.17555453037916277</v>
      </c>
      <c r="AI116">
        <v>9</v>
      </c>
      <c r="AJ116">
        <v>115.9</v>
      </c>
      <c r="AK116">
        <v>24.710842767396517</v>
      </c>
    </row>
    <row r="117" spans="1:37">
      <c r="A117">
        <v>3</v>
      </c>
      <c r="B117">
        <v>51</v>
      </c>
      <c r="C117">
        <v>2024</v>
      </c>
      <c r="D117">
        <v>99</v>
      </c>
      <c r="E117">
        <v>51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  <c r="Q117">
        <v>4</v>
      </c>
      <c r="R117">
        <v>4</v>
      </c>
      <c r="S117">
        <v>7.25</v>
      </c>
      <c r="T117">
        <v>5.25</v>
      </c>
      <c r="U117">
        <v>31.4</v>
      </c>
      <c r="V117">
        <v>50</v>
      </c>
      <c r="W117">
        <v>0</v>
      </c>
      <c r="X117">
        <v>100</v>
      </c>
      <c r="Y117">
        <v>75</v>
      </c>
      <c r="Z117">
        <v>25</v>
      </c>
      <c r="AA117">
        <v>10.951483917716352</v>
      </c>
      <c r="AB117">
        <v>1.0897247358851685</v>
      </c>
      <c r="AC117">
        <v>0.4330127018922193</v>
      </c>
      <c r="AD117">
        <v>98.038370195416732</v>
      </c>
      <c r="AE117">
        <v>-64.317067321980218</v>
      </c>
      <c r="AF117">
        <v>-66.226617853252193</v>
      </c>
      <c r="AG117">
        <v>8.4051271275478012E-2</v>
      </c>
      <c r="AH117">
        <v>6.2641048339837649E-2</v>
      </c>
      <c r="AI117">
        <v>4</v>
      </c>
      <c r="AJ117">
        <v>109.45</v>
      </c>
      <c r="AK117">
        <v>22.93231805152562</v>
      </c>
    </row>
    <row r="118" spans="1:37">
      <c r="A118">
        <v>3</v>
      </c>
      <c r="B118">
        <v>52</v>
      </c>
      <c r="C118">
        <v>2024</v>
      </c>
      <c r="D118">
        <v>99</v>
      </c>
      <c r="E118">
        <v>52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</row>
    <row r="119" spans="1:37">
      <c r="A119">
        <v>3</v>
      </c>
      <c r="B119">
        <v>53</v>
      </c>
      <c r="C119">
        <v>2023</v>
      </c>
      <c r="D119">
        <v>99</v>
      </c>
      <c r="E119">
        <v>1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2</v>
      </c>
      <c r="R119">
        <v>3</v>
      </c>
      <c r="S119">
        <v>9.3333333333333357</v>
      </c>
      <c r="T119">
        <v>7</v>
      </c>
      <c r="U119">
        <v>51.8</v>
      </c>
      <c r="V119">
        <v>0</v>
      </c>
      <c r="W119">
        <v>0</v>
      </c>
      <c r="X119">
        <v>100</v>
      </c>
      <c r="Y119">
        <v>100</v>
      </c>
      <c r="Z119">
        <v>100</v>
      </c>
      <c r="AA119">
        <v>8.1490285719628233</v>
      </c>
      <c r="AB119">
        <v>0.47140452079101841</v>
      </c>
      <c r="AC119">
        <v>1.4142135623730951</v>
      </c>
      <c r="AD119">
        <v>55.534022977461959</v>
      </c>
      <c r="AE119">
        <v>-55.534022977463685</v>
      </c>
      <c r="AF119">
        <v>-100.00000000000428</v>
      </c>
      <c r="AG119">
        <v>5.7792332883837401E-2</v>
      </c>
      <c r="AH119">
        <v>7.1111722877341424E-2</v>
      </c>
      <c r="AI119">
        <v>0</v>
      </c>
    </row>
    <row r="120" spans="1:37">
      <c r="A120">
        <v>3</v>
      </c>
      <c r="B120">
        <v>54</v>
      </c>
      <c r="C120">
        <v>2023</v>
      </c>
      <c r="D120">
        <v>99</v>
      </c>
      <c r="E120">
        <v>2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116</v>
      </c>
      <c r="R120">
        <v>188</v>
      </c>
      <c r="S120">
        <v>7.8989361702127683</v>
      </c>
      <c r="T120">
        <v>6.1595744680851059</v>
      </c>
      <c r="U120">
        <v>41.151595744680868</v>
      </c>
      <c r="V120">
        <v>15.957446808510644</v>
      </c>
      <c r="W120">
        <v>4.7872340425531918</v>
      </c>
      <c r="X120">
        <v>100</v>
      </c>
      <c r="Y120">
        <v>95.212765957446777</v>
      </c>
      <c r="Z120">
        <v>67.021276595744695</v>
      </c>
      <c r="AA120">
        <v>11.650091206216864</v>
      </c>
      <c r="AB120">
        <v>1.7821212963978339</v>
      </c>
      <c r="AC120">
        <v>1.5109753894201001</v>
      </c>
      <c r="AD120">
        <v>66.449545056566805</v>
      </c>
      <c r="AE120">
        <v>49.270857664393077</v>
      </c>
      <c r="AF120">
        <v>36.155495965044075</v>
      </c>
      <c r="AG120">
        <v>3.6216528607204785</v>
      </c>
      <c r="AH120">
        <v>3.5402563966573495</v>
      </c>
      <c r="AI120">
        <v>24</v>
      </c>
      <c r="AJ120">
        <v>117.22500000000002</v>
      </c>
      <c r="AK120">
        <v>22.672805711138938</v>
      </c>
    </row>
    <row r="121" spans="1:37">
      <c r="A121">
        <v>3</v>
      </c>
      <c r="B121">
        <v>55</v>
      </c>
      <c r="C121">
        <v>2023</v>
      </c>
      <c r="D121">
        <v>99</v>
      </c>
      <c r="E121">
        <v>3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24</v>
      </c>
      <c r="R121">
        <v>38</v>
      </c>
      <c r="S121">
        <v>7.4473684210526301</v>
      </c>
      <c r="T121">
        <v>5.8157894736842115</v>
      </c>
      <c r="U121">
        <v>39.873684210526335</v>
      </c>
      <c r="V121">
        <v>21.052631578947377</v>
      </c>
      <c r="W121">
        <v>5.2631578947368443</v>
      </c>
      <c r="X121">
        <v>100</v>
      </c>
      <c r="Y121">
        <v>100</v>
      </c>
      <c r="Z121">
        <v>63.15789473684211</v>
      </c>
      <c r="AA121">
        <v>9.0297952477376384</v>
      </c>
      <c r="AB121">
        <v>2.0222104687829594</v>
      </c>
      <c r="AC121">
        <v>1.519266844616953</v>
      </c>
      <c r="AD121">
        <v>47.363338336169811</v>
      </c>
      <c r="AE121">
        <v>33.380519907463047</v>
      </c>
      <c r="AF121">
        <v>30.948736930147369</v>
      </c>
      <c r="AG121">
        <v>0.73203621652860718</v>
      </c>
      <c r="AH121">
        <v>0.69336217827379509</v>
      </c>
      <c r="AI121">
        <v>2</v>
      </c>
      <c r="AJ121">
        <v>131.5</v>
      </c>
      <c r="AK121">
        <v>20.609390281913875</v>
      </c>
    </row>
    <row r="122" spans="1:37">
      <c r="A122">
        <v>3</v>
      </c>
      <c r="B122">
        <v>56</v>
      </c>
      <c r="C122">
        <v>2023</v>
      </c>
      <c r="D122">
        <v>99</v>
      </c>
      <c r="E122">
        <v>4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71</v>
      </c>
      <c r="R122">
        <v>101</v>
      </c>
      <c r="S122">
        <v>8.1089108910891099</v>
      </c>
      <c r="T122">
        <v>6.5049504950495054</v>
      </c>
      <c r="U122">
        <v>42.403960396039615</v>
      </c>
      <c r="V122">
        <v>17.821782178217827</v>
      </c>
      <c r="W122">
        <v>9.9009900990099009</v>
      </c>
      <c r="X122">
        <v>100</v>
      </c>
      <c r="Y122">
        <v>99.009900990099013</v>
      </c>
      <c r="Z122">
        <v>71.287128712871308</v>
      </c>
      <c r="AA122">
        <v>11.034257374214649</v>
      </c>
      <c r="AB122">
        <v>1.5018206119491948</v>
      </c>
      <c r="AC122">
        <v>1.749816184837018</v>
      </c>
      <c r="AD122">
        <v>80.166171415652812</v>
      </c>
      <c r="AE122">
        <v>51.812622389052031</v>
      </c>
      <c r="AF122">
        <v>41.988547078840639</v>
      </c>
      <c r="AG122">
        <v>1.9456752070891927</v>
      </c>
      <c r="AH122">
        <v>1.9598280999940672</v>
      </c>
      <c r="AI122">
        <v>9</v>
      </c>
      <c r="AJ122">
        <v>123.57777777777778</v>
      </c>
      <c r="AK122">
        <v>23.106055525465621</v>
      </c>
    </row>
    <row r="123" spans="1:37">
      <c r="A123">
        <v>3</v>
      </c>
      <c r="B123">
        <v>57</v>
      </c>
      <c r="C123">
        <v>2023</v>
      </c>
      <c r="D123">
        <v>99</v>
      </c>
      <c r="E123">
        <v>5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20</v>
      </c>
      <c r="R123">
        <v>25</v>
      </c>
      <c r="S123">
        <v>7.96</v>
      </c>
      <c r="T123">
        <v>6.2</v>
      </c>
      <c r="U123">
        <v>38.872000000000007</v>
      </c>
      <c r="V123">
        <v>24</v>
      </c>
      <c r="W123">
        <v>0</v>
      </c>
      <c r="X123">
        <v>100</v>
      </c>
      <c r="Y123">
        <v>88</v>
      </c>
      <c r="Z123">
        <v>56</v>
      </c>
      <c r="AA123">
        <v>13.566326547743103</v>
      </c>
      <c r="AB123">
        <v>1.4554724318928203</v>
      </c>
      <c r="AC123">
        <v>1.199999999999998</v>
      </c>
      <c r="AD123">
        <v>68.688758813695102</v>
      </c>
      <c r="AE123">
        <v>20.403459921584215</v>
      </c>
      <c r="AF123">
        <v>32.520941170817288</v>
      </c>
      <c r="AG123">
        <v>0.48160277403197826</v>
      </c>
      <c r="AH123">
        <v>0.44469995040025978</v>
      </c>
      <c r="AI123">
        <v>6</v>
      </c>
      <c r="AJ123">
        <v>119.3666666666667</v>
      </c>
      <c r="AK123">
        <v>25.160082088242341</v>
      </c>
    </row>
    <row r="124" spans="1:37">
      <c r="A124">
        <v>3</v>
      </c>
      <c r="B124">
        <v>58</v>
      </c>
      <c r="C124">
        <v>2023</v>
      </c>
      <c r="D124">
        <v>99</v>
      </c>
      <c r="E124">
        <v>6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67</v>
      </c>
      <c r="R124">
        <v>104</v>
      </c>
      <c r="S124">
        <v>8.3557692307692282</v>
      </c>
      <c r="T124">
        <v>6.8557692307692308</v>
      </c>
      <c r="U124">
        <v>45.731730769230758</v>
      </c>
      <c r="V124">
        <v>12.5</v>
      </c>
      <c r="W124">
        <v>11.53846153846154</v>
      </c>
      <c r="X124">
        <v>100</v>
      </c>
      <c r="Y124">
        <v>97.115384615384642</v>
      </c>
      <c r="Z124">
        <v>81.730769230769255</v>
      </c>
      <c r="AA124">
        <v>10.799201042590351</v>
      </c>
      <c r="AB124">
        <v>1.6344739757838938</v>
      </c>
      <c r="AC124">
        <v>1.4962663097933075</v>
      </c>
      <c r="AD124">
        <v>74.392437498078777</v>
      </c>
      <c r="AE124">
        <v>58.951893934585051</v>
      </c>
      <c r="AF124">
        <v>45.346802162545856</v>
      </c>
      <c r="AG124">
        <v>2.00346753997303</v>
      </c>
      <c r="AH124">
        <v>2.1764122598257618</v>
      </c>
      <c r="AI124">
        <v>38</v>
      </c>
      <c r="AJ124">
        <v>121.4394736842105</v>
      </c>
      <c r="AK124">
        <v>26.297818017594476</v>
      </c>
    </row>
    <row r="125" spans="1:37">
      <c r="A125">
        <v>3</v>
      </c>
      <c r="B125">
        <v>59</v>
      </c>
      <c r="C125">
        <v>2023</v>
      </c>
      <c r="D125">
        <v>99</v>
      </c>
      <c r="E125">
        <v>7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64</v>
      </c>
      <c r="R125">
        <v>84</v>
      </c>
      <c r="S125">
        <v>8.2023809523809508</v>
      </c>
      <c r="T125">
        <v>6.5595238095238084</v>
      </c>
      <c r="U125">
        <v>42.523809523809526</v>
      </c>
      <c r="V125">
        <v>15.476190476190469</v>
      </c>
      <c r="W125">
        <v>13.095238095238097</v>
      </c>
      <c r="X125">
        <v>100</v>
      </c>
      <c r="Y125">
        <v>96.428571428571445</v>
      </c>
      <c r="Z125">
        <v>71.428571428571445</v>
      </c>
      <c r="AA125">
        <v>11.340588913989452</v>
      </c>
      <c r="AB125">
        <v>1.6240730829260102</v>
      </c>
      <c r="AC125">
        <v>2.0139465548081437</v>
      </c>
      <c r="AD125">
        <v>67.842429057029008</v>
      </c>
      <c r="AE125">
        <v>44.309561265386051</v>
      </c>
      <c r="AF125">
        <v>32.5711031826891</v>
      </c>
      <c r="AG125">
        <v>1.6181853207474477</v>
      </c>
      <c r="AH125">
        <v>1.6345628965113477</v>
      </c>
      <c r="AI125">
        <v>1</v>
      </c>
      <c r="AJ125">
        <v>104.9</v>
      </c>
      <c r="AK125">
        <v>38.897337614896969</v>
      </c>
    </row>
    <row r="126" spans="1:37">
      <c r="A126">
        <v>3</v>
      </c>
      <c r="B126">
        <v>60</v>
      </c>
      <c r="C126">
        <v>2023</v>
      </c>
      <c r="D126">
        <v>99</v>
      </c>
      <c r="E126">
        <v>8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86</v>
      </c>
      <c r="R126">
        <v>136</v>
      </c>
      <c r="S126">
        <v>7.8897058823529393</v>
      </c>
      <c r="T126">
        <v>6.6102941176470607</v>
      </c>
      <c r="U126">
        <v>42.96764705882353</v>
      </c>
      <c r="V126">
        <v>14.705882352941178</v>
      </c>
      <c r="W126">
        <v>15.441176470588236</v>
      </c>
      <c r="X126">
        <v>100</v>
      </c>
      <c r="Y126">
        <v>96.32352941176471</v>
      </c>
      <c r="Z126">
        <v>75.735294117647058</v>
      </c>
      <c r="AA126">
        <v>11.105985947921562</v>
      </c>
      <c r="AB126">
        <v>1.8176940551700904</v>
      </c>
      <c r="AC126">
        <v>1.9447243647034611</v>
      </c>
      <c r="AD126">
        <v>67.730269309606314</v>
      </c>
      <c r="AE126">
        <v>58.521854222054159</v>
      </c>
      <c r="AF126">
        <v>41.841939915993059</v>
      </c>
      <c r="AG126">
        <v>2.6199190907339625</v>
      </c>
      <c r="AH126">
        <v>2.6740570386488569</v>
      </c>
      <c r="AI126">
        <v>29</v>
      </c>
      <c r="AJ126">
        <v>118.08965517241379</v>
      </c>
      <c r="AK126">
        <v>24.121924083601659</v>
      </c>
    </row>
    <row r="127" spans="1:37">
      <c r="A127">
        <v>3</v>
      </c>
      <c r="B127">
        <v>61</v>
      </c>
      <c r="C127">
        <v>2023</v>
      </c>
      <c r="D127">
        <v>99</v>
      </c>
      <c r="E127">
        <v>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104</v>
      </c>
      <c r="R127">
        <v>159</v>
      </c>
      <c r="S127">
        <v>8.2452830188679211</v>
      </c>
      <c r="T127">
        <v>6.798742138364779</v>
      </c>
      <c r="U127">
        <v>44.364779874213824</v>
      </c>
      <c r="V127">
        <v>11.320754716981128</v>
      </c>
      <c r="W127">
        <v>15.094339622641504</v>
      </c>
      <c r="X127">
        <v>100</v>
      </c>
      <c r="Y127">
        <v>96.855345911949698</v>
      </c>
      <c r="Z127">
        <v>79.245283018867951</v>
      </c>
      <c r="AA127">
        <v>11.417883679510959</v>
      </c>
      <c r="AB127">
        <v>2.0457564027818562</v>
      </c>
      <c r="AC127">
        <v>1.8180778923950287</v>
      </c>
      <c r="AD127">
        <v>66.672145157301514</v>
      </c>
      <c r="AE127">
        <v>46.490478291974867</v>
      </c>
      <c r="AF127">
        <v>39.712322861381288</v>
      </c>
      <c r="AG127">
        <v>3.0629936428433826</v>
      </c>
      <c r="AH127">
        <v>3.2279413975338871</v>
      </c>
      <c r="AI127">
        <v>69</v>
      </c>
      <c r="AJ127">
        <v>120.41014492753628</v>
      </c>
      <c r="AK127">
        <v>24.679452337998608</v>
      </c>
    </row>
    <row r="128" spans="1:37">
      <c r="A128">
        <v>3</v>
      </c>
      <c r="B128">
        <v>62</v>
      </c>
      <c r="C128">
        <v>2023</v>
      </c>
      <c r="D128">
        <v>99</v>
      </c>
      <c r="E128">
        <v>10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658</v>
      </c>
      <c r="R128">
        <v>1009</v>
      </c>
      <c r="S128">
        <v>8.2210109018830551</v>
      </c>
      <c r="T128">
        <v>7.061446977205156</v>
      </c>
      <c r="U128">
        <v>45.460356788899837</v>
      </c>
      <c r="V128">
        <v>12.091179385530229</v>
      </c>
      <c r="W128">
        <v>18.235877106045592</v>
      </c>
      <c r="X128">
        <v>100</v>
      </c>
      <c r="Y128">
        <v>98.116947472745295</v>
      </c>
      <c r="Z128">
        <v>81.665014866204146</v>
      </c>
      <c r="AA128">
        <v>11.130640317905463</v>
      </c>
      <c r="AB128">
        <v>1.8258453298033717</v>
      </c>
      <c r="AC128">
        <v>1.8459476114331861</v>
      </c>
      <c r="AD128">
        <v>69.293013680880691</v>
      </c>
      <c r="AE128">
        <v>53.063014626745719</v>
      </c>
      <c r="AF128">
        <v>43.293330824543659</v>
      </c>
      <c r="AG128">
        <v>19.437487959930653</v>
      </c>
      <c r="AH128">
        <v>20.990084765265163</v>
      </c>
      <c r="AI128">
        <v>160</v>
      </c>
      <c r="AJ128">
        <v>120.52250000000002</v>
      </c>
      <c r="AK128">
        <v>25.441920575639156</v>
      </c>
    </row>
    <row r="129" spans="1:37">
      <c r="A129">
        <v>3</v>
      </c>
      <c r="B129">
        <v>63</v>
      </c>
      <c r="C129">
        <v>2023</v>
      </c>
      <c r="D129">
        <v>99</v>
      </c>
      <c r="E129">
        <v>11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421</v>
      </c>
      <c r="R129">
        <v>589</v>
      </c>
      <c r="S129">
        <v>8.0356536502546696</v>
      </c>
      <c r="T129">
        <v>7.0271646859083203</v>
      </c>
      <c r="U129">
        <v>43.416298811545005</v>
      </c>
      <c r="V129">
        <v>13.921901528013583</v>
      </c>
      <c r="W129">
        <v>19.694397283531405</v>
      </c>
      <c r="X129">
        <v>99.49066213921904</v>
      </c>
      <c r="Y129">
        <v>97.113752122241081</v>
      </c>
      <c r="Z129">
        <v>74.702886247877771</v>
      </c>
      <c r="AA129">
        <v>11.295140978790132</v>
      </c>
      <c r="AB129">
        <v>1.6748672873176365</v>
      </c>
      <c r="AC129">
        <v>1.878104273511578</v>
      </c>
      <c r="AD129">
        <v>67.706313116466319</v>
      </c>
      <c r="AE129">
        <v>53.439671503848189</v>
      </c>
      <c r="AF129">
        <v>43.850072014651928</v>
      </c>
      <c r="AG129">
        <v>11.346561356193416</v>
      </c>
      <c r="AH129">
        <v>11.70195109243212</v>
      </c>
      <c r="AI129">
        <v>36</v>
      </c>
      <c r="AJ129">
        <v>120.24166666666665</v>
      </c>
      <c r="AK129">
        <v>24.68536982762636</v>
      </c>
    </row>
    <row r="130" spans="1:37">
      <c r="A130">
        <v>3</v>
      </c>
      <c r="B130">
        <v>64</v>
      </c>
      <c r="C130">
        <v>2023</v>
      </c>
      <c r="D130">
        <v>99</v>
      </c>
      <c r="E130">
        <v>12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278</v>
      </c>
      <c r="R130">
        <v>387</v>
      </c>
      <c r="S130">
        <v>7.9509043927648557</v>
      </c>
      <c r="T130">
        <v>6.8966408268733845</v>
      </c>
      <c r="U130">
        <v>42.56098191214469</v>
      </c>
      <c r="V130">
        <v>11.111111111111112</v>
      </c>
      <c r="W130">
        <v>21.705426356589143</v>
      </c>
      <c r="X130">
        <v>99.483204134366957</v>
      </c>
      <c r="Y130">
        <v>95.090439276485782</v>
      </c>
      <c r="Z130">
        <v>71.834625322997397</v>
      </c>
      <c r="AA130">
        <v>12.087147040706272</v>
      </c>
      <c r="AB130">
        <v>1.9569442927736789</v>
      </c>
      <c r="AC130">
        <v>1.9699720174529465</v>
      </c>
      <c r="AD130">
        <v>73.880516120466496</v>
      </c>
      <c r="AE130">
        <v>57.600060045462307</v>
      </c>
      <c r="AF130">
        <v>56.439254016274397</v>
      </c>
      <c r="AG130">
        <v>7.455210942015027</v>
      </c>
      <c r="AH130">
        <v>7.5372477392855695</v>
      </c>
      <c r="AI130">
        <v>25</v>
      </c>
      <c r="AJ130">
        <v>119.39999999999998</v>
      </c>
      <c r="AK130">
        <v>25.249634100120353</v>
      </c>
    </row>
    <row r="131" spans="1:37">
      <c r="A131">
        <v>3</v>
      </c>
      <c r="B131">
        <v>65</v>
      </c>
      <c r="C131">
        <v>2023</v>
      </c>
      <c r="D131">
        <v>99</v>
      </c>
      <c r="E131">
        <v>13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236</v>
      </c>
      <c r="R131">
        <v>321</v>
      </c>
      <c r="S131">
        <v>7.6604361370716516</v>
      </c>
      <c r="T131">
        <v>6.7570093457943923</v>
      </c>
      <c r="U131">
        <v>41.828660436137071</v>
      </c>
      <c r="V131">
        <v>11.838006230529592</v>
      </c>
      <c r="W131">
        <v>17.133956386292837</v>
      </c>
      <c r="X131">
        <v>99.376947040498422</v>
      </c>
      <c r="Y131">
        <v>92.834890965732058</v>
      </c>
      <c r="Z131">
        <v>71.962616822429936</v>
      </c>
      <c r="AA131">
        <v>11.630874735600379</v>
      </c>
      <c r="AB131">
        <v>2.0077633895646287</v>
      </c>
      <c r="AC131">
        <v>1.7922007642426423</v>
      </c>
      <c r="AD131">
        <v>65.827372655584583</v>
      </c>
      <c r="AE131">
        <v>50.689488614678559</v>
      </c>
      <c r="AF131">
        <v>49.132897053984557</v>
      </c>
      <c r="AG131">
        <v>6.1837796185706004</v>
      </c>
      <c r="AH131">
        <v>6.144254202535798</v>
      </c>
      <c r="AI131">
        <v>73</v>
      </c>
      <c r="AJ131">
        <v>117.90821917808221</v>
      </c>
      <c r="AK131">
        <v>25.113107469124923</v>
      </c>
    </row>
    <row r="132" spans="1:37">
      <c r="A132">
        <v>3</v>
      </c>
      <c r="B132">
        <v>66</v>
      </c>
      <c r="C132">
        <v>2023</v>
      </c>
      <c r="D132">
        <v>99</v>
      </c>
      <c r="E132">
        <v>14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1</v>
      </c>
      <c r="R132">
        <v>1</v>
      </c>
      <c r="S132">
        <v>3</v>
      </c>
      <c r="T132">
        <v>4</v>
      </c>
      <c r="U132">
        <v>22.1</v>
      </c>
      <c r="V132">
        <v>0</v>
      </c>
      <c r="W132">
        <v>0</v>
      </c>
      <c r="X132">
        <v>100</v>
      </c>
      <c r="Y132">
        <v>0</v>
      </c>
      <c r="Z132">
        <v>0</v>
      </c>
      <c r="AA132">
        <v>0</v>
      </c>
      <c r="AB132">
        <v>0</v>
      </c>
      <c r="AC132">
        <v>0</v>
      </c>
      <c r="AG132">
        <v>1.9264110961279127E-2</v>
      </c>
      <c r="AH132">
        <v>1.0113057114473908E-2</v>
      </c>
      <c r="AI132">
        <v>0</v>
      </c>
    </row>
    <row r="133" spans="1:37">
      <c r="A133">
        <v>3</v>
      </c>
      <c r="B133">
        <v>67</v>
      </c>
      <c r="C133">
        <v>2023</v>
      </c>
      <c r="D133">
        <v>99</v>
      </c>
      <c r="E133">
        <v>15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60</v>
      </c>
      <c r="R133">
        <v>94</v>
      </c>
      <c r="S133">
        <v>7.5744680851063828</v>
      </c>
      <c r="T133">
        <v>7.0212765957446788</v>
      </c>
      <c r="U133">
        <v>40.670212765957409</v>
      </c>
      <c r="V133">
        <v>10.638297872340427</v>
      </c>
      <c r="W133">
        <v>24.468085106382969</v>
      </c>
      <c r="X133">
        <v>97.872340425531874</v>
      </c>
      <c r="Y133">
        <v>89.361702127659598</v>
      </c>
      <c r="Z133">
        <v>67.021276595744695</v>
      </c>
      <c r="AA133">
        <v>12.400684862583837</v>
      </c>
      <c r="AB133">
        <v>1.6726165112368998</v>
      </c>
      <c r="AC133">
        <v>1.9017277888986284</v>
      </c>
      <c r="AD133">
        <v>78.73524355788301</v>
      </c>
      <c r="AE133">
        <v>56.580339329935249</v>
      </c>
      <c r="AF133">
        <v>49.448357209617761</v>
      </c>
      <c r="AG133">
        <v>1.8108264303602393</v>
      </c>
      <c r="AH133">
        <v>1.749421599485689</v>
      </c>
      <c r="AI133">
        <v>3</v>
      </c>
      <c r="AJ133">
        <v>119.43333333333337</v>
      </c>
      <c r="AK133">
        <v>24.121876851750407</v>
      </c>
    </row>
    <row r="134" spans="1:37">
      <c r="A134">
        <v>3</v>
      </c>
      <c r="B134">
        <v>68</v>
      </c>
      <c r="C134">
        <v>2023</v>
      </c>
      <c r="D134">
        <v>99</v>
      </c>
      <c r="E134">
        <v>16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  <c r="Q134">
        <v>19</v>
      </c>
      <c r="R134">
        <v>21</v>
      </c>
      <c r="S134">
        <v>8.5714285714285694</v>
      </c>
      <c r="T134">
        <v>7.6190476190476222</v>
      </c>
      <c r="U134">
        <v>44.57619047619049</v>
      </c>
      <c r="V134">
        <v>0</v>
      </c>
      <c r="W134">
        <v>38.095238095238109</v>
      </c>
      <c r="X134">
        <v>100</v>
      </c>
      <c r="Y134">
        <v>95.238095238095283</v>
      </c>
      <c r="Z134">
        <v>85.714285714285694</v>
      </c>
      <c r="AA134">
        <v>10.820347004465818</v>
      </c>
      <c r="AB134">
        <v>2.0135594773205714</v>
      </c>
      <c r="AC134">
        <v>1.6176464525202885</v>
      </c>
      <c r="AD134">
        <v>75.247843242847949</v>
      </c>
      <c r="AE134">
        <v>49.135632909409487</v>
      </c>
      <c r="AF134">
        <v>19.840755184277363</v>
      </c>
      <c r="AG134">
        <v>0.40454633018686192</v>
      </c>
      <c r="AH134">
        <v>0.42836347352303272</v>
      </c>
      <c r="AI134">
        <v>9</v>
      </c>
      <c r="AJ134">
        <v>117.1111111111111</v>
      </c>
      <c r="AK134">
        <v>25.74152148004924</v>
      </c>
    </row>
    <row r="135" spans="1:37">
      <c r="A135">
        <v>3</v>
      </c>
      <c r="B135">
        <v>69</v>
      </c>
      <c r="C135">
        <v>2023</v>
      </c>
      <c r="D135">
        <v>99</v>
      </c>
      <c r="E135">
        <v>17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62</v>
      </c>
      <c r="R135">
        <v>98</v>
      </c>
      <c r="S135">
        <v>7.1632653061224492</v>
      </c>
      <c r="T135">
        <v>6.8877551020408152</v>
      </c>
      <c r="U135">
        <v>37.171428571428542</v>
      </c>
      <c r="V135">
        <v>13.26530612244898</v>
      </c>
      <c r="W135">
        <v>20.408163265306126</v>
      </c>
      <c r="X135">
        <v>97.959183673469383</v>
      </c>
      <c r="Y135">
        <v>83.673469387755105</v>
      </c>
      <c r="Z135">
        <v>52.04081632653061</v>
      </c>
      <c r="AA135">
        <v>13.181465032695112</v>
      </c>
      <c r="AB135">
        <v>1.6016182986312988</v>
      </c>
      <c r="AC135">
        <v>1.9942911024345171</v>
      </c>
      <c r="AD135">
        <v>74.069524755764391</v>
      </c>
      <c r="AE135">
        <v>56.959474964790353</v>
      </c>
      <c r="AF135">
        <v>54.244236015858085</v>
      </c>
      <c r="AG135">
        <v>1.8878828742053559</v>
      </c>
      <c r="AH135">
        <v>1.6669612876292097</v>
      </c>
      <c r="AI135">
        <v>5</v>
      </c>
      <c r="AJ135">
        <v>118.84</v>
      </c>
      <c r="AK135">
        <v>23.324192020331569</v>
      </c>
    </row>
    <row r="136" spans="1:37">
      <c r="A136">
        <v>3</v>
      </c>
      <c r="B136">
        <v>70</v>
      </c>
      <c r="C136">
        <v>2023</v>
      </c>
      <c r="D136">
        <v>99</v>
      </c>
      <c r="E136">
        <v>18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33</v>
      </c>
      <c r="R136">
        <v>48</v>
      </c>
      <c r="S136">
        <v>7.6458333333333313</v>
      </c>
      <c r="T136">
        <v>6.6041666666666687</v>
      </c>
      <c r="U136">
        <v>40.05833333333333</v>
      </c>
      <c r="V136">
        <v>16.666666666666671</v>
      </c>
      <c r="W136">
        <v>14.583333333333337</v>
      </c>
      <c r="X136">
        <v>100</v>
      </c>
      <c r="Y136">
        <v>93.75</v>
      </c>
      <c r="Z136">
        <v>60.41666666666665</v>
      </c>
      <c r="AA136">
        <v>11.606424825165696</v>
      </c>
      <c r="AB136">
        <v>1.8983499779779529</v>
      </c>
      <c r="AC136">
        <v>1.890101224508594</v>
      </c>
      <c r="AD136">
        <v>82.318703917727007</v>
      </c>
      <c r="AE136">
        <v>58.937653230224619</v>
      </c>
      <c r="AF136">
        <v>53.574960618870307</v>
      </c>
      <c r="AG136">
        <v>0.92467732614139841</v>
      </c>
      <c r="AH136">
        <v>0.87988172939866194</v>
      </c>
      <c r="AI136">
        <v>15</v>
      </c>
      <c r="AJ136">
        <v>118.73333333333336</v>
      </c>
      <c r="AK136">
        <v>22.533066127901169</v>
      </c>
    </row>
    <row r="137" spans="1:37">
      <c r="A137">
        <v>3</v>
      </c>
      <c r="B137">
        <v>71</v>
      </c>
      <c r="C137">
        <v>2023</v>
      </c>
      <c r="D137">
        <v>99</v>
      </c>
      <c r="E137">
        <v>19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47</v>
      </c>
      <c r="R137">
        <v>64</v>
      </c>
      <c r="S137">
        <v>7.796875</v>
      </c>
      <c r="T137">
        <v>6.953125</v>
      </c>
      <c r="U137">
        <v>40.83281250000001</v>
      </c>
      <c r="V137">
        <v>14.0625</v>
      </c>
      <c r="W137">
        <v>20.3125</v>
      </c>
      <c r="X137">
        <v>100</v>
      </c>
      <c r="Y137">
        <v>90.625</v>
      </c>
      <c r="Z137">
        <v>67.1875</v>
      </c>
      <c r="AA137">
        <v>11.77197485937867</v>
      </c>
      <c r="AB137">
        <v>1.8386449451634217</v>
      </c>
      <c r="AC137">
        <v>2.0266173132525536</v>
      </c>
      <c r="AD137">
        <v>76.168847496124172</v>
      </c>
      <c r="AE137">
        <v>37.652175984536861</v>
      </c>
      <c r="AF137">
        <v>34.967745628799818</v>
      </c>
      <c r="AG137">
        <v>1.2329031015218641</v>
      </c>
      <c r="AH137">
        <v>1.1958575636766819</v>
      </c>
      <c r="AI137">
        <v>18</v>
      </c>
      <c r="AJ137">
        <v>113.10555555555555</v>
      </c>
      <c r="AK137">
        <v>24.120967877590743</v>
      </c>
    </row>
    <row r="138" spans="1:37">
      <c r="A138">
        <v>3</v>
      </c>
      <c r="B138">
        <v>72</v>
      </c>
      <c r="C138">
        <v>2023</v>
      </c>
      <c r="D138">
        <v>99</v>
      </c>
      <c r="E138">
        <v>20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2</v>
      </c>
      <c r="R138">
        <v>3</v>
      </c>
      <c r="S138">
        <v>8</v>
      </c>
      <c r="T138">
        <v>7.3333333333333313</v>
      </c>
      <c r="U138">
        <v>40.199999999999989</v>
      </c>
      <c r="V138">
        <v>0</v>
      </c>
      <c r="W138">
        <v>0</v>
      </c>
      <c r="X138">
        <v>100</v>
      </c>
      <c r="Y138">
        <v>100</v>
      </c>
      <c r="Z138">
        <v>100</v>
      </c>
      <c r="AA138">
        <v>3.2873494895838196</v>
      </c>
      <c r="AB138">
        <v>0.81649658092772603</v>
      </c>
      <c r="AC138">
        <v>0.4714045207910384</v>
      </c>
      <c r="AD138">
        <v>65.819467820942791</v>
      </c>
      <c r="AE138">
        <v>-75.284777051984236</v>
      </c>
      <c r="AF138">
        <v>0</v>
      </c>
      <c r="AG138">
        <v>5.7792332883837401E-2</v>
      </c>
      <c r="AH138">
        <v>5.5187089955002405E-2</v>
      </c>
      <c r="AI138">
        <v>0</v>
      </c>
    </row>
    <row r="139" spans="1:37">
      <c r="A139">
        <v>3</v>
      </c>
      <c r="B139">
        <v>73</v>
      </c>
      <c r="C139">
        <v>2023</v>
      </c>
      <c r="D139">
        <v>99</v>
      </c>
      <c r="E139">
        <v>21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51</v>
      </c>
      <c r="R139">
        <v>79</v>
      </c>
      <c r="S139">
        <v>7.2911392405063262</v>
      </c>
      <c r="T139">
        <v>7.0632911392405058</v>
      </c>
      <c r="U139">
        <v>36.822784810126578</v>
      </c>
      <c r="V139">
        <v>10.126582278481012</v>
      </c>
      <c r="W139">
        <v>20.253164556962023</v>
      </c>
      <c r="X139">
        <v>91.139240506329116</v>
      </c>
      <c r="Y139">
        <v>81.012658227848092</v>
      </c>
      <c r="Z139">
        <v>58.227848101265806</v>
      </c>
      <c r="AA139">
        <v>13.756130503235529</v>
      </c>
      <c r="AB139">
        <v>1.6315861563752545</v>
      </c>
      <c r="AC139">
        <v>2.3185644410144555</v>
      </c>
      <c r="AD139">
        <v>80.287373702513463</v>
      </c>
      <c r="AE139">
        <v>72.612317320625991</v>
      </c>
      <c r="AF139">
        <v>69.781782357530773</v>
      </c>
      <c r="AG139">
        <v>1.5218647659410522</v>
      </c>
      <c r="AH139">
        <v>1.3311711830771311</v>
      </c>
      <c r="AI139">
        <v>31</v>
      </c>
      <c r="AJ139">
        <v>111.17096774193544</v>
      </c>
      <c r="AK139">
        <v>22.36345119169842</v>
      </c>
    </row>
    <row r="140" spans="1:37">
      <c r="A140">
        <v>3</v>
      </c>
      <c r="B140">
        <v>74</v>
      </c>
      <c r="C140">
        <v>2023</v>
      </c>
      <c r="D140">
        <v>99</v>
      </c>
      <c r="E140">
        <v>22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18</v>
      </c>
      <c r="R140">
        <v>22</v>
      </c>
      <c r="S140">
        <v>7.9090909090909101</v>
      </c>
      <c r="T140">
        <v>6.9545454545454541</v>
      </c>
      <c r="U140">
        <v>43.940909090909088</v>
      </c>
      <c r="V140">
        <v>18.181818181818183</v>
      </c>
      <c r="W140">
        <v>22.727272727272723</v>
      </c>
      <c r="X140">
        <v>100</v>
      </c>
      <c r="Y140">
        <v>100</v>
      </c>
      <c r="Z140">
        <v>68.181818181818187</v>
      </c>
      <c r="AA140">
        <v>12.81904333017197</v>
      </c>
      <c r="AB140">
        <v>2.0869527787725435</v>
      </c>
      <c r="AC140">
        <v>2.2658988328390031</v>
      </c>
      <c r="AD140">
        <v>69.318617146675606</v>
      </c>
      <c r="AE140">
        <v>69.987859212977483</v>
      </c>
      <c r="AF140">
        <v>53.741107435417824</v>
      </c>
      <c r="AG140">
        <v>0.42381044114814098</v>
      </c>
      <c r="AH140">
        <v>0.44236616798922745</v>
      </c>
      <c r="AI140">
        <v>8</v>
      </c>
      <c r="AJ140">
        <v>125.625</v>
      </c>
      <c r="AK140">
        <v>22.261932743978537</v>
      </c>
    </row>
    <row r="141" spans="1:37">
      <c r="A141">
        <v>3</v>
      </c>
      <c r="B141">
        <v>75</v>
      </c>
      <c r="C141">
        <v>2023</v>
      </c>
      <c r="D141">
        <v>99</v>
      </c>
      <c r="E141">
        <v>23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46</v>
      </c>
      <c r="R141">
        <v>64</v>
      </c>
      <c r="S141">
        <v>7.234375</v>
      </c>
      <c r="T141">
        <v>6.75</v>
      </c>
      <c r="U141">
        <v>40.292187500000011</v>
      </c>
      <c r="V141">
        <v>12.5</v>
      </c>
      <c r="W141">
        <v>23.4375</v>
      </c>
      <c r="X141">
        <v>98.4375</v>
      </c>
      <c r="Y141">
        <v>96.875</v>
      </c>
      <c r="Z141">
        <v>65.625</v>
      </c>
      <c r="AA141">
        <v>11.097934840088181</v>
      </c>
      <c r="AB141">
        <v>2.0057899589376254</v>
      </c>
      <c r="AC141">
        <v>1.9605483926697649</v>
      </c>
      <c r="AD141">
        <v>60.156413283347113</v>
      </c>
      <c r="AE141">
        <v>47.602737554514704</v>
      </c>
      <c r="AF141">
        <v>59.500941484299759</v>
      </c>
      <c r="AG141">
        <v>1.2329031015218641</v>
      </c>
      <c r="AH141">
        <v>1.180024451633207</v>
      </c>
      <c r="AI141">
        <v>29</v>
      </c>
      <c r="AJ141">
        <v>116.89655172413798</v>
      </c>
      <c r="AK141">
        <v>24.622766054657127</v>
      </c>
    </row>
    <row r="142" spans="1:37">
      <c r="A142">
        <v>3</v>
      </c>
      <c r="B142">
        <v>76</v>
      </c>
      <c r="C142">
        <v>2023</v>
      </c>
      <c r="D142">
        <v>99</v>
      </c>
      <c r="E142">
        <v>24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20</v>
      </c>
      <c r="R142">
        <v>30</v>
      </c>
      <c r="S142">
        <v>6.8</v>
      </c>
      <c r="T142">
        <v>6.333333333333333</v>
      </c>
      <c r="U142">
        <v>33.116666666666674</v>
      </c>
      <c r="V142">
        <v>6.6666666666666687</v>
      </c>
      <c r="W142">
        <v>20</v>
      </c>
      <c r="X142">
        <v>93.333333333333314</v>
      </c>
      <c r="Y142">
        <v>60</v>
      </c>
      <c r="Z142">
        <v>46.666666666666657</v>
      </c>
      <c r="AA142">
        <v>14.623681327065212</v>
      </c>
      <c r="AB142">
        <v>1.7962924780409997</v>
      </c>
      <c r="AC142">
        <v>2.5077657165072038</v>
      </c>
      <c r="AD142">
        <v>89.080386275804258</v>
      </c>
      <c r="AE142">
        <v>82.861972324016023</v>
      </c>
      <c r="AF142">
        <v>67.337366172877509</v>
      </c>
      <c r="AG142">
        <v>0.57792332883837416</v>
      </c>
      <c r="AH142">
        <v>0.45462996575700576</v>
      </c>
      <c r="AI142">
        <v>15</v>
      </c>
      <c r="AJ142">
        <v>109.23999999999998</v>
      </c>
      <c r="AK142">
        <v>19.930873805747389</v>
      </c>
    </row>
    <row r="143" spans="1:37">
      <c r="A143">
        <v>3</v>
      </c>
      <c r="B143">
        <v>77</v>
      </c>
      <c r="C143">
        <v>2023</v>
      </c>
      <c r="D143">
        <v>99</v>
      </c>
      <c r="E143">
        <v>25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25</v>
      </c>
      <c r="R143">
        <v>37</v>
      </c>
      <c r="S143">
        <v>7.216216216216214</v>
      </c>
      <c r="T143">
        <v>7.108108108108107</v>
      </c>
      <c r="U143">
        <v>37.502702702702706</v>
      </c>
      <c r="V143">
        <v>8.1081081081081106</v>
      </c>
      <c r="W143">
        <v>27.027027027027032</v>
      </c>
      <c r="X143">
        <v>94.594594594594625</v>
      </c>
      <c r="Y143">
        <v>86.486486486486498</v>
      </c>
      <c r="Z143">
        <v>59.459459459459438</v>
      </c>
      <c r="AA143">
        <v>14.256179058360862</v>
      </c>
      <c r="AB143">
        <v>1.9049740742384984</v>
      </c>
      <c r="AC143">
        <v>2.0372714102748928</v>
      </c>
      <c r="AD143">
        <v>83.335070637635098</v>
      </c>
      <c r="AE143">
        <v>57.963825078510638</v>
      </c>
      <c r="AF143">
        <v>64.163137600421521</v>
      </c>
      <c r="AG143">
        <v>0.71277210556732817</v>
      </c>
      <c r="AH143">
        <v>0.63497185755855179</v>
      </c>
      <c r="AI143">
        <v>21</v>
      </c>
      <c r="AJ143">
        <v>113.67142857142852</v>
      </c>
      <c r="AK143">
        <v>20.850740735142875</v>
      </c>
    </row>
    <row r="144" spans="1:37">
      <c r="A144">
        <v>3</v>
      </c>
      <c r="B144">
        <v>78</v>
      </c>
      <c r="C144">
        <v>2023</v>
      </c>
      <c r="D144">
        <v>99</v>
      </c>
      <c r="E144">
        <v>26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22</v>
      </c>
      <c r="R144">
        <v>30</v>
      </c>
      <c r="S144">
        <v>8.4</v>
      </c>
      <c r="T144">
        <v>7.9666666666666686</v>
      </c>
      <c r="U144">
        <v>41.78</v>
      </c>
      <c r="V144">
        <v>23.333333333333329</v>
      </c>
      <c r="W144">
        <v>36.666666666666657</v>
      </c>
      <c r="X144">
        <v>96.666666666666686</v>
      </c>
      <c r="Y144">
        <v>90</v>
      </c>
      <c r="Z144">
        <v>60</v>
      </c>
      <c r="AA144">
        <v>14.255815187728397</v>
      </c>
      <c r="AB144">
        <v>1.6248076809271901</v>
      </c>
      <c r="AC144">
        <v>3.0274668545758776</v>
      </c>
      <c r="AD144">
        <v>77.471394867286861</v>
      </c>
      <c r="AE144">
        <v>61.391587176868377</v>
      </c>
      <c r="AF144">
        <v>49.060949714631718</v>
      </c>
      <c r="AG144">
        <v>0.57792332883837416</v>
      </c>
      <c r="AH144">
        <v>0.57356134784079604</v>
      </c>
      <c r="AI144">
        <v>17</v>
      </c>
      <c r="AJ144">
        <v>115.35882352941177</v>
      </c>
      <c r="AK144">
        <v>26.047568734775421</v>
      </c>
    </row>
    <row r="145" spans="1:37">
      <c r="A145">
        <v>3</v>
      </c>
      <c r="B145">
        <v>79</v>
      </c>
      <c r="C145">
        <v>2023</v>
      </c>
      <c r="D145">
        <v>99</v>
      </c>
      <c r="E145">
        <v>27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7</v>
      </c>
      <c r="R145">
        <v>12</v>
      </c>
      <c r="S145">
        <v>7.3333333333333313</v>
      </c>
      <c r="T145">
        <v>6.333333333333333</v>
      </c>
      <c r="U145">
        <v>37.541666666666671</v>
      </c>
      <c r="V145">
        <v>33.333333333333343</v>
      </c>
      <c r="W145">
        <v>0</v>
      </c>
      <c r="X145">
        <v>100</v>
      </c>
      <c r="Y145">
        <v>91.666666666666686</v>
      </c>
      <c r="Z145">
        <v>58.33333333333335</v>
      </c>
      <c r="AA145">
        <v>11.258586229580001</v>
      </c>
      <c r="AB145">
        <v>1.9720265943665405</v>
      </c>
      <c r="AC145">
        <v>1.5456030825826188</v>
      </c>
      <c r="AD145">
        <v>57.289036318406147</v>
      </c>
      <c r="AE145">
        <v>49.724876889396079</v>
      </c>
      <c r="AF145">
        <v>53.769842972516194</v>
      </c>
      <c r="AG145">
        <v>0.2311693315353496</v>
      </c>
      <c r="AH145">
        <v>0.20615077964119888</v>
      </c>
      <c r="AI145">
        <v>7</v>
      </c>
      <c r="AJ145">
        <v>117.9142857142857</v>
      </c>
      <c r="AK145">
        <v>23.748792472313632</v>
      </c>
    </row>
    <row r="146" spans="1:37">
      <c r="A146">
        <v>3</v>
      </c>
      <c r="B146">
        <v>80</v>
      </c>
      <c r="C146">
        <v>2023</v>
      </c>
      <c r="D146">
        <v>99</v>
      </c>
      <c r="E146">
        <v>28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4</v>
      </c>
      <c r="R146">
        <v>14</v>
      </c>
      <c r="S146">
        <v>7.8571428571428559</v>
      </c>
      <c r="T146">
        <v>6.2857142857142847</v>
      </c>
      <c r="U146">
        <v>29.885714285714261</v>
      </c>
      <c r="V146">
        <v>35.714285714285722</v>
      </c>
      <c r="W146">
        <v>0</v>
      </c>
      <c r="X146">
        <v>100</v>
      </c>
      <c r="Y146">
        <v>100</v>
      </c>
      <c r="Z146">
        <v>21.428571428571423</v>
      </c>
      <c r="AA146">
        <v>7.0896158613302172</v>
      </c>
      <c r="AB146">
        <v>0.6388765649999435</v>
      </c>
      <c r="AC146">
        <v>1.2777531299998803</v>
      </c>
      <c r="AD146">
        <v>61.300328796610479</v>
      </c>
      <c r="AE146">
        <v>60.75964232431469</v>
      </c>
      <c r="AF146">
        <v>57.500000000000483</v>
      </c>
      <c r="AG146">
        <v>0.26969755345790791</v>
      </c>
      <c r="AH146">
        <v>0.1914616785835242</v>
      </c>
      <c r="AI146">
        <v>0</v>
      </c>
    </row>
    <row r="147" spans="1:37">
      <c r="A147">
        <v>3</v>
      </c>
      <c r="B147">
        <v>81</v>
      </c>
      <c r="C147">
        <v>2023</v>
      </c>
      <c r="D147">
        <v>99</v>
      </c>
      <c r="E147">
        <v>29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3</v>
      </c>
      <c r="R147">
        <v>4</v>
      </c>
      <c r="S147">
        <v>7.5</v>
      </c>
      <c r="T147">
        <v>8.25</v>
      </c>
      <c r="U147">
        <v>26.2</v>
      </c>
      <c r="V147">
        <v>25</v>
      </c>
      <c r="W147">
        <v>50</v>
      </c>
      <c r="X147">
        <v>100</v>
      </c>
      <c r="Y147">
        <v>75</v>
      </c>
      <c r="Z147">
        <v>0</v>
      </c>
      <c r="AA147">
        <v>2.6655205870523284</v>
      </c>
      <c r="AB147">
        <v>0.5</v>
      </c>
      <c r="AC147">
        <v>0.82915619758885006</v>
      </c>
      <c r="AD147">
        <v>9.3790309185496152</v>
      </c>
      <c r="AE147">
        <v>-42.983840190952904</v>
      </c>
      <c r="AF147">
        <v>30.151134457776362</v>
      </c>
      <c r="AG147">
        <v>7.7056443845116507E-2</v>
      </c>
      <c r="AH147">
        <v>4.7956940524745056E-2</v>
      </c>
      <c r="AI147">
        <v>3</v>
      </c>
      <c r="AJ147">
        <v>105.7</v>
      </c>
      <c r="AK147">
        <v>22.117516334791347</v>
      </c>
    </row>
    <row r="148" spans="1:37">
      <c r="A148">
        <v>3</v>
      </c>
      <c r="B148">
        <v>82</v>
      </c>
      <c r="C148">
        <v>2023</v>
      </c>
      <c r="D148">
        <v>99</v>
      </c>
      <c r="E148">
        <v>30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5</v>
      </c>
      <c r="R148">
        <v>6</v>
      </c>
      <c r="S148">
        <v>8.3333333333333357</v>
      </c>
      <c r="T148">
        <v>8.8333333333333357</v>
      </c>
      <c r="U148">
        <v>44.1</v>
      </c>
      <c r="V148">
        <v>0</v>
      </c>
      <c r="W148">
        <v>66.666666666666686</v>
      </c>
      <c r="X148">
        <v>100</v>
      </c>
      <c r="Y148">
        <v>100</v>
      </c>
      <c r="Z148">
        <v>100</v>
      </c>
      <c r="AA148">
        <v>4.3512450325548642</v>
      </c>
      <c r="AB148">
        <v>0.47140452079101841</v>
      </c>
      <c r="AC148">
        <v>0.68718427093626755</v>
      </c>
      <c r="AD148">
        <v>13.000541700519102</v>
      </c>
      <c r="AE148">
        <v>-23.410532331123871</v>
      </c>
      <c r="AF148">
        <v>-34.299717028504183</v>
      </c>
      <c r="AG148">
        <v>0.1155846657676748</v>
      </c>
      <c r="AH148">
        <v>0.12108212273709489</v>
      </c>
      <c r="AI148">
        <v>1</v>
      </c>
      <c r="AJ148">
        <v>120.1</v>
      </c>
      <c r="AK148">
        <v>24.187166864096792</v>
      </c>
    </row>
    <row r="149" spans="1:37">
      <c r="A149">
        <v>3</v>
      </c>
      <c r="B149">
        <v>83</v>
      </c>
      <c r="C149">
        <v>2023</v>
      </c>
      <c r="D149">
        <v>99</v>
      </c>
      <c r="E149">
        <v>31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5</v>
      </c>
      <c r="R149">
        <v>7</v>
      </c>
      <c r="S149">
        <v>8</v>
      </c>
      <c r="T149">
        <v>7.5714285714285694</v>
      </c>
      <c r="U149">
        <v>40.142857142857174</v>
      </c>
      <c r="V149">
        <v>14.285714285714288</v>
      </c>
      <c r="W149">
        <v>28.571428571428577</v>
      </c>
      <c r="X149">
        <v>100</v>
      </c>
      <c r="Y149">
        <v>100</v>
      </c>
      <c r="Z149">
        <v>85.714285714285694</v>
      </c>
      <c r="AA149">
        <v>4.6961556140123788</v>
      </c>
      <c r="AB149">
        <v>1.4142135623730951</v>
      </c>
      <c r="AC149">
        <v>2.9207211857515527</v>
      </c>
      <c r="AD149">
        <v>19.144079509820543</v>
      </c>
      <c r="AE149">
        <v>27.213540352761765</v>
      </c>
      <c r="AF149">
        <v>79.547163344598573</v>
      </c>
      <c r="AG149">
        <v>0.13484877672895396</v>
      </c>
      <c r="AH149">
        <v>0.12858683480394431</v>
      </c>
      <c r="AI149">
        <v>5</v>
      </c>
      <c r="AJ149">
        <v>120.36</v>
      </c>
      <c r="AK149">
        <v>22.014611129411904</v>
      </c>
    </row>
    <row r="150" spans="1:37">
      <c r="A150">
        <v>3</v>
      </c>
      <c r="B150">
        <v>84</v>
      </c>
      <c r="C150">
        <v>2023</v>
      </c>
      <c r="D150">
        <v>99</v>
      </c>
      <c r="E150">
        <v>32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  <c r="Q150">
        <v>15</v>
      </c>
      <c r="R150">
        <v>19</v>
      </c>
      <c r="S150">
        <v>8.2105263157894726</v>
      </c>
      <c r="T150">
        <v>8.6315789473684195</v>
      </c>
      <c r="U150">
        <v>46.321052631578965</v>
      </c>
      <c r="V150">
        <v>10.526315789473689</v>
      </c>
      <c r="W150">
        <v>63.15789473684211</v>
      </c>
      <c r="X150">
        <v>100</v>
      </c>
      <c r="Y150">
        <v>94.736842105263179</v>
      </c>
      <c r="Z150">
        <v>73.68421052631578</v>
      </c>
      <c r="AA150">
        <v>15.864842923812027</v>
      </c>
      <c r="AB150">
        <v>2.0920638857212404</v>
      </c>
      <c r="AC150">
        <v>1.5290356890877812</v>
      </c>
      <c r="AD150">
        <v>76.863976204463142</v>
      </c>
      <c r="AE150">
        <v>62.930608283684606</v>
      </c>
      <c r="AF150">
        <v>32.040697169716523</v>
      </c>
      <c r="AG150">
        <v>0.36601810826430359</v>
      </c>
      <c r="AH150">
        <v>0.40273762744110803</v>
      </c>
      <c r="AI150">
        <v>10</v>
      </c>
      <c r="AJ150">
        <v>122.43</v>
      </c>
      <c r="AK150">
        <v>27.719246611165904</v>
      </c>
    </row>
    <row r="151" spans="1:37">
      <c r="A151">
        <v>3</v>
      </c>
      <c r="B151">
        <v>85</v>
      </c>
      <c r="C151">
        <v>2023</v>
      </c>
      <c r="D151">
        <v>99</v>
      </c>
      <c r="E151">
        <v>33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40</v>
      </c>
      <c r="R151">
        <v>62</v>
      </c>
      <c r="S151">
        <v>8.4677419354838719</v>
      </c>
      <c r="T151">
        <v>8.387096774193548</v>
      </c>
      <c r="U151">
        <v>42.782258064516114</v>
      </c>
      <c r="V151">
        <v>4.8387096774193559</v>
      </c>
      <c r="W151">
        <v>46.77419354838711</v>
      </c>
      <c r="X151">
        <v>98.387096774193566</v>
      </c>
      <c r="Y151">
        <v>82.258064516129025</v>
      </c>
      <c r="Z151">
        <v>67.741935483870975</v>
      </c>
      <c r="AA151">
        <v>16.819099398557753</v>
      </c>
      <c r="AB151">
        <v>1.8640723883171999</v>
      </c>
      <c r="AC151">
        <v>1.7260325447318396</v>
      </c>
      <c r="AD151">
        <v>85.56914203752909</v>
      </c>
      <c r="AE151">
        <v>51.488216679273407</v>
      </c>
      <c r="AF151">
        <v>43.499788262165907</v>
      </c>
      <c r="AG151">
        <v>1.194374879599307</v>
      </c>
      <c r="AH151">
        <v>1.2137956559340282</v>
      </c>
      <c r="AI151">
        <v>22</v>
      </c>
      <c r="AJ151">
        <v>114.8090909090909</v>
      </c>
      <c r="AK151">
        <v>25.90424070664044</v>
      </c>
    </row>
    <row r="152" spans="1:37">
      <c r="A152">
        <v>3</v>
      </c>
      <c r="B152">
        <v>86</v>
      </c>
      <c r="C152">
        <v>2023</v>
      </c>
      <c r="D152">
        <v>99</v>
      </c>
      <c r="E152">
        <v>34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37</v>
      </c>
      <c r="R152">
        <v>52</v>
      </c>
      <c r="S152">
        <v>7.7307692307692291</v>
      </c>
      <c r="T152">
        <v>8</v>
      </c>
      <c r="U152">
        <v>35.921153846153864</v>
      </c>
      <c r="V152">
        <v>5.7692307692307692</v>
      </c>
      <c r="W152">
        <v>36.538461538461554</v>
      </c>
      <c r="X152">
        <v>100</v>
      </c>
      <c r="Y152">
        <v>76.923076923076891</v>
      </c>
      <c r="Z152">
        <v>51.923076923076913</v>
      </c>
      <c r="AA152">
        <v>13.452442393890673</v>
      </c>
      <c r="AB152">
        <v>2.2024058926492924</v>
      </c>
      <c r="AC152">
        <v>1.593255013631383</v>
      </c>
      <c r="AD152">
        <v>44.968005249789847</v>
      </c>
      <c r="AE152">
        <v>20.510981724277499</v>
      </c>
      <c r="AF152">
        <v>25.209941268145297</v>
      </c>
      <c r="AG152">
        <v>1.001733769986515</v>
      </c>
      <c r="AH152">
        <v>0.85475924815048943</v>
      </c>
      <c r="AI152">
        <v>18</v>
      </c>
      <c r="AJ152">
        <v>117.9111111111111</v>
      </c>
      <c r="AK152">
        <v>25.765714884079301</v>
      </c>
    </row>
    <row r="153" spans="1:37">
      <c r="A153">
        <v>3</v>
      </c>
      <c r="B153">
        <v>87</v>
      </c>
      <c r="C153">
        <v>2023</v>
      </c>
      <c r="D153">
        <v>99</v>
      </c>
      <c r="E153">
        <v>35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59</v>
      </c>
      <c r="R153">
        <v>93</v>
      </c>
      <c r="S153">
        <v>8.5161290322580623</v>
      </c>
      <c r="T153">
        <v>8.870967741935484</v>
      </c>
      <c r="U153">
        <v>46.7430107526882</v>
      </c>
      <c r="V153">
        <v>2.1505376344086025</v>
      </c>
      <c r="W153">
        <v>53.763440860215056</v>
      </c>
      <c r="X153">
        <v>98.924731182795696</v>
      </c>
      <c r="Y153">
        <v>95.6989247311828</v>
      </c>
      <c r="Z153">
        <v>86.021505376344095</v>
      </c>
      <c r="AA153">
        <v>11.809804545735998</v>
      </c>
      <c r="AB153">
        <v>1.7817045313727322</v>
      </c>
      <c r="AC153">
        <v>1.9020408193646388</v>
      </c>
      <c r="AD153">
        <v>61.605381999053506</v>
      </c>
      <c r="AE153">
        <v>32.958590221147205</v>
      </c>
      <c r="AF153">
        <v>17.8298623657383</v>
      </c>
      <c r="AG153">
        <v>1.7915623193989596</v>
      </c>
      <c r="AH153">
        <v>1.9892520625488477</v>
      </c>
      <c r="AI153">
        <v>42</v>
      </c>
      <c r="AJ153">
        <v>120.34523809523805</v>
      </c>
      <c r="AK153">
        <v>28.715888198492323</v>
      </c>
    </row>
    <row r="154" spans="1:37">
      <c r="A154">
        <v>3</v>
      </c>
      <c r="B154">
        <v>88</v>
      </c>
      <c r="C154">
        <v>2023</v>
      </c>
      <c r="D154">
        <v>99</v>
      </c>
      <c r="E154">
        <v>36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26</v>
      </c>
      <c r="R154">
        <v>34</v>
      </c>
      <c r="S154">
        <v>8.4117647058823515</v>
      </c>
      <c r="T154">
        <v>8.5</v>
      </c>
      <c r="U154">
        <v>45.870588235294129</v>
      </c>
      <c r="V154">
        <v>2.9411764705882355</v>
      </c>
      <c r="W154">
        <v>41.176470588235304</v>
      </c>
      <c r="X154">
        <v>100</v>
      </c>
      <c r="Y154">
        <v>100</v>
      </c>
      <c r="Z154">
        <v>82.352941176470608</v>
      </c>
      <c r="AA154">
        <v>10.653542062502412</v>
      </c>
      <c r="AB154">
        <v>1.5925866318448076</v>
      </c>
      <c r="AC154">
        <v>1.631491558630431</v>
      </c>
      <c r="AD154">
        <v>73.45045912396435</v>
      </c>
      <c r="AE154">
        <v>48.886592696944291</v>
      </c>
      <c r="AF154">
        <v>55.466308898479376</v>
      </c>
      <c r="AG154">
        <v>0.65497977268349061</v>
      </c>
      <c r="AH154">
        <v>0.71367981338160658</v>
      </c>
      <c r="AI154">
        <v>18</v>
      </c>
      <c r="AJ154">
        <v>117.36666666666662</v>
      </c>
      <c r="AK154">
        <v>27.93060886463109</v>
      </c>
    </row>
    <row r="155" spans="1:37">
      <c r="A155">
        <v>3</v>
      </c>
      <c r="B155">
        <v>89</v>
      </c>
      <c r="C155">
        <v>2023</v>
      </c>
      <c r="D155">
        <v>99</v>
      </c>
      <c r="E155">
        <v>37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26</v>
      </c>
      <c r="R155">
        <v>34</v>
      </c>
      <c r="S155">
        <v>8.6470588235294112</v>
      </c>
      <c r="T155">
        <v>9.117647058823529</v>
      </c>
      <c r="U155">
        <v>44.494117647058822</v>
      </c>
      <c r="V155">
        <v>0</v>
      </c>
      <c r="W155">
        <v>73.529411764705884</v>
      </c>
      <c r="X155">
        <v>100</v>
      </c>
      <c r="Y155">
        <v>94.117647058823522</v>
      </c>
      <c r="Z155">
        <v>85.294117647058812</v>
      </c>
      <c r="AA155">
        <v>11.775221770772099</v>
      </c>
      <c r="AB155">
        <v>1.9982691472309495</v>
      </c>
      <c r="AC155">
        <v>1.7783784068036474</v>
      </c>
      <c r="AD155">
        <v>76.951548716458873</v>
      </c>
      <c r="AE155">
        <v>35.046069344133237</v>
      </c>
      <c r="AF155">
        <v>44.205860675775405</v>
      </c>
      <c r="AG155">
        <v>0.65497977268349061</v>
      </c>
      <c r="AH155">
        <v>0.69226392772742684</v>
      </c>
      <c r="AI155">
        <v>8</v>
      </c>
      <c r="AJ155">
        <v>118.58750000000001</v>
      </c>
      <c r="AK155">
        <v>25.89276797104629</v>
      </c>
    </row>
    <row r="156" spans="1:37">
      <c r="A156">
        <v>3</v>
      </c>
      <c r="B156">
        <v>90</v>
      </c>
      <c r="C156">
        <v>2023</v>
      </c>
      <c r="D156">
        <v>99</v>
      </c>
      <c r="E156">
        <v>38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33</v>
      </c>
      <c r="R156">
        <v>54</v>
      </c>
      <c r="S156">
        <v>7.648148148148147</v>
      </c>
      <c r="T156">
        <v>8.8148148148148149</v>
      </c>
      <c r="U156">
        <v>35.916666666666657</v>
      </c>
      <c r="V156">
        <v>3.7037037037037042</v>
      </c>
      <c r="W156">
        <v>55.555555555555557</v>
      </c>
      <c r="X156">
        <v>87.037037037037052</v>
      </c>
      <c r="Y156">
        <v>81.481481481481467</v>
      </c>
      <c r="Z156">
        <v>50</v>
      </c>
      <c r="AA156">
        <v>15.340526694323747</v>
      </c>
      <c r="AB156">
        <v>1.73373293905897</v>
      </c>
      <c r="AC156">
        <v>1.8466593870100592</v>
      </c>
      <c r="AD156">
        <v>81.284859294241315</v>
      </c>
      <c r="AE156">
        <v>65.51173855425445</v>
      </c>
      <c r="AF156">
        <v>55.22762796999924</v>
      </c>
      <c r="AG156">
        <v>1.0402619919090736</v>
      </c>
      <c r="AH156">
        <v>0.88752372278380753</v>
      </c>
      <c r="AI156">
        <v>5</v>
      </c>
      <c r="AJ156">
        <v>116.24</v>
      </c>
      <c r="AK156">
        <v>33.708849873630058</v>
      </c>
    </row>
    <row r="157" spans="1:37">
      <c r="A157">
        <v>3</v>
      </c>
      <c r="B157">
        <v>91</v>
      </c>
      <c r="C157">
        <v>2023</v>
      </c>
      <c r="D157">
        <v>99</v>
      </c>
      <c r="E157">
        <v>39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57</v>
      </c>
      <c r="R157">
        <v>81</v>
      </c>
      <c r="S157">
        <v>7.9629629629629628</v>
      </c>
      <c r="T157">
        <v>9.2469135802469111</v>
      </c>
      <c r="U157">
        <v>38.444444444444464</v>
      </c>
      <c r="V157">
        <v>9.8765432098765444</v>
      </c>
      <c r="W157">
        <v>50.617283950617278</v>
      </c>
      <c r="X157">
        <v>100</v>
      </c>
      <c r="Y157">
        <v>87.654320987654302</v>
      </c>
      <c r="Z157">
        <v>55.555555555555557</v>
      </c>
      <c r="AA157">
        <v>12.588619198837204</v>
      </c>
      <c r="AB157">
        <v>1.382826274266256</v>
      </c>
      <c r="AC157">
        <v>4.0719785108140778</v>
      </c>
      <c r="AD157">
        <v>72.801833679528414</v>
      </c>
      <c r="AE157">
        <v>43.797302828663874</v>
      </c>
      <c r="AF157">
        <v>34.365587738991159</v>
      </c>
      <c r="AG157">
        <v>1.56039298786361</v>
      </c>
      <c r="AH157">
        <v>1.4249800839127496</v>
      </c>
      <c r="AI157">
        <v>33</v>
      </c>
      <c r="AJ157">
        <v>117.97878787878788</v>
      </c>
      <c r="AK157">
        <v>24.784304298488728</v>
      </c>
    </row>
    <row r="158" spans="1:37">
      <c r="A158">
        <v>3</v>
      </c>
      <c r="B158">
        <v>92</v>
      </c>
      <c r="C158">
        <v>2023</v>
      </c>
      <c r="D158">
        <v>99</v>
      </c>
      <c r="E158">
        <v>40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64</v>
      </c>
      <c r="R158">
        <v>105</v>
      </c>
      <c r="S158">
        <v>7.7714285714285696</v>
      </c>
      <c r="T158">
        <v>8.2666666666666693</v>
      </c>
      <c r="U158">
        <v>35.462857142857125</v>
      </c>
      <c r="V158">
        <v>6.6666666666666687</v>
      </c>
      <c r="W158">
        <v>42.857142857142847</v>
      </c>
      <c r="X158">
        <v>96.190476190476176</v>
      </c>
      <c r="Y158">
        <v>80.952380952380949</v>
      </c>
      <c r="Z158">
        <v>43.80952380952381</v>
      </c>
      <c r="AA158">
        <v>13.586248349624988</v>
      </c>
      <c r="AB158">
        <v>1.9916833887665064</v>
      </c>
      <c r="AC158">
        <v>2.0668202707894121</v>
      </c>
      <c r="AD158">
        <v>73.636956053917984</v>
      </c>
      <c r="AE158">
        <v>46.225878890021242</v>
      </c>
      <c r="AF158">
        <v>51.223034618258865</v>
      </c>
      <c r="AG158">
        <v>2.0227316509343094</v>
      </c>
      <c r="AH158">
        <v>1.7039357226902729</v>
      </c>
      <c r="AI158">
        <v>23</v>
      </c>
      <c r="AJ158">
        <v>115.7086956521739</v>
      </c>
      <c r="AK158">
        <v>23.903285256619601</v>
      </c>
    </row>
    <row r="159" spans="1:37">
      <c r="A159">
        <v>3</v>
      </c>
      <c r="B159">
        <v>93</v>
      </c>
      <c r="C159">
        <v>2023</v>
      </c>
      <c r="D159">
        <v>99</v>
      </c>
      <c r="E159">
        <v>41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78</v>
      </c>
      <c r="R159">
        <v>103</v>
      </c>
      <c r="S159">
        <v>7.7669902912621378</v>
      </c>
      <c r="T159">
        <v>8.4854368932038842</v>
      </c>
      <c r="U159">
        <v>37.922330097087389</v>
      </c>
      <c r="V159">
        <v>5.825242718446602</v>
      </c>
      <c r="W159">
        <v>44.660194174757294</v>
      </c>
      <c r="X159">
        <v>99.029126213592249</v>
      </c>
      <c r="Y159">
        <v>79.611650485436897</v>
      </c>
      <c r="Z159">
        <v>49.514563106796125</v>
      </c>
      <c r="AA159">
        <v>15.646228070147588</v>
      </c>
      <c r="AB159">
        <v>2.0251040174418562</v>
      </c>
      <c r="AC159">
        <v>2.3144295263466743</v>
      </c>
      <c r="AD159">
        <v>82.514790841289511</v>
      </c>
      <c r="AE159">
        <v>55.521964537233742</v>
      </c>
      <c r="AF159">
        <v>70.356417684261899</v>
      </c>
      <c r="AG159">
        <v>1.9842034290117505</v>
      </c>
      <c r="AH159">
        <v>1.787402764214258</v>
      </c>
      <c r="AI159">
        <v>33</v>
      </c>
      <c r="AJ159">
        <v>114.49393939393944</v>
      </c>
      <c r="AK159">
        <v>23.966045774781797</v>
      </c>
    </row>
    <row r="160" spans="1:37">
      <c r="A160">
        <v>3</v>
      </c>
      <c r="B160">
        <v>94</v>
      </c>
      <c r="C160">
        <v>2023</v>
      </c>
      <c r="D160">
        <v>99</v>
      </c>
      <c r="E160">
        <v>42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  <c r="Q160">
        <v>71</v>
      </c>
      <c r="R160">
        <v>90</v>
      </c>
      <c r="S160">
        <v>8.6333333333333311</v>
      </c>
      <c r="T160">
        <v>8.5777777777777775</v>
      </c>
      <c r="U160">
        <v>41.873333333333321</v>
      </c>
      <c r="V160">
        <v>7.7777777777777777</v>
      </c>
      <c r="W160">
        <v>44.44444444444445</v>
      </c>
      <c r="X160">
        <v>100</v>
      </c>
      <c r="Y160">
        <v>90</v>
      </c>
      <c r="Z160">
        <v>65.555555555555557</v>
      </c>
      <c r="AA160">
        <v>14.181112634612202</v>
      </c>
      <c r="AB160">
        <v>1.6428295373802189</v>
      </c>
      <c r="AC160">
        <v>1.6463952392881318</v>
      </c>
      <c r="AD160">
        <v>81.951843308556491</v>
      </c>
      <c r="AE160">
        <v>47.727088285448609</v>
      </c>
      <c r="AF160">
        <v>46.447834937182805</v>
      </c>
      <c r="AG160">
        <v>1.7337699865151222</v>
      </c>
      <c r="AH160">
        <v>1.7245279204346777</v>
      </c>
      <c r="AI160">
        <v>22</v>
      </c>
      <c r="AJ160">
        <v>117.79545454545456</v>
      </c>
      <c r="AK160">
        <v>26.810296909785265</v>
      </c>
    </row>
    <row r="161" spans="1:37">
      <c r="A161">
        <v>3</v>
      </c>
      <c r="B161">
        <v>95</v>
      </c>
      <c r="C161">
        <v>2023</v>
      </c>
      <c r="D161">
        <v>99</v>
      </c>
      <c r="E161">
        <v>43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110</v>
      </c>
      <c r="R161">
        <v>159</v>
      </c>
      <c r="S161">
        <v>8.32704402515723</v>
      </c>
      <c r="T161">
        <v>7.7924528301886751</v>
      </c>
      <c r="U161">
        <v>40.757044025157256</v>
      </c>
      <c r="V161">
        <v>4.4025157232704411</v>
      </c>
      <c r="W161">
        <v>28.930817610062899</v>
      </c>
      <c r="X161">
        <v>99.371069182389988</v>
      </c>
      <c r="Y161">
        <v>89.308176100628941</v>
      </c>
      <c r="Z161">
        <v>62.893081761006258</v>
      </c>
      <c r="AA161">
        <v>14.33198242369243</v>
      </c>
      <c r="AB161">
        <v>1.9409420501619623</v>
      </c>
      <c r="AC161">
        <v>1.6255641369992986</v>
      </c>
      <c r="AD161">
        <v>75.960237059799852</v>
      </c>
      <c r="AE161">
        <v>33.092585516119144</v>
      </c>
      <c r="AF161">
        <v>38.231180703007354</v>
      </c>
      <c r="AG161">
        <v>3.0629936428433826</v>
      </c>
      <c r="AH161">
        <v>2.9654457888200589</v>
      </c>
      <c r="AI161">
        <v>41</v>
      </c>
      <c r="AJ161">
        <v>117.1170731707317</v>
      </c>
      <c r="AK161">
        <v>26.293070061252156</v>
      </c>
    </row>
    <row r="162" spans="1:37">
      <c r="A162">
        <v>3</v>
      </c>
      <c r="B162">
        <v>96</v>
      </c>
      <c r="C162">
        <v>2023</v>
      </c>
      <c r="D162">
        <v>99</v>
      </c>
      <c r="E162">
        <v>44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105</v>
      </c>
      <c r="R162">
        <v>139</v>
      </c>
      <c r="S162">
        <v>8.0935251798561136</v>
      </c>
      <c r="T162">
        <v>7.47482014388489</v>
      </c>
      <c r="U162">
        <v>42.343884892086322</v>
      </c>
      <c r="V162">
        <v>5.7553956834532363</v>
      </c>
      <c r="W162">
        <v>27.338129496402875</v>
      </c>
      <c r="X162">
        <v>100</v>
      </c>
      <c r="Y162">
        <v>92.08633093525178</v>
      </c>
      <c r="Z162">
        <v>69.784172661870485</v>
      </c>
      <c r="AA162">
        <v>13.328436172593358</v>
      </c>
      <c r="AB162">
        <v>1.9887890329824565</v>
      </c>
      <c r="AC162">
        <v>1.9242150048572964</v>
      </c>
      <c r="AD162">
        <v>68.886015169255927</v>
      </c>
      <c r="AE162">
        <v>40.618328441693656</v>
      </c>
      <c r="AF162">
        <v>42.078089816567655</v>
      </c>
      <c r="AG162">
        <v>2.6777114236177999</v>
      </c>
      <c r="AH162">
        <v>2.693367944089164</v>
      </c>
      <c r="AI162">
        <v>43</v>
      </c>
      <c r="AJ162">
        <v>118.76744186046508</v>
      </c>
      <c r="AK162">
        <v>25.128467334850225</v>
      </c>
    </row>
    <row r="163" spans="1:37">
      <c r="A163">
        <v>3</v>
      </c>
      <c r="B163">
        <v>97</v>
      </c>
      <c r="C163">
        <v>2023</v>
      </c>
      <c r="D163">
        <v>99</v>
      </c>
      <c r="E163">
        <v>45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79</v>
      </c>
      <c r="R163">
        <v>110</v>
      </c>
      <c r="S163">
        <v>7.5818181818181811</v>
      </c>
      <c r="T163">
        <v>7.0272727272727282</v>
      </c>
      <c r="U163">
        <v>38.371818181818178</v>
      </c>
      <c r="V163">
        <v>11.81818181818182</v>
      </c>
      <c r="W163">
        <v>22.727272727272723</v>
      </c>
      <c r="X163">
        <v>96.363636363636346</v>
      </c>
      <c r="Y163">
        <v>87.272727272727266</v>
      </c>
      <c r="Z163">
        <v>55.454545454545446</v>
      </c>
      <c r="AA163">
        <v>13.886082841975821</v>
      </c>
      <c r="AB163">
        <v>2.3330893221486328</v>
      </c>
      <c r="AC163">
        <v>2.1254265493140254</v>
      </c>
      <c r="AD163">
        <v>78.300263966100189</v>
      </c>
      <c r="AE163">
        <v>44.074364076861485</v>
      </c>
      <c r="AF163">
        <v>55.961840229174719</v>
      </c>
      <c r="AG163">
        <v>2.1190522057407049</v>
      </c>
      <c r="AH163">
        <v>1.9315023879856523</v>
      </c>
      <c r="AI163">
        <v>46</v>
      </c>
      <c r="AJ163">
        <v>116.6</v>
      </c>
      <c r="AK163">
        <v>24.965248636894071</v>
      </c>
    </row>
    <row r="164" spans="1:37">
      <c r="A164">
        <v>3</v>
      </c>
      <c r="B164">
        <v>98</v>
      </c>
      <c r="C164">
        <v>2023</v>
      </c>
      <c r="D164">
        <v>99</v>
      </c>
      <c r="E164">
        <v>46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56</v>
      </c>
      <c r="R164">
        <v>82</v>
      </c>
      <c r="S164">
        <v>8.2439024390243887</v>
      </c>
      <c r="T164">
        <v>6.9512195121951219</v>
      </c>
      <c r="U164">
        <v>39.670731707317053</v>
      </c>
      <c r="V164">
        <v>12.195121951219512</v>
      </c>
      <c r="W164">
        <v>17.073170731707322</v>
      </c>
      <c r="X164">
        <v>98.780487804878064</v>
      </c>
      <c r="Y164">
        <v>89.024390243902431</v>
      </c>
      <c r="Z164">
        <v>60.975609756097562</v>
      </c>
      <c r="AA164">
        <v>12.933228972678341</v>
      </c>
      <c r="AB164">
        <v>1.7076654696794435</v>
      </c>
      <c r="AC164">
        <v>1.8993094959933456</v>
      </c>
      <c r="AD164">
        <v>67.176747457186153</v>
      </c>
      <c r="AE164">
        <v>17.265998529208396</v>
      </c>
      <c r="AF164">
        <v>32.702811674815052</v>
      </c>
      <c r="AG164">
        <v>1.579657098824889</v>
      </c>
      <c r="AH164">
        <v>1.4885870947232405</v>
      </c>
      <c r="AI164">
        <v>29</v>
      </c>
      <c r="AJ164">
        <v>117.07931034482756</v>
      </c>
      <c r="AK164">
        <v>28.4924191262104</v>
      </c>
    </row>
    <row r="165" spans="1:37">
      <c r="A165">
        <v>3</v>
      </c>
      <c r="B165">
        <v>99</v>
      </c>
      <c r="C165">
        <v>2023</v>
      </c>
      <c r="D165">
        <v>99</v>
      </c>
      <c r="E165">
        <v>47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34</v>
      </c>
      <c r="R165">
        <v>57</v>
      </c>
      <c r="S165">
        <v>7.4912280701754383</v>
      </c>
      <c r="T165">
        <v>6.1228070175438605</v>
      </c>
      <c r="U165">
        <v>37.308771929824545</v>
      </c>
      <c r="V165">
        <v>21.052631578947377</v>
      </c>
      <c r="W165">
        <v>8.7719298245614024</v>
      </c>
      <c r="X165">
        <v>98.24561403508774</v>
      </c>
      <c r="Y165">
        <v>85.964912280701739</v>
      </c>
      <c r="Z165">
        <v>56.140350877192979</v>
      </c>
      <c r="AA165">
        <v>12.405958962937529</v>
      </c>
      <c r="AB165">
        <v>1.8836583202062525</v>
      </c>
      <c r="AC165">
        <v>1.5225806283331309</v>
      </c>
      <c r="AD165">
        <v>74.020071304874492</v>
      </c>
      <c r="AE165">
        <v>31.665815211801483</v>
      </c>
      <c r="AF165">
        <v>46.221361313107117</v>
      </c>
      <c r="AG165">
        <v>1.0980543247929109</v>
      </c>
      <c r="AH165">
        <v>0.97314150496109508</v>
      </c>
      <c r="AI165">
        <v>26</v>
      </c>
      <c r="AJ165">
        <v>112.6346153846154</v>
      </c>
      <c r="AK165">
        <v>25.224835744228606</v>
      </c>
    </row>
    <row r="166" spans="1:37">
      <c r="A166">
        <v>3</v>
      </c>
      <c r="B166">
        <v>100</v>
      </c>
      <c r="C166">
        <v>2023</v>
      </c>
      <c r="D166">
        <v>99</v>
      </c>
      <c r="E166">
        <v>48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50</v>
      </c>
      <c r="R166">
        <v>80</v>
      </c>
      <c r="S166">
        <v>7.5750000000000002</v>
      </c>
      <c r="T166">
        <v>5.7249999999999996</v>
      </c>
      <c r="U166">
        <v>37.056249999999999</v>
      </c>
      <c r="V166">
        <v>23.75</v>
      </c>
      <c r="W166">
        <v>2.5</v>
      </c>
      <c r="X166">
        <v>96.25</v>
      </c>
      <c r="Y166">
        <v>85</v>
      </c>
      <c r="Z166">
        <v>55</v>
      </c>
      <c r="AA166">
        <v>11.970817053881497</v>
      </c>
      <c r="AB166">
        <v>1.8626258346753379</v>
      </c>
      <c r="AC166">
        <v>1.4489220130842111</v>
      </c>
      <c r="AD166">
        <v>77.611505680406481</v>
      </c>
      <c r="AE166">
        <v>3.4691632760235476</v>
      </c>
      <c r="AF166">
        <v>16.048801999697098</v>
      </c>
      <c r="AG166">
        <v>1.5411288769023301</v>
      </c>
      <c r="AH166">
        <v>1.3565682269618959</v>
      </c>
      <c r="AI166">
        <v>43</v>
      </c>
      <c r="AJ166">
        <v>114.28139534883728</v>
      </c>
      <c r="AK166">
        <v>23.863641536406483</v>
      </c>
    </row>
    <row r="167" spans="1:37">
      <c r="A167">
        <v>3</v>
      </c>
      <c r="B167">
        <v>101</v>
      </c>
      <c r="C167">
        <v>2023</v>
      </c>
      <c r="D167">
        <v>99</v>
      </c>
      <c r="E167">
        <v>49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30</v>
      </c>
      <c r="R167">
        <v>43</v>
      </c>
      <c r="S167">
        <v>8.46511627906977</v>
      </c>
      <c r="T167">
        <v>5.8139534883720918</v>
      </c>
      <c r="U167">
        <v>41.183720930232553</v>
      </c>
      <c r="V167">
        <v>16.279069767441861</v>
      </c>
      <c r="W167">
        <v>2.3255813953488378</v>
      </c>
      <c r="X167">
        <v>100</v>
      </c>
      <c r="Y167">
        <v>95.348837209302374</v>
      </c>
      <c r="Z167">
        <v>76.744186046511643</v>
      </c>
      <c r="AA167">
        <v>9.7738600175698913</v>
      </c>
      <c r="AB167">
        <v>1.8595928187631436</v>
      </c>
      <c r="AC167">
        <v>1.7287690734926331</v>
      </c>
      <c r="AD167">
        <v>61.612230796691563</v>
      </c>
      <c r="AE167">
        <v>49.695786840654677</v>
      </c>
      <c r="AF167">
        <v>39.584956398749057</v>
      </c>
      <c r="AG167">
        <v>0.82835677133500285</v>
      </c>
      <c r="AH167">
        <v>0.81037162190144052</v>
      </c>
      <c r="AI167">
        <v>15</v>
      </c>
      <c r="AJ167">
        <v>119.87333333333331</v>
      </c>
      <c r="AK167">
        <v>24.753127158320218</v>
      </c>
    </row>
    <row r="168" spans="1:37">
      <c r="A168">
        <v>3</v>
      </c>
      <c r="B168">
        <v>102</v>
      </c>
      <c r="C168">
        <v>2023</v>
      </c>
      <c r="D168">
        <v>99</v>
      </c>
      <c r="E168">
        <v>50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  <c r="Q168">
        <v>7</v>
      </c>
      <c r="R168">
        <v>11</v>
      </c>
      <c r="S168">
        <v>7.8181818181818192</v>
      </c>
      <c r="T168">
        <v>6.2727272727272716</v>
      </c>
      <c r="U168">
        <v>42.372727272727282</v>
      </c>
      <c r="V168">
        <v>36.363636363636367</v>
      </c>
      <c r="W168">
        <v>9.0909090909090917</v>
      </c>
      <c r="X168">
        <v>100</v>
      </c>
      <c r="Y168">
        <v>100</v>
      </c>
      <c r="Z168">
        <v>63.636363636363633</v>
      </c>
      <c r="AA168">
        <v>10.005643035906463</v>
      </c>
      <c r="AB168">
        <v>1.266217116107647</v>
      </c>
      <c r="AC168">
        <v>1.482682402754554</v>
      </c>
      <c r="AD168">
        <v>84.703898464603853</v>
      </c>
      <c r="AE168">
        <v>13.531595486706738</v>
      </c>
      <c r="AF168">
        <v>26.852711860315861</v>
      </c>
      <c r="AG168">
        <v>0.21190522057407049</v>
      </c>
      <c r="AH168">
        <v>0.21328940819259223</v>
      </c>
      <c r="AI168">
        <v>2</v>
      </c>
      <c r="AJ168">
        <v>113.7</v>
      </c>
      <c r="AK168">
        <v>25.340739679769001</v>
      </c>
    </row>
    <row r="169" spans="1:37">
      <c r="A169">
        <v>3</v>
      </c>
      <c r="B169">
        <v>103</v>
      </c>
      <c r="C169">
        <v>2023</v>
      </c>
      <c r="D169">
        <v>99</v>
      </c>
      <c r="E169">
        <v>51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  <c r="Q169">
        <v>5</v>
      </c>
      <c r="R169">
        <v>5</v>
      </c>
      <c r="S169">
        <v>7.2</v>
      </c>
      <c r="T169">
        <v>5.6</v>
      </c>
      <c r="U169">
        <v>34.68</v>
      </c>
      <c r="V169">
        <v>0</v>
      </c>
      <c r="W169">
        <v>0</v>
      </c>
      <c r="X169">
        <v>100</v>
      </c>
      <c r="Y169">
        <v>100</v>
      </c>
      <c r="Z169">
        <v>60</v>
      </c>
      <c r="AA169">
        <v>7.7543278238671487</v>
      </c>
      <c r="AB169">
        <v>2.3151673805580439</v>
      </c>
      <c r="AC169">
        <v>1.019803902718559</v>
      </c>
      <c r="AD169">
        <v>94.159237252525415</v>
      </c>
      <c r="AE169">
        <v>16.591016987271502</v>
      </c>
      <c r="AF169">
        <v>28.801151271797156</v>
      </c>
      <c r="AG169">
        <v>9.6320554806395647E-2</v>
      </c>
      <c r="AH169">
        <v>7.9348601975102975E-2</v>
      </c>
      <c r="AI169">
        <v>4</v>
      </c>
      <c r="AJ169">
        <v>114.125</v>
      </c>
      <c r="AK169">
        <v>22.127253358353876</v>
      </c>
    </row>
    <row r="170" spans="1:37">
      <c r="A170">
        <v>3</v>
      </c>
      <c r="B170">
        <v>104</v>
      </c>
      <c r="C170">
        <v>2023</v>
      </c>
      <c r="D170">
        <v>99</v>
      </c>
      <c r="E170">
        <v>52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</row>
    <row r="171" spans="1:37">
      <c r="A171">
        <v>3</v>
      </c>
      <c r="B171">
        <v>105</v>
      </c>
      <c r="C171">
        <v>2022</v>
      </c>
      <c r="D171">
        <v>99</v>
      </c>
      <c r="E171">
        <v>1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5</v>
      </c>
      <c r="R171">
        <v>8</v>
      </c>
      <c r="S171">
        <v>7.75</v>
      </c>
      <c r="T171">
        <v>4.625</v>
      </c>
      <c r="U171">
        <v>38.662499999999994</v>
      </c>
      <c r="V171">
        <v>12.5</v>
      </c>
      <c r="W171">
        <v>0</v>
      </c>
      <c r="X171">
        <v>100</v>
      </c>
      <c r="Y171">
        <v>87.5</v>
      </c>
      <c r="Z171">
        <v>62.5</v>
      </c>
      <c r="AA171">
        <v>10.89850190393159</v>
      </c>
      <c r="AB171">
        <v>1.5612494995995996</v>
      </c>
      <c r="AC171">
        <v>0.99215674164922163</v>
      </c>
      <c r="AD171">
        <v>90.672174752124405</v>
      </c>
      <c r="AE171">
        <v>84.605740960855854</v>
      </c>
      <c r="AF171">
        <v>90.784129900320394</v>
      </c>
      <c r="AG171">
        <v>0.14995313964386128</v>
      </c>
      <c r="AH171">
        <v>0.1339109268502145</v>
      </c>
      <c r="AI171">
        <v>0</v>
      </c>
    </row>
    <row r="172" spans="1:37">
      <c r="A172">
        <v>3</v>
      </c>
      <c r="B172">
        <v>106</v>
      </c>
      <c r="C172">
        <v>2022</v>
      </c>
      <c r="D172">
        <v>99</v>
      </c>
      <c r="E172">
        <v>2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113</v>
      </c>
      <c r="R172">
        <v>174</v>
      </c>
      <c r="S172">
        <v>8.0977011494252888</v>
      </c>
      <c r="T172">
        <v>6.0689655172413772</v>
      </c>
      <c r="U172">
        <v>40.688103448275847</v>
      </c>
      <c r="V172">
        <v>9.7701149425287355</v>
      </c>
      <c r="W172">
        <v>6.3218390804597684</v>
      </c>
      <c r="X172">
        <v>98.275862068965509</v>
      </c>
      <c r="Y172">
        <v>91.379310344827559</v>
      </c>
      <c r="Z172">
        <v>71.264367816091934</v>
      </c>
      <c r="AA172">
        <v>12.526798876059781</v>
      </c>
      <c r="AB172">
        <v>2.0332566602179183</v>
      </c>
      <c r="AC172">
        <v>1.9404532202453031</v>
      </c>
      <c r="AD172">
        <v>73.68860708027357</v>
      </c>
      <c r="AE172">
        <v>35.61982772627259</v>
      </c>
      <c r="AF172">
        <v>36.245483496747006</v>
      </c>
      <c r="AG172">
        <v>3.2614807872539826</v>
      </c>
      <c r="AH172">
        <v>3.0651574721929178</v>
      </c>
      <c r="AI172">
        <v>0</v>
      </c>
    </row>
    <row r="173" spans="1:37">
      <c r="A173">
        <v>3</v>
      </c>
      <c r="B173">
        <v>107</v>
      </c>
      <c r="C173">
        <v>2022</v>
      </c>
      <c r="D173">
        <v>99</v>
      </c>
      <c r="E173">
        <v>3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51</v>
      </c>
      <c r="R173">
        <v>74</v>
      </c>
      <c r="S173">
        <v>7.5270270270270254</v>
      </c>
      <c r="T173">
        <v>5.9324324324324333</v>
      </c>
      <c r="U173">
        <v>40.964864864864872</v>
      </c>
      <c r="V173">
        <v>16.216216216216221</v>
      </c>
      <c r="W173">
        <v>5.4054054054054061</v>
      </c>
      <c r="X173">
        <v>100</v>
      </c>
      <c r="Y173">
        <v>93.243243243243214</v>
      </c>
      <c r="Z173">
        <v>62.162162162162176</v>
      </c>
      <c r="AA173">
        <v>12.12185241878564</v>
      </c>
      <c r="AB173">
        <v>2.1637240979945922</v>
      </c>
      <c r="AC173">
        <v>1.9124844537865295</v>
      </c>
      <c r="AD173">
        <v>69.064455536893931</v>
      </c>
      <c r="AE173">
        <v>40.601087107840051</v>
      </c>
      <c r="AF173">
        <v>52.457673745663548</v>
      </c>
      <c r="AG173">
        <v>1.3870665417057171</v>
      </c>
      <c r="AH173">
        <v>1.3124396497049473</v>
      </c>
      <c r="AI173">
        <v>0</v>
      </c>
    </row>
    <row r="174" spans="1:37">
      <c r="A174">
        <v>3</v>
      </c>
      <c r="B174">
        <v>108</v>
      </c>
      <c r="C174">
        <v>2022</v>
      </c>
      <c r="D174">
        <v>99</v>
      </c>
      <c r="E174">
        <v>4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74</v>
      </c>
      <c r="R174">
        <v>118</v>
      </c>
      <c r="S174">
        <v>8.2711864406779654</v>
      </c>
      <c r="T174">
        <v>6.9406779661016946</v>
      </c>
      <c r="U174">
        <v>45.358474576271192</v>
      </c>
      <c r="V174">
        <v>11.864406779661016</v>
      </c>
      <c r="W174">
        <v>19.49152542372882</v>
      </c>
      <c r="X174">
        <v>99.152542372881356</v>
      </c>
      <c r="Y174">
        <v>95.762711864406796</v>
      </c>
      <c r="Z174">
        <v>78.813559322033882</v>
      </c>
      <c r="AA174">
        <v>13.415272894191309</v>
      </c>
      <c r="AB174">
        <v>1.6398688297541379</v>
      </c>
      <c r="AC174">
        <v>1.8968858193229263</v>
      </c>
      <c r="AD174">
        <v>66.81375033486799</v>
      </c>
      <c r="AE174">
        <v>53.201109851351958</v>
      </c>
      <c r="AF174">
        <v>43.834813292521176</v>
      </c>
      <c r="AG174">
        <v>2.2118088097469535</v>
      </c>
      <c r="AH174">
        <v>2.3172694916922194</v>
      </c>
      <c r="AI174">
        <v>19</v>
      </c>
      <c r="AJ174">
        <v>119.8894736842105</v>
      </c>
      <c r="AK174">
        <v>26.056731918869328</v>
      </c>
    </row>
    <row r="175" spans="1:37">
      <c r="A175">
        <v>3</v>
      </c>
      <c r="B175">
        <v>109</v>
      </c>
      <c r="C175">
        <v>2022</v>
      </c>
      <c r="D175">
        <v>99</v>
      </c>
      <c r="E175">
        <v>5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63</v>
      </c>
      <c r="R175">
        <v>102</v>
      </c>
      <c r="S175">
        <v>7.7843137254901986</v>
      </c>
      <c r="T175">
        <v>6.450980392156862</v>
      </c>
      <c r="U175">
        <v>40.825490196078427</v>
      </c>
      <c r="V175">
        <v>15.686274509803919</v>
      </c>
      <c r="W175">
        <v>12.745098039215684</v>
      </c>
      <c r="X175">
        <v>99.019607843137223</v>
      </c>
      <c r="Y175">
        <v>91.17647058823529</v>
      </c>
      <c r="Z175">
        <v>66.666666666666686</v>
      </c>
      <c r="AA175">
        <v>11.898489657610236</v>
      </c>
      <c r="AB175">
        <v>1.9231686016061551</v>
      </c>
      <c r="AC175">
        <v>1.7242642703847142</v>
      </c>
      <c r="AD175">
        <v>72.070599570262061</v>
      </c>
      <c r="AE175">
        <v>58.649539940176403</v>
      </c>
      <c r="AF175">
        <v>50.828700243843841</v>
      </c>
      <c r="AG175">
        <v>1.9119025304592312</v>
      </c>
      <c r="AH175">
        <v>1.8028835486248405</v>
      </c>
      <c r="AI175">
        <v>0</v>
      </c>
    </row>
    <row r="176" spans="1:37">
      <c r="A176">
        <v>3</v>
      </c>
      <c r="B176">
        <v>110</v>
      </c>
      <c r="C176">
        <v>2022</v>
      </c>
      <c r="D176">
        <v>99</v>
      </c>
      <c r="E176">
        <v>6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81</v>
      </c>
      <c r="R176">
        <v>123</v>
      </c>
      <c r="S176">
        <v>7.6829268292682915</v>
      </c>
      <c r="T176">
        <v>6.5447154471544717</v>
      </c>
      <c r="U176">
        <v>42.491869918699194</v>
      </c>
      <c r="V176">
        <v>8.943089430894311</v>
      </c>
      <c r="W176">
        <v>14.634146341463419</v>
      </c>
      <c r="X176">
        <v>99.186991869918714</v>
      </c>
      <c r="Y176">
        <v>96.747967479674813</v>
      </c>
      <c r="Z176">
        <v>74.796747967479689</v>
      </c>
      <c r="AA176">
        <v>11.145560153601547</v>
      </c>
      <c r="AB176">
        <v>1.7729543263791467</v>
      </c>
      <c r="AC176">
        <v>2.0010242601631276</v>
      </c>
      <c r="AD176">
        <v>75.681756305963191</v>
      </c>
      <c r="AE176">
        <v>50.639350355863968</v>
      </c>
      <c r="AF176">
        <v>53.450932450086064</v>
      </c>
      <c r="AG176">
        <v>2.3055295220243672</v>
      </c>
      <c r="AH176">
        <v>2.2628045883693697</v>
      </c>
      <c r="AI176">
        <v>19</v>
      </c>
      <c r="AJ176">
        <v>120.38421052631578</v>
      </c>
      <c r="AK176">
        <v>26.408984754969477</v>
      </c>
    </row>
    <row r="177" spans="1:37">
      <c r="A177">
        <v>3</v>
      </c>
      <c r="B177">
        <v>111</v>
      </c>
      <c r="C177">
        <v>2022</v>
      </c>
      <c r="D177">
        <v>99</v>
      </c>
      <c r="E177">
        <v>7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72</v>
      </c>
      <c r="R177">
        <v>100</v>
      </c>
      <c r="S177">
        <v>8.08</v>
      </c>
      <c r="T177">
        <v>6.49</v>
      </c>
      <c r="U177">
        <v>42.387999999999991</v>
      </c>
      <c r="V177">
        <v>18</v>
      </c>
      <c r="W177">
        <v>8</v>
      </c>
      <c r="X177">
        <v>100</v>
      </c>
      <c r="Y177">
        <v>100</v>
      </c>
      <c r="Z177">
        <v>73</v>
      </c>
      <c r="AA177">
        <v>10.293204360159223</v>
      </c>
      <c r="AB177">
        <v>1.5341447128612076</v>
      </c>
      <c r="AC177">
        <v>1.6400914608643011</v>
      </c>
      <c r="AD177">
        <v>63.62986100069628</v>
      </c>
      <c r="AE177">
        <v>27.780692528067114</v>
      </c>
      <c r="AF177">
        <v>23.08299792533192</v>
      </c>
      <c r="AG177">
        <v>1.8744142455482664</v>
      </c>
      <c r="AH177">
        <v>1.8351814960643036</v>
      </c>
      <c r="AI177">
        <v>0</v>
      </c>
    </row>
    <row r="178" spans="1:37">
      <c r="A178">
        <v>3</v>
      </c>
      <c r="B178">
        <v>112</v>
      </c>
      <c r="C178">
        <v>2022</v>
      </c>
      <c r="D178">
        <v>99</v>
      </c>
      <c r="E178">
        <v>8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74</v>
      </c>
      <c r="R178">
        <v>107</v>
      </c>
      <c r="S178">
        <v>7.6355140186915875</v>
      </c>
      <c r="T178">
        <v>6.4018691588785037</v>
      </c>
      <c r="U178">
        <v>41.245794392523351</v>
      </c>
      <c r="V178">
        <v>13.084112149532716</v>
      </c>
      <c r="W178">
        <v>9.3457943925233611</v>
      </c>
      <c r="X178">
        <v>98.130841121495365</v>
      </c>
      <c r="Y178">
        <v>90.654205607476626</v>
      </c>
      <c r="Z178">
        <v>66.355140186915875</v>
      </c>
      <c r="AA178">
        <v>12.498248702543201</v>
      </c>
      <c r="AB178">
        <v>2.2146180589437412</v>
      </c>
      <c r="AC178">
        <v>1.8437051940843705</v>
      </c>
      <c r="AD178">
        <v>69.805523743694494</v>
      </c>
      <c r="AE178">
        <v>57.329858422785186</v>
      </c>
      <c r="AF178">
        <v>56.460840739435532</v>
      </c>
      <c r="AG178">
        <v>2.0056232427366454</v>
      </c>
      <c r="AH178">
        <v>1.9107309843777935</v>
      </c>
      <c r="AI178">
        <v>7</v>
      </c>
      <c r="AJ178">
        <v>120.9571428571428</v>
      </c>
      <c r="AK178">
        <v>23.323445080560447</v>
      </c>
    </row>
    <row r="179" spans="1:37">
      <c r="A179">
        <v>3</v>
      </c>
      <c r="B179">
        <v>113</v>
      </c>
      <c r="C179">
        <v>2022</v>
      </c>
      <c r="D179">
        <v>99</v>
      </c>
      <c r="E179">
        <v>9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318</v>
      </c>
      <c r="R179">
        <v>535</v>
      </c>
      <c r="S179">
        <v>8.2448598130841102</v>
      </c>
      <c r="T179">
        <v>6.622429906542056</v>
      </c>
      <c r="U179">
        <v>45.937009345794387</v>
      </c>
      <c r="V179">
        <v>8.7850467289719614</v>
      </c>
      <c r="W179">
        <v>12.523364485981309</v>
      </c>
      <c r="X179">
        <v>100</v>
      </c>
      <c r="Y179">
        <v>97.757009345794387</v>
      </c>
      <c r="Z179">
        <v>83.177570093457931</v>
      </c>
      <c r="AA179">
        <v>11.033733086419394</v>
      </c>
      <c r="AB179">
        <v>1.5831610190133285</v>
      </c>
      <c r="AC179">
        <v>1.745344055266792</v>
      </c>
      <c r="AD179">
        <v>71.01246675959068</v>
      </c>
      <c r="AE179">
        <v>47.170216693218045</v>
      </c>
      <c r="AF179">
        <v>46.639105619716076</v>
      </c>
      <c r="AG179">
        <v>10.028116213683226</v>
      </c>
      <c r="AH179">
        <v>10.640268708531931</v>
      </c>
      <c r="AI179">
        <v>0</v>
      </c>
    </row>
    <row r="180" spans="1:37">
      <c r="A180">
        <v>3</v>
      </c>
      <c r="B180">
        <v>114</v>
      </c>
      <c r="C180">
        <v>2022</v>
      </c>
      <c r="D180">
        <v>99</v>
      </c>
      <c r="E180">
        <v>10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537</v>
      </c>
      <c r="R180">
        <v>764</v>
      </c>
      <c r="S180">
        <v>8.3075916230366502</v>
      </c>
      <c r="T180">
        <v>7.1335078534031382</v>
      </c>
      <c r="U180">
        <v>45.895549738219913</v>
      </c>
      <c r="V180">
        <v>9.9476439790575935</v>
      </c>
      <c r="W180">
        <v>22.90575916230366</v>
      </c>
      <c r="X180">
        <v>99.476439790575938</v>
      </c>
      <c r="Y180">
        <v>97.774869109947645</v>
      </c>
      <c r="Z180">
        <v>81.544502617801058</v>
      </c>
      <c r="AA180">
        <v>11.871709787733829</v>
      </c>
      <c r="AB180">
        <v>1.9552305900975968</v>
      </c>
      <c r="AC180">
        <v>2.0626262293445703</v>
      </c>
      <c r="AD180">
        <v>74.017756886593745</v>
      </c>
      <c r="AE180">
        <v>51.170398903327182</v>
      </c>
      <c r="AF180">
        <v>49.190367799972996</v>
      </c>
      <c r="AG180">
        <v>14.320524835988749</v>
      </c>
      <c r="AH180">
        <v>15.18098778293338</v>
      </c>
      <c r="AI180">
        <v>96</v>
      </c>
      <c r="AJ180">
        <v>120.7114583333334</v>
      </c>
      <c r="AK180">
        <v>24.963986285655235</v>
      </c>
    </row>
    <row r="181" spans="1:37">
      <c r="A181">
        <v>3</v>
      </c>
      <c r="B181">
        <v>115</v>
      </c>
      <c r="C181">
        <v>2022</v>
      </c>
      <c r="D181">
        <v>99</v>
      </c>
      <c r="E181">
        <v>11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367</v>
      </c>
      <c r="R181">
        <v>502</v>
      </c>
      <c r="S181">
        <v>8.1613545816733062</v>
      </c>
      <c r="T181">
        <v>6.6633466135458148</v>
      </c>
      <c r="U181">
        <v>44.427490039840634</v>
      </c>
      <c r="V181">
        <v>12.749003984063743</v>
      </c>
      <c r="W181">
        <v>15.936254980079676</v>
      </c>
      <c r="X181">
        <v>99.601593625497983</v>
      </c>
      <c r="Y181">
        <v>96.015936254980076</v>
      </c>
      <c r="Z181">
        <v>78.087649402390426</v>
      </c>
      <c r="AA181">
        <v>11.441806741457562</v>
      </c>
      <c r="AB181">
        <v>1.7751776067837339</v>
      </c>
      <c r="AC181">
        <v>1.8217945585942443</v>
      </c>
      <c r="AD181">
        <v>72.765762945973108</v>
      </c>
      <c r="AE181">
        <v>55.994322319680677</v>
      </c>
      <c r="AF181">
        <v>50.52558262681611</v>
      </c>
      <c r="AG181">
        <v>9.4095595126522955</v>
      </c>
      <c r="AH181">
        <v>9.6558740289996567</v>
      </c>
      <c r="AI181">
        <v>0</v>
      </c>
    </row>
    <row r="182" spans="1:37">
      <c r="A182">
        <v>3</v>
      </c>
      <c r="B182">
        <v>116</v>
      </c>
      <c r="C182">
        <v>2022</v>
      </c>
      <c r="D182">
        <v>99</v>
      </c>
      <c r="E182">
        <v>12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226</v>
      </c>
      <c r="R182">
        <v>335</v>
      </c>
      <c r="S182">
        <v>8.1492537313432862</v>
      </c>
      <c r="T182">
        <v>7.1522388059701489</v>
      </c>
      <c r="U182">
        <v>44.690746268656653</v>
      </c>
      <c r="V182">
        <v>9.253731343283583</v>
      </c>
      <c r="W182">
        <v>20.298507462686569</v>
      </c>
      <c r="X182">
        <v>100</v>
      </c>
      <c r="Y182">
        <v>100</v>
      </c>
      <c r="Z182">
        <v>80.298507462686544</v>
      </c>
      <c r="AA182">
        <v>11.065387923197648</v>
      </c>
      <c r="AB182">
        <v>1.769169898469406</v>
      </c>
      <c r="AC182">
        <v>2.036411697002384</v>
      </c>
      <c r="AD182">
        <v>69.976539454057615</v>
      </c>
      <c r="AE182">
        <v>58.028837322167107</v>
      </c>
      <c r="AF182">
        <v>48.336767598467091</v>
      </c>
      <c r="AG182">
        <v>6.2792877225866901</v>
      </c>
      <c r="AH182">
        <v>6.4818430334474604</v>
      </c>
      <c r="AI182">
        <v>29</v>
      </c>
      <c r="AJ182">
        <v>121.20689655172416</v>
      </c>
      <c r="AK182">
        <v>25.689808992888125</v>
      </c>
    </row>
    <row r="183" spans="1:37">
      <c r="A183">
        <v>3</v>
      </c>
      <c r="B183">
        <v>117</v>
      </c>
      <c r="C183">
        <v>2022</v>
      </c>
      <c r="D183">
        <v>99</v>
      </c>
      <c r="E183">
        <v>13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134</v>
      </c>
      <c r="R183">
        <v>183</v>
      </c>
      <c r="S183">
        <v>8.1256830601092904</v>
      </c>
      <c r="T183">
        <v>6.8087431693989053</v>
      </c>
      <c r="U183">
        <v>43.683606557377054</v>
      </c>
      <c r="V183">
        <v>15.300546448087429</v>
      </c>
      <c r="W183">
        <v>17.486338797814213</v>
      </c>
      <c r="X183">
        <v>99.453551912568287</v>
      </c>
      <c r="Y183">
        <v>97.267759562841519</v>
      </c>
      <c r="Z183">
        <v>77.049180327868854</v>
      </c>
      <c r="AA183">
        <v>11.473383505716336</v>
      </c>
      <c r="AB183">
        <v>1.8731774962175856</v>
      </c>
      <c r="AC183">
        <v>2.0248537840067238</v>
      </c>
      <c r="AD183">
        <v>72.196614193140022</v>
      </c>
      <c r="AE183">
        <v>55.871070977806518</v>
      </c>
      <c r="AF183">
        <v>52.067070771833549</v>
      </c>
      <c r="AG183">
        <v>3.4301780693533273</v>
      </c>
      <c r="AH183">
        <v>3.4610324614720351</v>
      </c>
      <c r="AI183">
        <v>0</v>
      </c>
    </row>
    <row r="184" spans="1:37">
      <c r="A184">
        <v>3</v>
      </c>
      <c r="B184">
        <v>118</v>
      </c>
      <c r="C184">
        <v>2022</v>
      </c>
      <c r="D184">
        <v>99</v>
      </c>
      <c r="E184">
        <v>14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174</v>
      </c>
      <c r="R184">
        <v>261</v>
      </c>
      <c r="S184">
        <v>7.8582375478927213</v>
      </c>
      <c r="T184">
        <v>7.1149425287356314</v>
      </c>
      <c r="U184">
        <v>42.184674329501931</v>
      </c>
      <c r="V184">
        <v>14.176245210727972</v>
      </c>
      <c r="W184">
        <v>21.455938697318004</v>
      </c>
      <c r="X184">
        <v>98.084291187739481</v>
      </c>
      <c r="Y184">
        <v>95.78544061302685</v>
      </c>
      <c r="Z184">
        <v>69.731800766283541</v>
      </c>
      <c r="AA184">
        <v>11.820800988302372</v>
      </c>
      <c r="AB184">
        <v>1.923592971650314</v>
      </c>
      <c r="AC184">
        <v>2.0271639250619389</v>
      </c>
      <c r="AD184">
        <v>71.001318487644781</v>
      </c>
      <c r="AE184">
        <v>55.778892387797313</v>
      </c>
      <c r="AF184">
        <v>52.395096732067749</v>
      </c>
      <c r="AG184">
        <v>4.8922211808809752</v>
      </c>
      <c r="AH184">
        <v>4.7668480013133916</v>
      </c>
      <c r="AI184">
        <v>22</v>
      </c>
      <c r="AJ184">
        <v>118.15909090909098</v>
      </c>
      <c r="AK184">
        <v>25.40497019319368</v>
      </c>
    </row>
    <row r="185" spans="1:37">
      <c r="A185">
        <v>3</v>
      </c>
      <c r="B185">
        <v>119</v>
      </c>
      <c r="C185">
        <v>2022</v>
      </c>
      <c r="D185">
        <v>99</v>
      </c>
      <c r="E185">
        <v>15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</row>
    <row r="186" spans="1:37">
      <c r="A186">
        <v>3</v>
      </c>
      <c r="B186">
        <v>120</v>
      </c>
      <c r="C186">
        <v>2022</v>
      </c>
      <c r="D186">
        <v>99</v>
      </c>
      <c r="E186">
        <v>16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11</v>
      </c>
      <c r="R186">
        <v>15</v>
      </c>
      <c r="S186">
        <v>8.9333333333333353</v>
      </c>
      <c r="T186">
        <v>6.7333333333333316</v>
      </c>
      <c r="U186">
        <v>45.393333333333345</v>
      </c>
      <c r="V186">
        <v>26.666666666666675</v>
      </c>
      <c r="W186">
        <v>13.333333333333337</v>
      </c>
      <c r="X186">
        <v>100</v>
      </c>
      <c r="Y186">
        <v>100</v>
      </c>
      <c r="Z186">
        <v>73.333333333333314</v>
      </c>
      <c r="AA186">
        <v>11.529641027465763</v>
      </c>
      <c r="AB186">
        <v>1.9136933459209768</v>
      </c>
      <c r="AC186">
        <v>1.6918103387266017</v>
      </c>
      <c r="AD186">
        <v>85.959266731295216</v>
      </c>
      <c r="AE186">
        <v>86.699400835250231</v>
      </c>
      <c r="AF186">
        <v>61.224933091091941</v>
      </c>
      <c r="AG186">
        <v>0.28116213683223995</v>
      </c>
      <c r="AH186">
        <v>0.29479453634759478</v>
      </c>
      <c r="AI186">
        <v>6</v>
      </c>
      <c r="AJ186">
        <v>121.98333333333336</v>
      </c>
      <c r="AK186">
        <v>29.697021779724171</v>
      </c>
    </row>
    <row r="187" spans="1:37">
      <c r="A187">
        <v>3</v>
      </c>
      <c r="B187">
        <v>121</v>
      </c>
      <c r="C187">
        <v>2022</v>
      </c>
      <c r="D187">
        <v>99</v>
      </c>
      <c r="E187">
        <v>17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28</v>
      </c>
      <c r="R187">
        <v>46</v>
      </c>
      <c r="S187">
        <v>7.2826086956521747</v>
      </c>
      <c r="T187">
        <v>6.7826086956521747</v>
      </c>
      <c r="U187">
        <v>38.554347826086961</v>
      </c>
      <c r="V187">
        <v>13.043478260869565</v>
      </c>
      <c r="W187">
        <v>13.043478260869565</v>
      </c>
      <c r="X187">
        <v>95.652173913043484</v>
      </c>
      <c r="Y187">
        <v>93.478260869565219</v>
      </c>
      <c r="Z187">
        <v>67.391304347826093</v>
      </c>
      <c r="AA187">
        <v>10.260089552150465</v>
      </c>
      <c r="AB187">
        <v>2.0071940557194976</v>
      </c>
      <c r="AC187">
        <v>1.8522963829687624</v>
      </c>
      <c r="AD187">
        <v>67.378612242475754</v>
      </c>
      <c r="AE187">
        <v>35.8656172997186</v>
      </c>
      <c r="AF187">
        <v>36.150481641268726</v>
      </c>
      <c r="AG187">
        <v>0.86223055295220219</v>
      </c>
      <c r="AH187">
        <v>0.76783391131217427</v>
      </c>
      <c r="AI187">
        <v>0</v>
      </c>
    </row>
    <row r="188" spans="1:37">
      <c r="A188">
        <v>3</v>
      </c>
      <c r="B188">
        <v>122</v>
      </c>
      <c r="C188">
        <v>2022</v>
      </c>
      <c r="D188">
        <v>99</v>
      </c>
      <c r="E188">
        <v>18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25</v>
      </c>
      <c r="R188">
        <v>42</v>
      </c>
      <c r="S188">
        <v>7.2619047619047645</v>
      </c>
      <c r="T188">
        <v>7.1428571428571441</v>
      </c>
      <c r="U188">
        <v>38.278571428571411</v>
      </c>
      <c r="V188">
        <v>9.5238095238095273</v>
      </c>
      <c r="W188">
        <v>16.666666666666671</v>
      </c>
      <c r="X188">
        <v>100</v>
      </c>
      <c r="Y188">
        <v>97.61904761904762</v>
      </c>
      <c r="Z188">
        <v>52.380952380952387</v>
      </c>
      <c r="AA188">
        <v>11.873731224736348</v>
      </c>
      <c r="AB188">
        <v>2.1937087948595164</v>
      </c>
      <c r="AC188">
        <v>1.9219462924390995</v>
      </c>
      <c r="AD188">
        <v>59.765857981280277</v>
      </c>
      <c r="AE188">
        <v>48.058821928944624</v>
      </c>
      <c r="AF188">
        <v>50.501790852904783</v>
      </c>
      <c r="AG188">
        <v>0.78725398313027195</v>
      </c>
      <c r="AH188">
        <v>0.69605107370543118</v>
      </c>
      <c r="AI188">
        <v>10</v>
      </c>
      <c r="AJ188">
        <v>122.61000000000001</v>
      </c>
      <c r="AK188">
        <v>25.262607186700517</v>
      </c>
    </row>
    <row r="189" spans="1:37">
      <c r="A189">
        <v>3</v>
      </c>
      <c r="B189">
        <v>123</v>
      </c>
      <c r="C189">
        <v>2022</v>
      </c>
      <c r="D189">
        <v>99</v>
      </c>
      <c r="E189">
        <v>19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41</v>
      </c>
      <c r="R189">
        <v>50</v>
      </c>
      <c r="S189">
        <v>7.5199999999999987</v>
      </c>
      <c r="T189">
        <v>6.02</v>
      </c>
      <c r="U189">
        <v>42.715999999999994</v>
      </c>
      <c r="V189">
        <v>10</v>
      </c>
      <c r="W189">
        <v>12</v>
      </c>
      <c r="X189">
        <v>98</v>
      </c>
      <c r="Y189">
        <v>96</v>
      </c>
      <c r="Z189">
        <v>76</v>
      </c>
      <c r="AA189">
        <v>10.601950009314372</v>
      </c>
      <c r="AB189">
        <v>1.8465102220134064</v>
      </c>
      <c r="AC189">
        <v>2.0048940121612433</v>
      </c>
      <c r="AD189">
        <v>79.246001940961278</v>
      </c>
      <c r="AE189">
        <v>71.461389077950145</v>
      </c>
      <c r="AF189">
        <v>57.524771623208281</v>
      </c>
      <c r="AG189">
        <v>0.93720712277413309</v>
      </c>
      <c r="AH189">
        <v>0.92469110108854846</v>
      </c>
      <c r="AI189">
        <v>0</v>
      </c>
    </row>
    <row r="190" spans="1:37">
      <c r="A190">
        <v>3</v>
      </c>
      <c r="B190">
        <v>124</v>
      </c>
      <c r="C190">
        <v>2022</v>
      </c>
      <c r="D190">
        <v>99</v>
      </c>
      <c r="E190">
        <v>20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18</v>
      </c>
      <c r="R190">
        <v>30</v>
      </c>
      <c r="S190">
        <v>7.7</v>
      </c>
      <c r="T190">
        <v>7.0666666666666647</v>
      </c>
      <c r="U190">
        <v>39.72</v>
      </c>
      <c r="V190">
        <v>13.333333333333337</v>
      </c>
      <c r="W190">
        <v>26.666666666666675</v>
      </c>
      <c r="X190">
        <v>100</v>
      </c>
      <c r="Y190">
        <v>93.333333333333314</v>
      </c>
      <c r="Z190">
        <v>56.66666666666665</v>
      </c>
      <c r="AA190">
        <v>12.423322153648497</v>
      </c>
      <c r="AB190">
        <v>2.2083176100069153</v>
      </c>
      <c r="AC190">
        <v>2.2050447211388313</v>
      </c>
      <c r="AD190">
        <v>82.022821423325013</v>
      </c>
      <c r="AE190">
        <v>53.668723926872097</v>
      </c>
      <c r="AF190">
        <v>66.126712778391493</v>
      </c>
      <c r="AG190">
        <v>0.5623242736644799</v>
      </c>
      <c r="AH190">
        <v>0.51590126231721811</v>
      </c>
      <c r="AI190">
        <v>8</v>
      </c>
      <c r="AJ190">
        <v>117.28750000000002</v>
      </c>
      <c r="AK190">
        <v>25.395471350998324</v>
      </c>
    </row>
    <row r="191" spans="1:37">
      <c r="A191">
        <v>3</v>
      </c>
      <c r="B191">
        <v>125</v>
      </c>
      <c r="C191">
        <v>2022</v>
      </c>
      <c r="D191">
        <v>99</v>
      </c>
      <c r="E191">
        <v>21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21</v>
      </c>
      <c r="R191">
        <v>28</v>
      </c>
      <c r="S191">
        <v>7.8571428571428559</v>
      </c>
      <c r="T191">
        <v>7.6071428571428559</v>
      </c>
      <c r="U191">
        <v>48.278571428571475</v>
      </c>
      <c r="V191">
        <v>7.1428571428571441</v>
      </c>
      <c r="W191">
        <v>32.142857142857153</v>
      </c>
      <c r="X191">
        <v>100</v>
      </c>
      <c r="Y191">
        <v>100</v>
      </c>
      <c r="Z191">
        <v>78.571428571428555</v>
      </c>
      <c r="AA191">
        <v>14.23214061659773</v>
      </c>
      <c r="AB191">
        <v>1.5971914124998512</v>
      </c>
      <c r="AC191">
        <v>2.595866022768369</v>
      </c>
      <c r="AD191">
        <v>76.375340644346892</v>
      </c>
      <c r="AE191">
        <v>54.334473007852225</v>
      </c>
      <c r="AF191">
        <v>52.05291502424528</v>
      </c>
      <c r="AG191">
        <v>0.52483598875351445</v>
      </c>
      <c r="AH191">
        <v>0.58525958912421605</v>
      </c>
      <c r="AI191">
        <v>0</v>
      </c>
    </row>
    <row r="192" spans="1:37">
      <c r="A192">
        <v>3</v>
      </c>
      <c r="B192">
        <v>126</v>
      </c>
      <c r="C192">
        <v>2022</v>
      </c>
      <c r="D192">
        <v>99</v>
      </c>
      <c r="E192">
        <v>22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64</v>
      </c>
      <c r="R192">
        <v>89</v>
      </c>
      <c r="S192">
        <v>7.7415730337078621</v>
      </c>
      <c r="T192">
        <v>7.0337078651685374</v>
      </c>
      <c r="U192">
        <v>42.165168539325826</v>
      </c>
      <c r="V192">
        <v>5.617977528089888</v>
      </c>
      <c r="W192">
        <v>16.853932584269664</v>
      </c>
      <c r="X192">
        <v>97.752808988764031</v>
      </c>
      <c r="Y192">
        <v>95.50561797752809</v>
      </c>
      <c r="Z192">
        <v>69.662921348314626</v>
      </c>
      <c r="AA192">
        <v>12.420272492655741</v>
      </c>
      <c r="AB192">
        <v>1.7959260381635227</v>
      </c>
      <c r="AC192">
        <v>1.9223665085797048</v>
      </c>
      <c r="AD192">
        <v>75.89565031294579</v>
      </c>
      <c r="AE192">
        <v>50.880400363802494</v>
      </c>
      <c r="AF192">
        <v>45.815428973635562</v>
      </c>
      <c r="AG192">
        <v>1.6682286785379579</v>
      </c>
      <c r="AH192">
        <v>1.6247252996792756</v>
      </c>
      <c r="AI192">
        <v>7</v>
      </c>
      <c r="AJ192">
        <v>104.9285714285714</v>
      </c>
      <c r="AK192">
        <v>21.899782654338832</v>
      </c>
    </row>
    <row r="193" spans="1:37">
      <c r="A193">
        <v>3</v>
      </c>
      <c r="B193">
        <v>127</v>
      </c>
      <c r="C193">
        <v>2022</v>
      </c>
      <c r="D193">
        <v>99</v>
      </c>
      <c r="E193">
        <v>23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12</v>
      </c>
      <c r="R193">
        <v>17</v>
      </c>
      <c r="S193">
        <v>8.8235294117647047</v>
      </c>
      <c r="T193">
        <v>7.7647058823529393</v>
      </c>
      <c r="U193">
        <v>45.541176470588255</v>
      </c>
      <c r="V193">
        <v>0</v>
      </c>
      <c r="W193">
        <v>41.176470588235304</v>
      </c>
      <c r="X193">
        <v>94.117647058823522</v>
      </c>
      <c r="Y193">
        <v>94.117647058823522</v>
      </c>
      <c r="Z193">
        <v>70.588235294117652</v>
      </c>
      <c r="AA193">
        <v>13.19434187216042</v>
      </c>
      <c r="AB193">
        <v>1.8545744435805205</v>
      </c>
      <c r="AC193">
        <v>2.8186231884025723</v>
      </c>
      <c r="AD193">
        <v>81.450290418359145</v>
      </c>
      <c r="AE193">
        <v>41.751510070202222</v>
      </c>
      <c r="AF193">
        <v>44.217820098269812</v>
      </c>
      <c r="AG193">
        <v>0.31865042174320524</v>
      </c>
      <c r="AH193">
        <v>0.33518861806477879</v>
      </c>
      <c r="AI193">
        <v>0</v>
      </c>
    </row>
    <row r="194" spans="1:37">
      <c r="A194">
        <v>3</v>
      </c>
      <c r="B194">
        <v>128</v>
      </c>
      <c r="C194">
        <v>2022</v>
      </c>
      <c r="D194">
        <v>99</v>
      </c>
      <c r="E194">
        <v>24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7</v>
      </c>
      <c r="R194">
        <v>8</v>
      </c>
      <c r="S194">
        <v>8.25</v>
      </c>
      <c r="T194">
        <v>8.625</v>
      </c>
      <c r="U194">
        <v>50.024999999999999</v>
      </c>
      <c r="V194">
        <v>0</v>
      </c>
      <c r="W194">
        <v>37.5</v>
      </c>
      <c r="X194">
        <v>100</v>
      </c>
      <c r="Y194">
        <v>100</v>
      </c>
      <c r="Z194">
        <v>87.5</v>
      </c>
      <c r="AA194">
        <v>11.880419815814601</v>
      </c>
      <c r="AB194">
        <v>1.19895788082818</v>
      </c>
      <c r="AC194">
        <v>2.4462982238476161</v>
      </c>
      <c r="AD194">
        <v>83.148327408466571</v>
      </c>
      <c r="AE194">
        <v>39.214311786170441</v>
      </c>
      <c r="AF194">
        <v>-1.0654588840823989</v>
      </c>
      <c r="AG194">
        <v>0.14995313964386128</v>
      </c>
      <c r="AH194">
        <v>0.17326593251036485</v>
      </c>
      <c r="AI194">
        <v>0</v>
      </c>
    </row>
    <row r="195" spans="1:37">
      <c r="A195">
        <v>3</v>
      </c>
      <c r="B195">
        <v>129</v>
      </c>
      <c r="C195">
        <v>2022</v>
      </c>
      <c r="D195">
        <v>99</v>
      </c>
      <c r="E195">
        <v>25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23</v>
      </c>
      <c r="R195">
        <v>33</v>
      </c>
      <c r="S195">
        <v>7.9696969696969697</v>
      </c>
      <c r="T195">
        <v>7.6666666666666687</v>
      </c>
      <c r="U195">
        <v>44.26666666666668</v>
      </c>
      <c r="V195">
        <v>3.0303030303030303</v>
      </c>
      <c r="W195">
        <v>36.363636363636367</v>
      </c>
      <c r="X195">
        <v>100</v>
      </c>
      <c r="Y195">
        <v>96.969696969696983</v>
      </c>
      <c r="Z195">
        <v>78.787878787878782</v>
      </c>
      <c r="AA195">
        <v>11.888386659834785</v>
      </c>
      <c r="AB195">
        <v>1.6784705968637856</v>
      </c>
      <c r="AC195">
        <v>2.1414617871581498</v>
      </c>
      <c r="AD195">
        <v>70.231159098727403</v>
      </c>
      <c r="AE195">
        <v>40.176257382446408</v>
      </c>
      <c r="AF195">
        <v>47.773786007142569</v>
      </c>
      <c r="AG195">
        <v>0.61855670103092786</v>
      </c>
      <c r="AH195">
        <v>0.63245096004782864</v>
      </c>
      <c r="AI195">
        <v>0</v>
      </c>
    </row>
    <row r="196" spans="1:37">
      <c r="A196">
        <v>3</v>
      </c>
      <c r="B196">
        <v>130</v>
      </c>
      <c r="C196">
        <v>2022</v>
      </c>
      <c r="D196">
        <v>99</v>
      </c>
      <c r="E196">
        <v>26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7</v>
      </c>
      <c r="R196">
        <v>8</v>
      </c>
      <c r="S196">
        <v>6.125</v>
      </c>
      <c r="T196">
        <v>8.5</v>
      </c>
      <c r="U196">
        <v>35.074999999999989</v>
      </c>
      <c r="V196">
        <v>0</v>
      </c>
      <c r="W196">
        <v>37.5</v>
      </c>
      <c r="X196">
        <v>100</v>
      </c>
      <c r="Y196">
        <v>100</v>
      </c>
      <c r="Z196">
        <v>50</v>
      </c>
      <c r="AA196">
        <v>5.9934860473684468</v>
      </c>
      <c r="AB196">
        <v>2.7128168017763379</v>
      </c>
      <c r="AC196">
        <v>2.9580398915498072</v>
      </c>
      <c r="AD196">
        <v>92.043874904784786</v>
      </c>
      <c r="AE196">
        <v>71.845682025612689</v>
      </c>
      <c r="AF196">
        <v>67.760215243096141</v>
      </c>
      <c r="AG196">
        <v>0.14995313964386128</v>
      </c>
      <c r="AH196">
        <v>0.12148530900152016</v>
      </c>
      <c r="AI196">
        <v>1</v>
      </c>
      <c r="AJ196">
        <v>111.3</v>
      </c>
      <c r="AK196">
        <v>31.187672320819757</v>
      </c>
    </row>
    <row r="197" spans="1:37">
      <c r="A197">
        <v>3</v>
      </c>
      <c r="B197">
        <v>131</v>
      </c>
      <c r="C197">
        <v>2022</v>
      </c>
      <c r="D197">
        <v>99</v>
      </c>
      <c r="E197">
        <v>27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8</v>
      </c>
      <c r="R197">
        <v>14</v>
      </c>
      <c r="S197">
        <v>7.5</v>
      </c>
      <c r="T197">
        <v>6.6428571428571441</v>
      </c>
      <c r="U197">
        <v>44.749999999999993</v>
      </c>
      <c r="V197">
        <v>0</v>
      </c>
      <c r="W197">
        <v>35.714285714285722</v>
      </c>
      <c r="X197">
        <v>100</v>
      </c>
      <c r="Y197">
        <v>100</v>
      </c>
      <c r="Z197">
        <v>71.428571428571445</v>
      </c>
      <c r="AA197">
        <v>13.434483880777041</v>
      </c>
      <c r="AB197">
        <v>1.7217101133134214</v>
      </c>
      <c r="AC197">
        <v>3.3296748630876181</v>
      </c>
      <c r="AD197">
        <v>81.850013576366237</v>
      </c>
      <c r="AE197">
        <v>83.328744428172286</v>
      </c>
      <c r="AF197">
        <v>82.857485905136443</v>
      </c>
      <c r="AG197">
        <v>0.26241799437675722</v>
      </c>
      <c r="AH197">
        <v>0.27124214572149807</v>
      </c>
      <c r="AI197">
        <v>0</v>
      </c>
    </row>
    <row r="198" spans="1:37">
      <c r="A198">
        <v>3</v>
      </c>
      <c r="B198">
        <v>132</v>
      </c>
      <c r="C198">
        <v>2022</v>
      </c>
      <c r="D198">
        <v>99</v>
      </c>
      <c r="E198">
        <v>28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3</v>
      </c>
      <c r="R198">
        <v>5</v>
      </c>
      <c r="S198">
        <v>6.2</v>
      </c>
      <c r="T198">
        <v>5.2</v>
      </c>
      <c r="U198">
        <v>30.420000000000009</v>
      </c>
      <c r="V198">
        <v>0</v>
      </c>
      <c r="W198">
        <v>0</v>
      </c>
      <c r="X198">
        <v>80</v>
      </c>
      <c r="Y198">
        <v>60</v>
      </c>
      <c r="Z198">
        <v>60</v>
      </c>
      <c r="AA198">
        <v>13.207179865512536</v>
      </c>
      <c r="AB198">
        <v>1.5999999999999988</v>
      </c>
      <c r="AC198">
        <v>1.4696938456699062</v>
      </c>
      <c r="AD198">
        <v>96.235533470617597</v>
      </c>
      <c r="AE198">
        <v>45.315654054416683</v>
      </c>
      <c r="AF198">
        <v>49.330001764383375</v>
      </c>
      <c r="AG198">
        <v>9.3720712277413312E-2</v>
      </c>
      <c r="AH198">
        <v>6.5851445114509008E-2</v>
      </c>
      <c r="AI198">
        <v>0</v>
      </c>
    </row>
    <row r="199" spans="1:37">
      <c r="A199">
        <v>3</v>
      </c>
      <c r="B199">
        <v>133</v>
      </c>
      <c r="C199">
        <v>2022</v>
      </c>
      <c r="D199">
        <v>99</v>
      </c>
      <c r="E199">
        <v>29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1</v>
      </c>
      <c r="R199">
        <v>2</v>
      </c>
      <c r="S199">
        <v>10</v>
      </c>
      <c r="T199">
        <v>12</v>
      </c>
      <c r="U199">
        <v>73.599999999999994</v>
      </c>
      <c r="V199">
        <v>0</v>
      </c>
      <c r="W199">
        <v>100</v>
      </c>
      <c r="X199">
        <v>100</v>
      </c>
      <c r="Y199">
        <v>100</v>
      </c>
      <c r="Z199">
        <v>100</v>
      </c>
      <c r="AA199">
        <v>1.60000000000041</v>
      </c>
      <c r="AB199">
        <v>0</v>
      </c>
      <c r="AC199">
        <v>0</v>
      </c>
      <c r="AG199">
        <v>3.7488284910965321E-2</v>
      </c>
      <c r="AH199">
        <v>6.3729998164731891E-2</v>
      </c>
      <c r="AI199">
        <v>0</v>
      </c>
    </row>
    <row r="200" spans="1:37">
      <c r="A200">
        <v>3</v>
      </c>
      <c r="B200">
        <v>134</v>
      </c>
      <c r="C200">
        <v>2022</v>
      </c>
      <c r="D200">
        <v>99</v>
      </c>
      <c r="E200">
        <v>30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6</v>
      </c>
      <c r="R200">
        <v>7</v>
      </c>
      <c r="S200">
        <v>7.8571428571428559</v>
      </c>
      <c r="T200">
        <v>8.2857142857142883</v>
      </c>
      <c r="U200">
        <v>46.085714285714303</v>
      </c>
      <c r="V200">
        <v>28.571428571428577</v>
      </c>
      <c r="W200">
        <v>28.571428571428577</v>
      </c>
      <c r="X200">
        <v>100</v>
      </c>
      <c r="Y200">
        <v>100</v>
      </c>
      <c r="Z200">
        <v>71.428571428571445</v>
      </c>
      <c r="AA200">
        <v>14.330629392162452</v>
      </c>
      <c r="AB200">
        <v>1.2453996981544797</v>
      </c>
      <c r="AC200">
        <v>2.602981022612656</v>
      </c>
      <c r="AD200">
        <v>91.478679324851555</v>
      </c>
      <c r="AE200">
        <v>80.090142091429854</v>
      </c>
      <c r="AF200">
        <v>80.581274426540304</v>
      </c>
      <c r="AG200">
        <v>0.13120899718837861</v>
      </c>
      <c r="AH200">
        <v>0.13966913999960948</v>
      </c>
      <c r="AI200">
        <v>0</v>
      </c>
    </row>
    <row r="201" spans="1:37">
      <c r="A201">
        <v>3</v>
      </c>
      <c r="B201">
        <v>135</v>
      </c>
      <c r="C201">
        <v>2022</v>
      </c>
      <c r="D201">
        <v>99</v>
      </c>
      <c r="E201">
        <v>31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5</v>
      </c>
      <c r="R201">
        <v>6</v>
      </c>
      <c r="S201">
        <v>7</v>
      </c>
      <c r="T201">
        <v>7.3333333333333313</v>
      </c>
      <c r="U201">
        <v>35.699999999999989</v>
      </c>
      <c r="V201">
        <v>16.666666666666671</v>
      </c>
      <c r="W201">
        <v>33.333333333333343</v>
      </c>
      <c r="X201">
        <v>100</v>
      </c>
      <c r="Y201">
        <v>83.333333333333314</v>
      </c>
      <c r="Z201">
        <v>50</v>
      </c>
      <c r="AA201">
        <v>9.4549810505715364</v>
      </c>
      <c r="AB201">
        <v>1</v>
      </c>
      <c r="AC201">
        <v>1.2472191289246499</v>
      </c>
      <c r="AD201">
        <v>72.448585178136895</v>
      </c>
      <c r="AE201">
        <v>-31.376052150295489</v>
      </c>
      <c r="AF201">
        <v>13.36306209562119</v>
      </c>
      <c r="AG201">
        <v>0.11246485473289594</v>
      </c>
      <c r="AH201">
        <v>9.2737538090255228E-2</v>
      </c>
      <c r="AI201">
        <v>0</v>
      </c>
    </row>
    <row r="202" spans="1:37">
      <c r="A202">
        <v>3</v>
      </c>
      <c r="B202">
        <v>136</v>
      </c>
      <c r="C202">
        <v>2022</v>
      </c>
      <c r="D202">
        <v>99</v>
      </c>
      <c r="E202">
        <v>32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12</v>
      </c>
      <c r="R202">
        <v>18</v>
      </c>
      <c r="S202">
        <v>7.6666666666666687</v>
      </c>
      <c r="T202">
        <v>8.0555555555555554</v>
      </c>
      <c r="U202">
        <v>34.205555555555563</v>
      </c>
      <c r="V202">
        <v>16.666666666666671</v>
      </c>
      <c r="W202">
        <v>27.777777777777779</v>
      </c>
      <c r="X202">
        <v>100</v>
      </c>
      <c r="Y202">
        <v>83.333333333333314</v>
      </c>
      <c r="Z202">
        <v>38.888888888888886</v>
      </c>
      <c r="AA202">
        <v>11.750436030785393</v>
      </c>
      <c r="AB202">
        <v>1.5634719199411389</v>
      </c>
      <c r="AC202">
        <v>1.223484196974733</v>
      </c>
      <c r="AD202">
        <v>73.221396472705948</v>
      </c>
      <c r="AE202">
        <v>6.1035077834798042</v>
      </c>
      <c r="AF202">
        <v>18.393797088188645</v>
      </c>
      <c r="AG202">
        <v>0.33739456419868802</v>
      </c>
      <c r="AH202">
        <v>0.26656630346484661</v>
      </c>
      <c r="AI202">
        <v>1</v>
      </c>
      <c r="AJ202">
        <v>121.1</v>
      </c>
      <c r="AK202">
        <v>31.025527161277761</v>
      </c>
    </row>
    <row r="203" spans="1:37">
      <c r="A203">
        <v>3</v>
      </c>
      <c r="B203">
        <v>137</v>
      </c>
      <c r="C203">
        <v>2022</v>
      </c>
      <c r="D203">
        <v>99</v>
      </c>
      <c r="E203">
        <v>33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28</v>
      </c>
      <c r="R203">
        <v>33</v>
      </c>
      <c r="S203">
        <v>8.3939393939393927</v>
      </c>
      <c r="T203">
        <v>8.8484848484848477</v>
      </c>
      <c r="U203">
        <v>44.433333333333323</v>
      </c>
      <c r="V203">
        <v>0</v>
      </c>
      <c r="W203">
        <v>63.636363636363633</v>
      </c>
      <c r="X203">
        <v>100</v>
      </c>
      <c r="Y203">
        <v>87.878787878787875</v>
      </c>
      <c r="Z203">
        <v>69.696969696969703</v>
      </c>
      <c r="AA203">
        <v>15.993647728919376</v>
      </c>
      <c r="AB203">
        <v>1.6503331883866759</v>
      </c>
      <c r="AC203">
        <v>2.1478842602023498</v>
      </c>
      <c r="AD203">
        <v>79.557155158162374</v>
      </c>
      <c r="AE203">
        <v>55.438300283401965</v>
      </c>
      <c r="AF203">
        <v>43.572813447937854</v>
      </c>
      <c r="AG203">
        <v>0.61855670103092786</v>
      </c>
      <c r="AH203">
        <v>0.63483217601186404</v>
      </c>
      <c r="AI203">
        <v>3</v>
      </c>
      <c r="AJ203">
        <v>104.23333333333332</v>
      </c>
      <c r="AK203">
        <v>32.955539753984141</v>
      </c>
    </row>
    <row r="204" spans="1:37">
      <c r="A204">
        <v>3</v>
      </c>
      <c r="B204">
        <v>138</v>
      </c>
      <c r="C204">
        <v>2022</v>
      </c>
      <c r="D204">
        <v>99</v>
      </c>
      <c r="E204">
        <v>34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32</v>
      </c>
      <c r="R204">
        <v>40</v>
      </c>
      <c r="S204">
        <v>8.7750000000000004</v>
      </c>
      <c r="T204">
        <v>9.1750000000000007</v>
      </c>
      <c r="U204">
        <v>48.205000000000005</v>
      </c>
      <c r="V204">
        <v>2.5</v>
      </c>
      <c r="W204">
        <v>62.5</v>
      </c>
      <c r="X204">
        <v>100</v>
      </c>
      <c r="Y204">
        <v>92.5</v>
      </c>
      <c r="Z204">
        <v>77.5</v>
      </c>
      <c r="AA204">
        <v>16.710370283150521</v>
      </c>
      <c r="AB204">
        <v>1.6656455205114913</v>
      </c>
      <c r="AC204">
        <v>1.6865274975522901</v>
      </c>
      <c r="AD204">
        <v>80.92256374764419</v>
      </c>
      <c r="AE204">
        <v>53.602858328596611</v>
      </c>
      <c r="AF204">
        <v>42.339214649067074</v>
      </c>
      <c r="AG204">
        <v>0.74976569821930661</v>
      </c>
      <c r="AH204">
        <v>0.83481102215513647</v>
      </c>
      <c r="AI204">
        <v>6</v>
      </c>
      <c r="AJ204">
        <v>122.49999999999999</v>
      </c>
      <c r="AK204">
        <v>22.900984560717543</v>
      </c>
    </row>
    <row r="205" spans="1:37">
      <c r="A205">
        <v>3</v>
      </c>
      <c r="B205">
        <v>139</v>
      </c>
      <c r="C205">
        <v>2022</v>
      </c>
      <c r="D205">
        <v>99</v>
      </c>
      <c r="E205">
        <v>35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49</v>
      </c>
      <c r="R205">
        <v>73</v>
      </c>
      <c r="S205">
        <v>8.7671232876712324</v>
      </c>
      <c r="T205">
        <v>9.2191780821917799</v>
      </c>
      <c r="U205">
        <v>47.010958904109607</v>
      </c>
      <c r="V205">
        <v>2.7397260273972601</v>
      </c>
      <c r="W205">
        <v>63.013698630136986</v>
      </c>
      <c r="X205">
        <v>100</v>
      </c>
      <c r="Y205">
        <v>94.520547945205479</v>
      </c>
      <c r="Z205">
        <v>75.342465753424676</v>
      </c>
      <c r="AA205">
        <v>14.112421048410679</v>
      </c>
      <c r="AB205">
        <v>1.8019817701266181</v>
      </c>
      <c r="AC205">
        <v>1.8150555698686937</v>
      </c>
      <c r="AD205">
        <v>67.107146536395931</v>
      </c>
      <c r="AE205">
        <v>44.073607215268865</v>
      </c>
      <c r="AF205">
        <v>55.170689974580945</v>
      </c>
      <c r="AG205">
        <v>1.3683223992502345</v>
      </c>
      <c r="AH205">
        <v>1.4857921718867324</v>
      </c>
      <c r="AI205">
        <v>14</v>
      </c>
      <c r="AJ205">
        <v>122.51428571428571</v>
      </c>
      <c r="AK205">
        <v>24.739422566754104</v>
      </c>
    </row>
    <row r="206" spans="1:37">
      <c r="A206">
        <v>3</v>
      </c>
      <c r="B206">
        <v>140</v>
      </c>
      <c r="C206">
        <v>2022</v>
      </c>
      <c r="D206">
        <v>99</v>
      </c>
      <c r="E206">
        <v>36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28</v>
      </c>
      <c r="R206">
        <v>38</v>
      </c>
      <c r="S206">
        <v>8.3421052631578974</v>
      </c>
      <c r="T206">
        <v>8.9210526315789451</v>
      </c>
      <c r="U206">
        <v>47.428947368421078</v>
      </c>
      <c r="V206">
        <v>2.6315789473684221</v>
      </c>
      <c r="W206">
        <v>57.894736842105239</v>
      </c>
      <c r="X206">
        <v>100</v>
      </c>
      <c r="Y206">
        <v>97.368421052631547</v>
      </c>
      <c r="Z206">
        <v>81.578947368421055</v>
      </c>
      <c r="AA206">
        <v>12.896896972665377</v>
      </c>
      <c r="AB206">
        <v>1.9232143569045728</v>
      </c>
      <c r="AC206">
        <v>2.4535857642424239</v>
      </c>
      <c r="AD206">
        <v>66.493560381205683</v>
      </c>
      <c r="AE206">
        <v>52.92381240224541</v>
      </c>
      <c r="AF206">
        <v>39.052491429278867</v>
      </c>
      <c r="AG206">
        <v>0.71227741330834127</v>
      </c>
      <c r="AH206">
        <v>0.78030282399657824</v>
      </c>
      <c r="AI206">
        <v>4</v>
      </c>
      <c r="AJ206">
        <v>124.75</v>
      </c>
      <c r="AK206">
        <v>27.580889031216167</v>
      </c>
    </row>
    <row r="207" spans="1:37">
      <c r="A207">
        <v>3</v>
      </c>
      <c r="B207">
        <v>141</v>
      </c>
      <c r="C207">
        <v>2022</v>
      </c>
      <c r="D207">
        <v>99</v>
      </c>
      <c r="E207">
        <v>37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35</v>
      </c>
      <c r="R207">
        <v>47</v>
      </c>
      <c r="S207">
        <v>7.9148936170212751</v>
      </c>
      <c r="T207">
        <v>9.4468085106382969</v>
      </c>
      <c r="U207">
        <v>40.325531914893624</v>
      </c>
      <c r="V207">
        <v>2.1276595744680855</v>
      </c>
      <c r="W207">
        <v>61.702127659574487</v>
      </c>
      <c r="X207">
        <v>100</v>
      </c>
      <c r="Y207">
        <v>97.872340425531874</v>
      </c>
      <c r="Z207">
        <v>61.702127659574487</v>
      </c>
      <c r="AA207">
        <v>12.326868562082341</v>
      </c>
      <c r="AB207">
        <v>1.4266429458927821</v>
      </c>
      <c r="AC207">
        <v>2.3320934859395344</v>
      </c>
      <c r="AD207">
        <v>56.839344760256111</v>
      </c>
      <c r="AE207">
        <v>59.19969635797144</v>
      </c>
      <c r="AF207">
        <v>45.907972537096946</v>
      </c>
      <c r="AG207">
        <v>0.88097469540768514</v>
      </c>
      <c r="AH207">
        <v>0.82056702120663316</v>
      </c>
      <c r="AI207">
        <v>5</v>
      </c>
      <c r="AJ207">
        <v>115.64</v>
      </c>
      <c r="AK207">
        <v>21.579535435734361</v>
      </c>
    </row>
    <row r="208" spans="1:37">
      <c r="A208">
        <v>3</v>
      </c>
      <c r="B208">
        <v>142</v>
      </c>
      <c r="C208">
        <v>2022</v>
      </c>
      <c r="D208">
        <v>99</v>
      </c>
      <c r="E208">
        <v>38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24</v>
      </c>
      <c r="R208">
        <v>35</v>
      </c>
      <c r="S208">
        <v>8.6285714285714263</v>
      </c>
      <c r="T208">
        <v>9.1999999999999993</v>
      </c>
      <c r="U208">
        <v>42.071428571428562</v>
      </c>
      <c r="V208">
        <v>2.8571428571428577</v>
      </c>
      <c r="W208">
        <v>62.857142857142847</v>
      </c>
      <c r="X208">
        <v>100</v>
      </c>
      <c r="Y208">
        <v>97.142857142857125</v>
      </c>
      <c r="Z208">
        <v>65.714285714285694</v>
      </c>
      <c r="AA208">
        <v>12.323695443646573</v>
      </c>
      <c r="AB208">
        <v>1.7416857890432218</v>
      </c>
      <c r="AC208">
        <v>1.9827830369025703</v>
      </c>
      <c r="AD208">
        <v>72.191102639277702</v>
      </c>
      <c r="AE208">
        <v>40.924543924137303</v>
      </c>
      <c r="AF208">
        <v>35.244921828995942</v>
      </c>
      <c r="AG208">
        <v>0.65604498594189309</v>
      </c>
      <c r="AH208">
        <v>0.63751645582586769</v>
      </c>
      <c r="AI208">
        <v>2</v>
      </c>
      <c r="AJ208">
        <v>111.85</v>
      </c>
      <c r="AK208">
        <v>25.784715444780527</v>
      </c>
    </row>
    <row r="209" spans="1:37">
      <c r="A209">
        <v>3</v>
      </c>
      <c r="B209">
        <v>143</v>
      </c>
      <c r="C209">
        <v>2022</v>
      </c>
      <c r="D209">
        <v>99</v>
      </c>
      <c r="E209">
        <v>39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44</v>
      </c>
      <c r="R209">
        <v>50</v>
      </c>
      <c r="S209">
        <v>8.24</v>
      </c>
      <c r="T209">
        <v>8.7799999999999994</v>
      </c>
      <c r="U209">
        <v>37.792000000000002</v>
      </c>
      <c r="V209">
        <v>6</v>
      </c>
      <c r="W209">
        <v>50</v>
      </c>
      <c r="X209">
        <v>100</v>
      </c>
      <c r="Y209">
        <v>90</v>
      </c>
      <c r="Z209">
        <v>48</v>
      </c>
      <c r="AA209">
        <v>14.630226792500544</v>
      </c>
      <c r="AB209">
        <v>1.9955951493226287</v>
      </c>
      <c r="AC209">
        <v>1.9625493624365236</v>
      </c>
      <c r="AD209">
        <v>82.874065032930645</v>
      </c>
      <c r="AE209">
        <v>43.786578995467778</v>
      </c>
      <c r="AF209">
        <v>42.201440514064309</v>
      </c>
      <c r="AG209">
        <v>0.93720712277413309</v>
      </c>
      <c r="AH209">
        <v>0.81809921557117771</v>
      </c>
      <c r="AI209">
        <v>8</v>
      </c>
      <c r="AJ209">
        <v>116.2625</v>
      </c>
      <c r="AK209">
        <v>25.375553596764057</v>
      </c>
    </row>
    <row r="210" spans="1:37">
      <c r="A210">
        <v>3</v>
      </c>
      <c r="B210">
        <v>144</v>
      </c>
      <c r="C210">
        <v>2022</v>
      </c>
      <c r="D210">
        <v>99</v>
      </c>
      <c r="E210">
        <v>40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66</v>
      </c>
      <c r="R210">
        <v>86</v>
      </c>
      <c r="S210">
        <v>8.1976744186046488</v>
      </c>
      <c r="T210">
        <v>8.8953488372093048</v>
      </c>
      <c r="U210">
        <v>41.182558139534905</v>
      </c>
      <c r="V210">
        <v>1.1627906976744189</v>
      </c>
      <c r="W210">
        <v>63.953488372093005</v>
      </c>
      <c r="X210">
        <v>98.837209302325562</v>
      </c>
      <c r="Y210">
        <v>88.372093023255857</v>
      </c>
      <c r="Z210">
        <v>61.62790697674415</v>
      </c>
      <c r="AA210">
        <v>14.889681083161125</v>
      </c>
      <c r="AB210">
        <v>1.9931263711079787</v>
      </c>
      <c r="AC210">
        <v>1.6212905408493179</v>
      </c>
      <c r="AD210">
        <v>63.082115987683352</v>
      </c>
      <c r="AE210">
        <v>39.200891954653557</v>
      </c>
      <c r="AF210">
        <v>41.661597653259591</v>
      </c>
      <c r="AG210">
        <v>1.6119962511715089</v>
      </c>
      <c r="AH210">
        <v>1.5333731963317323</v>
      </c>
      <c r="AI210">
        <v>10</v>
      </c>
      <c r="AJ210">
        <v>110.85</v>
      </c>
      <c r="AK210">
        <v>23.707678220435326</v>
      </c>
    </row>
    <row r="211" spans="1:37">
      <c r="A211">
        <v>3</v>
      </c>
      <c r="B211">
        <v>145</v>
      </c>
      <c r="C211">
        <v>2022</v>
      </c>
      <c r="D211">
        <v>99</v>
      </c>
      <c r="E211">
        <v>41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103</v>
      </c>
      <c r="R211">
        <v>141</v>
      </c>
      <c r="S211">
        <v>8.2907801418439711</v>
      </c>
      <c r="T211">
        <v>8.1843971631205648</v>
      </c>
      <c r="U211">
        <v>42.387943262411355</v>
      </c>
      <c r="V211">
        <v>7.8014184397163104</v>
      </c>
      <c r="W211">
        <v>34.751773049645408</v>
      </c>
      <c r="X211">
        <v>98.581560283687978</v>
      </c>
      <c r="Y211">
        <v>95.035460992907829</v>
      </c>
      <c r="Z211">
        <v>64.539007092198588</v>
      </c>
      <c r="AA211">
        <v>14.20854540185225</v>
      </c>
      <c r="AB211">
        <v>2.0300543509902536</v>
      </c>
      <c r="AC211">
        <v>1.6994068088118075</v>
      </c>
      <c r="AD211">
        <v>77.164451614607614</v>
      </c>
      <c r="AE211">
        <v>30.629545215492776</v>
      </c>
      <c r="AF211">
        <v>31.95492943552393</v>
      </c>
      <c r="AG211">
        <v>2.6429240862230543</v>
      </c>
      <c r="AH211">
        <v>2.5876024458638125</v>
      </c>
      <c r="AI211">
        <v>19</v>
      </c>
      <c r="AJ211">
        <v>115.2</v>
      </c>
      <c r="AK211">
        <v>25.593432099327543</v>
      </c>
    </row>
    <row r="212" spans="1:37">
      <c r="A212">
        <v>3</v>
      </c>
      <c r="B212">
        <v>146</v>
      </c>
      <c r="C212">
        <v>2022</v>
      </c>
      <c r="D212">
        <v>99</v>
      </c>
      <c r="E212">
        <v>42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138</v>
      </c>
      <c r="R212">
        <v>183</v>
      </c>
      <c r="S212">
        <v>8.1475409836065591</v>
      </c>
      <c r="T212">
        <v>8.1366120218579194</v>
      </c>
      <c r="U212">
        <v>42.668852459016406</v>
      </c>
      <c r="V212">
        <v>7.6502732240437155</v>
      </c>
      <c r="W212">
        <v>38.251366120218577</v>
      </c>
      <c r="X212">
        <v>100</v>
      </c>
      <c r="Y212">
        <v>95.628415300546436</v>
      </c>
      <c r="Z212">
        <v>69.398907103825138</v>
      </c>
      <c r="AA212">
        <v>12.73371508146953</v>
      </c>
      <c r="AB212">
        <v>1.8332335692318609</v>
      </c>
      <c r="AC212">
        <v>1.6522623990351284</v>
      </c>
      <c r="AD212">
        <v>67.293745495145075</v>
      </c>
      <c r="AE212">
        <v>28.509525873379861</v>
      </c>
      <c r="AF212">
        <v>46.059839975718553</v>
      </c>
      <c r="AG212">
        <v>3.4301780693533273</v>
      </c>
      <c r="AH212">
        <v>3.380633951559052</v>
      </c>
      <c r="AI212">
        <v>13</v>
      </c>
      <c r="AJ212">
        <v>119.6846153846154</v>
      </c>
      <c r="AK212">
        <v>25.582104566793717</v>
      </c>
    </row>
    <row r="213" spans="1:37">
      <c r="A213">
        <v>3</v>
      </c>
      <c r="B213">
        <v>147</v>
      </c>
      <c r="C213">
        <v>2022</v>
      </c>
      <c r="D213">
        <v>99</v>
      </c>
      <c r="E213">
        <v>43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132</v>
      </c>
      <c r="R213">
        <v>173</v>
      </c>
      <c r="S213">
        <v>7.9768786127167646</v>
      </c>
      <c r="T213">
        <v>7.3294797687861264</v>
      </c>
      <c r="U213">
        <v>43.549710982658993</v>
      </c>
      <c r="V213">
        <v>8.6705202312138692</v>
      </c>
      <c r="W213">
        <v>27.745664739884379</v>
      </c>
      <c r="X213">
        <v>99.421965317919074</v>
      </c>
      <c r="Y213">
        <v>94.219653179190757</v>
      </c>
      <c r="Z213">
        <v>75.144508670520196</v>
      </c>
      <c r="AA213">
        <v>11.393333535423897</v>
      </c>
      <c r="AB213">
        <v>1.9411984773890929</v>
      </c>
      <c r="AC213">
        <v>1.9086351586057095</v>
      </c>
      <c r="AD213">
        <v>59.189354251747503</v>
      </c>
      <c r="AE213">
        <v>33.069204851741524</v>
      </c>
      <c r="AF213">
        <v>35.464570695030091</v>
      </c>
      <c r="AG213">
        <v>3.2427366447985002</v>
      </c>
      <c r="AH213">
        <v>3.2618762172072482</v>
      </c>
      <c r="AI213">
        <v>13</v>
      </c>
      <c r="AJ213">
        <v>119.26153846153848</v>
      </c>
      <c r="AK213">
        <v>24.626646436934784</v>
      </c>
    </row>
    <row r="214" spans="1:37">
      <c r="A214">
        <v>3</v>
      </c>
      <c r="B214">
        <v>148</v>
      </c>
      <c r="C214">
        <v>2022</v>
      </c>
      <c r="D214">
        <v>99</v>
      </c>
      <c r="E214">
        <v>44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107</v>
      </c>
      <c r="R214">
        <v>165</v>
      </c>
      <c r="S214">
        <v>7.8</v>
      </c>
      <c r="T214">
        <v>7.4060606060606062</v>
      </c>
      <c r="U214">
        <v>40.096363636363613</v>
      </c>
      <c r="V214">
        <v>10.909090909090908</v>
      </c>
      <c r="W214">
        <v>21.818181818181817</v>
      </c>
      <c r="X214">
        <v>99.393939393939377</v>
      </c>
      <c r="Y214">
        <v>88.484848484848484</v>
      </c>
      <c r="Z214">
        <v>60</v>
      </c>
      <c r="AA214">
        <v>14.197767177886297</v>
      </c>
      <c r="AB214">
        <v>1.5616618964384985</v>
      </c>
      <c r="AC214">
        <v>1.6139429215132315</v>
      </c>
      <c r="AD214">
        <v>73.474226843512994</v>
      </c>
      <c r="AE214">
        <v>35.805048169483406</v>
      </c>
      <c r="AF214">
        <v>33.760430675705592</v>
      </c>
      <c r="AG214">
        <v>3.0927835051546393</v>
      </c>
      <c r="AH214">
        <v>2.864343035720446</v>
      </c>
      <c r="AI214">
        <v>11</v>
      </c>
      <c r="AJ214">
        <v>120.28181818181817</v>
      </c>
      <c r="AK214">
        <v>25.834542823267778</v>
      </c>
    </row>
    <row r="215" spans="1:37">
      <c r="A215">
        <v>3</v>
      </c>
      <c r="B215">
        <v>149</v>
      </c>
      <c r="C215">
        <v>2022</v>
      </c>
      <c r="D215">
        <v>99</v>
      </c>
      <c r="E215">
        <v>45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88</v>
      </c>
      <c r="R215">
        <v>140</v>
      </c>
      <c r="S215">
        <v>7.8714285714285692</v>
      </c>
      <c r="T215">
        <v>6.95</v>
      </c>
      <c r="U215">
        <v>38.872142857142848</v>
      </c>
      <c r="V215">
        <v>10.714285714285712</v>
      </c>
      <c r="W215">
        <v>14.285714285714288</v>
      </c>
      <c r="X215">
        <v>97.857142857142875</v>
      </c>
      <c r="Y215">
        <v>87.142857142857125</v>
      </c>
      <c r="Z215">
        <v>56.428571428571438</v>
      </c>
      <c r="AA215">
        <v>13.53955616416023</v>
      </c>
      <c r="AB215">
        <v>2.0207596066220019</v>
      </c>
      <c r="AC215">
        <v>1.7901516296512026</v>
      </c>
      <c r="AD215">
        <v>67.974119223520276</v>
      </c>
      <c r="AE215">
        <v>50.44955948144581</v>
      </c>
      <c r="AF215">
        <v>51.357969639398654</v>
      </c>
      <c r="AG215">
        <v>2.6241799437675724</v>
      </c>
      <c r="AH215">
        <v>2.3561482541595606</v>
      </c>
      <c r="AI215">
        <v>10</v>
      </c>
      <c r="AJ215">
        <v>117.23</v>
      </c>
      <c r="AK215">
        <v>25.491713995182192</v>
      </c>
    </row>
    <row r="216" spans="1:37">
      <c r="A216">
        <v>3</v>
      </c>
      <c r="B216">
        <v>150</v>
      </c>
      <c r="C216">
        <v>2022</v>
      </c>
      <c r="D216">
        <v>99</v>
      </c>
      <c r="E216">
        <v>46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47</v>
      </c>
      <c r="R216">
        <v>70</v>
      </c>
      <c r="S216">
        <v>8.3000000000000007</v>
      </c>
      <c r="T216">
        <v>6.7571428571428562</v>
      </c>
      <c r="U216">
        <v>39.720000000000006</v>
      </c>
      <c r="V216">
        <v>11.428571428571431</v>
      </c>
      <c r="W216">
        <v>12.857142857142859</v>
      </c>
      <c r="X216">
        <v>100</v>
      </c>
      <c r="Y216">
        <v>90</v>
      </c>
      <c r="Z216">
        <v>54.285714285714306</v>
      </c>
      <c r="AA216">
        <v>14.572965185085499</v>
      </c>
      <c r="AB216">
        <v>1.5339025858434188</v>
      </c>
      <c r="AC216">
        <v>1.7191003817255643</v>
      </c>
      <c r="AD216">
        <v>77.378711135271445</v>
      </c>
      <c r="AE216">
        <v>20.998281704601283</v>
      </c>
      <c r="AF216">
        <v>16.306826079146472</v>
      </c>
      <c r="AG216">
        <v>1.3120899718837862</v>
      </c>
      <c r="AH216">
        <v>1.2037696120735095</v>
      </c>
      <c r="AI216">
        <v>7</v>
      </c>
      <c r="AJ216">
        <v>124.67142857142861</v>
      </c>
      <c r="AK216">
        <v>25.790105441978955</v>
      </c>
    </row>
    <row r="217" spans="1:37">
      <c r="A217">
        <v>3</v>
      </c>
      <c r="B217">
        <v>151</v>
      </c>
      <c r="C217">
        <v>2022</v>
      </c>
      <c r="D217">
        <v>99</v>
      </c>
      <c r="E217">
        <v>47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64</v>
      </c>
      <c r="R217">
        <v>95</v>
      </c>
      <c r="S217">
        <v>8</v>
      </c>
      <c r="T217">
        <v>6.2105263157894717</v>
      </c>
      <c r="U217">
        <v>41.13894736842105</v>
      </c>
      <c r="V217">
        <v>13.684210526315789</v>
      </c>
      <c r="W217">
        <v>7.3684210526315779</v>
      </c>
      <c r="X217">
        <v>98.94736842105263</v>
      </c>
      <c r="Y217">
        <v>91.578947368421055</v>
      </c>
      <c r="Z217">
        <v>70.526315789473685</v>
      </c>
      <c r="AA217">
        <v>12.054038805460417</v>
      </c>
      <c r="AB217">
        <v>1.8581258243045244</v>
      </c>
      <c r="AC217">
        <v>1.7038330585514374</v>
      </c>
      <c r="AD217">
        <v>70.138089291331653</v>
      </c>
      <c r="AE217">
        <v>41.531143732152131</v>
      </c>
      <c r="AF217">
        <v>49.54051346523925</v>
      </c>
      <c r="AG217">
        <v>1.7806935332708531</v>
      </c>
      <c r="AH217">
        <v>1.6920487692079162</v>
      </c>
      <c r="AI217">
        <v>17</v>
      </c>
      <c r="AJ217">
        <v>119.68235294117648</v>
      </c>
      <c r="AK217">
        <v>25.956701159936159</v>
      </c>
    </row>
    <row r="218" spans="1:37">
      <c r="A218">
        <v>3</v>
      </c>
      <c r="B218">
        <v>152</v>
      </c>
      <c r="C218">
        <v>2022</v>
      </c>
      <c r="D218">
        <v>99</v>
      </c>
      <c r="E218">
        <v>48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45</v>
      </c>
      <c r="R218">
        <v>65</v>
      </c>
      <c r="S218">
        <v>8.3846153846153886</v>
      </c>
      <c r="T218">
        <v>6.4</v>
      </c>
      <c r="U218">
        <v>41.583076923076902</v>
      </c>
      <c r="V218">
        <v>15.38461538461538</v>
      </c>
      <c r="W218">
        <v>9.2307692307692282</v>
      </c>
      <c r="X218">
        <v>96.923076923076891</v>
      </c>
      <c r="Y218">
        <v>95.384615384615358</v>
      </c>
      <c r="Z218">
        <v>67.692307692307693</v>
      </c>
      <c r="AA218">
        <v>12.756700432210543</v>
      </c>
      <c r="AB218">
        <v>1.9821690348807837</v>
      </c>
      <c r="AC218">
        <v>1.6714802283742829</v>
      </c>
      <c r="AD218">
        <v>75.391440967000378</v>
      </c>
      <c r="AE218">
        <v>29.181065422840152</v>
      </c>
      <c r="AF218">
        <v>38.076635324499698</v>
      </c>
      <c r="AG218">
        <v>1.2183692596063731</v>
      </c>
      <c r="AH218">
        <v>1.1702161143984633</v>
      </c>
      <c r="AI218">
        <v>13</v>
      </c>
      <c r="AJ218">
        <v>119.33076923076921</v>
      </c>
      <c r="AK218">
        <v>28.14062667718418</v>
      </c>
    </row>
    <row r="219" spans="1:37">
      <c r="A219">
        <v>3</v>
      </c>
      <c r="B219">
        <v>153</v>
      </c>
      <c r="C219">
        <v>2022</v>
      </c>
      <c r="D219">
        <v>99</v>
      </c>
      <c r="E219">
        <v>49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51</v>
      </c>
      <c r="R219">
        <v>70</v>
      </c>
      <c r="S219">
        <v>7.8142857142857123</v>
      </c>
      <c r="T219">
        <v>6.1857142857142886</v>
      </c>
      <c r="U219">
        <v>39.544285714285742</v>
      </c>
      <c r="V219">
        <v>17.142857142857139</v>
      </c>
      <c r="W219">
        <v>5.7142857142857153</v>
      </c>
      <c r="X219">
        <v>98.571428571428555</v>
      </c>
      <c r="Y219">
        <v>88.571428571428555</v>
      </c>
      <c r="Z219">
        <v>61.428571428571438</v>
      </c>
      <c r="AA219">
        <v>12.25571162140078</v>
      </c>
      <c r="AB219">
        <v>1.5882862025543436</v>
      </c>
      <c r="AC219">
        <v>1.4569327579625939</v>
      </c>
      <c r="AD219">
        <v>67.641434233664597</v>
      </c>
      <c r="AE219">
        <v>41.861213345299774</v>
      </c>
      <c r="AF219">
        <v>31.123419536220695</v>
      </c>
      <c r="AG219">
        <v>1.3120899718837862</v>
      </c>
      <c r="AH219">
        <v>1.1984443472812121</v>
      </c>
      <c r="AI219">
        <v>3</v>
      </c>
      <c r="AJ219">
        <v>113.59999999999998</v>
      </c>
      <c r="AK219">
        <v>22.86063848747272</v>
      </c>
    </row>
    <row r="220" spans="1:37">
      <c r="A220">
        <v>3</v>
      </c>
      <c r="B220">
        <v>154</v>
      </c>
      <c r="C220">
        <v>2022</v>
      </c>
      <c r="D220">
        <v>99</v>
      </c>
      <c r="E220">
        <v>50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  <c r="Q220">
        <v>12</v>
      </c>
      <c r="R220">
        <v>26</v>
      </c>
      <c r="S220">
        <v>6.7307692307692308</v>
      </c>
      <c r="T220">
        <v>5</v>
      </c>
      <c r="U220">
        <v>29.30384615384617</v>
      </c>
      <c r="V220">
        <v>19.230769230769223</v>
      </c>
      <c r="W220">
        <v>0</v>
      </c>
      <c r="X220">
        <v>92.307692307692321</v>
      </c>
      <c r="Y220">
        <v>57.692307692307693</v>
      </c>
      <c r="Z220">
        <v>30.769230769230759</v>
      </c>
      <c r="AA220">
        <v>10.981819968588296</v>
      </c>
      <c r="AB220">
        <v>2.0297345849167319</v>
      </c>
      <c r="AC220">
        <v>1.3587324409735153</v>
      </c>
      <c r="AD220">
        <v>81.982795085685851</v>
      </c>
      <c r="AE220">
        <v>29.281729132042678</v>
      </c>
      <c r="AF220">
        <v>34.865304636340142</v>
      </c>
      <c r="AG220">
        <v>0.48734770384254922</v>
      </c>
      <c r="AH220">
        <v>0.32986335327248129</v>
      </c>
      <c r="AI220">
        <v>9</v>
      </c>
      <c r="AJ220">
        <v>104.74444444444444</v>
      </c>
      <c r="AK220">
        <v>18.526351385663673</v>
      </c>
    </row>
    <row r="221" spans="1:37">
      <c r="A221">
        <v>3</v>
      </c>
      <c r="B221">
        <v>155</v>
      </c>
      <c r="C221">
        <v>2022</v>
      </c>
      <c r="D221">
        <v>99</v>
      </c>
      <c r="E221">
        <v>51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  <c r="Q221">
        <v>1</v>
      </c>
      <c r="R221">
        <v>1</v>
      </c>
      <c r="S221">
        <v>6</v>
      </c>
      <c r="T221">
        <v>4</v>
      </c>
      <c r="U221">
        <v>25.6</v>
      </c>
      <c r="V221">
        <v>100</v>
      </c>
      <c r="W221">
        <v>0</v>
      </c>
      <c r="X221">
        <v>100</v>
      </c>
      <c r="Y221">
        <v>100</v>
      </c>
      <c r="Z221">
        <v>0</v>
      </c>
      <c r="AA221">
        <v>0</v>
      </c>
      <c r="AB221">
        <v>0</v>
      </c>
      <c r="AC221">
        <v>0</v>
      </c>
      <c r="AG221">
        <v>1.874414245548266E-2</v>
      </c>
      <c r="AH221">
        <v>1.1083477941692508E-2</v>
      </c>
      <c r="AI221">
        <v>0</v>
      </c>
    </row>
    <row r="222" spans="1:37">
      <c r="A222">
        <v>3</v>
      </c>
      <c r="B222">
        <v>156</v>
      </c>
      <c r="C222">
        <v>2022</v>
      </c>
      <c r="D222">
        <v>99</v>
      </c>
      <c r="E222">
        <v>52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</row>
    <row r="223" spans="1:37">
      <c r="A223">
        <v>5</v>
      </c>
      <c r="B223">
        <v>1</v>
      </c>
      <c r="C223">
        <v>2024</v>
      </c>
      <c r="D223">
        <v>99</v>
      </c>
      <c r="E223">
        <v>99</v>
      </c>
      <c r="F223">
        <v>99</v>
      </c>
      <c r="G223">
        <v>1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940</v>
      </c>
      <c r="R223">
        <v>1499</v>
      </c>
      <c r="S223">
        <v>8.0793862575050017</v>
      </c>
      <c r="T223">
        <v>6.90260173448966</v>
      </c>
      <c r="U223">
        <v>42.094329553035394</v>
      </c>
      <c r="V223">
        <v>12.208138759172781</v>
      </c>
      <c r="W223">
        <v>19.613075383589063</v>
      </c>
      <c r="X223">
        <v>99.266177451634405</v>
      </c>
      <c r="Y223">
        <v>94.863242161440979</v>
      </c>
      <c r="Z223">
        <v>71.114076050700433</v>
      </c>
      <c r="AA223">
        <v>11.989809487859622</v>
      </c>
      <c r="AB223">
        <v>1.8437194900372516</v>
      </c>
      <c r="AC223">
        <v>2.0159106708165737</v>
      </c>
      <c r="AD223">
        <v>76.135533958910756</v>
      </c>
      <c r="AE223">
        <v>45.48808203625709</v>
      </c>
      <c r="AF223">
        <v>52.07968413120399</v>
      </c>
      <c r="AG223">
        <v>31.498213910485386</v>
      </c>
      <c r="AH223">
        <v>31.469845267633438</v>
      </c>
      <c r="AI223">
        <v>1462</v>
      </c>
      <c r="AJ223">
        <v>117.8248974008206</v>
      </c>
      <c r="AK223">
        <v>25.179335942019556</v>
      </c>
    </row>
    <row r="224" spans="1:37">
      <c r="A224">
        <v>5</v>
      </c>
      <c r="B224">
        <v>2</v>
      </c>
      <c r="C224">
        <v>2024</v>
      </c>
      <c r="D224">
        <v>99</v>
      </c>
      <c r="E224">
        <v>99</v>
      </c>
      <c r="F224">
        <v>99</v>
      </c>
      <c r="G224">
        <v>2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1396</v>
      </c>
      <c r="R224">
        <v>1996</v>
      </c>
      <c r="S224">
        <v>8.3972945891783581</v>
      </c>
      <c r="T224">
        <v>7.4809619238476941</v>
      </c>
      <c r="U224">
        <v>43.67605210420836</v>
      </c>
      <c r="V224">
        <v>10.120240480961924</v>
      </c>
      <c r="W224">
        <v>27.855711422845697</v>
      </c>
      <c r="X224">
        <v>99.549098196392805</v>
      </c>
      <c r="Y224">
        <v>94.188376753507029</v>
      </c>
      <c r="Z224">
        <v>73.396793587174358</v>
      </c>
      <c r="AA224">
        <v>12.678457485582589</v>
      </c>
      <c r="AB224">
        <v>1.7404110884801345</v>
      </c>
      <c r="AC224">
        <v>2.0721307217473339</v>
      </c>
      <c r="AD224">
        <v>77.019144876167061</v>
      </c>
      <c r="AE224">
        <v>34.566486199706425</v>
      </c>
      <c r="AF224">
        <v>41.698735228800061</v>
      </c>
      <c r="AG224">
        <v>41.94158436646353</v>
      </c>
      <c r="AH224">
        <v>43.478373626921638</v>
      </c>
      <c r="AI224">
        <v>1741</v>
      </c>
      <c r="AJ224">
        <v>117.95077541642738</v>
      </c>
      <c r="AK224">
        <v>26.089887080936322</v>
      </c>
    </row>
    <row r="225" spans="1:37">
      <c r="A225">
        <v>5</v>
      </c>
      <c r="B225">
        <v>3</v>
      </c>
      <c r="C225">
        <v>2024</v>
      </c>
      <c r="D225">
        <v>99</v>
      </c>
      <c r="E225">
        <v>99</v>
      </c>
      <c r="F225">
        <v>99</v>
      </c>
      <c r="G225">
        <v>3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430</v>
      </c>
      <c r="R225">
        <v>618</v>
      </c>
      <c r="S225">
        <v>7.9708737864077648</v>
      </c>
      <c r="T225">
        <v>7.2362459546925555</v>
      </c>
      <c r="U225">
        <v>39.898705501618096</v>
      </c>
      <c r="V225">
        <v>13.592233009708737</v>
      </c>
      <c r="W225">
        <v>26.051779935275079</v>
      </c>
      <c r="X225">
        <v>99.029126213592249</v>
      </c>
      <c r="Y225">
        <v>89.482200647249201</v>
      </c>
      <c r="Z225">
        <v>62.783171521035598</v>
      </c>
      <c r="AA225">
        <v>12.792173664477097</v>
      </c>
      <c r="AB225">
        <v>1.8094840617785664</v>
      </c>
      <c r="AC225">
        <v>1.7960348679660036</v>
      </c>
      <c r="AD225">
        <v>78.319356006570899</v>
      </c>
      <c r="AE225">
        <v>41.536214900344</v>
      </c>
      <c r="AF225">
        <v>53.885332562695552</v>
      </c>
      <c r="AG225">
        <v>12.985921412061359</v>
      </c>
      <c r="AH225">
        <v>12.297495106168096</v>
      </c>
      <c r="AI225">
        <v>559</v>
      </c>
      <c r="AJ225">
        <v>116.33989266547403</v>
      </c>
      <c r="AK225">
        <v>24.663857094304237</v>
      </c>
    </row>
    <row r="226" spans="1:37">
      <c r="A226">
        <v>5</v>
      </c>
      <c r="B226">
        <v>4</v>
      </c>
      <c r="C226">
        <v>2024</v>
      </c>
      <c r="D226">
        <v>99</v>
      </c>
      <c r="E226">
        <v>99</v>
      </c>
      <c r="F226">
        <v>99</v>
      </c>
      <c r="G226">
        <v>4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363</v>
      </c>
      <c r="R226">
        <v>646</v>
      </c>
      <c r="S226">
        <v>8.0727554179566567</v>
      </c>
      <c r="T226">
        <v>6.8095975232198143</v>
      </c>
      <c r="U226">
        <v>39.587151702786379</v>
      </c>
      <c r="V226">
        <v>10.526315789473689</v>
      </c>
      <c r="W226">
        <v>15.789473684210527</v>
      </c>
      <c r="X226">
        <v>95.046439628482972</v>
      </c>
      <c r="Y226">
        <v>84.36532507739939</v>
      </c>
      <c r="Z226">
        <v>63.003095975232206</v>
      </c>
      <c r="AA226">
        <v>13.867077040001391</v>
      </c>
      <c r="AB226">
        <v>1.9796098746897297</v>
      </c>
      <c r="AC226">
        <v>1.9046872667560075</v>
      </c>
      <c r="AD226">
        <v>83.280319757681056</v>
      </c>
      <c r="AE226">
        <v>50.996339962156995</v>
      </c>
      <c r="AF226">
        <v>52.260693410095591</v>
      </c>
      <c r="AG226">
        <v>13.574280310989701</v>
      </c>
      <c r="AH226">
        <v>12.754285999276844</v>
      </c>
      <c r="AI226">
        <v>383</v>
      </c>
      <c r="AJ226">
        <v>115.68798955613578</v>
      </c>
      <c r="AK226">
        <v>25.462088916721328</v>
      </c>
    </row>
    <row r="227" spans="1:37">
      <c r="A227">
        <v>5</v>
      </c>
      <c r="B227">
        <v>5</v>
      </c>
      <c r="C227">
        <v>2023</v>
      </c>
      <c r="D227">
        <v>99</v>
      </c>
      <c r="E227">
        <v>99</v>
      </c>
      <c r="F227">
        <v>99</v>
      </c>
      <c r="G227">
        <v>1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1032</v>
      </c>
      <c r="R227">
        <v>1656</v>
      </c>
      <c r="S227">
        <v>7.9009661835748783</v>
      </c>
      <c r="T227">
        <v>7.0911835748792278</v>
      </c>
      <c r="U227">
        <v>43.054752415458928</v>
      </c>
      <c r="V227">
        <v>10.688405797101449</v>
      </c>
      <c r="W227">
        <v>21.678743961352659</v>
      </c>
      <c r="X227">
        <v>99.758454106280169</v>
      </c>
      <c r="Y227">
        <v>96.014492753623188</v>
      </c>
      <c r="Z227">
        <v>74.577294685990353</v>
      </c>
      <c r="AA227">
        <v>11.697076839160022</v>
      </c>
      <c r="AB227">
        <v>1.8910158897996621</v>
      </c>
      <c r="AC227">
        <v>2.0191162629250643</v>
      </c>
      <c r="AD227">
        <v>69.538077600498028</v>
      </c>
      <c r="AE227">
        <v>43.492800437611699</v>
      </c>
      <c r="AF227">
        <v>43.792417474846438</v>
      </c>
      <c r="AG227">
        <v>31.901367751878247</v>
      </c>
      <c r="AH227">
        <v>32.626584701177713</v>
      </c>
      <c r="AI227">
        <v>585</v>
      </c>
      <c r="AJ227">
        <v>117.13059829059829</v>
      </c>
      <c r="AK227">
        <v>25.217931198687658</v>
      </c>
    </row>
    <row r="228" spans="1:37">
      <c r="A228">
        <v>5</v>
      </c>
      <c r="B228">
        <v>6</v>
      </c>
      <c r="C228">
        <v>2023</v>
      </c>
      <c r="D228">
        <v>99</v>
      </c>
      <c r="E228">
        <v>99</v>
      </c>
      <c r="F228">
        <v>99</v>
      </c>
      <c r="G228">
        <v>2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1448</v>
      </c>
      <c r="R228">
        <v>2079</v>
      </c>
      <c r="S228">
        <v>8.2366522366522368</v>
      </c>
      <c r="T228">
        <v>7.3410293410293459</v>
      </c>
      <c r="U228">
        <v>43.523905723905713</v>
      </c>
      <c r="V228">
        <v>10.774410774410773</v>
      </c>
      <c r="W228">
        <v>25.300625300625295</v>
      </c>
      <c r="X228">
        <v>99.326599326599293</v>
      </c>
      <c r="Y228">
        <v>93.410293410293406</v>
      </c>
      <c r="Z228">
        <v>73.833573833573851</v>
      </c>
      <c r="AA228">
        <v>12.824927662396609</v>
      </c>
      <c r="AB228">
        <v>1.7451323217391264</v>
      </c>
      <c r="AC228">
        <v>2.0039895510786025</v>
      </c>
      <c r="AD228">
        <v>69.142678900778009</v>
      </c>
      <c r="AE228">
        <v>45.385834307681989</v>
      </c>
      <c r="AF228">
        <v>42.392050421941285</v>
      </c>
      <c r="AG228">
        <v>40.050086688499327</v>
      </c>
      <c r="AH228">
        <v>41.406882745326179</v>
      </c>
      <c r="AI228">
        <v>360</v>
      </c>
      <c r="AJ228">
        <v>120.27944444444438</v>
      </c>
      <c r="AK228">
        <v>25.660140231755943</v>
      </c>
    </row>
    <row r="229" spans="1:37">
      <c r="A229">
        <v>5</v>
      </c>
      <c r="B229">
        <v>7</v>
      </c>
      <c r="C229">
        <v>2023</v>
      </c>
      <c r="D229">
        <v>99</v>
      </c>
      <c r="E229">
        <v>99</v>
      </c>
      <c r="F229">
        <v>99</v>
      </c>
      <c r="G229">
        <v>3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462</v>
      </c>
      <c r="R229">
        <v>768</v>
      </c>
      <c r="S229">
        <v>7.5729166666666687</v>
      </c>
      <c r="T229">
        <v>7.08203125</v>
      </c>
      <c r="U229">
        <v>38.670442708333297</v>
      </c>
      <c r="V229">
        <v>14.192708333333337</v>
      </c>
      <c r="W229">
        <v>21.484375</v>
      </c>
      <c r="X229">
        <v>97.526041666666686</v>
      </c>
      <c r="Y229">
        <v>86.848958333333314</v>
      </c>
      <c r="Z229">
        <v>57.94270833333335</v>
      </c>
      <c r="AA229">
        <v>13.156118816125549</v>
      </c>
      <c r="AB229">
        <v>1.918901550294388</v>
      </c>
      <c r="AC229">
        <v>2.2838404331352562</v>
      </c>
      <c r="AD229">
        <v>75.03772493152303</v>
      </c>
      <c r="AE229">
        <v>45.896180951352306</v>
      </c>
      <c r="AF229">
        <v>46.91121406613356</v>
      </c>
      <c r="AG229">
        <v>14.794837218262375</v>
      </c>
      <c r="AH229">
        <v>13.5903471464728</v>
      </c>
      <c r="AI229">
        <v>154</v>
      </c>
      <c r="AJ229">
        <v>114.48376623376625</v>
      </c>
      <c r="AK229">
        <v>23.134710986202808</v>
      </c>
    </row>
    <row r="230" spans="1:37">
      <c r="A230">
        <v>5</v>
      </c>
      <c r="B230">
        <v>8</v>
      </c>
      <c r="C230">
        <v>2023</v>
      </c>
      <c r="D230">
        <v>99</v>
      </c>
      <c r="E230">
        <v>99</v>
      </c>
      <c r="F230">
        <v>99</v>
      </c>
      <c r="G230">
        <v>4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386</v>
      </c>
      <c r="R230">
        <v>688</v>
      </c>
      <c r="S230">
        <v>7.9026162790697647</v>
      </c>
      <c r="T230">
        <v>6.6468023255813993</v>
      </c>
      <c r="U230">
        <v>39.310465116279047</v>
      </c>
      <c r="V230">
        <v>15.261627906976749</v>
      </c>
      <c r="W230">
        <v>14.970930232558141</v>
      </c>
      <c r="X230">
        <v>98.401162790697626</v>
      </c>
      <c r="Y230">
        <v>92.44186046511625</v>
      </c>
      <c r="Z230">
        <v>62.790697674418638</v>
      </c>
      <c r="AA230">
        <v>11.52339030851058</v>
      </c>
      <c r="AB230">
        <v>2.0023515574781037</v>
      </c>
      <c r="AC230">
        <v>1.8852136410902431</v>
      </c>
      <c r="AD230">
        <v>73.815608241786009</v>
      </c>
      <c r="AE230">
        <v>35.398705781103189</v>
      </c>
      <c r="AF230">
        <v>37.131195148907011</v>
      </c>
      <c r="AG230">
        <v>13.253708341360044</v>
      </c>
      <c r="AH230">
        <v>12.376185407023316</v>
      </c>
      <c r="AI230">
        <v>43</v>
      </c>
      <c r="AJ230">
        <v>118.87209302325584</v>
      </c>
      <c r="AK230">
        <v>24.420519498339296</v>
      </c>
    </row>
    <row r="231" spans="1:37">
      <c r="A231">
        <v>5</v>
      </c>
      <c r="B231">
        <v>9</v>
      </c>
      <c r="C231">
        <v>2022</v>
      </c>
      <c r="D231">
        <v>99</v>
      </c>
      <c r="E231">
        <v>99</v>
      </c>
      <c r="F231">
        <v>99</v>
      </c>
      <c r="G231">
        <v>1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1015</v>
      </c>
      <c r="R231">
        <v>1651</v>
      </c>
      <c r="S231">
        <v>7.8843125378558447</v>
      </c>
      <c r="T231">
        <v>7.0781344639612369</v>
      </c>
      <c r="U231">
        <v>44.039945487583246</v>
      </c>
      <c r="V231">
        <v>8.4797092671108398</v>
      </c>
      <c r="W231">
        <v>19.987886129618406</v>
      </c>
      <c r="X231">
        <v>99.63658388855238</v>
      </c>
      <c r="Y231">
        <v>97.516656571774647</v>
      </c>
      <c r="Z231">
        <v>76.438522107813455</v>
      </c>
      <c r="AA231">
        <v>11.624907721121483</v>
      </c>
      <c r="AB231">
        <v>1.8286540370883335</v>
      </c>
      <c r="AC231">
        <v>2.0706656809574486</v>
      </c>
      <c r="AD231">
        <v>70.162763216622309</v>
      </c>
      <c r="AE231">
        <v>41.698347031555713</v>
      </c>
      <c r="AF231">
        <v>42.516146891236751</v>
      </c>
      <c r="AG231">
        <v>30.946579194001881</v>
      </c>
      <c r="AH231">
        <v>31.479653397131401</v>
      </c>
      <c r="AI231">
        <v>53</v>
      </c>
      <c r="AJ231">
        <v>117.9396226415094</v>
      </c>
      <c r="AK231">
        <v>24.845546098274376</v>
      </c>
    </row>
    <row r="232" spans="1:37">
      <c r="A232">
        <v>5</v>
      </c>
      <c r="B232">
        <v>10</v>
      </c>
      <c r="C232">
        <v>2022</v>
      </c>
      <c r="D232">
        <v>99</v>
      </c>
      <c r="E232">
        <v>99</v>
      </c>
      <c r="F232">
        <v>99</v>
      </c>
      <c r="G232">
        <v>2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1471</v>
      </c>
      <c r="R232">
        <v>2160</v>
      </c>
      <c r="S232">
        <v>8.3550925925925927</v>
      </c>
      <c r="T232">
        <v>7.1703703703703718</v>
      </c>
      <c r="U232">
        <v>44.308361111111182</v>
      </c>
      <c r="V232">
        <v>10.601851851851851</v>
      </c>
      <c r="W232">
        <v>24.25925925925926</v>
      </c>
      <c r="X232">
        <v>99.120370370370367</v>
      </c>
      <c r="Y232">
        <v>94.259259259259238</v>
      </c>
      <c r="Z232">
        <v>74.907407407407391</v>
      </c>
      <c r="AA232">
        <v>13.100099384665452</v>
      </c>
      <c r="AB232">
        <v>1.7855702457584</v>
      </c>
      <c r="AC232">
        <v>2.1192791952147876</v>
      </c>
      <c r="AD232">
        <v>72.861603566629498</v>
      </c>
      <c r="AE232">
        <v>47.39648249746719</v>
      </c>
      <c r="AF232">
        <v>46.971682358525634</v>
      </c>
      <c r="AG232">
        <v>40.487347703842552</v>
      </c>
      <c r="AH232">
        <v>41.435781441261724</v>
      </c>
      <c r="AI232">
        <v>280</v>
      </c>
      <c r="AJ232">
        <v>120.0878571428572</v>
      </c>
      <c r="AK232">
        <v>25.506565600038904</v>
      </c>
    </row>
    <row r="233" spans="1:37">
      <c r="A233">
        <v>5</v>
      </c>
      <c r="B233">
        <v>11</v>
      </c>
      <c r="C233">
        <v>2022</v>
      </c>
      <c r="D233">
        <v>99</v>
      </c>
      <c r="E233">
        <v>99</v>
      </c>
      <c r="F233">
        <v>99</v>
      </c>
      <c r="G233">
        <v>3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520</v>
      </c>
      <c r="R233">
        <v>808</v>
      </c>
      <c r="S233">
        <v>7.8378712871287108</v>
      </c>
      <c r="T233">
        <v>7.2091584158415856</v>
      </c>
      <c r="U233">
        <v>41.28415841584156</v>
      </c>
      <c r="V233">
        <v>13.118811881188117</v>
      </c>
      <c r="W233">
        <v>22.153465346534652</v>
      </c>
      <c r="X233">
        <v>99.133663366336634</v>
      </c>
      <c r="Y233">
        <v>94.183168316831683</v>
      </c>
      <c r="Z233">
        <v>66.707920792079207</v>
      </c>
      <c r="AA233">
        <v>12.316723579640861</v>
      </c>
      <c r="AB233">
        <v>1.7652311500582503</v>
      </c>
      <c r="AC233">
        <v>1.8005954143536953</v>
      </c>
      <c r="AD233">
        <v>70.898972899715133</v>
      </c>
      <c r="AE233">
        <v>40.468933458111877</v>
      </c>
      <c r="AF233">
        <v>44.83292236530805</v>
      </c>
      <c r="AG233">
        <v>15.14526710402999</v>
      </c>
      <c r="AH233">
        <v>14.442118116710999</v>
      </c>
      <c r="AI233">
        <v>49</v>
      </c>
      <c r="AJ233">
        <v>113.3142857142857</v>
      </c>
      <c r="AK233">
        <v>24.56924539972502</v>
      </c>
    </row>
    <row r="234" spans="1:37">
      <c r="A234">
        <v>5</v>
      </c>
      <c r="B234">
        <v>12</v>
      </c>
      <c r="C234">
        <v>2022</v>
      </c>
      <c r="D234">
        <v>99</v>
      </c>
      <c r="E234">
        <v>99</v>
      </c>
      <c r="F234">
        <v>99</v>
      </c>
      <c r="G234">
        <v>4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404</v>
      </c>
      <c r="R234">
        <v>716</v>
      </c>
      <c r="S234">
        <v>7.9916201117318444</v>
      </c>
      <c r="T234">
        <v>6.6424581005586605</v>
      </c>
      <c r="U234">
        <v>40.783268156424626</v>
      </c>
      <c r="V234">
        <v>11.173184357541903</v>
      </c>
      <c r="W234">
        <v>16.759776536312852</v>
      </c>
      <c r="X234">
        <v>98.743016759776566</v>
      </c>
      <c r="Y234">
        <v>93.016759776536347</v>
      </c>
      <c r="Z234">
        <v>67.318435754189963</v>
      </c>
      <c r="AA234">
        <v>12.121997915080964</v>
      </c>
      <c r="AB234">
        <v>2.1630304498996975</v>
      </c>
      <c r="AC234">
        <v>2.0064384054986766</v>
      </c>
      <c r="AD234">
        <v>70.721807690226072</v>
      </c>
      <c r="AE234">
        <v>41.631815038304303</v>
      </c>
      <c r="AF234">
        <v>44.823353081523678</v>
      </c>
      <c r="AG234">
        <v>13.42080599812558</v>
      </c>
      <c r="AH234">
        <v>12.642447044895841</v>
      </c>
      <c r="AI234">
        <v>10</v>
      </c>
      <c r="AJ234">
        <v>118.51</v>
      </c>
      <c r="AK234">
        <v>24.103182066901834</v>
      </c>
    </row>
    <row r="235" spans="1:37">
      <c r="A235">
        <v>6</v>
      </c>
      <c r="B235">
        <v>1</v>
      </c>
      <c r="C235">
        <v>1996</v>
      </c>
      <c r="D235">
        <v>99</v>
      </c>
      <c r="E235">
        <v>99</v>
      </c>
      <c r="F235">
        <v>99</v>
      </c>
      <c r="G235">
        <v>99</v>
      </c>
      <c r="H235">
        <v>1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7283</v>
      </c>
      <c r="R235">
        <v>11967</v>
      </c>
      <c r="S235">
        <v>5.3472883763683479</v>
      </c>
      <c r="T235">
        <v>7.0513077630149548</v>
      </c>
      <c r="U235">
        <v>35.301002757583305</v>
      </c>
      <c r="V235">
        <v>4.4622712459262965</v>
      </c>
      <c r="W235">
        <v>30.25821007771372</v>
      </c>
      <c r="X235">
        <v>98.729840394417991</v>
      </c>
      <c r="Y235">
        <v>86.847163031670433</v>
      </c>
      <c r="Z235">
        <v>44.915183421074623</v>
      </c>
      <c r="AA235">
        <v>11.47070366328386</v>
      </c>
      <c r="AB235">
        <v>2.0169265659517652</v>
      </c>
      <c r="AC235">
        <v>2.9831494822448361</v>
      </c>
      <c r="AD235">
        <v>62.32072435971876</v>
      </c>
      <c r="AE235">
        <v>64.565479551091414</v>
      </c>
      <c r="AF235">
        <v>61.944343029839082</v>
      </c>
      <c r="AG235">
        <v>73.761094674556261</v>
      </c>
      <c r="AH235">
        <v>72.981090261531349</v>
      </c>
    </row>
    <row r="236" spans="1:37">
      <c r="A236">
        <v>6</v>
      </c>
      <c r="B236">
        <v>2</v>
      </c>
      <c r="C236">
        <v>1997</v>
      </c>
      <c r="D236">
        <v>99</v>
      </c>
      <c r="E236">
        <v>99</v>
      </c>
      <c r="F236">
        <v>99</v>
      </c>
      <c r="G236">
        <v>99</v>
      </c>
      <c r="H236">
        <v>1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6312</v>
      </c>
      <c r="R236">
        <v>10075</v>
      </c>
      <c r="S236">
        <v>5.6656079404466491</v>
      </c>
      <c r="T236">
        <v>7.5035235732009902</v>
      </c>
      <c r="U236">
        <v>36.013975186104297</v>
      </c>
      <c r="V236">
        <v>4.5062034739454084</v>
      </c>
      <c r="W236">
        <v>32.843672456575682</v>
      </c>
      <c r="X236">
        <v>99.116625310173731</v>
      </c>
      <c r="Y236">
        <v>88</v>
      </c>
      <c r="Z236">
        <v>49.171215880893278</v>
      </c>
      <c r="AA236">
        <v>11.372300824112772</v>
      </c>
      <c r="AB236">
        <v>2.0279543446430943</v>
      </c>
      <c r="AC236">
        <v>2.8200386269313324</v>
      </c>
      <c r="AD236">
        <v>66.54995345157873</v>
      </c>
      <c r="AE236">
        <v>70.76850905672751</v>
      </c>
      <c r="AF236">
        <v>63.49120410656149</v>
      </c>
      <c r="AG236">
        <v>71.820644425434864</v>
      </c>
      <c r="AH236">
        <v>71.510237545748254</v>
      </c>
    </row>
    <row r="237" spans="1:37">
      <c r="A237">
        <v>6</v>
      </c>
      <c r="B237">
        <v>3</v>
      </c>
      <c r="C237">
        <v>1998</v>
      </c>
      <c r="D237">
        <v>99</v>
      </c>
      <c r="E237">
        <v>99</v>
      </c>
      <c r="F237">
        <v>99</v>
      </c>
      <c r="G237">
        <v>99</v>
      </c>
      <c r="H237">
        <v>1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6227</v>
      </c>
      <c r="R237">
        <v>9959</v>
      </c>
      <c r="S237">
        <v>6.0095391103524438</v>
      </c>
      <c r="T237">
        <v>8.002108645446329</v>
      </c>
      <c r="U237">
        <v>36.477949593332674</v>
      </c>
      <c r="V237">
        <v>4.3177025805803799</v>
      </c>
      <c r="W237">
        <v>39.421628677578063</v>
      </c>
      <c r="X237">
        <v>98.754895069786116</v>
      </c>
      <c r="Y237">
        <v>88.894467315995598</v>
      </c>
      <c r="Z237">
        <v>50.75810824379959</v>
      </c>
      <c r="AA237">
        <v>11.373993734847083</v>
      </c>
      <c r="AB237">
        <v>2.1229904477081378</v>
      </c>
      <c r="AC237">
        <v>2.810994932606643</v>
      </c>
      <c r="AD237">
        <v>69.772266760052759</v>
      </c>
      <c r="AE237">
        <v>73.45640598916826</v>
      </c>
      <c r="AF237">
        <v>65.891245455924306</v>
      </c>
      <c r="AG237">
        <v>71.498312872424435</v>
      </c>
      <c r="AH237">
        <v>71.105945115834686</v>
      </c>
    </row>
    <row r="238" spans="1:37">
      <c r="A238">
        <v>6</v>
      </c>
      <c r="B238">
        <v>4</v>
      </c>
      <c r="C238">
        <v>1999</v>
      </c>
      <c r="D238">
        <v>99</v>
      </c>
      <c r="E238">
        <v>99</v>
      </c>
      <c r="F238">
        <v>99</v>
      </c>
      <c r="G238">
        <v>99</v>
      </c>
      <c r="H238">
        <v>1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5982</v>
      </c>
      <c r="R238">
        <v>10079</v>
      </c>
      <c r="S238">
        <v>5.8405595793233447</v>
      </c>
      <c r="T238">
        <v>7.6456989780732236</v>
      </c>
      <c r="U238">
        <v>35.858964182954722</v>
      </c>
      <c r="V238">
        <v>4.772298839170551</v>
      </c>
      <c r="W238">
        <v>33.475543208651658</v>
      </c>
      <c r="X238">
        <v>98.541521976386562</v>
      </c>
      <c r="Y238">
        <v>87.340013890266874</v>
      </c>
      <c r="Z238">
        <v>48.288520686576064</v>
      </c>
      <c r="AA238">
        <v>11.451459598488436</v>
      </c>
      <c r="AB238">
        <v>2.0364468346328124</v>
      </c>
      <c r="AC238">
        <v>2.7548906813172236</v>
      </c>
      <c r="AD238">
        <v>70.724721457042065</v>
      </c>
      <c r="AE238">
        <v>72.517725634032601</v>
      </c>
      <c r="AF238">
        <v>65.561198927481911</v>
      </c>
      <c r="AG238">
        <v>73.82530672038088</v>
      </c>
      <c r="AH238">
        <v>72.79685885197199</v>
      </c>
    </row>
    <row r="239" spans="1:37">
      <c r="A239">
        <v>6</v>
      </c>
      <c r="B239">
        <v>5</v>
      </c>
      <c r="C239">
        <v>2000</v>
      </c>
      <c r="D239">
        <v>99</v>
      </c>
      <c r="E239">
        <v>99</v>
      </c>
      <c r="F239">
        <v>99</v>
      </c>
      <c r="G239">
        <v>99</v>
      </c>
      <c r="H239">
        <v>1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5697</v>
      </c>
      <c r="R239">
        <v>9370</v>
      </c>
      <c r="S239">
        <v>6.1306296691568845</v>
      </c>
      <c r="T239">
        <v>7.9427961579509088</v>
      </c>
      <c r="U239">
        <v>36.620469583778053</v>
      </c>
      <c r="V239">
        <v>5.5176093916755606</v>
      </c>
      <c r="W239">
        <v>35.731056563500537</v>
      </c>
      <c r="X239">
        <v>98.996798292422639</v>
      </c>
      <c r="Y239">
        <v>88.431163287086491</v>
      </c>
      <c r="Z239">
        <v>51.814300960512256</v>
      </c>
      <c r="AA239">
        <v>11.516726149804304</v>
      </c>
      <c r="AB239">
        <v>2.0629399834043358</v>
      </c>
      <c r="AC239">
        <v>2.6492047646056274</v>
      </c>
      <c r="AD239">
        <v>70.211871277256606</v>
      </c>
      <c r="AE239">
        <v>71.391979418234556</v>
      </c>
      <c r="AF239">
        <v>64.985390674947027</v>
      </c>
      <c r="AG239">
        <v>72.182420460673285</v>
      </c>
      <c r="AH239">
        <v>71.527381282183882</v>
      </c>
    </row>
    <row r="240" spans="1:37">
      <c r="A240">
        <v>6</v>
      </c>
      <c r="B240">
        <v>6</v>
      </c>
      <c r="C240">
        <v>2001</v>
      </c>
      <c r="D240">
        <v>99</v>
      </c>
      <c r="E240">
        <v>99</v>
      </c>
      <c r="F240">
        <v>99</v>
      </c>
      <c r="G240">
        <v>99</v>
      </c>
      <c r="H240">
        <v>1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5188</v>
      </c>
      <c r="R240">
        <v>8082</v>
      </c>
      <c r="S240">
        <v>6.5611234842860693</v>
      </c>
      <c r="T240">
        <v>8.3423657510517177</v>
      </c>
      <c r="U240">
        <v>39.214773570898132</v>
      </c>
      <c r="V240">
        <v>4.9245236327641679</v>
      </c>
      <c r="W240">
        <v>43.788666171739656</v>
      </c>
      <c r="X240">
        <v>99.406087602078685</v>
      </c>
      <c r="Y240">
        <v>93.702053947042813</v>
      </c>
      <c r="Z240">
        <v>62.410294481563952</v>
      </c>
      <c r="AA240">
        <v>11.132704206491587</v>
      </c>
      <c r="AB240">
        <v>2.1139672034210126</v>
      </c>
      <c r="AC240">
        <v>2.655616348310406</v>
      </c>
      <c r="AD240">
        <v>70.381318330929275</v>
      </c>
      <c r="AE240">
        <v>69.470935818542486</v>
      </c>
      <c r="AF240">
        <v>63.276326372904883</v>
      </c>
      <c r="AG240">
        <v>68.982587913963798</v>
      </c>
      <c r="AH240">
        <v>70.092944523005158</v>
      </c>
    </row>
    <row r="241" spans="1:34">
      <c r="A241">
        <v>6</v>
      </c>
      <c r="B241">
        <v>7</v>
      </c>
      <c r="C241">
        <v>2002</v>
      </c>
      <c r="D241">
        <v>99</v>
      </c>
      <c r="E241">
        <v>99</v>
      </c>
      <c r="F241">
        <v>99</v>
      </c>
      <c r="G241">
        <v>99</v>
      </c>
      <c r="H241">
        <v>1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4794</v>
      </c>
      <c r="R241">
        <v>7510</v>
      </c>
      <c r="S241">
        <v>6.9046604527296944</v>
      </c>
      <c r="T241">
        <v>8.3838881491344885</v>
      </c>
      <c r="U241">
        <v>40.748402130492622</v>
      </c>
      <c r="V241">
        <v>4.5406125166444733</v>
      </c>
      <c r="W241">
        <v>43.808255659121158</v>
      </c>
      <c r="X241">
        <v>99.760319573901469</v>
      </c>
      <c r="Y241">
        <v>95.645805592543269</v>
      </c>
      <c r="Z241">
        <v>68.322237017310286</v>
      </c>
      <c r="AA241">
        <v>10.85267800822243</v>
      </c>
      <c r="AB241">
        <v>2.2677906470091935</v>
      </c>
      <c r="AC241">
        <v>2.6555116613700367</v>
      </c>
      <c r="AD241">
        <v>66.757110502081645</v>
      </c>
      <c r="AE241">
        <v>67.056560588266635</v>
      </c>
      <c r="AF241">
        <v>57.998025184419305</v>
      </c>
      <c r="AG241">
        <v>70.278211882726168</v>
      </c>
      <c r="AH241">
        <v>71.500300584884641</v>
      </c>
    </row>
    <row r="242" spans="1:34">
      <c r="A242">
        <v>6</v>
      </c>
      <c r="B242">
        <v>8</v>
      </c>
      <c r="C242">
        <v>2003</v>
      </c>
      <c r="D242">
        <v>99</v>
      </c>
      <c r="E242">
        <v>99</v>
      </c>
      <c r="F242">
        <v>99</v>
      </c>
      <c r="G242">
        <v>99</v>
      </c>
      <c r="H242">
        <v>1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3636</v>
      </c>
      <c r="R242">
        <v>5467</v>
      </c>
      <c r="S242">
        <v>7.2910188403146146</v>
      </c>
      <c r="T242">
        <v>7.8939089079934144</v>
      </c>
      <c r="U242">
        <v>40.341576733126111</v>
      </c>
      <c r="V242">
        <v>6.420340223157126</v>
      </c>
      <c r="W242">
        <v>36.381927931223693</v>
      </c>
      <c r="X242">
        <v>98.993963782696156</v>
      </c>
      <c r="Y242">
        <v>93.488201938906172</v>
      </c>
      <c r="Z242">
        <v>67.495884397292869</v>
      </c>
      <c r="AA242">
        <v>11.33932908294452</v>
      </c>
      <c r="AB242">
        <v>2.3395654890059454</v>
      </c>
      <c r="AC242">
        <v>2.6320083451196079</v>
      </c>
      <c r="AD242">
        <v>71.826617283762005</v>
      </c>
      <c r="AE242">
        <v>65.661588632842452</v>
      </c>
      <c r="AF242">
        <v>64.209544467139196</v>
      </c>
      <c r="AG242">
        <v>65.717033297271286</v>
      </c>
      <c r="AH242">
        <v>66.605400854178015</v>
      </c>
    </row>
    <row r="243" spans="1:34">
      <c r="A243">
        <v>6</v>
      </c>
      <c r="B243">
        <v>9</v>
      </c>
      <c r="C243">
        <v>2004</v>
      </c>
      <c r="D243">
        <v>99</v>
      </c>
      <c r="E243">
        <v>99</v>
      </c>
      <c r="F243">
        <v>99</v>
      </c>
      <c r="G243">
        <v>99</v>
      </c>
      <c r="H243">
        <v>1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  <c r="Q243">
        <v>4092</v>
      </c>
      <c r="R243">
        <v>6726</v>
      </c>
      <c r="S243">
        <v>7.3144513826940241</v>
      </c>
      <c r="T243">
        <v>7.7264347308950381</v>
      </c>
      <c r="U243">
        <v>40.777059173357095</v>
      </c>
      <c r="V243">
        <v>8.6083853702051751</v>
      </c>
      <c r="W243">
        <v>33.482010110020823</v>
      </c>
      <c r="X243">
        <v>99.524234314600079</v>
      </c>
      <c r="Y243">
        <v>95.168004757656874</v>
      </c>
      <c r="Z243">
        <v>67.112696996729113</v>
      </c>
      <c r="AA243">
        <v>11.175801789235628</v>
      </c>
      <c r="AB243">
        <v>2.2331793064759866</v>
      </c>
      <c r="AC243">
        <v>2.5426896120485796</v>
      </c>
      <c r="AD243">
        <v>70.670764808799447</v>
      </c>
      <c r="AE243">
        <v>65.947993298478991</v>
      </c>
      <c r="AF243">
        <v>58.781084430433111</v>
      </c>
      <c r="AG243">
        <v>71.72869787778609</v>
      </c>
      <c r="AH243">
        <v>71.824644754549951</v>
      </c>
    </row>
    <row r="244" spans="1:34">
      <c r="A244">
        <v>6</v>
      </c>
      <c r="B244">
        <v>10</v>
      </c>
      <c r="C244">
        <v>2005</v>
      </c>
      <c r="D244">
        <v>99</v>
      </c>
      <c r="E244">
        <v>99</v>
      </c>
      <c r="F244">
        <v>99</v>
      </c>
      <c r="G244">
        <v>99</v>
      </c>
      <c r="H244">
        <v>1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  <c r="Q244">
        <v>3454</v>
      </c>
      <c r="R244">
        <v>5823</v>
      </c>
      <c r="S244">
        <v>7.6422806113687107</v>
      </c>
      <c r="T244">
        <v>8.0012021294865185</v>
      </c>
      <c r="U244">
        <v>42.359368023355621</v>
      </c>
      <c r="V244">
        <v>7.6421088785849252</v>
      </c>
      <c r="W244">
        <v>38.416623733470729</v>
      </c>
      <c r="X244">
        <v>99.158509359436707</v>
      </c>
      <c r="Y244">
        <v>95.277348445818305</v>
      </c>
      <c r="Z244">
        <v>73.123819337111442</v>
      </c>
      <c r="AA244">
        <v>11.517583765039941</v>
      </c>
      <c r="AB244">
        <v>2.3024701514826003</v>
      </c>
      <c r="AC244">
        <v>2.6534639544237919</v>
      </c>
      <c r="AD244">
        <v>70.344000892585953</v>
      </c>
      <c r="AE244">
        <v>64.818307119833591</v>
      </c>
      <c r="AF244">
        <v>59.350843185565694</v>
      </c>
      <c r="AG244">
        <v>70.83941605839415</v>
      </c>
      <c r="AH244">
        <v>70.896978626448629</v>
      </c>
    </row>
    <row r="245" spans="1:34">
      <c r="A245">
        <v>6</v>
      </c>
      <c r="B245">
        <v>11</v>
      </c>
      <c r="C245">
        <v>2006</v>
      </c>
      <c r="D245">
        <v>99</v>
      </c>
      <c r="E245">
        <v>99</v>
      </c>
      <c r="F245">
        <v>99</v>
      </c>
      <c r="G245">
        <v>99</v>
      </c>
      <c r="H245">
        <v>1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3452</v>
      </c>
      <c r="R245">
        <v>5687</v>
      </c>
      <c r="S245">
        <v>7.9324775804466308</v>
      </c>
      <c r="T245">
        <v>7.9029365218920349</v>
      </c>
      <c r="U245">
        <v>42.470845788640801</v>
      </c>
      <c r="V245">
        <v>8.8271496395287503</v>
      </c>
      <c r="W245">
        <v>38.755055389484795</v>
      </c>
      <c r="X245">
        <v>99.208721645858944</v>
      </c>
      <c r="Y245">
        <v>94.918234570072102</v>
      </c>
      <c r="Z245">
        <v>73.518551081413761</v>
      </c>
      <c r="AA245">
        <v>11.672648383288699</v>
      </c>
      <c r="AB245">
        <v>2.3361017619191524</v>
      </c>
      <c r="AC245">
        <v>2.7479685723916463</v>
      </c>
      <c r="AD245">
        <v>69.568311600817097</v>
      </c>
      <c r="AE245">
        <v>62.645613008152019</v>
      </c>
      <c r="AF245">
        <v>55.937845195452688</v>
      </c>
      <c r="AG245">
        <v>67.269931393423249</v>
      </c>
      <c r="AH245">
        <v>67.758240031868908</v>
      </c>
    </row>
    <row r="246" spans="1:34">
      <c r="A246">
        <v>6</v>
      </c>
      <c r="B246">
        <v>12</v>
      </c>
      <c r="C246">
        <v>2007</v>
      </c>
      <c r="D246">
        <v>99</v>
      </c>
      <c r="E246">
        <v>99</v>
      </c>
      <c r="F246">
        <v>99</v>
      </c>
      <c r="G246">
        <v>99</v>
      </c>
      <c r="H246">
        <v>1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3298</v>
      </c>
      <c r="R246">
        <v>5556</v>
      </c>
      <c r="S246">
        <v>8.16594672426206</v>
      </c>
      <c r="T246">
        <v>7.8977681785457152</v>
      </c>
      <c r="U246">
        <v>42.283801295896254</v>
      </c>
      <c r="V246">
        <v>9.6292296616270683</v>
      </c>
      <c r="W246">
        <v>37.940964722822173</v>
      </c>
      <c r="X246">
        <v>99.136069114470843</v>
      </c>
      <c r="Y246">
        <v>93.88048956083513</v>
      </c>
      <c r="Z246">
        <v>72.858171346292295</v>
      </c>
      <c r="AA246">
        <v>11.840429650947829</v>
      </c>
      <c r="AB246">
        <v>2.3839892636622193</v>
      </c>
      <c r="AC246">
        <v>2.7441912053909032</v>
      </c>
      <c r="AD246">
        <v>69.526121980122468</v>
      </c>
      <c r="AE246">
        <v>62.54122911457489</v>
      </c>
      <c r="AF246">
        <v>52.402445873961163</v>
      </c>
      <c r="AG246">
        <v>70.346923271714346</v>
      </c>
      <c r="AH246">
        <v>70.294503547956069</v>
      </c>
    </row>
    <row r="247" spans="1:34">
      <c r="A247">
        <v>6</v>
      </c>
      <c r="B247">
        <v>13</v>
      </c>
      <c r="C247">
        <v>2008</v>
      </c>
      <c r="D247">
        <v>99</v>
      </c>
      <c r="E247">
        <v>99</v>
      </c>
      <c r="F247">
        <v>99</v>
      </c>
      <c r="G247">
        <v>99</v>
      </c>
      <c r="H247">
        <v>1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3468</v>
      </c>
      <c r="R247">
        <v>5758</v>
      </c>
      <c r="S247">
        <v>8.279958318860718</v>
      </c>
      <c r="T247">
        <v>7.4664814171587359</v>
      </c>
      <c r="U247">
        <v>41.558214657867254</v>
      </c>
      <c r="V247">
        <v>11.497047585967348</v>
      </c>
      <c r="W247">
        <v>30.340395970823192</v>
      </c>
      <c r="X247">
        <v>98.714831538728731</v>
      </c>
      <c r="Y247">
        <v>92.601597777005892</v>
      </c>
      <c r="Z247">
        <v>68.89544980896143</v>
      </c>
      <c r="AA247">
        <v>12.299416749887412</v>
      </c>
      <c r="AB247">
        <v>2.496635707477588</v>
      </c>
      <c r="AC247">
        <v>2.5117656765190959</v>
      </c>
      <c r="AD247">
        <v>69.163838047731261</v>
      </c>
      <c r="AE247">
        <v>60.499555208776805</v>
      </c>
      <c r="AF247">
        <v>50.107806380291755</v>
      </c>
      <c r="AG247">
        <v>70.023105922412739</v>
      </c>
      <c r="AH247">
        <v>70.127763880064364</v>
      </c>
    </row>
    <row r="248" spans="1:34">
      <c r="A248">
        <v>6</v>
      </c>
      <c r="B248">
        <v>14</v>
      </c>
      <c r="C248">
        <v>2009</v>
      </c>
      <c r="D248">
        <v>99</v>
      </c>
      <c r="E248">
        <v>99</v>
      </c>
      <c r="F248">
        <v>99</v>
      </c>
      <c r="G248">
        <v>99</v>
      </c>
      <c r="H248">
        <v>1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3224</v>
      </c>
      <c r="R248">
        <v>5426</v>
      </c>
      <c r="S248">
        <v>8.7762624401032099</v>
      </c>
      <c r="T248">
        <v>7.5099520825654276</v>
      </c>
      <c r="U248">
        <v>43.038536675267224</v>
      </c>
      <c r="V248">
        <v>11.500184297825282</v>
      </c>
      <c r="W248">
        <v>32.067821599705127</v>
      </c>
      <c r="X248">
        <v>99.170659786214529</v>
      </c>
      <c r="Y248">
        <v>94.544784371544395</v>
      </c>
      <c r="Z248">
        <v>73.663840766678945</v>
      </c>
      <c r="AA248">
        <v>12.14145290846864</v>
      </c>
      <c r="AB248">
        <v>2.4443825413650546</v>
      </c>
      <c r="AC248">
        <v>2.4319701712876154</v>
      </c>
      <c r="AD248">
        <v>69.356569713763605</v>
      </c>
      <c r="AE248">
        <v>62.407014580047637</v>
      </c>
      <c r="AF248">
        <v>47.151530049438911</v>
      </c>
      <c r="AG248">
        <v>69.608723540731233</v>
      </c>
      <c r="AH248">
        <v>70.604830261195445</v>
      </c>
    </row>
    <row r="249" spans="1:34">
      <c r="A249">
        <v>6</v>
      </c>
      <c r="B249">
        <v>15</v>
      </c>
      <c r="C249">
        <v>2010</v>
      </c>
      <c r="D249">
        <v>99</v>
      </c>
      <c r="E249">
        <v>99</v>
      </c>
      <c r="F249">
        <v>99</v>
      </c>
      <c r="G249">
        <v>99</v>
      </c>
      <c r="H249">
        <v>1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3228</v>
      </c>
      <c r="R249">
        <v>5099</v>
      </c>
      <c r="S249">
        <v>9.0847224946067833</v>
      </c>
      <c r="T249">
        <v>7.0084330260835452</v>
      </c>
      <c r="U249">
        <v>42.256050205922755</v>
      </c>
      <c r="V249">
        <v>12.080800156893508</v>
      </c>
      <c r="W249">
        <v>24.122376936654245</v>
      </c>
      <c r="X249">
        <v>98.666405177485828</v>
      </c>
      <c r="Y249">
        <v>92.880957050402046</v>
      </c>
      <c r="Z249">
        <v>71.818003530103937</v>
      </c>
      <c r="AA249">
        <v>12.36234977143028</v>
      </c>
      <c r="AB249">
        <v>1.3442110293024221</v>
      </c>
      <c r="AC249">
        <v>2.3242135228248655</v>
      </c>
      <c r="AD249">
        <v>96.254015940571264</v>
      </c>
      <c r="AE249">
        <v>58.642153894790809</v>
      </c>
      <c r="AF249">
        <v>78.261091938278682</v>
      </c>
      <c r="AG249">
        <v>63.114246812724339</v>
      </c>
      <c r="AH249">
        <v>65.017017420563988</v>
      </c>
    </row>
    <row r="250" spans="1:34">
      <c r="A250">
        <v>6</v>
      </c>
      <c r="B250">
        <v>16</v>
      </c>
      <c r="C250">
        <v>2011</v>
      </c>
      <c r="D250">
        <v>99</v>
      </c>
      <c r="E250">
        <v>99</v>
      </c>
      <c r="F250">
        <v>99</v>
      </c>
      <c r="G250">
        <v>99</v>
      </c>
      <c r="H250">
        <v>1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3037</v>
      </c>
      <c r="R250">
        <v>5026</v>
      </c>
      <c r="S250">
        <v>8.5795861520095489</v>
      </c>
      <c r="T250">
        <v>6.644647831277358</v>
      </c>
      <c r="U250">
        <v>41.253501790688475</v>
      </c>
      <c r="V250">
        <v>14.604058893752489</v>
      </c>
      <c r="W250">
        <v>19.021090330282522</v>
      </c>
      <c r="X250">
        <v>99.025069637883007</v>
      </c>
      <c r="Y250">
        <v>92.101074413052132</v>
      </c>
      <c r="Z250">
        <v>67.926780740151187</v>
      </c>
      <c r="AA250">
        <v>12.392074500240508</v>
      </c>
      <c r="AB250">
        <v>2.2601702559745527</v>
      </c>
      <c r="AC250">
        <v>2.247045237943635</v>
      </c>
      <c r="AD250">
        <v>66.617375486130811</v>
      </c>
      <c r="AE250">
        <v>55.602775496092434</v>
      </c>
      <c r="AF250">
        <v>46.655728710567566</v>
      </c>
      <c r="AG250">
        <v>64.369877049180317</v>
      </c>
      <c r="AH250">
        <v>65.312464267005453</v>
      </c>
    </row>
    <row r="251" spans="1:34">
      <c r="A251">
        <v>6</v>
      </c>
      <c r="B251">
        <v>17</v>
      </c>
      <c r="C251">
        <v>2012</v>
      </c>
      <c r="D251">
        <v>99</v>
      </c>
      <c r="E251">
        <v>99</v>
      </c>
      <c r="F251">
        <v>99</v>
      </c>
      <c r="G251">
        <v>99</v>
      </c>
      <c r="H251">
        <v>1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2701</v>
      </c>
      <c r="R251">
        <v>4369</v>
      </c>
      <c r="S251">
        <v>8.6992446784161128</v>
      </c>
      <c r="T251">
        <v>6.729457541771569</v>
      </c>
      <c r="U251">
        <v>41.260265506980929</v>
      </c>
      <c r="V251">
        <v>13.595788509956517</v>
      </c>
      <c r="W251">
        <v>20.141908903639276</v>
      </c>
      <c r="X251">
        <v>99.107347219043262</v>
      </c>
      <c r="Y251">
        <v>93.568322270542481</v>
      </c>
      <c r="Z251">
        <v>69.741359578850961</v>
      </c>
      <c r="AA251">
        <v>11.548110100651757</v>
      </c>
      <c r="AB251">
        <v>2.257958509917886</v>
      </c>
      <c r="AC251">
        <v>2.1960564550691246</v>
      </c>
      <c r="AD251">
        <v>66.736765750623491</v>
      </c>
      <c r="AE251">
        <v>51.783005151164517</v>
      </c>
      <c r="AF251">
        <v>42.468827140470339</v>
      </c>
      <c r="AG251">
        <v>61.216197281771088</v>
      </c>
      <c r="AH251">
        <v>63.081165348875032</v>
      </c>
    </row>
    <row r="252" spans="1:34">
      <c r="A252">
        <v>6</v>
      </c>
      <c r="B252">
        <v>18</v>
      </c>
      <c r="C252">
        <v>2013</v>
      </c>
      <c r="D252">
        <v>99</v>
      </c>
      <c r="E252">
        <v>99</v>
      </c>
      <c r="F252">
        <v>99</v>
      </c>
      <c r="G252">
        <v>99</v>
      </c>
      <c r="H252">
        <v>1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2736</v>
      </c>
      <c r="R252">
        <v>4599</v>
      </c>
      <c r="S252">
        <v>8.8327897368993256</v>
      </c>
      <c r="T252">
        <v>7.2644053055011986</v>
      </c>
      <c r="U252">
        <v>40.884409654272609</v>
      </c>
      <c r="V252">
        <v>12.263535551206784</v>
      </c>
      <c r="W252">
        <v>25.309849967384221</v>
      </c>
      <c r="X252">
        <v>97.347249402043914</v>
      </c>
      <c r="Y252">
        <v>90.824092193955181</v>
      </c>
      <c r="Z252">
        <v>68.645357686453607</v>
      </c>
      <c r="AA252">
        <v>12.486066094884258</v>
      </c>
      <c r="AB252">
        <v>2.1065556517684829</v>
      </c>
      <c r="AC252">
        <v>2.1464374094350913</v>
      </c>
      <c r="AD252">
        <v>70.652063800130634</v>
      </c>
      <c r="AE252">
        <v>52.791732618879529</v>
      </c>
      <c r="AF252">
        <v>42.517029202105846</v>
      </c>
      <c r="AG252">
        <v>63.051823416506728</v>
      </c>
      <c r="AH252">
        <v>64.56909500369845</v>
      </c>
    </row>
    <row r="253" spans="1:34">
      <c r="A253">
        <v>6</v>
      </c>
      <c r="B253">
        <v>19</v>
      </c>
      <c r="C253">
        <v>2014</v>
      </c>
      <c r="D253">
        <v>99</v>
      </c>
      <c r="E253">
        <v>99</v>
      </c>
      <c r="F253">
        <v>99</v>
      </c>
      <c r="G253">
        <v>99</v>
      </c>
      <c r="H253">
        <v>1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2841</v>
      </c>
      <c r="R253">
        <v>4708</v>
      </c>
      <c r="S253">
        <v>8.8137213254035647</v>
      </c>
      <c r="T253">
        <v>7.1669498725573488</v>
      </c>
      <c r="U253">
        <v>40.701019541206371</v>
      </c>
      <c r="V253">
        <v>14.082412914188613</v>
      </c>
      <c r="W253">
        <v>25.424808836023793</v>
      </c>
      <c r="X253">
        <v>98.36448598130842</v>
      </c>
      <c r="Y253">
        <v>91.440101954120635</v>
      </c>
      <c r="Z253">
        <v>65.951571792693272</v>
      </c>
      <c r="AA253">
        <v>12.416568937399612</v>
      </c>
      <c r="AB253">
        <v>2.1297959823862378</v>
      </c>
      <c r="AC253">
        <v>2.1910054701664889</v>
      </c>
      <c r="AD253">
        <v>70.90885950776206</v>
      </c>
      <c r="AE253">
        <v>53.236310939600678</v>
      </c>
      <c r="AF253">
        <v>44.149686466111753</v>
      </c>
      <c r="AG253">
        <v>66.789615548304738</v>
      </c>
      <c r="AH253">
        <v>67.383590185408238</v>
      </c>
    </row>
    <row r="254" spans="1:34">
      <c r="A254">
        <v>6</v>
      </c>
      <c r="B254">
        <v>20</v>
      </c>
      <c r="C254">
        <v>2015</v>
      </c>
      <c r="D254">
        <v>99</v>
      </c>
      <c r="E254">
        <v>99</v>
      </c>
      <c r="F254">
        <v>99</v>
      </c>
      <c r="G254">
        <v>99</v>
      </c>
      <c r="H254">
        <v>1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2765</v>
      </c>
      <c r="R254">
        <v>4473</v>
      </c>
      <c r="S254">
        <v>8.7994634473507709</v>
      </c>
      <c r="T254">
        <v>7.099485803711155</v>
      </c>
      <c r="U254">
        <v>42.330449362843773</v>
      </c>
      <c r="V254">
        <v>11.424100156494521</v>
      </c>
      <c r="W254">
        <v>24.346076458752503</v>
      </c>
      <c r="X254">
        <v>98.748043818466385</v>
      </c>
      <c r="Y254">
        <v>92.71182651464342</v>
      </c>
      <c r="Z254">
        <v>72.032193158953717</v>
      </c>
      <c r="AA254">
        <v>12.449589590585221</v>
      </c>
      <c r="AB254">
        <v>2.0896045765757112</v>
      </c>
      <c r="AC254">
        <v>2.3851545862858301</v>
      </c>
      <c r="AD254">
        <v>71.135339994232282</v>
      </c>
      <c r="AE254">
        <v>46.143776353544062</v>
      </c>
      <c r="AF254">
        <v>40.304179235852189</v>
      </c>
      <c r="AG254">
        <v>66.453721586688488</v>
      </c>
      <c r="AH254">
        <v>67.156491026960651</v>
      </c>
    </row>
    <row r="255" spans="1:34">
      <c r="A255">
        <v>6</v>
      </c>
      <c r="B255">
        <v>21</v>
      </c>
      <c r="C255">
        <v>2016</v>
      </c>
      <c r="D255">
        <v>99</v>
      </c>
      <c r="E255">
        <v>99</v>
      </c>
      <c r="F255">
        <v>99</v>
      </c>
      <c r="G255">
        <v>99</v>
      </c>
      <c r="H255">
        <v>1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2888</v>
      </c>
      <c r="R255">
        <v>4640</v>
      </c>
      <c r="S255">
        <v>8.7797413793103427</v>
      </c>
      <c r="T255">
        <v>7.2467672413793105</v>
      </c>
      <c r="U255">
        <v>42.706422413793099</v>
      </c>
      <c r="V255">
        <v>11.357758620689649</v>
      </c>
      <c r="W255">
        <v>26.681034482758609</v>
      </c>
      <c r="X255">
        <v>98.383620689655189</v>
      </c>
      <c r="Y255">
        <v>92.370689655172441</v>
      </c>
      <c r="Z255">
        <v>72.17672413793106</v>
      </c>
      <c r="AA255">
        <v>12.715626659304268</v>
      </c>
      <c r="AB255">
        <v>2.003923720589917</v>
      </c>
      <c r="AC255">
        <v>2.1789773141266502</v>
      </c>
      <c r="AD255">
        <v>73.633942662902527</v>
      </c>
      <c r="AE255">
        <v>48.22143442188829</v>
      </c>
      <c r="AF255">
        <v>42.507154726134729</v>
      </c>
      <c r="AG255">
        <v>67.110211165750641</v>
      </c>
      <c r="AH255">
        <v>67.88267157042425</v>
      </c>
    </row>
    <row r="256" spans="1:34">
      <c r="A256">
        <v>6</v>
      </c>
      <c r="B256">
        <v>22</v>
      </c>
      <c r="C256">
        <v>2017</v>
      </c>
      <c r="D256">
        <v>99</v>
      </c>
      <c r="E256">
        <v>99</v>
      </c>
      <c r="F256">
        <v>99</v>
      </c>
      <c r="G256">
        <v>99</v>
      </c>
      <c r="H256">
        <v>1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2758</v>
      </c>
      <c r="R256">
        <v>4518</v>
      </c>
      <c r="S256">
        <v>8.421646746347939</v>
      </c>
      <c r="T256">
        <v>7.017485613103144</v>
      </c>
      <c r="U256">
        <v>41.685480301018117</v>
      </c>
      <c r="V256">
        <v>12.483399734395745</v>
      </c>
      <c r="W256">
        <v>22.222222222222225</v>
      </c>
      <c r="X256">
        <v>98.384240814519686</v>
      </c>
      <c r="Y256">
        <v>92.629482071713113</v>
      </c>
      <c r="Z256">
        <v>69.986719787516606</v>
      </c>
      <c r="AA256">
        <v>12.415275575682429</v>
      </c>
      <c r="AB256">
        <v>2.0675705381203859</v>
      </c>
      <c r="AC256">
        <v>2.1368423703566441</v>
      </c>
      <c r="AD256">
        <v>70.085046326462887</v>
      </c>
      <c r="AE256">
        <v>48.722208414781683</v>
      </c>
      <c r="AF256">
        <v>43.658910138313011</v>
      </c>
      <c r="AG256">
        <v>66.814551907719604</v>
      </c>
      <c r="AH256">
        <v>67.793712158844684</v>
      </c>
    </row>
    <row r="257" spans="1:37">
      <c r="A257">
        <v>6</v>
      </c>
      <c r="B257">
        <v>23</v>
      </c>
      <c r="C257">
        <v>2018</v>
      </c>
      <c r="D257">
        <v>99</v>
      </c>
      <c r="E257">
        <v>99</v>
      </c>
      <c r="F257">
        <v>99</v>
      </c>
      <c r="G257">
        <v>99</v>
      </c>
      <c r="H257">
        <v>1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2519</v>
      </c>
      <c r="R257">
        <v>4261</v>
      </c>
      <c r="S257">
        <v>8.3792536963154216</v>
      </c>
      <c r="T257">
        <v>7.1663928655245295</v>
      </c>
      <c r="U257">
        <v>42.186273175311001</v>
      </c>
      <c r="V257">
        <v>11.570053977939452</v>
      </c>
      <c r="W257">
        <v>23.374794649143404</v>
      </c>
      <c r="X257">
        <v>98.45106782445437</v>
      </c>
      <c r="Y257">
        <v>93.100211218023901</v>
      </c>
      <c r="Z257">
        <v>71.039662051161713</v>
      </c>
      <c r="AA257">
        <v>12.146916425485921</v>
      </c>
      <c r="AB257">
        <v>1.9300806871707503</v>
      </c>
      <c r="AC257">
        <v>2.0789976608836986</v>
      </c>
      <c r="AD257">
        <v>71.415662682383598</v>
      </c>
      <c r="AE257">
        <v>46.706615311308191</v>
      </c>
      <c r="AF257">
        <v>43.69624120499936</v>
      </c>
      <c r="AG257">
        <v>68.285256410256395</v>
      </c>
      <c r="AH257">
        <v>68.827192413389923</v>
      </c>
    </row>
    <row r="258" spans="1:37">
      <c r="A258">
        <v>6</v>
      </c>
      <c r="B258">
        <v>24</v>
      </c>
      <c r="C258">
        <v>2019</v>
      </c>
      <c r="D258">
        <v>99</v>
      </c>
      <c r="E258">
        <v>99</v>
      </c>
      <c r="F258">
        <v>99</v>
      </c>
      <c r="G258">
        <v>99</v>
      </c>
      <c r="H258">
        <v>1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2325</v>
      </c>
      <c r="R258">
        <v>3911</v>
      </c>
      <c r="S258">
        <v>8.2763998977243656</v>
      </c>
      <c r="T258">
        <v>7.240092048069549</v>
      </c>
      <c r="U258">
        <v>43.576502173357184</v>
      </c>
      <c r="V258">
        <v>9.383789312196372</v>
      </c>
      <c r="W258">
        <v>25.620046024034767</v>
      </c>
      <c r="X258">
        <v>99.079519304525761</v>
      </c>
      <c r="Y258">
        <v>94.119151112247494</v>
      </c>
      <c r="Z258">
        <v>75.351572487854753</v>
      </c>
      <c r="AA258">
        <v>12.416411471522421</v>
      </c>
      <c r="AB258">
        <v>1.8864609130366921</v>
      </c>
      <c r="AC258">
        <v>2.1296240958883974</v>
      </c>
      <c r="AD258">
        <v>70.033664153763723</v>
      </c>
      <c r="AE258">
        <v>48.425113082755281</v>
      </c>
      <c r="AF258">
        <v>42.943928537047434</v>
      </c>
      <c r="AG258">
        <v>67.535831462614397</v>
      </c>
      <c r="AH258">
        <v>67.75037725738251</v>
      </c>
    </row>
    <row r="259" spans="1:37">
      <c r="A259">
        <v>6</v>
      </c>
      <c r="B259">
        <v>25</v>
      </c>
      <c r="C259">
        <v>2020</v>
      </c>
      <c r="D259">
        <v>99</v>
      </c>
      <c r="E259">
        <v>99</v>
      </c>
      <c r="F259">
        <v>99</v>
      </c>
      <c r="G259">
        <v>99</v>
      </c>
      <c r="H259">
        <v>1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2200</v>
      </c>
      <c r="R259">
        <v>3561</v>
      </c>
      <c r="S259">
        <v>8.2600393147992133</v>
      </c>
      <c r="T259">
        <v>7.1314237573715218</v>
      </c>
      <c r="U259">
        <v>43.304470654310549</v>
      </c>
      <c r="V259">
        <v>9.5759618084807645</v>
      </c>
      <c r="W259">
        <v>22.690255546194887</v>
      </c>
      <c r="X259">
        <v>98.511654029766902</v>
      </c>
      <c r="Y259">
        <v>93.40073013198537</v>
      </c>
      <c r="Z259">
        <v>73.46251053074981</v>
      </c>
      <c r="AA259">
        <v>12.793543774951232</v>
      </c>
      <c r="AB259">
        <v>1.8873947128677608</v>
      </c>
      <c r="AC259">
        <v>2.0697262693355314</v>
      </c>
      <c r="AD259">
        <v>72.097389379812753</v>
      </c>
      <c r="AE259">
        <v>43.206086991071928</v>
      </c>
      <c r="AF259">
        <v>40.100923272347487</v>
      </c>
      <c r="AG259">
        <v>63.741240278163133</v>
      </c>
      <c r="AH259">
        <v>64.791365185943832</v>
      </c>
    </row>
    <row r="260" spans="1:37">
      <c r="A260">
        <v>6</v>
      </c>
      <c r="B260">
        <v>26</v>
      </c>
      <c r="C260">
        <v>2021</v>
      </c>
      <c r="D260">
        <v>99</v>
      </c>
      <c r="E260">
        <v>99</v>
      </c>
      <c r="F260">
        <v>99</v>
      </c>
      <c r="G260">
        <v>99</v>
      </c>
      <c r="H260">
        <v>1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2220</v>
      </c>
      <c r="R260">
        <v>3460</v>
      </c>
      <c r="S260">
        <v>8.3734104046242805</v>
      </c>
      <c r="T260">
        <v>7.1083815028901745</v>
      </c>
      <c r="U260">
        <v>44.734248554913286</v>
      </c>
      <c r="V260">
        <v>9.6820809248554855</v>
      </c>
      <c r="W260">
        <v>22.456647398843923</v>
      </c>
      <c r="X260">
        <v>99.508670520231234</v>
      </c>
      <c r="Y260">
        <v>95.317919075144516</v>
      </c>
      <c r="Z260">
        <v>78.034682080924867</v>
      </c>
      <c r="AA260">
        <v>12.284511220973398</v>
      </c>
      <c r="AB260">
        <v>1.8229076815305485</v>
      </c>
      <c r="AC260">
        <v>2.0231576173469423</v>
      </c>
      <c r="AD260">
        <v>72.75604938152722</v>
      </c>
      <c r="AE260">
        <v>46.671358707915296</v>
      </c>
      <c r="AF260">
        <v>41.16560656636775</v>
      </c>
      <c r="AG260">
        <v>64.480059634737216</v>
      </c>
      <c r="AH260">
        <v>65.349477982726611</v>
      </c>
    </row>
    <row r="261" spans="1:37">
      <c r="A261">
        <v>6</v>
      </c>
      <c r="B261">
        <v>27</v>
      </c>
      <c r="C261">
        <v>2022</v>
      </c>
      <c r="D261">
        <v>99</v>
      </c>
      <c r="E261">
        <v>99</v>
      </c>
      <c r="F261">
        <v>99</v>
      </c>
      <c r="G261">
        <v>99</v>
      </c>
      <c r="H261">
        <v>1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2213</v>
      </c>
      <c r="R261">
        <v>3473</v>
      </c>
      <c r="S261">
        <v>8.052692196947886</v>
      </c>
      <c r="T261">
        <v>6.8643823783472513</v>
      </c>
      <c r="U261">
        <v>43.710691045205905</v>
      </c>
      <c r="V261">
        <v>10.941549093003168</v>
      </c>
      <c r="W261">
        <v>19.23409156348978</v>
      </c>
      <c r="X261">
        <v>99.366541894615622</v>
      </c>
      <c r="Y261">
        <v>95.594586812553999</v>
      </c>
      <c r="Z261">
        <v>75.064785488050688</v>
      </c>
      <c r="AA261">
        <v>12.27665293307294</v>
      </c>
      <c r="AB261">
        <v>1.8378994168931877</v>
      </c>
      <c r="AC261">
        <v>2.0414030125812634</v>
      </c>
      <c r="AD261">
        <v>70.660469795966861</v>
      </c>
      <c r="AE261">
        <v>44.218395360795441</v>
      </c>
      <c r="AF261">
        <v>43.28992314587115</v>
      </c>
      <c r="AG261">
        <v>65.098406747891303</v>
      </c>
      <c r="AH261">
        <v>65.724690824001613</v>
      </c>
      <c r="AI261">
        <v>10</v>
      </c>
      <c r="AJ261">
        <v>118.51</v>
      </c>
      <c r="AK261">
        <v>24.103182066901834</v>
      </c>
    </row>
    <row r="262" spans="1:37">
      <c r="A262">
        <v>6</v>
      </c>
      <c r="B262">
        <v>28</v>
      </c>
      <c r="C262">
        <v>2023</v>
      </c>
      <c r="D262">
        <v>99</v>
      </c>
      <c r="E262">
        <v>99</v>
      </c>
      <c r="F262">
        <v>99</v>
      </c>
      <c r="G262">
        <v>99</v>
      </c>
      <c r="H262">
        <v>1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2092</v>
      </c>
      <c r="R262">
        <v>3220</v>
      </c>
      <c r="S262">
        <v>8.043788819875779</v>
      </c>
      <c r="T262">
        <v>7.0605590062111805</v>
      </c>
      <c r="U262">
        <v>43.375217391304439</v>
      </c>
      <c r="V262">
        <v>10.962732919254655</v>
      </c>
      <c r="W262">
        <v>21.770186335403725</v>
      </c>
      <c r="X262">
        <v>99.440993788819867</v>
      </c>
      <c r="Y262">
        <v>95.403726708074558</v>
      </c>
      <c r="Z262">
        <v>74.658385093167695</v>
      </c>
      <c r="AA262">
        <v>12.14479571013579</v>
      </c>
      <c r="AB262">
        <v>1.8705652130499248</v>
      </c>
      <c r="AC262">
        <v>2.074332265066797</v>
      </c>
      <c r="AD262">
        <v>69.5890009090772</v>
      </c>
      <c r="AE262">
        <v>43.932966710547134</v>
      </c>
      <c r="AF262">
        <v>40.254497770265722</v>
      </c>
      <c r="AG262">
        <v>62.030437295318833</v>
      </c>
      <c r="AH262">
        <v>63.912782066776721</v>
      </c>
      <c r="AI262">
        <v>362</v>
      </c>
      <c r="AJ262">
        <v>117.89530386740324</v>
      </c>
      <c r="AK262">
        <v>26.393049882640156</v>
      </c>
    </row>
    <row r="263" spans="1:37">
      <c r="A263">
        <v>6</v>
      </c>
      <c r="B263">
        <v>29</v>
      </c>
      <c r="C263">
        <v>2024</v>
      </c>
      <c r="D263">
        <v>99</v>
      </c>
      <c r="E263">
        <v>99</v>
      </c>
      <c r="F263">
        <v>99</v>
      </c>
      <c r="G263">
        <v>99</v>
      </c>
      <c r="H263">
        <v>1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1952</v>
      </c>
      <c r="R263">
        <v>2939</v>
      </c>
      <c r="S263">
        <v>8.3228989452194639</v>
      </c>
      <c r="T263">
        <v>7.0459339911534515</v>
      </c>
      <c r="U263">
        <v>42.94345015311329</v>
      </c>
      <c r="V263">
        <v>11.67063627084042</v>
      </c>
      <c r="W263">
        <v>21.401837359646141</v>
      </c>
      <c r="X263">
        <v>99.353521605988448</v>
      </c>
      <c r="Y263">
        <v>93.909493024838397</v>
      </c>
      <c r="Z263">
        <v>72.881932630146309</v>
      </c>
      <c r="AA263">
        <v>12.469971572646298</v>
      </c>
      <c r="AB263">
        <v>1.7629672106539638</v>
      </c>
      <c r="AC263">
        <v>2.0168395287312033</v>
      </c>
      <c r="AD263">
        <v>76.827077884965519</v>
      </c>
      <c r="AE263">
        <v>37.805978340286224</v>
      </c>
      <c r="AF263">
        <v>44.980103502924848</v>
      </c>
      <c r="AG263">
        <v>61.756671569657499</v>
      </c>
      <c r="AH263">
        <v>62.945675348802389</v>
      </c>
      <c r="AI263">
        <v>2526</v>
      </c>
      <c r="AJ263">
        <v>117.71979414093428</v>
      </c>
      <c r="AK263">
        <v>26.002350355184447</v>
      </c>
    </row>
    <row r="264" spans="1:37">
      <c r="A264">
        <v>6</v>
      </c>
      <c r="B264">
        <v>30</v>
      </c>
      <c r="C264">
        <v>1996</v>
      </c>
      <c r="D264">
        <v>99</v>
      </c>
      <c r="E264">
        <v>99</v>
      </c>
      <c r="F264">
        <v>99</v>
      </c>
      <c r="G264">
        <v>99</v>
      </c>
      <c r="H264">
        <v>2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2906</v>
      </c>
      <c r="R264">
        <v>4257</v>
      </c>
      <c r="S264">
        <v>5.5621329574817953</v>
      </c>
      <c r="T264">
        <v>7.5729386892177599</v>
      </c>
      <c r="U264">
        <v>36.738900634249376</v>
      </c>
      <c r="V264">
        <v>3.3591731266149876</v>
      </c>
      <c r="W264">
        <v>36.551562132957486</v>
      </c>
      <c r="X264">
        <v>98.754991778247586</v>
      </c>
      <c r="Y264">
        <v>88.8888888888889</v>
      </c>
      <c r="Z264">
        <v>51.914493774958899</v>
      </c>
      <c r="AA264">
        <v>11.453633566811032</v>
      </c>
      <c r="AB264">
        <v>2.1212824621389004</v>
      </c>
      <c r="AC264">
        <v>3.0313374834310038</v>
      </c>
      <c r="AD264">
        <v>64.974165324947407</v>
      </c>
      <c r="AE264">
        <v>71.143962933923248</v>
      </c>
      <c r="AF264">
        <v>61.174939562628353</v>
      </c>
      <c r="AG264">
        <v>26.238905325443792</v>
      </c>
      <c r="AH264">
        <v>27.018909738468658</v>
      </c>
    </row>
    <row r="265" spans="1:37">
      <c r="A265">
        <v>6</v>
      </c>
      <c r="B265">
        <v>31</v>
      </c>
      <c r="C265">
        <v>1997</v>
      </c>
      <c r="D265">
        <v>99</v>
      </c>
      <c r="E265">
        <v>99</v>
      </c>
      <c r="F265">
        <v>99</v>
      </c>
      <c r="G265">
        <v>99</v>
      </c>
      <c r="H265">
        <v>2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2825</v>
      </c>
      <c r="R265">
        <v>3953</v>
      </c>
      <c r="S265">
        <v>5.5550215026562109</v>
      </c>
      <c r="T265">
        <v>7.8472046546926384</v>
      </c>
      <c r="U265">
        <v>36.568732608145694</v>
      </c>
      <c r="V265">
        <v>3.162155325069568</v>
      </c>
      <c r="W265">
        <v>38.198836326840379</v>
      </c>
      <c r="X265">
        <v>98.886921325575557</v>
      </c>
      <c r="Y265">
        <v>88.363268403743987</v>
      </c>
      <c r="Z265">
        <v>51.353402479129777</v>
      </c>
      <c r="AA265">
        <v>11.35272746003262</v>
      </c>
      <c r="AB265">
        <v>1.9431772891383547</v>
      </c>
      <c r="AC265">
        <v>2.8899063510419607</v>
      </c>
      <c r="AD265">
        <v>69.02341460274242</v>
      </c>
      <c r="AE265">
        <v>70.039875053138516</v>
      </c>
      <c r="AF265">
        <v>62.613477542443277</v>
      </c>
      <c r="AG265">
        <v>28.179355574565157</v>
      </c>
      <c r="AH265">
        <v>28.48976245425176</v>
      </c>
    </row>
    <row r="266" spans="1:37">
      <c r="A266">
        <v>6</v>
      </c>
      <c r="B266">
        <v>32</v>
      </c>
      <c r="C266">
        <v>1998</v>
      </c>
      <c r="D266">
        <v>99</v>
      </c>
      <c r="E266">
        <v>99</v>
      </c>
      <c r="F266">
        <v>99</v>
      </c>
      <c r="G266">
        <v>99</v>
      </c>
      <c r="H266">
        <v>2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2739</v>
      </c>
      <c r="R266">
        <v>3970</v>
      </c>
      <c r="S266">
        <v>5.8569269521410563</v>
      </c>
      <c r="T266">
        <v>7.9906801007556654</v>
      </c>
      <c r="U266">
        <v>37.184181360201407</v>
      </c>
      <c r="V266">
        <v>2.7959697732997486</v>
      </c>
      <c r="W266">
        <v>40.453400503778326</v>
      </c>
      <c r="X266">
        <v>98.790931989924445</v>
      </c>
      <c r="Y266">
        <v>90.050377833753146</v>
      </c>
      <c r="Z266">
        <v>54.408060453400509</v>
      </c>
      <c r="AA266">
        <v>11.317754788306075</v>
      </c>
      <c r="AB266">
        <v>2.0715619454673173</v>
      </c>
      <c r="AC266">
        <v>3.0129299514968313</v>
      </c>
      <c r="AD266">
        <v>69.608463963767576</v>
      </c>
      <c r="AE266">
        <v>61.91811910918031</v>
      </c>
      <c r="AF266">
        <v>54.251186905716089</v>
      </c>
      <c r="AG266">
        <v>28.501687127575568</v>
      </c>
      <c r="AH266">
        <v>28.8940548841653</v>
      </c>
    </row>
    <row r="267" spans="1:37">
      <c r="A267">
        <v>6</v>
      </c>
      <c r="B267">
        <v>33</v>
      </c>
      <c r="C267">
        <v>1999</v>
      </c>
      <c r="D267">
        <v>99</v>
      </c>
      <c r="E267">
        <v>99</v>
      </c>
      <c r="F267">
        <v>99</v>
      </c>
      <c r="G267">
        <v>99</v>
      </c>
      <c r="H267">
        <v>2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2614</v>
      </c>
      <c r="R267">
        <v>3573.5</v>
      </c>
      <c r="S267">
        <v>5.8472086190009778</v>
      </c>
      <c r="T267">
        <v>8.3316076675528183</v>
      </c>
      <c r="U267">
        <v>37.794431229886698</v>
      </c>
      <c r="V267">
        <v>3.2181334825801033</v>
      </c>
      <c r="W267">
        <v>43.346858821883302</v>
      </c>
      <c r="X267">
        <v>99.23044634112216</v>
      </c>
      <c r="Y267">
        <v>92.206520218273411</v>
      </c>
      <c r="Z267">
        <v>57.198824681684606</v>
      </c>
      <c r="AA267">
        <v>10.823508365473462</v>
      </c>
      <c r="AB267">
        <v>1.9737734673175396</v>
      </c>
      <c r="AC267">
        <v>2.865534858920741</v>
      </c>
      <c r="AD267">
        <v>68.046139394943125</v>
      </c>
      <c r="AE267">
        <v>71.805854651404076</v>
      </c>
      <c r="AF267">
        <v>64.350050229390291</v>
      </c>
      <c r="AG267">
        <v>26.17469327961912</v>
      </c>
      <c r="AH267">
        <v>27.203141148028031</v>
      </c>
    </row>
    <row r="268" spans="1:37">
      <c r="A268">
        <v>6</v>
      </c>
      <c r="B268">
        <v>34</v>
      </c>
      <c r="C268">
        <v>2000</v>
      </c>
      <c r="D268">
        <v>99</v>
      </c>
      <c r="E268">
        <v>99</v>
      </c>
      <c r="F268">
        <v>99</v>
      </c>
      <c r="G268">
        <v>99</v>
      </c>
      <c r="H268">
        <v>2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2490</v>
      </c>
      <c r="R268">
        <v>3611</v>
      </c>
      <c r="S268">
        <v>6.0382165605095528</v>
      </c>
      <c r="T268">
        <v>8.1412351149266104</v>
      </c>
      <c r="U268">
        <v>37.826059263361998</v>
      </c>
      <c r="V268">
        <v>3.5447244530600939</v>
      </c>
      <c r="W268">
        <v>40.127388535031855</v>
      </c>
      <c r="X268">
        <v>99.418443644419838</v>
      </c>
      <c r="Y268">
        <v>91.332040985876475</v>
      </c>
      <c r="Z268">
        <v>57.186374965383521</v>
      </c>
      <c r="AA268">
        <v>11.091131749996944</v>
      </c>
      <c r="AB268">
        <v>2.0190676573877577</v>
      </c>
      <c r="AC268">
        <v>2.8080851190502494</v>
      </c>
      <c r="AD268">
        <v>72.996437385786734</v>
      </c>
      <c r="AE268">
        <v>70.653802496630433</v>
      </c>
      <c r="AF268">
        <v>66.249628779591148</v>
      </c>
      <c r="AG268">
        <v>27.817579539326712</v>
      </c>
      <c r="AH268">
        <v>28.472618717816111</v>
      </c>
    </row>
    <row r="269" spans="1:37">
      <c r="A269">
        <v>6</v>
      </c>
      <c r="B269">
        <v>35</v>
      </c>
      <c r="C269">
        <v>2001</v>
      </c>
      <c r="D269">
        <v>99</v>
      </c>
      <c r="E269">
        <v>99</v>
      </c>
      <c r="F269">
        <v>99</v>
      </c>
      <c r="G269">
        <v>99</v>
      </c>
      <c r="H269">
        <v>2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2437</v>
      </c>
      <c r="R269">
        <v>3634</v>
      </c>
      <c r="S269">
        <v>6.1320858558062739</v>
      </c>
      <c r="T269">
        <v>7.8995597138139777</v>
      </c>
      <c r="U269">
        <v>37.211997798569094</v>
      </c>
      <c r="V269">
        <v>5.5586130985140336</v>
      </c>
      <c r="W269">
        <v>35.74573472757293</v>
      </c>
      <c r="X269">
        <v>99.394606494221222</v>
      </c>
      <c r="Y269">
        <v>89.873417721519019</v>
      </c>
      <c r="Z269">
        <v>53.494771601541011</v>
      </c>
      <c r="AA269">
        <v>11.527390711917562</v>
      </c>
      <c r="AB269">
        <v>2.0596898253009517</v>
      </c>
      <c r="AC269">
        <v>2.7301260297949859</v>
      </c>
      <c r="AD269">
        <v>70.197818561096113</v>
      </c>
      <c r="AE269">
        <v>67.893583043570558</v>
      </c>
      <c r="AF269">
        <v>61.812393300047447</v>
      </c>
      <c r="AG269">
        <v>31.017412086036192</v>
      </c>
      <c r="AH269">
        <v>29.907055476994859</v>
      </c>
    </row>
    <row r="270" spans="1:37">
      <c r="A270">
        <v>6</v>
      </c>
      <c r="B270">
        <v>36</v>
      </c>
      <c r="C270">
        <v>2002</v>
      </c>
      <c r="D270">
        <v>99</v>
      </c>
      <c r="E270">
        <v>99</v>
      </c>
      <c r="F270">
        <v>99</v>
      </c>
      <c r="G270">
        <v>99</v>
      </c>
      <c r="H270">
        <v>2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2154</v>
      </c>
      <c r="R270">
        <v>3176.1</v>
      </c>
      <c r="S270">
        <v>6.2296527187431145</v>
      </c>
      <c r="T270">
        <v>7.7648688643304684</v>
      </c>
      <c r="U270">
        <v>38.405088001007563</v>
      </c>
      <c r="V270">
        <v>4.124555272189161</v>
      </c>
      <c r="W270">
        <v>35.011492081483595</v>
      </c>
      <c r="X270">
        <v>98.517049211296865</v>
      </c>
      <c r="Y270">
        <v>89.480809798180147</v>
      </c>
      <c r="Z270">
        <v>59.979219797865298</v>
      </c>
      <c r="AA270">
        <v>11.740154118256305</v>
      </c>
      <c r="AB270">
        <v>2.1643451831373905</v>
      </c>
      <c r="AC270">
        <v>2.7023915250429975</v>
      </c>
      <c r="AD270">
        <v>64.727519350913354</v>
      </c>
      <c r="AE270">
        <v>67.591124026122273</v>
      </c>
      <c r="AF270">
        <v>62.85989434848085</v>
      </c>
      <c r="AG270">
        <v>29.721788117273849</v>
      </c>
      <c r="AH270">
        <v>28.499699415115355</v>
      </c>
    </row>
    <row r="271" spans="1:37">
      <c r="A271">
        <v>6</v>
      </c>
      <c r="B271">
        <v>37</v>
      </c>
      <c r="C271">
        <v>2003</v>
      </c>
      <c r="D271">
        <v>99</v>
      </c>
      <c r="E271">
        <v>99</v>
      </c>
      <c r="F271">
        <v>99</v>
      </c>
      <c r="G271">
        <v>99</v>
      </c>
      <c r="H271">
        <v>2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2014</v>
      </c>
      <c r="R271">
        <v>2852</v>
      </c>
      <c r="S271">
        <v>6.6672510518934098</v>
      </c>
      <c r="T271">
        <v>7.5094670406732131</v>
      </c>
      <c r="U271">
        <v>38.772089761570761</v>
      </c>
      <c r="V271">
        <v>5.9607293127629744</v>
      </c>
      <c r="W271">
        <v>30.329593267882196</v>
      </c>
      <c r="X271">
        <v>98.387096774193566</v>
      </c>
      <c r="Y271">
        <v>88.534361851332378</v>
      </c>
      <c r="Z271">
        <v>61.00981767180928</v>
      </c>
      <c r="AA271">
        <v>12.148099637614727</v>
      </c>
      <c r="AB271">
        <v>2.2325544059220856</v>
      </c>
      <c r="AC271">
        <v>2.8010682437986398</v>
      </c>
      <c r="AD271">
        <v>70.547981243121171</v>
      </c>
      <c r="AE271">
        <v>65.762502310430506</v>
      </c>
      <c r="AF271">
        <v>62.458251259471346</v>
      </c>
      <c r="AG271">
        <v>34.282966702728693</v>
      </c>
      <c r="AH271">
        <v>33.394599145822021</v>
      </c>
    </row>
    <row r="272" spans="1:37">
      <c r="A272">
        <v>6</v>
      </c>
      <c r="B272">
        <v>38</v>
      </c>
      <c r="C272">
        <v>2004</v>
      </c>
      <c r="D272">
        <v>99</v>
      </c>
      <c r="E272">
        <v>99</v>
      </c>
      <c r="F272">
        <v>99</v>
      </c>
      <c r="G272">
        <v>99</v>
      </c>
      <c r="H272">
        <v>2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1879</v>
      </c>
      <c r="R272">
        <v>2651</v>
      </c>
      <c r="S272">
        <v>7.2749905695963761</v>
      </c>
      <c r="T272">
        <v>7.6137306676725762</v>
      </c>
      <c r="U272">
        <v>40.584383251603128</v>
      </c>
      <c r="V272">
        <v>8.5250848736325917</v>
      </c>
      <c r="W272">
        <v>29.611467370803474</v>
      </c>
      <c r="X272">
        <v>99.471897397208608</v>
      </c>
      <c r="Y272">
        <v>92.795171633345916</v>
      </c>
      <c r="Z272">
        <v>67.031308940022612</v>
      </c>
      <c r="AA272">
        <v>11.519764615156618</v>
      </c>
      <c r="AB272">
        <v>2.1659318108184156</v>
      </c>
      <c r="AC272">
        <v>2.5814867830771631</v>
      </c>
      <c r="AD272">
        <v>67.672041831388484</v>
      </c>
      <c r="AE272">
        <v>57.776839521804803</v>
      </c>
      <c r="AF272">
        <v>58.509234926522957</v>
      </c>
      <c r="AG272">
        <v>28.271302122213939</v>
      </c>
      <c r="AH272">
        <v>28.175355245450049</v>
      </c>
    </row>
    <row r="273" spans="1:34">
      <c r="A273">
        <v>6</v>
      </c>
      <c r="B273">
        <v>39</v>
      </c>
      <c r="C273">
        <v>2005</v>
      </c>
      <c r="D273">
        <v>99</v>
      </c>
      <c r="E273">
        <v>99</v>
      </c>
      <c r="F273">
        <v>99</v>
      </c>
      <c r="G273">
        <v>99</v>
      </c>
      <c r="H273">
        <v>2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1769</v>
      </c>
      <c r="R273">
        <v>2397</v>
      </c>
      <c r="S273">
        <v>7.6149353358364609</v>
      </c>
      <c r="T273">
        <v>7.70421360033375</v>
      </c>
      <c r="U273">
        <v>42.241426783479554</v>
      </c>
      <c r="V273">
        <v>6.6750104297037973</v>
      </c>
      <c r="W273">
        <v>33.291614518147682</v>
      </c>
      <c r="X273">
        <v>99.749687108886107</v>
      </c>
      <c r="Y273">
        <v>95.202336253650387</v>
      </c>
      <c r="Z273">
        <v>72.423863162286224</v>
      </c>
      <c r="AA273">
        <v>11.459399159053039</v>
      </c>
      <c r="AB273">
        <v>2.2701914955255895</v>
      </c>
      <c r="AC273">
        <v>2.6286892697428756</v>
      </c>
      <c r="AD273">
        <v>71.900504643566009</v>
      </c>
      <c r="AE273">
        <v>60.00939808249376</v>
      </c>
      <c r="AF273">
        <v>57.667477351339379</v>
      </c>
      <c r="AG273">
        <v>29.160583941605836</v>
      </c>
      <c r="AH273">
        <v>29.103021373551346</v>
      </c>
    </row>
    <row r="274" spans="1:34">
      <c r="A274">
        <v>6</v>
      </c>
      <c r="B274">
        <v>40</v>
      </c>
      <c r="C274">
        <v>2006</v>
      </c>
      <c r="D274">
        <v>99</v>
      </c>
      <c r="E274">
        <v>99</v>
      </c>
      <c r="F274">
        <v>99</v>
      </c>
      <c r="G274">
        <v>99</v>
      </c>
      <c r="H274">
        <v>2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1909</v>
      </c>
      <c r="R274">
        <v>2767</v>
      </c>
      <c r="S274">
        <v>7.6028189374774113</v>
      </c>
      <c r="T274">
        <v>7.3191181785327055</v>
      </c>
      <c r="U274">
        <v>41.535706541380463</v>
      </c>
      <c r="V274">
        <v>7.9869895193350207</v>
      </c>
      <c r="W274">
        <v>26.310083122515351</v>
      </c>
      <c r="X274">
        <v>99.421756414889757</v>
      </c>
      <c r="Y274">
        <v>94.181423924828351</v>
      </c>
      <c r="Z274">
        <v>69.606071557643645</v>
      </c>
      <c r="AA274">
        <v>11.646217764408737</v>
      </c>
      <c r="AB274">
        <v>2.3622511676513911</v>
      </c>
      <c r="AC274">
        <v>2.5178236085987442</v>
      </c>
      <c r="AD274">
        <v>72.79521323698998</v>
      </c>
      <c r="AE274">
        <v>57.11022861327065</v>
      </c>
      <c r="AF274">
        <v>53.919361605557619</v>
      </c>
      <c r="AG274">
        <v>32.730068606576758</v>
      </c>
      <c r="AH274">
        <v>32.241759968131078</v>
      </c>
    </row>
    <row r="275" spans="1:34">
      <c r="A275">
        <v>6</v>
      </c>
      <c r="B275">
        <v>41</v>
      </c>
      <c r="C275">
        <v>2007</v>
      </c>
      <c r="D275">
        <v>99</v>
      </c>
      <c r="E275">
        <v>99</v>
      </c>
      <c r="F275">
        <v>99</v>
      </c>
      <c r="G275">
        <v>99</v>
      </c>
      <c r="H275">
        <v>2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1693</v>
      </c>
      <c r="R275">
        <v>2342</v>
      </c>
      <c r="S275">
        <v>8.0777113578138362</v>
      </c>
      <c r="T275">
        <v>7.4035012809564478</v>
      </c>
      <c r="U275">
        <v>42.390136635354466</v>
      </c>
      <c r="V275">
        <v>7.5576430401366324</v>
      </c>
      <c r="W275">
        <v>28.394534585824079</v>
      </c>
      <c r="X275">
        <v>99.274124679760931</v>
      </c>
      <c r="Y275">
        <v>95.004269854824983</v>
      </c>
      <c r="Z275">
        <v>72.672929120409904</v>
      </c>
      <c r="AA275">
        <v>11.721987378901687</v>
      </c>
      <c r="AB275">
        <v>2.3801643059559257</v>
      </c>
      <c r="AC275">
        <v>2.5124532947463676</v>
      </c>
      <c r="AD275">
        <v>70.056495509015917</v>
      </c>
      <c r="AE275">
        <v>54.899031079129841</v>
      </c>
      <c r="AF275">
        <v>52.912631903724382</v>
      </c>
      <c r="AG275">
        <v>29.65307672828564</v>
      </c>
      <c r="AH275">
        <v>29.705496452043924</v>
      </c>
    </row>
    <row r="276" spans="1:34">
      <c r="A276">
        <v>6</v>
      </c>
      <c r="B276">
        <v>42</v>
      </c>
      <c r="C276">
        <v>2008</v>
      </c>
      <c r="D276">
        <v>99</v>
      </c>
      <c r="E276">
        <v>99</v>
      </c>
      <c r="F276">
        <v>99</v>
      </c>
      <c r="G276">
        <v>99</v>
      </c>
      <c r="H276">
        <v>2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1770</v>
      </c>
      <c r="R276">
        <v>2465</v>
      </c>
      <c r="S276">
        <v>7.9144016227180511</v>
      </c>
      <c r="T276">
        <v>7.1756592292089243</v>
      </c>
      <c r="U276">
        <v>41.351318458417943</v>
      </c>
      <c r="V276">
        <v>9.6146044624746434</v>
      </c>
      <c r="W276">
        <v>24.421906693711968</v>
      </c>
      <c r="X276">
        <v>99.229208924949276</v>
      </c>
      <c r="Y276">
        <v>93.144016227180501</v>
      </c>
      <c r="Z276">
        <v>69.371196754563883</v>
      </c>
      <c r="AA276">
        <v>11.914732868026327</v>
      </c>
      <c r="AB276">
        <v>2.3167910540204644</v>
      </c>
      <c r="AC276">
        <v>2.3760928566000139</v>
      </c>
      <c r="AD276">
        <v>68.507310589386904</v>
      </c>
      <c r="AE276">
        <v>56.721137568232557</v>
      </c>
      <c r="AF276">
        <v>53.546615386019376</v>
      </c>
      <c r="AG276">
        <v>29.976894077587257</v>
      </c>
      <c r="AH276">
        <v>29.872236119935639</v>
      </c>
    </row>
    <row r="277" spans="1:34">
      <c r="A277">
        <v>6</v>
      </c>
      <c r="B277">
        <v>43</v>
      </c>
      <c r="C277">
        <v>2009</v>
      </c>
      <c r="D277">
        <v>99</v>
      </c>
      <c r="E277">
        <v>99</v>
      </c>
      <c r="F277">
        <v>99</v>
      </c>
      <c r="G277">
        <v>99</v>
      </c>
      <c r="H277">
        <v>2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1639</v>
      </c>
      <c r="R277">
        <v>2369</v>
      </c>
      <c r="S277">
        <v>8.2313212325875895</v>
      </c>
      <c r="T277">
        <v>7.3516251582946381</v>
      </c>
      <c r="U277">
        <v>41.040607851414094</v>
      </c>
      <c r="V277">
        <v>8.99113550021106</v>
      </c>
      <c r="W277">
        <v>27.184466019417474</v>
      </c>
      <c r="X277">
        <v>97.467285774588447</v>
      </c>
      <c r="Y277">
        <v>89.784719290840016</v>
      </c>
      <c r="Z277">
        <v>67.496834107218206</v>
      </c>
      <c r="AA277">
        <v>13.233823619805577</v>
      </c>
      <c r="AB277">
        <v>2.3679330187209695</v>
      </c>
      <c r="AC277">
        <v>2.3574689551911345</v>
      </c>
      <c r="AD277">
        <v>71.692175144171117</v>
      </c>
      <c r="AE277">
        <v>59.286106713475114</v>
      </c>
      <c r="AF277">
        <v>55.051528388196367</v>
      </c>
      <c r="AG277">
        <v>30.391276459268756</v>
      </c>
      <c r="AH277">
        <v>29.395169738804537</v>
      </c>
    </row>
    <row r="278" spans="1:34">
      <c r="A278">
        <v>6</v>
      </c>
      <c r="B278">
        <v>44</v>
      </c>
      <c r="C278">
        <v>2010</v>
      </c>
      <c r="D278">
        <v>99</v>
      </c>
      <c r="E278">
        <v>99</v>
      </c>
      <c r="F278">
        <v>99</v>
      </c>
      <c r="G278">
        <v>99</v>
      </c>
      <c r="H278">
        <v>2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1864</v>
      </c>
      <c r="R278">
        <v>2980</v>
      </c>
      <c r="S278">
        <v>7.8486577181208066</v>
      </c>
      <c r="T278">
        <v>6.9711409395973201</v>
      </c>
      <c r="U278">
        <v>38.903389261744969</v>
      </c>
      <c r="V278">
        <v>8.7583892617449699</v>
      </c>
      <c r="W278">
        <v>21.241610738255037</v>
      </c>
      <c r="X278">
        <v>94.697986577181254</v>
      </c>
      <c r="Y278">
        <v>83.79194630872486</v>
      </c>
      <c r="Z278">
        <v>61.107382550335593</v>
      </c>
      <c r="AA278">
        <v>13.918288337934118</v>
      </c>
      <c r="AB278">
        <v>2.3396742037060214</v>
      </c>
      <c r="AC278">
        <v>2.3724875881603578</v>
      </c>
      <c r="AD278">
        <v>72.633596900000143</v>
      </c>
      <c r="AE278">
        <v>56.81034834428992</v>
      </c>
      <c r="AF278">
        <v>59.196376035014296</v>
      </c>
      <c r="AG278">
        <v>36.885753187275654</v>
      </c>
      <c r="AH278">
        <v>34.982982579435991</v>
      </c>
    </row>
    <row r="279" spans="1:34">
      <c r="A279">
        <v>6</v>
      </c>
      <c r="B279">
        <v>45</v>
      </c>
      <c r="C279">
        <v>2011</v>
      </c>
      <c r="D279">
        <v>99</v>
      </c>
      <c r="E279">
        <v>99</v>
      </c>
      <c r="F279">
        <v>99</v>
      </c>
      <c r="G279">
        <v>99</v>
      </c>
      <c r="H279">
        <v>2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1814</v>
      </c>
      <c r="R279">
        <v>2782</v>
      </c>
      <c r="S279">
        <v>7.94644140905823</v>
      </c>
      <c r="T279">
        <v>6.8386053199137304</v>
      </c>
      <c r="U279">
        <v>39.582530553558627</v>
      </c>
      <c r="V279">
        <v>9.4536304816678616</v>
      </c>
      <c r="W279">
        <v>19.482386772106398</v>
      </c>
      <c r="X279">
        <v>95.902228612508978</v>
      </c>
      <c r="Y279">
        <v>86.736161035226445</v>
      </c>
      <c r="Z279">
        <v>62.688713156002898</v>
      </c>
      <c r="AA279">
        <v>13.577370363066578</v>
      </c>
      <c r="AB279">
        <v>2.3838224662639762</v>
      </c>
      <c r="AC279">
        <v>2.2885434818641559</v>
      </c>
      <c r="AD279">
        <v>72.501567770942884</v>
      </c>
      <c r="AE279">
        <v>50.341662100937121</v>
      </c>
      <c r="AF279">
        <v>54.3379530896338</v>
      </c>
      <c r="AG279">
        <v>35.630122950819676</v>
      </c>
      <c r="AH279">
        <v>34.68753573299454</v>
      </c>
    </row>
    <row r="280" spans="1:34">
      <c r="A280">
        <v>6</v>
      </c>
      <c r="B280">
        <v>46</v>
      </c>
      <c r="C280">
        <v>2012</v>
      </c>
      <c r="D280">
        <v>99</v>
      </c>
      <c r="E280">
        <v>99</v>
      </c>
      <c r="F280">
        <v>99</v>
      </c>
      <c r="G280">
        <v>99</v>
      </c>
      <c r="H280">
        <v>2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1768</v>
      </c>
      <c r="R280">
        <v>2768</v>
      </c>
      <c r="S280">
        <v>7.9421965317919074</v>
      </c>
      <c r="T280">
        <v>6.7203757225433556</v>
      </c>
      <c r="U280">
        <v>38.115028901734071</v>
      </c>
      <c r="V280">
        <v>11.560693641618498</v>
      </c>
      <c r="W280">
        <v>15.606936416184972</v>
      </c>
      <c r="X280">
        <v>96.893063583815021</v>
      </c>
      <c r="Y280">
        <v>85.549132947976858</v>
      </c>
      <c r="Z280">
        <v>59.06791907514453</v>
      </c>
      <c r="AA280">
        <v>12.619221833427236</v>
      </c>
      <c r="AB280">
        <v>2.1753638527867225</v>
      </c>
      <c r="AC280">
        <v>2.0266977833597535</v>
      </c>
      <c r="AD280">
        <v>66.207398552800413</v>
      </c>
      <c r="AE280">
        <v>40.657139691389155</v>
      </c>
      <c r="AF280">
        <v>51.036367500019189</v>
      </c>
      <c r="AG280">
        <v>38.783802718228941</v>
      </c>
      <c r="AH280">
        <v>36.918834651124989</v>
      </c>
    </row>
    <row r="281" spans="1:34">
      <c r="A281">
        <v>6</v>
      </c>
      <c r="B281">
        <v>47</v>
      </c>
      <c r="C281">
        <v>2013</v>
      </c>
      <c r="D281">
        <v>99</v>
      </c>
      <c r="E281">
        <v>99</v>
      </c>
      <c r="F281">
        <v>99</v>
      </c>
      <c r="G281">
        <v>99</v>
      </c>
      <c r="H281">
        <v>2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1740</v>
      </c>
      <c r="R281">
        <v>2695</v>
      </c>
      <c r="S281">
        <v>8.111317254174395</v>
      </c>
      <c r="T281">
        <v>6.9799628942486098</v>
      </c>
      <c r="U281">
        <v>38.284230055658554</v>
      </c>
      <c r="V281">
        <v>12.80148423005566</v>
      </c>
      <c r="W281">
        <v>18.849721706864564</v>
      </c>
      <c r="X281">
        <v>96.400742115027825</v>
      </c>
      <c r="Y281">
        <v>84.97217068645638</v>
      </c>
      <c r="Z281">
        <v>57.551020408163261</v>
      </c>
      <c r="AA281">
        <v>13.421246133791543</v>
      </c>
      <c r="AB281">
        <v>2.161615284829733</v>
      </c>
      <c r="AC281">
        <v>2.0306481044338032</v>
      </c>
      <c r="AD281">
        <v>68.900192763835918</v>
      </c>
      <c r="AE281">
        <v>51.720124196281049</v>
      </c>
      <c r="AF281">
        <v>51.886673614099848</v>
      </c>
      <c r="AG281">
        <v>36.948176583493272</v>
      </c>
      <c r="AH281">
        <v>35.430904996301543</v>
      </c>
    </row>
    <row r="282" spans="1:34">
      <c r="A282">
        <v>6</v>
      </c>
      <c r="B282">
        <v>48</v>
      </c>
      <c r="C282">
        <v>2014</v>
      </c>
      <c r="D282">
        <v>99</v>
      </c>
      <c r="E282">
        <v>99</v>
      </c>
      <c r="F282">
        <v>99</v>
      </c>
      <c r="G282">
        <v>99</v>
      </c>
      <c r="H282">
        <v>2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1566</v>
      </c>
      <c r="R282">
        <v>2341</v>
      </c>
      <c r="S282">
        <v>8.0542503203759068</v>
      </c>
      <c r="T282">
        <v>7.0521144809910297</v>
      </c>
      <c r="U282">
        <v>39.620717642033206</v>
      </c>
      <c r="V282">
        <v>10.978214438274241</v>
      </c>
      <c r="W282">
        <v>19.820589491670223</v>
      </c>
      <c r="X282">
        <v>96.411789833404512</v>
      </c>
      <c r="Y282">
        <v>87.911149081589087</v>
      </c>
      <c r="Z282">
        <v>63.049978641606145</v>
      </c>
      <c r="AA282">
        <v>13.142631688657556</v>
      </c>
      <c r="AB282">
        <v>2.1057183194542404</v>
      </c>
      <c r="AC282">
        <v>2.0273274033546236</v>
      </c>
      <c r="AD282">
        <v>68.092455729540887</v>
      </c>
      <c r="AE282">
        <v>48.076591347543513</v>
      </c>
      <c r="AF282">
        <v>48.214270406868991</v>
      </c>
      <c r="AG282">
        <v>33.210384451695276</v>
      </c>
      <c r="AH282">
        <v>32.616409814591755</v>
      </c>
    </row>
    <row r="283" spans="1:34">
      <c r="A283">
        <v>6</v>
      </c>
      <c r="B283">
        <v>49</v>
      </c>
      <c r="C283">
        <v>2015</v>
      </c>
      <c r="D283">
        <v>99</v>
      </c>
      <c r="E283">
        <v>99</v>
      </c>
      <c r="F283">
        <v>99</v>
      </c>
      <c r="G283">
        <v>99</v>
      </c>
      <c r="H283">
        <v>2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1486</v>
      </c>
      <c r="R283">
        <v>2258</v>
      </c>
      <c r="S283">
        <v>8.244021257750223</v>
      </c>
      <c r="T283">
        <v>7.2289636846767058</v>
      </c>
      <c r="U283">
        <v>41.009964570416258</v>
      </c>
      <c r="V283">
        <v>11.647475642161204</v>
      </c>
      <c r="W283">
        <v>24.933569530558017</v>
      </c>
      <c r="X283">
        <v>98.759964570416287</v>
      </c>
      <c r="Y283">
        <v>91.541186891054068</v>
      </c>
      <c r="Z283">
        <v>66.341895482728077</v>
      </c>
      <c r="AA283">
        <v>12.792270380459936</v>
      </c>
      <c r="AB283">
        <v>2.0615575697432376</v>
      </c>
      <c r="AC283">
        <v>2.2148370144217555</v>
      </c>
      <c r="AD283">
        <v>68.333316126833893</v>
      </c>
      <c r="AE283">
        <v>50.639032582523114</v>
      </c>
      <c r="AF283">
        <v>48.417188489463115</v>
      </c>
      <c r="AG283">
        <v>33.546278413311526</v>
      </c>
      <c r="AH283">
        <v>32.843508973039341</v>
      </c>
    </row>
    <row r="284" spans="1:34">
      <c r="A284">
        <v>6</v>
      </c>
      <c r="B284">
        <v>50</v>
      </c>
      <c r="C284">
        <v>2016</v>
      </c>
      <c r="D284">
        <v>99</v>
      </c>
      <c r="E284">
        <v>99</v>
      </c>
      <c r="F284">
        <v>99</v>
      </c>
      <c r="G284">
        <v>99</v>
      </c>
      <c r="H284">
        <v>2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1510</v>
      </c>
      <c r="R284">
        <v>2274</v>
      </c>
      <c r="S284">
        <v>8.2616534740545298</v>
      </c>
      <c r="T284">
        <v>7.133245382585752</v>
      </c>
      <c r="U284">
        <v>41.228847845206687</v>
      </c>
      <c r="V284">
        <v>10.422163588390502</v>
      </c>
      <c r="W284">
        <v>20.976253298153033</v>
      </c>
      <c r="X284">
        <v>98.065083553210172</v>
      </c>
      <c r="Y284">
        <v>89.973614775725594</v>
      </c>
      <c r="Z284">
        <v>66.182937554969214</v>
      </c>
      <c r="AA284">
        <v>13.257015991199516</v>
      </c>
      <c r="AB284">
        <v>1.9704630914096175</v>
      </c>
      <c r="AC284">
        <v>2.0581505228704211</v>
      </c>
      <c r="AD284">
        <v>69.15727850548798</v>
      </c>
      <c r="AE284">
        <v>44.188481541455758</v>
      </c>
      <c r="AF284">
        <v>50.277639329370352</v>
      </c>
      <c r="AG284">
        <v>32.889788834249337</v>
      </c>
      <c r="AH284">
        <v>32.11732842957575</v>
      </c>
    </row>
    <row r="285" spans="1:34">
      <c r="A285">
        <v>6</v>
      </c>
      <c r="B285">
        <v>51</v>
      </c>
      <c r="C285">
        <v>2017</v>
      </c>
      <c r="D285">
        <v>99</v>
      </c>
      <c r="E285">
        <v>99</v>
      </c>
      <c r="F285">
        <v>99</v>
      </c>
      <c r="G285">
        <v>99</v>
      </c>
      <c r="H285">
        <v>2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1450</v>
      </c>
      <c r="R285">
        <v>2244</v>
      </c>
      <c r="S285">
        <v>8.0405525846702304</v>
      </c>
      <c r="T285">
        <v>7.1243315508021396</v>
      </c>
      <c r="U285">
        <v>39.87121212121211</v>
      </c>
      <c r="V285">
        <v>10.071301247771839</v>
      </c>
      <c r="W285">
        <v>17.736185383244212</v>
      </c>
      <c r="X285">
        <v>97.593582887700563</v>
      </c>
      <c r="Y285">
        <v>86.541889483065987</v>
      </c>
      <c r="Z285">
        <v>63.235294117647058</v>
      </c>
      <c r="AA285">
        <v>13.614067844413539</v>
      </c>
      <c r="AB285">
        <v>1.9896467447271828</v>
      </c>
      <c r="AC285">
        <v>1.8627495223787327</v>
      </c>
      <c r="AD285">
        <v>70.27897025785542</v>
      </c>
      <c r="AE285">
        <v>41.12351205487667</v>
      </c>
      <c r="AF285">
        <v>43.558948076392035</v>
      </c>
      <c r="AG285">
        <v>33.185448092280375</v>
      </c>
      <c r="AH285">
        <v>32.206287841155337</v>
      </c>
    </row>
    <row r="286" spans="1:34">
      <c r="A286">
        <v>6</v>
      </c>
      <c r="B286">
        <v>52</v>
      </c>
      <c r="C286">
        <v>2018</v>
      </c>
      <c r="D286">
        <v>99</v>
      </c>
      <c r="E286">
        <v>99</v>
      </c>
      <c r="F286">
        <v>99</v>
      </c>
      <c r="G286">
        <v>99</v>
      </c>
      <c r="H286">
        <v>2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1307</v>
      </c>
      <c r="R286">
        <v>1979</v>
      </c>
      <c r="S286">
        <v>8.1536129358261746</v>
      </c>
      <c r="T286">
        <v>7.2329459322890353</v>
      </c>
      <c r="U286">
        <v>41.13890853966651</v>
      </c>
      <c r="V286">
        <v>9.7018696311268329</v>
      </c>
      <c r="W286">
        <v>21.172309247094489</v>
      </c>
      <c r="X286">
        <v>98.079838302172817</v>
      </c>
      <c r="Y286">
        <v>89.994946942900441</v>
      </c>
      <c r="Z286">
        <v>68.01414855987872</v>
      </c>
      <c r="AA286">
        <v>12.872798291266056</v>
      </c>
      <c r="AB286">
        <v>2.0498218002027873</v>
      </c>
      <c r="AC286">
        <v>1.9242359902418065</v>
      </c>
      <c r="AD286">
        <v>69.550438881450646</v>
      </c>
      <c r="AE286">
        <v>47.999098556482117</v>
      </c>
      <c r="AF286">
        <v>43.7772205708252</v>
      </c>
      <c r="AG286">
        <v>31.714743589743605</v>
      </c>
      <c r="AH286">
        <v>31.172807586610087</v>
      </c>
    </row>
    <row r="287" spans="1:34">
      <c r="A287">
        <v>6</v>
      </c>
      <c r="B287">
        <v>53</v>
      </c>
      <c r="C287">
        <v>2019</v>
      </c>
      <c r="D287">
        <v>99</v>
      </c>
      <c r="E287">
        <v>99</v>
      </c>
      <c r="F287">
        <v>99</v>
      </c>
      <c r="G287">
        <v>99</v>
      </c>
      <c r="H287">
        <v>2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1224</v>
      </c>
      <c r="R287">
        <v>1880</v>
      </c>
      <c r="S287">
        <v>8.1356382978723385</v>
      </c>
      <c r="T287">
        <v>7.4872340425531885</v>
      </c>
      <c r="U287">
        <v>43.151436170212776</v>
      </c>
      <c r="V287">
        <v>9.0425531914893611</v>
      </c>
      <c r="W287">
        <v>24.893617021276597</v>
      </c>
      <c r="X287">
        <v>98.67021276595743</v>
      </c>
      <c r="Y287">
        <v>92.074468085106389</v>
      </c>
      <c r="Z287">
        <v>70.957446808510639</v>
      </c>
      <c r="AA287">
        <v>13.490592390395509</v>
      </c>
      <c r="AB287">
        <v>1.8946189526009072</v>
      </c>
      <c r="AC287">
        <v>1.9495899210135721</v>
      </c>
      <c r="AD287">
        <v>69.215098239084611</v>
      </c>
      <c r="AE287">
        <v>43.338665001410249</v>
      </c>
      <c r="AF287">
        <v>40.001013052342039</v>
      </c>
      <c r="AG287">
        <v>32.464168537385589</v>
      </c>
      <c r="AH287">
        <v>32.249622742617461</v>
      </c>
    </row>
    <row r="288" spans="1:34">
      <c r="A288">
        <v>6</v>
      </c>
      <c r="B288">
        <v>54</v>
      </c>
      <c r="C288">
        <v>2020</v>
      </c>
      <c r="D288">
        <v>99</v>
      </c>
      <c r="E288">
        <v>99</v>
      </c>
      <c r="F288">
        <v>99</v>
      </c>
      <c r="G288">
        <v>99</v>
      </c>
      <c r="H288">
        <v>2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1266</v>
      </c>
      <c r="R288">
        <v>2025.65</v>
      </c>
      <c r="S288">
        <v>8.0223878754967526</v>
      </c>
      <c r="T288">
        <v>7.3349295287932286</v>
      </c>
      <c r="U288">
        <v>41.368745834670221</v>
      </c>
      <c r="V288">
        <v>10.169575198084564</v>
      </c>
      <c r="W288">
        <v>22.70876015106262</v>
      </c>
      <c r="X288">
        <v>98.783106657122417</v>
      </c>
      <c r="Y288">
        <v>90.884407474144098</v>
      </c>
      <c r="Z288">
        <v>68.175647323081492</v>
      </c>
      <c r="AA288">
        <v>12.997053586970104</v>
      </c>
      <c r="AB288">
        <v>1.8134609287210088</v>
      </c>
      <c r="AC288">
        <v>1.9000626298908796</v>
      </c>
      <c r="AD288">
        <v>71.050032241210559</v>
      </c>
      <c r="AE288">
        <v>40.975822667526245</v>
      </c>
      <c r="AF288">
        <v>42.556773934513977</v>
      </c>
      <c r="AG288">
        <v>36.258759721836888</v>
      </c>
      <c r="AH288">
        <v>35.208634814056161</v>
      </c>
    </row>
    <row r="289" spans="1:37">
      <c r="A289">
        <v>6</v>
      </c>
      <c r="B289">
        <v>55</v>
      </c>
      <c r="C289">
        <v>2021</v>
      </c>
      <c r="D289">
        <v>99</v>
      </c>
      <c r="E289">
        <v>99</v>
      </c>
      <c r="F289">
        <v>99</v>
      </c>
      <c r="G289">
        <v>99</v>
      </c>
      <c r="H289">
        <v>2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1261</v>
      </c>
      <c r="R289">
        <v>1906</v>
      </c>
      <c r="S289">
        <v>8.2633788037775435</v>
      </c>
      <c r="T289">
        <v>7.3913955928646384</v>
      </c>
      <c r="U289">
        <v>43.058709338929752</v>
      </c>
      <c r="V289">
        <v>9.9685204616998977</v>
      </c>
      <c r="W289">
        <v>26.757607555089191</v>
      </c>
      <c r="X289">
        <v>99.108079748163675</v>
      </c>
      <c r="Y289">
        <v>93.231899265477423</v>
      </c>
      <c r="Z289">
        <v>71.825813221406079</v>
      </c>
      <c r="AA289">
        <v>12.732640187373361</v>
      </c>
      <c r="AB289">
        <v>1.7830647655908423</v>
      </c>
      <c r="AC289">
        <v>2.1008191686311406</v>
      </c>
      <c r="AD289">
        <v>69.593323698604834</v>
      </c>
      <c r="AE289">
        <v>40.983228242554624</v>
      </c>
      <c r="AF289">
        <v>41.689821283796398</v>
      </c>
      <c r="AG289">
        <v>35.519940365262755</v>
      </c>
      <c r="AH289">
        <v>34.650522017273396</v>
      </c>
    </row>
    <row r="290" spans="1:37">
      <c r="A290">
        <v>6</v>
      </c>
      <c r="B290">
        <v>56</v>
      </c>
      <c r="C290">
        <v>2022</v>
      </c>
      <c r="D290">
        <v>99</v>
      </c>
      <c r="E290">
        <v>99</v>
      </c>
      <c r="F290">
        <v>99</v>
      </c>
      <c r="G290">
        <v>99</v>
      </c>
      <c r="H290">
        <v>2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1205</v>
      </c>
      <c r="R290">
        <v>1862</v>
      </c>
      <c r="S290">
        <v>8.1374865735767976</v>
      </c>
      <c r="T290">
        <v>7.4731471535982816</v>
      </c>
      <c r="U290">
        <v>42.517293233082718</v>
      </c>
      <c r="V290">
        <v>9.3984962406015029</v>
      </c>
      <c r="W290">
        <v>26.047261009667025</v>
      </c>
      <c r="X290">
        <v>98.979591836734684</v>
      </c>
      <c r="Y290">
        <v>94.146079484425357</v>
      </c>
      <c r="Z290">
        <v>69.49516648764768</v>
      </c>
      <c r="AA290">
        <v>12.847484324499296</v>
      </c>
      <c r="AB290">
        <v>1.9130962858992624</v>
      </c>
      <c r="AC290">
        <v>2.0107334642550034</v>
      </c>
      <c r="AD290">
        <v>71.748469616582398</v>
      </c>
      <c r="AE290">
        <v>47.113282384033802</v>
      </c>
      <c r="AF290">
        <v>47.39720051872208</v>
      </c>
      <c r="AG290">
        <v>34.901593252108711</v>
      </c>
      <c r="AH290">
        <v>34.275309175998395</v>
      </c>
      <c r="AI290">
        <v>382</v>
      </c>
      <c r="AJ290">
        <v>118.9209424083769</v>
      </c>
      <c r="AK290">
        <v>25.29462129792136</v>
      </c>
    </row>
    <row r="291" spans="1:37" s="497" customFormat="1">
      <c r="A291" s="497">
        <v>6</v>
      </c>
      <c r="B291" s="497">
        <v>57</v>
      </c>
      <c r="C291" s="497">
        <v>2023</v>
      </c>
      <c r="D291" s="497">
        <v>99</v>
      </c>
      <c r="E291" s="497">
        <v>99</v>
      </c>
      <c r="F291" s="497">
        <v>99</v>
      </c>
      <c r="G291" s="497">
        <v>99</v>
      </c>
      <c r="H291" s="497">
        <v>2</v>
      </c>
      <c r="I291" s="497">
        <v>99</v>
      </c>
      <c r="J291" s="497">
        <v>999</v>
      </c>
      <c r="K291" s="497">
        <v>99</v>
      </c>
      <c r="L291" s="497">
        <v>99</v>
      </c>
      <c r="M291" s="497">
        <v>99</v>
      </c>
      <c r="N291" s="497">
        <v>99</v>
      </c>
      <c r="O291" s="497">
        <v>99</v>
      </c>
      <c r="P291" s="497">
        <v>9999</v>
      </c>
      <c r="Q291" s="497">
        <v>1243</v>
      </c>
      <c r="R291" s="497">
        <v>1971</v>
      </c>
      <c r="S291" s="497">
        <v>7.8944698122780324</v>
      </c>
      <c r="T291" s="497">
        <v>7.2460679857940145</v>
      </c>
      <c r="U291" s="497">
        <v>40.010740740740722</v>
      </c>
      <c r="V291" s="497">
        <v>13.292744799594118</v>
      </c>
      <c r="W291" s="497">
        <v>22.932521562658543</v>
      </c>
      <c r="X291" s="497">
        <v>98.477929984779294</v>
      </c>
      <c r="Y291" s="497">
        <v>89.44698122780315</v>
      </c>
      <c r="Z291" s="497">
        <v>63.064434297311003</v>
      </c>
      <c r="AA291" s="497">
        <v>12.824163193070223</v>
      </c>
      <c r="AB291" s="497">
        <v>1.8607060902283847</v>
      </c>
      <c r="AC291" s="497">
        <v>2.0035049231566879</v>
      </c>
      <c r="AD291" s="497">
        <v>72.816836815393003</v>
      </c>
      <c r="AE291" s="497">
        <v>47.164593293903266</v>
      </c>
      <c r="AF291" s="497">
        <v>48.41180618309351</v>
      </c>
      <c r="AG291" s="497">
        <v>37.969562704681181</v>
      </c>
      <c r="AH291" s="497">
        <v>36.087217933223293</v>
      </c>
      <c r="AI291" s="497">
        <v>780</v>
      </c>
      <c r="AJ291" s="497">
        <v>117.80243589743584</v>
      </c>
      <c r="AK291" s="497">
        <v>24.421389753144226</v>
      </c>
    </row>
    <row r="292" spans="1:37" s="497" customFormat="1">
      <c r="A292" s="497">
        <v>6</v>
      </c>
      <c r="B292" s="497">
        <v>58</v>
      </c>
      <c r="C292" s="497">
        <v>2024</v>
      </c>
      <c r="D292" s="497">
        <v>99</v>
      </c>
      <c r="E292" s="497">
        <v>99</v>
      </c>
      <c r="F292" s="497">
        <v>99</v>
      </c>
      <c r="G292" s="497">
        <v>99</v>
      </c>
      <c r="H292" s="497">
        <v>2</v>
      </c>
      <c r="I292" s="497">
        <v>99</v>
      </c>
      <c r="J292" s="497">
        <v>999</v>
      </c>
      <c r="K292" s="497">
        <v>99</v>
      </c>
      <c r="L292" s="497">
        <v>99</v>
      </c>
      <c r="M292" s="497">
        <v>99</v>
      </c>
      <c r="N292" s="497">
        <v>99</v>
      </c>
      <c r="O292" s="497">
        <v>99</v>
      </c>
      <c r="P292" s="497">
        <v>9999</v>
      </c>
      <c r="Q292" s="497">
        <v>1181</v>
      </c>
      <c r="R292" s="497">
        <v>1820</v>
      </c>
      <c r="S292" s="497">
        <v>7.9956043956043956</v>
      </c>
      <c r="T292" s="497">
        <v>7.3857142857142879</v>
      </c>
      <c r="U292" s="497">
        <v>40.822362637362659</v>
      </c>
      <c r="V292" s="497">
        <v>10.659340659340655</v>
      </c>
      <c r="W292" s="497">
        <v>26.593406593406595</v>
      </c>
      <c r="X292" s="497">
        <v>97.857142857142875</v>
      </c>
      <c r="Y292" s="497">
        <v>90.109890109890117</v>
      </c>
      <c r="Z292" s="497">
        <v>65.054945054945065</v>
      </c>
      <c r="AA292" s="497">
        <v>13.085528871486856</v>
      </c>
      <c r="AB292" s="497">
        <v>1.9019892471421644</v>
      </c>
      <c r="AC292" s="497">
        <v>2.0029138898703223</v>
      </c>
      <c r="AD292" s="497">
        <v>79.129904423435804</v>
      </c>
      <c r="AE292" s="497">
        <v>49.36131107016481</v>
      </c>
      <c r="AF292" s="497">
        <v>55.876282144319966</v>
      </c>
      <c r="AG292" s="497">
        <v>38.243328430342501</v>
      </c>
      <c r="AH292" s="497">
        <v>37.054324651197597</v>
      </c>
      <c r="AI292" s="497">
        <v>1619</v>
      </c>
      <c r="AJ292" s="497">
        <v>117.1059913526868</v>
      </c>
      <c r="AK292" s="497">
        <v>24.763324106712265</v>
      </c>
    </row>
    <row r="293" spans="1:37">
      <c r="A293">
        <v>7</v>
      </c>
      <c r="B293">
        <v>1</v>
      </c>
      <c r="C293">
        <v>2024</v>
      </c>
      <c r="D293">
        <v>99</v>
      </c>
      <c r="E293">
        <v>99</v>
      </c>
      <c r="F293">
        <v>99</v>
      </c>
      <c r="G293">
        <v>1</v>
      </c>
      <c r="H293">
        <v>1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569</v>
      </c>
      <c r="R293">
        <v>928</v>
      </c>
      <c r="S293">
        <v>8.1605603448275854</v>
      </c>
      <c r="T293">
        <v>6.6196120689655151</v>
      </c>
      <c r="U293">
        <v>42.746336206896601</v>
      </c>
      <c r="V293">
        <v>13.469827586206897</v>
      </c>
      <c r="W293">
        <v>14.978448275862075</v>
      </c>
      <c r="X293">
        <v>99.892241379310377</v>
      </c>
      <c r="Y293">
        <v>96.551724137931018</v>
      </c>
      <c r="Z293">
        <v>73.814655172413765</v>
      </c>
      <c r="AA293">
        <v>11.590639223576096</v>
      </c>
      <c r="AB293">
        <v>1.7808477339545152</v>
      </c>
      <c r="AC293">
        <v>1.8744893156102829</v>
      </c>
      <c r="AD293">
        <v>75.642892421081854</v>
      </c>
      <c r="AE293">
        <v>48.33474207660597</v>
      </c>
      <c r="AF293">
        <v>53.801442209935189</v>
      </c>
      <c r="AG293">
        <v>61.907938625750504</v>
      </c>
      <c r="AH293">
        <v>62.866841840017514</v>
      </c>
      <c r="AI293">
        <v>908</v>
      </c>
      <c r="AJ293">
        <v>118.04218061674013</v>
      </c>
      <c r="AK293">
        <v>25.438610134435155</v>
      </c>
    </row>
    <row r="294" spans="1:37">
      <c r="A294">
        <v>7</v>
      </c>
      <c r="B294">
        <v>2</v>
      </c>
      <c r="C294">
        <v>2024</v>
      </c>
      <c r="D294">
        <v>99</v>
      </c>
      <c r="E294">
        <v>99</v>
      </c>
      <c r="F294">
        <v>99</v>
      </c>
      <c r="G294">
        <v>1</v>
      </c>
      <c r="H294">
        <v>2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373</v>
      </c>
      <c r="R294">
        <v>571</v>
      </c>
      <c r="S294">
        <v>7.9474605954465858</v>
      </c>
      <c r="T294">
        <v>7.3625218914185631</v>
      </c>
      <c r="U294">
        <v>41.034676007005245</v>
      </c>
      <c r="V294">
        <v>10.157618213660243</v>
      </c>
      <c r="W294">
        <v>27.145359019264447</v>
      </c>
      <c r="X294">
        <v>98.24868651488616</v>
      </c>
      <c r="Y294">
        <v>92.11908931698774</v>
      </c>
      <c r="Z294">
        <v>66.725043782837119</v>
      </c>
      <c r="AA294">
        <v>12.539510475636041</v>
      </c>
      <c r="AB294">
        <v>1.9343081042436212</v>
      </c>
      <c r="AC294">
        <v>2.1485783058538757</v>
      </c>
      <c r="AD294">
        <v>76.610987983243618</v>
      </c>
      <c r="AE294">
        <v>46.705311557073053</v>
      </c>
      <c r="AF294">
        <v>54.39656361826016</v>
      </c>
      <c r="AG294">
        <v>38.092061374249504</v>
      </c>
      <c r="AH294">
        <v>37.133158159982472</v>
      </c>
      <c r="AI294">
        <v>554</v>
      </c>
      <c r="AJ294">
        <v>117.46877256317696</v>
      </c>
      <c r="AK294">
        <v>24.75438834867418</v>
      </c>
    </row>
    <row r="295" spans="1:37">
      <c r="A295">
        <v>7</v>
      </c>
      <c r="B295">
        <v>3</v>
      </c>
      <c r="C295">
        <v>2024</v>
      </c>
      <c r="D295">
        <v>99</v>
      </c>
      <c r="E295">
        <v>99</v>
      </c>
      <c r="F295">
        <v>99</v>
      </c>
      <c r="G295">
        <v>2</v>
      </c>
      <c r="H295">
        <v>1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866</v>
      </c>
      <c r="R295">
        <v>1202</v>
      </c>
      <c r="S295">
        <v>8.5</v>
      </c>
      <c r="T295">
        <v>7.2745424292845264</v>
      </c>
      <c r="U295">
        <v>44.255324459234622</v>
      </c>
      <c r="V295">
        <v>10.149750415973378</v>
      </c>
      <c r="W295">
        <v>24.459234608985021</v>
      </c>
      <c r="X295">
        <v>99.750415973377685</v>
      </c>
      <c r="Y295">
        <v>94.592346089850238</v>
      </c>
      <c r="Z295">
        <v>76.289517470881862</v>
      </c>
      <c r="AA295">
        <v>12.524029180925687</v>
      </c>
      <c r="AB295">
        <v>1.6595661281723717</v>
      </c>
      <c r="AC295">
        <v>2.1479009213648794</v>
      </c>
      <c r="AD295">
        <v>76.295942326955497</v>
      </c>
      <c r="AE295">
        <v>30.252574690217607</v>
      </c>
      <c r="AF295">
        <v>37.202749915976163</v>
      </c>
      <c r="AG295">
        <v>60.220440881763523</v>
      </c>
      <c r="AH295">
        <v>61.019140281770241</v>
      </c>
      <c r="AI295">
        <v>973</v>
      </c>
      <c r="AJ295">
        <v>117.91346351490216</v>
      </c>
      <c r="AK295">
        <v>26.615510653782714</v>
      </c>
    </row>
    <row r="296" spans="1:37">
      <c r="A296">
        <v>7</v>
      </c>
      <c r="B296">
        <v>4</v>
      </c>
      <c r="C296">
        <v>2024</v>
      </c>
      <c r="D296">
        <v>99</v>
      </c>
      <c r="E296">
        <v>99</v>
      </c>
      <c r="F296">
        <v>99</v>
      </c>
      <c r="G296">
        <v>2</v>
      </c>
      <c r="H296">
        <v>2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532</v>
      </c>
      <c r="R296">
        <v>794</v>
      </c>
      <c r="S296">
        <v>8.241813602015112</v>
      </c>
      <c r="T296">
        <v>7.79345088161209</v>
      </c>
      <c r="U296">
        <v>42.799118387909402</v>
      </c>
      <c r="V296">
        <v>10.075566750629722</v>
      </c>
      <c r="W296">
        <v>32.997481108312343</v>
      </c>
      <c r="X296">
        <v>99.244332493702785</v>
      </c>
      <c r="Y296">
        <v>93.576826196473519</v>
      </c>
      <c r="Z296">
        <v>69.017632241813601</v>
      </c>
      <c r="AA296">
        <v>12.859166886944104</v>
      </c>
      <c r="AB296">
        <v>1.8452648190461547</v>
      </c>
      <c r="AC296">
        <v>1.9098465341778936</v>
      </c>
      <c r="AD296">
        <v>77.922466826794789</v>
      </c>
      <c r="AE296">
        <v>44.642623839368682</v>
      </c>
      <c r="AF296">
        <v>52.593134187722015</v>
      </c>
      <c r="AG296">
        <v>39.77955911823647</v>
      </c>
      <c r="AH296">
        <v>38.980859718229759</v>
      </c>
      <c r="AI296">
        <v>768</v>
      </c>
      <c r="AJ296">
        <v>117.99804687500009</v>
      </c>
      <c r="AK296">
        <v>25.423960340858834</v>
      </c>
    </row>
    <row r="297" spans="1:37">
      <c r="A297">
        <v>7</v>
      </c>
      <c r="B297">
        <v>5</v>
      </c>
      <c r="C297">
        <v>2024</v>
      </c>
      <c r="D297">
        <v>99</v>
      </c>
      <c r="E297">
        <v>99</v>
      </c>
      <c r="F297">
        <v>99</v>
      </c>
      <c r="G297">
        <v>3</v>
      </c>
      <c r="H297">
        <v>1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Q297">
        <v>244</v>
      </c>
      <c r="R297">
        <v>355</v>
      </c>
      <c r="S297">
        <v>8.2084507042253509</v>
      </c>
      <c r="T297">
        <v>7.4704225352112674</v>
      </c>
      <c r="U297">
        <v>40.755774647887279</v>
      </c>
      <c r="V297">
        <v>11.83098591549296</v>
      </c>
      <c r="W297">
        <v>29.014084507042252</v>
      </c>
      <c r="X297">
        <v>98.309859154929569</v>
      </c>
      <c r="Y297">
        <v>89.577464788732399</v>
      </c>
      <c r="Z297">
        <v>65.633802816901394</v>
      </c>
      <c r="AA297">
        <v>13.063458945133609</v>
      </c>
      <c r="AB297">
        <v>1.7893067725918748</v>
      </c>
      <c r="AC297">
        <v>1.708668402232552</v>
      </c>
      <c r="AD297">
        <v>77.827231977501114</v>
      </c>
      <c r="AE297">
        <v>35.020021876998761</v>
      </c>
      <c r="AF297">
        <v>45.901085245426806</v>
      </c>
      <c r="AG297">
        <v>57.443365695792885</v>
      </c>
      <c r="AH297">
        <v>58.677313909820157</v>
      </c>
      <c r="AI297">
        <v>351</v>
      </c>
      <c r="AJ297">
        <v>116.1270655270655</v>
      </c>
      <c r="AK297">
        <v>25.332784632957154</v>
      </c>
    </row>
    <row r="298" spans="1:37">
      <c r="A298">
        <v>7</v>
      </c>
      <c r="B298">
        <v>6</v>
      </c>
      <c r="C298">
        <v>2024</v>
      </c>
      <c r="D298">
        <v>99</v>
      </c>
      <c r="E298">
        <v>99</v>
      </c>
      <c r="F298">
        <v>99</v>
      </c>
      <c r="G298">
        <v>3</v>
      </c>
      <c r="H298">
        <v>2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186</v>
      </c>
      <c r="R298">
        <v>263</v>
      </c>
      <c r="S298">
        <v>7.6501901140684385</v>
      </c>
      <c r="T298">
        <v>6.9201520912547476</v>
      </c>
      <c r="U298">
        <v>38.74182509505701</v>
      </c>
      <c r="V298">
        <v>15.969581749049423</v>
      </c>
      <c r="W298">
        <v>22.053231939163496</v>
      </c>
      <c r="X298">
        <v>100</v>
      </c>
      <c r="Y298">
        <v>89.353612167300383</v>
      </c>
      <c r="Z298">
        <v>58.93536121673003</v>
      </c>
      <c r="AA298">
        <v>12.322414570673201</v>
      </c>
      <c r="AB298">
        <v>1.7869589803117227</v>
      </c>
      <c r="AC298">
        <v>1.8614798417395912</v>
      </c>
      <c r="AD298">
        <v>79.010798475847395</v>
      </c>
      <c r="AE298">
        <v>48.986204485716947</v>
      </c>
      <c r="AF298">
        <v>61.457403180000114</v>
      </c>
      <c r="AG298">
        <v>42.556634304207122</v>
      </c>
      <c r="AH298">
        <v>41.322686090179843</v>
      </c>
      <c r="AI298">
        <v>208</v>
      </c>
      <c r="AJ298">
        <v>116.69903846153844</v>
      </c>
      <c r="AK298">
        <v>23.535041872827403</v>
      </c>
    </row>
    <row r="299" spans="1:37">
      <c r="A299">
        <v>7</v>
      </c>
      <c r="B299">
        <v>7</v>
      </c>
      <c r="C299">
        <v>2024</v>
      </c>
      <c r="D299">
        <v>99</v>
      </c>
      <c r="E299">
        <v>99</v>
      </c>
      <c r="F299">
        <v>99</v>
      </c>
      <c r="G299">
        <v>4</v>
      </c>
      <c r="H299">
        <v>1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273</v>
      </c>
      <c r="R299">
        <v>454</v>
      </c>
      <c r="S299">
        <v>8.2753303964757734</v>
      </c>
      <c r="T299">
        <v>6.9801762114537427</v>
      </c>
      <c r="U299">
        <v>41.583700440528681</v>
      </c>
      <c r="V299">
        <v>11.894273127753301</v>
      </c>
      <c r="W299">
        <v>20.484581497797361</v>
      </c>
      <c r="X299">
        <v>98.017621145374434</v>
      </c>
      <c r="Y299">
        <v>90.088105726872243</v>
      </c>
      <c r="Z299">
        <v>67.621145374449327</v>
      </c>
      <c r="AA299">
        <v>13.15648609602283</v>
      </c>
      <c r="AB299">
        <v>1.9216960320864589</v>
      </c>
      <c r="AC299">
        <v>1.9993509882549048</v>
      </c>
      <c r="AD299">
        <v>80.180656426794911</v>
      </c>
      <c r="AE299">
        <v>45.995272370373442</v>
      </c>
      <c r="AF299">
        <v>48.412636940399523</v>
      </c>
      <c r="AG299">
        <v>70.278637770897802</v>
      </c>
      <c r="AH299">
        <v>73.823088924777053</v>
      </c>
      <c r="AI299">
        <v>294</v>
      </c>
      <c r="AJ299">
        <v>117.98469387755104</v>
      </c>
      <c r="AK299">
        <v>26.513536472211719</v>
      </c>
    </row>
    <row r="300" spans="1:37">
      <c r="A300">
        <v>7</v>
      </c>
      <c r="B300">
        <v>8</v>
      </c>
      <c r="C300">
        <v>2024</v>
      </c>
      <c r="D300">
        <v>99</v>
      </c>
      <c r="E300">
        <v>99</v>
      </c>
      <c r="F300">
        <v>99</v>
      </c>
      <c r="G300">
        <v>4</v>
      </c>
      <c r="H300">
        <v>2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90</v>
      </c>
      <c r="R300">
        <v>192</v>
      </c>
      <c r="S300">
        <v>7.59375</v>
      </c>
      <c r="T300">
        <v>6.40625</v>
      </c>
      <c r="U300">
        <v>34.866145833333348</v>
      </c>
      <c r="V300">
        <v>7.2916666666666687</v>
      </c>
      <c r="W300">
        <v>4.6875</v>
      </c>
      <c r="X300">
        <v>88.020833333333314</v>
      </c>
      <c r="Y300">
        <v>70.833333333333314</v>
      </c>
      <c r="Z300">
        <v>52.083333333333343</v>
      </c>
      <c r="AA300">
        <v>14.352302723909183</v>
      </c>
      <c r="AB300">
        <v>2.031410250089003</v>
      </c>
      <c r="AC300">
        <v>1.5882257199466323</v>
      </c>
      <c r="AD300">
        <v>88.379797932766891</v>
      </c>
      <c r="AE300">
        <v>61.42100873506056</v>
      </c>
      <c r="AF300">
        <v>60.647883915103215</v>
      </c>
      <c r="AG300">
        <v>29.721362229102155</v>
      </c>
      <c r="AH300">
        <v>26.176911075222968</v>
      </c>
      <c r="AI300">
        <v>89</v>
      </c>
      <c r="AJ300">
        <v>108.10112359550563</v>
      </c>
      <c r="AK300">
        <v>21.988767778359723</v>
      </c>
    </row>
    <row r="301" spans="1:37">
      <c r="A301">
        <v>7</v>
      </c>
      <c r="B301">
        <v>9</v>
      </c>
      <c r="C301">
        <v>2023</v>
      </c>
      <c r="D301">
        <v>99</v>
      </c>
      <c r="E301">
        <v>99</v>
      </c>
      <c r="F301">
        <v>99</v>
      </c>
      <c r="G301">
        <v>1</v>
      </c>
      <c r="H301">
        <v>1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623</v>
      </c>
      <c r="R301">
        <v>1001</v>
      </c>
      <c r="S301">
        <v>7.872127872127872</v>
      </c>
      <c r="T301">
        <v>6.9580419580419557</v>
      </c>
      <c r="U301">
        <v>44.745754245754227</v>
      </c>
      <c r="V301">
        <v>9.2907092907092874</v>
      </c>
      <c r="W301">
        <v>18.981018981018977</v>
      </c>
      <c r="X301">
        <v>99.80019980019982</v>
      </c>
      <c r="Y301">
        <v>97.602397602397616</v>
      </c>
      <c r="Z301">
        <v>79.920079920079942</v>
      </c>
      <c r="AA301">
        <v>11.438852962532909</v>
      </c>
      <c r="AB301">
        <v>1.8644452824958295</v>
      </c>
      <c r="AC301">
        <v>1.9995598322418475</v>
      </c>
      <c r="AD301">
        <v>72.024254234236821</v>
      </c>
      <c r="AE301">
        <v>49.240681436917512</v>
      </c>
      <c r="AF301">
        <v>45.758891186003993</v>
      </c>
      <c r="AG301">
        <v>60.44685990338165</v>
      </c>
      <c r="AH301">
        <v>62.820947431417707</v>
      </c>
      <c r="AI301">
        <v>221</v>
      </c>
      <c r="AJ301">
        <v>117.18687782805428</v>
      </c>
      <c r="AK301">
        <v>26.066535422922794</v>
      </c>
    </row>
    <row r="302" spans="1:37">
      <c r="A302">
        <v>7</v>
      </c>
      <c r="B302">
        <v>10</v>
      </c>
      <c r="C302">
        <v>2023</v>
      </c>
      <c r="D302">
        <v>99</v>
      </c>
      <c r="E302">
        <v>99</v>
      </c>
      <c r="F302">
        <v>99</v>
      </c>
      <c r="G302">
        <v>1</v>
      </c>
      <c r="H302">
        <v>2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  <c r="Q302">
        <v>413</v>
      </c>
      <c r="R302">
        <v>655</v>
      </c>
      <c r="S302">
        <v>7.9450381679389297</v>
      </c>
      <c r="T302">
        <v>7.2946564885496148</v>
      </c>
      <c r="U302">
        <v>40.470488549618338</v>
      </c>
      <c r="V302">
        <v>12.824427480916029</v>
      </c>
      <c r="W302">
        <v>25.801526717557248</v>
      </c>
      <c r="X302">
        <v>99.694656488549612</v>
      </c>
      <c r="Y302">
        <v>93.587786259542</v>
      </c>
      <c r="Z302">
        <v>66.412213740458014</v>
      </c>
      <c r="AA302">
        <v>11.614788181200016</v>
      </c>
      <c r="AB302">
        <v>1.9300837991718505</v>
      </c>
      <c r="AC302">
        <v>2.0318574579256596</v>
      </c>
      <c r="AD302">
        <v>69.59469524526321</v>
      </c>
      <c r="AE302">
        <v>40.797284288365567</v>
      </c>
      <c r="AF302">
        <v>40.93954647492415</v>
      </c>
      <c r="AG302">
        <v>39.55314009661835</v>
      </c>
      <c r="AH302">
        <v>37.179052568582307</v>
      </c>
      <c r="AI302">
        <v>364</v>
      </c>
      <c r="AJ302">
        <v>117.09642857142852</v>
      </c>
      <c r="AK302">
        <v>24.702707205402049</v>
      </c>
    </row>
    <row r="303" spans="1:37">
      <c r="A303">
        <v>7</v>
      </c>
      <c r="B303">
        <v>11</v>
      </c>
      <c r="C303">
        <v>2023</v>
      </c>
      <c r="D303">
        <v>99</v>
      </c>
      <c r="E303">
        <v>99</v>
      </c>
      <c r="F303">
        <v>99</v>
      </c>
      <c r="G303">
        <v>2</v>
      </c>
      <c r="H303">
        <v>1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934</v>
      </c>
      <c r="R303">
        <v>1328</v>
      </c>
      <c r="S303">
        <v>8.274096385542169</v>
      </c>
      <c r="T303">
        <v>7.1852409638554198</v>
      </c>
      <c r="U303">
        <v>44.136972891566245</v>
      </c>
      <c r="V303">
        <v>10.918674698795179</v>
      </c>
      <c r="W303">
        <v>23.268072289156631</v>
      </c>
      <c r="X303">
        <v>99.322289156626525</v>
      </c>
      <c r="Y303">
        <v>94.653614457831281</v>
      </c>
      <c r="Z303">
        <v>75.978915662650593</v>
      </c>
      <c r="AA303">
        <v>12.653157929768023</v>
      </c>
      <c r="AB303">
        <v>1.7797025175435301</v>
      </c>
      <c r="AC303">
        <v>1.9478190466062204</v>
      </c>
      <c r="AD303">
        <v>67.487087236098816</v>
      </c>
      <c r="AE303">
        <v>45.367608057722279</v>
      </c>
      <c r="AF303">
        <v>37.439962495182847</v>
      </c>
      <c r="AG303">
        <v>63.876863876863858</v>
      </c>
      <c r="AH303">
        <v>64.776617871012348</v>
      </c>
      <c r="AI303">
        <v>98</v>
      </c>
      <c r="AJ303">
        <v>119.0642857142858</v>
      </c>
      <c r="AK303">
        <v>27.994871332869501</v>
      </c>
    </row>
    <row r="304" spans="1:37">
      <c r="A304">
        <v>7</v>
      </c>
      <c r="B304">
        <v>12</v>
      </c>
      <c r="C304">
        <v>2023</v>
      </c>
      <c r="D304">
        <v>99</v>
      </c>
      <c r="E304">
        <v>99</v>
      </c>
      <c r="F304">
        <v>99</v>
      </c>
      <c r="G304">
        <v>2</v>
      </c>
      <c r="H304">
        <v>2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516</v>
      </c>
      <c r="R304">
        <v>751</v>
      </c>
      <c r="S304">
        <v>8.1704394141145134</v>
      </c>
      <c r="T304">
        <v>7.6165113182423454</v>
      </c>
      <c r="U304">
        <v>42.43981358189081</v>
      </c>
      <c r="V304">
        <v>10.519307589880158</v>
      </c>
      <c r="W304">
        <v>28.894806924101196</v>
      </c>
      <c r="X304">
        <v>99.334221038615183</v>
      </c>
      <c r="Y304">
        <v>91.211717709720347</v>
      </c>
      <c r="Z304">
        <v>70.039946737683096</v>
      </c>
      <c r="AA304">
        <v>13.052879218420729</v>
      </c>
      <c r="AB304">
        <v>1.6802224485730684</v>
      </c>
      <c r="AC304">
        <v>2.0711560611485096</v>
      </c>
      <c r="AD304">
        <v>72.28579801623026</v>
      </c>
      <c r="AE304">
        <v>48.037687930298283</v>
      </c>
      <c r="AF304">
        <v>52.806426597745315</v>
      </c>
      <c r="AG304">
        <v>36.123136123136128</v>
      </c>
      <c r="AH304">
        <v>35.223382128987623</v>
      </c>
      <c r="AI304">
        <v>262</v>
      </c>
      <c r="AJ304">
        <v>120.73396946564893</v>
      </c>
      <c r="AK304">
        <v>24.786843865690543</v>
      </c>
    </row>
    <row r="305" spans="1:37">
      <c r="A305">
        <v>7</v>
      </c>
      <c r="B305">
        <v>13</v>
      </c>
      <c r="C305">
        <v>2023</v>
      </c>
      <c r="D305">
        <v>99</v>
      </c>
      <c r="E305">
        <v>99</v>
      </c>
      <c r="F305">
        <v>99</v>
      </c>
      <c r="G305">
        <v>3</v>
      </c>
      <c r="H305">
        <v>1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260</v>
      </c>
      <c r="R305">
        <v>414</v>
      </c>
      <c r="S305">
        <v>7.7971014492753614</v>
      </c>
      <c r="T305">
        <v>7.2729468599033824</v>
      </c>
      <c r="U305">
        <v>40.646618357487931</v>
      </c>
      <c r="V305">
        <v>14.97584541062802</v>
      </c>
      <c r="W305">
        <v>25.362318840579711</v>
      </c>
      <c r="X305">
        <v>99.275362318840621</v>
      </c>
      <c r="Y305">
        <v>92.51207729468598</v>
      </c>
      <c r="Z305">
        <v>64.009661835748787</v>
      </c>
      <c r="AA305">
        <v>12.399301665868515</v>
      </c>
      <c r="AB305">
        <v>1.7562562577392129</v>
      </c>
      <c r="AC305">
        <v>2.5443681318576621</v>
      </c>
      <c r="AD305">
        <v>74.698947806740662</v>
      </c>
      <c r="AE305">
        <v>38.556921684151611</v>
      </c>
      <c r="AF305">
        <v>39.023429514980222</v>
      </c>
      <c r="AG305">
        <v>53.90625</v>
      </c>
      <c r="AH305">
        <v>56.661021115260155</v>
      </c>
      <c r="AI305">
        <v>0</v>
      </c>
    </row>
    <row r="306" spans="1:37">
      <c r="A306">
        <v>7</v>
      </c>
      <c r="B306">
        <v>14</v>
      </c>
      <c r="C306">
        <v>2023</v>
      </c>
      <c r="D306">
        <v>99</v>
      </c>
      <c r="E306">
        <v>99</v>
      </c>
      <c r="F306">
        <v>99</v>
      </c>
      <c r="G306">
        <v>3</v>
      </c>
      <c r="H306">
        <v>2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202</v>
      </c>
      <c r="R306">
        <v>354</v>
      </c>
      <c r="S306">
        <v>7.3107344632768356</v>
      </c>
      <c r="T306">
        <v>6.858757062146891</v>
      </c>
      <c r="U306">
        <v>36.359322033898309</v>
      </c>
      <c r="V306">
        <v>13.276836158192085</v>
      </c>
      <c r="W306">
        <v>16.949152542372879</v>
      </c>
      <c r="X306">
        <v>95.480225988700553</v>
      </c>
      <c r="Y306">
        <v>80.225988700564983</v>
      </c>
      <c r="Z306">
        <v>50.847457627118636</v>
      </c>
      <c r="AA306">
        <v>13.630622950776623</v>
      </c>
      <c r="AB306">
        <v>2.0624564429843737</v>
      </c>
      <c r="AC306">
        <v>1.9111166413087963</v>
      </c>
      <c r="AD306">
        <v>74.521579023143772</v>
      </c>
      <c r="AE306">
        <v>56.563584797393133</v>
      </c>
      <c r="AF306">
        <v>58.662818732977293</v>
      </c>
      <c r="AG306">
        <v>46.09375</v>
      </c>
      <c r="AH306">
        <v>43.338978884739845</v>
      </c>
      <c r="AI306">
        <v>154</v>
      </c>
      <c r="AJ306">
        <v>114.48376623376625</v>
      </c>
      <c r="AK306">
        <v>23.134710986202808</v>
      </c>
    </row>
    <row r="307" spans="1:37">
      <c r="A307">
        <v>7</v>
      </c>
      <c r="B307">
        <v>15</v>
      </c>
      <c r="C307">
        <v>2023</v>
      </c>
      <c r="D307">
        <v>99</v>
      </c>
      <c r="E307">
        <v>99</v>
      </c>
      <c r="F307">
        <v>99</v>
      </c>
      <c r="G307">
        <v>4</v>
      </c>
      <c r="H307">
        <v>1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275</v>
      </c>
      <c r="R307">
        <v>477</v>
      </c>
      <c r="S307">
        <v>7.9769392033542976</v>
      </c>
      <c r="T307">
        <v>6.7442348008385764</v>
      </c>
      <c r="U307">
        <v>40.746540880503126</v>
      </c>
      <c r="V307">
        <v>11.111111111111112</v>
      </c>
      <c r="W307">
        <v>20.335429769392036</v>
      </c>
      <c r="X307">
        <v>99.161425576519932</v>
      </c>
      <c r="Y307">
        <v>95.387840670859518</v>
      </c>
      <c r="Z307">
        <v>69.182389937106919</v>
      </c>
      <c r="AA307">
        <v>11.089915224684033</v>
      </c>
      <c r="AB307">
        <v>2.1362138234381938</v>
      </c>
      <c r="AC307">
        <v>2.0664012031282653</v>
      </c>
      <c r="AD307">
        <v>73.028027915875441</v>
      </c>
      <c r="AE307">
        <v>39.678569526403265</v>
      </c>
      <c r="AF307">
        <v>39.522368518655099</v>
      </c>
      <c r="AG307">
        <v>69.331395348837205</v>
      </c>
      <c r="AH307">
        <v>71.864184932114654</v>
      </c>
      <c r="AI307">
        <v>43</v>
      </c>
      <c r="AJ307">
        <v>118.87209302325584</v>
      </c>
      <c r="AK307">
        <v>24.420519498339296</v>
      </c>
    </row>
    <row r="308" spans="1:37">
      <c r="A308">
        <v>7</v>
      </c>
      <c r="B308">
        <v>16</v>
      </c>
      <c r="C308">
        <v>2023</v>
      </c>
      <c r="D308">
        <v>99</v>
      </c>
      <c r="E308">
        <v>99</v>
      </c>
      <c r="F308">
        <v>99</v>
      </c>
      <c r="G308">
        <v>4</v>
      </c>
      <c r="H308">
        <v>2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112</v>
      </c>
      <c r="R308">
        <v>211</v>
      </c>
      <c r="S308">
        <v>7.7345971563981024</v>
      </c>
      <c r="T308">
        <v>6.4265402843601906</v>
      </c>
      <c r="U308">
        <v>36.063981042654035</v>
      </c>
      <c r="V308">
        <v>24.644549763033169</v>
      </c>
      <c r="W308">
        <v>2.8436018957345968</v>
      </c>
      <c r="X308">
        <v>96.682464454976284</v>
      </c>
      <c r="Y308">
        <v>85.781990521327018</v>
      </c>
      <c r="Z308">
        <v>48.341232227488142</v>
      </c>
      <c r="AA308">
        <v>11.821437322078536</v>
      </c>
      <c r="AB308">
        <v>1.6481174680307014</v>
      </c>
      <c r="AC308">
        <v>1.3658172464670513</v>
      </c>
      <c r="AD308">
        <v>80.265942486267548</v>
      </c>
      <c r="AE308">
        <v>21.599269716170969</v>
      </c>
      <c r="AF308">
        <v>25.451519572942964</v>
      </c>
      <c r="AG308">
        <v>30.668604651162795</v>
      </c>
      <c r="AH308">
        <v>28.135815067885353</v>
      </c>
      <c r="AI308">
        <v>0</v>
      </c>
    </row>
    <row r="309" spans="1:37">
      <c r="A309">
        <v>7</v>
      </c>
      <c r="B309">
        <v>17</v>
      </c>
      <c r="C309">
        <v>2022</v>
      </c>
      <c r="D309">
        <v>99</v>
      </c>
      <c r="E309">
        <v>99</v>
      </c>
      <c r="F309">
        <v>99</v>
      </c>
      <c r="G309">
        <v>1</v>
      </c>
      <c r="H309">
        <v>1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643</v>
      </c>
      <c r="R309">
        <v>1078</v>
      </c>
      <c r="S309">
        <v>7.8729128014842304</v>
      </c>
      <c r="T309">
        <v>6.9313543599257876</v>
      </c>
      <c r="U309">
        <v>44.870176252319105</v>
      </c>
      <c r="V309">
        <v>8.8126159554730972</v>
      </c>
      <c r="W309">
        <v>17.532467532467535</v>
      </c>
      <c r="X309">
        <v>99.814471243042647</v>
      </c>
      <c r="Y309">
        <v>98.423005565862724</v>
      </c>
      <c r="Z309">
        <v>79.128014842300544</v>
      </c>
      <c r="AA309">
        <v>11.365098302738044</v>
      </c>
      <c r="AB309">
        <v>1.8017691403362479</v>
      </c>
      <c r="AC309">
        <v>2.0419806090261226</v>
      </c>
      <c r="AD309">
        <v>70.103042343012987</v>
      </c>
      <c r="AE309">
        <v>41.303851590022575</v>
      </c>
      <c r="AF309">
        <v>43.25590388873924</v>
      </c>
      <c r="AG309">
        <v>65.293761356753492</v>
      </c>
      <c r="AH309">
        <v>66.52466409342874</v>
      </c>
      <c r="AI309">
        <v>0</v>
      </c>
    </row>
    <row r="310" spans="1:37">
      <c r="A310">
        <v>7</v>
      </c>
      <c r="B310">
        <v>18</v>
      </c>
      <c r="C310">
        <v>2022</v>
      </c>
      <c r="D310">
        <v>99</v>
      </c>
      <c r="E310">
        <v>99</v>
      </c>
      <c r="F310">
        <v>99</v>
      </c>
      <c r="G310">
        <v>1</v>
      </c>
      <c r="H310">
        <v>2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374</v>
      </c>
      <c r="R310">
        <v>573</v>
      </c>
      <c r="S310">
        <v>7.9057591623036636</v>
      </c>
      <c r="T310">
        <v>7.3542757417102989</v>
      </c>
      <c r="U310">
        <v>42.478010471204222</v>
      </c>
      <c r="V310">
        <v>7.8534031413612544</v>
      </c>
      <c r="W310">
        <v>24.607329842931936</v>
      </c>
      <c r="X310">
        <v>99.30191972076787</v>
      </c>
      <c r="Y310">
        <v>95.811518324607334</v>
      </c>
      <c r="Z310">
        <v>71.378708551483442</v>
      </c>
      <c r="AA310">
        <v>11.943168429379275</v>
      </c>
      <c r="AB310">
        <v>1.8780030028785764</v>
      </c>
      <c r="AC310">
        <v>2.0959039353380335</v>
      </c>
      <c r="AD310">
        <v>71.424042690926186</v>
      </c>
      <c r="AE310">
        <v>46.133160833983034</v>
      </c>
      <c r="AF310">
        <v>41.550664731305929</v>
      </c>
      <c r="AG310">
        <v>34.706238643246522</v>
      </c>
      <c r="AH310">
        <v>33.475335906571253</v>
      </c>
      <c r="AI310">
        <v>53</v>
      </c>
      <c r="AJ310">
        <v>117.9396226415094</v>
      </c>
      <c r="AK310">
        <v>24.845546098274376</v>
      </c>
    </row>
    <row r="311" spans="1:37">
      <c r="A311">
        <v>7</v>
      </c>
      <c r="B311">
        <v>19</v>
      </c>
      <c r="C311">
        <v>2022</v>
      </c>
      <c r="D311">
        <v>99</v>
      </c>
      <c r="E311">
        <v>99</v>
      </c>
      <c r="F311">
        <v>99</v>
      </c>
      <c r="G311">
        <v>2</v>
      </c>
      <c r="H311">
        <v>1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972</v>
      </c>
      <c r="R311">
        <v>1445</v>
      </c>
      <c r="S311">
        <v>8.2013840830449851</v>
      </c>
      <c r="T311">
        <v>6.8477508650519026</v>
      </c>
      <c r="U311">
        <v>43.676096885813209</v>
      </c>
      <c r="V311">
        <v>11.695501730103803</v>
      </c>
      <c r="W311">
        <v>20.761245674740476</v>
      </c>
      <c r="X311">
        <v>98.892733564013838</v>
      </c>
      <c r="Y311">
        <v>93.287197231833943</v>
      </c>
      <c r="Z311">
        <v>74.18685121107265</v>
      </c>
      <c r="AA311">
        <v>13.073066471957828</v>
      </c>
      <c r="AB311">
        <v>1.7776772745969984</v>
      </c>
      <c r="AC311">
        <v>2.0841310438232914</v>
      </c>
      <c r="AD311">
        <v>73.658744854690681</v>
      </c>
      <c r="AE311">
        <v>47.984574825295248</v>
      </c>
      <c r="AF311">
        <v>45.264965973553529</v>
      </c>
      <c r="AG311">
        <v>66.898148148148138</v>
      </c>
      <c r="AH311">
        <v>65.943535863873223</v>
      </c>
      <c r="AI311">
        <v>0</v>
      </c>
    </row>
    <row r="312" spans="1:37">
      <c r="A312">
        <v>7</v>
      </c>
      <c r="B312">
        <v>20</v>
      </c>
      <c r="C312">
        <v>2022</v>
      </c>
      <c r="D312">
        <v>99</v>
      </c>
      <c r="E312">
        <v>99</v>
      </c>
      <c r="F312">
        <v>99</v>
      </c>
      <c r="G312">
        <v>2</v>
      </c>
      <c r="H312">
        <v>2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Q312">
        <v>502</v>
      </c>
      <c r="R312">
        <v>715</v>
      </c>
      <c r="S312">
        <v>8.6657342657342689</v>
      </c>
      <c r="T312">
        <v>7.8223776223776236</v>
      </c>
      <c r="U312">
        <v>45.586153846153842</v>
      </c>
      <c r="V312">
        <v>8.3916083916083899</v>
      </c>
      <c r="W312">
        <v>31.328671328671327</v>
      </c>
      <c r="X312">
        <v>99.580419580419559</v>
      </c>
      <c r="Y312">
        <v>96.223776223776241</v>
      </c>
      <c r="Z312">
        <v>76.363636363636346</v>
      </c>
      <c r="AA312">
        <v>13.061464857667461</v>
      </c>
      <c r="AB312">
        <v>1.7609241413198975</v>
      </c>
      <c r="AC312">
        <v>2.0382502979226462</v>
      </c>
      <c r="AD312">
        <v>70.862053614755268</v>
      </c>
      <c r="AE312">
        <v>45.391597474300312</v>
      </c>
      <c r="AF312">
        <v>46.742670236164962</v>
      </c>
      <c r="AG312">
        <v>33.101851851851855</v>
      </c>
      <c r="AH312">
        <v>34.056464136126763</v>
      </c>
      <c r="AI312">
        <v>280</v>
      </c>
      <c r="AJ312">
        <v>120.0878571428572</v>
      </c>
      <c r="AK312">
        <v>25.506565600038904</v>
      </c>
    </row>
    <row r="313" spans="1:37">
      <c r="A313">
        <v>7</v>
      </c>
      <c r="B313">
        <v>21</v>
      </c>
      <c r="C313">
        <v>2022</v>
      </c>
      <c r="D313">
        <v>99</v>
      </c>
      <c r="E313">
        <v>99</v>
      </c>
      <c r="F313">
        <v>99</v>
      </c>
      <c r="G313">
        <v>3</v>
      </c>
      <c r="H313">
        <v>1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308</v>
      </c>
      <c r="R313">
        <v>459</v>
      </c>
      <c r="S313">
        <v>8.137254901960782</v>
      </c>
      <c r="T313">
        <v>7.20479302832244</v>
      </c>
      <c r="U313">
        <v>43.265795206971674</v>
      </c>
      <c r="V313">
        <v>13.289760348583878</v>
      </c>
      <c r="W313">
        <v>21.350762527233112</v>
      </c>
      <c r="X313">
        <v>99.782135076252771</v>
      </c>
      <c r="Y313">
        <v>97.603485838779918</v>
      </c>
      <c r="Z313">
        <v>73.420479302832263</v>
      </c>
      <c r="AA313">
        <v>11.904327492079153</v>
      </c>
      <c r="AB313">
        <v>1.7291257007047345</v>
      </c>
      <c r="AC313">
        <v>1.771690633903326</v>
      </c>
      <c r="AD313">
        <v>67.112543411280399</v>
      </c>
      <c r="AE313">
        <v>39.213350246563508</v>
      </c>
      <c r="AF313">
        <v>38.62345266833956</v>
      </c>
      <c r="AG313">
        <v>56.806930693069312</v>
      </c>
      <c r="AH313">
        <v>59.533659495886972</v>
      </c>
      <c r="AI313">
        <v>0</v>
      </c>
    </row>
    <row r="314" spans="1:37">
      <c r="A314">
        <v>7</v>
      </c>
      <c r="B314">
        <v>22</v>
      </c>
      <c r="C314">
        <v>2022</v>
      </c>
      <c r="D314">
        <v>99</v>
      </c>
      <c r="E314">
        <v>99</v>
      </c>
      <c r="F314">
        <v>99</v>
      </c>
      <c r="G314">
        <v>3</v>
      </c>
      <c r="H314">
        <v>2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213</v>
      </c>
      <c r="R314">
        <v>349</v>
      </c>
      <c r="S314">
        <v>7.4441260744985644</v>
      </c>
      <c r="T314">
        <v>7.2148997134670498</v>
      </c>
      <c r="U314">
        <v>38.677936962750721</v>
      </c>
      <c r="V314">
        <v>12.893982808022923</v>
      </c>
      <c r="W314">
        <v>23.209169054441265</v>
      </c>
      <c r="X314">
        <v>98.280802292263616</v>
      </c>
      <c r="Y314">
        <v>89.684813753581651</v>
      </c>
      <c r="Z314">
        <v>57.879656160458445</v>
      </c>
      <c r="AA314">
        <v>12.364532430283049</v>
      </c>
      <c r="AB314">
        <v>1.7346630090247683</v>
      </c>
      <c r="AC314">
        <v>1.8379028486457287</v>
      </c>
      <c r="AD314">
        <v>73.259665371562491</v>
      </c>
      <c r="AE314">
        <v>43.687717442481848</v>
      </c>
      <c r="AF314">
        <v>54.795685501560008</v>
      </c>
      <c r="AG314">
        <v>43.193069306930695</v>
      </c>
      <c r="AH314">
        <v>40.466340504113006</v>
      </c>
      <c r="AI314">
        <v>49</v>
      </c>
      <c r="AJ314">
        <v>113.3142857142857</v>
      </c>
      <c r="AK314">
        <v>24.56924539972502</v>
      </c>
    </row>
    <row r="315" spans="1:37">
      <c r="A315">
        <v>7</v>
      </c>
      <c r="B315">
        <v>23</v>
      </c>
      <c r="C315">
        <v>2022</v>
      </c>
      <c r="D315">
        <v>99</v>
      </c>
      <c r="E315">
        <v>99</v>
      </c>
      <c r="F315">
        <v>99</v>
      </c>
      <c r="G315">
        <v>4</v>
      </c>
      <c r="H315">
        <v>1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290</v>
      </c>
      <c r="R315">
        <v>491</v>
      </c>
      <c r="S315">
        <v>7.9307535641547853</v>
      </c>
      <c r="T315">
        <v>6.4480651731160883</v>
      </c>
      <c r="U315">
        <v>41.682729124236275</v>
      </c>
      <c r="V315">
        <v>11.201629327902243</v>
      </c>
      <c r="W315">
        <v>16.4969450101833</v>
      </c>
      <c r="X315">
        <v>99.389002036659846</v>
      </c>
      <c r="Y315">
        <v>94.297352342158817</v>
      </c>
      <c r="Z315">
        <v>70.264765784114019</v>
      </c>
      <c r="AA315">
        <v>11.822841707244873</v>
      </c>
      <c r="AB315">
        <v>2.1242684717530498</v>
      </c>
      <c r="AC315">
        <v>2.0766501606785277</v>
      </c>
      <c r="AD315">
        <v>72.560332620252254</v>
      </c>
      <c r="AE315">
        <v>41.780302607822243</v>
      </c>
      <c r="AF315">
        <v>43.270697874510503</v>
      </c>
      <c r="AG315">
        <v>68.575418994413397</v>
      </c>
      <c r="AH315">
        <v>70.087826300768285</v>
      </c>
      <c r="AI315">
        <v>10</v>
      </c>
      <c r="AJ315">
        <v>118.51</v>
      </c>
      <c r="AK315">
        <v>24.103182066901834</v>
      </c>
    </row>
    <row r="316" spans="1:37">
      <c r="A316">
        <v>7</v>
      </c>
      <c r="B316">
        <v>24</v>
      </c>
      <c r="C316">
        <v>2022</v>
      </c>
      <c r="D316">
        <v>99</v>
      </c>
      <c r="E316">
        <v>99</v>
      </c>
      <c r="F316">
        <v>99</v>
      </c>
      <c r="G316">
        <v>4</v>
      </c>
      <c r="H316">
        <v>2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116</v>
      </c>
      <c r="R316">
        <v>225</v>
      </c>
      <c r="S316">
        <v>8.1244444444444444</v>
      </c>
      <c r="T316">
        <v>7.0666666666666647</v>
      </c>
      <c r="U316">
        <v>38.820444444444448</v>
      </c>
      <c r="V316">
        <v>11.111111111111112</v>
      </c>
      <c r="W316">
        <v>17.333333333333329</v>
      </c>
      <c r="X316">
        <v>97.333333333333314</v>
      </c>
      <c r="Y316">
        <v>90.222222222222229</v>
      </c>
      <c r="Z316">
        <v>60.888888888888879</v>
      </c>
      <c r="AA316">
        <v>12.528226966078689</v>
      </c>
      <c r="AB316">
        <v>2.2395590394892535</v>
      </c>
      <c r="AC316">
        <v>1.7713773674115236</v>
      </c>
      <c r="AD316">
        <v>69.934091119583115</v>
      </c>
      <c r="AE316">
        <v>49.799105589954543</v>
      </c>
      <c r="AF316">
        <v>48.973122939457184</v>
      </c>
      <c r="AG316">
        <v>31.4245810055866</v>
      </c>
      <c r="AH316">
        <v>29.912173699231719</v>
      </c>
      <c r="AI316">
        <v>0</v>
      </c>
    </row>
    <row r="317" spans="1:37">
      <c r="A317">
        <v>8</v>
      </c>
      <c r="B317">
        <v>1</v>
      </c>
      <c r="C317">
        <v>2024</v>
      </c>
      <c r="D317">
        <v>99</v>
      </c>
      <c r="E317">
        <v>99</v>
      </c>
      <c r="F317">
        <v>99</v>
      </c>
      <c r="G317">
        <v>99</v>
      </c>
      <c r="H317">
        <v>99</v>
      </c>
      <c r="I317">
        <v>6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374</v>
      </c>
      <c r="R317">
        <v>611</v>
      </c>
      <c r="S317">
        <v>7.9918166939443553</v>
      </c>
      <c r="T317">
        <v>6.3829787234042579</v>
      </c>
      <c r="U317">
        <v>41.671031096563041</v>
      </c>
      <c r="V317">
        <v>14.72995090016367</v>
      </c>
      <c r="W317">
        <v>12.274959083469724</v>
      </c>
      <c r="X317">
        <v>99.836333878887103</v>
      </c>
      <c r="Y317">
        <v>95.581014729950894</v>
      </c>
      <c r="Z317">
        <v>70.376432078559759</v>
      </c>
      <c r="AA317">
        <v>11.751775103607727</v>
      </c>
      <c r="AB317">
        <v>1.7859971259755707</v>
      </c>
      <c r="AC317">
        <v>1.932740978563434</v>
      </c>
      <c r="AD317">
        <v>76.347564601623247</v>
      </c>
      <c r="AE317">
        <v>46.730122092637515</v>
      </c>
      <c r="AF317">
        <v>52.909718780829436</v>
      </c>
      <c r="AG317">
        <v>12.83883168732927</v>
      </c>
      <c r="AH317">
        <v>12.698278119272349</v>
      </c>
      <c r="AI317">
        <v>611</v>
      </c>
      <c r="AJ317">
        <v>117.58576104746317</v>
      </c>
      <c r="AK317">
        <v>25.031544738759845</v>
      </c>
    </row>
    <row r="318" spans="1:37">
      <c r="A318">
        <v>8</v>
      </c>
      <c r="B318">
        <v>2</v>
      </c>
      <c r="C318">
        <v>2024</v>
      </c>
      <c r="D318">
        <v>99</v>
      </c>
      <c r="E318">
        <v>99</v>
      </c>
      <c r="F318">
        <v>99</v>
      </c>
      <c r="G318">
        <v>99</v>
      </c>
      <c r="H318">
        <v>99</v>
      </c>
      <c r="I318">
        <v>24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1059</v>
      </c>
      <c r="R318">
        <v>1495</v>
      </c>
      <c r="S318">
        <v>8.513043478260867</v>
      </c>
      <c r="T318">
        <v>7.2127090301003314</v>
      </c>
      <c r="U318">
        <v>44.211772575250862</v>
      </c>
      <c r="V318">
        <v>10.367892976588628</v>
      </c>
      <c r="W318">
        <v>23.344481605351167</v>
      </c>
      <c r="X318">
        <v>99.799331103678909</v>
      </c>
      <c r="Y318">
        <v>95.050167224080283</v>
      </c>
      <c r="Z318">
        <v>76.387959866220726</v>
      </c>
      <c r="AA318">
        <v>12.323411463638003</v>
      </c>
      <c r="AB318">
        <v>1.6559400834518645</v>
      </c>
      <c r="AC318">
        <v>2.0723306202479996</v>
      </c>
      <c r="AD318">
        <v>74.81254610489998</v>
      </c>
      <c r="AE318">
        <v>31.050512457474593</v>
      </c>
      <c r="AF318">
        <v>38.610658715636873</v>
      </c>
      <c r="AG318">
        <v>31.41416263920992</v>
      </c>
      <c r="AH318">
        <v>32.964652195055052</v>
      </c>
      <c r="AI318">
        <v>1242</v>
      </c>
      <c r="AJ318">
        <v>117.86223832528179</v>
      </c>
      <c r="AK318">
        <v>26.621297349866655</v>
      </c>
    </row>
    <row r="319" spans="1:37">
      <c r="A319">
        <v>8</v>
      </c>
      <c r="B319">
        <v>3</v>
      </c>
      <c r="C319">
        <v>2024</v>
      </c>
      <c r="D319">
        <v>99</v>
      </c>
      <c r="E319">
        <v>99</v>
      </c>
      <c r="F319">
        <v>99</v>
      </c>
      <c r="G319">
        <v>99</v>
      </c>
      <c r="H319">
        <v>99</v>
      </c>
      <c r="I319">
        <v>49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521</v>
      </c>
      <c r="R319">
        <v>833</v>
      </c>
      <c r="S319">
        <v>8.2244897959183678</v>
      </c>
      <c r="T319">
        <v>7.2328931572629092</v>
      </c>
      <c r="U319">
        <v>41.600480192076873</v>
      </c>
      <c r="V319">
        <v>11.76470588235294</v>
      </c>
      <c r="W319">
        <v>24.609843937575032</v>
      </c>
      <c r="X319">
        <v>98.19927971188477</v>
      </c>
      <c r="Y319">
        <v>90.636254501800707</v>
      </c>
      <c r="Z319">
        <v>68.427370948379348</v>
      </c>
      <c r="AA319">
        <v>12.99628166455105</v>
      </c>
      <c r="AB319">
        <v>1.8841030830522361</v>
      </c>
      <c r="AC319">
        <v>1.8699682311374624</v>
      </c>
      <c r="AD319">
        <v>79.894676248287453</v>
      </c>
      <c r="AE319">
        <v>44.368529652938257</v>
      </c>
      <c r="AF319">
        <v>48.978846054693243</v>
      </c>
      <c r="AG319">
        <v>17.503677243118304</v>
      </c>
      <c r="AH319">
        <v>17.282745034475028</v>
      </c>
      <c r="AI319">
        <v>673</v>
      </c>
      <c r="AJ319">
        <v>117.57860326894502</v>
      </c>
      <c r="AK319">
        <v>25.741473779018204</v>
      </c>
    </row>
    <row r="320" spans="1:37">
      <c r="A320">
        <v>8</v>
      </c>
      <c r="B320">
        <v>4</v>
      </c>
      <c r="C320">
        <v>2024</v>
      </c>
      <c r="D320">
        <v>99</v>
      </c>
      <c r="E320">
        <v>99</v>
      </c>
      <c r="F320">
        <v>99</v>
      </c>
      <c r="G320">
        <v>99</v>
      </c>
      <c r="H320">
        <v>99</v>
      </c>
      <c r="I320">
        <v>80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694</v>
      </c>
      <c r="R320">
        <v>1044</v>
      </c>
      <c r="S320">
        <v>8.0967432950191576</v>
      </c>
      <c r="T320">
        <v>7.6187739463601556</v>
      </c>
      <c r="U320">
        <v>42.034482758620712</v>
      </c>
      <c r="V320">
        <v>10.632183908045976</v>
      </c>
      <c r="W320">
        <v>30.938697318007655</v>
      </c>
      <c r="X320">
        <v>98.563218390804607</v>
      </c>
      <c r="Y320">
        <v>92.432950191570868</v>
      </c>
      <c r="Z320">
        <v>67.145593869731798</v>
      </c>
      <c r="AA320">
        <v>12.992410790242921</v>
      </c>
      <c r="AB320">
        <v>1.8339155102821647</v>
      </c>
      <c r="AC320">
        <v>1.9525678226777317</v>
      </c>
      <c r="AD320">
        <v>78.925525510619508</v>
      </c>
      <c r="AE320">
        <v>47.276677862898914</v>
      </c>
      <c r="AF320">
        <v>54.395007968193369</v>
      </c>
      <c r="AG320">
        <v>21.937381802899765</v>
      </c>
      <c r="AH320">
        <v>21.886463099884057</v>
      </c>
      <c r="AI320">
        <v>1032</v>
      </c>
      <c r="AJ320">
        <v>117.7029069767442</v>
      </c>
      <c r="AK320">
        <v>25.102588599221441</v>
      </c>
    </row>
    <row r="321" spans="1:37">
      <c r="A321">
        <v>8</v>
      </c>
      <c r="B321">
        <v>5</v>
      </c>
      <c r="C321">
        <v>2024</v>
      </c>
      <c r="D321">
        <v>99</v>
      </c>
      <c r="E321">
        <v>99</v>
      </c>
      <c r="F321">
        <v>99</v>
      </c>
      <c r="G321">
        <v>99</v>
      </c>
      <c r="H321">
        <v>99</v>
      </c>
      <c r="I321">
        <v>81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33</v>
      </c>
      <c r="R321">
        <v>49</v>
      </c>
      <c r="S321">
        <v>8.1020408163265305</v>
      </c>
      <c r="T321">
        <v>8.1224489795918373</v>
      </c>
      <c r="U321">
        <v>41.722448979591839</v>
      </c>
      <c r="V321">
        <v>4.0816326530612246</v>
      </c>
      <c r="W321">
        <v>48.979591836734691</v>
      </c>
      <c r="X321">
        <v>100</v>
      </c>
      <c r="Y321">
        <v>89.7959183673469</v>
      </c>
      <c r="Z321">
        <v>63.265306122448976</v>
      </c>
      <c r="AA321">
        <v>14.531222757181361</v>
      </c>
      <c r="AB321">
        <v>1.9922799774474764</v>
      </c>
      <c r="AC321">
        <v>1.5988854927184388</v>
      </c>
      <c r="AD321">
        <v>87.933197541957114</v>
      </c>
      <c r="AE321">
        <v>49.081048340590065</v>
      </c>
      <c r="AF321">
        <v>61.752998928358402</v>
      </c>
      <c r="AG321">
        <v>1.0296280731246059</v>
      </c>
      <c r="AH321">
        <v>1.0196127326907971</v>
      </c>
      <c r="AI321">
        <v>49</v>
      </c>
      <c r="AJ321">
        <v>117.02244897959184</v>
      </c>
      <c r="AK321">
        <v>25.091899223881832</v>
      </c>
    </row>
    <row r="322" spans="1:37">
      <c r="A322">
        <v>8</v>
      </c>
      <c r="B322">
        <v>6</v>
      </c>
      <c r="C322">
        <v>2024</v>
      </c>
      <c r="D322">
        <v>99</v>
      </c>
      <c r="E322">
        <v>99</v>
      </c>
      <c r="F322">
        <v>99</v>
      </c>
      <c r="G322">
        <v>99</v>
      </c>
      <c r="H322">
        <v>99</v>
      </c>
      <c r="I322">
        <v>83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455</v>
      </c>
      <c r="R322">
        <v>727</v>
      </c>
      <c r="S322">
        <v>7.8431911966987613</v>
      </c>
      <c r="T322">
        <v>7.0013755158184336</v>
      </c>
      <c r="U322">
        <v>39.021045392021975</v>
      </c>
      <c r="V322">
        <v>11.141678129298485</v>
      </c>
      <c r="W322">
        <v>18.844566712517196</v>
      </c>
      <c r="X322">
        <v>96.698762035763394</v>
      </c>
      <c r="Y322">
        <v>86.795048143053648</v>
      </c>
      <c r="Z322">
        <v>62.17331499312241</v>
      </c>
      <c r="AA322">
        <v>12.908060670330016</v>
      </c>
      <c r="AB322">
        <v>1.9799975672888981</v>
      </c>
      <c r="AC322">
        <v>2.0330821779613673</v>
      </c>
      <c r="AD322">
        <v>78.742817810800716</v>
      </c>
      <c r="AE322">
        <v>50.501576498947571</v>
      </c>
      <c r="AF322">
        <v>57.171902476269103</v>
      </c>
      <c r="AG322">
        <v>15.27631855431814</v>
      </c>
      <c r="AH322">
        <v>14.148248818622724</v>
      </c>
      <c r="AI322">
        <v>538</v>
      </c>
      <c r="AJ322">
        <v>115.96858736059488</v>
      </c>
      <c r="AK322">
        <v>24.082615673606838</v>
      </c>
    </row>
    <row r="323" spans="1:37">
      <c r="A323">
        <v>8</v>
      </c>
      <c r="B323">
        <v>7</v>
      </c>
      <c r="C323">
        <v>2023</v>
      </c>
      <c r="D323">
        <v>99</v>
      </c>
      <c r="E323">
        <v>99</v>
      </c>
      <c r="F323">
        <v>99</v>
      </c>
      <c r="G323">
        <v>99</v>
      </c>
      <c r="H323">
        <v>99</v>
      </c>
      <c r="I323">
        <v>6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435</v>
      </c>
      <c r="R323">
        <v>748</v>
      </c>
      <c r="S323">
        <v>7.7486631016042784</v>
      </c>
      <c r="T323">
        <v>6.901069518716576</v>
      </c>
      <c r="U323">
        <v>44.658422459892989</v>
      </c>
      <c r="V323">
        <v>8.9572192513368982</v>
      </c>
      <c r="W323">
        <v>17.780748663101598</v>
      </c>
      <c r="X323">
        <v>99.732620320855617</v>
      </c>
      <c r="Y323">
        <v>96.925133689839555</v>
      </c>
      <c r="Z323">
        <v>78.208556149732601</v>
      </c>
      <c r="AA323">
        <v>11.96962605007997</v>
      </c>
      <c r="AB323">
        <v>1.9322580592030352</v>
      </c>
      <c r="AC323">
        <v>2.0556037744468374</v>
      </c>
      <c r="AD323">
        <v>72.677159226760566</v>
      </c>
      <c r="AE323">
        <v>49.430162728847719</v>
      </c>
      <c r="AF323">
        <v>46.462134258130249</v>
      </c>
      <c r="AG323">
        <v>14.409554999036796</v>
      </c>
      <c r="AH323">
        <v>15.286045990065308</v>
      </c>
      <c r="AI323">
        <v>196</v>
      </c>
      <c r="AJ323">
        <v>117.11989795918362</v>
      </c>
      <c r="AK323">
        <v>26.138271448466739</v>
      </c>
    </row>
    <row r="324" spans="1:37">
      <c r="A324">
        <v>8</v>
      </c>
      <c r="B324">
        <v>8</v>
      </c>
      <c r="C324">
        <v>2023</v>
      </c>
      <c r="D324">
        <v>99</v>
      </c>
      <c r="E324">
        <v>99</v>
      </c>
      <c r="F324">
        <v>99</v>
      </c>
      <c r="G324">
        <v>99</v>
      </c>
      <c r="H324">
        <v>99</v>
      </c>
      <c r="I324">
        <v>24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1113</v>
      </c>
      <c r="R324">
        <v>1556</v>
      </c>
      <c r="S324">
        <v>8.2737789203084855</v>
      </c>
      <c r="T324">
        <v>7.1947300771208216</v>
      </c>
      <c r="U324">
        <v>44.190616966580947</v>
      </c>
      <c r="V324">
        <v>10.989717223650382</v>
      </c>
      <c r="W324">
        <v>23.52185089974293</v>
      </c>
      <c r="X324">
        <v>99.421593830334174</v>
      </c>
      <c r="Y324">
        <v>95.115681233933117</v>
      </c>
      <c r="Z324">
        <v>76.799485861182518</v>
      </c>
      <c r="AA324">
        <v>12.386240785721656</v>
      </c>
      <c r="AB324">
        <v>1.741186063412514</v>
      </c>
      <c r="AC324">
        <v>1.9383155944257595</v>
      </c>
      <c r="AD324">
        <v>67.995084632435109</v>
      </c>
      <c r="AE324">
        <v>45.035952433967729</v>
      </c>
      <c r="AF324">
        <v>37.761853395400529</v>
      </c>
      <c r="AG324">
        <v>29.974956655750329</v>
      </c>
      <c r="AH324">
        <v>31.465152716085704</v>
      </c>
      <c r="AI324">
        <v>123</v>
      </c>
      <c r="AJ324">
        <v>118.78943089430901</v>
      </c>
      <c r="AK324">
        <v>27.488622074696526</v>
      </c>
    </row>
    <row r="325" spans="1:37">
      <c r="A325">
        <v>8</v>
      </c>
      <c r="B325">
        <v>9</v>
      </c>
      <c r="C325">
        <v>2023</v>
      </c>
      <c r="D325">
        <v>99</v>
      </c>
      <c r="E325">
        <v>99</v>
      </c>
      <c r="F325">
        <v>99</v>
      </c>
      <c r="G325">
        <v>99</v>
      </c>
      <c r="H325">
        <v>99</v>
      </c>
      <c r="I325">
        <v>49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547</v>
      </c>
      <c r="R325">
        <v>916</v>
      </c>
      <c r="S325">
        <v>7.8941048034934509</v>
      </c>
      <c r="T325">
        <v>6.9628820960698716</v>
      </c>
      <c r="U325">
        <v>40.942248908296961</v>
      </c>
      <c r="V325">
        <v>12.554585152838424</v>
      </c>
      <c r="W325">
        <v>22.05240174672489</v>
      </c>
      <c r="X325">
        <v>99.235807860262014</v>
      </c>
      <c r="Y325">
        <v>94.650655021834012</v>
      </c>
      <c r="Z325">
        <v>68.122270742358097</v>
      </c>
      <c r="AA325">
        <v>11.51046964881532</v>
      </c>
      <c r="AB325">
        <v>1.9793497691582655</v>
      </c>
      <c r="AC325">
        <v>2.2874104824793262</v>
      </c>
      <c r="AD325">
        <v>72.699070125275284</v>
      </c>
      <c r="AE325">
        <v>39.315140848785639</v>
      </c>
      <c r="AF325">
        <v>37.841766532023179</v>
      </c>
      <c r="AG325">
        <v>17.645925640531686</v>
      </c>
      <c r="AH325">
        <v>17.161583360625627</v>
      </c>
      <c r="AI325">
        <v>43</v>
      </c>
      <c r="AJ325">
        <v>118.87209302325584</v>
      </c>
      <c r="AK325">
        <v>24.420519498339296</v>
      </c>
    </row>
    <row r="326" spans="1:37">
      <c r="A326">
        <v>8</v>
      </c>
      <c r="B326">
        <v>10</v>
      </c>
      <c r="C326">
        <v>2023</v>
      </c>
      <c r="D326">
        <v>99</v>
      </c>
      <c r="E326">
        <v>99</v>
      </c>
      <c r="F326">
        <v>99</v>
      </c>
      <c r="G326">
        <v>99</v>
      </c>
      <c r="H326">
        <v>99</v>
      </c>
      <c r="I326">
        <v>80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632</v>
      </c>
      <c r="R326">
        <v>947</v>
      </c>
      <c r="S326">
        <v>8.0971488912354808</v>
      </c>
      <c r="T326">
        <v>7.6230200633579708</v>
      </c>
      <c r="U326">
        <v>41.925659978880589</v>
      </c>
      <c r="V326">
        <v>11.298838437170012</v>
      </c>
      <c r="W326">
        <v>29.250263991552266</v>
      </c>
      <c r="X326">
        <v>99.472016895459362</v>
      </c>
      <c r="Y326">
        <v>92.080253431890171</v>
      </c>
      <c r="Z326">
        <v>68.743400211193233</v>
      </c>
      <c r="AA326">
        <v>12.676136709671516</v>
      </c>
      <c r="AB326">
        <v>1.6521920104178649</v>
      </c>
      <c r="AC326">
        <v>2.001166017708595</v>
      </c>
      <c r="AD326">
        <v>74.675704066587613</v>
      </c>
      <c r="AE326">
        <v>46.03981476003699</v>
      </c>
      <c r="AF326">
        <v>49.270031450830395</v>
      </c>
      <c r="AG326">
        <v>18.243113080331344</v>
      </c>
      <c r="AH326">
        <v>18.168541830326941</v>
      </c>
      <c r="AI326">
        <v>455</v>
      </c>
      <c r="AJ326">
        <v>119.19670329670336</v>
      </c>
      <c r="AK326">
        <v>24.77345316817512</v>
      </c>
    </row>
    <row r="327" spans="1:37">
      <c r="A327">
        <v>8</v>
      </c>
      <c r="B327">
        <v>11</v>
      </c>
      <c r="C327">
        <v>2023</v>
      </c>
      <c r="D327">
        <v>99</v>
      </c>
      <c r="E327">
        <v>99</v>
      </c>
      <c r="F327">
        <v>99</v>
      </c>
      <c r="G327">
        <v>99</v>
      </c>
      <c r="H327">
        <v>99</v>
      </c>
      <c r="I327">
        <v>81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37</v>
      </c>
      <c r="R327">
        <v>51</v>
      </c>
      <c r="S327">
        <v>7.862745098039218</v>
      </c>
      <c r="T327">
        <v>7.3725490196078418</v>
      </c>
      <c r="U327">
        <v>37.362745098039206</v>
      </c>
      <c r="V327">
        <v>9.8039215686274535</v>
      </c>
      <c r="W327">
        <v>33.333333333333343</v>
      </c>
      <c r="X327">
        <v>98.039215686274531</v>
      </c>
      <c r="Y327">
        <v>84.313725490196092</v>
      </c>
      <c r="Z327">
        <v>52.941176470588239</v>
      </c>
      <c r="AA327">
        <v>13.012738265650295</v>
      </c>
      <c r="AB327">
        <v>1.3433876967027978</v>
      </c>
      <c r="AC327">
        <v>1.9996154955265844</v>
      </c>
      <c r="AD327">
        <v>69.984529211186015</v>
      </c>
      <c r="AE327">
        <v>35.116228142929344</v>
      </c>
      <c r="AF327">
        <v>46.429353161309059</v>
      </c>
      <c r="AG327">
        <v>0.98246965902523586</v>
      </c>
      <c r="AH327">
        <v>0.87196517337692447</v>
      </c>
      <c r="AI327">
        <v>0</v>
      </c>
    </row>
    <row r="328" spans="1:37">
      <c r="A328">
        <v>8</v>
      </c>
      <c r="B328">
        <v>12</v>
      </c>
      <c r="C328">
        <v>2023</v>
      </c>
      <c r="D328">
        <v>99</v>
      </c>
      <c r="E328">
        <v>99</v>
      </c>
      <c r="F328">
        <v>99</v>
      </c>
      <c r="G328">
        <v>99</v>
      </c>
      <c r="H328">
        <v>99</v>
      </c>
      <c r="I328">
        <v>83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574</v>
      </c>
      <c r="R328">
        <v>973</v>
      </c>
      <c r="S328">
        <v>7.6988694758478911</v>
      </c>
      <c r="T328">
        <v>6.8725590955806801</v>
      </c>
      <c r="U328">
        <v>38.285786228160326</v>
      </c>
      <c r="V328">
        <v>15.416238437821171</v>
      </c>
      <c r="W328">
        <v>16.23843782117163</v>
      </c>
      <c r="X328">
        <v>97.533401849948618</v>
      </c>
      <c r="Y328">
        <v>87.15313463514903</v>
      </c>
      <c r="Z328">
        <v>58.067831449126416</v>
      </c>
      <c r="AA328">
        <v>12.687226273194312</v>
      </c>
      <c r="AB328">
        <v>2.0454166938834488</v>
      </c>
      <c r="AC328">
        <v>1.9352831820457577</v>
      </c>
      <c r="AD328">
        <v>71.732348081445224</v>
      </c>
      <c r="AE328">
        <v>46.317606723968758</v>
      </c>
      <c r="AF328">
        <v>46.932916682858227</v>
      </c>
      <c r="AG328">
        <v>18.743979965324606</v>
      </c>
      <c r="AH328">
        <v>17.046710929519463</v>
      </c>
      <c r="AI328">
        <v>325</v>
      </c>
      <c r="AJ328">
        <v>115.85046153846152</v>
      </c>
      <c r="AK328">
        <v>23.928500972100984</v>
      </c>
    </row>
    <row r="329" spans="1:37">
      <c r="A329">
        <v>8</v>
      </c>
      <c r="B329">
        <v>13</v>
      </c>
      <c r="C329">
        <v>2022</v>
      </c>
      <c r="D329">
        <v>99</v>
      </c>
      <c r="E329">
        <v>99</v>
      </c>
      <c r="F329">
        <v>99</v>
      </c>
      <c r="G329">
        <v>99</v>
      </c>
      <c r="H329">
        <v>99</v>
      </c>
      <c r="I329">
        <v>6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457</v>
      </c>
      <c r="R329">
        <v>781</v>
      </c>
      <c r="S329">
        <v>7.7400768245838654</v>
      </c>
      <c r="T329">
        <v>6.9833546734955183</v>
      </c>
      <c r="U329">
        <v>45.167925736235595</v>
      </c>
      <c r="V329">
        <v>7.1702944942381555</v>
      </c>
      <c r="W329">
        <v>18.693982074263765</v>
      </c>
      <c r="X329">
        <v>99.871959026888604</v>
      </c>
      <c r="Y329">
        <v>98.719590268886023</v>
      </c>
      <c r="Z329">
        <v>79.257362355953902</v>
      </c>
      <c r="AA329">
        <v>11.580034953567983</v>
      </c>
      <c r="AB329">
        <v>1.8545841033511303</v>
      </c>
      <c r="AC329">
        <v>2.1501819625692287</v>
      </c>
      <c r="AD329">
        <v>71.591071612671769</v>
      </c>
      <c r="AE329">
        <v>41.978624488028657</v>
      </c>
      <c r="AF329">
        <v>46.706472834095933</v>
      </c>
      <c r="AG329">
        <v>14.639175257731962</v>
      </c>
      <c r="AH329">
        <v>15.272751187220164</v>
      </c>
      <c r="AI329">
        <v>0</v>
      </c>
    </row>
    <row r="330" spans="1:37">
      <c r="A330">
        <v>8</v>
      </c>
      <c r="B330">
        <v>14</v>
      </c>
      <c r="C330">
        <v>2022</v>
      </c>
      <c r="D330">
        <v>99</v>
      </c>
      <c r="E330">
        <v>99</v>
      </c>
      <c r="F330">
        <v>99</v>
      </c>
      <c r="G330">
        <v>99</v>
      </c>
      <c r="H330">
        <v>99</v>
      </c>
      <c r="I330">
        <v>24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1167</v>
      </c>
      <c r="R330">
        <v>1727</v>
      </c>
      <c r="S330">
        <v>8.191082802547772</v>
      </c>
      <c r="T330">
        <v>6.862188766647364</v>
      </c>
      <c r="U330">
        <v>43.718216560509553</v>
      </c>
      <c r="V330">
        <v>11.696583671105968</v>
      </c>
      <c r="W330">
        <v>20.26635784597568</v>
      </c>
      <c r="X330">
        <v>99.015634047481186</v>
      </c>
      <c r="Y330">
        <v>93.862188766647364</v>
      </c>
      <c r="Z330">
        <v>74.811812391430237</v>
      </c>
      <c r="AA330">
        <v>12.822497471449562</v>
      </c>
      <c r="AB330">
        <v>1.7493389727081445</v>
      </c>
      <c r="AC330">
        <v>2.0437032996191964</v>
      </c>
      <c r="AD330">
        <v>72.738721323356188</v>
      </c>
      <c r="AE330">
        <v>45.634876650614679</v>
      </c>
      <c r="AF330">
        <v>42.620205538752145</v>
      </c>
      <c r="AG330">
        <v>32.371134020618555</v>
      </c>
      <c r="AH330">
        <v>32.688189770616603</v>
      </c>
      <c r="AI330">
        <v>0</v>
      </c>
    </row>
    <row r="331" spans="1:37">
      <c r="A331">
        <v>8</v>
      </c>
      <c r="B331">
        <v>15</v>
      </c>
      <c r="C331">
        <v>2022</v>
      </c>
      <c r="D331">
        <v>99</v>
      </c>
      <c r="E331">
        <v>99</v>
      </c>
      <c r="F331">
        <v>99</v>
      </c>
      <c r="G331">
        <v>99</v>
      </c>
      <c r="H331">
        <v>99</v>
      </c>
      <c r="I331">
        <v>49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596</v>
      </c>
      <c r="R331">
        <v>965</v>
      </c>
      <c r="S331">
        <v>8.0580310880828989</v>
      </c>
      <c r="T331">
        <v>6.772020725388602</v>
      </c>
      <c r="U331">
        <v>42.517844559585491</v>
      </c>
      <c r="V331">
        <v>12.642487046632128</v>
      </c>
      <c r="W331">
        <v>17.823834196891188</v>
      </c>
      <c r="X331">
        <v>99.585492227979273</v>
      </c>
      <c r="Y331">
        <v>96.165803108808291</v>
      </c>
      <c r="Z331">
        <v>72.124352331606204</v>
      </c>
      <c r="AA331">
        <v>11.68359258383137</v>
      </c>
      <c r="AB331">
        <v>1.9450349329061551</v>
      </c>
      <c r="AC331">
        <v>1.9394579018216245</v>
      </c>
      <c r="AD331">
        <v>70.889053662817204</v>
      </c>
      <c r="AE331">
        <v>43.122180398648815</v>
      </c>
      <c r="AF331">
        <v>43.534173022108043</v>
      </c>
      <c r="AG331">
        <v>18.088097469540777</v>
      </c>
      <c r="AH331">
        <v>17.763749866164837</v>
      </c>
      <c r="AI331">
        <v>10</v>
      </c>
      <c r="AJ331">
        <v>118.51</v>
      </c>
      <c r="AK331">
        <v>24.103182066901834</v>
      </c>
    </row>
    <row r="332" spans="1:37">
      <c r="A332">
        <v>8</v>
      </c>
      <c r="B332">
        <v>16</v>
      </c>
      <c r="C332">
        <v>2022</v>
      </c>
      <c r="D332">
        <v>99</v>
      </c>
      <c r="E332">
        <v>99</v>
      </c>
      <c r="F332">
        <v>99</v>
      </c>
      <c r="G332">
        <v>99</v>
      </c>
      <c r="H332">
        <v>99</v>
      </c>
      <c r="I332">
        <v>80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613</v>
      </c>
      <c r="R332">
        <v>899</v>
      </c>
      <c r="S332">
        <v>8.4193548387096779</v>
      </c>
      <c r="T332">
        <v>7.7563959955506112</v>
      </c>
      <c r="U332">
        <v>44.708787541712994</v>
      </c>
      <c r="V332">
        <v>8.231368186874306</v>
      </c>
      <c r="W332">
        <v>31.256952169076747</v>
      </c>
      <c r="X332">
        <v>99.555061179087872</v>
      </c>
      <c r="Y332">
        <v>95.884315906562819</v>
      </c>
      <c r="Z332">
        <v>74.416017797552811</v>
      </c>
      <c r="AA332">
        <v>12.937911996456736</v>
      </c>
      <c r="AB332">
        <v>1.7333037072943036</v>
      </c>
      <c r="AC332">
        <v>1.9909837711830043</v>
      </c>
      <c r="AD332">
        <v>72.870117648381893</v>
      </c>
      <c r="AE332">
        <v>42.993958912597904</v>
      </c>
      <c r="AF332">
        <v>43.734699568482007</v>
      </c>
      <c r="AG332">
        <v>16.850984067478915</v>
      </c>
      <c r="AH332">
        <v>17.401579906485743</v>
      </c>
      <c r="AI332">
        <v>325</v>
      </c>
      <c r="AJ332">
        <v>119.77230769230763</v>
      </c>
      <c r="AK332">
        <v>25.468442121860861</v>
      </c>
    </row>
    <row r="333" spans="1:37">
      <c r="A333">
        <v>8</v>
      </c>
      <c r="B333">
        <v>17</v>
      </c>
      <c r="C333">
        <v>2022</v>
      </c>
      <c r="D333">
        <v>99</v>
      </c>
      <c r="E333">
        <v>99</v>
      </c>
      <c r="F333">
        <v>99</v>
      </c>
      <c r="G333">
        <v>99</v>
      </c>
      <c r="H333">
        <v>99</v>
      </c>
      <c r="I333">
        <v>81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34</v>
      </c>
      <c r="R333">
        <v>60</v>
      </c>
      <c r="S333">
        <v>7.9666666666666686</v>
      </c>
      <c r="T333">
        <v>7.45</v>
      </c>
      <c r="U333">
        <v>38.616666666666674</v>
      </c>
      <c r="V333">
        <v>20</v>
      </c>
      <c r="W333">
        <v>23.333333333333329</v>
      </c>
      <c r="X333">
        <v>100</v>
      </c>
      <c r="Y333">
        <v>95</v>
      </c>
      <c r="Z333">
        <v>58.33333333333335</v>
      </c>
      <c r="AA333">
        <v>10.507428589124682</v>
      </c>
      <c r="AB333">
        <v>1.1542193128787197</v>
      </c>
      <c r="AC333">
        <v>1.3955285736952856</v>
      </c>
      <c r="AD333">
        <v>66.435553543807515</v>
      </c>
      <c r="AE333">
        <v>5.4159727964865079</v>
      </c>
      <c r="AF333">
        <v>18.521438359086751</v>
      </c>
      <c r="AG333">
        <v>1.1246485473289598</v>
      </c>
      <c r="AH333">
        <v>1.0031413433945919</v>
      </c>
      <c r="AI333">
        <v>0</v>
      </c>
    </row>
    <row r="334" spans="1:37">
      <c r="A334">
        <v>8</v>
      </c>
      <c r="B334">
        <v>18</v>
      </c>
      <c r="C334">
        <v>2022</v>
      </c>
      <c r="D334">
        <v>99</v>
      </c>
      <c r="E334">
        <v>99</v>
      </c>
      <c r="F334">
        <v>99</v>
      </c>
      <c r="G334">
        <v>99</v>
      </c>
      <c r="H334">
        <v>99</v>
      </c>
      <c r="I334">
        <v>83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558</v>
      </c>
      <c r="R334">
        <v>903</v>
      </c>
      <c r="S334">
        <v>7.8682170542635648</v>
      </c>
      <c r="T334">
        <v>7.192691029900331</v>
      </c>
      <c r="U334">
        <v>40.594684385382052</v>
      </c>
      <c r="V334">
        <v>9.8560354374307835</v>
      </c>
      <c r="W334">
        <v>21.040974529346624</v>
      </c>
      <c r="X334">
        <v>98.338870431893682</v>
      </c>
      <c r="Y334">
        <v>92.358803986710953</v>
      </c>
      <c r="Z334">
        <v>65.337763012181611</v>
      </c>
      <c r="AA334">
        <v>12.525137271107059</v>
      </c>
      <c r="AB334">
        <v>2.0769573296344421</v>
      </c>
      <c r="AC334">
        <v>2.02543947100793</v>
      </c>
      <c r="AD334">
        <v>70.660288296423474</v>
      </c>
      <c r="AE334">
        <v>50.669907435479082</v>
      </c>
      <c r="AF334">
        <v>49.488824538161218</v>
      </c>
      <c r="AG334">
        <v>16.925960637300843</v>
      </c>
      <c r="AH334">
        <v>15.870587926118048</v>
      </c>
      <c r="AI334">
        <v>57</v>
      </c>
      <c r="AJ334">
        <v>114.06666666666663</v>
      </c>
      <c r="AK334">
        <v>24.303537652652263</v>
      </c>
    </row>
    <row r="335" spans="1:37">
      <c r="A335">
        <v>9</v>
      </c>
      <c r="B335">
        <v>1</v>
      </c>
      <c r="C335">
        <v>2024</v>
      </c>
      <c r="D335">
        <v>99</v>
      </c>
      <c r="E335">
        <v>99</v>
      </c>
      <c r="F335">
        <v>99</v>
      </c>
      <c r="G335">
        <v>99</v>
      </c>
      <c r="H335">
        <v>1</v>
      </c>
      <c r="I335">
        <v>99</v>
      </c>
      <c r="J335">
        <v>103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</row>
    <row r="336" spans="1:37">
      <c r="A336">
        <v>9</v>
      </c>
      <c r="B336">
        <v>2</v>
      </c>
      <c r="C336">
        <v>2024</v>
      </c>
      <c r="D336">
        <v>99</v>
      </c>
      <c r="E336">
        <v>99</v>
      </c>
      <c r="F336">
        <v>99</v>
      </c>
      <c r="G336">
        <v>99</v>
      </c>
      <c r="H336">
        <v>2</v>
      </c>
      <c r="I336">
        <v>99</v>
      </c>
      <c r="J336">
        <v>106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101</v>
      </c>
      <c r="R336">
        <v>163</v>
      </c>
      <c r="S336">
        <v>8.3067484662576678</v>
      </c>
      <c r="T336">
        <v>7.7668711656441696</v>
      </c>
      <c r="U336">
        <v>43.218404907975469</v>
      </c>
      <c r="V336">
        <v>7.9754601226993858</v>
      </c>
      <c r="W336">
        <v>33.128834355828211</v>
      </c>
      <c r="X336">
        <v>100</v>
      </c>
      <c r="Y336">
        <v>96.932515337423325</v>
      </c>
      <c r="Z336">
        <v>74.846625766871156</v>
      </c>
      <c r="AA336">
        <v>11.476993467401284</v>
      </c>
      <c r="AB336">
        <v>2.1345285490980994</v>
      </c>
      <c r="AC336">
        <v>2.0975315674986263</v>
      </c>
      <c r="AD336">
        <v>75.515953499453985</v>
      </c>
      <c r="AE336">
        <v>48.063711334739409</v>
      </c>
      <c r="AF336">
        <v>59.696114151747629</v>
      </c>
      <c r="AG336">
        <v>3.4250893044757311</v>
      </c>
      <c r="AH336">
        <v>3.5133847861052585</v>
      </c>
      <c r="AI336">
        <v>162</v>
      </c>
      <c r="AJ336">
        <v>118.38580246913578</v>
      </c>
      <c r="AK336">
        <v>25.769998878467874</v>
      </c>
    </row>
    <row r="337" spans="1:37">
      <c r="A337">
        <v>9</v>
      </c>
      <c r="B337">
        <v>3</v>
      </c>
      <c r="C337">
        <v>2024</v>
      </c>
      <c r="D337">
        <v>99</v>
      </c>
      <c r="E337">
        <v>99</v>
      </c>
      <c r="F337">
        <v>99</v>
      </c>
      <c r="G337">
        <v>99</v>
      </c>
      <c r="H337">
        <v>1</v>
      </c>
      <c r="I337">
        <v>99</v>
      </c>
      <c r="J337">
        <v>110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374</v>
      </c>
      <c r="R337">
        <v>611</v>
      </c>
      <c r="S337">
        <v>7.9918166939443553</v>
      </c>
      <c r="T337">
        <v>6.3829787234042579</v>
      </c>
      <c r="U337">
        <v>41.671031096563041</v>
      </c>
      <c r="V337">
        <v>14.72995090016367</v>
      </c>
      <c r="W337">
        <v>12.274959083469724</v>
      </c>
      <c r="X337">
        <v>99.836333878887103</v>
      </c>
      <c r="Y337">
        <v>95.581014729950894</v>
      </c>
      <c r="Z337">
        <v>70.376432078559759</v>
      </c>
      <c r="AA337">
        <v>11.751775103607727</v>
      </c>
      <c r="AB337">
        <v>1.7859971259755707</v>
      </c>
      <c r="AC337">
        <v>1.932740978563434</v>
      </c>
      <c r="AD337">
        <v>76.347564601623247</v>
      </c>
      <c r="AE337">
        <v>46.730122092637515</v>
      </c>
      <c r="AF337">
        <v>52.909718780829436</v>
      </c>
      <c r="AG337">
        <v>12.83883168732927</v>
      </c>
      <c r="AH337">
        <v>12.698278119272352</v>
      </c>
      <c r="AI337">
        <v>611</v>
      </c>
      <c r="AJ337">
        <v>117.58576104746317</v>
      </c>
      <c r="AK337">
        <v>25.031544738759845</v>
      </c>
    </row>
    <row r="338" spans="1:37">
      <c r="A338">
        <v>9</v>
      </c>
      <c r="B338">
        <v>4</v>
      </c>
      <c r="C338">
        <v>2024</v>
      </c>
      <c r="D338">
        <v>99</v>
      </c>
      <c r="E338">
        <v>99</v>
      </c>
      <c r="F338">
        <v>99</v>
      </c>
      <c r="G338">
        <v>99</v>
      </c>
      <c r="H338">
        <v>1</v>
      </c>
      <c r="I338">
        <v>99</v>
      </c>
      <c r="J338">
        <v>111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Q338">
        <v>356</v>
      </c>
      <c r="R338">
        <v>526</v>
      </c>
      <c r="S338">
        <v>8.7471482889733885</v>
      </c>
      <c r="T338">
        <v>7.5437262357414436</v>
      </c>
      <c r="U338">
        <v>46.61406844106461</v>
      </c>
      <c r="V338">
        <v>8.9353612167300387</v>
      </c>
      <c r="W338">
        <v>25.855513307984804</v>
      </c>
      <c r="X338">
        <v>100</v>
      </c>
      <c r="Y338">
        <v>97.718631178707227</v>
      </c>
      <c r="Z338">
        <v>82.699619771863098</v>
      </c>
      <c r="AA338">
        <v>12.013914294672189</v>
      </c>
      <c r="AB338">
        <v>1.57171452387204</v>
      </c>
      <c r="AC338">
        <v>2.2328749633284923</v>
      </c>
      <c r="AD338">
        <v>80.776656845267439</v>
      </c>
      <c r="AE338">
        <v>34.783769060514253</v>
      </c>
      <c r="AF338">
        <v>38.425160501886005</v>
      </c>
      <c r="AG338">
        <v>11.052742172725361</v>
      </c>
      <c r="AH338">
        <v>12.228470256723556</v>
      </c>
      <c r="AI338">
        <v>524</v>
      </c>
      <c r="AJ338">
        <v>119.61335877862597</v>
      </c>
      <c r="AK338">
        <v>26.834737773920804</v>
      </c>
    </row>
    <row r="339" spans="1:37">
      <c r="A339">
        <v>9</v>
      </c>
      <c r="B339">
        <v>5</v>
      </c>
      <c r="C339">
        <v>2024</v>
      </c>
      <c r="D339">
        <v>99</v>
      </c>
      <c r="E339">
        <v>99</v>
      </c>
      <c r="F339">
        <v>99</v>
      </c>
      <c r="G339">
        <v>99</v>
      </c>
      <c r="H339">
        <v>1</v>
      </c>
      <c r="I339">
        <v>99</v>
      </c>
      <c r="J339">
        <v>116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Q339">
        <v>267</v>
      </c>
      <c r="R339">
        <v>367</v>
      </c>
      <c r="S339">
        <v>8.3732970027247955</v>
      </c>
      <c r="T339">
        <v>6.6430517711171628</v>
      </c>
      <c r="U339">
        <v>42.406267029972753</v>
      </c>
      <c r="V339">
        <v>13.896457765667575</v>
      </c>
      <c r="W339">
        <v>18.528610354223435</v>
      </c>
      <c r="X339">
        <v>99.455040871934585</v>
      </c>
      <c r="Y339">
        <v>92.643051771117186</v>
      </c>
      <c r="Z339">
        <v>70.299727520435951</v>
      </c>
      <c r="AA339">
        <v>12.573506551132262</v>
      </c>
      <c r="AB339">
        <v>1.8877623322232688</v>
      </c>
      <c r="AC339">
        <v>2.0459568569583784</v>
      </c>
      <c r="AD339">
        <v>75.054696766001598</v>
      </c>
      <c r="AE339">
        <v>28.13912897342659</v>
      </c>
      <c r="AF339">
        <v>32.304468548437974</v>
      </c>
      <c r="AG339">
        <v>7.7117041395251116</v>
      </c>
      <c r="AH339">
        <v>7.7618542947271276</v>
      </c>
      <c r="AI339">
        <v>134</v>
      </c>
      <c r="AJ339">
        <v>114.81268656716421</v>
      </c>
      <c r="AK339">
        <v>25.994878877202144</v>
      </c>
    </row>
    <row r="340" spans="1:37">
      <c r="A340">
        <v>9</v>
      </c>
      <c r="B340">
        <v>6</v>
      </c>
      <c r="C340">
        <v>2024</v>
      </c>
      <c r="D340">
        <v>99</v>
      </c>
      <c r="E340">
        <v>99</v>
      </c>
      <c r="F340">
        <v>99</v>
      </c>
      <c r="G340">
        <v>99</v>
      </c>
      <c r="H340">
        <v>2</v>
      </c>
      <c r="I340">
        <v>99</v>
      </c>
      <c r="J340">
        <v>117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Q340">
        <v>214</v>
      </c>
      <c r="R340">
        <v>348</v>
      </c>
      <c r="S340">
        <v>8.3074712643678144</v>
      </c>
      <c r="T340">
        <v>7.7557471264367805</v>
      </c>
      <c r="U340">
        <v>44.0307471264368</v>
      </c>
      <c r="V340">
        <v>7.4712643678160928</v>
      </c>
      <c r="W340">
        <v>39.367816091954033</v>
      </c>
      <c r="X340">
        <v>100</v>
      </c>
      <c r="Y340">
        <v>95.689655172413822</v>
      </c>
      <c r="Z340">
        <v>72.988505747126439</v>
      </c>
      <c r="AA340">
        <v>12.483322323140102</v>
      </c>
      <c r="AB340">
        <v>2.0399040536321404</v>
      </c>
      <c r="AC340">
        <v>2.0707587216238874</v>
      </c>
      <c r="AD340">
        <v>75.885858727902473</v>
      </c>
      <c r="AE340">
        <v>45.541493316107427</v>
      </c>
      <c r="AF340">
        <v>51.641703973077313</v>
      </c>
      <c r="AG340">
        <v>7.31246060096659</v>
      </c>
      <c r="AH340">
        <v>7.6419585302295436</v>
      </c>
      <c r="AI340">
        <v>346</v>
      </c>
      <c r="AJ340">
        <v>119.16127167630061</v>
      </c>
      <c r="AK340">
        <v>25.555646732787778</v>
      </c>
    </row>
    <row r="341" spans="1:37">
      <c r="A341">
        <v>9</v>
      </c>
      <c r="B341">
        <v>7</v>
      </c>
      <c r="C341">
        <v>2024</v>
      </c>
      <c r="D341">
        <v>99</v>
      </c>
      <c r="E341">
        <v>99</v>
      </c>
      <c r="F341">
        <v>99</v>
      </c>
      <c r="G341">
        <v>99</v>
      </c>
      <c r="H341">
        <v>1</v>
      </c>
      <c r="I341">
        <v>99</v>
      </c>
      <c r="J341">
        <v>134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Q341">
        <v>401</v>
      </c>
      <c r="R341">
        <v>543</v>
      </c>
      <c r="S341">
        <v>8.3388581952117864</v>
      </c>
      <c r="T341">
        <v>7.3130755064456734</v>
      </c>
      <c r="U341">
        <v>42.422099447513801</v>
      </c>
      <c r="V341">
        <v>10.313075506445676</v>
      </c>
      <c r="W341">
        <v>24.677716390423569</v>
      </c>
      <c r="X341">
        <v>99.815837937384927</v>
      </c>
      <c r="Y341">
        <v>93.738489871086557</v>
      </c>
      <c r="Z341">
        <v>72.375690607734811</v>
      </c>
      <c r="AA341">
        <v>12.030155082947321</v>
      </c>
      <c r="AB341">
        <v>1.5624802567185965</v>
      </c>
      <c r="AC341">
        <v>1.8778426769910663</v>
      </c>
      <c r="AD341">
        <v>68.371067849147892</v>
      </c>
      <c r="AE341">
        <v>26.393604922383304</v>
      </c>
      <c r="AF341">
        <v>43.019642113480799</v>
      </c>
      <c r="AG341">
        <v>11.409960075646142</v>
      </c>
      <c r="AH341">
        <v>11.48844806304003</v>
      </c>
      <c r="AI341">
        <v>525</v>
      </c>
      <c r="AJ341">
        <v>116.34628571428564</v>
      </c>
      <c r="AK341">
        <v>26.51444224627194</v>
      </c>
    </row>
    <row r="342" spans="1:37">
      <c r="A342">
        <v>9</v>
      </c>
      <c r="B342">
        <v>8</v>
      </c>
      <c r="C342">
        <v>2024</v>
      </c>
      <c r="D342">
        <v>99</v>
      </c>
      <c r="E342">
        <v>99</v>
      </c>
      <c r="F342">
        <v>99</v>
      </c>
      <c r="G342">
        <v>99</v>
      </c>
      <c r="H342">
        <v>2</v>
      </c>
      <c r="I342">
        <v>99</v>
      </c>
      <c r="J342">
        <v>141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362</v>
      </c>
      <c r="R342">
        <v>520</v>
      </c>
      <c r="S342">
        <v>8.0461538461538442</v>
      </c>
      <c r="T342">
        <v>7.7461538461538479</v>
      </c>
      <c r="U342">
        <v>41.486153846153904</v>
      </c>
      <c r="V342">
        <v>11.346153846153848</v>
      </c>
      <c r="W342">
        <v>28.269230769230759</v>
      </c>
      <c r="X342">
        <v>98.846153846153825</v>
      </c>
      <c r="Y342">
        <v>90.384615384615358</v>
      </c>
      <c r="Z342">
        <v>65</v>
      </c>
      <c r="AA342">
        <v>13.190108495769628</v>
      </c>
      <c r="AB342">
        <v>1.7225273848958045</v>
      </c>
      <c r="AC342">
        <v>1.8545641763022569</v>
      </c>
      <c r="AD342">
        <v>81.364230165585809</v>
      </c>
      <c r="AE342">
        <v>46.812764488840941</v>
      </c>
      <c r="AF342">
        <v>57.31492271708499</v>
      </c>
      <c r="AG342">
        <v>10.926665265812147</v>
      </c>
      <c r="AH342">
        <v>10.759098786828439</v>
      </c>
      <c r="AI342">
        <v>510</v>
      </c>
      <c r="AJ342">
        <v>116.9847058823529</v>
      </c>
      <c r="AK342">
        <v>25.173304335980905</v>
      </c>
    </row>
    <row r="343" spans="1:37">
      <c r="A343">
        <v>9</v>
      </c>
      <c r="B343">
        <v>9</v>
      </c>
      <c r="C343">
        <v>2024</v>
      </c>
      <c r="D343">
        <v>99</v>
      </c>
      <c r="E343">
        <v>99</v>
      </c>
      <c r="F343">
        <v>99</v>
      </c>
      <c r="G343">
        <v>99</v>
      </c>
      <c r="H343">
        <v>2</v>
      </c>
      <c r="I343">
        <v>99</v>
      </c>
      <c r="J343">
        <v>143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5</v>
      </c>
      <c r="R343">
        <v>7</v>
      </c>
      <c r="S343">
        <v>8</v>
      </c>
      <c r="T343">
        <v>7</v>
      </c>
      <c r="U343">
        <v>35.685714285714297</v>
      </c>
      <c r="V343">
        <v>0</v>
      </c>
      <c r="W343">
        <v>0</v>
      </c>
      <c r="X343">
        <v>100</v>
      </c>
      <c r="Y343">
        <v>71.428571428571445</v>
      </c>
      <c r="Z343">
        <v>57.142857142857153</v>
      </c>
      <c r="AA343">
        <v>12.472533088056045</v>
      </c>
      <c r="AB343">
        <v>1.690308509457034</v>
      </c>
      <c r="AC343">
        <v>1.0690449676496976</v>
      </c>
      <c r="AD343">
        <v>91.409906999610527</v>
      </c>
      <c r="AE343">
        <v>42.534548631840558</v>
      </c>
      <c r="AF343">
        <v>55.339859052946629</v>
      </c>
      <c r="AG343">
        <v>0.14708972473208662</v>
      </c>
      <c r="AH343">
        <v>0.12458386843384917</v>
      </c>
      <c r="AI343">
        <v>0</v>
      </c>
    </row>
    <row r="344" spans="1:37">
      <c r="A344">
        <v>9</v>
      </c>
      <c r="B344">
        <v>10</v>
      </c>
      <c r="C344">
        <v>2024</v>
      </c>
      <c r="D344">
        <v>99</v>
      </c>
      <c r="E344">
        <v>99</v>
      </c>
      <c r="F344">
        <v>99</v>
      </c>
      <c r="G344">
        <v>99</v>
      </c>
      <c r="H344">
        <v>2</v>
      </c>
      <c r="I344">
        <v>99</v>
      </c>
      <c r="J344">
        <v>147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33</v>
      </c>
      <c r="R344">
        <v>49</v>
      </c>
      <c r="S344">
        <v>8.1020408163265305</v>
      </c>
      <c r="T344">
        <v>8.1224489795918373</v>
      </c>
      <c r="U344">
        <v>41.722448979591839</v>
      </c>
      <c r="V344">
        <v>4.0816326530612246</v>
      </c>
      <c r="W344">
        <v>48.979591836734691</v>
      </c>
      <c r="X344">
        <v>100</v>
      </c>
      <c r="Y344">
        <v>89.7959183673469</v>
      </c>
      <c r="Z344">
        <v>63.265306122448976</v>
      </c>
      <c r="AA344">
        <v>14.531222757181361</v>
      </c>
      <c r="AB344">
        <v>1.9922799774474764</v>
      </c>
      <c r="AC344">
        <v>1.5988854927184388</v>
      </c>
      <c r="AD344">
        <v>87.933197541957114</v>
      </c>
      <c r="AE344">
        <v>49.081048340590065</v>
      </c>
      <c r="AF344">
        <v>61.752998928358402</v>
      </c>
      <c r="AG344">
        <v>1.0296280731246059</v>
      </c>
      <c r="AH344">
        <v>1.0196127326907971</v>
      </c>
      <c r="AI344">
        <v>49</v>
      </c>
      <c r="AJ344">
        <v>117.02244897959184</v>
      </c>
      <c r="AK344">
        <v>25.091899223881832</v>
      </c>
    </row>
    <row r="345" spans="1:37">
      <c r="A345">
        <v>9</v>
      </c>
      <c r="B345">
        <v>11</v>
      </c>
      <c r="C345">
        <v>2024</v>
      </c>
      <c r="D345">
        <v>99</v>
      </c>
      <c r="E345">
        <v>99</v>
      </c>
      <c r="F345">
        <v>99</v>
      </c>
      <c r="G345">
        <v>99</v>
      </c>
      <c r="H345">
        <v>1</v>
      </c>
      <c r="I345">
        <v>99</v>
      </c>
      <c r="J345">
        <v>155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128</v>
      </c>
      <c r="R345">
        <v>198</v>
      </c>
      <c r="S345">
        <v>9.0858585858585847</v>
      </c>
      <c r="T345">
        <v>7.0656565656565649</v>
      </c>
      <c r="U345">
        <v>46.377777777777801</v>
      </c>
      <c r="V345">
        <v>8.5858585858585847</v>
      </c>
      <c r="W345">
        <v>20.707070707070702</v>
      </c>
      <c r="X345">
        <v>100</v>
      </c>
      <c r="Y345">
        <v>97.979797979797993</v>
      </c>
      <c r="Z345">
        <v>85.858585858585855</v>
      </c>
      <c r="AA345">
        <v>11.030930394339206</v>
      </c>
      <c r="AB345">
        <v>1.7019602543169925</v>
      </c>
      <c r="AC345">
        <v>2.1298106150055278</v>
      </c>
      <c r="AD345">
        <v>76.689625410925856</v>
      </c>
      <c r="AE345">
        <v>52.947338088159185</v>
      </c>
      <c r="AF345">
        <v>50.699908533176313</v>
      </c>
      <c r="AG345">
        <v>4.1605379281361632</v>
      </c>
      <c r="AH345">
        <v>4.5797788112664142</v>
      </c>
      <c r="AI345">
        <v>177</v>
      </c>
      <c r="AJ345">
        <v>119.0920903954802</v>
      </c>
      <c r="AK345">
        <v>27.387348033586392</v>
      </c>
    </row>
    <row r="346" spans="1:37">
      <c r="A346">
        <v>9</v>
      </c>
      <c r="B346">
        <v>12</v>
      </c>
      <c r="C346">
        <v>2024</v>
      </c>
      <c r="D346">
        <v>99</v>
      </c>
      <c r="E346">
        <v>99</v>
      </c>
      <c r="F346">
        <v>99</v>
      </c>
      <c r="G346">
        <v>99</v>
      </c>
      <c r="H346">
        <v>2</v>
      </c>
      <c r="I346">
        <v>99</v>
      </c>
      <c r="J346">
        <v>160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118</v>
      </c>
      <c r="R346">
        <v>176</v>
      </c>
      <c r="S346">
        <v>7.8295454545454541</v>
      </c>
      <c r="T346">
        <v>6.9715909090909101</v>
      </c>
      <c r="U346">
        <v>39.707386363636367</v>
      </c>
      <c r="V346">
        <v>14.772727272727275</v>
      </c>
      <c r="W346">
        <v>22.159090909090914</v>
      </c>
      <c r="X346">
        <v>94.886363636363654</v>
      </c>
      <c r="Y346">
        <v>92.045454545454561</v>
      </c>
      <c r="Z346">
        <v>61.931818181818173</v>
      </c>
      <c r="AA346">
        <v>12.84406928882658</v>
      </c>
      <c r="AB346">
        <v>1.6700679824832596</v>
      </c>
      <c r="AC346">
        <v>1.863003980845082</v>
      </c>
      <c r="AD346">
        <v>80.129674322438859</v>
      </c>
      <c r="AE346">
        <v>50.950375112082781</v>
      </c>
      <c r="AF346">
        <v>52.072606115355214</v>
      </c>
      <c r="AG346">
        <v>3.6982559361210328</v>
      </c>
      <c r="AH346">
        <v>3.4854057828260778</v>
      </c>
      <c r="AI346">
        <v>176</v>
      </c>
      <c r="AJ346">
        <v>116.9170454545455</v>
      </c>
      <c r="AK346">
        <v>24.007002576714235</v>
      </c>
    </row>
    <row r="347" spans="1:37">
      <c r="A347">
        <v>9</v>
      </c>
      <c r="B347">
        <v>13</v>
      </c>
      <c r="C347">
        <v>2024</v>
      </c>
      <c r="D347">
        <v>99</v>
      </c>
      <c r="E347">
        <v>99</v>
      </c>
      <c r="F347">
        <v>99</v>
      </c>
      <c r="G347">
        <v>99</v>
      </c>
      <c r="H347">
        <v>1</v>
      </c>
      <c r="I347">
        <v>99</v>
      </c>
      <c r="J347">
        <v>171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35</v>
      </c>
      <c r="R347">
        <v>59</v>
      </c>
      <c r="S347">
        <v>8.898305084745763</v>
      </c>
      <c r="T347">
        <v>6.8813559322033893</v>
      </c>
      <c r="U347">
        <v>50.496610169491518</v>
      </c>
      <c r="V347">
        <v>1.6949152542372876</v>
      </c>
      <c r="W347">
        <v>18.644067796610177</v>
      </c>
      <c r="X347">
        <v>100</v>
      </c>
      <c r="Y347">
        <v>98.305084745762727</v>
      </c>
      <c r="Z347">
        <v>94.915254237288124</v>
      </c>
      <c r="AA347">
        <v>10.262172864402467</v>
      </c>
      <c r="AB347">
        <v>1.336513491777374</v>
      </c>
      <c r="AC347">
        <v>1.6373267356926515</v>
      </c>
      <c r="AD347">
        <v>72.178424570626007</v>
      </c>
      <c r="AE347">
        <v>48.144108813069998</v>
      </c>
      <c r="AF347">
        <v>58.313059800056557</v>
      </c>
      <c r="AG347">
        <v>1.2397562513133009</v>
      </c>
      <c r="AH347">
        <v>1.4858795805643183</v>
      </c>
      <c r="AI347">
        <v>59</v>
      </c>
      <c r="AJ347">
        <v>122.7254237288136</v>
      </c>
      <c r="AK347">
        <v>27.099199426475391</v>
      </c>
    </row>
    <row r="348" spans="1:37" s="527" customFormat="1">
      <c r="A348" s="527">
        <v>9</v>
      </c>
      <c r="B348" s="527">
        <v>14</v>
      </c>
      <c r="C348" s="527">
        <v>2024</v>
      </c>
      <c r="D348" s="527">
        <v>99</v>
      </c>
      <c r="E348" s="527">
        <v>99</v>
      </c>
      <c r="F348" s="527">
        <v>99</v>
      </c>
      <c r="G348" s="527">
        <v>99</v>
      </c>
      <c r="H348" s="527">
        <v>1</v>
      </c>
      <c r="I348" s="527">
        <v>99</v>
      </c>
      <c r="J348" s="527">
        <v>172</v>
      </c>
      <c r="K348" s="527">
        <v>99</v>
      </c>
      <c r="L348" s="527">
        <v>99</v>
      </c>
      <c r="M348" s="527">
        <v>99</v>
      </c>
      <c r="N348" s="527">
        <v>99</v>
      </c>
      <c r="O348" s="527">
        <v>99</v>
      </c>
      <c r="P348" s="527">
        <v>9999</v>
      </c>
    </row>
    <row r="349" spans="1:37">
      <c r="A349" s="527">
        <v>9</v>
      </c>
      <c r="B349">
        <v>15</v>
      </c>
      <c r="C349">
        <v>2024</v>
      </c>
      <c r="D349">
        <v>99</v>
      </c>
      <c r="E349">
        <v>99</v>
      </c>
      <c r="F349">
        <v>99</v>
      </c>
      <c r="G349">
        <v>99</v>
      </c>
      <c r="H349">
        <v>2</v>
      </c>
      <c r="I349">
        <v>99</v>
      </c>
      <c r="J349">
        <v>175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77</v>
      </c>
      <c r="R349">
        <v>96</v>
      </c>
      <c r="S349">
        <v>8.4375</v>
      </c>
      <c r="T349">
        <v>7.4895833333333313</v>
      </c>
      <c r="U349">
        <v>40.892708333333346</v>
      </c>
      <c r="V349">
        <v>15.625</v>
      </c>
      <c r="W349">
        <v>32.291666666666664</v>
      </c>
      <c r="X349">
        <v>100</v>
      </c>
      <c r="Y349">
        <v>91.666666666666686</v>
      </c>
      <c r="Z349">
        <v>65.625</v>
      </c>
      <c r="AA349">
        <v>12.580376955067621</v>
      </c>
      <c r="AB349">
        <v>1.8417185135990064</v>
      </c>
      <c r="AC349">
        <v>1.9895287950640204</v>
      </c>
      <c r="AD349">
        <v>78.709135243477675</v>
      </c>
      <c r="AE349">
        <v>54.242976149899299</v>
      </c>
      <c r="AF349">
        <v>61.530124359178622</v>
      </c>
      <c r="AG349">
        <v>2.0172305106114727</v>
      </c>
      <c r="AH349">
        <v>1.9578818747428399</v>
      </c>
      <c r="AI349">
        <v>29</v>
      </c>
      <c r="AJ349">
        <v>113.48965517241378</v>
      </c>
      <c r="AK349">
        <v>25.912432450425193</v>
      </c>
    </row>
    <row r="350" spans="1:37">
      <c r="A350" s="527">
        <v>9</v>
      </c>
      <c r="B350">
        <v>16</v>
      </c>
      <c r="C350">
        <v>2024</v>
      </c>
      <c r="D350">
        <v>99</v>
      </c>
      <c r="E350">
        <v>99</v>
      </c>
      <c r="F350">
        <v>99</v>
      </c>
      <c r="G350">
        <v>99</v>
      </c>
      <c r="H350">
        <v>2</v>
      </c>
      <c r="I350">
        <v>99</v>
      </c>
      <c r="J350">
        <v>177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99</v>
      </c>
      <c r="R350">
        <v>147</v>
      </c>
      <c r="S350">
        <v>7.2448979591836737</v>
      </c>
      <c r="T350">
        <v>6.333333333333333</v>
      </c>
      <c r="U350">
        <v>38.453061224489801</v>
      </c>
      <c r="V350">
        <v>18.367346938775512</v>
      </c>
      <c r="W350">
        <v>8.8435374149659864</v>
      </c>
      <c r="X350">
        <v>100</v>
      </c>
      <c r="Y350">
        <v>91.836734693877574</v>
      </c>
      <c r="Z350">
        <v>59.183673469387749</v>
      </c>
      <c r="AA350">
        <v>11.26512471509268</v>
      </c>
      <c r="AB350">
        <v>1.6060762036405971</v>
      </c>
      <c r="AC350">
        <v>1.5750319436705935</v>
      </c>
      <c r="AD350">
        <v>76.006733261910014</v>
      </c>
      <c r="AE350">
        <v>53.381419474909443</v>
      </c>
      <c r="AF350">
        <v>51.095276363326967</v>
      </c>
      <c r="AG350">
        <v>3.0888842193738184</v>
      </c>
      <c r="AH350">
        <v>2.819146415969477</v>
      </c>
      <c r="AI350">
        <v>147</v>
      </c>
      <c r="AJ350">
        <v>117.61088435374153</v>
      </c>
      <c r="AK350">
        <v>23.202135554712655</v>
      </c>
    </row>
    <row r="351" spans="1:37">
      <c r="A351" s="527">
        <v>9</v>
      </c>
      <c r="B351">
        <v>17</v>
      </c>
      <c r="C351">
        <v>2024</v>
      </c>
      <c r="D351">
        <v>99</v>
      </c>
      <c r="E351">
        <v>99</v>
      </c>
      <c r="F351">
        <v>99</v>
      </c>
      <c r="G351">
        <v>99</v>
      </c>
      <c r="H351">
        <v>2</v>
      </c>
      <c r="I351">
        <v>99</v>
      </c>
      <c r="J351">
        <v>178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Q351">
        <v>31</v>
      </c>
      <c r="R351">
        <v>45</v>
      </c>
      <c r="S351">
        <v>7.8888888888888893</v>
      </c>
      <c r="T351">
        <v>6.6888888888888882</v>
      </c>
      <c r="U351">
        <v>41.591111111111111</v>
      </c>
      <c r="V351">
        <v>13.333333333333337</v>
      </c>
      <c r="W351">
        <v>15.555555555555555</v>
      </c>
      <c r="X351">
        <v>100</v>
      </c>
      <c r="Y351">
        <v>100</v>
      </c>
      <c r="Z351">
        <v>73.333333333333314</v>
      </c>
      <c r="AA351">
        <v>10.053320561933171</v>
      </c>
      <c r="AB351">
        <v>2.2233330556943551</v>
      </c>
      <c r="AC351">
        <v>1.786644554865936</v>
      </c>
      <c r="AD351">
        <v>70.54396000511089</v>
      </c>
      <c r="AE351">
        <v>39.36466922087078</v>
      </c>
      <c r="AF351">
        <v>43.324650686054873</v>
      </c>
      <c r="AG351">
        <v>0.94557680184912818</v>
      </c>
      <c r="AH351">
        <v>0.9334314177773898</v>
      </c>
      <c r="AI351">
        <v>43</v>
      </c>
      <c r="AJ351">
        <v>119.47209302325579</v>
      </c>
      <c r="AK351">
        <v>23.828481805596741</v>
      </c>
    </row>
    <row r="352" spans="1:37">
      <c r="A352" s="527">
        <v>9</v>
      </c>
      <c r="B352">
        <v>18</v>
      </c>
      <c r="C352">
        <v>2024</v>
      </c>
      <c r="D352">
        <v>99</v>
      </c>
      <c r="E352">
        <v>99</v>
      </c>
      <c r="F352">
        <v>99</v>
      </c>
      <c r="G352">
        <v>99</v>
      </c>
      <c r="H352">
        <v>2</v>
      </c>
      <c r="I352">
        <v>99</v>
      </c>
      <c r="J352">
        <v>181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  <c r="Q352">
        <v>90</v>
      </c>
      <c r="R352">
        <v>192</v>
      </c>
      <c r="S352">
        <v>7.59375</v>
      </c>
      <c r="T352">
        <v>6.40625</v>
      </c>
      <c r="U352">
        <v>34.866145833333348</v>
      </c>
      <c r="V352">
        <v>7.2916666666666687</v>
      </c>
      <c r="W352">
        <v>4.6875</v>
      </c>
      <c r="X352">
        <v>88.020833333333314</v>
      </c>
      <c r="Y352">
        <v>70.833333333333314</v>
      </c>
      <c r="Z352">
        <v>52.083333333333343</v>
      </c>
      <c r="AA352">
        <v>14.352302723909183</v>
      </c>
      <c r="AB352">
        <v>2.031410250089003</v>
      </c>
      <c r="AC352">
        <v>1.5882257199466323</v>
      </c>
      <c r="AD352">
        <v>88.379797932766891</v>
      </c>
      <c r="AE352">
        <v>61.42100873506056</v>
      </c>
      <c r="AF352">
        <v>60.647883915103215</v>
      </c>
      <c r="AG352">
        <v>4.0344610212229455</v>
      </c>
      <c r="AH352">
        <v>3.3386781043103144</v>
      </c>
      <c r="AI352">
        <v>89</v>
      </c>
      <c r="AJ352">
        <v>108.10112359550563</v>
      </c>
      <c r="AK352">
        <v>21.988767778359723</v>
      </c>
    </row>
    <row r="353" spans="1:37">
      <c r="A353" s="527">
        <v>9</v>
      </c>
      <c r="B353">
        <v>19</v>
      </c>
      <c r="C353">
        <v>2024</v>
      </c>
      <c r="D353">
        <v>99</v>
      </c>
      <c r="E353">
        <v>99</v>
      </c>
      <c r="F353">
        <v>99</v>
      </c>
      <c r="G353">
        <v>99</v>
      </c>
      <c r="H353">
        <v>2</v>
      </c>
      <c r="I353">
        <v>99</v>
      </c>
      <c r="J353">
        <v>262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</row>
    <row r="354" spans="1:37">
      <c r="A354" s="527">
        <v>9</v>
      </c>
      <c r="B354">
        <v>20</v>
      </c>
      <c r="C354">
        <v>2024</v>
      </c>
      <c r="D354">
        <v>99</v>
      </c>
      <c r="E354">
        <v>99</v>
      </c>
      <c r="F354">
        <v>99</v>
      </c>
      <c r="G354">
        <v>99</v>
      </c>
      <c r="H354">
        <v>2</v>
      </c>
      <c r="I354">
        <v>99</v>
      </c>
      <c r="J354">
        <v>267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3</v>
      </c>
      <c r="R354">
        <v>4</v>
      </c>
      <c r="S354">
        <v>7.25</v>
      </c>
      <c r="T354">
        <v>7.5</v>
      </c>
      <c r="U354">
        <v>35.825000000000003</v>
      </c>
      <c r="V354">
        <v>25</v>
      </c>
      <c r="W354">
        <v>0</v>
      </c>
      <c r="X354">
        <v>100</v>
      </c>
      <c r="Y354">
        <v>75</v>
      </c>
      <c r="Z354">
        <v>50</v>
      </c>
      <c r="AA354">
        <v>9.4608073122751932</v>
      </c>
      <c r="AB354">
        <v>0.4330127018922193</v>
      </c>
      <c r="AC354">
        <v>0.5</v>
      </c>
      <c r="AD354">
        <v>61.483167028866497</v>
      </c>
      <c r="AE354">
        <v>-20.875596921178055</v>
      </c>
      <c r="AF354">
        <v>57.735026918962582</v>
      </c>
      <c r="AG354">
        <v>8.4051271275478012E-2</v>
      </c>
      <c r="AH354">
        <v>7.1468648304926261E-2</v>
      </c>
      <c r="AI354">
        <v>4</v>
      </c>
      <c r="AJ354">
        <v>118.77500000000001</v>
      </c>
      <c r="AK354">
        <v>20.8111383400311</v>
      </c>
    </row>
    <row r="355" spans="1:37">
      <c r="A355" s="527">
        <v>9</v>
      </c>
      <c r="B355">
        <v>21</v>
      </c>
      <c r="C355">
        <v>2024</v>
      </c>
      <c r="D355">
        <v>99</v>
      </c>
      <c r="E355">
        <v>99</v>
      </c>
      <c r="F355">
        <v>99</v>
      </c>
      <c r="G355">
        <v>99</v>
      </c>
      <c r="H355">
        <v>1</v>
      </c>
      <c r="I355">
        <v>99</v>
      </c>
      <c r="J355">
        <v>309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245</v>
      </c>
      <c r="R355">
        <v>370</v>
      </c>
      <c r="S355">
        <v>8.1972972972972951</v>
      </c>
      <c r="T355">
        <v>7.5189189189189198</v>
      </c>
      <c r="U355">
        <v>41.984054054053992</v>
      </c>
      <c r="V355">
        <v>11.891891891891889</v>
      </c>
      <c r="W355">
        <v>29.459459459459463</v>
      </c>
      <c r="X355">
        <v>99.189189189189179</v>
      </c>
      <c r="Y355">
        <v>92.432432432432449</v>
      </c>
      <c r="Z355">
        <v>70</v>
      </c>
      <c r="AA355">
        <v>12.623923654296881</v>
      </c>
      <c r="AB355">
        <v>1.823715614163582</v>
      </c>
      <c r="AC355">
        <v>1.650853642871654</v>
      </c>
      <c r="AD355">
        <v>79.266518851622223</v>
      </c>
      <c r="AE355">
        <v>44.810137908888237</v>
      </c>
      <c r="AF355">
        <v>53.06491175787901</v>
      </c>
      <c r="AG355">
        <v>7.7747425929817187</v>
      </c>
      <c r="AH355">
        <v>7.7473909953492894</v>
      </c>
      <c r="AI355">
        <v>370</v>
      </c>
      <c r="AJ355">
        <v>117.53189189189187</v>
      </c>
      <c r="AK355">
        <v>25.243415193127081</v>
      </c>
    </row>
    <row r="356" spans="1:37">
      <c r="A356" s="527">
        <v>9</v>
      </c>
      <c r="B356">
        <v>22</v>
      </c>
      <c r="C356">
        <v>2024</v>
      </c>
      <c r="D356">
        <v>99</v>
      </c>
      <c r="E356">
        <v>99</v>
      </c>
      <c r="F356">
        <v>99</v>
      </c>
      <c r="G356">
        <v>99</v>
      </c>
      <c r="H356">
        <v>2</v>
      </c>
      <c r="I356">
        <v>99</v>
      </c>
      <c r="J356">
        <v>470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50</v>
      </c>
      <c r="R356">
        <v>73</v>
      </c>
      <c r="S356">
        <v>7.8767123287671232</v>
      </c>
      <c r="T356">
        <v>7.726027397260272</v>
      </c>
      <c r="U356">
        <v>38.16986301369861</v>
      </c>
      <c r="V356">
        <v>6.8493150684931505</v>
      </c>
      <c r="W356">
        <v>31.506849315068493</v>
      </c>
      <c r="X356">
        <v>98.63013698630138</v>
      </c>
      <c r="Y356">
        <v>83.561643835616422</v>
      </c>
      <c r="Z356">
        <v>56.164383561643838</v>
      </c>
      <c r="AA356">
        <v>13.461631777694071</v>
      </c>
      <c r="AB356">
        <v>1.7822965443606149</v>
      </c>
      <c r="AC356">
        <v>2.8919362332754841</v>
      </c>
      <c r="AD356">
        <v>77.725314834371872</v>
      </c>
      <c r="AE356">
        <v>33.671001297519631</v>
      </c>
      <c r="AF356">
        <v>52.498979622547054</v>
      </c>
      <c r="AG356">
        <v>1.5339357007774745</v>
      </c>
      <c r="AH356">
        <v>1.3896737029786916</v>
      </c>
      <c r="AI356">
        <v>64</v>
      </c>
      <c r="AJ356">
        <v>115.61250000000003</v>
      </c>
      <c r="AK356">
        <v>24.291614737637421</v>
      </c>
    </row>
    <row r="357" spans="1:37">
      <c r="A357" s="527">
        <v>9</v>
      </c>
      <c r="B357">
        <v>23</v>
      </c>
      <c r="C357">
        <v>2024</v>
      </c>
      <c r="D357">
        <v>99</v>
      </c>
      <c r="E357">
        <v>99</v>
      </c>
      <c r="F357">
        <v>99</v>
      </c>
      <c r="G357">
        <v>99</v>
      </c>
      <c r="H357">
        <v>2</v>
      </c>
      <c r="I357">
        <v>99</v>
      </c>
      <c r="J357">
        <v>629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</row>
    <row r="358" spans="1:37">
      <c r="A358" s="527">
        <v>9</v>
      </c>
      <c r="B358">
        <v>24</v>
      </c>
      <c r="C358">
        <v>2024</v>
      </c>
      <c r="D358">
        <v>99</v>
      </c>
      <c r="E358">
        <v>99</v>
      </c>
      <c r="F358">
        <v>99</v>
      </c>
      <c r="G358">
        <v>99</v>
      </c>
      <c r="H358">
        <v>1</v>
      </c>
      <c r="I358">
        <v>99</v>
      </c>
      <c r="J358">
        <v>643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122</v>
      </c>
      <c r="R358">
        <v>222</v>
      </c>
      <c r="S358">
        <v>7.3873873873873892</v>
      </c>
      <c r="T358">
        <v>6.8288288288288301</v>
      </c>
      <c r="U358">
        <v>36.246846846846864</v>
      </c>
      <c r="V358">
        <v>13.513513513513516</v>
      </c>
      <c r="W358">
        <v>19.819819819819823</v>
      </c>
      <c r="X358">
        <v>94.594594594594625</v>
      </c>
      <c r="Y358">
        <v>80.63063063063062</v>
      </c>
      <c r="Z358">
        <v>50.900900900900886</v>
      </c>
      <c r="AA358">
        <v>13.285898639920376</v>
      </c>
      <c r="AB358">
        <v>1.7329409006790524</v>
      </c>
      <c r="AC358">
        <v>1.8762329225630356</v>
      </c>
      <c r="AD358">
        <v>75.931843792151156</v>
      </c>
      <c r="AE358">
        <v>36.601369561160126</v>
      </c>
      <c r="AF358">
        <v>49.004619614305192</v>
      </c>
      <c r="AG358">
        <v>4.6648455557890323</v>
      </c>
      <c r="AH358">
        <v>4.013216463224567</v>
      </c>
      <c r="AI358">
        <v>83</v>
      </c>
      <c r="AJ358">
        <v>113.40602409638559</v>
      </c>
      <c r="AK358">
        <v>24.765611119604063</v>
      </c>
    </row>
    <row r="359" spans="1:37">
      <c r="A359" s="527">
        <v>9</v>
      </c>
      <c r="B359">
        <v>25</v>
      </c>
      <c r="C359">
        <v>2024</v>
      </c>
      <c r="D359">
        <v>99</v>
      </c>
      <c r="E359">
        <v>99</v>
      </c>
      <c r="F359">
        <v>99</v>
      </c>
      <c r="G359">
        <v>99</v>
      </c>
      <c r="H359">
        <v>2</v>
      </c>
      <c r="I359">
        <v>99</v>
      </c>
      <c r="J359">
        <v>704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</row>
    <row r="360" spans="1:37">
      <c r="A360" s="527">
        <v>9</v>
      </c>
      <c r="B360">
        <v>26</v>
      </c>
      <c r="C360">
        <v>2024</v>
      </c>
      <c r="D360">
        <v>99</v>
      </c>
      <c r="E360">
        <v>99</v>
      </c>
      <c r="F360">
        <v>99</v>
      </c>
      <c r="G360">
        <v>99</v>
      </c>
      <c r="H360">
        <v>1</v>
      </c>
      <c r="I360">
        <v>99</v>
      </c>
      <c r="J360">
        <v>802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26</v>
      </c>
      <c r="R360">
        <v>43</v>
      </c>
      <c r="S360">
        <v>8.8139534883720874</v>
      </c>
      <c r="T360">
        <v>7.6279069767441889</v>
      </c>
      <c r="U360">
        <v>43.941860465116278</v>
      </c>
      <c r="V360">
        <v>16.279069767441861</v>
      </c>
      <c r="W360">
        <v>25.581395348837205</v>
      </c>
      <c r="X360">
        <v>100</v>
      </c>
      <c r="Y360">
        <v>93.023255813953469</v>
      </c>
      <c r="Z360">
        <v>65.116279069767444</v>
      </c>
      <c r="AA360">
        <v>13.012395388550509</v>
      </c>
      <c r="AB360">
        <v>1.9796148786074828</v>
      </c>
      <c r="AC360">
        <v>1.8429407215031577</v>
      </c>
      <c r="AD360">
        <v>85.498709665261856</v>
      </c>
      <c r="AE360">
        <v>61.663916360227454</v>
      </c>
      <c r="AF360">
        <v>47.822841414173311</v>
      </c>
      <c r="AG360">
        <v>0.90355116621138898</v>
      </c>
      <c r="AH360">
        <v>0.94235876463473989</v>
      </c>
      <c r="AI360">
        <v>43</v>
      </c>
      <c r="AJ360">
        <v>119.80465116279063</v>
      </c>
      <c r="AK360">
        <v>25.135858301169659</v>
      </c>
    </row>
    <row r="361" spans="1:37">
      <c r="A361" s="527">
        <v>9</v>
      </c>
      <c r="B361">
        <v>27</v>
      </c>
      <c r="C361">
        <v>2023</v>
      </c>
      <c r="D361">
        <v>99</v>
      </c>
      <c r="E361">
        <v>99</v>
      </c>
      <c r="F361">
        <v>99</v>
      </c>
      <c r="G361">
        <v>99</v>
      </c>
      <c r="H361">
        <v>1</v>
      </c>
      <c r="I361">
        <v>99</v>
      </c>
      <c r="J361">
        <v>103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Q361">
        <v>23</v>
      </c>
      <c r="R361">
        <v>47</v>
      </c>
      <c r="S361">
        <v>9.8085106382978733</v>
      </c>
      <c r="T361">
        <v>9.0212765957446788</v>
      </c>
      <c r="U361">
        <v>51.08936170212769</v>
      </c>
      <c r="V361">
        <v>2.1276595744680855</v>
      </c>
      <c r="W361">
        <v>57.446808510638292</v>
      </c>
      <c r="X361">
        <v>100</v>
      </c>
      <c r="Y361">
        <v>100</v>
      </c>
      <c r="Z361">
        <v>91.489361702127681</v>
      </c>
      <c r="AA361">
        <v>11.488537007439083</v>
      </c>
      <c r="AB361">
        <v>1.7821609864997441</v>
      </c>
      <c r="AC361">
        <v>1.8391644923382404</v>
      </c>
      <c r="AD361">
        <v>72.566331899980298</v>
      </c>
      <c r="AE361">
        <v>17.693546723107659</v>
      </c>
      <c r="AF361">
        <v>-7.6653106720441215</v>
      </c>
      <c r="AG361">
        <v>0.90541321518011963</v>
      </c>
      <c r="AH361">
        <v>1.0987996716413908</v>
      </c>
      <c r="AI361">
        <v>0</v>
      </c>
    </row>
    <row r="362" spans="1:37">
      <c r="A362" s="527">
        <v>9</v>
      </c>
      <c r="B362">
        <v>28</v>
      </c>
      <c r="C362">
        <v>2023</v>
      </c>
      <c r="D362">
        <v>99</v>
      </c>
      <c r="E362">
        <v>99</v>
      </c>
      <c r="F362">
        <v>99</v>
      </c>
      <c r="G362">
        <v>99</v>
      </c>
      <c r="H362">
        <v>2</v>
      </c>
      <c r="I362">
        <v>99</v>
      </c>
      <c r="J362">
        <v>106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134</v>
      </c>
      <c r="R362">
        <v>205</v>
      </c>
      <c r="S362">
        <v>8.034146341463412</v>
      </c>
      <c r="T362">
        <v>7.1219512195121943</v>
      </c>
      <c r="U362">
        <v>40.848780487804888</v>
      </c>
      <c r="V362">
        <v>10.24390243902439</v>
      </c>
      <c r="W362">
        <v>26.829268292682919</v>
      </c>
      <c r="X362">
        <v>99.512195121951237</v>
      </c>
      <c r="Y362">
        <v>91.707317073170714</v>
      </c>
      <c r="Z362">
        <v>67.317073170731689</v>
      </c>
      <c r="AA362">
        <v>12.284591219882641</v>
      </c>
      <c r="AB362">
        <v>2.3918163070931842</v>
      </c>
      <c r="AC362">
        <v>2.1908359241168545</v>
      </c>
      <c r="AD362">
        <v>68.48710025298513</v>
      </c>
      <c r="AE362">
        <v>47.050069555638551</v>
      </c>
      <c r="AF362">
        <v>45.90756716943168</v>
      </c>
      <c r="AG362">
        <v>3.9491427470622225</v>
      </c>
      <c r="AH362">
        <v>3.8319791980364006</v>
      </c>
      <c r="AI362">
        <v>151</v>
      </c>
      <c r="AJ362">
        <v>117.28145695364238</v>
      </c>
      <c r="AK362">
        <v>24.66765768716386</v>
      </c>
    </row>
    <row r="363" spans="1:37">
      <c r="A363" s="527">
        <v>9</v>
      </c>
      <c r="B363">
        <v>29</v>
      </c>
      <c r="C363">
        <v>2023</v>
      </c>
      <c r="D363">
        <v>99</v>
      </c>
      <c r="E363">
        <v>99</v>
      </c>
      <c r="F363">
        <v>99</v>
      </c>
      <c r="G363">
        <v>99</v>
      </c>
      <c r="H363">
        <v>1</v>
      </c>
      <c r="I363">
        <v>99</v>
      </c>
      <c r="J363">
        <v>110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Q363">
        <v>415</v>
      </c>
      <c r="R363">
        <v>701</v>
      </c>
      <c r="S363">
        <v>7.6105563480741809</v>
      </c>
      <c r="T363">
        <v>6.7589158345221101</v>
      </c>
      <c r="U363">
        <v>44.227246790299525</v>
      </c>
      <c r="V363">
        <v>9.4151212553495025</v>
      </c>
      <c r="W363">
        <v>15.121255349500711</v>
      </c>
      <c r="X363">
        <v>99.71469329529242</v>
      </c>
      <c r="Y363">
        <v>96.718972895863047</v>
      </c>
      <c r="Z363">
        <v>77.318116975748922</v>
      </c>
      <c r="AA363">
        <v>11.877282021819324</v>
      </c>
      <c r="AB363">
        <v>1.8621088021890879</v>
      </c>
      <c r="AC363">
        <v>1.9900812448143483</v>
      </c>
      <c r="AD363">
        <v>72.307996755129111</v>
      </c>
      <c r="AE363">
        <v>49.717078268848482</v>
      </c>
      <c r="AF363">
        <v>45.161905957688681</v>
      </c>
      <c r="AG363">
        <v>13.504141783856676</v>
      </c>
      <c r="AH363">
        <v>14.187246318423917</v>
      </c>
      <c r="AI363">
        <v>196</v>
      </c>
      <c r="AJ363">
        <v>117.11989795918362</v>
      </c>
      <c r="AK363">
        <v>26.138271448466739</v>
      </c>
    </row>
    <row r="364" spans="1:37">
      <c r="A364" s="527">
        <v>9</v>
      </c>
      <c r="B364">
        <v>30</v>
      </c>
      <c r="C364">
        <v>2023</v>
      </c>
      <c r="D364">
        <v>99</v>
      </c>
      <c r="E364">
        <v>99</v>
      </c>
      <c r="F364">
        <v>99</v>
      </c>
      <c r="G364">
        <v>99</v>
      </c>
      <c r="H364">
        <v>1</v>
      </c>
      <c r="I364">
        <v>99</v>
      </c>
      <c r="J364">
        <v>111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Q364">
        <v>356</v>
      </c>
      <c r="R364">
        <v>505</v>
      </c>
      <c r="S364">
        <v>8.4475247524752497</v>
      </c>
      <c r="T364">
        <v>7.2910891089108896</v>
      </c>
      <c r="U364">
        <v>45.838415841584158</v>
      </c>
      <c r="V364">
        <v>9.3069306930693045</v>
      </c>
      <c r="W364">
        <v>22.772277227722775</v>
      </c>
      <c r="X364">
        <v>99.603960396039611</v>
      </c>
      <c r="Y364">
        <v>98.019801980198011</v>
      </c>
      <c r="Z364">
        <v>84.356435643564353</v>
      </c>
      <c r="AA364">
        <v>11.175373804426345</v>
      </c>
      <c r="AB364">
        <v>1.5187666999876124</v>
      </c>
      <c r="AC364">
        <v>1.8943427507729795</v>
      </c>
      <c r="AD364">
        <v>71.081968668902647</v>
      </c>
      <c r="AE364">
        <v>54.404991848932163</v>
      </c>
      <c r="AF364">
        <v>42.893955748566071</v>
      </c>
      <c r="AG364">
        <v>9.7283760354459652</v>
      </c>
      <c r="AH364">
        <v>10.592809561479083</v>
      </c>
      <c r="AI364">
        <v>121</v>
      </c>
      <c r="AJ364">
        <v>118.8735537190083</v>
      </c>
      <c r="AK364">
        <v>27.524124263042424</v>
      </c>
    </row>
    <row r="365" spans="1:37">
      <c r="A365" s="527">
        <v>9</v>
      </c>
      <c r="B365">
        <v>31</v>
      </c>
      <c r="C365">
        <v>2023</v>
      </c>
      <c r="D365">
        <v>99</v>
      </c>
      <c r="E365">
        <v>99</v>
      </c>
      <c r="F365">
        <v>99</v>
      </c>
      <c r="G365">
        <v>99</v>
      </c>
      <c r="H365">
        <v>1</v>
      </c>
      <c r="I365">
        <v>99</v>
      </c>
      <c r="J365">
        <v>116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  <c r="Q365">
        <v>302</v>
      </c>
      <c r="R365">
        <v>440</v>
      </c>
      <c r="S365">
        <v>8.5113636363636385</v>
      </c>
      <c r="T365">
        <v>6.8113636363636356</v>
      </c>
      <c r="U365">
        <v>43.612727272727277</v>
      </c>
      <c r="V365">
        <v>15</v>
      </c>
      <c r="W365">
        <v>17.272727272727277</v>
      </c>
      <c r="X365">
        <v>99.772727272727266</v>
      </c>
      <c r="Y365">
        <v>95.681818181818173</v>
      </c>
      <c r="Z365">
        <v>71.136363636363654</v>
      </c>
      <c r="AA365">
        <v>12.928818121411137</v>
      </c>
      <c r="AB365">
        <v>1.7424794128288057</v>
      </c>
      <c r="AC365">
        <v>1.8752837250898271</v>
      </c>
      <c r="AD365">
        <v>74.356670519108789</v>
      </c>
      <c r="AE365">
        <v>38.917318831930125</v>
      </c>
      <c r="AF365">
        <v>34.598411993843023</v>
      </c>
      <c r="AG365">
        <v>8.4762088229628194</v>
      </c>
      <c r="AH365">
        <v>8.781245285244724</v>
      </c>
      <c r="AI365">
        <v>0</v>
      </c>
    </row>
    <row r="366" spans="1:37">
      <c r="A366" s="527">
        <v>9</v>
      </c>
      <c r="B366">
        <v>32</v>
      </c>
      <c r="C366">
        <v>2023</v>
      </c>
      <c r="D366">
        <v>99</v>
      </c>
      <c r="E366">
        <v>99</v>
      </c>
      <c r="F366">
        <v>99</v>
      </c>
      <c r="G366">
        <v>99</v>
      </c>
      <c r="H366">
        <v>2</v>
      </c>
      <c r="I366">
        <v>99</v>
      </c>
      <c r="J366">
        <v>117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Q366">
        <v>181</v>
      </c>
      <c r="R366">
        <v>300</v>
      </c>
      <c r="S366">
        <v>8.1</v>
      </c>
      <c r="T366">
        <v>7.34</v>
      </c>
      <c r="U366">
        <v>43.839666666666737</v>
      </c>
      <c r="V366">
        <v>10.333333333333336</v>
      </c>
      <c r="W366">
        <v>22.666666666666671</v>
      </c>
      <c r="X366">
        <v>99.666666666666686</v>
      </c>
      <c r="Y366">
        <v>93.666666666666686</v>
      </c>
      <c r="Z366">
        <v>72.333333333333314</v>
      </c>
      <c r="AA366">
        <v>12.818010501720527</v>
      </c>
      <c r="AB366">
        <v>1.9433647796197877</v>
      </c>
      <c r="AC366">
        <v>1.8702228031262296</v>
      </c>
      <c r="AD366">
        <v>80.321063769660313</v>
      </c>
      <c r="AE366">
        <v>52.449659807817504</v>
      </c>
      <c r="AF366">
        <v>54.734339826155889</v>
      </c>
      <c r="AG366">
        <v>5.7792332883837414</v>
      </c>
      <c r="AH366">
        <v>6.01836723365835</v>
      </c>
      <c r="AI366">
        <v>298</v>
      </c>
      <c r="AJ366">
        <v>120.01845637583902</v>
      </c>
      <c r="AK366">
        <v>24.738893024846639</v>
      </c>
    </row>
    <row r="367" spans="1:37">
      <c r="A367" s="527">
        <v>9</v>
      </c>
      <c r="B367">
        <v>33</v>
      </c>
      <c r="C367">
        <v>2023</v>
      </c>
      <c r="D367">
        <v>99</v>
      </c>
      <c r="E367">
        <v>99</v>
      </c>
      <c r="F367">
        <v>99</v>
      </c>
      <c r="G367">
        <v>99</v>
      </c>
      <c r="H367">
        <v>1</v>
      </c>
      <c r="I367">
        <v>99</v>
      </c>
      <c r="J367">
        <v>134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  <c r="Q367">
        <v>408</v>
      </c>
      <c r="R367">
        <v>545</v>
      </c>
      <c r="S367">
        <v>7.862385321100918</v>
      </c>
      <c r="T367">
        <v>7.3798165137614689</v>
      </c>
      <c r="U367">
        <v>42.641100917431181</v>
      </c>
      <c r="V367">
        <v>9.7247706422018361</v>
      </c>
      <c r="W367">
        <v>28.807339449541288</v>
      </c>
      <c r="X367">
        <v>98.899082568807358</v>
      </c>
      <c r="Y367">
        <v>91.376146788990809</v>
      </c>
      <c r="Z367">
        <v>72.660550458715591</v>
      </c>
      <c r="AA367">
        <v>12.966047358739784</v>
      </c>
      <c r="AB367">
        <v>1.883135633678682</v>
      </c>
      <c r="AC367">
        <v>1.9983378329935015</v>
      </c>
      <c r="AD367">
        <v>61.335224005664941</v>
      </c>
      <c r="AE367">
        <v>42.571966681193366</v>
      </c>
      <c r="AF367">
        <v>42.15130937776911</v>
      </c>
      <c r="AG367">
        <v>10.498940473897129</v>
      </c>
      <c r="AH367">
        <v>10.634451561362212</v>
      </c>
      <c r="AI367">
        <v>2</v>
      </c>
      <c r="AJ367">
        <v>113.7</v>
      </c>
      <c r="AK367">
        <v>25.340739679769001</v>
      </c>
    </row>
    <row r="368" spans="1:37">
      <c r="A368" s="527">
        <v>9</v>
      </c>
      <c r="B368">
        <v>34</v>
      </c>
      <c r="C368">
        <v>2023</v>
      </c>
      <c r="D368">
        <v>99</v>
      </c>
      <c r="E368">
        <v>99</v>
      </c>
      <c r="F368">
        <v>99</v>
      </c>
      <c r="G368">
        <v>99</v>
      </c>
      <c r="H368">
        <v>2</v>
      </c>
      <c r="I368">
        <v>99</v>
      </c>
      <c r="J368">
        <v>141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  <c r="Q368">
        <v>338</v>
      </c>
      <c r="R368">
        <v>464</v>
      </c>
      <c r="S368">
        <v>8.1594827586206904</v>
      </c>
      <c r="T368">
        <v>7.8168103448275854</v>
      </c>
      <c r="U368">
        <v>41.103017241379341</v>
      </c>
      <c r="V368">
        <v>11.206896551724139</v>
      </c>
      <c r="W368">
        <v>33.189655172413794</v>
      </c>
      <c r="X368">
        <v>99.137931034482804</v>
      </c>
      <c r="Y368">
        <v>89.870689655172441</v>
      </c>
      <c r="Z368">
        <v>67.025862068965523</v>
      </c>
      <c r="AA368">
        <v>12.977813941082502</v>
      </c>
      <c r="AB368">
        <v>1.3851103807798515</v>
      </c>
      <c r="AC368">
        <v>2.0789528610609889</v>
      </c>
      <c r="AD368">
        <v>71.125415106092902</v>
      </c>
      <c r="AE368">
        <v>47.627858525310657</v>
      </c>
      <c r="AF368">
        <v>52.880993171821949</v>
      </c>
      <c r="AG368">
        <v>8.9385474860335208</v>
      </c>
      <c r="AH368">
        <v>8.7273394875938255</v>
      </c>
      <c r="AI368">
        <v>0</v>
      </c>
    </row>
    <row r="369" spans="1:37">
      <c r="A369" s="527">
        <v>9</v>
      </c>
      <c r="B369">
        <v>35</v>
      </c>
      <c r="C369">
        <v>2023</v>
      </c>
      <c r="D369">
        <v>99</v>
      </c>
      <c r="E369">
        <v>99</v>
      </c>
      <c r="F369">
        <v>99</v>
      </c>
      <c r="G369">
        <v>99</v>
      </c>
      <c r="H369">
        <v>2</v>
      </c>
      <c r="I369">
        <v>99</v>
      </c>
      <c r="J369">
        <v>143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  <c r="Q369">
        <v>72</v>
      </c>
      <c r="R369">
        <v>106</v>
      </c>
      <c r="S369">
        <v>8.603773584905662</v>
      </c>
      <c r="T369">
        <v>7.1509433962264151</v>
      </c>
      <c r="U369">
        <v>44.410094339622653</v>
      </c>
      <c r="V369">
        <v>11.320754716981128</v>
      </c>
      <c r="W369">
        <v>18.867924528301881</v>
      </c>
      <c r="X369">
        <v>100</v>
      </c>
      <c r="Y369">
        <v>98.113207547169822</v>
      </c>
      <c r="Z369">
        <v>81.132075471698116</v>
      </c>
      <c r="AA369">
        <v>10.761013708235629</v>
      </c>
      <c r="AB369">
        <v>2.2049654311371403</v>
      </c>
      <c r="AC369">
        <v>2.1882725711968836</v>
      </c>
      <c r="AD369">
        <v>64.594373849920231</v>
      </c>
      <c r="AE369">
        <v>44.216270870453251</v>
      </c>
      <c r="AF369">
        <v>45.427016275324704</v>
      </c>
      <c r="AG369">
        <v>2.0419957618955888</v>
      </c>
      <c r="AH369">
        <v>2.1541589581299769</v>
      </c>
      <c r="AI369">
        <v>0</v>
      </c>
    </row>
    <row r="370" spans="1:37">
      <c r="A370" s="527">
        <v>9</v>
      </c>
      <c r="B370">
        <v>36</v>
      </c>
      <c r="C370">
        <v>2023</v>
      </c>
      <c r="D370">
        <v>99</v>
      </c>
      <c r="E370">
        <v>99</v>
      </c>
      <c r="F370">
        <v>99</v>
      </c>
      <c r="G370">
        <v>99</v>
      </c>
      <c r="H370">
        <v>2</v>
      </c>
      <c r="I370">
        <v>99</v>
      </c>
      <c r="J370">
        <v>147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37</v>
      </c>
      <c r="R370">
        <v>51</v>
      </c>
      <c r="S370">
        <v>7.862745098039218</v>
      </c>
      <c r="T370">
        <v>7.3725490196078418</v>
      </c>
      <c r="U370">
        <v>37.362745098039206</v>
      </c>
      <c r="V370">
        <v>9.8039215686274535</v>
      </c>
      <c r="W370">
        <v>33.333333333333343</v>
      </c>
      <c r="X370">
        <v>98.039215686274531</v>
      </c>
      <c r="Y370">
        <v>84.313725490196092</v>
      </c>
      <c r="Z370">
        <v>52.941176470588239</v>
      </c>
      <c r="AA370">
        <v>13.012738265650295</v>
      </c>
      <c r="AB370">
        <v>1.3433876967027978</v>
      </c>
      <c r="AC370">
        <v>1.9996154955265844</v>
      </c>
      <c r="AD370">
        <v>69.984529211186015</v>
      </c>
      <c r="AE370">
        <v>35.116228142929344</v>
      </c>
      <c r="AF370">
        <v>46.429353161309059</v>
      </c>
      <c r="AG370">
        <v>0.98246965902523586</v>
      </c>
      <c r="AH370">
        <v>0.87196517337692403</v>
      </c>
      <c r="AI370">
        <v>0</v>
      </c>
    </row>
    <row r="371" spans="1:37">
      <c r="A371" s="527">
        <v>9</v>
      </c>
      <c r="B371">
        <v>37</v>
      </c>
      <c r="C371">
        <v>2023</v>
      </c>
      <c r="D371">
        <v>99</v>
      </c>
      <c r="E371">
        <v>99</v>
      </c>
      <c r="F371">
        <v>99</v>
      </c>
      <c r="G371">
        <v>99</v>
      </c>
      <c r="H371">
        <v>1</v>
      </c>
      <c r="I371">
        <v>99</v>
      </c>
      <c r="J371">
        <v>155</v>
      </c>
      <c r="K371">
        <v>99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120</v>
      </c>
      <c r="R371">
        <v>198</v>
      </c>
      <c r="S371">
        <v>8.6616161616161609</v>
      </c>
      <c r="T371">
        <v>6.7424242424242413</v>
      </c>
      <c r="U371">
        <v>42.992929292929311</v>
      </c>
      <c r="V371">
        <v>11.111111111111112</v>
      </c>
      <c r="W371">
        <v>18.686868686868689</v>
      </c>
      <c r="X371">
        <v>100</v>
      </c>
      <c r="Y371">
        <v>98.484848484848484</v>
      </c>
      <c r="Z371">
        <v>76.262626262626256</v>
      </c>
      <c r="AA371">
        <v>10.534788473762411</v>
      </c>
      <c r="AB371">
        <v>1.9724469277958128</v>
      </c>
      <c r="AC371">
        <v>2.049714979402268</v>
      </c>
      <c r="AD371">
        <v>78.247172985579482</v>
      </c>
      <c r="AE371">
        <v>47.013229341600656</v>
      </c>
      <c r="AF371">
        <v>45.439125559364733</v>
      </c>
      <c r="AG371">
        <v>3.8142939703332672</v>
      </c>
      <c r="AH371">
        <v>3.8954031670891673</v>
      </c>
      <c r="AI371">
        <v>0</v>
      </c>
    </row>
    <row r="372" spans="1:37">
      <c r="A372" s="527">
        <v>9</v>
      </c>
      <c r="B372">
        <v>38</v>
      </c>
      <c r="C372">
        <v>2023</v>
      </c>
      <c r="D372">
        <v>99</v>
      </c>
      <c r="E372">
        <v>99</v>
      </c>
      <c r="F372">
        <v>99</v>
      </c>
      <c r="G372">
        <v>99</v>
      </c>
      <c r="H372">
        <v>2</v>
      </c>
      <c r="I372">
        <v>99</v>
      </c>
      <c r="J372">
        <v>160</v>
      </c>
      <c r="K372">
        <v>99</v>
      </c>
      <c r="L372">
        <v>99</v>
      </c>
      <c r="M372">
        <v>99</v>
      </c>
      <c r="N372">
        <v>99</v>
      </c>
      <c r="O372">
        <v>99</v>
      </c>
      <c r="P372">
        <v>9999</v>
      </c>
      <c r="Q372">
        <v>113</v>
      </c>
      <c r="R372">
        <v>183</v>
      </c>
      <c r="S372">
        <v>7.9344262295081984</v>
      </c>
      <c r="T372">
        <v>7.5956284153005473</v>
      </c>
      <c r="U372">
        <v>40.873770491803242</v>
      </c>
      <c r="V372">
        <v>13.11475409836066</v>
      </c>
      <c r="W372">
        <v>30.054644808743166</v>
      </c>
      <c r="X372">
        <v>100</v>
      </c>
      <c r="Y372">
        <v>95.081967213114751</v>
      </c>
      <c r="Z372">
        <v>67.213114754098356</v>
      </c>
      <c r="AA372">
        <v>11.238510611111742</v>
      </c>
      <c r="AB372">
        <v>1.7418241721665555</v>
      </c>
      <c r="AC372">
        <v>1.9503068313067424</v>
      </c>
      <c r="AD372">
        <v>80.025979368512878</v>
      </c>
      <c r="AE372">
        <v>38.808843396306962</v>
      </c>
      <c r="AF372">
        <v>37.503559968260063</v>
      </c>
      <c r="AG372">
        <v>3.5253323059140822</v>
      </c>
      <c r="AH372">
        <v>3.4228351090748106</v>
      </c>
      <c r="AI372">
        <v>157</v>
      </c>
      <c r="AJ372">
        <v>117.63694267515928</v>
      </c>
      <c r="AK372">
        <v>24.839051402008831</v>
      </c>
    </row>
    <row r="373" spans="1:37">
      <c r="A373" s="527">
        <v>9</v>
      </c>
      <c r="B373">
        <v>39</v>
      </c>
      <c r="C373">
        <v>2023</v>
      </c>
      <c r="D373">
        <v>99</v>
      </c>
      <c r="E373">
        <v>99</v>
      </c>
      <c r="F373">
        <v>99</v>
      </c>
      <c r="G373">
        <v>99</v>
      </c>
      <c r="H373">
        <v>1</v>
      </c>
      <c r="I373">
        <v>99</v>
      </c>
      <c r="J373">
        <v>171</v>
      </c>
      <c r="K373">
        <v>99</v>
      </c>
      <c r="L373">
        <v>99</v>
      </c>
      <c r="M373">
        <v>99</v>
      </c>
      <c r="N373">
        <v>99</v>
      </c>
      <c r="O373">
        <v>99</v>
      </c>
      <c r="P373">
        <v>9999</v>
      </c>
      <c r="Q373">
        <v>49</v>
      </c>
      <c r="R373">
        <v>66</v>
      </c>
      <c r="S373">
        <v>8.7575757575757578</v>
      </c>
      <c r="T373">
        <v>7.4848484848484862</v>
      </c>
      <c r="U373">
        <v>48.230303030303006</v>
      </c>
      <c r="V373">
        <v>7.5757575757575761</v>
      </c>
      <c r="W373">
        <v>27.272727272727277</v>
      </c>
      <c r="X373">
        <v>100</v>
      </c>
      <c r="Y373">
        <v>100</v>
      </c>
      <c r="Z373">
        <v>90.909090909090892</v>
      </c>
      <c r="AA373">
        <v>9.9808903728798892</v>
      </c>
      <c r="AB373">
        <v>1.4361206801300344</v>
      </c>
      <c r="AC373">
        <v>1.8110973087859339</v>
      </c>
      <c r="AD373">
        <v>66.804006457902517</v>
      </c>
      <c r="AE373">
        <v>62.506730760799641</v>
      </c>
      <c r="AF373">
        <v>35.976058680322438</v>
      </c>
      <c r="AG373">
        <v>1.2714313234444237</v>
      </c>
      <c r="AH373">
        <v>1.4566463079996976</v>
      </c>
      <c r="AI373">
        <v>0</v>
      </c>
    </row>
    <row r="374" spans="1:37" s="527" customFormat="1">
      <c r="A374" s="527">
        <v>9</v>
      </c>
      <c r="B374" s="527">
        <v>40</v>
      </c>
      <c r="C374" s="527">
        <v>2023</v>
      </c>
      <c r="D374" s="527">
        <v>99</v>
      </c>
      <c r="E374" s="527">
        <v>99</v>
      </c>
      <c r="F374" s="527">
        <v>99</v>
      </c>
      <c r="G374" s="527">
        <v>99</v>
      </c>
      <c r="H374" s="527">
        <v>1</v>
      </c>
      <c r="I374" s="527">
        <v>99</v>
      </c>
      <c r="J374" s="527">
        <v>172</v>
      </c>
      <c r="K374" s="527">
        <v>99</v>
      </c>
      <c r="L374" s="527">
        <v>99</v>
      </c>
      <c r="M374" s="527">
        <v>99</v>
      </c>
      <c r="N374" s="527">
        <v>99</v>
      </c>
      <c r="O374" s="527">
        <v>99</v>
      </c>
      <c r="P374" s="527">
        <v>9999</v>
      </c>
    </row>
    <row r="375" spans="1:37">
      <c r="A375">
        <v>9</v>
      </c>
      <c r="B375">
        <v>41</v>
      </c>
      <c r="C375">
        <v>2023</v>
      </c>
      <c r="D375">
        <v>99</v>
      </c>
      <c r="E375">
        <v>99</v>
      </c>
      <c r="F375">
        <v>99</v>
      </c>
      <c r="G375">
        <v>99</v>
      </c>
      <c r="H375">
        <v>2</v>
      </c>
      <c r="I375">
        <v>99</v>
      </c>
      <c r="J375">
        <v>175</v>
      </c>
      <c r="K375">
        <v>99</v>
      </c>
      <c r="L375">
        <v>99</v>
      </c>
      <c r="M375">
        <v>99</v>
      </c>
      <c r="N375">
        <v>99</v>
      </c>
      <c r="O375">
        <v>99</v>
      </c>
      <c r="P375">
        <v>9999</v>
      </c>
      <c r="Q375">
        <v>70</v>
      </c>
      <c r="R375">
        <v>102</v>
      </c>
      <c r="S375">
        <v>7.4803921568627452</v>
      </c>
      <c r="T375">
        <v>7.3725490196078418</v>
      </c>
      <c r="U375">
        <v>39.419607843137264</v>
      </c>
      <c r="V375">
        <v>9.8039215686274535</v>
      </c>
      <c r="W375">
        <v>24.509803921568633</v>
      </c>
      <c r="X375">
        <v>99.019607843137223</v>
      </c>
      <c r="Y375">
        <v>87.254901960784309</v>
      </c>
      <c r="Z375">
        <v>58.82352941176471</v>
      </c>
      <c r="AA375">
        <v>13.20269609435657</v>
      </c>
      <c r="AB375">
        <v>2.476281178231579</v>
      </c>
      <c r="AC375">
        <v>1.9195667843953623</v>
      </c>
      <c r="AD375">
        <v>65.226534253619391</v>
      </c>
      <c r="AE375">
        <v>50.187177550846158</v>
      </c>
      <c r="AF375">
        <v>58.7290399529046</v>
      </c>
      <c r="AG375">
        <v>1.9649393180504715</v>
      </c>
      <c r="AH375">
        <v>1.8399357486822028</v>
      </c>
      <c r="AI375">
        <v>0</v>
      </c>
    </row>
    <row r="376" spans="1:37">
      <c r="A376">
        <v>9</v>
      </c>
      <c r="B376">
        <v>42</v>
      </c>
      <c r="C376">
        <v>2023</v>
      </c>
      <c r="D376">
        <v>99</v>
      </c>
      <c r="E376">
        <v>99</v>
      </c>
      <c r="F376">
        <v>99</v>
      </c>
      <c r="G376">
        <v>99</v>
      </c>
      <c r="H376">
        <v>2</v>
      </c>
      <c r="I376">
        <v>99</v>
      </c>
      <c r="J376">
        <v>177</v>
      </c>
      <c r="K376">
        <v>99</v>
      </c>
      <c r="L376">
        <v>99</v>
      </c>
      <c r="M376">
        <v>99</v>
      </c>
      <c r="N376">
        <v>99</v>
      </c>
      <c r="O376">
        <v>99</v>
      </c>
      <c r="P376">
        <v>9999</v>
      </c>
      <c r="Q376">
        <v>84</v>
      </c>
      <c r="R376">
        <v>174</v>
      </c>
      <c r="S376">
        <v>7.2586206896551699</v>
      </c>
      <c r="T376">
        <v>6.4770114942528743</v>
      </c>
      <c r="U376">
        <v>36.736206896551749</v>
      </c>
      <c r="V376">
        <v>12.068965517241377</v>
      </c>
      <c r="W376">
        <v>8.6206896551724128</v>
      </c>
      <c r="X376">
        <v>92.52873563218391</v>
      </c>
      <c r="Y376">
        <v>77.586206896551701</v>
      </c>
      <c r="Z376">
        <v>56.896551724137922</v>
      </c>
      <c r="AA376">
        <v>13.982588083770873</v>
      </c>
      <c r="AB376">
        <v>1.87138474294402</v>
      </c>
      <c r="AC376">
        <v>1.7076704000685217</v>
      </c>
      <c r="AD376">
        <v>85.028567232949655</v>
      </c>
      <c r="AE376">
        <v>72.127628881660655</v>
      </c>
      <c r="AF376">
        <v>65.197799461544577</v>
      </c>
      <c r="AG376">
        <v>3.3519553072625703</v>
      </c>
      <c r="AH376">
        <v>2.9250530489334241</v>
      </c>
      <c r="AI376">
        <v>174</v>
      </c>
      <c r="AJ376">
        <v>114.60862068965523</v>
      </c>
      <c r="AK376">
        <v>23.287048880293543</v>
      </c>
    </row>
    <row r="377" spans="1:37">
      <c r="A377">
        <v>9</v>
      </c>
      <c r="B377">
        <v>43</v>
      </c>
      <c r="C377">
        <v>2023</v>
      </c>
      <c r="D377">
        <v>99</v>
      </c>
      <c r="E377">
        <v>99</v>
      </c>
      <c r="F377">
        <v>99</v>
      </c>
      <c r="G377">
        <v>99</v>
      </c>
      <c r="H377">
        <v>2</v>
      </c>
      <c r="I377">
        <v>99</v>
      </c>
      <c r="J377">
        <v>178</v>
      </c>
      <c r="K377">
        <v>99</v>
      </c>
      <c r="L377">
        <v>99</v>
      </c>
      <c r="M377">
        <v>99</v>
      </c>
      <c r="N377">
        <v>99</v>
      </c>
      <c r="O377">
        <v>99</v>
      </c>
      <c r="P377">
        <v>9999</v>
      </c>
      <c r="Q377">
        <v>35</v>
      </c>
      <c r="R377">
        <v>51</v>
      </c>
      <c r="S377">
        <v>7.4901960784313726</v>
      </c>
      <c r="T377">
        <v>6.9411764705882355</v>
      </c>
      <c r="U377">
        <v>40.358823529411751</v>
      </c>
      <c r="V377">
        <v>17.647058823529413</v>
      </c>
      <c r="W377">
        <v>21.568627450980397</v>
      </c>
      <c r="X377">
        <v>100</v>
      </c>
      <c r="Y377">
        <v>94.117647058823522</v>
      </c>
      <c r="Z377">
        <v>64.705882352941188</v>
      </c>
      <c r="AA377">
        <v>9.9162409162966174</v>
      </c>
      <c r="AB377">
        <v>1.6493914388088684</v>
      </c>
      <c r="AC377">
        <v>1.9744620980665248</v>
      </c>
      <c r="AD377">
        <v>61.551658864280689</v>
      </c>
      <c r="AE377">
        <v>40.837214912863622</v>
      </c>
      <c r="AF377">
        <v>47.245907428535695</v>
      </c>
      <c r="AG377">
        <v>0.98246965902523586</v>
      </c>
      <c r="AH377">
        <v>0.94188712482903292</v>
      </c>
      <c r="AI377">
        <v>0</v>
      </c>
    </row>
    <row r="378" spans="1:37">
      <c r="A378">
        <v>9</v>
      </c>
      <c r="B378">
        <v>44</v>
      </c>
      <c r="C378">
        <v>2023</v>
      </c>
      <c r="D378">
        <v>99</v>
      </c>
      <c r="E378">
        <v>99</v>
      </c>
      <c r="F378">
        <v>99</v>
      </c>
      <c r="G378">
        <v>99</v>
      </c>
      <c r="H378">
        <v>2</v>
      </c>
      <c r="I378">
        <v>99</v>
      </c>
      <c r="J378">
        <v>181</v>
      </c>
      <c r="K378">
        <v>99</v>
      </c>
      <c r="L378">
        <v>99</v>
      </c>
      <c r="M378">
        <v>99</v>
      </c>
      <c r="N378">
        <v>99</v>
      </c>
      <c r="O378">
        <v>99</v>
      </c>
      <c r="P378">
        <v>9999</v>
      </c>
      <c r="Q378">
        <v>107</v>
      </c>
      <c r="R378">
        <v>205</v>
      </c>
      <c r="S378">
        <v>7.6975609756097549</v>
      </c>
      <c r="T378">
        <v>6.4390243902439028</v>
      </c>
      <c r="U378">
        <v>36.119512195121942</v>
      </c>
      <c r="V378">
        <v>25.853658536585368</v>
      </c>
      <c r="W378">
        <v>2.9268292682926824</v>
      </c>
      <c r="X378">
        <v>96.58536585365853</v>
      </c>
      <c r="Y378">
        <v>86.341463414634177</v>
      </c>
      <c r="Z378">
        <v>47.804878048780488</v>
      </c>
      <c r="AA378">
        <v>11.900289390049529</v>
      </c>
      <c r="AB378">
        <v>1.6634503965828777</v>
      </c>
      <c r="AC378">
        <v>1.3659407637730199</v>
      </c>
      <c r="AD378">
        <v>82.144878556003022</v>
      </c>
      <c r="AE378">
        <v>23.708712809783439</v>
      </c>
      <c r="AF378">
        <v>26.453546455661957</v>
      </c>
      <c r="AG378">
        <v>3.9491427470622225</v>
      </c>
      <c r="AH378">
        <v>3.3883317377430777</v>
      </c>
      <c r="AI378">
        <v>0</v>
      </c>
    </row>
    <row r="379" spans="1:37">
      <c r="A379">
        <v>9</v>
      </c>
      <c r="B379">
        <v>45</v>
      </c>
      <c r="C379">
        <v>2023</v>
      </c>
      <c r="D379">
        <v>99</v>
      </c>
      <c r="E379">
        <v>99</v>
      </c>
      <c r="F379">
        <v>99</v>
      </c>
      <c r="G379">
        <v>99</v>
      </c>
      <c r="H379">
        <v>2</v>
      </c>
      <c r="I379">
        <v>99</v>
      </c>
      <c r="J379">
        <v>262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</row>
    <row r="380" spans="1:37">
      <c r="A380">
        <v>9</v>
      </c>
      <c r="B380">
        <v>46</v>
      </c>
      <c r="C380">
        <v>2023</v>
      </c>
      <c r="D380">
        <v>99</v>
      </c>
      <c r="E380">
        <v>99</v>
      </c>
      <c r="F380">
        <v>99</v>
      </c>
      <c r="G380">
        <v>99</v>
      </c>
      <c r="H380">
        <v>2</v>
      </c>
      <c r="I380">
        <v>99</v>
      </c>
      <c r="J380">
        <v>267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7</v>
      </c>
      <c r="R380">
        <v>31</v>
      </c>
      <c r="S380">
        <v>6.2258064516129021</v>
      </c>
      <c r="T380">
        <v>6.32258064516129</v>
      </c>
      <c r="U380">
        <v>23.941935483870967</v>
      </c>
      <c r="V380">
        <v>22.58064516129032</v>
      </c>
      <c r="W380">
        <v>0</v>
      </c>
      <c r="X380">
        <v>96.774193548387117</v>
      </c>
      <c r="Y380">
        <v>58.064516129032242</v>
      </c>
      <c r="Z380">
        <v>3.2258064516129026</v>
      </c>
      <c r="AA380">
        <v>5.3826947438541506</v>
      </c>
      <c r="AB380">
        <v>1.4964404522249299</v>
      </c>
      <c r="AC380">
        <v>1.4455068711231021</v>
      </c>
      <c r="AD380">
        <v>56.590183990376893</v>
      </c>
      <c r="AE380">
        <v>58.490567003085104</v>
      </c>
      <c r="AF380">
        <v>93.565688553379374</v>
      </c>
      <c r="AG380">
        <v>0.5971874397996535</v>
      </c>
      <c r="AH380">
        <v>0.33963398146436791</v>
      </c>
      <c r="AI380">
        <v>0</v>
      </c>
    </row>
    <row r="381" spans="1:37">
      <c r="A381">
        <v>9</v>
      </c>
      <c r="B381">
        <v>47</v>
      </c>
      <c r="C381">
        <v>2023</v>
      </c>
      <c r="D381">
        <v>99</v>
      </c>
      <c r="E381">
        <v>99</v>
      </c>
      <c r="F381">
        <v>99</v>
      </c>
      <c r="G381">
        <v>99</v>
      </c>
      <c r="H381">
        <v>1</v>
      </c>
      <c r="I381">
        <v>99</v>
      </c>
      <c r="J381">
        <v>309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265</v>
      </c>
      <c r="R381">
        <v>429</v>
      </c>
      <c r="S381">
        <v>7.7925407925407901</v>
      </c>
      <c r="T381">
        <v>7.2167832167832175</v>
      </c>
      <c r="U381">
        <v>41.043822843822845</v>
      </c>
      <c r="V381">
        <v>14.452214452214452</v>
      </c>
      <c r="W381">
        <v>24.475524475524477</v>
      </c>
      <c r="X381">
        <v>99.300699300699321</v>
      </c>
      <c r="Y381">
        <v>93.706293706293721</v>
      </c>
      <c r="Z381">
        <v>66.200466200466195</v>
      </c>
      <c r="AA381">
        <v>12.04296466711075</v>
      </c>
      <c r="AB381">
        <v>1.8003730062469498</v>
      </c>
      <c r="AC381">
        <v>2.5063272662588281</v>
      </c>
      <c r="AD381">
        <v>74.452474728482613</v>
      </c>
      <c r="AE381">
        <v>39.607815054591491</v>
      </c>
      <c r="AF381">
        <v>39.275690737052514</v>
      </c>
      <c r="AG381">
        <v>8.2643036023887504</v>
      </c>
      <c r="AH381">
        <v>8.0574066543092151</v>
      </c>
      <c r="AI381">
        <v>0</v>
      </c>
    </row>
    <row r="382" spans="1:37">
      <c r="A382">
        <v>9</v>
      </c>
      <c r="B382">
        <v>48</v>
      </c>
      <c r="C382">
        <v>2023</v>
      </c>
      <c r="D382">
        <v>99</v>
      </c>
      <c r="E382">
        <v>99</v>
      </c>
      <c r="F382">
        <v>99</v>
      </c>
      <c r="G382">
        <v>99</v>
      </c>
      <c r="H382">
        <v>2</v>
      </c>
      <c r="I382">
        <v>99</v>
      </c>
      <c r="J382">
        <v>470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59</v>
      </c>
      <c r="R382">
        <v>90</v>
      </c>
      <c r="S382">
        <v>7.5333333333333314</v>
      </c>
      <c r="T382">
        <v>7.4</v>
      </c>
      <c r="U382">
        <v>36.276666666666657</v>
      </c>
      <c r="V382">
        <v>16.666666666666671</v>
      </c>
      <c r="W382">
        <v>28.888888888888889</v>
      </c>
      <c r="X382">
        <v>98.888888888888886</v>
      </c>
      <c r="Y382">
        <v>91.111111111111114</v>
      </c>
      <c r="Z382">
        <v>51.111111111111114</v>
      </c>
      <c r="AA382">
        <v>11.537610478585069</v>
      </c>
      <c r="AB382">
        <v>1.2666666666666695</v>
      </c>
      <c r="AC382">
        <v>2.2449944320643631</v>
      </c>
      <c r="AD382">
        <v>63.561764245218278</v>
      </c>
      <c r="AE382">
        <v>39.342502836222117</v>
      </c>
      <c r="AF382">
        <v>37.04147037031813</v>
      </c>
      <c r="AG382">
        <v>1.7337699865151222</v>
      </c>
      <c r="AH382">
        <v>1.4940325870156497</v>
      </c>
      <c r="AI382">
        <v>0</v>
      </c>
    </row>
    <row r="383" spans="1:37">
      <c r="A383">
        <v>9</v>
      </c>
      <c r="B383">
        <v>49</v>
      </c>
      <c r="C383">
        <v>2023</v>
      </c>
      <c r="D383">
        <v>99</v>
      </c>
      <c r="E383">
        <v>99</v>
      </c>
      <c r="F383">
        <v>99</v>
      </c>
      <c r="G383">
        <v>99</v>
      </c>
      <c r="H383">
        <v>2</v>
      </c>
      <c r="I383">
        <v>99</v>
      </c>
      <c r="J383">
        <v>629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7</v>
      </c>
      <c r="R383">
        <v>9</v>
      </c>
      <c r="S383">
        <v>8.3333333333333357</v>
      </c>
      <c r="T383">
        <v>6</v>
      </c>
      <c r="U383">
        <v>31.977777777777781</v>
      </c>
      <c r="V383">
        <v>22.222222222222225</v>
      </c>
      <c r="W383">
        <v>0</v>
      </c>
      <c r="X383">
        <v>100</v>
      </c>
      <c r="Y383">
        <v>77.777777777777771</v>
      </c>
      <c r="Z383">
        <v>44.44444444444445</v>
      </c>
      <c r="AA383">
        <v>7.6887764924347648</v>
      </c>
      <c r="AB383">
        <v>0.66666666666665708</v>
      </c>
      <c r="AC383">
        <v>1.333333333333333</v>
      </c>
      <c r="AD383">
        <v>15.751675345262219</v>
      </c>
      <c r="AE383">
        <v>-63.837638383204045</v>
      </c>
      <c r="AF383">
        <v>12.500000000000176</v>
      </c>
      <c r="AG383">
        <v>0.17337699865151221</v>
      </c>
      <c r="AH383">
        <v>0.13169854468532077</v>
      </c>
      <c r="AI383">
        <v>0</v>
      </c>
    </row>
    <row r="384" spans="1:37">
      <c r="A384">
        <v>9</v>
      </c>
      <c r="B384">
        <v>50</v>
      </c>
      <c r="C384">
        <v>2023</v>
      </c>
      <c r="D384">
        <v>99</v>
      </c>
      <c r="E384">
        <v>99</v>
      </c>
      <c r="F384">
        <v>99</v>
      </c>
      <c r="G384">
        <v>99</v>
      </c>
      <c r="H384">
        <v>1</v>
      </c>
      <c r="I384">
        <v>99</v>
      </c>
      <c r="J384">
        <v>643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143</v>
      </c>
      <c r="R384">
        <v>243</v>
      </c>
      <c r="S384">
        <v>7.3744855967078209</v>
      </c>
      <c r="T384">
        <v>6.6995884773662571</v>
      </c>
      <c r="U384">
        <v>38.995473251028805</v>
      </c>
      <c r="V384">
        <v>11.52263374485597</v>
      </c>
      <c r="W384">
        <v>19.753086419753089</v>
      </c>
      <c r="X384">
        <v>98.353909465020607</v>
      </c>
      <c r="Y384">
        <v>92.181069958847758</v>
      </c>
      <c r="Z384">
        <v>63.374485596707821</v>
      </c>
      <c r="AA384">
        <v>11.51407887893579</v>
      </c>
      <c r="AB384">
        <v>2.1611247364129071</v>
      </c>
      <c r="AC384">
        <v>1.9700117595351372</v>
      </c>
      <c r="AD384">
        <v>68.446286544740687</v>
      </c>
      <c r="AE384">
        <v>40.344606701675971</v>
      </c>
      <c r="AF384">
        <v>38.696464759975974</v>
      </c>
      <c r="AG384">
        <v>4.6811789635908285</v>
      </c>
      <c r="AH384">
        <v>4.3362134801377046</v>
      </c>
      <c r="AI384">
        <v>0</v>
      </c>
    </row>
    <row r="385" spans="1:37">
      <c r="A385">
        <v>9</v>
      </c>
      <c r="B385">
        <v>51</v>
      </c>
      <c r="C385">
        <v>2023</v>
      </c>
      <c r="D385">
        <v>99</v>
      </c>
      <c r="E385">
        <v>99</v>
      </c>
      <c r="F385">
        <v>99</v>
      </c>
      <c r="G385">
        <v>99</v>
      </c>
      <c r="H385">
        <v>2</v>
      </c>
      <c r="I385">
        <v>99</v>
      </c>
      <c r="J385">
        <v>704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</row>
    <row r="386" spans="1:37">
      <c r="A386">
        <v>9</v>
      </c>
      <c r="B386">
        <v>52</v>
      </c>
      <c r="C386">
        <v>2023</v>
      </c>
      <c r="D386">
        <v>99</v>
      </c>
      <c r="E386">
        <v>99</v>
      </c>
      <c r="F386">
        <v>99</v>
      </c>
      <c r="G386">
        <v>99</v>
      </c>
      <c r="H386">
        <v>1</v>
      </c>
      <c r="I386">
        <v>99</v>
      </c>
      <c r="J386">
        <v>802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19</v>
      </c>
      <c r="R386">
        <v>43</v>
      </c>
      <c r="S386">
        <v>8.2325581395348841</v>
      </c>
      <c r="T386">
        <v>7</v>
      </c>
      <c r="U386">
        <v>41.223255813953472</v>
      </c>
      <c r="V386">
        <v>6.9767441860465107</v>
      </c>
      <c r="W386">
        <v>27.906976744186039</v>
      </c>
      <c r="X386">
        <v>100</v>
      </c>
      <c r="Y386">
        <v>100</v>
      </c>
      <c r="Z386">
        <v>74.418604651162795</v>
      </c>
      <c r="AA386">
        <v>8.5138420045679606</v>
      </c>
      <c r="AB386">
        <v>1.5071489996297316</v>
      </c>
      <c r="AC386">
        <v>2.4871764134511873</v>
      </c>
      <c r="AD386">
        <v>57.809088753939278</v>
      </c>
      <c r="AE386">
        <v>9.1923134580493038</v>
      </c>
      <c r="AF386">
        <v>36.603345056376376</v>
      </c>
      <c r="AG386">
        <v>0.82835677133500285</v>
      </c>
      <c r="AH386">
        <v>0.81114954937178485</v>
      </c>
      <c r="AI386">
        <v>43</v>
      </c>
      <c r="AJ386">
        <v>118.87209302325584</v>
      </c>
      <c r="AK386">
        <v>24.420519498339296</v>
      </c>
    </row>
    <row r="387" spans="1:37">
      <c r="A387">
        <v>9</v>
      </c>
      <c r="B387">
        <v>53</v>
      </c>
      <c r="C387">
        <v>2022</v>
      </c>
      <c r="D387">
        <v>99</v>
      </c>
      <c r="E387">
        <v>99</v>
      </c>
      <c r="F387">
        <v>99</v>
      </c>
      <c r="G387">
        <v>99</v>
      </c>
      <c r="H387">
        <v>1</v>
      </c>
      <c r="I387">
        <v>99</v>
      </c>
      <c r="J387">
        <v>103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  <c r="Q387">
        <v>42</v>
      </c>
      <c r="R387">
        <v>74</v>
      </c>
      <c r="S387">
        <v>9.2297297297297316</v>
      </c>
      <c r="T387">
        <v>8.6351351351351351</v>
      </c>
      <c r="U387">
        <v>49.133783783783798</v>
      </c>
      <c r="V387">
        <v>5.4054054054054061</v>
      </c>
      <c r="W387">
        <v>52.702702702702688</v>
      </c>
      <c r="X387">
        <v>100</v>
      </c>
      <c r="Y387">
        <v>100</v>
      </c>
      <c r="Z387">
        <v>87.837837837837824</v>
      </c>
      <c r="AA387">
        <v>11.667907904683185</v>
      </c>
      <c r="AB387">
        <v>1.8783783783783796</v>
      </c>
      <c r="AC387">
        <v>1.8568669073114048</v>
      </c>
      <c r="AD387">
        <v>70.884072635624875</v>
      </c>
      <c r="AE387">
        <v>25.29912378756222</v>
      </c>
      <c r="AF387">
        <v>17.513333817247283</v>
      </c>
      <c r="AG387">
        <v>1.3870665417057171</v>
      </c>
      <c r="AH387">
        <v>1.5741569315703046</v>
      </c>
      <c r="AI387">
        <v>0</v>
      </c>
    </row>
    <row r="388" spans="1:37">
      <c r="A388">
        <v>9</v>
      </c>
      <c r="B388">
        <v>54</v>
      </c>
      <c r="C388">
        <v>2022</v>
      </c>
      <c r="D388">
        <v>99</v>
      </c>
      <c r="E388">
        <v>99</v>
      </c>
      <c r="F388">
        <v>99</v>
      </c>
      <c r="G388">
        <v>99</v>
      </c>
      <c r="H388">
        <v>2</v>
      </c>
      <c r="I388">
        <v>99</v>
      </c>
      <c r="J388">
        <v>106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  <c r="Q388">
        <v>103</v>
      </c>
      <c r="R388">
        <v>159</v>
      </c>
      <c r="S388">
        <v>7.7106918238993698</v>
      </c>
      <c r="T388">
        <v>7.2704402515723281</v>
      </c>
      <c r="U388">
        <v>43.694339622641508</v>
      </c>
      <c r="V388">
        <v>5.6603773584905639</v>
      </c>
      <c r="W388">
        <v>25.786163522012576</v>
      </c>
      <c r="X388">
        <v>98.742138364779876</v>
      </c>
      <c r="Y388">
        <v>96.855345911949698</v>
      </c>
      <c r="Z388">
        <v>72.32704402515725</v>
      </c>
      <c r="AA388">
        <v>12.78088807695301</v>
      </c>
      <c r="AB388">
        <v>2.3400959824148844</v>
      </c>
      <c r="AC388">
        <v>2.4512492889583473</v>
      </c>
      <c r="AD388">
        <v>75.244990796724807</v>
      </c>
      <c r="AE388">
        <v>63.042220838505514</v>
      </c>
      <c r="AF388">
        <v>53.115582057773295</v>
      </c>
      <c r="AG388">
        <v>2.9803186504217432</v>
      </c>
      <c r="AH388">
        <v>3.0078654160982219</v>
      </c>
      <c r="AI388">
        <v>0</v>
      </c>
    </row>
    <row r="389" spans="1:37">
      <c r="A389">
        <v>9</v>
      </c>
      <c r="B389">
        <v>55</v>
      </c>
      <c r="C389">
        <v>2022</v>
      </c>
      <c r="D389">
        <v>99</v>
      </c>
      <c r="E389">
        <v>99</v>
      </c>
      <c r="F389">
        <v>99</v>
      </c>
      <c r="G389">
        <v>99</v>
      </c>
      <c r="H389">
        <v>1</v>
      </c>
      <c r="I389">
        <v>99</v>
      </c>
      <c r="J389">
        <v>110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  <c r="Q389">
        <v>423</v>
      </c>
      <c r="R389">
        <v>707</v>
      </c>
      <c r="S389">
        <v>7.5841584158415856</v>
      </c>
      <c r="T389">
        <v>6.810466760961809</v>
      </c>
      <c r="U389">
        <v>44.752828854313975</v>
      </c>
      <c r="V389">
        <v>7.355021216407355</v>
      </c>
      <c r="W389">
        <v>15.13437057991514</v>
      </c>
      <c r="X389">
        <v>99.858557284299863</v>
      </c>
      <c r="Y389">
        <v>98.585572842998587</v>
      </c>
      <c r="Z389">
        <v>78.359264497878371</v>
      </c>
      <c r="AA389">
        <v>11.491947918530837</v>
      </c>
      <c r="AB389">
        <v>1.7814630028013403</v>
      </c>
      <c r="AC389">
        <v>2.1049556083466845</v>
      </c>
      <c r="AD389">
        <v>71.682261834525931</v>
      </c>
      <c r="AE389">
        <v>42.229082574313757</v>
      </c>
      <c r="AF389">
        <v>45.575078762498514</v>
      </c>
      <c r="AG389">
        <v>13.252108716026248</v>
      </c>
      <c r="AH389">
        <v>13.698594255649857</v>
      </c>
      <c r="AI389">
        <v>0</v>
      </c>
    </row>
    <row r="390" spans="1:37">
      <c r="A390">
        <v>9</v>
      </c>
      <c r="B390">
        <v>56</v>
      </c>
      <c r="C390">
        <v>2022</v>
      </c>
      <c r="D390">
        <v>99</v>
      </c>
      <c r="E390">
        <v>99</v>
      </c>
      <c r="F390">
        <v>99</v>
      </c>
      <c r="G390">
        <v>99</v>
      </c>
      <c r="H390">
        <v>1</v>
      </c>
      <c r="I390">
        <v>99</v>
      </c>
      <c r="J390">
        <v>111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  <c r="Q390">
        <v>388</v>
      </c>
      <c r="R390">
        <v>619</v>
      </c>
      <c r="S390">
        <v>8.3651050080775455</v>
      </c>
      <c r="T390">
        <v>7.2229402261712448</v>
      </c>
      <c r="U390">
        <v>45.566445880452335</v>
      </c>
      <c r="V390">
        <v>8.8852988691437815</v>
      </c>
      <c r="W390">
        <v>24.232633279483039</v>
      </c>
      <c r="X390">
        <v>99.19224555735056</v>
      </c>
      <c r="Y390">
        <v>95.638126009693053</v>
      </c>
      <c r="Z390">
        <v>79.96768982229402</v>
      </c>
      <c r="AA390">
        <v>12.701457282280655</v>
      </c>
      <c r="AB390">
        <v>1.6134963231358779</v>
      </c>
      <c r="AC390">
        <v>2.0261753400294373</v>
      </c>
      <c r="AD390">
        <v>69.400024889241195</v>
      </c>
      <c r="AE390">
        <v>53.257149985561711</v>
      </c>
      <c r="AF390">
        <v>46.777602706068087</v>
      </c>
      <c r="AG390">
        <v>11.602624179943771</v>
      </c>
      <c r="AH390">
        <v>12.211581169396116</v>
      </c>
      <c r="AI390">
        <v>0</v>
      </c>
    </row>
    <row r="391" spans="1:37">
      <c r="A391">
        <v>9</v>
      </c>
      <c r="B391">
        <v>57</v>
      </c>
      <c r="C391">
        <v>2022</v>
      </c>
      <c r="D391">
        <v>99</v>
      </c>
      <c r="E391">
        <v>99</v>
      </c>
      <c r="F391">
        <v>99</v>
      </c>
      <c r="G391">
        <v>99</v>
      </c>
      <c r="H391">
        <v>1</v>
      </c>
      <c r="I391">
        <v>99</v>
      </c>
      <c r="J391">
        <v>116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  <c r="Q391">
        <v>301</v>
      </c>
      <c r="R391">
        <v>427</v>
      </c>
      <c r="S391">
        <v>8.1334894613583142</v>
      </c>
      <c r="T391">
        <v>6.0210772833723629</v>
      </c>
      <c r="U391">
        <v>42.310679156908698</v>
      </c>
      <c r="V391">
        <v>13.817330210772836</v>
      </c>
      <c r="W391">
        <v>12.646370023419202</v>
      </c>
      <c r="X391">
        <v>98.360655737704931</v>
      </c>
      <c r="Y391">
        <v>91.100702576112397</v>
      </c>
      <c r="Z391">
        <v>70.257611241217802</v>
      </c>
      <c r="AA391">
        <v>13.297741607402521</v>
      </c>
      <c r="AB391">
        <v>1.9725226663064432</v>
      </c>
      <c r="AC391">
        <v>2.0167973222394346</v>
      </c>
      <c r="AD391">
        <v>77.552824950922187</v>
      </c>
      <c r="AE391">
        <v>39.140860526199809</v>
      </c>
      <c r="AF391">
        <v>41.196558065461872</v>
      </c>
      <c r="AG391">
        <v>8.0037488284910996</v>
      </c>
      <c r="AH391">
        <v>7.8219307652366625</v>
      </c>
      <c r="AI391">
        <v>0</v>
      </c>
    </row>
    <row r="392" spans="1:37">
      <c r="A392">
        <v>9</v>
      </c>
      <c r="B392">
        <v>58</v>
      </c>
      <c r="C392">
        <v>2022</v>
      </c>
      <c r="D392">
        <v>99</v>
      </c>
      <c r="E392">
        <v>99</v>
      </c>
      <c r="F392">
        <v>99</v>
      </c>
      <c r="G392">
        <v>99</v>
      </c>
      <c r="H392">
        <v>2</v>
      </c>
      <c r="I392">
        <v>99</v>
      </c>
      <c r="J392">
        <v>117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  <c r="Q392">
        <v>220</v>
      </c>
      <c r="R392">
        <v>350</v>
      </c>
      <c r="S392">
        <v>8.7942857142857118</v>
      </c>
      <c r="T392">
        <v>7.84</v>
      </c>
      <c r="U392">
        <v>44.366285714285674</v>
      </c>
      <c r="V392">
        <v>9.4285714285714306</v>
      </c>
      <c r="W392">
        <v>33.428571428571445</v>
      </c>
      <c r="X392">
        <v>99.142857142857125</v>
      </c>
      <c r="Y392">
        <v>94.285714285714306</v>
      </c>
      <c r="Z392">
        <v>72.571428571428555</v>
      </c>
      <c r="AA392">
        <v>13.199114923945189</v>
      </c>
      <c r="AB392">
        <v>1.9908279479571724</v>
      </c>
      <c r="AC392">
        <v>2.0445327793200789</v>
      </c>
      <c r="AD392">
        <v>77.439013381075483</v>
      </c>
      <c r="AE392">
        <v>48.089571403042541</v>
      </c>
      <c r="AF392">
        <v>51.135414642716029</v>
      </c>
      <c r="AG392">
        <v>6.5604498594189309</v>
      </c>
      <c r="AH392">
        <v>6.7229086786792784</v>
      </c>
      <c r="AI392">
        <v>325</v>
      </c>
      <c r="AJ392">
        <v>119.77230769230763</v>
      </c>
      <c r="AK392">
        <v>25.468442121860861</v>
      </c>
    </row>
    <row r="393" spans="1:37">
      <c r="A393">
        <v>9</v>
      </c>
      <c r="B393">
        <v>59</v>
      </c>
      <c r="C393">
        <v>2022</v>
      </c>
      <c r="D393">
        <v>99</v>
      </c>
      <c r="E393">
        <v>99</v>
      </c>
      <c r="F393">
        <v>99</v>
      </c>
      <c r="G393">
        <v>99</v>
      </c>
      <c r="H393">
        <v>1</v>
      </c>
      <c r="I393">
        <v>99</v>
      </c>
      <c r="J393">
        <v>134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  <c r="Q393">
        <v>435</v>
      </c>
      <c r="R393">
        <v>611</v>
      </c>
      <c r="S393">
        <v>8.0949263502455011</v>
      </c>
      <c r="T393">
        <v>7.0458265139116225</v>
      </c>
      <c r="U393">
        <v>42.623011456628447</v>
      </c>
      <c r="V393">
        <v>13.093289689034371</v>
      </c>
      <c r="W393">
        <v>20.621931260229129</v>
      </c>
      <c r="X393">
        <v>99.18166939443536</v>
      </c>
      <c r="Y393">
        <v>93.453355155482811</v>
      </c>
      <c r="Z393">
        <v>72.013093289689067</v>
      </c>
      <c r="AA393">
        <v>12.424972850752372</v>
      </c>
      <c r="AB393">
        <v>1.625539956463246</v>
      </c>
      <c r="AC393">
        <v>1.8621551219532728</v>
      </c>
      <c r="AD393">
        <v>73.34251450948075</v>
      </c>
      <c r="AE393">
        <v>38.935529443003929</v>
      </c>
      <c r="AF393">
        <v>39.434518771604012</v>
      </c>
      <c r="AG393">
        <v>11.452671040299904</v>
      </c>
      <c r="AH393">
        <v>11.275126861445216</v>
      </c>
      <c r="AI393">
        <v>0</v>
      </c>
    </row>
    <row r="394" spans="1:37">
      <c r="A394">
        <v>9</v>
      </c>
      <c r="B394">
        <v>60</v>
      </c>
      <c r="C394">
        <v>2022</v>
      </c>
      <c r="D394">
        <v>99</v>
      </c>
      <c r="E394">
        <v>99</v>
      </c>
      <c r="F394">
        <v>99</v>
      </c>
      <c r="G394">
        <v>99</v>
      </c>
      <c r="H394">
        <v>2</v>
      </c>
      <c r="I394">
        <v>99</v>
      </c>
      <c r="J394">
        <v>141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  <c r="Q394">
        <v>278</v>
      </c>
      <c r="R394">
        <v>363</v>
      </c>
      <c r="S394">
        <v>8.3911845730027519</v>
      </c>
      <c r="T394">
        <v>7.7107438016528942</v>
      </c>
      <c r="U394">
        <v>46.216528925619826</v>
      </c>
      <c r="V394">
        <v>6.0606060606060606</v>
      </c>
      <c r="W394">
        <v>28.374655647382923</v>
      </c>
      <c r="X394">
        <v>99.724517906336089</v>
      </c>
      <c r="Y394">
        <v>96.969696969696983</v>
      </c>
      <c r="Z394">
        <v>77.96143250688705</v>
      </c>
      <c r="AA394">
        <v>13.100526856947488</v>
      </c>
      <c r="AB394">
        <v>1.4165995355673771</v>
      </c>
      <c r="AC394">
        <v>1.9260631561477544</v>
      </c>
      <c r="AD394">
        <v>73.579153441381692</v>
      </c>
      <c r="AE394">
        <v>38.831633827013931</v>
      </c>
      <c r="AF394">
        <v>40.192033876209528</v>
      </c>
      <c r="AG394">
        <v>6.804123711340206</v>
      </c>
      <c r="AH394">
        <v>7.2634014076796287</v>
      </c>
      <c r="AI394">
        <v>0</v>
      </c>
    </row>
    <row r="395" spans="1:37">
      <c r="A395">
        <v>9</v>
      </c>
      <c r="B395">
        <v>61</v>
      </c>
      <c r="C395">
        <v>2022</v>
      </c>
      <c r="D395">
        <v>99</v>
      </c>
      <c r="E395">
        <v>99</v>
      </c>
      <c r="F395">
        <v>99</v>
      </c>
      <c r="G395">
        <v>99</v>
      </c>
      <c r="H395">
        <v>2</v>
      </c>
      <c r="I395">
        <v>99</v>
      </c>
      <c r="J395">
        <v>143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  <c r="Q395">
        <v>88</v>
      </c>
      <c r="R395">
        <v>126</v>
      </c>
      <c r="S395">
        <v>9.0793650793650755</v>
      </c>
      <c r="T395">
        <v>7.3571428571428559</v>
      </c>
      <c r="U395">
        <v>46.749206349206318</v>
      </c>
      <c r="V395">
        <v>6.3492063492063471</v>
      </c>
      <c r="W395">
        <v>16.666666666666671</v>
      </c>
      <c r="X395">
        <v>100</v>
      </c>
      <c r="Y395">
        <v>100</v>
      </c>
      <c r="Z395">
        <v>88.8888888888889</v>
      </c>
      <c r="AA395">
        <v>10.308593625937684</v>
      </c>
      <c r="AB395">
        <v>1.8923537648861983</v>
      </c>
      <c r="AC395">
        <v>2.0565971498411404</v>
      </c>
      <c r="AD395">
        <v>62.068413674785553</v>
      </c>
      <c r="AE395">
        <v>55.695638858970177</v>
      </c>
      <c r="AF395">
        <v>52.700947522840941</v>
      </c>
      <c r="AG395">
        <v>2.3617619493908157</v>
      </c>
      <c r="AH395">
        <v>2.5502390026463089</v>
      </c>
      <c r="AI395">
        <v>0</v>
      </c>
    </row>
    <row r="396" spans="1:37">
      <c r="A396">
        <v>9</v>
      </c>
      <c r="B396">
        <v>62</v>
      </c>
      <c r="C396">
        <v>2022</v>
      </c>
      <c r="D396">
        <v>99</v>
      </c>
      <c r="E396">
        <v>99</v>
      </c>
      <c r="F396">
        <v>99</v>
      </c>
      <c r="G396">
        <v>99</v>
      </c>
      <c r="H396">
        <v>2</v>
      </c>
      <c r="I396">
        <v>99</v>
      </c>
      <c r="J396">
        <v>147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  <c r="Q396">
        <v>34</v>
      </c>
      <c r="R396">
        <v>60</v>
      </c>
      <c r="S396">
        <v>7.9666666666666686</v>
      </c>
      <c r="T396">
        <v>7.45</v>
      </c>
      <c r="U396">
        <v>38.616666666666674</v>
      </c>
      <c r="V396">
        <v>20</v>
      </c>
      <c r="W396">
        <v>23.333333333333329</v>
      </c>
      <c r="X396">
        <v>100</v>
      </c>
      <c r="Y396">
        <v>95</v>
      </c>
      <c r="Z396">
        <v>58.33333333333335</v>
      </c>
      <c r="AA396">
        <v>10.507428589124682</v>
      </c>
      <c r="AB396">
        <v>1.1542193128787197</v>
      </c>
      <c r="AC396">
        <v>1.3955285736952856</v>
      </c>
      <c r="AD396">
        <v>66.435553543807515</v>
      </c>
      <c r="AE396">
        <v>5.4159727964865079</v>
      </c>
      <c r="AF396">
        <v>18.521438359086751</v>
      </c>
      <c r="AG396">
        <v>1.1246485473289598</v>
      </c>
      <c r="AH396">
        <v>1.0031413433945919</v>
      </c>
      <c r="AI396">
        <v>0</v>
      </c>
    </row>
    <row r="397" spans="1:37">
      <c r="A397">
        <v>9</v>
      </c>
      <c r="B397">
        <v>63</v>
      </c>
      <c r="C397">
        <v>2022</v>
      </c>
      <c r="D397">
        <v>99</v>
      </c>
      <c r="E397">
        <v>99</v>
      </c>
      <c r="F397">
        <v>99</v>
      </c>
      <c r="G397">
        <v>99</v>
      </c>
      <c r="H397">
        <v>1</v>
      </c>
      <c r="I397">
        <v>99</v>
      </c>
      <c r="J397">
        <v>155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  <c r="Q397">
        <v>155</v>
      </c>
      <c r="R397">
        <v>257</v>
      </c>
      <c r="S397">
        <v>8.326848249027238</v>
      </c>
      <c r="T397">
        <v>6.1128404669260696</v>
      </c>
      <c r="U397">
        <v>41.935330739299609</v>
      </c>
      <c r="V397">
        <v>13.229571984435799</v>
      </c>
      <c r="W397">
        <v>13.229571984435799</v>
      </c>
      <c r="X397">
        <v>99.221789883268443</v>
      </c>
      <c r="Y397">
        <v>94.941634241245126</v>
      </c>
      <c r="Z397">
        <v>70.817120622568112</v>
      </c>
      <c r="AA397">
        <v>11.864981696124364</v>
      </c>
      <c r="AB397">
        <v>1.9868681210082924</v>
      </c>
      <c r="AC397">
        <v>2.0229496767795943</v>
      </c>
      <c r="AD397">
        <v>76.734803293669742</v>
      </c>
      <c r="AE397">
        <v>46.977341888026785</v>
      </c>
      <c r="AF397">
        <v>47.292943957149475</v>
      </c>
      <c r="AG397">
        <v>4.8172446110590448</v>
      </c>
      <c r="AH397">
        <v>4.6660489648139842</v>
      </c>
      <c r="AI397">
        <v>0</v>
      </c>
    </row>
    <row r="398" spans="1:37">
      <c r="A398">
        <v>9</v>
      </c>
      <c r="B398">
        <v>64</v>
      </c>
      <c r="C398">
        <v>2022</v>
      </c>
      <c r="D398">
        <v>99</v>
      </c>
      <c r="E398">
        <v>99</v>
      </c>
      <c r="F398">
        <v>99</v>
      </c>
      <c r="G398">
        <v>99</v>
      </c>
      <c r="H398">
        <v>2</v>
      </c>
      <c r="I398">
        <v>99</v>
      </c>
      <c r="J398">
        <v>160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  <c r="Q398">
        <v>116</v>
      </c>
      <c r="R398">
        <v>186</v>
      </c>
      <c r="S398">
        <v>7.768817204301075</v>
      </c>
      <c r="T398">
        <v>7.6881720430107521</v>
      </c>
      <c r="U398">
        <v>42.410752688172025</v>
      </c>
      <c r="V398">
        <v>10.21505376344086</v>
      </c>
      <c r="W398">
        <v>32.795698924731177</v>
      </c>
      <c r="X398">
        <v>100</v>
      </c>
      <c r="Y398">
        <v>96.774193548387117</v>
      </c>
      <c r="Z398">
        <v>70.967741935483886</v>
      </c>
      <c r="AA398">
        <v>11.676517767528029</v>
      </c>
      <c r="AB398">
        <v>1.5675800468061845</v>
      </c>
      <c r="AC398">
        <v>2.007933162061033</v>
      </c>
      <c r="AD398">
        <v>70.328906047923439</v>
      </c>
      <c r="AE398">
        <v>42.728018844878314</v>
      </c>
      <c r="AF398">
        <v>35.970684634338312</v>
      </c>
      <c r="AG398">
        <v>3.4864104967197753</v>
      </c>
      <c r="AH398">
        <v>3.4152698201268405</v>
      </c>
      <c r="AI398">
        <v>0</v>
      </c>
    </row>
    <row r="399" spans="1:37">
      <c r="A399">
        <v>9</v>
      </c>
      <c r="B399">
        <v>65</v>
      </c>
      <c r="C399">
        <v>2022</v>
      </c>
      <c r="D399">
        <v>99</v>
      </c>
      <c r="E399">
        <v>99</v>
      </c>
      <c r="F399">
        <v>99</v>
      </c>
      <c r="G399">
        <v>99</v>
      </c>
      <c r="H399">
        <v>1</v>
      </c>
      <c r="I399">
        <v>99</v>
      </c>
      <c r="J399">
        <v>171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  <c r="Q399">
        <v>44</v>
      </c>
      <c r="R399">
        <v>70</v>
      </c>
      <c r="S399">
        <v>7.8428571428571443</v>
      </c>
      <c r="T399">
        <v>7.2</v>
      </c>
      <c r="U399">
        <v>45.520142857142879</v>
      </c>
      <c r="V399">
        <v>11.428571428571431</v>
      </c>
      <c r="W399">
        <v>28.571428571428577</v>
      </c>
      <c r="X399">
        <v>100</v>
      </c>
      <c r="Y399">
        <v>98.571428571428555</v>
      </c>
      <c r="Z399">
        <v>81.428571428571445</v>
      </c>
      <c r="AA399">
        <v>12.149453661185939</v>
      </c>
      <c r="AB399">
        <v>2.278067566323418</v>
      </c>
      <c r="AC399">
        <v>2.4059450177781341</v>
      </c>
      <c r="AD399">
        <v>71.368581768655318</v>
      </c>
      <c r="AE399">
        <v>65.701862213753515</v>
      </c>
      <c r="AF399">
        <v>56.090837911668224</v>
      </c>
      <c r="AG399">
        <v>1.3120899718837862</v>
      </c>
      <c r="AH399">
        <v>1.3795509745386103</v>
      </c>
      <c r="AI399">
        <v>0</v>
      </c>
    </row>
    <row r="400" spans="1:37" s="527" customFormat="1">
      <c r="A400" s="527">
        <v>9</v>
      </c>
      <c r="B400" s="527">
        <v>66</v>
      </c>
      <c r="C400" s="527">
        <v>2022</v>
      </c>
      <c r="D400" s="527">
        <v>99</v>
      </c>
      <c r="E400" s="527">
        <v>99</v>
      </c>
      <c r="F400" s="527">
        <v>99</v>
      </c>
      <c r="G400" s="527">
        <v>99</v>
      </c>
      <c r="H400" s="527">
        <v>1</v>
      </c>
      <c r="I400" s="527">
        <v>99</v>
      </c>
      <c r="J400" s="527">
        <v>172</v>
      </c>
      <c r="K400" s="527">
        <v>99</v>
      </c>
      <c r="L400" s="527">
        <v>99</v>
      </c>
      <c r="M400" s="527">
        <v>99</v>
      </c>
      <c r="N400" s="527">
        <v>99</v>
      </c>
      <c r="O400" s="527">
        <v>99</v>
      </c>
      <c r="P400" s="527">
        <v>9999</v>
      </c>
    </row>
    <row r="401" spans="1:37">
      <c r="A401">
        <v>9</v>
      </c>
      <c r="B401">
        <v>67</v>
      </c>
      <c r="C401">
        <v>2022</v>
      </c>
      <c r="D401">
        <v>99</v>
      </c>
      <c r="E401">
        <v>99</v>
      </c>
      <c r="F401">
        <v>99</v>
      </c>
      <c r="G401">
        <v>99</v>
      </c>
      <c r="H401">
        <v>2</v>
      </c>
      <c r="I401">
        <v>99</v>
      </c>
      <c r="J401">
        <v>175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  <c r="Q401">
        <v>93</v>
      </c>
      <c r="R401">
        <v>134</v>
      </c>
      <c r="S401">
        <v>7.4552238805970177</v>
      </c>
      <c r="T401">
        <v>7.679104477611939</v>
      </c>
      <c r="U401">
        <v>38.533582089552255</v>
      </c>
      <c r="V401">
        <v>11.940298507462691</v>
      </c>
      <c r="W401">
        <v>33.582089552238827</v>
      </c>
      <c r="X401">
        <v>97.761194029850756</v>
      </c>
      <c r="Y401">
        <v>88.805970149253739</v>
      </c>
      <c r="Z401">
        <v>55.970149253731343</v>
      </c>
      <c r="AA401">
        <v>12.892395907792279</v>
      </c>
      <c r="AB401">
        <v>1.8431627249037172</v>
      </c>
      <c r="AC401">
        <v>1.7771381751462223</v>
      </c>
      <c r="AD401">
        <v>73.225361919343854</v>
      </c>
      <c r="AE401">
        <v>42.269723936773246</v>
      </c>
      <c r="AF401">
        <v>54.810043587167925</v>
      </c>
      <c r="AG401">
        <v>2.5117150890346762</v>
      </c>
      <c r="AH401">
        <v>2.2355288418722381</v>
      </c>
      <c r="AI401">
        <v>0</v>
      </c>
    </row>
    <row r="402" spans="1:37">
      <c r="A402">
        <v>9</v>
      </c>
      <c r="B402">
        <v>68</v>
      </c>
      <c r="C402">
        <v>2022</v>
      </c>
      <c r="D402">
        <v>99</v>
      </c>
      <c r="E402">
        <v>99</v>
      </c>
      <c r="F402">
        <v>99</v>
      </c>
      <c r="G402">
        <v>99</v>
      </c>
      <c r="H402">
        <v>2</v>
      </c>
      <c r="I402">
        <v>99</v>
      </c>
      <c r="J402">
        <v>177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  <c r="Q402">
        <v>92</v>
      </c>
      <c r="R402">
        <v>163</v>
      </c>
      <c r="S402">
        <v>7.2760736196319007</v>
      </c>
      <c r="T402">
        <v>6.7730061349693234</v>
      </c>
      <c r="U402">
        <v>39.658895705521473</v>
      </c>
      <c r="V402">
        <v>12.269938650306749</v>
      </c>
      <c r="W402">
        <v>18.404907975460123</v>
      </c>
      <c r="X402">
        <v>98.773006134969364</v>
      </c>
      <c r="Y402">
        <v>88.957055214723937</v>
      </c>
      <c r="Z402">
        <v>63.190184049079761</v>
      </c>
      <c r="AA402">
        <v>12.216833052124436</v>
      </c>
      <c r="AB402">
        <v>1.72419926665817</v>
      </c>
      <c r="AC402">
        <v>1.9917024610151723</v>
      </c>
      <c r="AD402">
        <v>76.646861982023097</v>
      </c>
      <c r="AE402">
        <v>58.658163204009</v>
      </c>
      <c r="AF402">
        <v>60.421706911737807</v>
      </c>
      <c r="AG402">
        <v>3.0552952202436745</v>
      </c>
      <c r="AH402">
        <v>2.7987513596201969</v>
      </c>
      <c r="AI402">
        <v>55</v>
      </c>
      <c r="AJ402">
        <v>113.73999999999998</v>
      </c>
      <c r="AK402">
        <v>24.660842306973024</v>
      </c>
    </row>
    <row r="403" spans="1:37">
      <c r="A403">
        <v>9</v>
      </c>
      <c r="B403">
        <v>69</v>
      </c>
      <c r="C403">
        <v>2022</v>
      </c>
      <c r="D403">
        <v>99</v>
      </c>
      <c r="E403">
        <v>99</v>
      </c>
      <c r="F403">
        <v>99</v>
      </c>
      <c r="G403">
        <v>99</v>
      </c>
      <c r="H403">
        <v>2</v>
      </c>
      <c r="I403">
        <v>99</v>
      </c>
      <c r="J403">
        <v>178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  <c r="Q403">
        <v>30</v>
      </c>
      <c r="R403">
        <v>48</v>
      </c>
      <c r="S403">
        <v>7.6875</v>
      </c>
      <c r="T403">
        <v>7.0625</v>
      </c>
      <c r="U403">
        <v>38.508333333333347</v>
      </c>
      <c r="V403">
        <v>18.75</v>
      </c>
      <c r="W403">
        <v>16.666666666666671</v>
      </c>
      <c r="X403">
        <v>100</v>
      </c>
      <c r="Y403">
        <v>100</v>
      </c>
      <c r="Z403">
        <v>64.583333333333329</v>
      </c>
      <c r="AA403">
        <v>7.8342951537170897</v>
      </c>
      <c r="AB403">
        <v>1.4017288432503625</v>
      </c>
      <c r="AC403">
        <v>1.7127737007555901</v>
      </c>
      <c r="AD403">
        <v>62.135425783193298</v>
      </c>
      <c r="AE403">
        <v>48.250844903753666</v>
      </c>
      <c r="AF403">
        <v>42.465529760416473</v>
      </c>
      <c r="AG403">
        <v>0.89971883786316753</v>
      </c>
      <c r="AH403">
        <v>0.80026174325876709</v>
      </c>
      <c r="AI403">
        <v>0</v>
      </c>
    </row>
    <row r="404" spans="1:37">
      <c r="A404">
        <v>9</v>
      </c>
      <c r="B404">
        <v>70</v>
      </c>
      <c r="C404">
        <v>2022</v>
      </c>
      <c r="D404">
        <v>99</v>
      </c>
      <c r="E404">
        <v>99</v>
      </c>
      <c r="F404">
        <v>99</v>
      </c>
      <c r="G404">
        <v>99</v>
      </c>
      <c r="H404">
        <v>2</v>
      </c>
      <c r="I404">
        <v>99</v>
      </c>
      <c r="J404">
        <v>181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  <c r="Q404">
        <v>108</v>
      </c>
      <c r="R404">
        <v>210</v>
      </c>
      <c r="S404">
        <v>8.1380952380952358</v>
      </c>
      <c r="T404">
        <v>7.080952380952378</v>
      </c>
      <c r="U404">
        <v>39.285238095238086</v>
      </c>
      <c r="V404">
        <v>10</v>
      </c>
      <c r="W404">
        <v>17.61904761904762</v>
      </c>
      <c r="X404">
        <v>98.095238095238116</v>
      </c>
      <c r="Y404">
        <v>90.952380952380977</v>
      </c>
      <c r="Z404">
        <v>62.857142857142847</v>
      </c>
      <c r="AA404">
        <v>12.469540839695584</v>
      </c>
      <c r="AB404">
        <v>2.1963121016997036</v>
      </c>
      <c r="AC404">
        <v>1.7696163285055271</v>
      </c>
      <c r="AD404">
        <v>68.903522112450815</v>
      </c>
      <c r="AE404">
        <v>49.525005749306608</v>
      </c>
      <c r="AF404">
        <v>46.637588309360382</v>
      </c>
      <c r="AG404">
        <v>3.9362699156513599</v>
      </c>
      <c r="AH404">
        <v>3.5717806512175381</v>
      </c>
      <c r="AI404">
        <v>0</v>
      </c>
    </row>
    <row r="405" spans="1:37">
      <c r="A405">
        <v>9</v>
      </c>
      <c r="B405">
        <v>71</v>
      </c>
      <c r="C405">
        <v>2022</v>
      </c>
      <c r="D405">
        <v>99</v>
      </c>
      <c r="E405">
        <v>99</v>
      </c>
      <c r="F405">
        <v>99</v>
      </c>
      <c r="G405">
        <v>99</v>
      </c>
      <c r="H405">
        <v>2</v>
      </c>
      <c r="I405">
        <v>99</v>
      </c>
      <c r="J405">
        <v>262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  <c r="Q405">
        <v>1</v>
      </c>
      <c r="R405">
        <v>2</v>
      </c>
      <c r="S405">
        <v>7</v>
      </c>
      <c r="T405">
        <v>7</v>
      </c>
      <c r="U405">
        <v>27.550000000000004</v>
      </c>
      <c r="V405">
        <v>50</v>
      </c>
      <c r="W405">
        <v>0</v>
      </c>
      <c r="X405">
        <v>100</v>
      </c>
      <c r="Y405">
        <v>50</v>
      </c>
      <c r="Z405">
        <v>0</v>
      </c>
      <c r="AA405">
        <v>6.6499999999999888</v>
      </c>
      <c r="AB405">
        <v>2</v>
      </c>
      <c r="AC405">
        <v>0</v>
      </c>
      <c r="AD405">
        <v>100.00000000000001</v>
      </c>
      <c r="AG405">
        <v>3.7488284910965321E-2</v>
      </c>
      <c r="AH405">
        <v>2.3855454476064745E-2</v>
      </c>
      <c r="AI405">
        <v>2</v>
      </c>
      <c r="AJ405">
        <v>123.05</v>
      </c>
      <c r="AK405">
        <v>14.477659658831884</v>
      </c>
    </row>
    <row r="406" spans="1:37">
      <c r="A406">
        <v>9</v>
      </c>
      <c r="B406">
        <v>72</v>
      </c>
      <c r="C406">
        <v>2022</v>
      </c>
      <c r="D406">
        <v>99</v>
      </c>
      <c r="E406">
        <v>99</v>
      </c>
      <c r="F406">
        <v>99</v>
      </c>
      <c r="G406">
        <v>99</v>
      </c>
      <c r="H406">
        <v>2</v>
      </c>
      <c r="I406">
        <v>99</v>
      </c>
      <c r="J406">
        <v>267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  <c r="Q406">
        <v>1</v>
      </c>
      <c r="R406">
        <v>1</v>
      </c>
      <c r="S406">
        <v>6</v>
      </c>
      <c r="T406">
        <v>6</v>
      </c>
      <c r="U406">
        <v>23.5</v>
      </c>
      <c r="V406">
        <v>0</v>
      </c>
      <c r="W406">
        <v>0</v>
      </c>
      <c r="X406">
        <v>100</v>
      </c>
      <c r="Y406">
        <v>100</v>
      </c>
      <c r="Z406">
        <v>0</v>
      </c>
      <c r="AA406">
        <v>0</v>
      </c>
      <c r="AB406">
        <v>0</v>
      </c>
      <c r="AC406">
        <v>0</v>
      </c>
      <c r="AG406">
        <v>1.874414245548266E-2</v>
      </c>
      <c r="AH406">
        <v>1.0174286391788044E-2</v>
      </c>
      <c r="AI406">
        <v>0</v>
      </c>
    </row>
    <row r="407" spans="1:37">
      <c r="A407">
        <v>9</v>
      </c>
      <c r="B407">
        <v>73</v>
      </c>
      <c r="C407">
        <v>2022</v>
      </c>
      <c r="D407">
        <v>99</v>
      </c>
      <c r="E407">
        <v>99</v>
      </c>
      <c r="F407">
        <v>99</v>
      </c>
      <c r="G407">
        <v>99</v>
      </c>
      <c r="H407">
        <v>1</v>
      </c>
      <c r="I407">
        <v>99</v>
      </c>
      <c r="J407">
        <v>309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  <c r="Q407">
        <v>300</v>
      </c>
      <c r="R407">
        <v>466</v>
      </c>
      <c r="S407">
        <v>8.1845493562231741</v>
      </c>
      <c r="T407">
        <v>7.1051502145922756</v>
      </c>
      <c r="U407">
        <v>43.419527896995682</v>
      </c>
      <c r="V407">
        <v>13.519313304721024</v>
      </c>
      <c r="W407">
        <v>19.313304721030043</v>
      </c>
      <c r="X407">
        <v>99.785407725321889</v>
      </c>
      <c r="Y407">
        <v>98.068669527897029</v>
      </c>
      <c r="Z407">
        <v>74.463519313304701</v>
      </c>
      <c r="AA407">
        <v>11.483504898577879</v>
      </c>
      <c r="AB407">
        <v>1.7259249901424742</v>
      </c>
      <c r="AC407">
        <v>1.7307169614386817</v>
      </c>
      <c r="AD407">
        <v>68.927506514057754</v>
      </c>
      <c r="AE407">
        <v>43.924800544446406</v>
      </c>
      <c r="AF407">
        <v>42.74169633674687</v>
      </c>
      <c r="AG407">
        <v>8.7347703842549205</v>
      </c>
      <c r="AH407">
        <v>8.7600605833295013</v>
      </c>
      <c r="AI407">
        <v>0</v>
      </c>
    </row>
    <row r="408" spans="1:37">
      <c r="A408">
        <v>9</v>
      </c>
      <c r="B408">
        <v>74</v>
      </c>
      <c r="C408">
        <v>2022</v>
      </c>
      <c r="D408">
        <v>99</v>
      </c>
      <c r="E408">
        <v>99</v>
      </c>
      <c r="F408">
        <v>99</v>
      </c>
      <c r="G408">
        <v>99</v>
      </c>
      <c r="H408">
        <v>2</v>
      </c>
      <c r="I408">
        <v>99</v>
      </c>
      <c r="J408">
        <v>470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  <c r="Q408">
        <v>30</v>
      </c>
      <c r="R408">
        <v>40</v>
      </c>
      <c r="S408">
        <v>7.5250000000000004</v>
      </c>
      <c r="T408">
        <v>7.375</v>
      </c>
      <c r="U408">
        <v>35.065000000000005</v>
      </c>
      <c r="V408">
        <v>2.5</v>
      </c>
      <c r="W408">
        <v>12.5</v>
      </c>
      <c r="X408">
        <v>100</v>
      </c>
      <c r="Y408">
        <v>85</v>
      </c>
      <c r="Z408">
        <v>40</v>
      </c>
      <c r="AA408">
        <v>12.193985197629196</v>
      </c>
      <c r="AB408">
        <v>1.548991607465966</v>
      </c>
      <c r="AC408">
        <v>2.221345313092947</v>
      </c>
      <c r="AD408">
        <v>65.812285213441939</v>
      </c>
      <c r="AE408">
        <v>27.460075893862939</v>
      </c>
      <c r="AF408">
        <v>22.614356185258277</v>
      </c>
      <c r="AG408">
        <v>0.74976569821930661</v>
      </c>
      <c r="AH408">
        <v>0.60725336566476229</v>
      </c>
      <c r="AI408">
        <v>0</v>
      </c>
    </row>
    <row r="409" spans="1:37">
      <c r="A409">
        <v>9</v>
      </c>
      <c r="B409">
        <v>75</v>
      </c>
      <c r="C409">
        <v>2022</v>
      </c>
      <c r="D409">
        <v>99</v>
      </c>
      <c r="E409">
        <v>99</v>
      </c>
      <c r="F409">
        <v>99</v>
      </c>
      <c r="G409">
        <v>99</v>
      </c>
      <c r="H409">
        <v>2</v>
      </c>
      <c r="I409">
        <v>99</v>
      </c>
      <c r="J409">
        <v>629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  <c r="Q409">
        <v>8</v>
      </c>
      <c r="R409">
        <v>14</v>
      </c>
      <c r="S409">
        <v>7.5714285714285694</v>
      </c>
      <c r="T409">
        <v>6.2857142857142847</v>
      </c>
      <c r="U409">
        <v>30.364285714285739</v>
      </c>
      <c r="V409">
        <v>28.571428571428577</v>
      </c>
      <c r="W409">
        <v>7.1428571428571441</v>
      </c>
      <c r="X409">
        <v>78.571428571428555</v>
      </c>
      <c r="Y409">
        <v>71.428571428571445</v>
      </c>
      <c r="Z409">
        <v>28.571428571428577</v>
      </c>
      <c r="AA409">
        <v>12.753520922410685</v>
      </c>
      <c r="AB409">
        <v>2.896162133244756</v>
      </c>
      <c r="AC409">
        <v>1.8294640678379568</v>
      </c>
      <c r="AD409">
        <v>90.481289165033573</v>
      </c>
      <c r="AE409">
        <v>64.485892984182101</v>
      </c>
      <c r="AF409">
        <v>77.805184067988193</v>
      </c>
      <c r="AG409">
        <v>0.26241799437675722</v>
      </c>
      <c r="AH409">
        <v>0.18404634660208935</v>
      </c>
      <c r="AI409">
        <v>0</v>
      </c>
    </row>
    <row r="410" spans="1:37">
      <c r="A410">
        <v>9</v>
      </c>
      <c r="B410">
        <v>76</v>
      </c>
      <c r="C410">
        <v>2022</v>
      </c>
      <c r="D410">
        <v>99</v>
      </c>
      <c r="E410">
        <v>99</v>
      </c>
      <c r="F410">
        <v>99</v>
      </c>
      <c r="G410">
        <v>99</v>
      </c>
      <c r="H410">
        <v>1</v>
      </c>
      <c r="I410">
        <v>99</v>
      </c>
      <c r="J410">
        <v>643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  <c r="Q410">
        <v>125</v>
      </c>
      <c r="R410">
        <v>216</v>
      </c>
      <c r="S410">
        <v>7.4722222222222223</v>
      </c>
      <c r="T410">
        <v>6.7916666666666687</v>
      </c>
      <c r="U410">
        <v>40.984444444444449</v>
      </c>
      <c r="V410">
        <v>11.111111111111112</v>
      </c>
      <c r="W410">
        <v>18.981481481481481</v>
      </c>
      <c r="X410">
        <v>99.537037037037038</v>
      </c>
      <c r="Y410">
        <v>93.518518518518533</v>
      </c>
      <c r="Z410">
        <v>67.592592592592595</v>
      </c>
      <c r="AA410">
        <v>11.69102257933913</v>
      </c>
      <c r="AB410">
        <v>2.2171817836452634</v>
      </c>
      <c r="AC410">
        <v>2.070096839745891</v>
      </c>
      <c r="AD410">
        <v>69.590334375393994</v>
      </c>
      <c r="AE410">
        <v>39.010932899399421</v>
      </c>
      <c r="AF410">
        <v>49.551504828618008</v>
      </c>
      <c r="AG410">
        <v>4.0487347703842529</v>
      </c>
      <c r="AH410">
        <v>3.8327359439744049</v>
      </c>
      <c r="AI410">
        <v>0</v>
      </c>
    </row>
    <row r="411" spans="1:37">
      <c r="A411">
        <v>9</v>
      </c>
      <c r="B411">
        <v>77</v>
      </c>
      <c r="C411">
        <v>2022</v>
      </c>
      <c r="D411">
        <v>99</v>
      </c>
      <c r="E411">
        <v>99</v>
      </c>
      <c r="F411">
        <v>99</v>
      </c>
      <c r="G411">
        <v>99</v>
      </c>
      <c r="H411">
        <v>2</v>
      </c>
      <c r="I411">
        <v>99</v>
      </c>
      <c r="J411">
        <v>704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  <c r="Q411">
        <v>4</v>
      </c>
      <c r="R411">
        <v>6</v>
      </c>
      <c r="S411">
        <v>7.5</v>
      </c>
      <c r="T411">
        <v>8.3333333333333357</v>
      </c>
      <c r="U411">
        <v>31.116666666666674</v>
      </c>
      <c r="V411">
        <v>0</v>
      </c>
      <c r="W411">
        <v>33.333333333333343</v>
      </c>
      <c r="X411">
        <v>83.333333333333314</v>
      </c>
      <c r="Y411">
        <v>83.333333333333314</v>
      </c>
      <c r="Z411">
        <v>33.333333333333343</v>
      </c>
      <c r="AA411">
        <v>7.5871419007569694</v>
      </c>
      <c r="AB411">
        <v>1.1180339887498949</v>
      </c>
      <c r="AC411">
        <v>1.4907119849998549</v>
      </c>
      <c r="AD411">
        <v>89.692539042210271</v>
      </c>
      <c r="AE411">
        <v>76.430224945060445</v>
      </c>
      <c r="AF411">
        <v>69.999999999999616</v>
      </c>
      <c r="AG411">
        <v>0.11246485473289594</v>
      </c>
      <c r="AH411">
        <v>8.0831458270077747E-2</v>
      </c>
      <c r="AI411">
        <v>0</v>
      </c>
    </row>
    <row r="412" spans="1:37">
      <c r="A412">
        <v>9</v>
      </c>
      <c r="B412">
        <v>78</v>
      </c>
      <c r="C412">
        <v>2022</v>
      </c>
      <c r="D412">
        <v>99</v>
      </c>
      <c r="E412">
        <v>99</v>
      </c>
      <c r="F412">
        <v>99</v>
      </c>
      <c r="G412">
        <v>99</v>
      </c>
      <c r="H412">
        <v>1</v>
      </c>
      <c r="I412">
        <v>99</v>
      </c>
      <c r="J412">
        <v>802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  <c r="Q412">
        <v>16</v>
      </c>
      <c r="R412">
        <v>25</v>
      </c>
      <c r="S412">
        <v>7.88</v>
      </c>
      <c r="T412">
        <v>7.12</v>
      </c>
      <c r="U412">
        <v>44.143999999999998</v>
      </c>
      <c r="V412">
        <v>4</v>
      </c>
      <c r="W412">
        <v>28</v>
      </c>
      <c r="X412">
        <v>100</v>
      </c>
      <c r="Y412">
        <v>96</v>
      </c>
      <c r="Z412">
        <v>80</v>
      </c>
      <c r="AA412">
        <v>11.190427337684669</v>
      </c>
      <c r="AB412">
        <v>1.7508854902591444</v>
      </c>
      <c r="AC412">
        <v>1.8829763673503697</v>
      </c>
      <c r="AD412">
        <v>76.645535535017103</v>
      </c>
      <c r="AE412">
        <v>29.076122636822848</v>
      </c>
      <c r="AF412">
        <v>44.114488987703758</v>
      </c>
      <c r="AG412">
        <v>0.46860356138706655</v>
      </c>
      <c r="AH412">
        <v>0.47780180689265006</v>
      </c>
      <c r="AI412">
        <v>10</v>
      </c>
      <c r="AJ412">
        <v>118.51</v>
      </c>
      <c r="AK412">
        <v>24.103182066901834</v>
      </c>
    </row>
    <row r="413" spans="1:37" s="44" customFormat="1">
      <c r="A413">
        <v>10</v>
      </c>
      <c r="B413">
        <v>1</v>
      </c>
      <c r="C413">
        <v>2024</v>
      </c>
      <c r="D413">
        <v>99</v>
      </c>
      <c r="E413">
        <v>99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0</v>
      </c>
      <c r="L413">
        <v>99</v>
      </c>
      <c r="M413">
        <v>99</v>
      </c>
      <c r="N413">
        <v>99</v>
      </c>
      <c r="O413">
        <v>99</v>
      </c>
      <c r="P413">
        <v>9999</v>
      </c>
      <c r="Q413">
        <v>2997</v>
      </c>
      <c r="R413">
        <v>4520</v>
      </c>
      <c r="S413">
        <v>8.2661504424778744</v>
      </c>
      <c r="T413">
        <v>7.1847345132743357</v>
      </c>
      <c r="U413">
        <v>42.829867256637122</v>
      </c>
      <c r="V413">
        <v>11.349557522123895</v>
      </c>
      <c r="W413">
        <v>23.340707964601766</v>
      </c>
      <c r="X413">
        <v>99.247787610619497</v>
      </c>
      <c r="Y413">
        <v>94.22566371681414</v>
      </c>
      <c r="Z413">
        <v>72.101769911504405</v>
      </c>
      <c r="AA413">
        <v>12.40037224605714</v>
      </c>
      <c r="AB413">
        <v>1.7970490201735947</v>
      </c>
      <c r="AC413">
        <v>1.9482660024345899</v>
      </c>
      <c r="AD413">
        <v>77.29701832129193</v>
      </c>
      <c r="AE413">
        <v>41.858690658675151</v>
      </c>
      <c r="AF413">
        <v>48.333102325672201</v>
      </c>
      <c r="AG413">
        <v>94.977936541290177</v>
      </c>
      <c r="AH413">
        <v>96.550503098387836</v>
      </c>
      <c r="AI413">
        <v>3944</v>
      </c>
      <c r="AJ413">
        <v>117.95017748478728</v>
      </c>
      <c r="AK413">
        <v>25.683812013153975</v>
      </c>
    </row>
    <row r="414" spans="1:37" s="44" customFormat="1">
      <c r="A414">
        <v>10</v>
      </c>
      <c r="B414">
        <v>2</v>
      </c>
      <c r="C414">
        <v>2024</v>
      </c>
      <c r="D414">
        <v>99</v>
      </c>
      <c r="E414">
        <v>99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2</v>
      </c>
      <c r="L414">
        <v>99</v>
      </c>
      <c r="M414">
        <v>99</v>
      </c>
      <c r="N414">
        <v>99</v>
      </c>
      <c r="O414">
        <v>99</v>
      </c>
      <c r="P414">
        <v>9999</v>
      </c>
      <c r="Q414">
        <v>75</v>
      </c>
      <c r="R414">
        <v>139</v>
      </c>
      <c r="S414">
        <v>6.4100719424460442</v>
      </c>
      <c r="T414">
        <v>6.4172661870503598</v>
      </c>
      <c r="U414">
        <v>24.254676258992809</v>
      </c>
      <c r="V414">
        <v>9.3525179856115113</v>
      </c>
      <c r="W414">
        <v>15.827338129496404</v>
      </c>
      <c r="X414">
        <v>82.733812949640281</v>
      </c>
      <c r="Y414">
        <v>44.60431654676259</v>
      </c>
      <c r="Z414">
        <v>13.669064748201437</v>
      </c>
      <c r="AA414">
        <v>8.7406864967667239</v>
      </c>
      <c r="AB414">
        <v>1.5995185860297145</v>
      </c>
      <c r="AC414">
        <v>1.9486179591513524</v>
      </c>
      <c r="AD414">
        <v>72.425860388510685</v>
      </c>
      <c r="AE414">
        <v>59.714397339140973</v>
      </c>
      <c r="AF414">
        <v>70.218413560405452</v>
      </c>
      <c r="AG414">
        <v>2.920781676822862</v>
      </c>
      <c r="AH414">
        <v>1.681433362841791</v>
      </c>
      <c r="AI414">
        <v>108</v>
      </c>
      <c r="AJ414">
        <v>104.88611111111112</v>
      </c>
      <c r="AK414">
        <v>20.634477383187566</v>
      </c>
    </row>
    <row r="415" spans="1:37" s="44" customFormat="1">
      <c r="A415">
        <v>10</v>
      </c>
      <c r="B415">
        <v>3</v>
      </c>
      <c r="C415">
        <v>2024</v>
      </c>
      <c r="D415">
        <v>99</v>
      </c>
      <c r="E415">
        <v>99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4</v>
      </c>
      <c r="L415">
        <v>99</v>
      </c>
      <c r="M415">
        <v>99</v>
      </c>
      <c r="N415">
        <v>99</v>
      </c>
      <c r="O415">
        <v>99</v>
      </c>
      <c r="P415">
        <v>9999</v>
      </c>
      <c r="Q415">
        <v>72</v>
      </c>
      <c r="R415">
        <v>99</v>
      </c>
      <c r="S415">
        <v>7.5555555555555554</v>
      </c>
      <c r="T415">
        <v>7.5151515151515138</v>
      </c>
      <c r="U415">
        <v>35.153535353535368</v>
      </c>
      <c r="V415">
        <v>11.111111111111112</v>
      </c>
      <c r="W415">
        <v>35.353535353535349</v>
      </c>
      <c r="X415">
        <v>100</v>
      </c>
      <c r="Y415">
        <v>78.787878787878782</v>
      </c>
      <c r="Z415">
        <v>47.474747474747474</v>
      </c>
      <c r="AA415">
        <v>12.74884279265296</v>
      </c>
      <c r="AB415">
        <v>1.9396043656886393</v>
      </c>
      <c r="AC415">
        <v>2.4551065576398887</v>
      </c>
      <c r="AD415">
        <v>74.886562613802937</v>
      </c>
      <c r="AE415">
        <v>37.23104092218469</v>
      </c>
      <c r="AF415">
        <v>50.413817078859886</v>
      </c>
      <c r="AG415">
        <v>2.0802689640680816</v>
      </c>
      <c r="AH415">
        <v>1.7356956722317145</v>
      </c>
      <c r="AI415">
        <v>92</v>
      </c>
      <c r="AJ415">
        <v>112.05869565217392</v>
      </c>
      <c r="AK415">
        <v>24.051249041030559</v>
      </c>
    </row>
    <row r="416" spans="1:37" s="44" customFormat="1">
      <c r="A416">
        <v>10</v>
      </c>
      <c r="B416">
        <v>4</v>
      </c>
      <c r="C416">
        <v>2024</v>
      </c>
      <c r="D416">
        <v>99</v>
      </c>
      <c r="E416">
        <v>99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7</v>
      </c>
      <c r="L416">
        <v>99</v>
      </c>
      <c r="M416">
        <v>99</v>
      </c>
      <c r="N416">
        <v>99</v>
      </c>
      <c r="O416">
        <v>99</v>
      </c>
      <c r="P416">
        <v>9999</v>
      </c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</row>
    <row r="417" spans="1:37" s="44" customFormat="1">
      <c r="A417">
        <v>10</v>
      </c>
      <c r="B417">
        <v>5</v>
      </c>
      <c r="C417">
        <v>2024</v>
      </c>
      <c r="D417">
        <v>99</v>
      </c>
      <c r="E417">
        <v>99</v>
      </c>
      <c r="F417">
        <v>99</v>
      </c>
      <c r="G417">
        <v>99</v>
      </c>
      <c r="H417">
        <v>99</v>
      </c>
      <c r="I417">
        <v>99</v>
      </c>
      <c r="J417">
        <v>999</v>
      </c>
      <c r="K417">
        <v>9</v>
      </c>
      <c r="L417">
        <v>99</v>
      </c>
      <c r="M417">
        <v>99</v>
      </c>
      <c r="N417">
        <v>99</v>
      </c>
      <c r="O417">
        <v>99</v>
      </c>
      <c r="P417">
        <v>9999</v>
      </c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</row>
    <row r="418" spans="1:37" s="44" customFormat="1">
      <c r="A418">
        <v>10</v>
      </c>
      <c r="B418">
        <v>6</v>
      </c>
      <c r="C418">
        <v>2024</v>
      </c>
      <c r="D418">
        <v>99</v>
      </c>
      <c r="E418">
        <v>99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10</v>
      </c>
      <c r="L418">
        <v>99</v>
      </c>
      <c r="M418">
        <v>99</v>
      </c>
      <c r="N418">
        <v>99</v>
      </c>
      <c r="O418">
        <v>99</v>
      </c>
      <c r="P418">
        <v>9999</v>
      </c>
      <c r="Q418">
        <v>1</v>
      </c>
      <c r="R418">
        <v>1</v>
      </c>
      <c r="S418">
        <v>11</v>
      </c>
      <c r="T418">
        <v>39</v>
      </c>
      <c r="U418">
        <v>64.900000000000006</v>
      </c>
      <c r="V418">
        <v>0</v>
      </c>
      <c r="W418">
        <v>100</v>
      </c>
      <c r="X418">
        <v>100</v>
      </c>
      <c r="Y418">
        <v>100</v>
      </c>
      <c r="Z418">
        <v>100</v>
      </c>
      <c r="AA418">
        <v>0</v>
      </c>
      <c r="AB418">
        <v>0</v>
      </c>
      <c r="AC418">
        <v>0</v>
      </c>
      <c r="AD418"/>
      <c r="AE418"/>
      <c r="AF418"/>
      <c r="AG418">
        <v>2.1012817818869503E-2</v>
      </c>
      <c r="AH418">
        <v>3.2367866538658197E-2</v>
      </c>
      <c r="AI418">
        <v>1</v>
      </c>
      <c r="AJ418">
        <v>122.2</v>
      </c>
      <c r="AK418">
        <v>35.565676924915593</v>
      </c>
    </row>
    <row r="419" spans="1:37">
      <c r="A419">
        <v>10</v>
      </c>
      <c r="B419">
        <v>7</v>
      </c>
      <c r="C419">
        <v>2024</v>
      </c>
      <c r="D419">
        <v>99</v>
      </c>
      <c r="E419">
        <v>99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12</v>
      </c>
      <c r="L419">
        <v>99</v>
      </c>
      <c r="M419">
        <v>99</v>
      </c>
      <c r="N419">
        <v>99</v>
      </c>
      <c r="O419">
        <v>99</v>
      </c>
      <c r="P419">
        <v>9999</v>
      </c>
    </row>
    <row r="420" spans="1:37">
      <c r="A420">
        <v>10</v>
      </c>
      <c r="B420">
        <v>8</v>
      </c>
      <c r="C420">
        <v>2024</v>
      </c>
      <c r="D420">
        <v>99</v>
      </c>
      <c r="E420">
        <v>99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14</v>
      </c>
      <c r="L420">
        <v>99</v>
      </c>
      <c r="M420">
        <v>99</v>
      </c>
      <c r="N420">
        <v>99</v>
      </c>
      <c r="O420">
        <v>99</v>
      </c>
      <c r="P420">
        <v>9999</v>
      </c>
    </row>
    <row r="421" spans="1:37">
      <c r="A421">
        <v>10</v>
      </c>
      <c r="B421">
        <v>9</v>
      </c>
      <c r="C421">
        <v>2024</v>
      </c>
      <c r="D421">
        <v>99</v>
      </c>
      <c r="E421">
        <v>99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19</v>
      </c>
      <c r="L421">
        <v>99</v>
      </c>
      <c r="M421">
        <v>99</v>
      </c>
      <c r="N421">
        <v>99</v>
      </c>
      <c r="O421">
        <v>99</v>
      </c>
      <c r="P421">
        <v>9999</v>
      </c>
    </row>
    <row r="422" spans="1:37">
      <c r="A422">
        <v>10</v>
      </c>
      <c r="B422">
        <v>10</v>
      </c>
      <c r="C422">
        <v>2024</v>
      </c>
      <c r="D422">
        <v>99</v>
      </c>
      <c r="E422">
        <v>99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25</v>
      </c>
      <c r="L422">
        <v>99</v>
      </c>
      <c r="M422">
        <v>99</v>
      </c>
      <c r="N422">
        <v>99</v>
      </c>
      <c r="O422">
        <v>99</v>
      </c>
      <c r="P422">
        <v>9999</v>
      </c>
    </row>
    <row r="423" spans="1:37">
      <c r="A423">
        <v>10</v>
      </c>
      <c r="B423">
        <v>11</v>
      </c>
      <c r="C423">
        <v>2023</v>
      </c>
      <c r="D423">
        <v>99</v>
      </c>
      <c r="E423">
        <v>99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0</v>
      </c>
      <c r="L423">
        <v>99</v>
      </c>
      <c r="M423">
        <v>99</v>
      </c>
      <c r="N423">
        <v>99</v>
      </c>
      <c r="O423">
        <v>99</v>
      </c>
      <c r="P423">
        <v>9999</v>
      </c>
      <c r="Q423">
        <v>3180</v>
      </c>
      <c r="R423">
        <v>4953</v>
      </c>
      <c r="S423">
        <v>8.0464365031294136</v>
      </c>
      <c r="T423">
        <v>7.1177064405410881</v>
      </c>
      <c r="U423">
        <v>42.691150817686449</v>
      </c>
      <c r="V423">
        <v>11.588935998384819</v>
      </c>
      <c r="W423">
        <v>22.370280637997169</v>
      </c>
      <c r="X423">
        <v>99.232788209166173</v>
      </c>
      <c r="Y423">
        <v>94.104583080961021</v>
      </c>
      <c r="Z423">
        <v>72.40056531395112</v>
      </c>
      <c r="AA423">
        <v>12.312284183739663</v>
      </c>
      <c r="AB423">
        <v>1.8518367462066647</v>
      </c>
      <c r="AC423">
        <v>2.0016335517931725</v>
      </c>
      <c r="AD423">
        <v>71.418094670841114</v>
      </c>
      <c r="AE423">
        <v>46.836398326100955</v>
      </c>
      <c r="AF423">
        <v>44.848863474157341</v>
      </c>
      <c r="AG423">
        <v>95.415141591215558</v>
      </c>
      <c r="AH423">
        <v>96.760115127774398</v>
      </c>
      <c r="AI423">
        <v>1099</v>
      </c>
      <c r="AJ423">
        <v>118.00800727934482</v>
      </c>
      <c r="AK423">
        <v>25.067722554288846</v>
      </c>
    </row>
    <row r="424" spans="1:37">
      <c r="A424">
        <v>10</v>
      </c>
      <c r="B424">
        <v>12</v>
      </c>
      <c r="C424">
        <v>2023</v>
      </c>
      <c r="D424">
        <v>99</v>
      </c>
      <c r="E424">
        <v>99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2</v>
      </c>
      <c r="L424">
        <v>99</v>
      </c>
      <c r="M424">
        <v>99</v>
      </c>
      <c r="N424">
        <v>99</v>
      </c>
      <c r="O424">
        <v>99</v>
      </c>
      <c r="P424">
        <v>9999</v>
      </c>
      <c r="Q424">
        <v>93</v>
      </c>
      <c r="R424">
        <v>137</v>
      </c>
      <c r="S424">
        <v>6.839416058394165</v>
      </c>
      <c r="T424">
        <v>7.379562043795624</v>
      </c>
      <c r="U424">
        <v>25.972992700729939</v>
      </c>
      <c r="V424">
        <v>20.437956204379564</v>
      </c>
      <c r="W424">
        <v>21.167883211678831</v>
      </c>
      <c r="X424">
        <v>92.70072992700733</v>
      </c>
      <c r="Y424">
        <v>64.233576642335763</v>
      </c>
      <c r="Z424">
        <v>10.218978102189782</v>
      </c>
      <c r="AA424">
        <v>7.4276510777494975</v>
      </c>
      <c r="AB424">
        <v>1.1666508096114072</v>
      </c>
      <c r="AC424">
        <v>1.9821516984427845</v>
      </c>
      <c r="AD424">
        <v>56.361412946322254</v>
      </c>
      <c r="AE424">
        <v>48.348910582397551</v>
      </c>
      <c r="AF424">
        <v>56.927050485773378</v>
      </c>
      <c r="AG424">
        <v>2.6391832016952419</v>
      </c>
      <c r="AH424">
        <v>1.6282937163091555</v>
      </c>
      <c r="AI424">
        <v>12</v>
      </c>
      <c r="AJ424">
        <v>108.22499999999999</v>
      </c>
      <c r="AK424">
        <v>22.887547875861497</v>
      </c>
    </row>
    <row r="425" spans="1:37">
      <c r="A425">
        <v>10</v>
      </c>
      <c r="B425">
        <v>13</v>
      </c>
      <c r="C425">
        <v>2023</v>
      </c>
      <c r="D425">
        <v>99</v>
      </c>
      <c r="E425">
        <v>99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4</v>
      </c>
      <c r="L425">
        <v>99</v>
      </c>
      <c r="M425">
        <v>99</v>
      </c>
      <c r="N425">
        <v>99</v>
      </c>
      <c r="O425">
        <v>99</v>
      </c>
      <c r="P425">
        <v>9999</v>
      </c>
      <c r="Q425">
        <v>74</v>
      </c>
      <c r="R425">
        <v>100</v>
      </c>
      <c r="S425">
        <v>6.6100000000000012</v>
      </c>
      <c r="T425">
        <v>7.1100000000000012</v>
      </c>
      <c r="U425">
        <v>34.644999999999989</v>
      </c>
      <c r="V425">
        <v>13</v>
      </c>
      <c r="W425">
        <v>15</v>
      </c>
      <c r="X425">
        <v>100</v>
      </c>
      <c r="Y425">
        <v>85</v>
      </c>
      <c r="Z425">
        <v>46</v>
      </c>
      <c r="AA425">
        <v>10.667833660120568</v>
      </c>
      <c r="AB425">
        <v>2.3617578199298919</v>
      </c>
      <c r="AC425">
        <v>1.6425285385648556</v>
      </c>
      <c r="AD425">
        <v>27.515753696908671</v>
      </c>
      <c r="AE425">
        <v>38.317345223129472</v>
      </c>
      <c r="AF425">
        <v>37.195289847877341</v>
      </c>
      <c r="AG425">
        <v>1.9264110961279128</v>
      </c>
      <c r="AH425">
        <v>1.5853704241219309</v>
      </c>
      <c r="AI425">
        <v>31</v>
      </c>
      <c r="AJ425">
        <v>115.3064516129033</v>
      </c>
      <c r="AK425">
        <v>25.12549688046586</v>
      </c>
    </row>
    <row r="426" spans="1:37">
      <c r="A426">
        <v>10</v>
      </c>
      <c r="B426">
        <v>14</v>
      </c>
      <c r="C426">
        <v>2023</v>
      </c>
      <c r="D426">
        <v>99</v>
      </c>
      <c r="E426">
        <v>99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7</v>
      </c>
      <c r="L426">
        <v>99</v>
      </c>
      <c r="M426">
        <v>99</v>
      </c>
      <c r="N426">
        <v>99</v>
      </c>
      <c r="O426">
        <v>99</v>
      </c>
      <c r="P426">
        <v>9999</v>
      </c>
    </row>
    <row r="427" spans="1:37">
      <c r="A427">
        <v>10</v>
      </c>
      <c r="B427">
        <v>15</v>
      </c>
      <c r="C427">
        <v>2023</v>
      </c>
      <c r="D427">
        <v>99</v>
      </c>
      <c r="E427">
        <v>99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</v>
      </c>
      <c r="L427">
        <v>99</v>
      </c>
      <c r="M427">
        <v>99</v>
      </c>
      <c r="N427">
        <v>99</v>
      </c>
      <c r="O427">
        <v>99</v>
      </c>
      <c r="P427">
        <v>9999</v>
      </c>
    </row>
    <row r="428" spans="1:37">
      <c r="A428">
        <v>10</v>
      </c>
      <c r="B428">
        <v>16</v>
      </c>
      <c r="C428">
        <v>2023</v>
      </c>
      <c r="D428">
        <v>99</v>
      </c>
      <c r="E428">
        <v>99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10</v>
      </c>
      <c r="L428">
        <v>99</v>
      </c>
      <c r="M428">
        <v>99</v>
      </c>
      <c r="N428">
        <v>99</v>
      </c>
      <c r="O428">
        <v>99</v>
      </c>
      <c r="P428">
        <v>9999</v>
      </c>
      <c r="Q428">
        <v>1</v>
      </c>
      <c r="R428">
        <v>1</v>
      </c>
      <c r="S428">
        <v>9</v>
      </c>
      <c r="T428">
        <v>41</v>
      </c>
      <c r="U428">
        <v>57.3</v>
      </c>
      <c r="V428">
        <v>0</v>
      </c>
      <c r="W428">
        <v>100</v>
      </c>
      <c r="X428">
        <v>100</v>
      </c>
      <c r="Y428">
        <v>100</v>
      </c>
      <c r="Z428">
        <v>100</v>
      </c>
      <c r="AA428">
        <v>0</v>
      </c>
      <c r="AB428">
        <v>0</v>
      </c>
      <c r="AC428">
        <v>0</v>
      </c>
      <c r="AG428">
        <v>1.9264110961279127E-2</v>
      </c>
      <c r="AH428">
        <v>2.6220731794540823E-2</v>
      </c>
      <c r="AI428">
        <v>0</v>
      </c>
    </row>
    <row r="429" spans="1:37">
      <c r="A429">
        <v>10</v>
      </c>
      <c r="B429">
        <v>17</v>
      </c>
      <c r="C429">
        <v>2023</v>
      </c>
      <c r="D429">
        <v>99</v>
      </c>
      <c r="E429">
        <v>99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12</v>
      </c>
      <c r="L429">
        <v>99</v>
      </c>
      <c r="M429">
        <v>99</v>
      </c>
      <c r="N429">
        <v>99</v>
      </c>
      <c r="O429">
        <v>99</v>
      </c>
      <c r="P429">
        <v>9999</v>
      </c>
    </row>
    <row r="430" spans="1:37">
      <c r="A430">
        <v>10</v>
      </c>
      <c r="B430">
        <v>18</v>
      </c>
      <c r="C430">
        <v>2023</v>
      </c>
      <c r="D430">
        <v>99</v>
      </c>
      <c r="E430">
        <v>99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14</v>
      </c>
      <c r="L430">
        <v>99</v>
      </c>
      <c r="M430">
        <v>99</v>
      </c>
      <c r="N430">
        <v>99</v>
      </c>
      <c r="O430">
        <v>99</v>
      </c>
      <c r="P430">
        <v>9999</v>
      </c>
    </row>
    <row r="431" spans="1:37">
      <c r="A431">
        <v>10</v>
      </c>
      <c r="B431">
        <v>19</v>
      </c>
      <c r="C431">
        <v>2023</v>
      </c>
      <c r="D431">
        <v>99</v>
      </c>
      <c r="E431">
        <v>99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19</v>
      </c>
      <c r="L431">
        <v>99</v>
      </c>
      <c r="M431">
        <v>99</v>
      </c>
      <c r="N431">
        <v>99</v>
      </c>
      <c r="O431">
        <v>99</v>
      </c>
      <c r="P431">
        <v>9999</v>
      </c>
    </row>
    <row r="432" spans="1:37">
      <c r="A432">
        <v>10</v>
      </c>
      <c r="B432">
        <v>20</v>
      </c>
      <c r="C432">
        <v>2023</v>
      </c>
      <c r="D432">
        <v>99</v>
      </c>
      <c r="E432">
        <v>99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25</v>
      </c>
      <c r="L432">
        <v>99</v>
      </c>
      <c r="M432">
        <v>99</v>
      </c>
      <c r="N432">
        <v>99</v>
      </c>
      <c r="O432">
        <v>99</v>
      </c>
      <c r="P432">
        <v>9999</v>
      </c>
    </row>
    <row r="433" spans="1:37">
      <c r="A433">
        <v>10</v>
      </c>
      <c r="B433">
        <v>21</v>
      </c>
      <c r="C433">
        <v>2022</v>
      </c>
      <c r="D433">
        <v>99</v>
      </c>
      <c r="E433">
        <v>99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0</v>
      </c>
      <c r="L433">
        <v>99</v>
      </c>
      <c r="M433">
        <v>99</v>
      </c>
      <c r="N433">
        <v>99</v>
      </c>
      <c r="O433">
        <v>99</v>
      </c>
      <c r="P433">
        <v>9999</v>
      </c>
      <c r="Q433">
        <v>3256</v>
      </c>
      <c r="R433">
        <v>5053</v>
      </c>
      <c r="S433">
        <v>8.1575301800910385</v>
      </c>
      <c r="T433">
        <v>7.0866811794973286</v>
      </c>
      <c r="U433">
        <v>44.05051256679193</v>
      </c>
      <c r="V433">
        <v>10.112804274688301</v>
      </c>
      <c r="W433">
        <v>21.808826439738763</v>
      </c>
      <c r="X433">
        <v>99.485454185632321</v>
      </c>
      <c r="Y433">
        <v>96.378389075796576</v>
      </c>
      <c r="Z433">
        <v>75.836136948347558</v>
      </c>
      <c r="AA433">
        <v>12.145108525936028</v>
      </c>
      <c r="AB433">
        <v>1.8396326167968453</v>
      </c>
      <c r="AC433">
        <v>2.046463726182477</v>
      </c>
      <c r="AD433">
        <v>71.450812591380412</v>
      </c>
      <c r="AE433">
        <v>45.452421685086989</v>
      </c>
      <c r="AF433">
        <v>44.839903724021049</v>
      </c>
      <c r="AG433">
        <v>94.714151827553891</v>
      </c>
      <c r="AH433">
        <v>96.368779868836555</v>
      </c>
      <c r="AI433">
        <v>377</v>
      </c>
      <c r="AJ433">
        <v>119.19124668435002</v>
      </c>
      <c r="AK433">
        <v>25.522177028895168</v>
      </c>
    </row>
    <row r="434" spans="1:37">
      <c r="A434">
        <v>10</v>
      </c>
      <c r="B434">
        <v>22</v>
      </c>
      <c r="C434">
        <v>2022</v>
      </c>
      <c r="D434">
        <v>99</v>
      </c>
      <c r="E434">
        <v>99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2</v>
      </c>
      <c r="L434">
        <v>99</v>
      </c>
      <c r="M434">
        <v>99</v>
      </c>
      <c r="N434">
        <v>99</v>
      </c>
      <c r="O434">
        <v>99</v>
      </c>
      <c r="P434">
        <v>9999</v>
      </c>
      <c r="Q434">
        <v>98</v>
      </c>
      <c r="R434">
        <v>156</v>
      </c>
      <c r="S434">
        <v>6.8525641025641004</v>
      </c>
      <c r="T434">
        <v>6.9871794871794881</v>
      </c>
      <c r="U434">
        <v>25.788076923076918</v>
      </c>
      <c r="V434">
        <v>18.589743589743591</v>
      </c>
      <c r="W434">
        <v>17.307692307692317</v>
      </c>
      <c r="X434">
        <v>92.948717948717956</v>
      </c>
      <c r="Y434">
        <v>64.102564102564102</v>
      </c>
      <c r="Z434">
        <v>9.6153846153846114</v>
      </c>
      <c r="AA434">
        <v>7.0250356432515852</v>
      </c>
      <c r="AB434">
        <v>0.9185027335462288</v>
      </c>
      <c r="AC434">
        <v>2.0537245074254096</v>
      </c>
      <c r="AD434">
        <v>52.393187779655825</v>
      </c>
      <c r="AE434">
        <v>46.384754535677139</v>
      </c>
      <c r="AF434">
        <v>39.319263174011198</v>
      </c>
      <c r="AG434">
        <v>2.9240862230552951</v>
      </c>
      <c r="AH434">
        <v>1.7417252637012703</v>
      </c>
      <c r="AI434">
        <v>4</v>
      </c>
      <c r="AJ434">
        <v>116.22499999999999</v>
      </c>
      <c r="AK434">
        <v>17.948726929803325</v>
      </c>
    </row>
    <row r="435" spans="1:37">
      <c r="A435">
        <v>10</v>
      </c>
      <c r="B435">
        <v>23</v>
      </c>
      <c r="C435">
        <v>2022</v>
      </c>
      <c r="D435">
        <v>99</v>
      </c>
      <c r="E435">
        <v>99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4</v>
      </c>
      <c r="L435">
        <v>99</v>
      </c>
      <c r="M435">
        <v>99</v>
      </c>
      <c r="N435">
        <v>99</v>
      </c>
      <c r="O435">
        <v>99</v>
      </c>
      <c r="P435">
        <v>9999</v>
      </c>
      <c r="Q435">
        <v>86</v>
      </c>
      <c r="R435">
        <v>126</v>
      </c>
      <c r="S435">
        <v>6.5873015873015888</v>
      </c>
      <c r="T435">
        <v>6.7936507936507953</v>
      </c>
      <c r="U435">
        <v>34.636904761904745</v>
      </c>
      <c r="V435">
        <v>11.90476190476191</v>
      </c>
      <c r="W435">
        <v>19.047619047619055</v>
      </c>
      <c r="X435">
        <v>96.825396825396794</v>
      </c>
      <c r="Y435">
        <v>81.746031746031747</v>
      </c>
      <c r="Z435">
        <v>42.857142857142847</v>
      </c>
      <c r="AA435">
        <v>12.384165162363921</v>
      </c>
      <c r="AB435">
        <v>2.4825417123362796</v>
      </c>
      <c r="AC435">
        <v>2.2158070668314074</v>
      </c>
      <c r="AD435">
        <v>41.676946103607492</v>
      </c>
      <c r="AE435">
        <v>44.813721630606949</v>
      </c>
      <c r="AF435">
        <v>54.576122215077881</v>
      </c>
      <c r="AG435">
        <v>2.3617619493908157</v>
      </c>
      <c r="AH435">
        <v>1.8894948674621717</v>
      </c>
      <c r="AI435">
        <v>11</v>
      </c>
      <c r="AJ435">
        <v>110.26363636363637</v>
      </c>
      <c r="AK435">
        <v>19.083773532934703</v>
      </c>
    </row>
    <row r="436" spans="1:37">
      <c r="A436">
        <v>10</v>
      </c>
      <c r="B436">
        <v>24</v>
      </c>
      <c r="C436">
        <v>2022</v>
      </c>
      <c r="D436">
        <v>99</v>
      </c>
      <c r="E436">
        <v>99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7</v>
      </c>
      <c r="L436">
        <v>99</v>
      </c>
      <c r="M436">
        <v>99</v>
      </c>
      <c r="N436">
        <v>99</v>
      </c>
      <c r="O436">
        <v>99</v>
      </c>
      <c r="P436">
        <v>9999</v>
      </c>
    </row>
    <row r="437" spans="1:37">
      <c r="A437">
        <v>10</v>
      </c>
      <c r="B437">
        <v>25</v>
      </c>
      <c r="C437">
        <v>2022</v>
      </c>
      <c r="D437">
        <v>99</v>
      </c>
      <c r="E437">
        <v>99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</v>
      </c>
      <c r="L437">
        <v>99</v>
      </c>
      <c r="M437">
        <v>99</v>
      </c>
      <c r="N437">
        <v>99</v>
      </c>
      <c r="O437">
        <v>99</v>
      </c>
      <c r="P437">
        <v>9999</v>
      </c>
    </row>
    <row r="438" spans="1:37">
      <c r="A438">
        <v>10</v>
      </c>
      <c r="B438">
        <v>26</v>
      </c>
      <c r="C438">
        <v>2022</v>
      </c>
      <c r="D438">
        <v>99</v>
      </c>
      <c r="E438">
        <v>99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10</v>
      </c>
      <c r="L438">
        <v>99</v>
      </c>
      <c r="M438">
        <v>99</v>
      </c>
      <c r="N438">
        <v>99</v>
      </c>
      <c r="O438">
        <v>99</v>
      </c>
      <c r="P438">
        <v>9999</v>
      </c>
    </row>
    <row r="439" spans="1:37">
      <c r="A439">
        <v>10</v>
      </c>
      <c r="B439">
        <v>27</v>
      </c>
      <c r="C439">
        <v>2022</v>
      </c>
      <c r="D439">
        <v>99</v>
      </c>
      <c r="E439">
        <v>99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12</v>
      </c>
      <c r="L439">
        <v>99</v>
      </c>
      <c r="M439">
        <v>99</v>
      </c>
      <c r="N439">
        <v>99</v>
      </c>
      <c r="O439">
        <v>99</v>
      </c>
      <c r="P439">
        <v>9999</v>
      </c>
    </row>
    <row r="440" spans="1:37">
      <c r="A440">
        <v>10</v>
      </c>
      <c r="B440">
        <v>28</v>
      </c>
      <c r="C440">
        <v>2022</v>
      </c>
      <c r="D440">
        <v>99</v>
      </c>
      <c r="E440">
        <v>99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14</v>
      </c>
      <c r="L440">
        <v>99</v>
      </c>
      <c r="M440">
        <v>99</v>
      </c>
      <c r="N440">
        <v>99</v>
      </c>
      <c r="O440">
        <v>99</v>
      </c>
      <c r="P440">
        <v>9999</v>
      </c>
    </row>
    <row r="441" spans="1:37">
      <c r="A441">
        <v>10</v>
      </c>
      <c r="B441">
        <v>29</v>
      </c>
      <c r="C441">
        <v>2022</v>
      </c>
      <c r="D441">
        <v>99</v>
      </c>
      <c r="E441">
        <v>99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19</v>
      </c>
      <c r="L441">
        <v>99</v>
      </c>
      <c r="M441">
        <v>99</v>
      </c>
      <c r="N441">
        <v>99</v>
      </c>
      <c r="O441">
        <v>99</v>
      </c>
      <c r="P441">
        <v>9999</v>
      </c>
    </row>
    <row r="442" spans="1:37">
      <c r="A442">
        <v>10</v>
      </c>
      <c r="B442">
        <v>30</v>
      </c>
      <c r="C442">
        <v>2022</v>
      </c>
      <c r="D442">
        <v>99</v>
      </c>
      <c r="E442">
        <v>99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25</v>
      </c>
      <c r="L442">
        <v>99</v>
      </c>
      <c r="M442">
        <v>99</v>
      </c>
      <c r="N442">
        <v>99</v>
      </c>
      <c r="O442">
        <v>99</v>
      </c>
      <c r="P442">
        <v>9999</v>
      </c>
    </row>
    <row r="443" spans="1:37">
      <c r="A443">
        <v>11</v>
      </c>
      <c r="B443">
        <v>1</v>
      </c>
      <c r="C443">
        <v>2024</v>
      </c>
      <c r="D443">
        <v>99</v>
      </c>
      <c r="E443">
        <v>99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1</v>
      </c>
      <c r="M443">
        <v>99</v>
      </c>
      <c r="N443">
        <v>99</v>
      </c>
      <c r="O443">
        <v>99</v>
      </c>
      <c r="P443">
        <v>9999</v>
      </c>
    </row>
    <row r="444" spans="1:37">
      <c r="A444">
        <v>11</v>
      </c>
      <c r="B444">
        <v>2</v>
      </c>
      <c r="C444">
        <v>2024</v>
      </c>
      <c r="D444">
        <v>99</v>
      </c>
      <c r="E444">
        <v>99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2</v>
      </c>
      <c r="M444">
        <v>99</v>
      </c>
      <c r="N444">
        <v>99</v>
      </c>
      <c r="O444">
        <v>99</v>
      </c>
      <c r="P444">
        <v>9999</v>
      </c>
      <c r="Q444">
        <v>9</v>
      </c>
      <c r="R444">
        <v>9</v>
      </c>
      <c r="S444">
        <v>2</v>
      </c>
      <c r="T444">
        <v>3.8888888888888888</v>
      </c>
      <c r="U444">
        <v>25.722222222222221</v>
      </c>
      <c r="V444">
        <v>0</v>
      </c>
      <c r="W444">
        <v>0</v>
      </c>
      <c r="X444">
        <v>100</v>
      </c>
      <c r="Y444">
        <v>44.44444444444445</v>
      </c>
      <c r="Z444">
        <v>11.111111111111112</v>
      </c>
      <c r="AA444">
        <v>11.983208416389044</v>
      </c>
      <c r="AB444">
        <v>0</v>
      </c>
      <c r="AC444">
        <v>1.2862041003100264</v>
      </c>
      <c r="AE444">
        <v>79.74746130153585</v>
      </c>
      <c r="AG444">
        <v>0.18911536036982565</v>
      </c>
      <c r="AH444">
        <v>0.11545702779197782</v>
      </c>
      <c r="AI444">
        <v>7</v>
      </c>
      <c r="AJ444">
        <v>110.5857142857143</v>
      </c>
      <c r="AK444">
        <v>15.312194433022491</v>
      </c>
    </row>
    <row r="445" spans="1:37">
      <c r="A445">
        <v>11</v>
      </c>
      <c r="B445">
        <v>3</v>
      </c>
      <c r="C445">
        <v>2024</v>
      </c>
      <c r="D445">
        <v>99</v>
      </c>
      <c r="E445">
        <v>99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3</v>
      </c>
      <c r="M445">
        <v>99</v>
      </c>
      <c r="N445">
        <v>99</v>
      </c>
      <c r="O445">
        <v>99</v>
      </c>
      <c r="P445">
        <v>9999</v>
      </c>
      <c r="Q445">
        <v>13</v>
      </c>
      <c r="R445">
        <v>13</v>
      </c>
      <c r="S445">
        <v>3</v>
      </c>
      <c r="T445">
        <v>4.3076923076923057</v>
      </c>
      <c r="U445">
        <v>20.569230769230764</v>
      </c>
      <c r="V445">
        <v>0</v>
      </c>
      <c r="W445">
        <v>0</v>
      </c>
      <c r="X445">
        <v>61.538461538461519</v>
      </c>
      <c r="Y445">
        <v>30.769230769230759</v>
      </c>
      <c r="Z445">
        <v>7.6923076923076898</v>
      </c>
      <c r="AA445">
        <v>7.8521319608983244</v>
      </c>
      <c r="AB445">
        <v>0</v>
      </c>
      <c r="AC445">
        <v>1.3234346564680961</v>
      </c>
      <c r="AE445">
        <v>58.199143166436009</v>
      </c>
      <c r="AG445">
        <v>0.27316663164530369</v>
      </c>
      <c r="AH445">
        <v>0.13336159495280722</v>
      </c>
      <c r="AI445">
        <v>12</v>
      </c>
      <c r="AJ445">
        <v>105.8666666666667</v>
      </c>
      <c r="AK445">
        <v>15.781089030256277</v>
      </c>
    </row>
    <row r="446" spans="1:37">
      <c r="A446">
        <v>11</v>
      </c>
      <c r="B446">
        <v>4</v>
      </c>
      <c r="C446">
        <v>2024</v>
      </c>
      <c r="D446">
        <v>99</v>
      </c>
      <c r="E446">
        <v>99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4</v>
      </c>
      <c r="M446">
        <v>99</v>
      </c>
      <c r="N446">
        <v>99</v>
      </c>
      <c r="O446">
        <v>99</v>
      </c>
      <c r="P446">
        <v>9999</v>
      </c>
      <c r="Q446">
        <v>67</v>
      </c>
      <c r="R446">
        <v>82</v>
      </c>
      <c r="S446">
        <v>4</v>
      </c>
      <c r="T446">
        <v>4.6341463414634143</v>
      </c>
      <c r="U446">
        <v>20.987804878048781</v>
      </c>
      <c r="V446">
        <v>0</v>
      </c>
      <c r="W446">
        <v>0</v>
      </c>
      <c r="X446">
        <v>74.390243902439011</v>
      </c>
      <c r="Y446">
        <v>37.804878048780495</v>
      </c>
      <c r="Z446">
        <v>1.2195121951219512</v>
      </c>
      <c r="AA446">
        <v>6.2575299078225282</v>
      </c>
      <c r="AB446">
        <v>0</v>
      </c>
      <c r="AC446">
        <v>1.1099570978519768</v>
      </c>
      <c r="AE446">
        <v>12.770719526204079</v>
      </c>
      <c r="AG446">
        <v>1.7230510611472998</v>
      </c>
      <c r="AH446">
        <v>0.85832200790494095</v>
      </c>
      <c r="AI446">
        <v>67</v>
      </c>
      <c r="AJ446">
        <v>108.2134328358209</v>
      </c>
      <c r="AK446">
        <v>16.128959672175547</v>
      </c>
    </row>
    <row r="447" spans="1:37">
      <c r="A447">
        <v>11</v>
      </c>
      <c r="B447">
        <v>5</v>
      </c>
      <c r="C447">
        <v>2024</v>
      </c>
      <c r="D447">
        <v>99</v>
      </c>
      <c r="E447">
        <v>99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5</v>
      </c>
      <c r="M447">
        <v>99</v>
      </c>
      <c r="N447">
        <v>99</v>
      </c>
      <c r="O447">
        <v>99</v>
      </c>
      <c r="P447">
        <v>9999</v>
      </c>
      <c r="Q447">
        <v>172</v>
      </c>
      <c r="R447">
        <v>209</v>
      </c>
      <c r="S447">
        <v>5</v>
      </c>
      <c r="T447">
        <v>5.2727272727272716</v>
      </c>
      <c r="U447">
        <v>24.83684210526317</v>
      </c>
      <c r="V447">
        <v>0</v>
      </c>
      <c r="W447">
        <v>0.95693779904306242</v>
      </c>
      <c r="X447">
        <v>91.38755980861248</v>
      </c>
      <c r="Y447">
        <v>52.15311004784688</v>
      </c>
      <c r="Z447">
        <v>11.483253588516748</v>
      </c>
      <c r="AA447">
        <v>7.3761046746396355</v>
      </c>
      <c r="AB447">
        <v>0</v>
      </c>
      <c r="AC447">
        <v>1.2669039711167223</v>
      </c>
      <c r="AE447">
        <v>2.8314446516345408</v>
      </c>
      <c r="AG447">
        <v>4.3916789241437284</v>
      </c>
      <c r="AH447">
        <v>2.5888807151852178</v>
      </c>
      <c r="AI447">
        <v>180</v>
      </c>
      <c r="AJ447">
        <v>110.52388888888888</v>
      </c>
      <c r="AK447">
        <v>18.058852443212256</v>
      </c>
    </row>
    <row r="448" spans="1:37">
      <c r="A448">
        <v>11</v>
      </c>
      <c r="B448">
        <v>6</v>
      </c>
      <c r="C448">
        <v>2024</v>
      </c>
      <c r="D448">
        <v>99</v>
      </c>
      <c r="E448">
        <v>99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6</v>
      </c>
      <c r="M448">
        <v>99</v>
      </c>
      <c r="N448">
        <v>99</v>
      </c>
      <c r="O448">
        <v>99</v>
      </c>
      <c r="P448">
        <v>9999</v>
      </c>
      <c r="Q448">
        <v>436</v>
      </c>
      <c r="R448">
        <v>510</v>
      </c>
      <c r="S448">
        <v>6</v>
      </c>
      <c r="T448">
        <v>6.0215686274509803</v>
      </c>
      <c r="U448">
        <v>29.101568627450952</v>
      </c>
      <c r="V448">
        <v>36.666666666666657</v>
      </c>
      <c r="W448">
        <v>5.4901960784313744</v>
      </c>
      <c r="X448">
        <v>97.647058823529406</v>
      </c>
      <c r="Y448">
        <v>74.901960784313729</v>
      </c>
      <c r="Z448">
        <v>22.745098039215694</v>
      </c>
      <c r="AA448">
        <v>7.7328328199801311</v>
      </c>
      <c r="AB448">
        <v>0</v>
      </c>
      <c r="AC448">
        <v>1.5280146962503147</v>
      </c>
      <c r="AE448">
        <v>2.6996357064439302</v>
      </c>
      <c r="AG448">
        <v>10.716537087623452</v>
      </c>
      <c r="AH448">
        <v>7.4021171277882321</v>
      </c>
      <c r="AI448">
        <v>438</v>
      </c>
      <c r="AJ448">
        <v>113.00502283105016</v>
      </c>
      <c r="AK448">
        <v>20.110497147243724</v>
      </c>
    </row>
    <row r="449" spans="1:37">
      <c r="A449">
        <v>11</v>
      </c>
      <c r="B449">
        <v>7</v>
      </c>
      <c r="C449">
        <v>2024</v>
      </c>
      <c r="D449">
        <v>99</v>
      </c>
      <c r="E449">
        <v>99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7</v>
      </c>
      <c r="M449">
        <v>99</v>
      </c>
      <c r="N449">
        <v>99</v>
      </c>
      <c r="O449">
        <v>99</v>
      </c>
      <c r="P449">
        <v>9999</v>
      </c>
      <c r="Q449">
        <v>609</v>
      </c>
      <c r="R449">
        <v>720</v>
      </c>
      <c r="S449">
        <v>7</v>
      </c>
      <c r="T449">
        <v>6.6819444444444436</v>
      </c>
      <c r="U449">
        <v>33.949583333333365</v>
      </c>
      <c r="V449">
        <v>27.083333333333325</v>
      </c>
      <c r="W449">
        <v>12.5</v>
      </c>
      <c r="X449">
        <v>99.861111111111114</v>
      </c>
      <c r="Y449">
        <v>92.083333333333314</v>
      </c>
      <c r="Z449">
        <v>45.416666666666657</v>
      </c>
      <c r="AA449">
        <v>7.389303443623346</v>
      </c>
      <c r="AB449">
        <v>0</v>
      </c>
      <c r="AC449">
        <v>1.6390059986407148</v>
      </c>
      <c r="AE449">
        <v>-0.14272264982608721</v>
      </c>
      <c r="AG449">
        <v>15.129228829586053</v>
      </c>
      <c r="AH449">
        <v>12.190915551787343</v>
      </c>
      <c r="AI449">
        <v>609</v>
      </c>
      <c r="AJ449">
        <v>114.75960591133004</v>
      </c>
      <c r="AK449">
        <v>22.194015610889647</v>
      </c>
    </row>
    <row r="450" spans="1:37">
      <c r="A450">
        <v>11</v>
      </c>
      <c r="B450">
        <v>8</v>
      </c>
      <c r="C450">
        <v>2024</v>
      </c>
      <c r="D450">
        <v>99</v>
      </c>
      <c r="E450">
        <v>99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8</v>
      </c>
      <c r="M450">
        <v>99</v>
      </c>
      <c r="N450">
        <v>99</v>
      </c>
      <c r="O450">
        <v>99</v>
      </c>
      <c r="P450">
        <v>9999</v>
      </c>
      <c r="Q450">
        <v>845</v>
      </c>
      <c r="R450">
        <v>968</v>
      </c>
      <c r="S450">
        <v>8</v>
      </c>
      <c r="T450">
        <v>7.064049586776858</v>
      </c>
      <c r="U450">
        <v>40.182438016528941</v>
      </c>
      <c r="V450">
        <v>11.776859504132227</v>
      </c>
      <c r="W450">
        <v>22.107438016528928</v>
      </c>
      <c r="X450">
        <v>99.896694214876021</v>
      </c>
      <c r="Y450">
        <v>99.173553719008282</v>
      </c>
      <c r="Z450">
        <v>74.276859504132261</v>
      </c>
      <c r="AA450">
        <v>7.8436992036009263</v>
      </c>
      <c r="AB450">
        <v>0</v>
      </c>
      <c r="AC450">
        <v>1.7628011511136452</v>
      </c>
      <c r="AE450">
        <v>-1.126019186406128</v>
      </c>
      <c r="AG450">
        <v>20.340407648665689</v>
      </c>
      <c r="AH450">
        <v>19.399074847574287</v>
      </c>
      <c r="AI450">
        <v>844</v>
      </c>
      <c r="AJ450">
        <v>117.66682464454964</v>
      </c>
      <c r="AK450">
        <v>24.531982630454294</v>
      </c>
    </row>
    <row r="451" spans="1:37">
      <c r="A451">
        <v>11</v>
      </c>
      <c r="B451">
        <v>9</v>
      </c>
      <c r="C451">
        <v>2024</v>
      </c>
      <c r="D451">
        <v>99</v>
      </c>
      <c r="E451">
        <v>99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9</v>
      </c>
      <c r="M451">
        <v>99</v>
      </c>
      <c r="N451">
        <v>99</v>
      </c>
      <c r="O451">
        <v>99</v>
      </c>
      <c r="P451">
        <v>9999</v>
      </c>
      <c r="Q451">
        <v>1031</v>
      </c>
      <c r="R451">
        <v>1174</v>
      </c>
      <c r="S451">
        <v>9</v>
      </c>
      <c r="T451">
        <v>7.5255536626916513</v>
      </c>
      <c r="U451">
        <v>46.774105621805795</v>
      </c>
      <c r="V451">
        <v>3.0664395229982966</v>
      </c>
      <c r="W451">
        <v>26.575809199318577</v>
      </c>
      <c r="X451">
        <v>100</v>
      </c>
      <c r="Y451">
        <v>100</v>
      </c>
      <c r="Z451">
        <v>92.078364565587705</v>
      </c>
      <c r="AA451">
        <v>7.9181800179295987</v>
      </c>
      <c r="AB451">
        <v>0</v>
      </c>
      <c r="AC451">
        <v>1.8167152599420593</v>
      </c>
      <c r="AE451">
        <v>8.7889010754101697</v>
      </c>
      <c r="AG451">
        <v>24.669048119352809</v>
      </c>
      <c r="AH451">
        <v>27.386905726718442</v>
      </c>
      <c r="AI451">
        <v>1037</v>
      </c>
      <c r="AJ451">
        <v>119.29980713596902</v>
      </c>
      <c r="AK451">
        <v>27.373615380121713</v>
      </c>
    </row>
    <row r="452" spans="1:37">
      <c r="A452">
        <v>11</v>
      </c>
      <c r="B452">
        <v>10</v>
      </c>
      <c r="C452">
        <v>2024</v>
      </c>
      <c r="D452">
        <v>99</v>
      </c>
      <c r="E452">
        <v>99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10</v>
      </c>
      <c r="M452">
        <v>99</v>
      </c>
      <c r="N452">
        <v>99</v>
      </c>
      <c r="O452">
        <v>99</v>
      </c>
      <c r="P452">
        <v>9999</v>
      </c>
      <c r="Q452">
        <v>573</v>
      </c>
      <c r="R452">
        <v>633</v>
      </c>
      <c r="S452">
        <v>10</v>
      </c>
      <c r="T452">
        <v>8.0584518167456558</v>
      </c>
      <c r="U452">
        <v>53.409004739336496</v>
      </c>
      <c r="V452">
        <v>0.78988941548183211</v>
      </c>
      <c r="W452">
        <v>34.755134281200633</v>
      </c>
      <c r="X452">
        <v>100</v>
      </c>
      <c r="Y452">
        <v>100</v>
      </c>
      <c r="Z452">
        <v>98.736176935229054</v>
      </c>
      <c r="AA452">
        <v>7.28699838444851</v>
      </c>
      <c r="AB452">
        <v>0</v>
      </c>
      <c r="AC452">
        <v>1.6535840163654119</v>
      </c>
      <c r="AE452">
        <v>9.3119981496032622</v>
      </c>
      <c r="AG452">
        <v>13.301113679344398</v>
      </c>
      <c r="AH452">
        <v>16.861164794334375</v>
      </c>
      <c r="AI452">
        <v>576</v>
      </c>
      <c r="AJ452">
        <v>121.12031250000013</v>
      </c>
      <c r="AK452">
        <v>30.034692074506037</v>
      </c>
    </row>
    <row r="453" spans="1:37">
      <c r="A453">
        <v>11</v>
      </c>
      <c r="B453">
        <v>11</v>
      </c>
      <c r="C453">
        <v>2024</v>
      </c>
      <c r="D453">
        <v>99</v>
      </c>
      <c r="E453">
        <v>99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11</v>
      </c>
      <c r="M453">
        <v>99</v>
      </c>
      <c r="N453">
        <v>99</v>
      </c>
      <c r="O453">
        <v>99</v>
      </c>
      <c r="P453">
        <v>9999</v>
      </c>
      <c r="Q453">
        <v>304</v>
      </c>
      <c r="R453">
        <v>327</v>
      </c>
      <c r="S453">
        <v>11</v>
      </c>
      <c r="T453">
        <v>8.8837920489296636</v>
      </c>
      <c r="U453">
        <v>59.242813455657497</v>
      </c>
      <c r="V453">
        <v>0</v>
      </c>
      <c r="W453">
        <v>55.963302752293586</v>
      </c>
      <c r="X453">
        <v>100</v>
      </c>
      <c r="Y453">
        <v>100</v>
      </c>
      <c r="Z453">
        <v>99.6941896024465</v>
      </c>
      <c r="AA453">
        <v>7.62294552692609</v>
      </c>
      <c r="AB453">
        <v>0</v>
      </c>
      <c r="AC453">
        <v>2.4266512697317912</v>
      </c>
      <c r="AE453">
        <v>18.674848706166163</v>
      </c>
      <c r="AG453">
        <v>6.871191426770328</v>
      </c>
      <c r="AH453">
        <v>9.6616834781741314</v>
      </c>
      <c r="AI453">
        <v>281</v>
      </c>
      <c r="AJ453">
        <v>122.07651245551592</v>
      </c>
      <c r="AK453">
        <v>32.708296928553949</v>
      </c>
    </row>
    <row r="454" spans="1:37">
      <c r="A454">
        <v>11</v>
      </c>
      <c r="B454">
        <v>12</v>
      </c>
      <c r="C454">
        <v>2024</v>
      </c>
      <c r="D454">
        <v>99</v>
      </c>
      <c r="E454">
        <v>99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12</v>
      </c>
      <c r="M454">
        <v>99</v>
      </c>
      <c r="N454">
        <v>99</v>
      </c>
      <c r="O454">
        <v>99</v>
      </c>
      <c r="P454">
        <v>9999</v>
      </c>
      <c r="Q454">
        <v>71</v>
      </c>
      <c r="R454">
        <v>76</v>
      </c>
      <c r="S454">
        <v>12</v>
      </c>
      <c r="T454">
        <v>9.0526315789473681</v>
      </c>
      <c r="U454">
        <v>62.809210526315802</v>
      </c>
      <c r="V454">
        <v>0</v>
      </c>
      <c r="W454">
        <v>59.210526315789458</v>
      </c>
      <c r="X454">
        <v>100</v>
      </c>
      <c r="Y454">
        <v>100</v>
      </c>
      <c r="Z454">
        <v>100</v>
      </c>
      <c r="AA454">
        <v>7.1508589405229444</v>
      </c>
      <c r="AB454">
        <v>0</v>
      </c>
      <c r="AC454">
        <v>2.2762777605585174</v>
      </c>
      <c r="AE454">
        <v>22.808842612757271</v>
      </c>
      <c r="AG454">
        <v>1.5969741542340825</v>
      </c>
      <c r="AH454">
        <v>2.3807089510367438</v>
      </c>
      <c r="AI454">
        <v>60</v>
      </c>
      <c r="AJ454">
        <v>121.06666666666663</v>
      </c>
      <c r="AK454">
        <v>35.636590950385283</v>
      </c>
    </row>
    <row r="455" spans="1:37">
      <c r="A455">
        <v>11</v>
      </c>
      <c r="B455">
        <v>13</v>
      </c>
      <c r="C455">
        <v>2024</v>
      </c>
      <c r="D455">
        <v>99</v>
      </c>
      <c r="E455">
        <v>99</v>
      </c>
      <c r="F455">
        <v>99</v>
      </c>
      <c r="G455">
        <v>99</v>
      </c>
      <c r="H455">
        <v>99</v>
      </c>
      <c r="I455">
        <v>99</v>
      </c>
      <c r="J455">
        <v>999</v>
      </c>
      <c r="K455">
        <v>99</v>
      </c>
      <c r="L455">
        <v>13</v>
      </c>
      <c r="M455">
        <v>99</v>
      </c>
      <c r="N455">
        <v>99</v>
      </c>
      <c r="O455">
        <v>99</v>
      </c>
      <c r="P455">
        <v>9999</v>
      </c>
      <c r="Q455">
        <v>17</v>
      </c>
      <c r="R455">
        <v>17</v>
      </c>
      <c r="S455">
        <v>13</v>
      </c>
      <c r="T455">
        <v>10.882352941176469</v>
      </c>
      <c r="U455">
        <v>65.39411764705882</v>
      </c>
      <c r="V455">
        <v>0</v>
      </c>
      <c r="W455">
        <v>70.588235294117652</v>
      </c>
      <c r="X455">
        <v>100</v>
      </c>
      <c r="Y455">
        <v>100</v>
      </c>
      <c r="Z455">
        <v>100</v>
      </c>
      <c r="AA455">
        <v>7.7965656532963452</v>
      </c>
      <c r="AB455">
        <v>0</v>
      </c>
      <c r="AC455">
        <v>2.762827897839383</v>
      </c>
      <c r="AE455">
        <v>31.974750631957889</v>
      </c>
      <c r="AG455">
        <v>0.35721790292078154</v>
      </c>
      <c r="AH455">
        <v>0.55444310063214597</v>
      </c>
      <c r="AI455">
        <v>15</v>
      </c>
      <c r="AJ455">
        <v>120.99333333333335</v>
      </c>
      <c r="AK455">
        <v>36.873804757133534</v>
      </c>
    </row>
    <row r="456" spans="1:37">
      <c r="A456">
        <v>11</v>
      </c>
      <c r="B456">
        <v>14</v>
      </c>
      <c r="C456">
        <v>2024</v>
      </c>
      <c r="D456">
        <v>99</v>
      </c>
      <c r="E456">
        <v>99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14</v>
      </c>
      <c r="M456">
        <v>99</v>
      </c>
      <c r="N456">
        <v>99</v>
      </c>
      <c r="O456">
        <v>99</v>
      </c>
      <c r="P456">
        <v>9999</v>
      </c>
      <c r="Q456">
        <v>7</v>
      </c>
      <c r="R456">
        <v>7</v>
      </c>
      <c r="S456">
        <v>14</v>
      </c>
      <c r="T456">
        <v>10.571428571428569</v>
      </c>
      <c r="U456">
        <v>67.071428571428598</v>
      </c>
      <c r="V456">
        <v>0</v>
      </c>
      <c r="W456">
        <v>85.714285714285694</v>
      </c>
      <c r="X456">
        <v>100</v>
      </c>
      <c r="Y456">
        <v>100</v>
      </c>
      <c r="Z456">
        <v>100</v>
      </c>
      <c r="AA456">
        <v>8.9568352647116818</v>
      </c>
      <c r="AB456">
        <v>0</v>
      </c>
      <c r="AC456">
        <v>2.9207211857515554</v>
      </c>
      <c r="AE456">
        <v>47.407654465651682</v>
      </c>
      <c r="AG456">
        <v>0.14708972473208662</v>
      </c>
      <c r="AH456">
        <v>0.23415582958243461</v>
      </c>
      <c r="AI456">
        <v>7</v>
      </c>
      <c r="AJ456">
        <v>118.67142857142852</v>
      </c>
      <c r="AK456">
        <v>39.969640557298952</v>
      </c>
    </row>
    <row r="457" spans="1:37">
      <c r="A457">
        <v>11</v>
      </c>
      <c r="B457">
        <v>15</v>
      </c>
      <c r="C457">
        <v>2024</v>
      </c>
      <c r="D457">
        <v>99</v>
      </c>
      <c r="E457">
        <v>99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15</v>
      </c>
      <c r="M457">
        <v>99</v>
      </c>
      <c r="N457">
        <v>99</v>
      </c>
      <c r="O457">
        <v>99</v>
      </c>
      <c r="P457">
        <v>9999</v>
      </c>
      <c r="Q457">
        <v>1</v>
      </c>
      <c r="R457">
        <v>1</v>
      </c>
      <c r="S457">
        <v>15</v>
      </c>
      <c r="T457">
        <v>10</v>
      </c>
      <c r="U457">
        <v>55.9</v>
      </c>
      <c r="V457">
        <v>0</v>
      </c>
      <c r="W457">
        <v>100</v>
      </c>
      <c r="X457">
        <v>100</v>
      </c>
      <c r="Y457">
        <v>100</v>
      </c>
      <c r="Z457">
        <v>100</v>
      </c>
      <c r="AA457">
        <v>0</v>
      </c>
      <c r="AB457">
        <v>0</v>
      </c>
      <c r="AC457">
        <v>0</v>
      </c>
      <c r="AG457">
        <v>2.1012817818869503E-2</v>
      </c>
      <c r="AH457">
        <v>2.7879256386918183E-2</v>
      </c>
      <c r="AI457">
        <v>1</v>
      </c>
      <c r="AJ457">
        <v>107.8</v>
      </c>
      <c r="AK457">
        <v>44.622667182039578</v>
      </c>
    </row>
    <row r="458" spans="1:37" s="504" customFormat="1">
      <c r="A458" s="504">
        <v>11</v>
      </c>
      <c r="B458" s="504">
        <v>16</v>
      </c>
      <c r="C458" s="504">
        <v>2024</v>
      </c>
      <c r="D458" s="504">
        <v>99</v>
      </c>
      <c r="E458" s="504">
        <v>99</v>
      </c>
      <c r="F458" s="504">
        <v>99</v>
      </c>
      <c r="G458" s="504">
        <v>99</v>
      </c>
      <c r="H458" s="504">
        <v>99</v>
      </c>
      <c r="I458" s="504">
        <v>99</v>
      </c>
      <c r="J458" s="504">
        <v>999</v>
      </c>
      <c r="K458" s="504">
        <v>99</v>
      </c>
      <c r="L458" s="504">
        <v>99</v>
      </c>
      <c r="M458" s="504">
        <v>99</v>
      </c>
      <c r="N458" s="504">
        <v>99</v>
      </c>
      <c r="O458" s="504">
        <v>99</v>
      </c>
      <c r="P458" s="504">
        <v>9999</v>
      </c>
      <c r="Q458" s="504">
        <v>12</v>
      </c>
      <c r="R458" s="504">
        <v>12</v>
      </c>
      <c r="S458" s="504">
        <v>0</v>
      </c>
      <c r="T458" s="504">
        <v>4.5</v>
      </c>
      <c r="U458" s="504">
        <v>30.816666666666677</v>
      </c>
      <c r="V458" s="504">
        <v>0</v>
      </c>
      <c r="W458" s="504">
        <v>0</v>
      </c>
      <c r="X458" s="504">
        <v>100</v>
      </c>
      <c r="Y458" s="504">
        <v>91.666666666666686</v>
      </c>
      <c r="Z458" s="504">
        <v>25</v>
      </c>
      <c r="AA458" s="504">
        <v>6.6821694747206513</v>
      </c>
      <c r="AC458" s="504">
        <v>1.7078251276599332</v>
      </c>
      <c r="AE458" s="504">
        <v>8.251564754558375</v>
      </c>
      <c r="AG458" s="504">
        <v>0.25215381382643409</v>
      </c>
      <c r="AH458" s="504">
        <v>0.18443200379038197</v>
      </c>
      <c r="AI458" s="504">
        <v>10</v>
      </c>
      <c r="AJ458" s="504">
        <v>114.67</v>
      </c>
      <c r="AK458" s="504">
        <v>20.132840483649563</v>
      </c>
    </row>
    <row r="459" spans="1:37">
      <c r="A459">
        <v>11</v>
      </c>
      <c r="B459">
        <v>17</v>
      </c>
      <c r="C459">
        <v>2023</v>
      </c>
      <c r="D459">
        <v>99</v>
      </c>
      <c r="E459">
        <v>99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1</v>
      </c>
      <c r="M459">
        <v>99</v>
      </c>
      <c r="N459">
        <v>99</v>
      </c>
      <c r="O459">
        <v>99</v>
      </c>
      <c r="P459">
        <v>9999</v>
      </c>
      <c r="Q459">
        <v>4</v>
      </c>
      <c r="R459">
        <v>4</v>
      </c>
      <c r="S459">
        <v>1</v>
      </c>
      <c r="T459">
        <v>2.25</v>
      </c>
      <c r="U459">
        <v>18.650000000000006</v>
      </c>
      <c r="V459">
        <v>0</v>
      </c>
      <c r="W459">
        <v>0</v>
      </c>
      <c r="X459">
        <v>75</v>
      </c>
      <c r="Y459">
        <v>25</v>
      </c>
      <c r="Z459">
        <v>0</v>
      </c>
      <c r="AA459">
        <v>4.1524089393989003</v>
      </c>
      <c r="AB459">
        <v>0</v>
      </c>
      <c r="AC459">
        <v>0.4330127018922193</v>
      </c>
      <c r="AE459">
        <v>71.605516935357059</v>
      </c>
      <c r="AG459">
        <v>7.7056443845116507E-2</v>
      </c>
      <c r="AH459">
        <v>3.4137287816278457E-2</v>
      </c>
      <c r="AI459">
        <v>1</v>
      </c>
      <c r="AJ459">
        <v>113.6</v>
      </c>
      <c r="AK459">
        <v>13.16504399836831</v>
      </c>
    </row>
    <row r="460" spans="1:37">
      <c r="A460">
        <v>11</v>
      </c>
      <c r="B460">
        <v>18</v>
      </c>
      <c r="C460">
        <v>2023</v>
      </c>
      <c r="D460">
        <v>99</v>
      </c>
      <c r="E460">
        <v>99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2</v>
      </c>
      <c r="M460">
        <v>99</v>
      </c>
      <c r="N460">
        <v>99</v>
      </c>
      <c r="O460">
        <v>99</v>
      </c>
      <c r="P460">
        <v>9999</v>
      </c>
      <c r="Q460">
        <v>15</v>
      </c>
      <c r="R460">
        <v>15</v>
      </c>
      <c r="S460">
        <v>2</v>
      </c>
      <c r="T460">
        <v>4.4000000000000004</v>
      </c>
      <c r="U460">
        <v>24.519999999999996</v>
      </c>
      <c r="V460">
        <v>0</v>
      </c>
      <c r="W460">
        <v>6.6666666666666687</v>
      </c>
      <c r="X460">
        <v>86.666666666666686</v>
      </c>
      <c r="Y460">
        <v>53.33333333333335</v>
      </c>
      <c r="Z460">
        <v>13.333333333333337</v>
      </c>
      <c r="AA460">
        <v>8.2087920345606857</v>
      </c>
      <c r="AB460">
        <v>0</v>
      </c>
      <c r="AC460">
        <v>2.2744962812309302</v>
      </c>
      <c r="AE460">
        <v>40.555160174627595</v>
      </c>
      <c r="AG460">
        <v>0.28896166441918708</v>
      </c>
      <c r="AH460">
        <v>0.16830689623092784</v>
      </c>
      <c r="AI460">
        <v>5</v>
      </c>
      <c r="AJ460">
        <v>117.44</v>
      </c>
      <c r="AK460">
        <v>13.489118952262704</v>
      </c>
    </row>
    <row r="461" spans="1:37">
      <c r="A461">
        <v>11</v>
      </c>
      <c r="B461">
        <v>19</v>
      </c>
      <c r="C461">
        <v>2023</v>
      </c>
      <c r="D461">
        <v>99</v>
      </c>
      <c r="E461">
        <v>99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3</v>
      </c>
      <c r="M461">
        <v>99</v>
      </c>
      <c r="N461">
        <v>99</v>
      </c>
      <c r="O461">
        <v>99</v>
      </c>
      <c r="P461">
        <v>9999</v>
      </c>
      <c r="Q461">
        <v>40</v>
      </c>
      <c r="R461">
        <v>42</v>
      </c>
      <c r="S461">
        <v>3</v>
      </c>
      <c r="T461">
        <v>4.3333333333333321</v>
      </c>
      <c r="U461">
        <v>24.733333333333341</v>
      </c>
      <c r="V461">
        <v>0</v>
      </c>
      <c r="W461">
        <v>0</v>
      </c>
      <c r="X461">
        <v>88.095238095238116</v>
      </c>
      <c r="Y461">
        <v>54.761904761904759</v>
      </c>
      <c r="Z461">
        <v>7.1428571428571441</v>
      </c>
      <c r="AA461">
        <v>8.9041099837757098</v>
      </c>
      <c r="AB461">
        <v>0</v>
      </c>
      <c r="AC461">
        <v>1.1268723396380236</v>
      </c>
      <c r="AE461">
        <v>60.565159799311502</v>
      </c>
      <c r="AG461">
        <v>0.80909266037372385</v>
      </c>
      <c r="AH461">
        <v>0.47535944481970593</v>
      </c>
      <c r="AI461">
        <v>11</v>
      </c>
      <c r="AJ461">
        <v>107.52727272727272</v>
      </c>
      <c r="AK461">
        <v>15.949434071824998</v>
      </c>
    </row>
    <row r="462" spans="1:37">
      <c r="A462">
        <v>11</v>
      </c>
      <c r="B462">
        <v>20</v>
      </c>
      <c r="C462">
        <v>2023</v>
      </c>
      <c r="D462">
        <v>99</v>
      </c>
      <c r="E462">
        <v>99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4</v>
      </c>
      <c r="M462">
        <v>99</v>
      </c>
      <c r="N462">
        <v>99</v>
      </c>
      <c r="O462">
        <v>99</v>
      </c>
      <c r="P462">
        <v>9999</v>
      </c>
      <c r="Q462">
        <v>83</v>
      </c>
      <c r="R462">
        <v>88</v>
      </c>
      <c r="S462">
        <v>4</v>
      </c>
      <c r="T462">
        <v>4.4772727272727284</v>
      </c>
      <c r="U462">
        <v>26.495454545454539</v>
      </c>
      <c r="V462">
        <v>0</v>
      </c>
      <c r="W462">
        <v>0</v>
      </c>
      <c r="X462">
        <v>90.909090909090892</v>
      </c>
      <c r="Y462">
        <v>62.5</v>
      </c>
      <c r="Z462">
        <v>12.5</v>
      </c>
      <c r="AA462">
        <v>7.7291201000282896</v>
      </c>
      <c r="AB462">
        <v>0</v>
      </c>
      <c r="AC462">
        <v>0.94119451094766626</v>
      </c>
      <c r="AE462">
        <v>15.572682989884251</v>
      </c>
      <c r="AG462">
        <v>1.6952417645925637</v>
      </c>
      <c r="AH462">
        <v>1.0669504057967132</v>
      </c>
      <c r="AI462">
        <v>24</v>
      </c>
      <c r="AJ462">
        <v>113.44166666666671</v>
      </c>
      <c r="AK462">
        <v>17.218446666057382</v>
      </c>
    </row>
    <row r="463" spans="1:37">
      <c r="A463">
        <v>11</v>
      </c>
      <c r="B463">
        <v>21</v>
      </c>
      <c r="C463">
        <v>2023</v>
      </c>
      <c r="D463">
        <v>99</v>
      </c>
      <c r="E463">
        <v>99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5</v>
      </c>
      <c r="M463">
        <v>99</v>
      </c>
      <c r="N463">
        <v>99</v>
      </c>
      <c r="O463">
        <v>99</v>
      </c>
      <c r="P463">
        <v>9999</v>
      </c>
      <c r="Q463">
        <v>192</v>
      </c>
      <c r="R463">
        <v>215</v>
      </c>
      <c r="S463">
        <v>5</v>
      </c>
      <c r="T463">
        <v>5.3023255813953476</v>
      </c>
      <c r="U463">
        <v>27.012558139534903</v>
      </c>
      <c r="V463">
        <v>0</v>
      </c>
      <c r="W463">
        <v>0.93023255813953509</v>
      </c>
      <c r="X463">
        <v>93.488372093023287</v>
      </c>
      <c r="Y463">
        <v>65.116279069767444</v>
      </c>
      <c r="Z463">
        <v>16.744186046511629</v>
      </c>
      <c r="AA463">
        <v>7.6125099283619777</v>
      </c>
      <c r="AB463">
        <v>0</v>
      </c>
      <c r="AC463">
        <v>1.3965885965273537</v>
      </c>
      <c r="AE463">
        <v>22.442372152551723</v>
      </c>
      <c r="AG463">
        <v>4.1417838566750156</v>
      </c>
      <c r="AH463">
        <v>2.6576290408927687</v>
      </c>
      <c r="AI463">
        <v>67</v>
      </c>
      <c r="AJ463">
        <v>110.74179104477612</v>
      </c>
      <c r="AK463">
        <v>18.041002776194738</v>
      </c>
    </row>
    <row r="464" spans="1:37">
      <c r="A464">
        <v>11</v>
      </c>
      <c r="B464">
        <v>22</v>
      </c>
      <c r="C464">
        <v>2023</v>
      </c>
      <c r="D464">
        <v>99</v>
      </c>
      <c r="E464">
        <v>99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6</v>
      </c>
      <c r="M464">
        <v>99</v>
      </c>
      <c r="N464">
        <v>99</v>
      </c>
      <c r="O464">
        <v>99</v>
      </c>
      <c r="P464">
        <v>9999</v>
      </c>
      <c r="Q464">
        <v>475</v>
      </c>
      <c r="R464">
        <v>583</v>
      </c>
      <c r="S464">
        <v>6</v>
      </c>
      <c r="T464">
        <v>6.0977701543739267</v>
      </c>
      <c r="U464">
        <v>30.256946826758195</v>
      </c>
      <c r="V464">
        <v>34.305317324185239</v>
      </c>
      <c r="W464">
        <v>6.1749571183533458</v>
      </c>
      <c r="X464">
        <v>97.77015437392798</v>
      </c>
      <c r="Y464">
        <v>79.93138936535162</v>
      </c>
      <c r="Z464">
        <v>28.301886792452819</v>
      </c>
      <c r="AA464">
        <v>7.9181522097905148</v>
      </c>
      <c r="AB464">
        <v>0</v>
      </c>
      <c r="AC464">
        <v>1.582183772799568</v>
      </c>
      <c r="AE464">
        <v>8.761923403342756</v>
      </c>
      <c r="AG464">
        <v>11.230976690425738</v>
      </c>
      <c r="AH464">
        <v>8.0720499949274753</v>
      </c>
      <c r="AI464">
        <v>141</v>
      </c>
      <c r="AJ464">
        <v>113.20780141843969</v>
      </c>
      <c r="AK464">
        <v>20.110722572343455</v>
      </c>
    </row>
    <row r="465" spans="1:37">
      <c r="A465">
        <v>11</v>
      </c>
      <c r="B465">
        <v>23</v>
      </c>
      <c r="C465">
        <v>2023</v>
      </c>
      <c r="D465">
        <v>99</v>
      </c>
      <c r="E465">
        <v>99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7</v>
      </c>
      <c r="M465">
        <v>99</v>
      </c>
      <c r="N465">
        <v>99</v>
      </c>
      <c r="O465">
        <v>99</v>
      </c>
      <c r="P465">
        <v>9999</v>
      </c>
      <c r="Q465">
        <v>758</v>
      </c>
      <c r="R465">
        <v>871</v>
      </c>
      <c r="S465">
        <v>7</v>
      </c>
      <c r="T465">
        <v>6.7037887485648682</v>
      </c>
      <c r="U465">
        <v>34.931228473019473</v>
      </c>
      <c r="V465">
        <v>27.439724454649831</v>
      </c>
      <c r="W465">
        <v>13.777267508610796</v>
      </c>
      <c r="X465">
        <v>99.770378874856476</v>
      </c>
      <c r="Y465">
        <v>92.307692307692321</v>
      </c>
      <c r="Z465">
        <v>48.794489092996557</v>
      </c>
      <c r="AA465">
        <v>8.3241856816378412</v>
      </c>
      <c r="AB465">
        <v>0</v>
      </c>
      <c r="AC465">
        <v>1.7109015949661055</v>
      </c>
      <c r="AE465">
        <v>12.252304098164268</v>
      </c>
      <c r="AG465">
        <v>16.779040647274133</v>
      </c>
      <c r="AH465">
        <v>13.922659457628056</v>
      </c>
      <c r="AI465">
        <v>191</v>
      </c>
      <c r="AJ465">
        <v>115.91832460732984</v>
      </c>
      <c r="AK465">
        <v>22.696882537852595</v>
      </c>
    </row>
    <row r="466" spans="1:37">
      <c r="A466">
        <v>11</v>
      </c>
      <c r="B466">
        <v>24</v>
      </c>
      <c r="C466">
        <v>2023</v>
      </c>
      <c r="D466">
        <v>99</v>
      </c>
      <c r="E466">
        <v>99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8</v>
      </c>
      <c r="M466">
        <v>99</v>
      </c>
      <c r="N466">
        <v>99</v>
      </c>
      <c r="O466">
        <v>99</v>
      </c>
      <c r="P466">
        <v>9999</v>
      </c>
      <c r="Q466">
        <v>1041</v>
      </c>
      <c r="R466">
        <v>1253</v>
      </c>
      <c r="S466">
        <v>8</v>
      </c>
      <c r="T466">
        <v>7.3383878691141264</v>
      </c>
      <c r="U466">
        <v>41.022665602553822</v>
      </c>
      <c r="V466">
        <v>11.093375897845172</v>
      </c>
      <c r="W466">
        <v>23.942537909018355</v>
      </c>
      <c r="X466">
        <v>99.920191540303279</v>
      </c>
      <c r="Y466">
        <v>98.004788507581793</v>
      </c>
      <c r="Z466">
        <v>76.77573822825218</v>
      </c>
      <c r="AA466">
        <v>8.8952795706924999</v>
      </c>
      <c r="AB466">
        <v>0</v>
      </c>
      <c r="AC466">
        <v>1.809023128532502</v>
      </c>
      <c r="AE466">
        <v>14.109964425820902</v>
      </c>
      <c r="AG466">
        <v>24.137931034482754</v>
      </c>
      <c r="AH466">
        <v>23.521506514204461</v>
      </c>
      <c r="AI466">
        <v>256</v>
      </c>
      <c r="AJ466">
        <v>118.30703124999999</v>
      </c>
      <c r="AK466">
        <v>25.246329665327774</v>
      </c>
    </row>
    <row r="467" spans="1:37">
      <c r="A467">
        <v>11</v>
      </c>
      <c r="B467">
        <v>25</v>
      </c>
      <c r="C467">
        <v>2023</v>
      </c>
      <c r="D467">
        <v>99</v>
      </c>
      <c r="E467">
        <v>99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9</v>
      </c>
      <c r="M467">
        <v>99</v>
      </c>
      <c r="N467">
        <v>99</v>
      </c>
      <c r="O467">
        <v>99</v>
      </c>
      <c r="P467">
        <v>9999</v>
      </c>
      <c r="Q467">
        <v>1023</v>
      </c>
      <c r="R467">
        <v>1183</v>
      </c>
      <c r="S467">
        <v>9</v>
      </c>
      <c r="T467">
        <v>7.6356720202874016</v>
      </c>
      <c r="U467">
        <v>48.561453930684578</v>
      </c>
      <c r="V467">
        <v>2.874049027895182</v>
      </c>
      <c r="W467">
        <v>27.979712595097219</v>
      </c>
      <c r="X467">
        <v>100</v>
      </c>
      <c r="Y467">
        <v>99.577345731191869</v>
      </c>
      <c r="Z467">
        <v>95.26627218934911</v>
      </c>
      <c r="AA467">
        <v>8.0331004941842377</v>
      </c>
      <c r="AB467">
        <v>0</v>
      </c>
      <c r="AC467">
        <v>2.113430594168741</v>
      </c>
      <c r="AE467">
        <v>27.068387857133327</v>
      </c>
      <c r="AG467">
        <v>22.789443267193221</v>
      </c>
      <c r="AH467">
        <v>26.28854876577914</v>
      </c>
      <c r="AI467">
        <v>235</v>
      </c>
      <c r="AJ467">
        <v>121.03659574468089</v>
      </c>
      <c r="AK467">
        <v>27.440818280512659</v>
      </c>
    </row>
    <row r="468" spans="1:37">
      <c r="A468">
        <v>11</v>
      </c>
      <c r="B468">
        <v>26</v>
      </c>
      <c r="C468">
        <v>2023</v>
      </c>
      <c r="D468">
        <v>99</v>
      </c>
      <c r="E468">
        <v>99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10</v>
      </c>
      <c r="M468">
        <v>99</v>
      </c>
      <c r="N468">
        <v>99</v>
      </c>
      <c r="O468">
        <v>99</v>
      </c>
      <c r="P468">
        <v>9999</v>
      </c>
      <c r="Q468">
        <v>468</v>
      </c>
      <c r="R468">
        <v>517</v>
      </c>
      <c r="S468">
        <v>10</v>
      </c>
      <c r="T468">
        <v>7.9361702127659548</v>
      </c>
      <c r="U468">
        <v>53.791876208897449</v>
      </c>
      <c r="V468">
        <v>0.38684719535783357</v>
      </c>
      <c r="W468">
        <v>35.20309477756286</v>
      </c>
      <c r="X468">
        <v>100</v>
      </c>
      <c r="Y468">
        <v>99.806576402321099</v>
      </c>
      <c r="Z468">
        <v>99.032882011605409</v>
      </c>
      <c r="AA468">
        <v>7.6687269527341106</v>
      </c>
      <c r="AB468">
        <v>0</v>
      </c>
      <c r="AC468">
        <v>1.8756784031370437</v>
      </c>
      <c r="AE468">
        <v>32.422669978329203</v>
      </c>
      <c r="AG468">
        <v>9.9595453669813114</v>
      </c>
      <c r="AH468">
        <v>12.726161247799324</v>
      </c>
      <c r="AI468">
        <v>106</v>
      </c>
      <c r="AJ468">
        <v>122.08018867924523</v>
      </c>
      <c r="AK468">
        <v>30.087317634305688</v>
      </c>
    </row>
    <row r="469" spans="1:37">
      <c r="A469">
        <v>11</v>
      </c>
      <c r="B469">
        <v>27</v>
      </c>
      <c r="C469">
        <v>2023</v>
      </c>
      <c r="D469">
        <v>99</v>
      </c>
      <c r="E469">
        <v>99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11</v>
      </c>
      <c r="M469">
        <v>99</v>
      </c>
      <c r="N469">
        <v>99</v>
      </c>
      <c r="O469">
        <v>99</v>
      </c>
      <c r="P469">
        <v>9999</v>
      </c>
      <c r="Q469">
        <v>247</v>
      </c>
      <c r="R469">
        <v>270</v>
      </c>
      <c r="S469">
        <v>11</v>
      </c>
      <c r="T469">
        <v>8.351851851851853</v>
      </c>
      <c r="U469">
        <v>58.381851851851856</v>
      </c>
      <c r="V469">
        <v>0.37037037037037041</v>
      </c>
      <c r="W469">
        <v>41.851851851851855</v>
      </c>
      <c r="X469">
        <v>100</v>
      </c>
      <c r="Y469">
        <v>100</v>
      </c>
      <c r="Z469">
        <v>99.629629629629633</v>
      </c>
      <c r="AA469">
        <v>8.3750513705607368</v>
      </c>
      <c r="AB469">
        <v>0</v>
      </c>
      <c r="AC469">
        <v>1.8910844175626935</v>
      </c>
      <c r="AE469">
        <v>50.03983965825465</v>
      </c>
      <c r="AG469">
        <v>5.2013099595453678</v>
      </c>
      <c r="AH469">
        <v>7.2132638281069585</v>
      </c>
      <c r="AI469">
        <v>63</v>
      </c>
      <c r="AJ469">
        <v>120.96190476190478</v>
      </c>
      <c r="AK469">
        <v>32.72687500352778</v>
      </c>
    </row>
    <row r="470" spans="1:37">
      <c r="A470">
        <v>11</v>
      </c>
      <c r="B470">
        <v>28</v>
      </c>
      <c r="C470">
        <v>2023</v>
      </c>
      <c r="D470">
        <v>99</v>
      </c>
      <c r="E470">
        <v>99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12</v>
      </c>
      <c r="M470">
        <v>99</v>
      </c>
      <c r="N470">
        <v>99</v>
      </c>
      <c r="O470">
        <v>99</v>
      </c>
      <c r="P470">
        <v>9999</v>
      </c>
      <c r="Q470">
        <v>94</v>
      </c>
      <c r="R470">
        <v>98</v>
      </c>
      <c r="S470">
        <v>12</v>
      </c>
      <c r="T470">
        <v>8.8979591836734695</v>
      </c>
      <c r="U470">
        <v>60.412959183673486</v>
      </c>
      <c r="V470">
        <v>0</v>
      </c>
      <c r="W470">
        <v>54.081632653061213</v>
      </c>
      <c r="X470">
        <v>100</v>
      </c>
      <c r="Y470">
        <v>100</v>
      </c>
      <c r="Z470">
        <v>100</v>
      </c>
      <c r="AA470">
        <v>8.9100793886822522</v>
      </c>
      <c r="AB470">
        <v>0</v>
      </c>
      <c r="AC470">
        <v>2.0177265238046114</v>
      </c>
      <c r="AE470">
        <v>44.942970703067559</v>
      </c>
      <c r="AG470">
        <v>1.8878828742053559</v>
      </c>
      <c r="AH470">
        <v>2.709233088440242</v>
      </c>
      <c r="AI470">
        <v>26</v>
      </c>
      <c r="AJ470">
        <v>122.8192307692308</v>
      </c>
      <c r="AK470">
        <v>34.404796413616403</v>
      </c>
    </row>
    <row r="471" spans="1:37">
      <c r="A471">
        <v>11</v>
      </c>
      <c r="B471">
        <v>29</v>
      </c>
      <c r="C471">
        <v>2023</v>
      </c>
      <c r="D471">
        <v>99</v>
      </c>
      <c r="E471">
        <v>99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13</v>
      </c>
      <c r="M471">
        <v>99</v>
      </c>
      <c r="N471">
        <v>99</v>
      </c>
      <c r="O471">
        <v>99</v>
      </c>
      <c r="P471">
        <v>9999</v>
      </c>
      <c r="Q471">
        <v>17</v>
      </c>
      <c r="R471">
        <v>17</v>
      </c>
      <c r="S471">
        <v>13</v>
      </c>
      <c r="T471">
        <v>9.6470588235294112</v>
      </c>
      <c r="U471">
        <v>64.529411764705856</v>
      </c>
      <c r="V471">
        <v>0</v>
      </c>
      <c r="W471">
        <v>64.705882352941188</v>
      </c>
      <c r="X471">
        <v>100</v>
      </c>
      <c r="Y471">
        <v>100</v>
      </c>
      <c r="Z471">
        <v>100</v>
      </c>
      <c r="AA471">
        <v>5.9707881739923243</v>
      </c>
      <c r="AB471">
        <v>0</v>
      </c>
      <c r="AC471">
        <v>2.2213185398234372</v>
      </c>
      <c r="AE471">
        <v>-5.7761341144665357</v>
      </c>
      <c r="AG471">
        <v>0.32748988634174531</v>
      </c>
      <c r="AH471">
        <v>0.50199202056913483</v>
      </c>
      <c r="AI471">
        <v>7</v>
      </c>
      <c r="AJ471">
        <v>120.5857142857143</v>
      </c>
      <c r="AK471">
        <v>36.711804533269195</v>
      </c>
    </row>
    <row r="472" spans="1:37">
      <c r="A472">
        <v>11</v>
      </c>
      <c r="B472">
        <v>30</v>
      </c>
      <c r="C472">
        <v>2023</v>
      </c>
      <c r="D472">
        <v>99</v>
      </c>
      <c r="E472">
        <v>99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14</v>
      </c>
      <c r="M472">
        <v>99</v>
      </c>
      <c r="N472">
        <v>99</v>
      </c>
      <c r="O472">
        <v>99</v>
      </c>
      <c r="P472">
        <v>9999</v>
      </c>
      <c r="Q472">
        <v>4</v>
      </c>
      <c r="R472">
        <v>4</v>
      </c>
      <c r="S472">
        <v>14</v>
      </c>
      <c r="T472">
        <v>9.5</v>
      </c>
      <c r="U472">
        <v>64.125</v>
      </c>
      <c r="V472">
        <v>0</v>
      </c>
      <c r="W472">
        <v>50</v>
      </c>
      <c r="X472">
        <v>100</v>
      </c>
      <c r="Y472">
        <v>100</v>
      </c>
      <c r="Z472">
        <v>100</v>
      </c>
      <c r="AA472">
        <v>6.7673388418195817</v>
      </c>
      <c r="AB472">
        <v>0</v>
      </c>
      <c r="AC472">
        <v>3.5</v>
      </c>
      <c r="AE472">
        <v>97.896679253889516</v>
      </c>
      <c r="AG472">
        <v>7.7056443845116507E-2</v>
      </c>
      <c r="AH472">
        <v>0.11737552714310218</v>
      </c>
      <c r="AI472">
        <v>3</v>
      </c>
      <c r="AJ472">
        <v>122.26666666666669</v>
      </c>
      <c r="AK472">
        <v>36.208547010757087</v>
      </c>
    </row>
    <row r="473" spans="1:37">
      <c r="A473">
        <v>11</v>
      </c>
      <c r="B473">
        <v>31</v>
      </c>
      <c r="C473">
        <v>2023</v>
      </c>
      <c r="D473">
        <v>99</v>
      </c>
      <c r="E473">
        <v>99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15</v>
      </c>
      <c r="M473">
        <v>99</v>
      </c>
      <c r="N473">
        <v>99</v>
      </c>
      <c r="O473">
        <v>99</v>
      </c>
      <c r="P473">
        <v>9999</v>
      </c>
      <c r="Q473">
        <v>1</v>
      </c>
      <c r="R473">
        <v>1</v>
      </c>
      <c r="S473">
        <v>15</v>
      </c>
      <c r="T473">
        <v>15</v>
      </c>
      <c r="U473">
        <v>95.600000000000023</v>
      </c>
      <c r="V473">
        <v>0</v>
      </c>
      <c r="W473">
        <v>100</v>
      </c>
      <c r="X473">
        <v>100</v>
      </c>
      <c r="Y473">
        <v>100</v>
      </c>
      <c r="Z473">
        <v>100</v>
      </c>
      <c r="AA473">
        <v>0</v>
      </c>
      <c r="AB473">
        <v>0</v>
      </c>
      <c r="AC473">
        <v>0</v>
      </c>
      <c r="AG473">
        <v>1.9264110961279127E-2</v>
      </c>
      <c r="AH473">
        <v>4.3746980097000301E-2</v>
      </c>
      <c r="AI473">
        <v>1</v>
      </c>
      <c r="AJ473">
        <v>129.19999999999999</v>
      </c>
      <c r="AK473">
        <v>44.327205312961659</v>
      </c>
    </row>
    <row r="474" spans="1:37" s="504" customFormat="1">
      <c r="A474" s="504">
        <v>11</v>
      </c>
      <c r="B474" s="504">
        <v>32</v>
      </c>
      <c r="C474" s="504">
        <v>2023</v>
      </c>
      <c r="D474" s="504">
        <v>99</v>
      </c>
      <c r="E474" s="504">
        <v>99</v>
      </c>
      <c r="F474" s="504">
        <v>99</v>
      </c>
      <c r="G474" s="504">
        <v>99</v>
      </c>
      <c r="H474" s="504">
        <v>99</v>
      </c>
      <c r="I474" s="504">
        <v>99</v>
      </c>
      <c r="J474" s="504">
        <v>999</v>
      </c>
      <c r="K474" s="504">
        <v>99</v>
      </c>
      <c r="L474" s="504">
        <v>99</v>
      </c>
      <c r="M474" s="504">
        <v>99</v>
      </c>
      <c r="N474" s="504">
        <v>99</v>
      </c>
      <c r="O474" s="504">
        <v>99</v>
      </c>
      <c r="P474" s="504">
        <v>9999</v>
      </c>
      <c r="Q474" s="504">
        <v>23</v>
      </c>
      <c r="R474" s="504">
        <v>25</v>
      </c>
      <c r="S474" s="504">
        <v>0</v>
      </c>
      <c r="T474" s="504">
        <v>5.16</v>
      </c>
      <c r="U474" s="504">
        <v>35.595999999999997</v>
      </c>
      <c r="V474" s="504">
        <v>0</v>
      </c>
      <c r="W474" s="504">
        <v>4</v>
      </c>
      <c r="X474" s="504">
        <v>92</v>
      </c>
      <c r="Y474" s="504">
        <v>84</v>
      </c>
      <c r="Z474" s="504">
        <v>56</v>
      </c>
      <c r="AA474" s="504">
        <v>11.209941302254885</v>
      </c>
      <c r="AC474" s="504">
        <v>2.1105449533236662</v>
      </c>
      <c r="AE474" s="504">
        <v>59.649982130043114</v>
      </c>
      <c r="AG474" s="504">
        <v>0.48160277403197826</v>
      </c>
      <c r="AH474" s="504">
        <v>0.40722215050544497</v>
      </c>
      <c r="AI474" s="504">
        <v>1</v>
      </c>
      <c r="AJ474" s="504">
        <v>121.2</v>
      </c>
      <c r="AK474" s="504">
        <v>16.962860224198415</v>
      </c>
    </row>
    <row r="475" spans="1:37">
      <c r="A475">
        <v>11</v>
      </c>
      <c r="B475">
        <v>33</v>
      </c>
      <c r="C475">
        <v>2022</v>
      </c>
      <c r="D475">
        <v>99</v>
      </c>
      <c r="E475">
        <v>99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1</v>
      </c>
      <c r="M475">
        <v>99</v>
      </c>
      <c r="N475">
        <v>99</v>
      </c>
      <c r="O475">
        <v>99</v>
      </c>
      <c r="P475">
        <v>9999</v>
      </c>
      <c r="Q475">
        <v>4</v>
      </c>
      <c r="R475">
        <v>4</v>
      </c>
      <c r="S475">
        <v>1</v>
      </c>
      <c r="T475">
        <v>3.25</v>
      </c>
      <c r="U475">
        <v>16.952500000000001</v>
      </c>
      <c r="V475">
        <v>0</v>
      </c>
      <c r="W475">
        <v>0</v>
      </c>
      <c r="X475">
        <v>50</v>
      </c>
      <c r="Y475">
        <v>25</v>
      </c>
      <c r="Z475">
        <v>0</v>
      </c>
      <c r="AA475">
        <v>5.4016912860695747</v>
      </c>
      <c r="AB475">
        <v>0</v>
      </c>
      <c r="AC475">
        <v>1.299038105676658</v>
      </c>
      <c r="AE475">
        <v>23.291639506568757</v>
      </c>
      <c r="AG475">
        <v>7.4976569821930641E-2</v>
      </c>
      <c r="AH475">
        <v>2.9358228094772225E-2</v>
      </c>
      <c r="AI475">
        <v>0</v>
      </c>
    </row>
    <row r="476" spans="1:37">
      <c r="A476">
        <v>11</v>
      </c>
      <c r="B476">
        <v>34</v>
      </c>
      <c r="C476">
        <v>2022</v>
      </c>
      <c r="D476">
        <v>99</v>
      </c>
      <c r="E476">
        <v>99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2</v>
      </c>
      <c r="M476">
        <v>99</v>
      </c>
      <c r="N476">
        <v>99</v>
      </c>
      <c r="O476">
        <v>99</v>
      </c>
      <c r="P476">
        <v>9999</v>
      </c>
      <c r="Q476">
        <v>23</v>
      </c>
      <c r="R476">
        <v>25</v>
      </c>
      <c r="S476">
        <v>2</v>
      </c>
      <c r="T476">
        <v>3.3199999999999994</v>
      </c>
      <c r="U476">
        <v>23.714400000000001</v>
      </c>
      <c r="V476">
        <v>0</v>
      </c>
      <c r="W476">
        <v>0</v>
      </c>
      <c r="X476">
        <v>76</v>
      </c>
      <c r="Y476">
        <v>56</v>
      </c>
      <c r="Z476">
        <v>0</v>
      </c>
      <c r="AA476">
        <v>7.1235059233498195</v>
      </c>
      <c r="AB476">
        <v>0</v>
      </c>
      <c r="AC476">
        <v>1.2237646832622684</v>
      </c>
      <c r="AE476">
        <v>47.82327967316909</v>
      </c>
      <c r="AG476">
        <v>0.46860356138706655</v>
      </c>
      <c r="AH476">
        <v>0.2566777629887429</v>
      </c>
      <c r="AI476">
        <v>1</v>
      </c>
      <c r="AJ476">
        <v>101.4</v>
      </c>
      <c r="AK476">
        <v>12.756683364532147</v>
      </c>
    </row>
    <row r="477" spans="1:37">
      <c r="A477">
        <v>11</v>
      </c>
      <c r="B477">
        <v>35</v>
      </c>
      <c r="C477">
        <v>2022</v>
      </c>
      <c r="D477">
        <v>99</v>
      </c>
      <c r="E477">
        <v>99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3</v>
      </c>
      <c r="M477">
        <v>99</v>
      </c>
      <c r="N477">
        <v>99</v>
      </c>
      <c r="O477">
        <v>99</v>
      </c>
      <c r="P477">
        <v>9999</v>
      </c>
      <c r="Q477">
        <v>32</v>
      </c>
      <c r="R477">
        <v>33</v>
      </c>
      <c r="S477">
        <v>3</v>
      </c>
      <c r="T477">
        <v>4.1515151515151514</v>
      </c>
      <c r="U477">
        <v>27.427272727272729</v>
      </c>
      <c r="V477">
        <v>0</v>
      </c>
      <c r="W477">
        <v>0</v>
      </c>
      <c r="X477">
        <v>93.939393939393923</v>
      </c>
      <c r="Y477">
        <v>69.696969696969703</v>
      </c>
      <c r="Z477">
        <v>15.151515151515152</v>
      </c>
      <c r="AA477">
        <v>6.8424376627079244</v>
      </c>
      <c r="AB477">
        <v>0</v>
      </c>
      <c r="AC477">
        <v>1.0186506856952513</v>
      </c>
      <c r="AE477">
        <v>49.459918253851441</v>
      </c>
      <c r="AG477">
        <v>0.61855670103092786</v>
      </c>
      <c r="AH477">
        <v>0.39186155800882377</v>
      </c>
      <c r="AI477">
        <v>2</v>
      </c>
      <c r="AJ477">
        <v>105.5</v>
      </c>
      <c r="AK477">
        <v>15.758300963449242</v>
      </c>
    </row>
    <row r="478" spans="1:37">
      <c r="A478">
        <v>11</v>
      </c>
      <c r="B478">
        <v>36</v>
      </c>
      <c r="C478">
        <v>2022</v>
      </c>
      <c r="D478">
        <v>99</v>
      </c>
      <c r="E478">
        <v>99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4</v>
      </c>
      <c r="M478">
        <v>99</v>
      </c>
      <c r="N478">
        <v>99</v>
      </c>
      <c r="O478">
        <v>99</v>
      </c>
      <c r="P478">
        <v>9999</v>
      </c>
      <c r="Q478">
        <v>78</v>
      </c>
      <c r="R478">
        <v>81</v>
      </c>
      <c r="S478">
        <v>4</v>
      </c>
      <c r="T478">
        <v>4.1975308641975309</v>
      </c>
      <c r="U478">
        <v>26.463209876543225</v>
      </c>
      <c r="V478">
        <v>0</v>
      </c>
      <c r="W478">
        <v>0</v>
      </c>
      <c r="X478">
        <v>88.8888888888889</v>
      </c>
      <c r="Y478">
        <v>66.666666666666686</v>
      </c>
      <c r="Z478">
        <v>18.518518518518519</v>
      </c>
      <c r="AA478">
        <v>7.8725109846137826</v>
      </c>
      <c r="AB478">
        <v>0</v>
      </c>
      <c r="AC478">
        <v>1.4091390689758301</v>
      </c>
      <c r="AE478">
        <v>22.383179165293576</v>
      </c>
      <c r="AG478">
        <v>1.5182755388940956</v>
      </c>
      <c r="AH478">
        <v>0.92803346240534113</v>
      </c>
      <c r="AI478">
        <v>4</v>
      </c>
      <c r="AJ478">
        <v>105.1</v>
      </c>
      <c r="AK478">
        <v>15.309840757438661</v>
      </c>
    </row>
    <row r="479" spans="1:37">
      <c r="A479">
        <v>11</v>
      </c>
      <c r="B479">
        <v>37</v>
      </c>
      <c r="C479">
        <v>2022</v>
      </c>
      <c r="D479">
        <v>99</v>
      </c>
      <c r="E479">
        <v>99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5</v>
      </c>
      <c r="M479">
        <v>99</v>
      </c>
      <c r="N479">
        <v>99</v>
      </c>
      <c r="O479">
        <v>99</v>
      </c>
      <c r="P479">
        <v>9999</v>
      </c>
      <c r="Q479">
        <v>191</v>
      </c>
      <c r="R479">
        <v>208</v>
      </c>
      <c r="S479">
        <v>5</v>
      </c>
      <c r="T479">
        <v>4.9903846153846141</v>
      </c>
      <c r="U479">
        <v>29.646490384615394</v>
      </c>
      <c r="V479">
        <v>0</v>
      </c>
      <c r="W479">
        <v>1.4423076923076923</v>
      </c>
      <c r="X479">
        <v>97.115384615384642</v>
      </c>
      <c r="Y479">
        <v>79.326923076923109</v>
      </c>
      <c r="Z479">
        <v>23.07692307692308</v>
      </c>
      <c r="AA479">
        <v>7.7559725553120193</v>
      </c>
      <c r="AB479">
        <v>0</v>
      </c>
      <c r="AC479">
        <v>1.4773624646886787</v>
      </c>
      <c r="AE479">
        <v>11.960213366728162</v>
      </c>
      <c r="AG479">
        <v>3.8987816307403937</v>
      </c>
      <c r="AH479">
        <v>2.6697630555901797</v>
      </c>
      <c r="AI479">
        <v>20</v>
      </c>
      <c r="AJ479">
        <v>111.27999999999999</v>
      </c>
      <c r="AK479">
        <v>17.94107096320333</v>
      </c>
    </row>
    <row r="480" spans="1:37">
      <c r="A480">
        <v>11</v>
      </c>
      <c r="B480">
        <v>38</v>
      </c>
      <c r="C480">
        <v>2022</v>
      </c>
      <c r="D480">
        <v>99</v>
      </c>
      <c r="E480">
        <v>99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6</v>
      </c>
      <c r="M480">
        <v>99</v>
      </c>
      <c r="N480">
        <v>99</v>
      </c>
      <c r="O480">
        <v>99</v>
      </c>
      <c r="P480">
        <v>9999</v>
      </c>
      <c r="Q480">
        <v>482</v>
      </c>
      <c r="R480">
        <v>549</v>
      </c>
      <c r="S480">
        <v>6</v>
      </c>
      <c r="T480">
        <v>5.9562841530054644</v>
      </c>
      <c r="U480">
        <v>31.515282331511795</v>
      </c>
      <c r="V480">
        <v>34.608378870673953</v>
      </c>
      <c r="W480">
        <v>5.8287795992714004</v>
      </c>
      <c r="X480">
        <v>98.178506375227684</v>
      </c>
      <c r="Y480">
        <v>84.335154826958103</v>
      </c>
      <c r="Z480">
        <v>34.061930783242282</v>
      </c>
      <c r="AA480">
        <v>7.9418584952938573</v>
      </c>
      <c r="AB480">
        <v>0</v>
      </c>
      <c r="AC480">
        <v>1.7065985832518598</v>
      </c>
      <c r="AE480">
        <v>6.5404228728259906</v>
      </c>
      <c r="AG480">
        <v>10.290534208059983</v>
      </c>
      <c r="AH480">
        <v>7.4908248501792931</v>
      </c>
      <c r="AI480">
        <v>27</v>
      </c>
      <c r="AJ480">
        <v>115.76296296296296</v>
      </c>
      <c r="AK480">
        <v>18.889992731600294</v>
      </c>
    </row>
    <row r="481" spans="1:37">
      <c r="A481">
        <v>11</v>
      </c>
      <c r="B481">
        <v>39</v>
      </c>
      <c r="C481">
        <v>2022</v>
      </c>
      <c r="D481">
        <v>99</v>
      </c>
      <c r="E481">
        <v>99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7</v>
      </c>
      <c r="M481">
        <v>99</v>
      </c>
      <c r="N481">
        <v>99</v>
      </c>
      <c r="O481">
        <v>99</v>
      </c>
      <c r="P481">
        <v>9999</v>
      </c>
      <c r="Q481">
        <v>719</v>
      </c>
      <c r="R481">
        <v>858</v>
      </c>
      <c r="S481">
        <v>7</v>
      </c>
      <c r="T481">
        <v>6.7750582750582735</v>
      </c>
      <c r="U481">
        <v>35.097692307692299</v>
      </c>
      <c r="V481">
        <v>23.77622377622378</v>
      </c>
      <c r="W481">
        <v>14.685314685314692</v>
      </c>
      <c r="X481">
        <v>99.650349650349611</v>
      </c>
      <c r="Y481">
        <v>93.123543123543115</v>
      </c>
      <c r="Z481">
        <v>50.233100233100238</v>
      </c>
      <c r="AA481">
        <v>8.476828187463612</v>
      </c>
      <c r="AB481">
        <v>0</v>
      </c>
      <c r="AC481">
        <v>1.7744582045460935</v>
      </c>
      <c r="AE481">
        <v>11.684121587940343</v>
      </c>
      <c r="AG481">
        <v>16.082474226804123</v>
      </c>
      <c r="AH481">
        <v>13.037728894925728</v>
      </c>
      <c r="AI481">
        <v>52</v>
      </c>
      <c r="AJ481">
        <v>116.9480769230769</v>
      </c>
      <c r="AK481">
        <v>20.704447390806397</v>
      </c>
    </row>
    <row r="482" spans="1:37">
      <c r="A482">
        <v>11</v>
      </c>
      <c r="B482">
        <v>40</v>
      </c>
      <c r="C482">
        <v>2022</v>
      </c>
      <c r="D482">
        <v>99</v>
      </c>
      <c r="E482">
        <v>99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8</v>
      </c>
      <c r="M482">
        <v>99</v>
      </c>
      <c r="N482">
        <v>99</v>
      </c>
      <c r="O482">
        <v>99</v>
      </c>
      <c r="P482">
        <v>9999</v>
      </c>
      <c r="Q482">
        <v>1085</v>
      </c>
      <c r="R482">
        <v>1281</v>
      </c>
      <c r="S482">
        <v>8</v>
      </c>
      <c r="T482">
        <v>7.2310694769711183</v>
      </c>
      <c r="U482">
        <v>41.547501951600339</v>
      </c>
      <c r="V482">
        <v>9.7580015612802491</v>
      </c>
      <c r="W482">
        <v>22.170179547228727</v>
      </c>
      <c r="X482">
        <v>100</v>
      </c>
      <c r="Y482">
        <v>98.750975800156127</v>
      </c>
      <c r="Z482">
        <v>77.361436377829818</v>
      </c>
      <c r="AA482">
        <v>8.5549422744675514</v>
      </c>
      <c r="AB482">
        <v>0</v>
      </c>
      <c r="AC482">
        <v>1.8265120637812924</v>
      </c>
      <c r="AE482">
        <v>13.696328157919735</v>
      </c>
      <c r="AG482">
        <v>24.011246485473286</v>
      </c>
      <c r="AH482">
        <v>23.042528993360879</v>
      </c>
      <c r="AI482">
        <v>77</v>
      </c>
      <c r="AJ482">
        <v>117.26363636363637</v>
      </c>
      <c r="AK482">
        <v>23.648570734722927</v>
      </c>
    </row>
    <row r="483" spans="1:37">
      <c r="A483">
        <v>11</v>
      </c>
      <c r="B483">
        <v>41</v>
      </c>
      <c r="C483">
        <v>2022</v>
      </c>
      <c r="D483">
        <v>99</v>
      </c>
      <c r="E483">
        <v>99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9</v>
      </c>
      <c r="M483">
        <v>99</v>
      </c>
      <c r="N483">
        <v>99</v>
      </c>
      <c r="O483">
        <v>99</v>
      </c>
      <c r="P483">
        <v>9999</v>
      </c>
      <c r="Q483">
        <v>1099</v>
      </c>
      <c r="R483">
        <v>1296</v>
      </c>
      <c r="S483">
        <v>9</v>
      </c>
      <c r="T483">
        <v>7.5401234567901252</v>
      </c>
      <c r="U483">
        <v>49.613888888888944</v>
      </c>
      <c r="V483">
        <v>2.3919753086419746</v>
      </c>
      <c r="W483">
        <v>25.540123456790123</v>
      </c>
      <c r="X483">
        <v>100</v>
      </c>
      <c r="Y483">
        <v>99.922839506172821</v>
      </c>
      <c r="Z483">
        <v>96.373456790123441</v>
      </c>
      <c r="AA483">
        <v>8.2793934012458141</v>
      </c>
      <c r="AB483">
        <v>0</v>
      </c>
      <c r="AC483">
        <v>1.9300885886578003</v>
      </c>
      <c r="AE483">
        <v>30.951704339867661</v>
      </c>
      <c r="AG483">
        <v>24.29240862230553</v>
      </c>
      <c r="AH483">
        <v>27.83840618201766</v>
      </c>
      <c r="AI483">
        <v>80</v>
      </c>
      <c r="AJ483">
        <v>119.63625</v>
      </c>
      <c r="AK483">
        <v>27.176082948437639</v>
      </c>
    </row>
    <row r="484" spans="1:37">
      <c r="A484">
        <v>11</v>
      </c>
      <c r="B484">
        <v>42</v>
      </c>
      <c r="C484">
        <v>2022</v>
      </c>
      <c r="D484">
        <v>99</v>
      </c>
      <c r="E484">
        <v>99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10</v>
      </c>
      <c r="M484">
        <v>99</v>
      </c>
      <c r="N484">
        <v>99</v>
      </c>
      <c r="O484">
        <v>99</v>
      </c>
      <c r="P484">
        <v>9999</v>
      </c>
      <c r="Q484">
        <v>459</v>
      </c>
      <c r="R484">
        <v>511</v>
      </c>
      <c r="S484">
        <v>10</v>
      </c>
      <c r="T484">
        <v>7.7866927592955006</v>
      </c>
      <c r="U484">
        <v>54.412465753424648</v>
      </c>
      <c r="V484">
        <v>0.39138943248532304</v>
      </c>
      <c r="W484">
        <v>31.898238747553815</v>
      </c>
      <c r="X484">
        <v>100</v>
      </c>
      <c r="Y484">
        <v>100</v>
      </c>
      <c r="Z484">
        <v>99.217221135029376</v>
      </c>
      <c r="AA484">
        <v>8.4096890924927177</v>
      </c>
      <c r="AB484">
        <v>0</v>
      </c>
      <c r="AC484">
        <v>1.7913411601865503</v>
      </c>
      <c r="AE484">
        <v>41.838264259325506</v>
      </c>
      <c r="AG484">
        <v>9.5782567947516384</v>
      </c>
      <c r="AH484">
        <v>12.038029490970059</v>
      </c>
      <c r="AI484">
        <v>47</v>
      </c>
      <c r="AJ484">
        <v>121.58297872340422</v>
      </c>
      <c r="AK484">
        <v>28.03457220255757</v>
      </c>
    </row>
    <row r="485" spans="1:37">
      <c r="A485">
        <v>11</v>
      </c>
      <c r="B485">
        <v>43</v>
      </c>
      <c r="C485">
        <v>2022</v>
      </c>
      <c r="D485">
        <v>99</v>
      </c>
      <c r="E485">
        <v>99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11</v>
      </c>
      <c r="M485">
        <v>99</v>
      </c>
      <c r="N485">
        <v>99</v>
      </c>
      <c r="O485">
        <v>99</v>
      </c>
      <c r="P485">
        <v>9999</v>
      </c>
      <c r="Q485">
        <v>304</v>
      </c>
      <c r="R485">
        <v>329</v>
      </c>
      <c r="S485">
        <v>11</v>
      </c>
      <c r="T485">
        <v>8.3951367781155</v>
      </c>
      <c r="U485">
        <v>57.991914893617007</v>
      </c>
      <c r="V485">
        <v>0.91185410334346528</v>
      </c>
      <c r="W485">
        <v>41.337386018237098</v>
      </c>
      <c r="X485">
        <v>100</v>
      </c>
      <c r="Y485">
        <v>100</v>
      </c>
      <c r="Z485">
        <v>98.784194528875375</v>
      </c>
      <c r="AA485">
        <v>8.3193796336142096</v>
      </c>
      <c r="AB485">
        <v>0</v>
      </c>
      <c r="AC485">
        <v>1.9403194507496435</v>
      </c>
      <c r="AE485">
        <v>32.065989095476915</v>
      </c>
      <c r="AG485">
        <v>6.1668228678537984</v>
      </c>
      <c r="AH485">
        <v>8.2603689075020128</v>
      </c>
      <c r="AI485">
        <v>53</v>
      </c>
      <c r="AJ485">
        <v>123.74150943396228</v>
      </c>
      <c r="AK485">
        <v>30.10469669854815</v>
      </c>
    </row>
    <row r="486" spans="1:37">
      <c r="A486">
        <v>11</v>
      </c>
      <c r="B486">
        <v>44</v>
      </c>
      <c r="C486">
        <v>2022</v>
      </c>
      <c r="D486">
        <v>99</v>
      </c>
      <c r="E486">
        <v>99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12</v>
      </c>
      <c r="M486">
        <v>99</v>
      </c>
      <c r="N486">
        <v>99</v>
      </c>
      <c r="O486">
        <v>99</v>
      </c>
      <c r="P486">
        <v>9999</v>
      </c>
      <c r="Q486">
        <v>98</v>
      </c>
      <c r="R486">
        <v>102</v>
      </c>
      <c r="S486">
        <v>12</v>
      </c>
      <c r="T486">
        <v>8.6862745098039191</v>
      </c>
      <c r="U486">
        <v>62.38627450980389</v>
      </c>
      <c r="V486">
        <v>0</v>
      </c>
      <c r="W486">
        <v>52.941176470588239</v>
      </c>
      <c r="X486">
        <v>100</v>
      </c>
      <c r="Y486">
        <v>100</v>
      </c>
      <c r="Z486">
        <v>100</v>
      </c>
      <c r="AA486">
        <v>8.2638912072602597</v>
      </c>
      <c r="AB486">
        <v>0</v>
      </c>
      <c r="AC486">
        <v>2.0096843579930734</v>
      </c>
      <c r="AE486">
        <v>58.961192625282919</v>
      </c>
      <c r="AG486">
        <v>1.9119025304592312</v>
      </c>
      <c r="AH486">
        <v>2.7550235755533601</v>
      </c>
      <c r="AI486">
        <v>23</v>
      </c>
      <c r="AJ486">
        <v>123.7608695652174</v>
      </c>
      <c r="AK486">
        <v>31.52946891778446</v>
      </c>
    </row>
    <row r="487" spans="1:37">
      <c r="A487">
        <v>11</v>
      </c>
      <c r="B487">
        <v>45</v>
      </c>
      <c r="C487">
        <v>2022</v>
      </c>
      <c r="D487">
        <v>99</v>
      </c>
      <c r="E487">
        <v>99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13</v>
      </c>
      <c r="M487">
        <v>99</v>
      </c>
      <c r="N487">
        <v>99</v>
      </c>
      <c r="O487">
        <v>99</v>
      </c>
      <c r="P487">
        <v>9999</v>
      </c>
      <c r="Q487">
        <v>24</v>
      </c>
      <c r="R487">
        <v>26</v>
      </c>
      <c r="S487">
        <v>13</v>
      </c>
      <c r="T487">
        <v>8.9615384615384652</v>
      </c>
      <c r="U487">
        <v>64.280769230769209</v>
      </c>
      <c r="V487">
        <v>0</v>
      </c>
      <c r="W487">
        <v>69.230769230769269</v>
      </c>
      <c r="X487">
        <v>100</v>
      </c>
      <c r="Y487">
        <v>100</v>
      </c>
      <c r="Z487">
        <v>100</v>
      </c>
      <c r="AA487">
        <v>7.6769394558173651</v>
      </c>
      <c r="AB487">
        <v>0</v>
      </c>
      <c r="AC487">
        <v>2.0282764420669559</v>
      </c>
      <c r="AE487">
        <v>25.288890635496323</v>
      </c>
      <c r="AG487">
        <v>0.48734770384254922</v>
      </c>
      <c r="AH487">
        <v>0.72358658921682384</v>
      </c>
      <c r="AI487">
        <v>6</v>
      </c>
      <c r="AJ487">
        <v>121.36666666666665</v>
      </c>
      <c r="AK487">
        <v>36.533972452268209</v>
      </c>
    </row>
    <row r="488" spans="1:37">
      <c r="A488">
        <v>11</v>
      </c>
      <c r="B488">
        <v>46</v>
      </c>
      <c r="C488">
        <v>2022</v>
      </c>
      <c r="D488">
        <v>99</v>
      </c>
      <c r="E488">
        <v>99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14</v>
      </c>
      <c r="M488">
        <v>99</v>
      </c>
      <c r="N488">
        <v>99</v>
      </c>
      <c r="O488">
        <v>99</v>
      </c>
      <c r="P488">
        <v>9999</v>
      </c>
      <c r="Q488">
        <v>5</v>
      </c>
      <c r="R488">
        <v>6</v>
      </c>
      <c r="S488">
        <v>14</v>
      </c>
      <c r="T488">
        <v>8.5</v>
      </c>
      <c r="U488">
        <v>63.4</v>
      </c>
      <c r="V488">
        <v>0</v>
      </c>
      <c r="W488">
        <v>66.666666666666686</v>
      </c>
      <c r="X488">
        <v>100</v>
      </c>
      <c r="Y488">
        <v>100</v>
      </c>
      <c r="Z488">
        <v>100</v>
      </c>
      <c r="AA488">
        <v>12.571874694465135</v>
      </c>
      <c r="AB488">
        <v>0</v>
      </c>
      <c r="AC488">
        <v>2.629955639676584</v>
      </c>
      <c r="AE488">
        <v>21.574664544173963</v>
      </c>
      <c r="AG488">
        <v>0.11246485473289594</v>
      </c>
      <c r="AH488">
        <v>0.16469355503983707</v>
      </c>
      <c r="AI488">
        <v>0</v>
      </c>
    </row>
    <row r="489" spans="1:37">
      <c r="A489">
        <v>11</v>
      </c>
      <c r="B489">
        <v>47</v>
      </c>
      <c r="C489">
        <v>2022</v>
      </c>
      <c r="D489">
        <v>99</v>
      </c>
      <c r="E489">
        <v>99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15</v>
      </c>
      <c r="M489">
        <v>99</v>
      </c>
      <c r="N489">
        <v>99</v>
      </c>
      <c r="O489">
        <v>99</v>
      </c>
      <c r="P489">
        <v>9999</v>
      </c>
      <c r="Q489">
        <v>1</v>
      </c>
      <c r="R489">
        <v>1</v>
      </c>
      <c r="S489">
        <v>15</v>
      </c>
      <c r="T489">
        <v>13</v>
      </c>
      <c r="U489">
        <v>72.900000000000006</v>
      </c>
      <c r="V489">
        <v>0</v>
      </c>
      <c r="W489">
        <v>100</v>
      </c>
      <c r="X489">
        <v>100</v>
      </c>
      <c r="Y489">
        <v>100</v>
      </c>
      <c r="Z489">
        <v>100</v>
      </c>
      <c r="AA489">
        <v>0</v>
      </c>
      <c r="AB489">
        <v>0</v>
      </c>
      <c r="AC489">
        <v>0</v>
      </c>
      <c r="AG489">
        <v>1.874414245548266E-2</v>
      </c>
      <c r="AH489">
        <v>3.1561935232397802E-2</v>
      </c>
      <c r="AI489">
        <v>0</v>
      </c>
    </row>
    <row r="490" spans="1:37" s="509" customFormat="1">
      <c r="A490" s="509">
        <v>11</v>
      </c>
      <c r="B490" s="509">
        <v>48</v>
      </c>
      <c r="C490" s="509">
        <v>2022</v>
      </c>
      <c r="D490" s="509">
        <v>99</v>
      </c>
      <c r="E490" s="509">
        <v>99</v>
      </c>
      <c r="F490" s="509">
        <v>99</v>
      </c>
      <c r="G490" s="509">
        <v>99</v>
      </c>
      <c r="H490" s="509">
        <v>99</v>
      </c>
      <c r="I490" s="509">
        <v>99</v>
      </c>
      <c r="J490" s="509">
        <v>999</v>
      </c>
      <c r="K490" s="509">
        <v>99</v>
      </c>
      <c r="L490" s="509">
        <v>99</v>
      </c>
      <c r="M490" s="509">
        <v>99</v>
      </c>
      <c r="N490" s="509">
        <v>99</v>
      </c>
      <c r="O490" s="509">
        <v>99</v>
      </c>
      <c r="P490" s="509">
        <v>9999</v>
      </c>
      <c r="Q490" s="509">
        <v>23</v>
      </c>
      <c r="R490" s="509">
        <v>24</v>
      </c>
      <c r="S490" s="509">
        <v>0</v>
      </c>
      <c r="T490" s="509">
        <v>4.041666666666667</v>
      </c>
      <c r="U490" s="509">
        <v>31.866666666666664</v>
      </c>
      <c r="V490" s="509">
        <v>0</v>
      </c>
      <c r="W490" s="509">
        <v>4.1666666666666679</v>
      </c>
      <c r="X490" s="509">
        <v>87.5</v>
      </c>
      <c r="Y490" s="509">
        <v>75</v>
      </c>
      <c r="Z490" s="509">
        <v>33.333333333333343</v>
      </c>
      <c r="AA490" s="509">
        <v>11.724392900653278</v>
      </c>
      <c r="AC490" s="509">
        <v>2.150177641240111</v>
      </c>
      <c r="AE490" s="509">
        <v>18.88064830842271</v>
      </c>
      <c r="AG490" s="509">
        <v>0.44985941893158377</v>
      </c>
      <c r="AH490" s="509">
        <v>0.33111890350806361</v>
      </c>
      <c r="AI490" s="509">
        <v>0</v>
      </c>
    </row>
    <row r="491" spans="1:37">
      <c r="A491">
        <v>11</v>
      </c>
      <c r="B491">
        <v>49</v>
      </c>
      <c r="C491">
        <v>2021</v>
      </c>
      <c r="D491">
        <v>99</v>
      </c>
      <c r="E491">
        <v>99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1</v>
      </c>
      <c r="M491">
        <v>99</v>
      </c>
      <c r="N491">
        <v>99</v>
      </c>
      <c r="O491">
        <v>99</v>
      </c>
      <c r="P491">
        <v>9999</v>
      </c>
      <c r="Q491">
        <v>4</v>
      </c>
      <c r="R491">
        <v>4</v>
      </c>
      <c r="S491">
        <v>1</v>
      </c>
      <c r="T491">
        <v>3.25</v>
      </c>
      <c r="U491">
        <v>22.502500000000001</v>
      </c>
      <c r="V491">
        <v>0</v>
      </c>
      <c r="W491">
        <v>0</v>
      </c>
      <c r="X491">
        <v>100</v>
      </c>
      <c r="Y491">
        <v>25</v>
      </c>
      <c r="Z491">
        <v>0</v>
      </c>
      <c r="AA491">
        <v>3.1973455787574601</v>
      </c>
      <c r="AB491">
        <v>0</v>
      </c>
      <c r="AC491">
        <v>2.2776083947860744</v>
      </c>
      <c r="AE491">
        <v>-31.248707777919847</v>
      </c>
      <c r="AG491">
        <v>7.4543421543048813E-2</v>
      </c>
      <c r="AH491">
        <v>3.8002891276518826E-2</v>
      </c>
    </row>
    <row r="492" spans="1:37">
      <c r="A492">
        <v>11</v>
      </c>
      <c r="B492">
        <v>50</v>
      </c>
      <c r="C492">
        <v>2021</v>
      </c>
      <c r="D492">
        <v>99</v>
      </c>
      <c r="E492">
        <v>99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2</v>
      </c>
      <c r="M492">
        <v>99</v>
      </c>
      <c r="N492">
        <v>99</v>
      </c>
      <c r="O492">
        <v>99</v>
      </c>
      <c r="P492">
        <v>9999</v>
      </c>
      <c r="Q492">
        <v>14</v>
      </c>
      <c r="R492">
        <v>14</v>
      </c>
      <c r="S492">
        <v>2</v>
      </c>
      <c r="T492">
        <v>3.2142857142857153</v>
      </c>
      <c r="U492">
        <v>25.960714285714278</v>
      </c>
      <c r="V492">
        <v>0</v>
      </c>
      <c r="W492">
        <v>0</v>
      </c>
      <c r="X492">
        <v>85.714285714285694</v>
      </c>
      <c r="Y492">
        <v>50</v>
      </c>
      <c r="Z492">
        <v>14.285714285714288</v>
      </c>
      <c r="AA492">
        <v>7.6929768196023343</v>
      </c>
      <c r="AB492">
        <v>0</v>
      </c>
      <c r="AC492">
        <v>1.0126747770541298</v>
      </c>
      <c r="AE492">
        <v>22.681387830247697</v>
      </c>
      <c r="AG492">
        <v>0.26090197540067095</v>
      </c>
      <c r="AH492">
        <v>0.15345129246140179</v>
      </c>
    </row>
    <row r="493" spans="1:37">
      <c r="A493">
        <v>11</v>
      </c>
      <c r="B493">
        <v>51</v>
      </c>
      <c r="C493">
        <v>2021</v>
      </c>
      <c r="D493">
        <v>99</v>
      </c>
      <c r="E493">
        <v>99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3</v>
      </c>
      <c r="M493">
        <v>99</v>
      </c>
      <c r="N493">
        <v>99</v>
      </c>
      <c r="O493">
        <v>99</v>
      </c>
      <c r="P493">
        <v>9999</v>
      </c>
      <c r="Q493">
        <v>41</v>
      </c>
      <c r="R493">
        <v>41</v>
      </c>
      <c r="S493">
        <v>3</v>
      </c>
      <c r="T493">
        <v>3.6097560975609753</v>
      </c>
      <c r="U493">
        <v>25.227560975609755</v>
      </c>
      <c r="V493">
        <v>0</v>
      </c>
      <c r="W493">
        <v>0</v>
      </c>
      <c r="X493">
        <v>90.243902439024382</v>
      </c>
      <c r="Y493">
        <v>56.09756097560976</v>
      </c>
      <c r="Z493">
        <v>12.195121951219512</v>
      </c>
      <c r="AA493">
        <v>7.233601397168024</v>
      </c>
      <c r="AB493">
        <v>0</v>
      </c>
      <c r="AC493">
        <v>1.1235407615883923</v>
      </c>
      <c r="AE493">
        <v>4.7989662705633407</v>
      </c>
      <c r="AG493">
        <v>0.76407007081625056</v>
      </c>
      <c r="AH493">
        <v>0.43670181684303683</v>
      </c>
    </row>
    <row r="494" spans="1:37">
      <c r="A494">
        <v>11</v>
      </c>
      <c r="B494">
        <v>52</v>
      </c>
      <c r="C494">
        <v>2021</v>
      </c>
      <c r="D494">
        <v>99</v>
      </c>
      <c r="E494">
        <v>99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4</v>
      </c>
      <c r="M494">
        <v>99</v>
      </c>
      <c r="N494">
        <v>99</v>
      </c>
      <c r="O494">
        <v>99</v>
      </c>
      <c r="P494">
        <v>9999</v>
      </c>
      <c r="Q494">
        <v>50</v>
      </c>
      <c r="R494">
        <v>55</v>
      </c>
      <c r="S494">
        <v>4</v>
      </c>
      <c r="T494">
        <v>4.3818181818181827</v>
      </c>
      <c r="U494">
        <v>28.891818181818195</v>
      </c>
      <c r="V494">
        <v>0</v>
      </c>
      <c r="W494">
        <v>0</v>
      </c>
      <c r="X494">
        <v>94.545454545454561</v>
      </c>
      <c r="Y494">
        <v>72.727272727272734</v>
      </c>
      <c r="Z494">
        <v>20</v>
      </c>
      <c r="AA494">
        <v>8.6998485025281376</v>
      </c>
      <c r="AB494">
        <v>0</v>
      </c>
      <c r="AC494">
        <v>1.4205109079726996</v>
      </c>
      <c r="AE494">
        <v>38.584787721912896</v>
      </c>
      <c r="AG494">
        <v>1.0249720462169218</v>
      </c>
      <c r="AH494">
        <v>0.67090872550774638</v>
      </c>
    </row>
    <row r="495" spans="1:37">
      <c r="A495">
        <v>11</v>
      </c>
      <c r="B495">
        <v>53</v>
      </c>
      <c r="C495">
        <v>2021</v>
      </c>
      <c r="D495">
        <v>99</v>
      </c>
      <c r="E495">
        <v>99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5</v>
      </c>
      <c r="M495">
        <v>99</v>
      </c>
      <c r="N495">
        <v>99</v>
      </c>
      <c r="O495">
        <v>99</v>
      </c>
      <c r="P495">
        <v>9999</v>
      </c>
      <c r="Q495">
        <v>134</v>
      </c>
      <c r="R495">
        <v>158</v>
      </c>
      <c r="S495">
        <v>5</v>
      </c>
      <c r="T495">
        <v>5.1645569620253156</v>
      </c>
      <c r="U495">
        <v>28.095632911392403</v>
      </c>
      <c r="V495">
        <v>0</v>
      </c>
      <c r="W495">
        <v>0.63291139240506322</v>
      </c>
      <c r="X495">
        <v>94.303797468354432</v>
      </c>
      <c r="Y495">
        <v>68.354430379746844</v>
      </c>
      <c r="Z495">
        <v>20.253164556962023</v>
      </c>
      <c r="AA495">
        <v>7.9392762984876093</v>
      </c>
      <c r="AB495">
        <v>0</v>
      </c>
      <c r="AC495">
        <v>1.5905606029213255</v>
      </c>
      <c r="AE495">
        <v>13.175744882343643</v>
      </c>
      <c r="AG495">
        <v>2.9444651509504287</v>
      </c>
      <c r="AH495">
        <v>1.8742252493557112</v>
      </c>
    </row>
    <row r="496" spans="1:37">
      <c r="A496">
        <v>11</v>
      </c>
      <c r="B496">
        <v>54</v>
      </c>
      <c r="C496">
        <v>2021</v>
      </c>
      <c r="D496">
        <v>99</v>
      </c>
      <c r="E496">
        <v>99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6</v>
      </c>
      <c r="M496">
        <v>99</v>
      </c>
      <c r="N496">
        <v>99</v>
      </c>
      <c r="O496">
        <v>99</v>
      </c>
      <c r="P496">
        <v>9999</v>
      </c>
      <c r="Q496">
        <v>420</v>
      </c>
      <c r="R496">
        <v>515</v>
      </c>
      <c r="S496">
        <v>6</v>
      </c>
      <c r="T496">
        <v>5.9223300970873796</v>
      </c>
      <c r="U496">
        <v>30.978718446601953</v>
      </c>
      <c r="V496">
        <v>35.145631067961176</v>
      </c>
      <c r="W496">
        <v>6.0194174757281553</v>
      </c>
      <c r="X496">
        <v>97.669902912621311</v>
      </c>
      <c r="Y496">
        <v>81.553398058252455</v>
      </c>
      <c r="Z496">
        <v>32.233009708737868</v>
      </c>
      <c r="AA496">
        <v>8.3019393867288773</v>
      </c>
      <c r="AB496">
        <v>0</v>
      </c>
      <c r="AC496">
        <v>1.6957360597214981</v>
      </c>
      <c r="AE496">
        <v>10.599534999726018</v>
      </c>
      <c r="AG496">
        <v>9.5974655236675357</v>
      </c>
      <c r="AH496">
        <v>6.7359143155341954</v>
      </c>
    </row>
    <row r="497" spans="1:34">
      <c r="A497">
        <v>11</v>
      </c>
      <c r="B497">
        <v>55</v>
      </c>
      <c r="C497">
        <v>2021</v>
      </c>
      <c r="D497">
        <v>99</v>
      </c>
      <c r="E497">
        <v>99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7</v>
      </c>
      <c r="M497">
        <v>99</v>
      </c>
      <c r="N497">
        <v>99</v>
      </c>
      <c r="O497">
        <v>99</v>
      </c>
      <c r="P497">
        <v>9999</v>
      </c>
      <c r="Q497">
        <v>690</v>
      </c>
      <c r="R497">
        <v>789</v>
      </c>
      <c r="S497">
        <v>7</v>
      </c>
      <c r="T497">
        <v>6.6463878326996211</v>
      </c>
      <c r="U497">
        <v>35.433827629911285</v>
      </c>
      <c r="V497">
        <v>22.940430925221797</v>
      </c>
      <c r="W497">
        <v>12.167300380228136</v>
      </c>
      <c r="X497">
        <v>99.49302915082383</v>
      </c>
      <c r="Y497">
        <v>91.38149556400505</v>
      </c>
      <c r="Z497">
        <v>53.105196451204066</v>
      </c>
      <c r="AA497">
        <v>8.5469778410950443</v>
      </c>
      <c r="AB497">
        <v>0</v>
      </c>
      <c r="AC497">
        <v>1.8251663484175025</v>
      </c>
      <c r="AE497">
        <v>14.13974398590698</v>
      </c>
      <c r="AG497">
        <v>14.703689899366379</v>
      </c>
      <c r="AH497">
        <v>11.803775716654901</v>
      </c>
    </row>
    <row r="498" spans="1:34">
      <c r="A498">
        <v>11</v>
      </c>
      <c r="B498">
        <v>56</v>
      </c>
      <c r="C498">
        <v>2021</v>
      </c>
      <c r="D498">
        <v>99</v>
      </c>
      <c r="E498">
        <v>99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8</v>
      </c>
      <c r="M498">
        <v>99</v>
      </c>
      <c r="N498">
        <v>99</v>
      </c>
      <c r="O498">
        <v>99</v>
      </c>
      <c r="P498">
        <v>9999</v>
      </c>
      <c r="Q498">
        <v>1070</v>
      </c>
      <c r="R498">
        <v>1246</v>
      </c>
      <c r="S498">
        <v>8</v>
      </c>
      <c r="T498">
        <v>7.342696629213485</v>
      </c>
      <c r="U498">
        <v>41.765272873194249</v>
      </c>
      <c r="V498">
        <v>9.7110754414125218</v>
      </c>
      <c r="W498">
        <v>26.40449438202247</v>
      </c>
      <c r="X498">
        <v>100</v>
      </c>
      <c r="Y498">
        <v>97.431781701444621</v>
      </c>
      <c r="Z498">
        <v>76.966292134831491</v>
      </c>
      <c r="AA498">
        <v>9.2451488583741757</v>
      </c>
      <c r="AB498">
        <v>0</v>
      </c>
      <c r="AC498">
        <v>1.9060326084395465</v>
      </c>
      <c r="AE498">
        <v>15.55095324872809</v>
      </c>
      <c r="AG498">
        <v>23.220275810659711</v>
      </c>
      <c r="AH498">
        <v>21.97147651006712</v>
      </c>
    </row>
    <row r="499" spans="1:34">
      <c r="A499">
        <v>11</v>
      </c>
      <c r="B499">
        <v>57</v>
      </c>
      <c r="C499">
        <v>2021</v>
      </c>
      <c r="D499">
        <v>99</v>
      </c>
      <c r="E499">
        <v>99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9</v>
      </c>
      <c r="M499">
        <v>99</v>
      </c>
      <c r="N499">
        <v>99</v>
      </c>
      <c r="O499">
        <v>99</v>
      </c>
      <c r="P499">
        <v>9999</v>
      </c>
      <c r="Q499">
        <v>1156</v>
      </c>
      <c r="R499">
        <v>1339</v>
      </c>
      <c r="S499">
        <v>9</v>
      </c>
      <c r="T499">
        <v>7.6624346527259153</v>
      </c>
      <c r="U499">
        <v>49.014413741598197</v>
      </c>
      <c r="V499">
        <v>2.6885735623599705</v>
      </c>
      <c r="W499">
        <v>29.126213592233011</v>
      </c>
      <c r="X499">
        <v>100</v>
      </c>
      <c r="Y499">
        <v>99.775952203136669</v>
      </c>
      <c r="Z499">
        <v>95.369678864824493</v>
      </c>
      <c r="AA499">
        <v>8.3148642831310795</v>
      </c>
      <c r="AB499">
        <v>0</v>
      </c>
      <c r="AC499">
        <v>1.9480597695130653</v>
      </c>
      <c r="AE499">
        <v>30.468891952681592</v>
      </c>
      <c r="AG499">
        <v>24.953410361535592</v>
      </c>
      <c r="AH499">
        <v>27.709600659319118</v>
      </c>
    </row>
    <row r="500" spans="1:34">
      <c r="A500">
        <v>11</v>
      </c>
      <c r="B500">
        <v>58</v>
      </c>
      <c r="C500">
        <v>2021</v>
      </c>
      <c r="D500">
        <v>99</v>
      </c>
      <c r="E500">
        <v>99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10</v>
      </c>
      <c r="M500">
        <v>99</v>
      </c>
      <c r="N500">
        <v>99</v>
      </c>
      <c r="O500">
        <v>99</v>
      </c>
      <c r="P500">
        <v>9999</v>
      </c>
      <c r="Q500">
        <v>550</v>
      </c>
      <c r="R500">
        <v>613</v>
      </c>
      <c r="S500">
        <v>10</v>
      </c>
      <c r="T500">
        <v>7.8694942903752017</v>
      </c>
      <c r="U500">
        <v>54.133768352365408</v>
      </c>
      <c r="V500">
        <v>0.97879282218597052</v>
      </c>
      <c r="W500">
        <v>33.278955954323003</v>
      </c>
      <c r="X500">
        <v>100</v>
      </c>
      <c r="Y500">
        <v>100</v>
      </c>
      <c r="Z500">
        <v>98.858075040783021</v>
      </c>
      <c r="AA500">
        <v>8.2055005419369582</v>
      </c>
      <c r="AB500">
        <v>0</v>
      </c>
      <c r="AC500">
        <v>1.80788536681936</v>
      </c>
      <c r="AE500">
        <v>43.114785028603364</v>
      </c>
      <c r="AG500">
        <v>11.423779351472229</v>
      </c>
      <c r="AH500">
        <v>14.010531542273096</v>
      </c>
    </row>
    <row r="501" spans="1:34">
      <c r="A501">
        <v>11</v>
      </c>
      <c r="B501">
        <v>59</v>
      </c>
      <c r="C501">
        <v>2021</v>
      </c>
      <c r="D501">
        <v>99</v>
      </c>
      <c r="E501">
        <v>99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11</v>
      </c>
      <c r="M501">
        <v>99</v>
      </c>
      <c r="N501">
        <v>99</v>
      </c>
      <c r="O501">
        <v>99</v>
      </c>
      <c r="P501">
        <v>9999</v>
      </c>
      <c r="Q501">
        <v>360</v>
      </c>
      <c r="R501">
        <v>384</v>
      </c>
      <c r="S501">
        <v>11</v>
      </c>
      <c r="T501">
        <v>8.2109375</v>
      </c>
      <c r="U501">
        <v>56.775729166666679</v>
      </c>
      <c r="V501">
        <v>0</v>
      </c>
      <c r="W501">
        <v>36.979166666666657</v>
      </c>
      <c r="X501">
        <v>100</v>
      </c>
      <c r="Y501">
        <v>100</v>
      </c>
      <c r="Z501">
        <v>100</v>
      </c>
      <c r="AA501">
        <v>7.7169453348878783</v>
      </c>
      <c r="AB501">
        <v>0</v>
      </c>
      <c r="AC501">
        <v>1.9377782478293064</v>
      </c>
      <c r="AE501">
        <v>39.507041715913275</v>
      </c>
      <c r="AG501">
        <v>7.1561684681326874</v>
      </c>
      <c r="AH501">
        <v>9.2049158456139377</v>
      </c>
    </row>
    <row r="502" spans="1:34">
      <c r="A502">
        <v>11</v>
      </c>
      <c r="B502">
        <v>60</v>
      </c>
      <c r="C502">
        <v>2021</v>
      </c>
      <c r="D502">
        <v>99</v>
      </c>
      <c r="E502">
        <v>99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12</v>
      </c>
      <c r="M502">
        <v>99</v>
      </c>
      <c r="N502">
        <v>99</v>
      </c>
      <c r="O502">
        <v>99</v>
      </c>
      <c r="P502">
        <v>9999</v>
      </c>
      <c r="Q502">
        <v>150</v>
      </c>
      <c r="R502">
        <v>155</v>
      </c>
      <c r="S502">
        <v>12</v>
      </c>
      <c r="T502">
        <v>8.2193548387096733</v>
      </c>
      <c r="U502">
        <v>59.942387096774205</v>
      </c>
      <c r="V502">
        <v>0</v>
      </c>
      <c r="W502">
        <v>39.354838709677423</v>
      </c>
      <c r="X502">
        <v>100</v>
      </c>
      <c r="Y502">
        <v>100</v>
      </c>
      <c r="Z502">
        <v>100</v>
      </c>
      <c r="AA502">
        <v>8.0961600682145409</v>
      </c>
      <c r="AB502">
        <v>0</v>
      </c>
      <c r="AC502">
        <v>1.7934323471396736</v>
      </c>
      <c r="AE502">
        <v>37.158256194955811</v>
      </c>
      <c r="AG502">
        <v>2.8885575847931446</v>
      </c>
      <c r="AH502">
        <v>3.9227588384904566</v>
      </c>
    </row>
    <row r="503" spans="1:34">
      <c r="A503">
        <v>11</v>
      </c>
      <c r="B503">
        <v>61</v>
      </c>
      <c r="C503">
        <v>2021</v>
      </c>
      <c r="D503">
        <v>99</v>
      </c>
      <c r="E503">
        <v>99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13</v>
      </c>
      <c r="M503">
        <v>99</v>
      </c>
      <c r="N503">
        <v>99</v>
      </c>
      <c r="O503">
        <v>99</v>
      </c>
      <c r="P503">
        <v>9999</v>
      </c>
      <c r="Q503">
        <v>31</v>
      </c>
      <c r="R503">
        <v>32</v>
      </c>
      <c r="S503">
        <v>13</v>
      </c>
      <c r="T503">
        <v>8.875</v>
      </c>
      <c r="U503">
        <v>64.675937499999989</v>
      </c>
      <c r="V503">
        <v>0</v>
      </c>
      <c r="W503">
        <v>59.375</v>
      </c>
      <c r="X503">
        <v>100</v>
      </c>
      <c r="Y503">
        <v>100</v>
      </c>
      <c r="Z503">
        <v>100</v>
      </c>
      <c r="AA503">
        <v>6.0813356157257834</v>
      </c>
      <c r="AB503">
        <v>0</v>
      </c>
      <c r="AC503">
        <v>1.5360257159305637</v>
      </c>
      <c r="AE503">
        <v>36.560165439341439</v>
      </c>
      <c r="AG503">
        <v>0.59634737234439061</v>
      </c>
      <c r="AH503">
        <v>0.87381317489858545</v>
      </c>
    </row>
    <row r="504" spans="1:34">
      <c r="A504">
        <v>11</v>
      </c>
      <c r="B504">
        <v>62</v>
      </c>
      <c r="C504">
        <v>2021</v>
      </c>
      <c r="D504">
        <v>99</v>
      </c>
      <c r="E504">
        <v>99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14</v>
      </c>
      <c r="M504">
        <v>99</v>
      </c>
      <c r="N504">
        <v>99</v>
      </c>
      <c r="O504">
        <v>99</v>
      </c>
      <c r="P504">
        <v>9999</v>
      </c>
      <c r="Q504">
        <v>18</v>
      </c>
      <c r="R504">
        <v>20</v>
      </c>
      <c r="S504">
        <v>14</v>
      </c>
      <c r="T504">
        <v>8.8000000000000007</v>
      </c>
      <c r="U504">
        <v>67.140500000000003</v>
      </c>
      <c r="V504">
        <v>0</v>
      </c>
      <c r="W504">
        <v>70</v>
      </c>
      <c r="X504">
        <v>100</v>
      </c>
      <c r="Y504">
        <v>100</v>
      </c>
      <c r="Z504">
        <v>100</v>
      </c>
      <c r="AA504">
        <v>8.9068055300427886</v>
      </c>
      <c r="AB504">
        <v>0</v>
      </c>
      <c r="AC504">
        <v>1.8601075237738247</v>
      </c>
      <c r="AE504">
        <v>55.479315862504997</v>
      </c>
      <c r="AG504">
        <v>0.37271710771524408</v>
      </c>
      <c r="AH504">
        <v>0.56694436657062852</v>
      </c>
    </row>
    <row r="505" spans="1:34">
      <c r="A505">
        <v>11</v>
      </c>
      <c r="B505">
        <v>63</v>
      </c>
      <c r="C505">
        <v>2021</v>
      </c>
      <c r="D505">
        <v>99</v>
      </c>
      <c r="E505">
        <v>99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15</v>
      </c>
      <c r="M505">
        <v>99</v>
      </c>
      <c r="N505">
        <v>99</v>
      </c>
      <c r="O505">
        <v>99</v>
      </c>
      <c r="P505">
        <v>9999</v>
      </c>
      <c r="Q505">
        <v>1</v>
      </c>
      <c r="R505">
        <v>1</v>
      </c>
      <c r="S505">
        <v>15</v>
      </c>
      <c r="T505">
        <v>6</v>
      </c>
      <c r="U505">
        <v>63.9</v>
      </c>
      <c r="V505">
        <v>0</v>
      </c>
      <c r="W505">
        <v>0</v>
      </c>
      <c r="X505">
        <v>100</v>
      </c>
      <c r="Y505">
        <v>100</v>
      </c>
      <c r="Z505">
        <v>100</v>
      </c>
      <c r="AA505">
        <v>0</v>
      </c>
      <c r="AB505">
        <v>0</v>
      </c>
      <c r="AC505">
        <v>0</v>
      </c>
      <c r="AG505">
        <v>1.8635855385762203E-2</v>
      </c>
      <c r="AH505">
        <v>2.6979055133535761E-2</v>
      </c>
    </row>
    <row r="506" spans="1:34">
      <c r="A506">
        <v>11</v>
      </c>
      <c r="B506">
        <v>64</v>
      </c>
      <c r="C506">
        <v>2020</v>
      </c>
      <c r="D506">
        <v>99</v>
      </c>
      <c r="E506">
        <v>99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1</v>
      </c>
      <c r="M506">
        <v>99</v>
      </c>
      <c r="N506">
        <v>99</v>
      </c>
      <c r="O506">
        <v>99</v>
      </c>
      <c r="P506">
        <v>9999</v>
      </c>
    </row>
    <row r="507" spans="1:34">
      <c r="A507">
        <v>11</v>
      </c>
      <c r="B507">
        <v>65</v>
      </c>
      <c r="C507">
        <v>2020</v>
      </c>
      <c r="D507">
        <v>99</v>
      </c>
      <c r="E507">
        <v>99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2</v>
      </c>
      <c r="M507">
        <v>99</v>
      </c>
      <c r="N507">
        <v>99</v>
      </c>
      <c r="O507">
        <v>99</v>
      </c>
      <c r="P507">
        <v>9999</v>
      </c>
      <c r="Q507">
        <v>14</v>
      </c>
      <c r="R507">
        <v>16</v>
      </c>
      <c r="S507">
        <v>2</v>
      </c>
      <c r="T507">
        <v>3.3125</v>
      </c>
      <c r="U507">
        <v>24.510625000000001</v>
      </c>
      <c r="V507">
        <v>0</v>
      </c>
      <c r="W507">
        <v>0</v>
      </c>
      <c r="X507">
        <v>87.5</v>
      </c>
      <c r="Y507">
        <v>50</v>
      </c>
      <c r="Z507">
        <v>6.25</v>
      </c>
      <c r="AA507">
        <v>8.1283419809561899</v>
      </c>
      <c r="AB507">
        <v>0</v>
      </c>
      <c r="AC507">
        <v>1.157516198590758</v>
      </c>
      <c r="AE507">
        <v>46.803070912060441</v>
      </c>
      <c r="AG507">
        <v>0.2863970357906796</v>
      </c>
      <c r="AH507">
        <v>0.1647732815945426</v>
      </c>
    </row>
    <row r="508" spans="1:34">
      <c r="A508">
        <v>11</v>
      </c>
      <c r="B508">
        <v>66</v>
      </c>
      <c r="C508">
        <v>2020</v>
      </c>
      <c r="D508">
        <v>99</v>
      </c>
      <c r="E508">
        <v>99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3</v>
      </c>
      <c r="M508">
        <v>99</v>
      </c>
      <c r="N508">
        <v>99</v>
      </c>
      <c r="O508">
        <v>99</v>
      </c>
      <c r="P508">
        <v>9999</v>
      </c>
      <c r="Q508">
        <v>40</v>
      </c>
      <c r="R508">
        <v>40</v>
      </c>
      <c r="S508">
        <v>3</v>
      </c>
      <c r="T508">
        <v>4.2249999999999996</v>
      </c>
      <c r="U508">
        <v>24.787250000000004</v>
      </c>
      <c r="V508">
        <v>0</v>
      </c>
      <c r="W508">
        <v>0</v>
      </c>
      <c r="X508">
        <v>87.5</v>
      </c>
      <c r="Y508">
        <v>57.5</v>
      </c>
      <c r="Z508">
        <v>10</v>
      </c>
      <c r="AA508">
        <v>7.3810094118284173</v>
      </c>
      <c r="AB508">
        <v>0</v>
      </c>
      <c r="AC508">
        <v>1.1065147988165378</v>
      </c>
      <c r="AE508">
        <v>52.158276533187284</v>
      </c>
      <c r="AG508">
        <v>0.71599258947669908</v>
      </c>
      <c r="AH508">
        <v>0.41658224996346754</v>
      </c>
    </row>
    <row r="509" spans="1:34">
      <c r="A509">
        <v>11</v>
      </c>
      <c r="B509">
        <v>67</v>
      </c>
      <c r="C509">
        <v>2020</v>
      </c>
      <c r="D509">
        <v>99</v>
      </c>
      <c r="E509">
        <v>99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4</v>
      </c>
      <c r="M509">
        <v>99</v>
      </c>
      <c r="N509">
        <v>99</v>
      </c>
      <c r="O509">
        <v>99</v>
      </c>
      <c r="P509">
        <v>9999</v>
      </c>
      <c r="Q509">
        <v>85</v>
      </c>
      <c r="R509">
        <v>99</v>
      </c>
      <c r="S509">
        <v>4</v>
      </c>
      <c r="T509">
        <v>4.5858585858585856</v>
      </c>
      <c r="U509">
        <v>25.707474747474755</v>
      </c>
      <c r="V509">
        <v>0</v>
      </c>
      <c r="W509">
        <v>0</v>
      </c>
      <c r="X509">
        <v>86.868686868686851</v>
      </c>
      <c r="Y509">
        <v>54.545454545454554</v>
      </c>
      <c r="Z509">
        <v>17.171717171717173</v>
      </c>
      <c r="AA509">
        <v>8.9458017175977176</v>
      </c>
      <c r="AB509">
        <v>0</v>
      </c>
      <c r="AC509">
        <v>1.4907804275051191</v>
      </c>
      <c r="AE509">
        <v>11.846404420202251</v>
      </c>
      <c r="AG509">
        <v>1.7720816589548298</v>
      </c>
      <c r="AH509">
        <v>1.0693183889368763</v>
      </c>
    </row>
    <row r="510" spans="1:34">
      <c r="A510">
        <v>11</v>
      </c>
      <c r="B510">
        <v>68</v>
      </c>
      <c r="C510">
        <v>2020</v>
      </c>
      <c r="D510">
        <v>99</v>
      </c>
      <c r="E510">
        <v>99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5</v>
      </c>
      <c r="M510">
        <v>99</v>
      </c>
      <c r="N510">
        <v>99</v>
      </c>
      <c r="O510">
        <v>99</v>
      </c>
      <c r="P510">
        <v>9999</v>
      </c>
      <c r="Q510">
        <v>192</v>
      </c>
      <c r="R510">
        <v>230</v>
      </c>
      <c r="S510">
        <v>5</v>
      </c>
      <c r="T510">
        <v>5.3608695652173912</v>
      </c>
      <c r="U510">
        <v>27.855347826086955</v>
      </c>
      <c r="V510">
        <v>0</v>
      </c>
      <c r="W510">
        <v>3.0434782608695654</v>
      </c>
      <c r="X510">
        <v>90</v>
      </c>
      <c r="Y510">
        <v>68.695652173913061</v>
      </c>
      <c r="Z510">
        <v>22.173913043478265</v>
      </c>
      <c r="AA510">
        <v>8.7317333610064445</v>
      </c>
      <c r="AB510">
        <v>0</v>
      </c>
      <c r="AC510">
        <v>1.553464327807168</v>
      </c>
      <c r="AE510">
        <v>15.085359986059904</v>
      </c>
      <c r="AG510">
        <v>4.1169573894910192</v>
      </c>
      <c r="AH510">
        <v>2.6918375357375721</v>
      </c>
    </row>
    <row r="511" spans="1:34">
      <c r="A511">
        <v>11</v>
      </c>
      <c r="B511">
        <v>69</v>
      </c>
      <c r="C511">
        <v>2020</v>
      </c>
      <c r="D511">
        <v>99</v>
      </c>
      <c r="E511">
        <v>99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6</v>
      </c>
      <c r="M511">
        <v>99</v>
      </c>
      <c r="N511">
        <v>99</v>
      </c>
      <c r="O511">
        <v>99</v>
      </c>
      <c r="P511">
        <v>9999</v>
      </c>
      <c r="Q511">
        <v>490</v>
      </c>
      <c r="R511">
        <v>594</v>
      </c>
      <c r="S511">
        <v>6</v>
      </c>
      <c r="T511">
        <v>6.1750841750841756</v>
      </c>
      <c r="U511">
        <v>30.372558922558923</v>
      </c>
      <c r="V511">
        <v>29.292929292929291</v>
      </c>
      <c r="W511">
        <v>6.3973063973063988</v>
      </c>
      <c r="X511">
        <v>95.117845117845121</v>
      </c>
      <c r="Y511">
        <v>76.599326599326602</v>
      </c>
      <c r="Z511">
        <v>32.996632996633004</v>
      </c>
      <c r="AA511">
        <v>9.0965479364979682</v>
      </c>
      <c r="AB511">
        <v>0</v>
      </c>
      <c r="AC511">
        <v>1.6411128101202603</v>
      </c>
      <c r="AE511">
        <v>21.665210752962999</v>
      </c>
      <c r="AG511">
        <v>10.632489953728982</v>
      </c>
      <c r="AH511">
        <v>7.5801927868822752</v>
      </c>
    </row>
    <row r="512" spans="1:34">
      <c r="A512">
        <v>11</v>
      </c>
      <c r="B512">
        <v>70</v>
      </c>
      <c r="C512">
        <v>2020</v>
      </c>
      <c r="D512">
        <v>99</v>
      </c>
      <c r="E512">
        <v>99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7</v>
      </c>
      <c r="M512">
        <v>99</v>
      </c>
      <c r="N512">
        <v>99</v>
      </c>
      <c r="O512">
        <v>99</v>
      </c>
      <c r="P512">
        <v>9999</v>
      </c>
      <c r="Q512">
        <v>734</v>
      </c>
      <c r="R512">
        <v>887.65</v>
      </c>
      <c r="S512">
        <v>7</v>
      </c>
      <c r="T512">
        <v>6.8472934151974316</v>
      </c>
      <c r="U512">
        <v>34.620266997127274</v>
      </c>
      <c r="V512">
        <v>20.165605813102015</v>
      </c>
      <c r="W512">
        <v>14.532755027319324</v>
      </c>
      <c r="X512">
        <v>99.363487861206565</v>
      </c>
      <c r="Y512">
        <v>88.886385399650749</v>
      </c>
      <c r="Z512">
        <v>50.245029009181557</v>
      </c>
      <c r="AA512">
        <v>8.8932636840702646</v>
      </c>
      <c r="AB512">
        <v>0</v>
      </c>
      <c r="AC512">
        <v>1.7708569647372543</v>
      </c>
      <c r="AE512">
        <v>3.4591251264194165</v>
      </c>
      <c r="AG512">
        <v>15.8887705512248</v>
      </c>
      <c r="AH512">
        <v>12.911734679429284</v>
      </c>
    </row>
    <row r="513" spans="1:34">
      <c r="A513">
        <v>11</v>
      </c>
      <c r="B513">
        <v>71</v>
      </c>
      <c r="C513">
        <v>2020</v>
      </c>
      <c r="D513">
        <v>99</v>
      </c>
      <c r="E513">
        <v>99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8</v>
      </c>
      <c r="M513">
        <v>99</v>
      </c>
      <c r="N513">
        <v>99</v>
      </c>
      <c r="O513">
        <v>99</v>
      </c>
      <c r="P513">
        <v>9999</v>
      </c>
      <c r="Q513">
        <v>1103</v>
      </c>
      <c r="R513">
        <v>1331</v>
      </c>
      <c r="S513">
        <v>8</v>
      </c>
      <c r="T513">
        <v>7.3448534936138259</v>
      </c>
      <c r="U513">
        <v>40.55309541697968</v>
      </c>
      <c r="V513">
        <v>11.344853493613824</v>
      </c>
      <c r="W513">
        <v>22.464312546957167</v>
      </c>
      <c r="X513">
        <v>100</v>
      </c>
      <c r="Y513">
        <v>97.220135236664177</v>
      </c>
      <c r="Z513">
        <v>73.027798647633347</v>
      </c>
      <c r="AA513">
        <v>9.0174877535034721</v>
      </c>
      <c r="AB513">
        <v>0</v>
      </c>
      <c r="AC513">
        <v>1.810461345298036</v>
      </c>
      <c r="AE513">
        <v>8.6426085493261695</v>
      </c>
      <c r="AG513">
        <v>23.824653414837154</v>
      </c>
      <c r="AH513">
        <v>22.678508449919409</v>
      </c>
    </row>
    <row r="514" spans="1:34">
      <c r="A514">
        <v>11</v>
      </c>
      <c r="B514">
        <v>72</v>
      </c>
      <c r="C514">
        <v>2020</v>
      </c>
      <c r="D514">
        <v>99</v>
      </c>
      <c r="E514">
        <v>99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9</v>
      </c>
      <c r="M514">
        <v>99</v>
      </c>
      <c r="N514">
        <v>99</v>
      </c>
      <c r="O514">
        <v>99</v>
      </c>
      <c r="P514">
        <v>9999</v>
      </c>
      <c r="Q514">
        <v>1016</v>
      </c>
      <c r="R514">
        <v>1245</v>
      </c>
      <c r="S514">
        <v>9</v>
      </c>
      <c r="T514">
        <v>7.6626506024096388</v>
      </c>
      <c r="U514">
        <v>49.023959839357389</v>
      </c>
      <c r="V514">
        <v>3.0522088353413657</v>
      </c>
      <c r="W514">
        <v>28.995983935742977</v>
      </c>
      <c r="X514">
        <v>100</v>
      </c>
      <c r="Y514">
        <v>99.839357429718874</v>
      </c>
      <c r="Z514">
        <v>94.457831325301186</v>
      </c>
      <c r="AA514">
        <v>8.6158182804049677</v>
      </c>
      <c r="AB514">
        <v>0</v>
      </c>
      <c r="AC514">
        <v>1.8961625277746064</v>
      </c>
      <c r="AE514">
        <v>33.011259165172206</v>
      </c>
      <c r="AG514">
        <v>22.285269347462247</v>
      </c>
      <c r="AH514">
        <v>25.644259455504059</v>
      </c>
    </row>
    <row r="515" spans="1:34">
      <c r="A515">
        <v>11</v>
      </c>
      <c r="B515">
        <v>73</v>
      </c>
      <c r="C515">
        <v>2020</v>
      </c>
      <c r="D515">
        <v>99</v>
      </c>
      <c r="E515">
        <v>99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10</v>
      </c>
      <c r="M515">
        <v>99</v>
      </c>
      <c r="N515">
        <v>99</v>
      </c>
      <c r="O515">
        <v>99</v>
      </c>
      <c r="P515">
        <v>9999</v>
      </c>
      <c r="Q515">
        <v>471</v>
      </c>
      <c r="R515">
        <v>541</v>
      </c>
      <c r="S515">
        <v>10</v>
      </c>
      <c r="T515">
        <v>7.9556377079482434</v>
      </c>
      <c r="U515">
        <v>53.64957486136781</v>
      </c>
      <c r="V515">
        <v>0.55452865064695012</v>
      </c>
      <c r="W515">
        <v>32.902033271719041</v>
      </c>
      <c r="X515">
        <v>100</v>
      </c>
      <c r="Y515">
        <v>99.815157116451005</v>
      </c>
      <c r="Z515">
        <v>98.52125693160815</v>
      </c>
      <c r="AA515">
        <v>8.3240860685459364</v>
      </c>
      <c r="AB515">
        <v>0</v>
      </c>
      <c r="AC515">
        <v>1.8970427930276399</v>
      </c>
      <c r="AE515">
        <v>33.072763997975414</v>
      </c>
      <c r="AG515">
        <v>9.6837997726723515</v>
      </c>
      <c r="AH515">
        <v>12.194836243920422</v>
      </c>
    </row>
    <row r="516" spans="1:34">
      <c r="A516">
        <v>11</v>
      </c>
      <c r="B516">
        <v>74</v>
      </c>
      <c r="C516">
        <v>2020</v>
      </c>
      <c r="D516">
        <v>99</v>
      </c>
      <c r="E516">
        <v>99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11</v>
      </c>
      <c r="M516">
        <v>99</v>
      </c>
      <c r="N516">
        <v>99</v>
      </c>
      <c r="O516">
        <v>99</v>
      </c>
      <c r="P516">
        <v>9999</v>
      </c>
      <c r="Q516">
        <v>332</v>
      </c>
      <c r="R516">
        <v>391</v>
      </c>
      <c r="S516">
        <v>11</v>
      </c>
      <c r="T516">
        <v>8.2480818414322261</v>
      </c>
      <c r="U516">
        <v>56.807621483375954</v>
      </c>
      <c r="V516">
        <v>0.51150895140664954</v>
      </c>
      <c r="W516">
        <v>42.710997442455245</v>
      </c>
      <c r="X516">
        <v>100</v>
      </c>
      <c r="Y516">
        <v>100</v>
      </c>
      <c r="Z516">
        <v>99.48849104859336</v>
      </c>
      <c r="AA516">
        <v>8.0945037536498852</v>
      </c>
      <c r="AB516">
        <v>0</v>
      </c>
      <c r="AC516">
        <v>1.9903450210365312</v>
      </c>
      <c r="AE516">
        <v>48.412985896557245</v>
      </c>
      <c r="AG516">
        <v>6.9988275621347356</v>
      </c>
      <c r="AH516">
        <v>9.3324524585155118</v>
      </c>
    </row>
    <row r="517" spans="1:34">
      <c r="A517">
        <v>11</v>
      </c>
      <c r="B517">
        <v>75</v>
      </c>
      <c r="C517">
        <v>2020</v>
      </c>
      <c r="D517">
        <v>99</v>
      </c>
      <c r="E517">
        <v>99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12</v>
      </c>
      <c r="M517">
        <v>99</v>
      </c>
      <c r="N517">
        <v>99</v>
      </c>
      <c r="O517">
        <v>99</v>
      </c>
      <c r="P517">
        <v>9999</v>
      </c>
      <c r="Q517">
        <v>136</v>
      </c>
      <c r="R517">
        <v>154</v>
      </c>
      <c r="S517">
        <v>12</v>
      </c>
      <c r="T517">
        <v>8.0519480519480506</v>
      </c>
      <c r="U517">
        <v>58.742532467532413</v>
      </c>
      <c r="V517">
        <v>0</v>
      </c>
      <c r="W517">
        <v>36.363636363636367</v>
      </c>
      <c r="X517">
        <v>100</v>
      </c>
      <c r="Y517">
        <v>100</v>
      </c>
      <c r="Z517">
        <v>100</v>
      </c>
      <c r="AA517">
        <v>7.371883190096618</v>
      </c>
      <c r="AB517">
        <v>0</v>
      </c>
      <c r="AC517">
        <v>2.0411106213848313</v>
      </c>
      <c r="AE517">
        <v>36.641872137317243</v>
      </c>
      <c r="AG517">
        <v>2.7565714694852899</v>
      </c>
      <c r="AH517">
        <v>3.8008944487155807</v>
      </c>
    </row>
    <row r="518" spans="1:34">
      <c r="A518">
        <v>11</v>
      </c>
      <c r="B518">
        <v>76</v>
      </c>
      <c r="C518">
        <v>2020</v>
      </c>
      <c r="D518">
        <v>99</v>
      </c>
      <c r="E518">
        <v>99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13</v>
      </c>
      <c r="M518">
        <v>99</v>
      </c>
      <c r="N518">
        <v>99</v>
      </c>
      <c r="O518">
        <v>99</v>
      </c>
      <c r="P518">
        <v>9999</v>
      </c>
      <c r="Q518">
        <v>35</v>
      </c>
      <c r="R518">
        <v>35</v>
      </c>
      <c r="S518">
        <v>13</v>
      </c>
      <c r="T518">
        <v>8.1142857142857121</v>
      </c>
      <c r="U518">
        <v>60.51657142857141</v>
      </c>
      <c r="V518">
        <v>0</v>
      </c>
      <c r="W518">
        <v>42.857142857142847</v>
      </c>
      <c r="X518">
        <v>100</v>
      </c>
      <c r="Y518">
        <v>100</v>
      </c>
      <c r="Z518">
        <v>100</v>
      </c>
      <c r="AA518">
        <v>8.3780222496915826</v>
      </c>
      <c r="AB518">
        <v>0</v>
      </c>
      <c r="AC518">
        <v>2.4233557438445756</v>
      </c>
      <c r="AE518">
        <v>54.362842612146387</v>
      </c>
      <c r="AG518">
        <v>0.62649351579211154</v>
      </c>
      <c r="AH518">
        <v>0.88992781773151619</v>
      </c>
    </row>
    <row r="519" spans="1:34">
      <c r="A519">
        <v>11</v>
      </c>
      <c r="B519">
        <v>77</v>
      </c>
      <c r="C519">
        <v>2020</v>
      </c>
      <c r="D519">
        <v>99</v>
      </c>
      <c r="E519">
        <v>99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14</v>
      </c>
      <c r="M519">
        <v>99</v>
      </c>
      <c r="N519">
        <v>99</v>
      </c>
      <c r="O519">
        <v>99</v>
      </c>
      <c r="P519">
        <v>9999</v>
      </c>
      <c r="Q519">
        <v>22</v>
      </c>
      <c r="R519">
        <v>23</v>
      </c>
      <c r="S519">
        <v>14</v>
      </c>
      <c r="T519">
        <v>9.9565217391304355</v>
      </c>
      <c r="U519">
        <v>64.642608695652143</v>
      </c>
      <c r="V519">
        <v>0</v>
      </c>
      <c r="W519">
        <v>78.260869565217391</v>
      </c>
      <c r="X519">
        <v>100</v>
      </c>
      <c r="Y519">
        <v>100</v>
      </c>
      <c r="Z519">
        <v>100</v>
      </c>
      <c r="AA519">
        <v>7.3653898136996867</v>
      </c>
      <c r="AB519">
        <v>0</v>
      </c>
      <c r="AC519">
        <v>1.8291899102576152</v>
      </c>
      <c r="AE519">
        <v>72.285521356324992</v>
      </c>
      <c r="AG519">
        <v>0.41169573894910194</v>
      </c>
      <c r="AH519">
        <v>0.6246822031494863</v>
      </c>
    </row>
    <row r="520" spans="1:34">
      <c r="A520">
        <v>11</v>
      </c>
      <c r="B520">
        <v>78</v>
      </c>
      <c r="C520">
        <v>2020</v>
      </c>
      <c r="D520">
        <v>99</v>
      </c>
      <c r="E520">
        <v>99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15</v>
      </c>
      <c r="M520">
        <v>99</v>
      </c>
      <c r="N520">
        <v>99</v>
      </c>
      <c r="O520">
        <v>99</v>
      </c>
      <c r="P520">
        <v>9999</v>
      </c>
    </row>
    <row r="521" spans="1:34">
      <c r="A521">
        <v>11</v>
      </c>
      <c r="B521">
        <v>79</v>
      </c>
      <c r="C521">
        <v>2019</v>
      </c>
      <c r="D521">
        <v>99</v>
      </c>
      <c r="E521">
        <v>99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1</v>
      </c>
      <c r="M521">
        <v>99</v>
      </c>
      <c r="N521">
        <v>99</v>
      </c>
      <c r="O521">
        <v>99</v>
      </c>
      <c r="P521">
        <v>9999</v>
      </c>
      <c r="Q521">
        <v>7</v>
      </c>
      <c r="R521">
        <v>7</v>
      </c>
      <c r="S521">
        <v>1</v>
      </c>
      <c r="T521">
        <v>3.2857142857142847</v>
      </c>
      <c r="U521">
        <v>19.860000000000003</v>
      </c>
      <c r="V521">
        <v>0</v>
      </c>
      <c r="W521">
        <v>0</v>
      </c>
      <c r="X521">
        <v>42.857142857142847</v>
      </c>
      <c r="Y521">
        <v>28.571428571428577</v>
      </c>
      <c r="Z521">
        <v>14.285714285714288</v>
      </c>
      <c r="AA521">
        <v>8.9904965697912669</v>
      </c>
      <c r="AB521">
        <v>0</v>
      </c>
      <c r="AC521">
        <v>1.1605769149479961</v>
      </c>
      <c r="AE521">
        <v>37.322455084085568</v>
      </c>
      <c r="AG521">
        <v>0.12087722327749956</v>
      </c>
      <c r="AH521">
        <v>5.5264827526988448E-2</v>
      </c>
    </row>
    <row r="522" spans="1:34">
      <c r="A522">
        <v>11</v>
      </c>
      <c r="B522">
        <v>80</v>
      </c>
      <c r="C522">
        <v>2019</v>
      </c>
      <c r="D522">
        <v>99</v>
      </c>
      <c r="E522">
        <v>99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2</v>
      </c>
      <c r="M522">
        <v>99</v>
      </c>
      <c r="N522">
        <v>99</v>
      </c>
      <c r="O522">
        <v>99</v>
      </c>
      <c r="P522">
        <v>9999</v>
      </c>
      <c r="Q522">
        <v>17</v>
      </c>
      <c r="R522">
        <v>18</v>
      </c>
      <c r="S522">
        <v>2</v>
      </c>
      <c r="T522">
        <v>4.3333333333333321</v>
      </c>
      <c r="U522">
        <v>25.325555555555557</v>
      </c>
      <c r="V522">
        <v>0</v>
      </c>
      <c r="W522">
        <v>0</v>
      </c>
      <c r="X522">
        <v>83.333333333333314</v>
      </c>
      <c r="Y522">
        <v>50</v>
      </c>
      <c r="Z522">
        <v>16.666666666666671</v>
      </c>
      <c r="AA522">
        <v>8.6101356436742105</v>
      </c>
      <c r="AB522">
        <v>0</v>
      </c>
      <c r="AC522">
        <v>1.2472191289246481</v>
      </c>
      <c r="AE522">
        <v>48.985051210107187</v>
      </c>
      <c r="AG522">
        <v>0.31082714557071323</v>
      </c>
      <c r="AH522">
        <v>0.18121870433357032</v>
      </c>
    </row>
    <row r="523" spans="1:34">
      <c r="A523">
        <v>11</v>
      </c>
      <c r="B523">
        <v>81</v>
      </c>
      <c r="C523">
        <v>2019</v>
      </c>
      <c r="D523">
        <v>99</v>
      </c>
      <c r="E523">
        <v>99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3</v>
      </c>
      <c r="M523">
        <v>99</v>
      </c>
      <c r="N523">
        <v>99</v>
      </c>
      <c r="O523">
        <v>99</v>
      </c>
      <c r="P523">
        <v>9999</v>
      </c>
      <c r="Q523">
        <v>41</v>
      </c>
      <c r="R523">
        <v>44</v>
      </c>
      <c r="S523">
        <v>3</v>
      </c>
      <c r="T523">
        <v>4.4772727272727284</v>
      </c>
      <c r="U523">
        <v>26.315681818181805</v>
      </c>
      <c r="V523">
        <v>0</v>
      </c>
      <c r="W523">
        <v>0</v>
      </c>
      <c r="X523">
        <v>90.909090909090892</v>
      </c>
      <c r="Y523">
        <v>65.909090909090892</v>
      </c>
      <c r="Z523">
        <v>11.363636363636362</v>
      </c>
      <c r="AA523">
        <v>7.0329556691490227</v>
      </c>
      <c r="AB523">
        <v>0</v>
      </c>
      <c r="AC523">
        <v>1.3397529684717722</v>
      </c>
      <c r="AE523">
        <v>24.793535604067952</v>
      </c>
      <c r="AG523">
        <v>0.75979968917285456</v>
      </c>
      <c r="AH523">
        <v>0.46029773518360406</v>
      </c>
    </row>
    <row r="524" spans="1:34">
      <c r="A524">
        <v>11</v>
      </c>
      <c r="B524">
        <v>82</v>
      </c>
      <c r="C524">
        <v>2019</v>
      </c>
      <c r="D524">
        <v>99</v>
      </c>
      <c r="E524">
        <v>99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4</v>
      </c>
      <c r="M524">
        <v>99</v>
      </c>
      <c r="N524">
        <v>99</v>
      </c>
      <c r="O524">
        <v>99</v>
      </c>
      <c r="P524">
        <v>9999</v>
      </c>
      <c r="Q524">
        <v>86</v>
      </c>
      <c r="R524">
        <v>93</v>
      </c>
      <c r="S524">
        <v>4</v>
      </c>
      <c r="T524">
        <v>4.5483870967741939</v>
      </c>
      <c r="U524">
        <v>27.502903225806449</v>
      </c>
      <c r="V524">
        <v>0</v>
      </c>
      <c r="W524">
        <v>0</v>
      </c>
      <c r="X524">
        <v>90.322580645161281</v>
      </c>
      <c r="Y524">
        <v>66.666666666666686</v>
      </c>
      <c r="Z524">
        <v>19.354838709677423</v>
      </c>
      <c r="AA524">
        <v>8.0776169674202354</v>
      </c>
      <c r="AB524">
        <v>0</v>
      </c>
      <c r="AC524">
        <v>1.4848056897040725</v>
      </c>
      <c r="AE524">
        <v>12.783775547093116</v>
      </c>
      <c r="AG524">
        <v>1.6059402521153516</v>
      </c>
      <c r="AH524">
        <v>1.0167941152618702</v>
      </c>
    </row>
    <row r="525" spans="1:34">
      <c r="A525">
        <v>11</v>
      </c>
      <c r="B525">
        <v>83</v>
      </c>
      <c r="C525">
        <v>2019</v>
      </c>
      <c r="D525">
        <v>99</v>
      </c>
      <c r="E525">
        <v>99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5</v>
      </c>
      <c r="M525">
        <v>99</v>
      </c>
      <c r="N525">
        <v>99</v>
      </c>
      <c r="O525">
        <v>99</v>
      </c>
      <c r="P525">
        <v>9999</v>
      </c>
      <c r="Q525">
        <v>219</v>
      </c>
      <c r="R525">
        <v>239</v>
      </c>
      <c r="S525">
        <v>5</v>
      </c>
      <c r="T525">
        <v>5.4518828451882841</v>
      </c>
      <c r="U525">
        <v>28.087364016736402</v>
      </c>
      <c r="V525">
        <v>0</v>
      </c>
      <c r="W525">
        <v>2.5104602510460245</v>
      </c>
      <c r="X525">
        <v>92.887029288702962</v>
      </c>
      <c r="Y525">
        <v>63.598326359832654</v>
      </c>
      <c r="Z525">
        <v>23.012552301255234</v>
      </c>
      <c r="AA525">
        <v>8.909060133696368</v>
      </c>
      <c r="AB525">
        <v>0</v>
      </c>
      <c r="AC525">
        <v>1.5047993690477379</v>
      </c>
      <c r="AE525">
        <v>12.718470088634536</v>
      </c>
      <c r="AG525">
        <v>4.1270937661889127</v>
      </c>
      <c r="AH525">
        <v>2.6685811783151361</v>
      </c>
    </row>
    <row r="526" spans="1:34">
      <c r="A526">
        <v>11</v>
      </c>
      <c r="B526">
        <v>84</v>
      </c>
      <c r="C526">
        <v>2019</v>
      </c>
      <c r="D526">
        <v>99</v>
      </c>
      <c r="E526">
        <v>99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6</v>
      </c>
      <c r="M526">
        <v>99</v>
      </c>
      <c r="N526">
        <v>99</v>
      </c>
      <c r="O526">
        <v>99</v>
      </c>
      <c r="P526">
        <v>9999</v>
      </c>
      <c r="Q526">
        <v>506</v>
      </c>
      <c r="R526">
        <v>582</v>
      </c>
      <c r="S526">
        <v>6</v>
      </c>
      <c r="T526">
        <v>6.1632302405498276</v>
      </c>
      <c r="U526">
        <v>31.100687285223358</v>
      </c>
      <c r="V526">
        <v>32.130584192439862</v>
      </c>
      <c r="W526">
        <v>8.247422680412372</v>
      </c>
      <c r="X526">
        <v>97.250859106529219</v>
      </c>
      <c r="Y526">
        <v>80.756013745704479</v>
      </c>
      <c r="Z526">
        <v>32.989690721649481</v>
      </c>
      <c r="AA526">
        <v>8.5534859280158599</v>
      </c>
      <c r="AB526">
        <v>0</v>
      </c>
      <c r="AC526">
        <v>1.6619313109706044</v>
      </c>
      <c r="AE526">
        <v>10.954078980457576</v>
      </c>
      <c r="AG526">
        <v>10.050077706786395</v>
      </c>
      <c r="AH526">
        <v>7.1955584601856319</v>
      </c>
    </row>
    <row r="527" spans="1:34">
      <c r="A527">
        <v>11</v>
      </c>
      <c r="B527">
        <v>85</v>
      </c>
      <c r="C527">
        <v>2019</v>
      </c>
      <c r="D527">
        <v>99</v>
      </c>
      <c r="E527">
        <v>99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7</v>
      </c>
      <c r="M527">
        <v>99</v>
      </c>
      <c r="N527">
        <v>99</v>
      </c>
      <c r="O527">
        <v>99</v>
      </c>
      <c r="P527">
        <v>9999</v>
      </c>
      <c r="Q527">
        <v>753</v>
      </c>
      <c r="R527">
        <v>892</v>
      </c>
      <c r="S527">
        <v>7</v>
      </c>
      <c r="T527">
        <v>6.8766816143497751</v>
      </c>
      <c r="U527">
        <v>36.230683856502225</v>
      </c>
      <c r="V527">
        <v>19.058295964125563</v>
      </c>
      <c r="W527">
        <v>17.152466367713004</v>
      </c>
      <c r="X527">
        <v>99.327354260089692</v>
      </c>
      <c r="Y527">
        <v>91.367713004484315</v>
      </c>
      <c r="Z527">
        <v>56.950672645739921</v>
      </c>
      <c r="AA527">
        <v>9.1744300835230526</v>
      </c>
      <c r="AB527">
        <v>0</v>
      </c>
      <c r="AC527">
        <v>1.8025999464085232</v>
      </c>
      <c r="AE527">
        <v>17.674355016371251</v>
      </c>
      <c r="AG527">
        <v>15.403211880504225</v>
      </c>
      <c r="AH527">
        <v>12.84733121210531</v>
      </c>
    </row>
    <row r="528" spans="1:34">
      <c r="A528">
        <v>11</v>
      </c>
      <c r="B528">
        <v>86</v>
      </c>
      <c r="C528">
        <v>2019</v>
      </c>
      <c r="D528">
        <v>99</v>
      </c>
      <c r="E528">
        <v>99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8</v>
      </c>
      <c r="M528">
        <v>99</v>
      </c>
      <c r="N528">
        <v>99</v>
      </c>
      <c r="O528">
        <v>99</v>
      </c>
      <c r="P528">
        <v>9999</v>
      </c>
      <c r="Q528">
        <v>1076</v>
      </c>
      <c r="R528">
        <v>1305</v>
      </c>
      <c r="S528">
        <v>8</v>
      </c>
      <c r="T528">
        <v>7.4406130268199231</v>
      </c>
      <c r="U528">
        <v>41.294490421455883</v>
      </c>
      <c r="V528">
        <v>9.1187739463601574</v>
      </c>
      <c r="W528">
        <v>25.05747126436782</v>
      </c>
      <c r="X528">
        <v>99.846743295019138</v>
      </c>
      <c r="Y528">
        <v>96.858237547892742</v>
      </c>
      <c r="Z528">
        <v>76.015325670498058</v>
      </c>
      <c r="AA528">
        <v>9.4226864122229923</v>
      </c>
      <c r="AB528">
        <v>0</v>
      </c>
      <c r="AC528">
        <v>1.9173831763337688</v>
      </c>
      <c r="AE528">
        <v>22.210418035498822</v>
      </c>
      <c r="AG528">
        <v>22.534968053876717</v>
      </c>
      <c r="AH528">
        <v>21.422697616878214</v>
      </c>
    </row>
    <row r="529" spans="1:34">
      <c r="A529">
        <v>11</v>
      </c>
      <c r="B529">
        <v>87</v>
      </c>
      <c r="C529">
        <v>2019</v>
      </c>
      <c r="D529">
        <v>99</v>
      </c>
      <c r="E529">
        <v>99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9</v>
      </c>
      <c r="M529">
        <v>99</v>
      </c>
      <c r="N529">
        <v>99</v>
      </c>
      <c r="O529">
        <v>99</v>
      </c>
      <c r="P529">
        <v>9999</v>
      </c>
      <c r="Q529">
        <v>1061</v>
      </c>
      <c r="R529">
        <v>1327</v>
      </c>
      <c r="S529">
        <v>9</v>
      </c>
      <c r="T529">
        <v>7.7656367746797308</v>
      </c>
      <c r="U529">
        <v>48.746028636021059</v>
      </c>
      <c r="V529">
        <v>3.5418236623963839</v>
      </c>
      <c r="W529">
        <v>31.348907309721177</v>
      </c>
      <c r="X529">
        <v>100</v>
      </c>
      <c r="Y529">
        <v>99.849284099472499</v>
      </c>
      <c r="Z529">
        <v>93.443858327053505</v>
      </c>
      <c r="AA529">
        <v>8.9621615440141689</v>
      </c>
      <c r="AB529">
        <v>0</v>
      </c>
      <c r="AC529">
        <v>1.9360758323033409</v>
      </c>
      <c r="AE529">
        <v>34.328460981827085</v>
      </c>
      <c r="AG529">
        <v>22.914867898463129</v>
      </c>
      <c r="AH529">
        <v>25.714713912488996</v>
      </c>
    </row>
    <row r="530" spans="1:34">
      <c r="A530">
        <v>11</v>
      </c>
      <c r="B530">
        <v>88</v>
      </c>
      <c r="C530">
        <v>2019</v>
      </c>
      <c r="D530">
        <v>99</v>
      </c>
      <c r="E530">
        <v>99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10</v>
      </c>
      <c r="M530">
        <v>99</v>
      </c>
      <c r="N530">
        <v>99</v>
      </c>
      <c r="O530">
        <v>99</v>
      </c>
      <c r="P530">
        <v>9999</v>
      </c>
      <c r="Q530">
        <v>531</v>
      </c>
      <c r="R530">
        <v>621</v>
      </c>
      <c r="S530">
        <v>10</v>
      </c>
      <c r="T530">
        <v>8.0885668276972638</v>
      </c>
      <c r="U530">
        <v>53.926151368760117</v>
      </c>
      <c r="V530">
        <v>1.7713365539452499</v>
      </c>
      <c r="W530">
        <v>39.130434782608695</v>
      </c>
      <c r="X530">
        <v>100</v>
      </c>
      <c r="Y530">
        <v>100</v>
      </c>
      <c r="Z530">
        <v>97.90660225442835</v>
      </c>
      <c r="AA530">
        <v>8.9610466468866008</v>
      </c>
      <c r="AB530">
        <v>0</v>
      </c>
      <c r="AC530">
        <v>1.9378960088679265</v>
      </c>
      <c r="AE530">
        <v>40.145701321861154</v>
      </c>
      <c r="AG530">
        <v>10.723536522189606</v>
      </c>
      <c r="AH530">
        <v>13.312590140265039</v>
      </c>
    </row>
    <row r="531" spans="1:34">
      <c r="A531">
        <v>11</v>
      </c>
      <c r="B531">
        <v>89</v>
      </c>
      <c r="C531">
        <v>2019</v>
      </c>
      <c r="D531">
        <v>99</v>
      </c>
      <c r="E531">
        <v>99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11</v>
      </c>
      <c r="M531">
        <v>99</v>
      </c>
      <c r="N531">
        <v>99</v>
      </c>
      <c r="O531">
        <v>99</v>
      </c>
      <c r="P531">
        <v>9999</v>
      </c>
      <c r="Q531">
        <v>384</v>
      </c>
      <c r="R531">
        <v>432</v>
      </c>
      <c r="S531">
        <v>11</v>
      </c>
      <c r="T531">
        <v>8.351851851851853</v>
      </c>
      <c r="U531">
        <v>56.159236111111113</v>
      </c>
      <c r="V531">
        <v>0.46296296296296302</v>
      </c>
      <c r="W531">
        <v>38.657407407407405</v>
      </c>
      <c r="X531">
        <v>100</v>
      </c>
      <c r="Y531">
        <v>100</v>
      </c>
      <c r="Z531">
        <v>99.305555555555557</v>
      </c>
      <c r="AA531">
        <v>8.2901287585379553</v>
      </c>
      <c r="AB531">
        <v>0</v>
      </c>
      <c r="AC531">
        <v>2.0415354371195953</v>
      </c>
      <c r="AE531">
        <v>49.119519172927937</v>
      </c>
      <c r="AG531">
        <v>7.4598514936971183</v>
      </c>
      <c r="AH531">
        <v>9.6444279601387262</v>
      </c>
    </row>
    <row r="532" spans="1:34">
      <c r="A532">
        <v>11</v>
      </c>
      <c r="B532">
        <v>90</v>
      </c>
      <c r="C532">
        <v>2019</v>
      </c>
      <c r="D532">
        <v>99</v>
      </c>
      <c r="E532">
        <v>99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12</v>
      </c>
      <c r="M532">
        <v>99</v>
      </c>
      <c r="N532">
        <v>99</v>
      </c>
      <c r="O532">
        <v>99</v>
      </c>
      <c r="P532">
        <v>9999</v>
      </c>
      <c r="Q532">
        <v>164</v>
      </c>
      <c r="R532">
        <v>178</v>
      </c>
      <c r="S532">
        <v>12</v>
      </c>
      <c r="T532">
        <v>8.6235955056179776</v>
      </c>
      <c r="U532">
        <v>58.795786516853951</v>
      </c>
      <c r="V532">
        <v>0.5617977528089888</v>
      </c>
      <c r="W532">
        <v>46.067415730337089</v>
      </c>
      <c r="X532">
        <v>100</v>
      </c>
      <c r="Y532">
        <v>100</v>
      </c>
      <c r="Z532">
        <v>99.438202247191029</v>
      </c>
      <c r="AA532">
        <v>8.1698667145920094</v>
      </c>
      <c r="AB532">
        <v>0</v>
      </c>
      <c r="AC532">
        <v>2.1434259289251845</v>
      </c>
      <c r="AE532">
        <v>38.904046333343821</v>
      </c>
      <c r="AG532">
        <v>3.0737351061992744</v>
      </c>
      <c r="AH532">
        <v>4.1604254222977026</v>
      </c>
    </row>
    <row r="533" spans="1:34">
      <c r="A533">
        <v>11</v>
      </c>
      <c r="B533">
        <v>91</v>
      </c>
      <c r="C533">
        <v>2019</v>
      </c>
      <c r="D533">
        <v>99</v>
      </c>
      <c r="E533">
        <v>99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13</v>
      </c>
      <c r="M533">
        <v>99</v>
      </c>
      <c r="N533">
        <v>99</v>
      </c>
      <c r="O533">
        <v>99</v>
      </c>
      <c r="P533">
        <v>9999</v>
      </c>
      <c r="Q533">
        <v>39</v>
      </c>
      <c r="R533">
        <v>38</v>
      </c>
      <c r="S533">
        <v>13</v>
      </c>
      <c r="T533">
        <v>8.8157894736842106</v>
      </c>
      <c r="U533">
        <v>62.627368421052651</v>
      </c>
      <c r="V533">
        <v>0</v>
      </c>
      <c r="W533">
        <v>55.263157894736842</v>
      </c>
      <c r="X533">
        <v>100</v>
      </c>
      <c r="Y533">
        <v>100</v>
      </c>
      <c r="Z533">
        <v>100</v>
      </c>
      <c r="AA533">
        <v>9.2329643082217423</v>
      </c>
      <c r="AB533">
        <v>0</v>
      </c>
      <c r="AC533">
        <v>1.5192668446169499</v>
      </c>
      <c r="AE533">
        <v>34.607533780933288</v>
      </c>
      <c r="AG533">
        <v>0.65619064064928356</v>
      </c>
      <c r="AH533">
        <v>0.94606133751854526</v>
      </c>
    </row>
    <row r="534" spans="1:34">
      <c r="A534">
        <v>11</v>
      </c>
      <c r="B534">
        <v>92</v>
      </c>
      <c r="C534">
        <v>2019</v>
      </c>
      <c r="D534">
        <v>99</v>
      </c>
      <c r="E534">
        <v>99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14</v>
      </c>
      <c r="M534">
        <v>99</v>
      </c>
      <c r="N534">
        <v>99</v>
      </c>
      <c r="O534">
        <v>99</v>
      </c>
      <c r="P534">
        <v>9999</v>
      </c>
      <c r="Q534">
        <v>13</v>
      </c>
      <c r="R534">
        <v>14</v>
      </c>
      <c r="S534">
        <v>14</v>
      </c>
      <c r="T534">
        <v>8.7857142857142883</v>
      </c>
      <c r="U534">
        <v>62.935714285714255</v>
      </c>
      <c r="V534">
        <v>0</v>
      </c>
      <c r="W534">
        <v>50</v>
      </c>
      <c r="X534">
        <v>100</v>
      </c>
      <c r="Y534">
        <v>100</v>
      </c>
      <c r="Z534">
        <v>100</v>
      </c>
      <c r="AA534">
        <v>7.0918068564927026</v>
      </c>
      <c r="AB534">
        <v>0</v>
      </c>
      <c r="AC534">
        <v>2.9563145837964089</v>
      </c>
      <c r="AE534">
        <v>63.405577307001614</v>
      </c>
      <c r="AG534">
        <v>0.24175444655499911</v>
      </c>
      <c r="AH534">
        <v>0.3502649944902137</v>
      </c>
    </row>
    <row r="535" spans="1:34">
      <c r="A535">
        <v>11</v>
      </c>
      <c r="B535">
        <v>93</v>
      </c>
      <c r="C535">
        <v>2019</v>
      </c>
      <c r="D535">
        <v>99</v>
      </c>
      <c r="E535">
        <v>99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15</v>
      </c>
      <c r="M535">
        <v>99</v>
      </c>
      <c r="N535">
        <v>99</v>
      </c>
      <c r="O535">
        <v>99</v>
      </c>
      <c r="P535">
        <v>9999</v>
      </c>
      <c r="Q535">
        <v>1</v>
      </c>
      <c r="R535">
        <v>1</v>
      </c>
      <c r="S535">
        <v>15</v>
      </c>
      <c r="T535">
        <v>8</v>
      </c>
      <c r="U535">
        <v>59.8</v>
      </c>
      <c r="V535">
        <v>0</v>
      </c>
      <c r="W535">
        <v>0</v>
      </c>
      <c r="X535">
        <v>100</v>
      </c>
      <c r="Y535">
        <v>100</v>
      </c>
      <c r="Z535">
        <v>100</v>
      </c>
      <c r="AA535">
        <v>0</v>
      </c>
      <c r="AB535">
        <v>0</v>
      </c>
      <c r="AC535">
        <v>0</v>
      </c>
      <c r="AG535">
        <v>1.7268174753928511E-2</v>
      </c>
      <c r="AH535">
        <v>2.3772383010458281E-2</v>
      </c>
    </row>
    <row r="536" spans="1:34">
      <c r="A536">
        <v>11</v>
      </c>
      <c r="B536">
        <v>94</v>
      </c>
      <c r="C536">
        <v>2018</v>
      </c>
      <c r="D536">
        <v>99</v>
      </c>
      <c r="E536">
        <v>99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1</v>
      </c>
      <c r="M536">
        <v>99</v>
      </c>
      <c r="N536">
        <v>99</v>
      </c>
      <c r="O536">
        <v>99</v>
      </c>
      <c r="P536">
        <v>9999</v>
      </c>
      <c r="Q536">
        <v>3</v>
      </c>
      <c r="R536">
        <v>3</v>
      </c>
      <c r="S536">
        <v>1</v>
      </c>
      <c r="T536">
        <v>3</v>
      </c>
      <c r="U536">
        <v>17.8</v>
      </c>
      <c r="V536">
        <v>0</v>
      </c>
      <c r="W536">
        <v>0</v>
      </c>
      <c r="X536">
        <v>33.333333333333343</v>
      </c>
      <c r="Y536">
        <v>33.333333333333343</v>
      </c>
      <c r="Z536">
        <v>0</v>
      </c>
      <c r="AA536">
        <v>7.3607064878311741</v>
      </c>
      <c r="AB536">
        <v>0</v>
      </c>
      <c r="AC536">
        <v>1.4142135623730951</v>
      </c>
      <c r="AE536">
        <v>97.986371009719988</v>
      </c>
      <c r="AG536">
        <v>4.8076923076923059E-2</v>
      </c>
      <c r="AH536">
        <v>2.0446483034530699E-2</v>
      </c>
    </row>
    <row r="537" spans="1:34">
      <c r="A537">
        <v>11</v>
      </c>
      <c r="B537">
        <v>95</v>
      </c>
      <c r="C537">
        <v>2018</v>
      </c>
      <c r="D537">
        <v>99</v>
      </c>
      <c r="E537">
        <v>99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2</v>
      </c>
      <c r="M537">
        <v>99</v>
      </c>
      <c r="N537">
        <v>99</v>
      </c>
      <c r="O537">
        <v>99</v>
      </c>
      <c r="P537">
        <v>9999</v>
      </c>
      <c r="Q537">
        <v>22</v>
      </c>
      <c r="R537">
        <v>23</v>
      </c>
      <c r="S537">
        <v>2</v>
      </c>
      <c r="T537">
        <v>3.7826086956521743</v>
      </c>
      <c r="U537">
        <v>23.05130434782609</v>
      </c>
      <c r="V537">
        <v>0</v>
      </c>
      <c r="W537">
        <v>0</v>
      </c>
      <c r="X537">
        <v>82.608695652173907</v>
      </c>
      <c r="Y537">
        <v>47.826086956521742</v>
      </c>
      <c r="Z537">
        <v>4.3478260869565215</v>
      </c>
      <c r="AA537">
        <v>7.4885781458500444</v>
      </c>
      <c r="AB537">
        <v>0</v>
      </c>
      <c r="AC537">
        <v>1.4433211019737249</v>
      </c>
      <c r="AE537">
        <v>65.961649353406486</v>
      </c>
      <c r="AG537">
        <v>0.36858974358974367</v>
      </c>
      <c r="AH537">
        <v>0.20300217931175063</v>
      </c>
    </row>
    <row r="538" spans="1:34">
      <c r="A538">
        <v>11</v>
      </c>
      <c r="B538">
        <v>96</v>
      </c>
      <c r="C538">
        <v>2018</v>
      </c>
      <c r="D538">
        <v>99</v>
      </c>
      <c r="E538">
        <v>99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3</v>
      </c>
      <c r="M538">
        <v>99</v>
      </c>
      <c r="N538">
        <v>99</v>
      </c>
      <c r="O538">
        <v>99</v>
      </c>
      <c r="P538">
        <v>9999</v>
      </c>
      <c r="Q538">
        <v>51</v>
      </c>
      <c r="R538">
        <v>52</v>
      </c>
      <c r="S538">
        <v>3</v>
      </c>
      <c r="T538">
        <v>4.0384615384615374</v>
      </c>
      <c r="U538">
        <v>23.725769230769224</v>
      </c>
      <c r="V538">
        <v>0</v>
      </c>
      <c r="W538">
        <v>0</v>
      </c>
      <c r="X538">
        <v>76.923076923076891</v>
      </c>
      <c r="Y538">
        <v>48.076923076923087</v>
      </c>
      <c r="Z538">
        <v>11.53846153846154</v>
      </c>
      <c r="AA538">
        <v>8.6483305072210559</v>
      </c>
      <c r="AB538">
        <v>0</v>
      </c>
      <c r="AC538">
        <v>1.1428967660079721</v>
      </c>
      <c r="AE538">
        <v>39.030725275872783</v>
      </c>
      <c r="AG538">
        <v>0.83333333333333359</v>
      </c>
      <c r="AH538">
        <v>0.47239033668580355</v>
      </c>
    </row>
    <row r="539" spans="1:34">
      <c r="A539">
        <v>11</v>
      </c>
      <c r="B539">
        <v>97</v>
      </c>
      <c r="C539">
        <v>2018</v>
      </c>
      <c r="D539">
        <v>99</v>
      </c>
      <c r="E539">
        <v>99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4</v>
      </c>
      <c r="M539">
        <v>99</v>
      </c>
      <c r="N539">
        <v>99</v>
      </c>
      <c r="O539">
        <v>99</v>
      </c>
      <c r="P539">
        <v>9999</v>
      </c>
      <c r="Q539">
        <v>92</v>
      </c>
      <c r="R539">
        <v>107</v>
      </c>
      <c r="S539">
        <v>4</v>
      </c>
      <c r="T539">
        <v>4.4392523364485976</v>
      </c>
      <c r="U539">
        <v>25.437289719626161</v>
      </c>
      <c r="V539">
        <v>0</v>
      </c>
      <c r="W539">
        <v>0</v>
      </c>
      <c r="X539">
        <v>86.915887850467286</v>
      </c>
      <c r="Y539">
        <v>58.878504672897193</v>
      </c>
      <c r="Z539">
        <v>14.018691588785048</v>
      </c>
      <c r="AA539">
        <v>8.1573885515820947</v>
      </c>
      <c r="AB539">
        <v>0</v>
      </c>
      <c r="AC539">
        <v>1.283814192261306</v>
      </c>
      <c r="AE539">
        <v>39.196953055554509</v>
      </c>
      <c r="AG539">
        <v>1.7147435897435901</v>
      </c>
      <c r="AH539">
        <v>1.0421541771265039</v>
      </c>
    </row>
    <row r="540" spans="1:34">
      <c r="A540">
        <v>11</v>
      </c>
      <c r="B540">
        <v>98</v>
      </c>
      <c r="C540">
        <v>2018</v>
      </c>
      <c r="D540">
        <v>99</v>
      </c>
      <c r="E540">
        <v>99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5</v>
      </c>
      <c r="M540">
        <v>99</v>
      </c>
      <c r="N540">
        <v>99</v>
      </c>
      <c r="O540">
        <v>99</v>
      </c>
      <c r="P540">
        <v>9999</v>
      </c>
      <c r="Q540">
        <v>232</v>
      </c>
      <c r="R540">
        <v>274</v>
      </c>
      <c r="S540">
        <v>5</v>
      </c>
      <c r="T540">
        <v>5.2919708029197077</v>
      </c>
      <c r="U540">
        <v>27.89284671532846</v>
      </c>
      <c r="V540">
        <v>0</v>
      </c>
      <c r="W540">
        <v>2.1897810218978111</v>
      </c>
      <c r="X540">
        <v>91.240875912408768</v>
      </c>
      <c r="Y540">
        <v>67.518248175182492</v>
      </c>
      <c r="Z540">
        <v>22.262773722627735</v>
      </c>
      <c r="AA540">
        <v>8.6133966653806411</v>
      </c>
      <c r="AB540">
        <v>0</v>
      </c>
      <c r="AC540">
        <v>1.3326916068076535</v>
      </c>
      <c r="AE540">
        <v>17.825066539871013</v>
      </c>
      <c r="AG540">
        <v>4.3910256410256405</v>
      </c>
      <c r="AH540">
        <v>2.9263129044761356</v>
      </c>
    </row>
    <row r="541" spans="1:34">
      <c r="A541">
        <v>11</v>
      </c>
      <c r="B541">
        <v>99</v>
      </c>
      <c r="C541">
        <v>2018</v>
      </c>
      <c r="D541">
        <v>99</v>
      </c>
      <c r="E541">
        <v>99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6</v>
      </c>
      <c r="M541">
        <v>99</v>
      </c>
      <c r="N541">
        <v>99</v>
      </c>
      <c r="O541">
        <v>99</v>
      </c>
      <c r="P541">
        <v>9999</v>
      </c>
      <c r="Q541">
        <v>526</v>
      </c>
      <c r="R541">
        <v>614</v>
      </c>
      <c r="S541">
        <v>6</v>
      </c>
      <c r="T541">
        <v>6.1319218241042348</v>
      </c>
      <c r="U541">
        <v>29.741954397394135</v>
      </c>
      <c r="V541">
        <v>29.315960912052109</v>
      </c>
      <c r="W541">
        <v>9.4462540716612349</v>
      </c>
      <c r="X541">
        <v>94.625407166123765</v>
      </c>
      <c r="Y541">
        <v>73.941368078175927</v>
      </c>
      <c r="Z541">
        <v>27.524429967426705</v>
      </c>
      <c r="AA541">
        <v>8.8761783687802751</v>
      </c>
      <c r="AB541">
        <v>0</v>
      </c>
      <c r="AC541">
        <v>1.8031434424412325</v>
      </c>
      <c r="AE541">
        <v>24.648325902590368</v>
      </c>
      <c r="AG541">
        <v>9.8397435897435912</v>
      </c>
      <c r="AH541">
        <v>6.9922224105630066</v>
      </c>
    </row>
    <row r="542" spans="1:34">
      <c r="A542">
        <v>11</v>
      </c>
      <c r="B542">
        <v>100</v>
      </c>
      <c r="C542">
        <v>2018</v>
      </c>
      <c r="D542">
        <v>99</v>
      </c>
      <c r="E542">
        <v>99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7</v>
      </c>
      <c r="M542">
        <v>99</v>
      </c>
      <c r="N542">
        <v>99</v>
      </c>
      <c r="O542">
        <v>99</v>
      </c>
      <c r="P542">
        <v>9999</v>
      </c>
      <c r="Q542">
        <v>790</v>
      </c>
      <c r="R542">
        <v>918</v>
      </c>
      <c r="S542">
        <v>7</v>
      </c>
      <c r="T542">
        <v>6.6840958605664484</v>
      </c>
      <c r="U542">
        <v>34.706209150326778</v>
      </c>
      <c r="V542">
        <v>23.965141612200441</v>
      </c>
      <c r="W542">
        <v>11.546840958605664</v>
      </c>
      <c r="X542">
        <v>98.80174291938998</v>
      </c>
      <c r="Y542">
        <v>88.997821350762521</v>
      </c>
      <c r="Z542">
        <v>49.346405228758158</v>
      </c>
      <c r="AA542">
        <v>8.9660524978479987</v>
      </c>
      <c r="AB542">
        <v>0</v>
      </c>
      <c r="AC542">
        <v>1.7023589296770762</v>
      </c>
      <c r="AE542">
        <v>17.599123990836706</v>
      </c>
      <c r="AG542">
        <v>14.711538461538458</v>
      </c>
      <c r="AH542">
        <v>12.19908395927075</v>
      </c>
    </row>
    <row r="543" spans="1:34">
      <c r="A543">
        <v>11</v>
      </c>
      <c r="B543">
        <v>101</v>
      </c>
      <c r="C543">
        <v>2018</v>
      </c>
      <c r="D543">
        <v>99</v>
      </c>
      <c r="E543">
        <v>99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8</v>
      </c>
      <c r="M543">
        <v>99</v>
      </c>
      <c r="N543">
        <v>99</v>
      </c>
      <c r="O543">
        <v>99</v>
      </c>
      <c r="P543">
        <v>9999</v>
      </c>
      <c r="Q543">
        <v>1068</v>
      </c>
      <c r="R543">
        <v>1286</v>
      </c>
      <c r="S543">
        <v>8</v>
      </c>
      <c r="T543">
        <v>7.2900466562986015</v>
      </c>
      <c r="U543">
        <v>39.548639191290867</v>
      </c>
      <c r="V543">
        <v>12.75272161741835</v>
      </c>
      <c r="W543">
        <v>20.995334370139968</v>
      </c>
      <c r="X543">
        <v>99.68895800933123</v>
      </c>
      <c r="Y543">
        <v>96.034214618973564</v>
      </c>
      <c r="Z543">
        <v>69.595645412130636</v>
      </c>
      <c r="AA543">
        <v>8.3104578254118344</v>
      </c>
      <c r="AB543">
        <v>0</v>
      </c>
      <c r="AC543">
        <v>1.735820716333911</v>
      </c>
      <c r="AE543">
        <v>2.9049285108089591</v>
      </c>
      <c r="AG543">
        <v>20.608974358974365</v>
      </c>
      <c r="AH543">
        <v>19.473762663274652</v>
      </c>
    </row>
    <row r="544" spans="1:34">
      <c r="A544">
        <v>11</v>
      </c>
      <c r="B544">
        <v>102</v>
      </c>
      <c r="C544">
        <v>2018</v>
      </c>
      <c r="D544">
        <v>99</v>
      </c>
      <c r="E544">
        <v>99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9</v>
      </c>
      <c r="M544">
        <v>99</v>
      </c>
      <c r="N544">
        <v>99</v>
      </c>
      <c r="O544">
        <v>99</v>
      </c>
      <c r="P544">
        <v>9999</v>
      </c>
      <c r="Q544">
        <v>1175</v>
      </c>
      <c r="R544">
        <v>1460</v>
      </c>
      <c r="S544">
        <v>9</v>
      </c>
      <c r="T544">
        <v>7.6034246575342479</v>
      </c>
      <c r="U544">
        <v>46.402143835616407</v>
      </c>
      <c r="V544">
        <v>6.0273972602739736</v>
      </c>
      <c r="W544">
        <v>28.150684931506845</v>
      </c>
      <c r="X544">
        <v>100</v>
      </c>
      <c r="Y544">
        <v>99.589041095890394</v>
      </c>
      <c r="Z544">
        <v>89.931506849315056</v>
      </c>
      <c r="AA544">
        <v>8.714129252148318</v>
      </c>
      <c r="AB544">
        <v>0</v>
      </c>
      <c r="AC544">
        <v>1.9450292945486127</v>
      </c>
      <c r="AE544">
        <v>31.481400283364575</v>
      </c>
      <c r="AG544">
        <v>23.397435897435901</v>
      </c>
      <c r="AH544">
        <v>25.939897831145043</v>
      </c>
    </row>
    <row r="545" spans="1:34">
      <c r="A545">
        <v>11</v>
      </c>
      <c r="B545">
        <v>103</v>
      </c>
      <c r="C545">
        <v>2018</v>
      </c>
      <c r="D545">
        <v>99</v>
      </c>
      <c r="E545">
        <v>99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10</v>
      </c>
      <c r="M545">
        <v>99</v>
      </c>
      <c r="N545">
        <v>99</v>
      </c>
      <c r="O545">
        <v>99</v>
      </c>
      <c r="P545">
        <v>9999</v>
      </c>
      <c r="Q545">
        <v>563</v>
      </c>
      <c r="R545">
        <v>671</v>
      </c>
      <c r="S545">
        <v>10</v>
      </c>
      <c r="T545">
        <v>7.867362146050672</v>
      </c>
      <c r="U545">
        <v>50.634038748137101</v>
      </c>
      <c r="V545">
        <v>3.5767511177347244</v>
      </c>
      <c r="W545">
        <v>31.445603576751129</v>
      </c>
      <c r="X545">
        <v>100</v>
      </c>
      <c r="Y545">
        <v>100</v>
      </c>
      <c r="Z545">
        <v>95.380029806259301</v>
      </c>
      <c r="AA545">
        <v>8.7531806571657516</v>
      </c>
      <c r="AB545">
        <v>0</v>
      </c>
      <c r="AC545">
        <v>1.8413997263787567</v>
      </c>
      <c r="AE545">
        <v>42.607616645393954</v>
      </c>
      <c r="AG545">
        <v>10.753205128205126</v>
      </c>
      <c r="AH545">
        <v>13.00895613390853</v>
      </c>
    </row>
    <row r="546" spans="1:34">
      <c r="A546">
        <v>11</v>
      </c>
      <c r="B546">
        <v>104</v>
      </c>
      <c r="C546">
        <v>2018</v>
      </c>
      <c r="D546">
        <v>99</v>
      </c>
      <c r="E546">
        <v>99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11</v>
      </c>
      <c r="M546">
        <v>99</v>
      </c>
      <c r="N546">
        <v>99</v>
      </c>
      <c r="O546">
        <v>99</v>
      </c>
      <c r="P546">
        <v>9999</v>
      </c>
      <c r="Q546">
        <v>468</v>
      </c>
      <c r="R546">
        <v>527</v>
      </c>
      <c r="S546">
        <v>11</v>
      </c>
      <c r="T546">
        <v>8.3036053130929783</v>
      </c>
      <c r="U546">
        <v>54.183586337760929</v>
      </c>
      <c r="V546">
        <v>1.1385199240986719</v>
      </c>
      <c r="W546">
        <v>40.227703984819748</v>
      </c>
      <c r="X546">
        <v>100</v>
      </c>
      <c r="Y546">
        <v>100</v>
      </c>
      <c r="Z546">
        <v>98.292220113851997</v>
      </c>
      <c r="AA546">
        <v>8.1041371965094253</v>
      </c>
      <c r="AB546">
        <v>0</v>
      </c>
      <c r="AC546">
        <v>1.9351061878032048</v>
      </c>
      <c r="AE546">
        <v>46.612334163905558</v>
      </c>
      <c r="AG546">
        <v>8.4455128205128194</v>
      </c>
      <c r="AH546">
        <v>10.933412199068648</v>
      </c>
    </row>
    <row r="547" spans="1:34">
      <c r="A547">
        <v>11</v>
      </c>
      <c r="B547">
        <v>105</v>
      </c>
      <c r="C547">
        <v>2018</v>
      </c>
      <c r="D547">
        <v>99</v>
      </c>
      <c r="E547">
        <v>99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12</v>
      </c>
      <c r="M547">
        <v>99</v>
      </c>
      <c r="N547">
        <v>99</v>
      </c>
      <c r="O547">
        <v>99</v>
      </c>
      <c r="P547">
        <v>9999</v>
      </c>
      <c r="Q547">
        <v>192</v>
      </c>
      <c r="R547">
        <v>205</v>
      </c>
      <c r="S547">
        <v>12</v>
      </c>
      <c r="T547">
        <v>8.6585365853658516</v>
      </c>
      <c r="U547">
        <v>57.292097560975606</v>
      </c>
      <c r="V547">
        <v>0.97560975609756095</v>
      </c>
      <c r="W547">
        <v>47.317073170731717</v>
      </c>
      <c r="X547">
        <v>100</v>
      </c>
      <c r="Y547">
        <v>100</v>
      </c>
      <c r="Z547">
        <v>99.024390243902431</v>
      </c>
      <c r="AA547">
        <v>8.3290477885320566</v>
      </c>
      <c r="AB547">
        <v>0</v>
      </c>
      <c r="AC547">
        <v>2.1437345587589922</v>
      </c>
      <c r="AE547">
        <v>49.371146885917589</v>
      </c>
      <c r="AG547">
        <v>3.2852564102564106</v>
      </c>
      <c r="AH547">
        <v>4.4970316416217031</v>
      </c>
    </row>
    <row r="548" spans="1:34">
      <c r="A548">
        <v>11</v>
      </c>
      <c r="B548">
        <v>106</v>
      </c>
      <c r="C548">
        <v>2018</v>
      </c>
      <c r="D548">
        <v>99</v>
      </c>
      <c r="E548">
        <v>99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13</v>
      </c>
      <c r="M548">
        <v>99</v>
      </c>
      <c r="N548">
        <v>99</v>
      </c>
      <c r="O548">
        <v>99</v>
      </c>
      <c r="P548">
        <v>9999</v>
      </c>
      <c r="Q548">
        <v>66</v>
      </c>
      <c r="R548">
        <v>69</v>
      </c>
      <c r="S548">
        <v>13</v>
      </c>
      <c r="T548">
        <v>7.9710144927536239</v>
      </c>
      <c r="U548">
        <v>58.679420289855081</v>
      </c>
      <c r="V548">
        <v>1.4492753623188404</v>
      </c>
      <c r="W548">
        <v>42.028985507246389</v>
      </c>
      <c r="X548">
        <v>100</v>
      </c>
      <c r="Y548">
        <v>100</v>
      </c>
      <c r="Z548">
        <v>98.550724637681157</v>
      </c>
      <c r="AA548">
        <v>8.6037280231199507</v>
      </c>
      <c r="AB548">
        <v>0</v>
      </c>
      <c r="AC548">
        <v>2.1194134715902111</v>
      </c>
      <c r="AE548">
        <v>49.576879123104689</v>
      </c>
      <c r="AG548">
        <v>1.1057692307692304</v>
      </c>
      <c r="AH548">
        <v>1.5502875698286649</v>
      </c>
    </row>
    <row r="549" spans="1:34">
      <c r="A549">
        <v>11</v>
      </c>
      <c r="B549">
        <v>107</v>
      </c>
      <c r="C549">
        <v>2018</v>
      </c>
      <c r="D549">
        <v>99</v>
      </c>
      <c r="E549">
        <v>99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14</v>
      </c>
      <c r="M549">
        <v>99</v>
      </c>
      <c r="N549">
        <v>99</v>
      </c>
      <c r="O549">
        <v>99</v>
      </c>
      <c r="P549">
        <v>9999</v>
      </c>
      <c r="Q549">
        <v>30</v>
      </c>
      <c r="R549">
        <v>30</v>
      </c>
      <c r="S549">
        <v>14</v>
      </c>
      <c r="T549">
        <v>8.4</v>
      </c>
      <c r="U549">
        <v>62.372333333333351</v>
      </c>
      <c r="V549">
        <v>0</v>
      </c>
      <c r="W549">
        <v>46.666666666666657</v>
      </c>
      <c r="X549">
        <v>100</v>
      </c>
      <c r="Y549">
        <v>100</v>
      </c>
      <c r="Z549">
        <v>100</v>
      </c>
      <c r="AA549">
        <v>7.1862274216416999</v>
      </c>
      <c r="AB549">
        <v>0</v>
      </c>
      <c r="AC549">
        <v>1.7813852287849841</v>
      </c>
      <c r="AE549">
        <v>32.582794348210506</v>
      </c>
      <c r="AG549">
        <v>0.48076923076923056</v>
      </c>
      <c r="AH549">
        <v>0.71645778388994019</v>
      </c>
    </row>
    <row r="550" spans="1:34">
      <c r="A550">
        <v>11</v>
      </c>
      <c r="B550">
        <v>108</v>
      </c>
      <c r="C550">
        <v>2018</v>
      </c>
      <c r="D550">
        <v>99</v>
      </c>
      <c r="E550">
        <v>99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99</v>
      </c>
      <c r="L550">
        <v>15</v>
      </c>
      <c r="M550">
        <v>99</v>
      </c>
      <c r="N550">
        <v>99</v>
      </c>
      <c r="O550">
        <v>99</v>
      </c>
      <c r="P550">
        <v>9999</v>
      </c>
      <c r="Q550">
        <v>1</v>
      </c>
      <c r="R550">
        <v>1</v>
      </c>
      <c r="S550">
        <v>15</v>
      </c>
      <c r="T550">
        <v>10</v>
      </c>
      <c r="U550">
        <v>64.2</v>
      </c>
      <c r="V550">
        <v>0</v>
      </c>
      <c r="W550">
        <v>100</v>
      </c>
      <c r="X550">
        <v>100</v>
      </c>
      <c r="Y550">
        <v>100</v>
      </c>
      <c r="Z550">
        <v>100</v>
      </c>
      <c r="AA550">
        <v>0</v>
      </c>
      <c r="AB550">
        <v>0</v>
      </c>
      <c r="AC550">
        <v>0</v>
      </c>
      <c r="AG550">
        <v>1.6025641025641024E-2</v>
      </c>
      <c r="AH550">
        <v>2.4581726794323421E-2</v>
      </c>
    </row>
    <row r="551" spans="1:34">
      <c r="A551">
        <v>11</v>
      </c>
      <c r="B551">
        <v>109</v>
      </c>
      <c r="C551">
        <v>2017</v>
      </c>
      <c r="D551">
        <v>99</v>
      </c>
      <c r="E551">
        <v>99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1</v>
      </c>
      <c r="M551">
        <v>99</v>
      </c>
      <c r="N551">
        <v>99</v>
      </c>
      <c r="O551">
        <v>99</v>
      </c>
      <c r="P551">
        <v>9999</v>
      </c>
      <c r="Q551">
        <v>10</v>
      </c>
      <c r="R551">
        <v>10</v>
      </c>
      <c r="S551">
        <v>1</v>
      </c>
      <c r="T551">
        <v>2.4</v>
      </c>
      <c r="U551">
        <v>20.81</v>
      </c>
      <c r="V551">
        <v>0</v>
      </c>
      <c r="W551">
        <v>0</v>
      </c>
      <c r="X551">
        <v>100</v>
      </c>
      <c r="Y551">
        <v>30</v>
      </c>
      <c r="Z551">
        <v>0</v>
      </c>
      <c r="AA551">
        <v>3.468847070713851</v>
      </c>
      <c r="AB551">
        <v>0</v>
      </c>
      <c r="AC551">
        <v>1.019803902718557</v>
      </c>
      <c r="AE551">
        <v>36.918271008955323</v>
      </c>
      <c r="AG551">
        <v>0.14788524105294298</v>
      </c>
      <c r="AH551">
        <v>7.4908389307646303E-2</v>
      </c>
    </row>
    <row r="552" spans="1:34">
      <c r="A552">
        <v>11</v>
      </c>
      <c r="B552">
        <v>110</v>
      </c>
      <c r="C552">
        <v>2017</v>
      </c>
      <c r="D552">
        <v>99</v>
      </c>
      <c r="E552">
        <v>99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2</v>
      </c>
      <c r="M552">
        <v>99</v>
      </c>
      <c r="N552">
        <v>99</v>
      </c>
      <c r="O552">
        <v>99</v>
      </c>
      <c r="P552">
        <v>9999</v>
      </c>
      <c r="Q552">
        <v>26</v>
      </c>
      <c r="R552">
        <v>31</v>
      </c>
      <c r="S552">
        <v>2</v>
      </c>
      <c r="T552">
        <v>3.5806451612903221</v>
      </c>
      <c r="U552">
        <v>22.27096774193549</v>
      </c>
      <c r="V552">
        <v>0</v>
      </c>
      <c r="W552">
        <v>0</v>
      </c>
      <c r="X552">
        <v>74.193548387096783</v>
      </c>
      <c r="Y552">
        <v>38.709677419354847</v>
      </c>
      <c r="Z552">
        <v>9.6774193548387117</v>
      </c>
      <c r="AA552">
        <v>7.6959643193956513</v>
      </c>
      <c r="AB552">
        <v>0</v>
      </c>
      <c r="AC552">
        <v>1.1577005448339592</v>
      </c>
      <c r="AE552">
        <v>37.336430519343743</v>
      </c>
      <c r="AG552">
        <v>0.45844424726412303</v>
      </c>
      <c r="AH552">
        <v>0.24851875049494968</v>
      </c>
    </row>
    <row r="553" spans="1:34">
      <c r="A553">
        <v>11</v>
      </c>
      <c r="B553">
        <v>111</v>
      </c>
      <c r="C553">
        <v>2017</v>
      </c>
      <c r="D553">
        <v>99</v>
      </c>
      <c r="E553">
        <v>99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3</v>
      </c>
      <c r="M553">
        <v>99</v>
      </c>
      <c r="N553">
        <v>99</v>
      </c>
      <c r="O553">
        <v>99</v>
      </c>
      <c r="P553">
        <v>9999</v>
      </c>
      <c r="Q553">
        <v>50</v>
      </c>
      <c r="R553">
        <v>54</v>
      </c>
      <c r="S553">
        <v>3</v>
      </c>
      <c r="T553">
        <v>4.1296296296296306</v>
      </c>
      <c r="U553">
        <v>25.17962962962963</v>
      </c>
      <c r="V553">
        <v>0</v>
      </c>
      <c r="W553">
        <v>0</v>
      </c>
      <c r="X553">
        <v>90.740740740740762</v>
      </c>
      <c r="Y553">
        <v>59.259259259259267</v>
      </c>
      <c r="Z553">
        <v>12.962962962962964</v>
      </c>
      <c r="AA553">
        <v>7.4735429554709985</v>
      </c>
      <c r="AB553">
        <v>0</v>
      </c>
      <c r="AC553">
        <v>1.4407597827933278</v>
      </c>
      <c r="AE553">
        <v>43.347301474438943</v>
      </c>
      <c r="AG553">
        <v>0.79858030168589189</v>
      </c>
      <c r="AH553">
        <v>0.48944227266509693</v>
      </c>
    </row>
    <row r="554" spans="1:34">
      <c r="A554">
        <v>11</v>
      </c>
      <c r="B554">
        <v>112</v>
      </c>
      <c r="C554">
        <v>2017</v>
      </c>
      <c r="D554">
        <v>99</v>
      </c>
      <c r="E554">
        <v>99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4</v>
      </c>
      <c r="M554">
        <v>99</v>
      </c>
      <c r="N554">
        <v>99</v>
      </c>
      <c r="O554">
        <v>99</v>
      </c>
      <c r="P554">
        <v>9999</v>
      </c>
      <c r="Q554">
        <v>117</v>
      </c>
      <c r="R554">
        <v>132</v>
      </c>
      <c r="S554">
        <v>4</v>
      </c>
      <c r="T554">
        <v>4.6515151515151514</v>
      </c>
      <c r="U554">
        <v>25.806060606060605</v>
      </c>
      <c r="V554">
        <v>0</v>
      </c>
      <c r="W554">
        <v>0.75757575757575757</v>
      </c>
      <c r="X554">
        <v>87.121212121212125</v>
      </c>
      <c r="Y554">
        <v>60.606060606060609</v>
      </c>
      <c r="Z554">
        <v>14.393939393939396</v>
      </c>
      <c r="AA554">
        <v>8.1524653045432398</v>
      </c>
      <c r="AB554">
        <v>0</v>
      </c>
      <c r="AC554">
        <v>1.4141323953536362</v>
      </c>
      <c r="AE554">
        <v>17.412380439016076</v>
      </c>
      <c r="AG554">
        <v>1.9520851818988465</v>
      </c>
      <c r="AH554">
        <v>1.2261794201709104</v>
      </c>
    </row>
    <row r="555" spans="1:34">
      <c r="A555">
        <v>11</v>
      </c>
      <c r="B555">
        <v>113</v>
      </c>
      <c r="C555">
        <v>2017</v>
      </c>
      <c r="D555">
        <v>99</v>
      </c>
      <c r="E555">
        <v>99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5</v>
      </c>
      <c r="M555">
        <v>99</v>
      </c>
      <c r="N555">
        <v>99</v>
      </c>
      <c r="O555">
        <v>99</v>
      </c>
      <c r="P555">
        <v>9999</v>
      </c>
      <c r="Q555">
        <v>298</v>
      </c>
      <c r="R555">
        <v>365</v>
      </c>
      <c r="S555">
        <v>5</v>
      </c>
      <c r="T555">
        <v>5.4246575342465757</v>
      </c>
      <c r="U555">
        <v>26.842739726027403</v>
      </c>
      <c r="V555">
        <v>0</v>
      </c>
      <c r="W555">
        <v>2.4657534246575352</v>
      </c>
      <c r="X555">
        <v>89.863013698630141</v>
      </c>
      <c r="Y555">
        <v>64.38356164383562</v>
      </c>
      <c r="Z555">
        <v>20</v>
      </c>
      <c r="AA555">
        <v>8.4895702749199398</v>
      </c>
      <c r="AB555">
        <v>0</v>
      </c>
      <c r="AC555">
        <v>1.6126028328189901</v>
      </c>
      <c r="AE555">
        <v>28.869051424747255</v>
      </c>
      <c r="AG555">
        <v>5.3978112984324174</v>
      </c>
      <c r="AH555">
        <v>3.5267776793877741</v>
      </c>
    </row>
    <row r="556" spans="1:34">
      <c r="A556">
        <v>11</v>
      </c>
      <c r="B556">
        <v>114</v>
      </c>
      <c r="C556">
        <v>2017</v>
      </c>
      <c r="D556">
        <v>99</v>
      </c>
      <c r="E556">
        <v>99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6</v>
      </c>
      <c r="M556">
        <v>99</v>
      </c>
      <c r="N556">
        <v>99</v>
      </c>
      <c r="O556">
        <v>99</v>
      </c>
      <c r="P556">
        <v>9999</v>
      </c>
      <c r="Q556">
        <v>533</v>
      </c>
      <c r="R556">
        <v>613</v>
      </c>
      <c r="S556">
        <v>6</v>
      </c>
      <c r="T556">
        <v>6.0587275693311593</v>
      </c>
      <c r="U556">
        <v>30.014845024469889</v>
      </c>
      <c r="V556">
        <v>30.995106035889076</v>
      </c>
      <c r="W556">
        <v>6.03588907014682</v>
      </c>
      <c r="X556">
        <v>94.29037520391519</v>
      </c>
      <c r="Y556">
        <v>74.714518760195745</v>
      </c>
      <c r="Z556">
        <v>30.505709624796097</v>
      </c>
      <c r="AA556">
        <v>8.8914401447180857</v>
      </c>
      <c r="AB556">
        <v>0</v>
      </c>
      <c r="AC556">
        <v>1.6475231335361691</v>
      </c>
      <c r="AE556">
        <v>10.986563086520219</v>
      </c>
      <c r="AG556">
        <v>9.0653652765454016</v>
      </c>
      <c r="AH556">
        <v>6.62300310288476</v>
      </c>
    </row>
    <row r="557" spans="1:34">
      <c r="A557">
        <v>11</v>
      </c>
      <c r="B557">
        <v>115</v>
      </c>
      <c r="C557">
        <v>2017</v>
      </c>
      <c r="D557">
        <v>99</v>
      </c>
      <c r="E557">
        <v>99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7</v>
      </c>
      <c r="M557">
        <v>99</v>
      </c>
      <c r="N557">
        <v>99</v>
      </c>
      <c r="O557">
        <v>99</v>
      </c>
      <c r="P557">
        <v>9999</v>
      </c>
      <c r="Q557">
        <v>870</v>
      </c>
      <c r="R557">
        <v>1006</v>
      </c>
      <c r="S557">
        <v>7</v>
      </c>
      <c r="T557">
        <v>6.5556660039761434</v>
      </c>
      <c r="U557">
        <v>33.501689860834958</v>
      </c>
      <c r="V557">
        <v>25.646123260437378</v>
      </c>
      <c r="W557">
        <v>11.82902584493042</v>
      </c>
      <c r="X557">
        <v>98.011928429423435</v>
      </c>
      <c r="Y557">
        <v>84.592445328031857</v>
      </c>
      <c r="Z557">
        <v>45.228628230616302</v>
      </c>
      <c r="AA557">
        <v>9.3649141705998105</v>
      </c>
      <c r="AB557">
        <v>0</v>
      </c>
      <c r="AC557">
        <v>1.741318341481265</v>
      </c>
      <c r="AE557">
        <v>14.534806052674252</v>
      </c>
      <c r="AG557">
        <v>14.877255249926055</v>
      </c>
      <c r="AH557">
        <v>12.131739415275401</v>
      </c>
    </row>
    <row r="558" spans="1:34">
      <c r="A558">
        <v>11</v>
      </c>
      <c r="B558">
        <v>116</v>
      </c>
      <c r="C558">
        <v>2017</v>
      </c>
      <c r="D558">
        <v>99</v>
      </c>
      <c r="E558">
        <v>99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8</v>
      </c>
      <c r="M558">
        <v>99</v>
      </c>
      <c r="N558">
        <v>99</v>
      </c>
      <c r="O558">
        <v>99</v>
      </c>
      <c r="P558">
        <v>9999</v>
      </c>
      <c r="Q558">
        <v>1160</v>
      </c>
      <c r="R558">
        <v>1365</v>
      </c>
      <c r="S558">
        <v>8</v>
      </c>
      <c r="T558">
        <v>7.1575091575091561</v>
      </c>
      <c r="U558">
        <v>38.136483516483551</v>
      </c>
      <c r="V558">
        <v>16.776556776556774</v>
      </c>
      <c r="W558">
        <v>20.586080586080588</v>
      </c>
      <c r="X558">
        <v>99.780219780219781</v>
      </c>
      <c r="Y558">
        <v>94.871794871794876</v>
      </c>
      <c r="Z558">
        <v>63.956043956043949</v>
      </c>
      <c r="AA558">
        <v>9.0756698103301243</v>
      </c>
      <c r="AB558">
        <v>0</v>
      </c>
      <c r="AC558">
        <v>1.8235608066318776</v>
      </c>
      <c r="AE558">
        <v>15.930185000670521</v>
      </c>
      <c r="AG558">
        <v>20.186335403726702</v>
      </c>
      <c r="AH558">
        <v>18.738364182199096</v>
      </c>
    </row>
    <row r="559" spans="1:34">
      <c r="A559">
        <v>11</v>
      </c>
      <c r="B559">
        <v>117</v>
      </c>
      <c r="C559">
        <v>2017</v>
      </c>
      <c r="D559">
        <v>99</v>
      </c>
      <c r="E559">
        <v>99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9</v>
      </c>
      <c r="M559">
        <v>99</v>
      </c>
      <c r="N559">
        <v>99</v>
      </c>
      <c r="O559">
        <v>99</v>
      </c>
      <c r="P559">
        <v>9999</v>
      </c>
      <c r="Q559">
        <v>1240</v>
      </c>
      <c r="R559">
        <v>1474</v>
      </c>
      <c r="S559">
        <v>9</v>
      </c>
      <c r="T559">
        <v>7.4450474898236099</v>
      </c>
      <c r="U559">
        <v>45.771031207598362</v>
      </c>
      <c r="V559">
        <v>5.2917232021709646</v>
      </c>
      <c r="W559">
        <v>26.18724559023067</v>
      </c>
      <c r="X559">
        <v>99.932157394843983</v>
      </c>
      <c r="Y559">
        <v>98.439620081411121</v>
      </c>
      <c r="Z559">
        <v>88.398914518317497</v>
      </c>
      <c r="AA559">
        <v>9.2729210323699007</v>
      </c>
      <c r="AB559">
        <v>0</v>
      </c>
      <c r="AC559">
        <v>1.8524341034567855</v>
      </c>
      <c r="AE559">
        <v>31.844515878195018</v>
      </c>
      <c r="AG559">
        <v>21.798284531203787</v>
      </c>
      <c r="AH559">
        <v>24.285472595984249</v>
      </c>
    </row>
    <row r="560" spans="1:34">
      <c r="A560">
        <v>11</v>
      </c>
      <c r="B560">
        <v>118</v>
      </c>
      <c r="C560">
        <v>2017</v>
      </c>
      <c r="D560">
        <v>99</v>
      </c>
      <c r="E560">
        <v>99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10</v>
      </c>
      <c r="M560">
        <v>99</v>
      </c>
      <c r="N560">
        <v>99</v>
      </c>
      <c r="O560">
        <v>99</v>
      </c>
      <c r="P560">
        <v>9999</v>
      </c>
      <c r="Q560">
        <v>635</v>
      </c>
      <c r="R560">
        <v>758</v>
      </c>
      <c r="S560">
        <v>10</v>
      </c>
      <c r="T560">
        <v>7.658311345646438</v>
      </c>
      <c r="U560">
        <v>49.964907651715087</v>
      </c>
      <c r="V560">
        <v>3.5620052770448538</v>
      </c>
      <c r="W560">
        <v>27.044854881266499</v>
      </c>
      <c r="X560">
        <v>100</v>
      </c>
      <c r="Y560">
        <v>99.868073878627982</v>
      </c>
      <c r="Z560">
        <v>95.118733509234843</v>
      </c>
      <c r="AA560">
        <v>8.8259651227310751</v>
      </c>
      <c r="AB560">
        <v>0</v>
      </c>
      <c r="AC560">
        <v>1.9289841197372393</v>
      </c>
      <c r="AE560">
        <v>37.140553202906098</v>
      </c>
      <c r="AG560">
        <v>11.209701271813071</v>
      </c>
      <c r="AH560">
        <v>13.633038883249473</v>
      </c>
    </row>
    <row r="561" spans="1:34">
      <c r="A561">
        <v>11</v>
      </c>
      <c r="B561">
        <v>119</v>
      </c>
      <c r="C561">
        <v>2017</v>
      </c>
      <c r="D561">
        <v>99</v>
      </c>
      <c r="E561">
        <v>99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11</v>
      </c>
      <c r="M561">
        <v>99</v>
      </c>
      <c r="N561">
        <v>99</v>
      </c>
      <c r="O561">
        <v>99</v>
      </c>
      <c r="P561">
        <v>9999</v>
      </c>
      <c r="Q561">
        <v>524</v>
      </c>
      <c r="R561">
        <v>595</v>
      </c>
      <c r="S561">
        <v>11</v>
      </c>
      <c r="T561">
        <v>8.1075630252100819</v>
      </c>
      <c r="U561">
        <v>53.442352941176487</v>
      </c>
      <c r="V561">
        <v>1.0084033613445376</v>
      </c>
      <c r="W561">
        <v>35.63025210084033</v>
      </c>
      <c r="X561">
        <v>99.831932773109244</v>
      </c>
      <c r="Y561">
        <v>99.831932773109244</v>
      </c>
      <c r="Z561">
        <v>97.983193277310946</v>
      </c>
      <c r="AA561">
        <v>8.7982745353735208</v>
      </c>
      <c r="AB561">
        <v>0</v>
      </c>
      <c r="AC561">
        <v>2.0852083975358142</v>
      </c>
      <c r="AE561">
        <v>39.491437428395749</v>
      </c>
      <c r="AG561">
        <v>8.799171842650102</v>
      </c>
      <c r="AH561">
        <v>11.446189067190772</v>
      </c>
    </row>
    <row r="562" spans="1:34">
      <c r="A562">
        <v>11</v>
      </c>
      <c r="B562">
        <v>120</v>
      </c>
      <c r="C562">
        <v>2017</v>
      </c>
      <c r="D562">
        <v>99</v>
      </c>
      <c r="E562">
        <v>99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12</v>
      </c>
      <c r="M562">
        <v>99</v>
      </c>
      <c r="N562">
        <v>99</v>
      </c>
      <c r="O562">
        <v>99</v>
      </c>
      <c r="P562">
        <v>9999</v>
      </c>
      <c r="Q562">
        <v>214</v>
      </c>
      <c r="R562">
        <v>237</v>
      </c>
      <c r="S562">
        <v>12</v>
      </c>
      <c r="T562">
        <v>8.5063291139240498</v>
      </c>
      <c r="U562">
        <v>57.573417721519021</v>
      </c>
      <c r="V562">
        <v>0.42194092827004198</v>
      </c>
      <c r="W562">
        <v>41.350210970464126</v>
      </c>
      <c r="X562">
        <v>100</v>
      </c>
      <c r="Y562">
        <v>100</v>
      </c>
      <c r="Z562">
        <v>99.578059071729982</v>
      </c>
      <c r="AA562">
        <v>8.0438887177249985</v>
      </c>
      <c r="AB562">
        <v>0</v>
      </c>
      <c r="AC562">
        <v>2.2097220039457466</v>
      </c>
      <c r="AE562">
        <v>37.624821804580876</v>
      </c>
      <c r="AG562">
        <v>3.5048802129547463</v>
      </c>
      <c r="AH562">
        <v>4.9116649748385592</v>
      </c>
    </row>
    <row r="563" spans="1:34">
      <c r="A563">
        <v>11</v>
      </c>
      <c r="B563">
        <v>121</v>
      </c>
      <c r="C563">
        <v>2017</v>
      </c>
      <c r="D563">
        <v>99</v>
      </c>
      <c r="E563">
        <v>99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13</v>
      </c>
      <c r="M563">
        <v>99</v>
      </c>
      <c r="N563">
        <v>99</v>
      </c>
      <c r="O563">
        <v>99</v>
      </c>
      <c r="P563">
        <v>9999</v>
      </c>
      <c r="Q563">
        <v>81</v>
      </c>
      <c r="R563">
        <v>81</v>
      </c>
      <c r="S563">
        <v>13</v>
      </c>
      <c r="T563">
        <v>8.2592592592592613</v>
      </c>
      <c r="U563">
        <v>59.540740740740787</v>
      </c>
      <c r="V563">
        <v>1.2345679012345681</v>
      </c>
      <c r="W563">
        <v>40.740740740740733</v>
      </c>
      <c r="X563">
        <v>100</v>
      </c>
      <c r="Y563">
        <v>100</v>
      </c>
      <c r="Z563">
        <v>98.765432098765444</v>
      </c>
      <c r="AA563">
        <v>8.3349298882128728</v>
      </c>
      <c r="AB563">
        <v>0</v>
      </c>
      <c r="AC563">
        <v>2.047448142382998</v>
      </c>
      <c r="AE563">
        <v>48.63981786431561</v>
      </c>
      <c r="AG563">
        <v>1.1978704525288377</v>
      </c>
      <c r="AH563">
        <v>1.7360316191874912</v>
      </c>
    </row>
    <row r="564" spans="1:34">
      <c r="A564">
        <v>11</v>
      </c>
      <c r="B564">
        <v>122</v>
      </c>
      <c r="C564">
        <v>2017</v>
      </c>
      <c r="D564">
        <v>99</v>
      </c>
      <c r="E564">
        <v>99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14</v>
      </c>
      <c r="M564">
        <v>99</v>
      </c>
      <c r="N564">
        <v>99</v>
      </c>
      <c r="O564">
        <v>99</v>
      </c>
      <c r="P564">
        <v>9999</v>
      </c>
      <c r="Q564">
        <v>40</v>
      </c>
      <c r="R564">
        <v>38</v>
      </c>
      <c r="S564">
        <v>14</v>
      </c>
      <c r="T564">
        <v>9.3157894736842106</v>
      </c>
      <c r="U564">
        <v>63.310526315789453</v>
      </c>
      <c r="V564">
        <v>0</v>
      </c>
      <c r="W564">
        <v>55.263157894736842</v>
      </c>
      <c r="X564">
        <v>100</v>
      </c>
      <c r="Y564">
        <v>100</v>
      </c>
      <c r="Z564">
        <v>100</v>
      </c>
      <c r="AA564">
        <v>7.3448796870835187</v>
      </c>
      <c r="AB564">
        <v>0</v>
      </c>
      <c r="AC564">
        <v>2.2953644723533198</v>
      </c>
      <c r="AE564">
        <v>34.133166861412235</v>
      </c>
      <c r="AG564">
        <v>0.56196391600118301</v>
      </c>
      <c r="AH564">
        <v>0.86600001439853691</v>
      </c>
    </row>
    <row r="565" spans="1:34">
      <c r="A565">
        <v>11</v>
      </c>
      <c r="B565">
        <v>123</v>
      </c>
      <c r="C565">
        <v>2017</v>
      </c>
      <c r="D565">
        <v>99</v>
      </c>
      <c r="E565">
        <v>99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15</v>
      </c>
      <c r="M565">
        <v>99</v>
      </c>
      <c r="N565">
        <v>99</v>
      </c>
      <c r="O565">
        <v>99</v>
      </c>
      <c r="P565">
        <v>9999</v>
      </c>
      <c r="Q565">
        <v>3</v>
      </c>
      <c r="R565">
        <v>3</v>
      </c>
      <c r="S565">
        <v>15</v>
      </c>
      <c r="T565">
        <v>6.333333333333333</v>
      </c>
      <c r="U565">
        <v>58.033333333333353</v>
      </c>
      <c r="V565">
        <v>0</v>
      </c>
      <c r="W565">
        <v>0</v>
      </c>
      <c r="X565">
        <v>100</v>
      </c>
      <c r="Y565">
        <v>100</v>
      </c>
      <c r="Z565">
        <v>100</v>
      </c>
      <c r="AA565">
        <v>6.2887907334310258</v>
      </c>
      <c r="AB565">
        <v>0</v>
      </c>
      <c r="AC565">
        <v>1.6996731711975963</v>
      </c>
      <c r="AE565">
        <v>63.513513513513857</v>
      </c>
      <c r="AG565">
        <v>4.4365572315882881E-2</v>
      </c>
      <c r="AH565">
        <v>6.2669632765311054E-2</v>
      </c>
    </row>
    <row r="566" spans="1:34">
      <c r="A566">
        <v>11</v>
      </c>
      <c r="B566">
        <v>124</v>
      </c>
      <c r="C566">
        <v>2016</v>
      </c>
      <c r="D566">
        <v>99</v>
      </c>
      <c r="E566">
        <v>99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1</v>
      </c>
      <c r="M566">
        <v>99</v>
      </c>
      <c r="N566">
        <v>99</v>
      </c>
      <c r="O566">
        <v>99</v>
      </c>
      <c r="P566">
        <v>9999</v>
      </c>
      <c r="Q566">
        <v>6</v>
      </c>
      <c r="R566">
        <v>6</v>
      </c>
      <c r="S566">
        <v>1</v>
      </c>
      <c r="T566">
        <v>2.6666666666666661</v>
      </c>
      <c r="U566">
        <v>24.966666666666672</v>
      </c>
      <c r="V566">
        <v>0</v>
      </c>
      <c r="W566">
        <v>0</v>
      </c>
      <c r="X566">
        <v>83.333333333333314</v>
      </c>
      <c r="Y566">
        <v>50</v>
      </c>
      <c r="Z566">
        <v>16.666666666666671</v>
      </c>
      <c r="AA566">
        <v>9.2832585275262485</v>
      </c>
      <c r="AB566">
        <v>0</v>
      </c>
      <c r="AC566">
        <v>0.7453559924999299</v>
      </c>
      <c r="AE566">
        <v>33.561362526008757</v>
      </c>
      <c r="AG566">
        <v>8.6780445472953424E-2</v>
      </c>
      <c r="AH566">
        <v>5.1316800051522338E-2</v>
      </c>
    </row>
    <row r="567" spans="1:34">
      <c r="A567">
        <v>11</v>
      </c>
      <c r="B567">
        <v>125</v>
      </c>
      <c r="C567">
        <v>2016</v>
      </c>
      <c r="D567">
        <v>99</v>
      </c>
      <c r="E567">
        <v>99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2</v>
      </c>
      <c r="M567">
        <v>99</v>
      </c>
      <c r="N567">
        <v>99</v>
      </c>
      <c r="O567">
        <v>99</v>
      </c>
      <c r="P567">
        <v>9999</v>
      </c>
      <c r="Q567">
        <v>28</v>
      </c>
      <c r="R567">
        <v>27</v>
      </c>
      <c r="S567">
        <v>2</v>
      </c>
      <c r="T567">
        <v>3</v>
      </c>
      <c r="U567">
        <v>26.322222222222219</v>
      </c>
      <c r="V567">
        <v>0</v>
      </c>
      <c r="W567">
        <v>0</v>
      </c>
      <c r="X567">
        <v>88.8888888888889</v>
      </c>
      <c r="Y567">
        <v>62.962962962962969</v>
      </c>
      <c r="Z567">
        <v>22.222222222222225</v>
      </c>
      <c r="AA567">
        <v>8.9260888259301687</v>
      </c>
      <c r="AB567">
        <v>0</v>
      </c>
      <c r="AC567">
        <v>1.1547005383792519</v>
      </c>
      <c r="AE567">
        <v>20.015242597657995</v>
      </c>
      <c r="AG567">
        <v>0.3905120046282905</v>
      </c>
      <c r="AH567">
        <v>0.24346361679984593</v>
      </c>
    </row>
    <row r="568" spans="1:34">
      <c r="A568">
        <v>11</v>
      </c>
      <c r="B568">
        <v>126</v>
      </c>
      <c r="C568">
        <v>2016</v>
      </c>
      <c r="D568">
        <v>99</v>
      </c>
      <c r="E568">
        <v>99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3</v>
      </c>
      <c r="M568">
        <v>99</v>
      </c>
      <c r="N568">
        <v>99</v>
      </c>
      <c r="O568">
        <v>99</v>
      </c>
      <c r="P568">
        <v>9999</v>
      </c>
      <c r="Q568">
        <v>39</v>
      </c>
      <c r="R568">
        <v>41</v>
      </c>
      <c r="S568">
        <v>3</v>
      </c>
      <c r="T568">
        <v>3.8292682926829271</v>
      </c>
      <c r="U568">
        <v>21.139024390243897</v>
      </c>
      <c r="V568">
        <v>0</v>
      </c>
      <c r="W568">
        <v>2.4390243902439024</v>
      </c>
      <c r="X568">
        <v>65.853658536585371</v>
      </c>
      <c r="Y568">
        <v>34.146341463414643</v>
      </c>
      <c r="Z568">
        <v>2.4390243902439024</v>
      </c>
      <c r="AA568">
        <v>7.6194512973426196</v>
      </c>
      <c r="AB568">
        <v>0</v>
      </c>
      <c r="AC568">
        <v>1.5125884618257222</v>
      </c>
      <c r="AE568">
        <v>40.669086583951859</v>
      </c>
      <c r="AG568">
        <v>0.59299971073184843</v>
      </c>
      <c r="AH568">
        <v>0.29690434315523623</v>
      </c>
    </row>
    <row r="569" spans="1:34">
      <c r="A569">
        <v>11</v>
      </c>
      <c r="B569">
        <v>127</v>
      </c>
      <c r="C569">
        <v>2016</v>
      </c>
      <c r="D569">
        <v>99</v>
      </c>
      <c r="E569">
        <v>99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4</v>
      </c>
      <c r="M569">
        <v>99</v>
      </c>
      <c r="N569">
        <v>99</v>
      </c>
      <c r="O569">
        <v>99</v>
      </c>
      <c r="P569">
        <v>9999</v>
      </c>
      <c r="Q569">
        <v>84</v>
      </c>
      <c r="R569">
        <v>97</v>
      </c>
      <c r="S569">
        <v>4</v>
      </c>
      <c r="T569">
        <v>4.0927835051546388</v>
      </c>
      <c r="U569">
        <v>24.30721649484536</v>
      </c>
      <c r="V569">
        <v>0</v>
      </c>
      <c r="W569">
        <v>0</v>
      </c>
      <c r="X569">
        <v>86.597938144329902</v>
      </c>
      <c r="Y569">
        <v>52.577319587628871</v>
      </c>
      <c r="Z569">
        <v>6.1855670103092786</v>
      </c>
      <c r="AA569">
        <v>7.25929546186231</v>
      </c>
      <c r="AB569">
        <v>0</v>
      </c>
      <c r="AC569">
        <v>1.2769363644689509</v>
      </c>
      <c r="AE569">
        <v>18.17647829049502</v>
      </c>
      <c r="AG569">
        <v>1.4029505351460809</v>
      </c>
      <c r="AH569">
        <v>0.80770861923550907</v>
      </c>
    </row>
    <row r="570" spans="1:34">
      <c r="A570">
        <v>11</v>
      </c>
      <c r="B570">
        <v>128</v>
      </c>
      <c r="C570">
        <v>2016</v>
      </c>
      <c r="D570">
        <v>99</v>
      </c>
      <c r="E570">
        <v>99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5</v>
      </c>
      <c r="M570">
        <v>99</v>
      </c>
      <c r="N570">
        <v>99</v>
      </c>
      <c r="O570">
        <v>99</v>
      </c>
      <c r="P570">
        <v>9999</v>
      </c>
      <c r="Q570">
        <v>215</v>
      </c>
      <c r="R570">
        <v>246</v>
      </c>
      <c r="S570">
        <v>5</v>
      </c>
      <c r="T570">
        <v>4.9715447154471564</v>
      </c>
      <c r="U570">
        <v>25.861382113821151</v>
      </c>
      <c r="V570">
        <v>0</v>
      </c>
      <c r="W570">
        <v>1.2195121951219512</v>
      </c>
      <c r="X570">
        <v>91.056910569105682</v>
      </c>
      <c r="Y570">
        <v>60.16260162601624</v>
      </c>
      <c r="Z570">
        <v>12.195121951219512</v>
      </c>
      <c r="AA570">
        <v>7.6898738003540226</v>
      </c>
      <c r="AB570">
        <v>0</v>
      </c>
      <c r="AC570">
        <v>1.5312474496519397</v>
      </c>
      <c r="AE570">
        <v>9.6362112338581678</v>
      </c>
      <c r="AG570">
        <v>3.5579982643910912</v>
      </c>
      <c r="AH570">
        <v>2.1793881858997319</v>
      </c>
    </row>
    <row r="571" spans="1:34">
      <c r="A571">
        <v>11</v>
      </c>
      <c r="B571">
        <v>129</v>
      </c>
      <c r="C571">
        <v>2016</v>
      </c>
      <c r="D571">
        <v>99</v>
      </c>
      <c r="E571">
        <v>99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6</v>
      </c>
      <c r="M571">
        <v>99</v>
      </c>
      <c r="N571">
        <v>99</v>
      </c>
      <c r="O571">
        <v>99</v>
      </c>
      <c r="P571">
        <v>9999</v>
      </c>
      <c r="Q571">
        <v>477</v>
      </c>
      <c r="R571">
        <v>549</v>
      </c>
      <c r="S571">
        <v>6</v>
      </c>
      <c r="T571">
        <v>5.6029143897996336</v>
      </c>
      <c r="U571">
        <v>28.628597449908959</v>
      </c>
      <c r="V571">
        <v>32.969034608378863</v>
      </c>
      <c r="W571">
        <v>4.007285974499089</v>
      </c>
      <c r="X571">
        <v>94.171220400728629</v>
      </c>
      <c r="Y571">
        <v>70.673952641165755</v>
      </c>
      <c r="Z571">
        <v>23.861566484517304</v>
      </c>
      <c r="AA571">
        <v>8.4499060707679554</v>
      </c>
      <c r="AB571">
        <v>0</v>
      </c>
      <c r="AC571">
        <v>1.7047214713960877</v>
      </c>
      <c r="AE571">
        <v>16.081209458650726</v>
      </c>
      <c r="AG571">
        <v>7.9404107607752383</v>
      </c>
      <c r="AH571">
        <v>5.3841874371814544</v>
      </c>
    </row>
    <row r="572" spans="1:34">
      <c r="A572">
        <v>11</v>
      </c>
      <c r="B572">
        <v>130</v>
      </c>
      <c r="C572">
        <v>2016</v>
      </c>
      <c r="D572">
        <v>99</v>
      </c>
      <c r="E572">
        <v>99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7</v>
      </c>
      <c r="M572">
        <v>99</v>
      </c>
      <c r="N572">
        <v>99</v>
      </c>
      <c r="O572">
        <v>99</v>
      </c>
      <c r="P572">
        <v>9999</v>
      </c>
      <c r="Q572">
        <v>713</v>
      </c>
      <c r="R572">
        <v>826</v>
      </c>
      <c r="S572">
        <v>7</v>
      </c>
      <c r="T572">
        <v>6.5108958837772395</v>
      </c>
      <c r="U572">
        <v>32.939830508474614</v>
      </c>
      <c r="V572">
        <v>25.181598062953995</v>
      </c>
      <c r="W572">
        <v>10.774818401937049</v>
      </c>
      <c r="X572">
        <v>96.731234866828089</v>
      </c>
      <c r="Y572">
        <v>83.292978208232455</v>
      </c>
      <c r="Z572">
        <v>42.978208232445525</v>
      </c>
      <c r="AA572">
        <v>9.2700512062200247</v>
      </c>
      <c r="AB572">
        <v>0</v>
      </c>
      <c r="AC572">
        <v>1.7363796968490357</v>
      </c>
      <c r="AE572">
        <v>16.136141040931541</v>
      </c>
      <c r="AG572">
        <v>11.946774660109922</v>
      </c>
      <c r="AH572">
        <v>9.3207135570216071</v>
      </c>
    </row>
    <row r="573" spans="1:34">
      <c r="A573">
        <v>11</v>
      </c>
      <c r="B573">
        <v>131</v>
      </c>
      <c r="C573">
        <v>2016</v>
      </c>
      <c r="D573">
        <v>99</v>
      </c>
      <c r="E573">
        <v>99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8</v>
      </c>
      <c r="M573">
        <v>99</v>
      </c>
      <c r="N573">
        <v>99</v>
      </c>
      <c r="O573">
        <v>99</v>
      </c>
      <c r="P573">
        <v>9999</v>
      </c>
      <c r="Q573">
        <v>1182</v>
      </c>
      <c r="R573">
        <v>1386</v>
      </c>
      <c r="S573">
        <v>8</v>
      </c>
      <c r="T573">
        <v>7.2337662337662323</v>
      </c>
      <c r="U573">
        <v>37.901659451659505</v>
      </c>
      <c r="V573">
        <v>16.738816738816741</v>
      </c>
      <c r="W573">
        <v>21.284271284271284</v>
      </c>
      <c r="X573">
        <v>99.494949494949509</v>
      </c>
      <c r="Y573">
        <v>93.578643578643579</v>
      </c>
      <c r="Z573">
        <v>60.966810966810961</v>
      </c>
      <c r="AA573">
        <v>9.5317130802795909</v>
      </c>
      <c r="AB573">
        <v>0</v>
      </c>
      <c r="AC573">
        <v>1.8579146520882623</v>
      </c>
      <c r="AE573">
        <v>15.300831207169445</v>
      </c>
      <c r="AG573">
        <v>20.046282904252244</v>
      </c>
      <c r="AH573">
        <v>17.995719260791443</v>
      </c>
    </row>
    <row r="574" spans="1:34">
      <c r="A574">
        <v>11</v>
      </c>
      <c r="B574">
        <v>132</v>
      </c>
      <c r="C574">
        <v>2016</v>
      </c>
      <c r="D574">
        <v>99</v>
      </c>
      <c r="E574">
        <v>99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9</v>
      </c>
      <c r="M574">
        <v>99</v>
      </c>
      <c r="N574">
        <v>99</v>
      </c>
      <c r="O574">
        <v>99</v>
      </c>
      <c r="P574">
        <v>9999</v>
      </c>
      <c r="Q574">
        <v>1410</v>
      </c>
      <c r="R574">
        <v>1674</v>
      </c>
      <c r="S574">
        <v>9</v>
      </c>
      <c r="T574">
        <v>7.6403823178016719</v>
      </c>
      <c r="U574">
        <v>45.432078853046576</v>
      </c>
      <c r="V574">
        <v>6.2724014336917548</v>
      </c>
      <c r="W574">
        <v>30.346475507765817</v>
      </c>
      <c r="X574">
        <v>100</v>
      </c>
      <c r="Y574">
        <v>99.462365591397884</v>
      </c>
      <c r="Z574">
        <v>87.75388291517325</v>
      </c>
      <c r="AA574">
        <v>8.8329311927666634</v>
      </c>
      <c r="AB574">
        <v>0</v>
      </c>
      <c r="AC574">
        <v>1.9652765507018877</v>
      </c>
      <c r="AE574">
        <v>26.008651005817875</v>
      </c>
      <c r="AG574">
        <v>24.211744286954005</v>
      </c>
      <c r="AH574">
        <v>26.053484575156496</v>
      </c>
    </row>
    <row r="575" spans="1:34">
      <c r="A575">
        <v>11</v>
      </c>
      <c r="B575">
        <v>133</v>
      </c>
      <c r="C575">
        <v>2016</v>
      </c>
      <c r="D575">
        <v>99</v>
      </c>
      <c r="E575">
        <v>99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10</v>
      </c>
      <c r="M575">
        <v>99</v>
      </c>
      <c r="N575">
        <v>99</v>
      </c>
      <c r="O575">
        <v>99</v>
      </c>
      <c r="P575">
        <v>9999</v>
      </c>
      <c r="Q575">
        <v>771</v>
      </c>
      <c r="R575">
        <v>909</v>
      </c>
      <c r="S575">
        <v>10</v>
      </c>
      <c r="T575">
        <v>7.8745874587458733</v>
      </c>
      <c r="U575">
        <v>49.843014301430223</v>
      </c>
      <c r="V575">
        <v>3.0803080308030797</v>
      </c>
      <c r="W575">
        <v>35.093509350935115</v>
      </c>
      <c r="X575">
        <v>100</v>
      </c>
      <c r="Y575">
        <v>100</v>
      </c>
      <c r="Z575">
        <v>95.709570957095707</v>
      </c>
      <c r="AA575">
        <v>8.3048468982327819</v>
      </c>
      <c r="AB575">
        <v>0</v>
      </c>
      <c r="AC575">
        <v>1.9265109425507845</v>
      </c>
      <c r="AE575">
        <v>35.691042964176908</v>
      </c>
      <c r="AG575">
        <v>13.14723748915244</v>
      </c>
      <c r="AH575">
        <v>15.520865520522964</v>
      </c>
    </row>
    <row r="576" spans="1:34">
      <c r="A576">
        <v>11</v>
      </c>
      <c r="B576">
        <v>134</v>
      </c>
      <c r="C576">
        <v>2016</v>
      </c>
      <c r="D576">
        <v>99</v>
      </c>
      <c r="E576">
        <v>99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11</v>
      </c>
      <c r="M576">
        <v>99</v>
      </c>
      <c r="N576">
        <v>99</v>
      </c>
      <c r="O576">
        <v>99</v>
      </c>
      <c r="P576">
        <v>9999</v>
      </c>
      <c r="Q576">
        <v>595</v>
      </c>
      <c r="R576">
        <v>663</v>
      </c>
      <c r="S576">
        <v>11</v>
      </c>
      <c r="T576">
        <v>8.144796380090499</v>
      </c>
      <c r="U576">
        <v>53.838461538461488</v>
      </c>
      <c r="V576">
        <v>1.357466063348417</v>
      </c>
      <c r="W576">
        <v>36.651583710407245</v>
      </c>
      <c r="X576">
        <v>100</v>
      </c>
      <c r="Y576">
        <v>99.849170437405689</v>
      </c>
      <c r="Z576">
        <v>98.19004524886877</v>
      </c>
      <c r="AA576">
        <v>8.2234452409027696</v>
      </c>
      <c r="AB576">
        <v>0</v>
      </c>
      <c r="AC576">
        <v>2.0381354962126674</v>
      </c>
      <c r="AE576">
        <v>40.331385488680475</v>
      </c>
      <c r="AG576">
        <v>9.5892392247613518</v>
      </c>
      <c r="AH576">
        <v>12.227957584506552</v>
      </c>
    </row>
    <row r="577" spans="1:34">
      <c r="A577">
        <v>11</v>
      </c>
      <c r="B577">
        <v>135</v>
      </c>
      <c r="C577">
        <v>2016</v>
      </c>
      <c r="D577">
        <v>99</v>
      </c>
      <c r="E577">
        <v>99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12</v>
      </c>
      <c r="M577">
        <v>99</v>
      </c>
      <c r="N577">
        <v>99</v>
      </c>
      <c r="O577">
        <v>99</v>
      </c>
      <c r="P577">
        <v>9999</v>
      </c>
      <c r="Q577">
        <v>311</v>
      </c>
      <c r="R577">
        <v>332</v>
      </c>
      <c r="S577">
        <v>12</v>
      </c>
      <c r="T577">
        <v>8.3373493975903621</v>
      </c>
      <c r="U577">
        <v>57.450301204819247</v>
      </c>
      <c r="V577">
        <v>0.3012048192771084</v>
      </c>
      <c r="W577">
        <v>46.084337349397593</v>
      </c>
      <c r="X577">
        <v>100</v>
      </c>
      <c r="Y577">
        <v>100</v>
      </c>
      <c r="Z577">
        <v>99.698795180722882</v>
      </c>
      <c r="AA577">
        <v>7.6378239918815778</v>
      </c>
      <c r="AB577">
        <v>0</v>
      </c>
      <c r="AC577">
        <v>2.0957622671312111</v>
      </c>
      <c r="AE577">
        <v>34.564302031187779</v>
      </c>
      <c r="AG577">
        <v>4.8018513161700893</v>
      </c>
      <c r="AH577">
        <v>6.5339852188431955</v>
      </c>
    </row>
    <row r="578" spans="1:34">
      <c r="A578">
        <v>11</v>
      </c>
      <c r="B578">
        <v>136</v>
      </c>
      <c r="C578">
        <v>2016</v>
      </c>
      <c r="D578">
        <v>99</v>
      </c>
      <c r="E578">
        <v>99</v>
      </c>
      <c r="F578">
        <v>99</v>
      </c>
      <c r="G578">
        <v>99</v>
      </c>
      <c r="H578">
        <v>99</v>
      </c>
      <c r="I578">
        <v>99</v>
      </c>
      <c r="J578">
        <v>999</v>
      </c>
      <c r="K578">
        <v>99</v>
      </c>
      <c r="L578">
        <v>13</v>
      </c>
      <c r="M578">
        <v>99</v>
      </c>
      <c r="N578">
        <v>99</v>
      </c>
      <c r="O578">
        <v>99</v>
      </c>
      <c r="P578">
        <v>9999</v>
      </c>
      <c r="Q578">
        <v>94</v>
      </c>
      <c r="R578">
        <v>94</v>
      </c>
      <c r="S578">
        <v>13</v>
      </c>
      <c r="T578">
        <v>8.8936170212765937</v>
      </c>
      <c r="U578">
        <v>63.043617021276624</v>
      </c>
      <c r="V578">
        <v>0</v>
      </c>
      <c r="W578">
        <v>59.574468085106389</v>
      </c>
      <c r="X578">
        <v>100</v>
      </c>
      <c r="Y578">
        <v>100</v>
      </c>
      <c r="Z578">
        <v>100</v>
      </c>
      <c r="AA578">
        <v>8.8819391033886248</v>
      </c>
      <c r="AB578">
        <v>0</v>
      </c>
      <c r="AC578">
        <v>2.1999423837058036</v>
      </c>
      <c r="AE578">
        <v>45.680803223503517</v>
      </c>
      <c r="AG578">
        <v>1.3595603124096036</v>
      </c>
      <c r="AH578">
        <v>2.0300967208633276</v>
      </c>
    </row>
    <row r="579" spans="1:34">
      <c r="A579">
        <v>11</v>
      </c>
      <c r="B579">
        <v>137</v>
      </c>
      <c r="C579">
        <v>2016</v>
      </c>
      <c r="D579">
        <v>99</v>
      </c>
      <c r="E579">
        <v>99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14</v>
      </c>
      <c r="M579">
        <v>99</v>
      </c>
      <c r="N579">
        <v>99</v>
      </c>
      <c r="O579">
        <v>99</v>
      </c>
      <c r="P579">
        <v>9999</v>
      </c>
      <c r="Q579">
        <v>57</v>
      </c>
      <c r="R579">
        <v>55</v>
      </c>
      <c r="S579">
        <v>14</v>
      </c>
      <c r="T579">
        <v>8.2909090909090892</v>
      </c>
      <c r="U579">
        <v>61.085454545454574</v>
      </c>
      <c r="V579">
        <v>0</v>
      </c>
      <c r="W579">
        <v>36.363636363636367</v>
      </c>
      <c r="X579">
        <v>100</v>
      </c>
      <c r="Y579">
        <v>100</v>
      </c>
      <c r="Z579">
        <v>100</v>
      </c>
      <c r="AA579">
        <v>7.4725781891784306</v>
      </c>
      <c r="AB579">
        <v>0</v>
      </c>
      <c r="AC579">
        <v>2.0860813831655944</v>
      </c>
      <c r="AE579">
        <v>32.603802745198394</v>
      </c>
      <c r="AG579">
        <v>0.79548741683540636</v>
      </c>
      <c r="AH579">
        <v>1.1509282585654179</v>
      </c>
    </row>
    <row r="580" spans="1:34">
      <c r="A580">
        <v>11</v>
      </c>
      <c r="B580">
        <v>138</v>
      </c>
      <c r="C580">
        <v>2016</v>
      </c>
      <c r="D580">
        <v>99</v>
      </c>
      <c r="E580">
        <v>99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15</v>
      </c>
      <c r="M580">
        <v>99</v>
      </c>
      <c r="N580">
        <v>99</v>
      </c>
      <c r="O580">
        <v>99</v>
      </c>
      <c r="P580">
        <v>9999</v>
      </c>
      <c r="Q580">
        <v>9</v>
      </c>
      <c r="R580">
        <v>9</v>
      </c>
      <c r="S580">
        <v>15</v>
      </c>
      <c r="T580">
        <v>9.3333333333333357</v>
      </c>
      <c r="U580">
        <v>65.933333333333351</v>
      </c>
      <c r="V580">
        <v>0</v>
      </c>
      <c r="W580">
        <v>66.666666666666686</v>
      </c>
      <c r="X580">
        <v>100</v>
      </c>
      <c r="Y580">
        <v>100</v>
      </c>
      <c r="Z580">
        <v>100</v>
      </c>
      <c r="AA580">
        <v>5.0462307165293661</v>
      </c>
      <c r="AB580">
        <v>0</v>
      </c>
      <c r="AC580">
        <v>2.2607766610417523</v>
      </c>
      <c r="AE580">
        <v>79.278811620031547</v>
      </c>
      <c r="AG580">
        <v>0.13017066820943013</v>
      </c>
      <c r="AH580">
        <v>0.20328030140569656</v>
      </c>
    </row>
    <row r="581" spans="1:34">
      <c r="A581">
        <v>11</v>
      </c>
      <c r="B581">
        <v>139</v>
      </c>
      <c r="C581">
        <v>2015</v>
      </c>
      <c r="D581">
        <v>99</v>
      </c>
      <c r="E581">
        <v>99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1</v>
      </c>
      <c r="M581">
        <v>99</v>
      </c>
      <c r="N581">
        <v>99</v>
      </c>
      <c r="O581">
        <v>99</v>
      </c>
      <c r="P581">
        <v>9999</v>
      </c>
      <c r="Q581">
        <v>11</v>
      </c>
      <c r="R581">
        <v>11</v>
      </c>
      <c r="S581">
        <v>1</v>
      </c>
      <c r="T581">
        <v>2.8181818181818179</v>
      </c>
      <c r="U581">
        <v>22.354545454545448</v>
      </c>
      <c r="V581">
        <v>0</v>
      </c>
      <c r="W581">
        <v>0</v>
      </c>
      <c r="X581">
        <v>81.818181818181813</v>
      </c>
      <c r="Y581">
        <v>54.545454545454554</v>
      </c>
      <c r="Z581">
        <v>0</v>
      </c>
      <c r="AA581">
        <v>7.6599743218610303</v>
      </c>
      <c r="AB581">
        <v>0</v>
      </c>
      <c r="AC581">
        <v>1.1134044285378077</v>
      </c>
      <c r="AE581">
        <v>7.8975426559729485</v>
      </c>
      <c r="AG581">
        <v>0.16342296835537071</v>
      </c>
      <c r="AH581">
        <v>8.7215715427782683E-2</v>
      </c>
    </row>
    <row r="582" spans="1:34">
      <c r="A582">
        <v>11</v>
      </c>
      <c r="B582">
        <v>140</v>
      </c>
      <c r="C582">
        <v>2015</v>
      </c>
      <c r="D582">
        <v>99</v>
      </c>
      <c r="E582">
        <v>99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2</v>
      </c>
      <c r="M582">
        <v>99</v>
      </c>
      <c r="N582">
        <v>99</v>
      </c>
      <c r="O582">
        <v>99</v>
      </c>
      <c r="P582">
        <v>9999</v>
      </c>
      <c r="Q582">
        <v>30</v>
      </c>
      <c r="R582">
        <v>34</v>
      </c>
      <c r="S582">
        <v>2</v>
      </c>
      <c r="T582">
        <v>3.5882352941176472</v>
      </c>
      <c r="U582">
        <v>24.979411764705887</v>
      </c>
      <c r="V582">
        <v>0</v>
      </c>
      <c r="W582">
        <v>0</v>
      </c>
      <c r="X582">
        <v>85.294117647058812</v>
      </c>
      <c r="Y582">
        <v>58.82352941176471</v>
      </c>
      <c r="Z582">
        <v>20.588235294117652</v>
      </c>
      <c r="AA582">
        <v>8.2843502145616892</v>
      </c>
      <c r="AB582">
        <v>0</v>
      </c>
      <c r="AC582">
        <v>1.4166581857402696</v>
      </c>
      <c r="AE582">
        <v>29.775358829369651</v>
      </c>
      <c r="AG582">
        <v>0.50512553855296405</v>
      </c>
      <c r="AH582">
        <v>0.30122939045472075</v>
      </c>
    </row>
    <row r="583" spans="1:34">
      <c r="A583">
        <v>11</v>
      </c>
      <c r="B583">
        <v>141</v>
      </c>
      <c r="C583">
        <v>2015</v>
      </c>
      <c r="D583">
        <v>99</v>
      </c>
      <c r="E583">
        <v>99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3</v>
      </c>
      <c r="M583">
        <v>99</v>
      </c>
      <c r="N583">
        <v>99</v>
      </c>
      <c r="O583">
        <v>99</v>
      </c>
      <c r="P583">
        <v>9999</v>
      </c>
      <c r="Q583">
        <v>48</v>
      </c>
      <c r="R583">
        <v>56</v>
      </c>
      <c r="S583">
        <v>3</v>
      </c>
      <c r="T583">
        <v>3.9107142857142847</v>
      </c>
      <c r="U583">
        <v>24.51785714285716</v>
      </c>
      <c r="V583">
        <v>0</v>
      </c>
      <c r="W583">
        <v>0</v>
      </c>
      <c r="X583">
        <v>89.285714285714306</v>
      </c>
      <c r="Y583">
        <v>44.642857142857153</v>
      </c>
      <c r="Z583">
        <v>12.5</v>
      </c>
      <c r="AA583">
        <v>7.8361139043819907</v>
      </c>
      <c r="AB583">
        <v>0</v>
      </c>
      <c r="AC583">
        <v>1.3130768897392673</v>
      </c>
      <c r="AE583">
        <v>43.940642064661006</v>
      </c>
      <c r="AG583">
        <v>0.8319714752637053</v>
      </c>
      <c r="AH583">
        <v>0.48697510078221112</v>
      </c>
    </row>
    <row r="584" spans="1:34">
      <c r="A584">
        <v>11</v>
      </c>
      <c r="B584">
        <v>142</v>
      </c>
      <c r="C584">
        <v>2015</v>
      </c>
      <c r="D584">
        <v>99</v>
      </c>
      <c r="E584">
        <v>99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4</v>
      </c>
      <c r="M584">
        <v>99</v>
      </c>
      <c r="N584">
        <v>99</v>
      </c>
      <c r="O584">
        <v>99</v>
      </c>
      <c r="P584">
        <v>9999</v>
      </c>
      <c r="Q584">
        <v>111</v>
      </c>
      <c r="R584">
        <v>117</v>
      </c>
      <c r="S584">
        <v>4</v>
      </c>
      <c r="T584">
        <v>4.367521367521368</v>
      </c>
      <c r="U584">
        <v>24.992307692307687</v>
      </c>
      <c r="V584">
        <v>0</v>
      </c>
      <c r="W584">
        <v>0</v>
      </c>
      <c r="X584">
        <v>88.8888888888889</v>
      </c>
      <c r="Y584">
        <v>55.555555555555557</v>
      </c>
      <c r="Z584">
        <v>12.820512820512819</v>
      </c>
      <c r="AA584">
        <v>7.8565684191082417</v>
      </c>
      <c r="AB584">
        <v>0</v>
      </c>
      <c r="AC584">
        <v>1.3996232130228197</v>
      </c>
      <c r="AE584">
        <v>20.35123579836339</v>
      </c>
      <c r="AG584">
        <v>1.7382261179616698</v>
      </c>
      <c r="AH584">
        <v>1.0371186396192733</v>
      </c>
    </row>
    <row r="585" spans="1:34">
      <c r="A585">
        <v>11</v>
      </c>
      <c r="B585">
        <v>143</v>
      </c>
      <c r="C585">
        <v>2015</v>
      </c>
      <c r="D585">
        <v>99</v>
      </c>
      <c r="E585">
        <v>99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5</v>
      </c>
      <c r="M585">
        <v>99</v>
      </c>
      <c r="N585">
        <v>99</v>
      </c>
      <c r="O585">
        <v>99</v>
      </c>
      <c r="P585">
        <v>9999</v>
      </c>
      <c r="Q585">
        <v>254</v>
      </c>
      <c r="R585">
        <v>290</v>
      </c>
      <c r="S585">
        <v>5</v>
      </c>
      <c r="T585">
        <v>5.0586206896551715</v>
      </c>
      <c r="U585">
        <v>26.531034482758624</v>
      </c>
      <c r="V585">
        <v>0</v>
      </c>
      <c r="W585">
        <v>0.68965517241379304</v>
      </c>
      <c r="X585">
        <v>90.689655172413822</v>
      </c>
      <c r="Y585">
        <v>63.103448275862078</v>
      </c>
      <c r="Z585">
        <v>16.206896551724139</v>
      </c>
      <c r="AA585">
        <v>8.337625703887225</v>
      </c>
      <c r="AB585">
        <v>0</v>
      </c>
      <c r="AC585">
        <v>2.3237925661741881</v>
      </c>
      <c r="AE585">
        <v>16.209593252152047</v>
      </c>
      <c r="AG585">
        <v>4.3084237111870438</v>
      </c>
      <c r="AH585">
        <v>2.7289048983381874</v>
      </c>
    </row>
    <row r="586" spans="1:34">
      <c r="A586">
        <v>11</v>
      </c>
      <c r="B586">
        <v>144</v>
      </c>
      <c r="C586">
        <v>2015</v>
      </c>
      <c r="D586">
        <v>99</v>
      </c>
      <c r="E586">
        <v>99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6</v>
      </c>
      <c r="M586">
        <v>99</v>
      </c>
      <c r="N586">
        <v>99</v>
      </c>
      <c r="O586">
        <v>99</v>
      </c>
      <c r="P586">
        <v>9999</v>
      </c>
      <c r="Q586">
        <v>444</v>
      </c>
      <c r="R586">
        <v>505</v>
      </c>
      <c r="S586">
        <v>6</v>
      </c>
      <c r="T586">
        <v>5.7326732673267324</v>
      </c>
      <c r="U586">
        <v>29.681782178217816</v>
      </c>
      <c r="V586">
        <v>29.108910891089113</v>
      </c>
      <c r="W586">
        <v>4.9504950495049505</v>
      </c>
      <c r="X586">
        <v>96.435643564356454</v>
      </c>
      <c r="Y586">
        <v>73.663366336633686</v>
      </c>
      <c r="Z586">
        <v>29.108910891089113</v>
      </c>
      <c r="AA586">
        <v>8.6562988450681768</v>
      </c>
      <c r="AB586">
        <v>0</v>
      </c>
      <c r="AC586">
        <v>1.6691201755932643</v>
      </c>
      <c r="AE586">
        <v>15.58486114396448</v>
      </c>
      <c r="AG586">
        <v>7.5025999108601997</v>
      </c>
      <c r="AH586">
        <v>5.3163990372576757</v>
      </c>
    </row>
    <row r="587" spans="1:34">
      <c r="A587">
        <v>11</v>
      </c>
      <c r="B587">
        <v>145</v>
      </c>
      <c r="C587">
        <v>2015</v>
      </c>
      <c r="D587">
        <v>99</v>
      </c>
      <c r="E587">
        <v>99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7</v>
      </c>
      <c r="M587">
        <v>99</v>
      </c>
      <c r="N587">
        <v>99</v>
      </c>
      <c r="O587">
        <v>99</v>
      </c>
      <c r="P587">
        <v>9999</v>
      </c>
      <c r="Q587">
        <v>640</v>
      </c>
      <c r="R587">
        <v>733</v>
      </c>
      <c r="S587">
        <v>7</v>
      </c>
      <c r="T587">
        <v>6.4133697135061398</v>
      </c>
      <c r="U587">
        <v>33.356070941337009</v>
      </c>
      <c r="V587">
        <v>30.832196452933161</v>
      </c>
      <c r="W587">
        <v>11.59618008185539</v>
      </c>
      <c r="X587">
        <v>98.635743519781727</v>
      </c>
      <c r="Y587">
        <v>89.222373806275613</v>
      </c>
      <c r="Z587">
        <v>41.609822646657562</v>
      </c>
      <c r="AA587">
        <v>8.7267668935955811</v>
      </c>
      <c r="AB587">
        <v>0</v>
      </c>
      <c r="AC587">
        <v>1.7558124003652724</v>
      </c>
      <c r="AE587">
        <v>14.884203857300404</v>
      </c>
      <c r="AG587">
        <v>10.889912345862424</v>
      </c>
      <c r="AH587">
        <v>8.6719163977604303</v>
      </c>
    </row>
    <row r="588" spans="1:34">
      <c r="A588">
        <v>11</v>
      </c>
      <c r="B588">
        <v>146</v>
      </c>
      <c r="C588">
        <v>2015</v>
      </c>
      <c r="D588">
        <v>99</v>
      </c>
      <c r="E588">
        <v>99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8</v>
      </c>
      <c r="M588">
        <v>99</v>
      </c>
      <c r="N588">
        <v>99</v>
      </c>
      <c r="O588">
        <v>99</v>
      </c>
      <c r="P588">
        <v>9999</v>
      </c>
      <c r="Q588">
        <v>1084</v>
      </c>
      <c r="R588">
        <v>1273</v>
      </c>
      <c r="S588">
        <v>8</v>
      </c>
      <c r="T588">
        <v>7.01413982717989</v>
      </c>
      <c r="U588">
        <v>37.539984289080849</v>
      </c>
      <c r="V588">
        <v>16.967792615868028</v>
      </c>
      <c r="W588">
        <v>20.895522388059703</v>
      </c>
      <c r="X588">
        <v>99.764336213668514</v>
      </c>
      <c r="Y588">
        <v>94.029850746268622</v>
      </c>
      <c r="Z588">
        <v>61.901021209740783</v>
      </c>
      <c r="AA588">
        <v>8.9654865334883613</v>
      </c>
      <c r="AB588">
        <v>0</v>
      </c>
      <c r="AC588">
        <v>2.2337385630103679</v>
      </c>
      <c r="AE588">
        <v>17.018176758303341</v>
      </c>
      <c r="AG588">
        <v>18.912494428762436</v>
      </c>
      <c r="AH588">
        <v>16.949570944079071</v>
      </c>
    </row>
    <row r="589" spans="1:34">
      <c r="A589">
        <v>11</v>
      </c>
      <c r="B589">
        <v>147</v>
      </c>
      <c r="C589">
        <v>2015</v>
      </c>
      <c r="D589">
        <v>99</v>
      </c>
      <c r="E589">
        <v>99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9</v>
      </c>
      <c r="M589">
        <v>99</v>
      </c>
      <c r="N589">
        <v>99</v>
      </c>
      <c r="O589">
        <v>99</v>
      </c>
      <c r="P589">
        <v>9999</v>
      </c>
      <c r="Q589">
        <v>1304</v>
      </c>
      <c r="R589">
        <v>1554</v>
      </c>
      <c r="S589">
        <v>9</v>
      </c>
      <c r="T589">
        <v>7.6383526383526386</v>
      </c>
      <c r="U589">
        <v>44.353474903474847</v>
      </c>
      <c r="V589">
        <v>8.687258687258689</v>
      </c>
      <c r="W589">
        <v>29.794079794079796</v>
      </c>
      <c r="X589">
        <v>100</v>
      </c>
      <c r="Y589">
        <v>98.841698841698843</v>
      </c>
      <c r="Z589">
        <v>85.07078507078505</v>
      </c>
      <c r="AA589">
        <v>8.9253642819043275</v>
      </c>
      <c r="AB589">
        <v>0</v>
      </c>
      <c r="AC589">
        <v>2.0247430494229963</v>
      </c>
      <c r="AE589">
        <v>33.44471658377379</v>
      </c>
      <c r="AG589">
        <v>23.087208438567817</v>
      </c>
      <c r="AH589">
        <v>24.446398334992033</v>
      </c>
    </row>
    <row r="590" spans="1:34">
      <c r="A590">
        <v>11</v>
      </c>
      <c r="B590">
        <v>148</v>
      </c>
      <c r="C590">
        <v>2015</v>
      </c>
      <c r="D590">
        <v>99</v>
      </c>
      <c r="E590">
        <v>99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10</v>
      </c>
      <c r="M590">
        <v>99</v>
      </c>
      <c r="N590">
        <v>99</v>
      </c>
      <c r="O590">
        <v>99</v>
      </c>
      <c r="P590">
        <v>9999</v>
      </c>
      <c r="Q590">
        <v>835</v>
      </c>
      <c r="R590">
        <v>969</v>
      </c>
      <c r="S590">
        <v>10</v>
      </c>
      <c r="T590">
        <v>7.8359133126934992</v>
      </c>
      <c r="U590">
        <v>49.451805985552035</v>
      </c>
      <c r="V590">
        <v>3.5087719298245608</v>
      </c>
      <c r="W590">
        <v>33.43653250773994</v>
      </c>
      <c r="X590">
        <v>100</v>
      </c>
      <c r="Y590">
        <v>99.793601651186805</v>
      </c>
      <c r="Z590">
        <v>94.324045407636731</v>
      </c>
      <c r="AA590">
        <v>8.7863541903475646</v>
      </c>
      <c r="AB590">
        <v>0</v>
      </c>
      <c r="AC590">
        <v>2.0920287595964373</v>
      </c>
      <c r="AE590">
        <v>44.59166133642816</v>
      </c>
      <c r="AG590">
        <v>14.396077848759475</v>
      </c>
      <c r="AH590">
        <v>16.995821164867131</v>
      </c>
    </row>
    <row r="591" spans="1:34">
      <c r="A591">
        <v>11</v>
      </c>
      <c r="B591">
        <v>149</v>
      </c>
      <c r="C591">
        <v>2015</v>
      </c>
      <c r="D591">
        <v>99</v>
      </c>
      <c r="E591">
        <v>99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11</v>
      </c>
      <c r="M591">
        <v>99</v>
      </c>
      <c r="N591">
        <v>99</v>
      </c>
      <c r="O591">
        <v>99</v>
      </c>
      <c r="P591">
        <v>9999</v>
      </c>
      <c r="Q591">
        <v>598</v>
      </c>
      <c r="R591">
        <v>710</v>
      </c>
      <c r="S591">
        <v>11</v>
      </c>
      <c r="T591">
        <v>8.0619718309859181</v>
      </c>
      <c r="U591">
        <v>52.78647887323951</v>
      </c>
      <c r="V591">
        <v>1.9718309859154923</v>
      </c>
      <c r="W591">
        <v>39.436619718309849</v>
      </c>
      <c r="X591">
        <v>100</v>
      </c>
      <c r="Y591">
        <v>100</v>
      </c>
      <c r="Z591">
        <v>97.464788732394382</v>
      </c>
      <c r="AA591">
        <v>8.8915587598083103</v>
      </c>
      <c r="AB591">
        <v>0</v>
      </c>
      <c r="AC591">
        <v>2.653000756368344</v>
      </c>
      <c r="AE591">
        <v>34.030062462758593</v>
      </c>
      <c r="AG591">
        <v>10.548209775664832</v>
      </c>
      <c r="AH591">
        <v>13.292824193121659</v>
      </c>
    </row>
    <row r="592" spans="1:34">
      <c r="A592">
        <v>11</v>
      </c>
      <c r="B592">
        <v>150</v>
      </c>
      <c r="C592">
        <v>2015</v>
      </c>
      <c r="D592">
        <v>99</v>
      </c>
      <c r="E592">
        <v>99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12</v>
      </c>
      <c r="M592">
        <v>99</v>
      </c>
      <c r="N592">
        <v>99</v>
      </c>
      <c r="O592">
        <v>99</v>
      </c>
      <c r="P592">
        <v>9999</v>
      </c>
      <c r="Q592">
        <v>290</v>
      </c>
      <c r="R592">
        <v>319</v>
      </c>
      <c r="S592">
        <v>12</v>
      </c>
      <c r="T592">
        <v>8.1724137931034484</v>
      </c>
      <c r="U592">
        <v>55.551724137931053</v>
      </c>
      <c r="V592">
        <v>0.6269592476489031</v>
      </c>
      <c r="W592">
        <v>39.811912225705328</v>
      </c>
      <c r="X592">
        <v>100</v>
      </c>
      <c r="Y592">
        <v>100</v>
      </c>
      <c r="Z592">
        <v>99.059561128526681</v>
      </c>
      <c r="AA592">
        <v>8.6031044465504127</v>
      </c>
      <c r="AB592">
        <v>0</v>
      </c>
      <c r="AC592">
        <v>1.9147318999896452</v>
      </c>
      <c r="AE592">
        <v>43.776500838943555</v>
      </c>
      <c r="AG592">
        <v>4.7392660823057486</v>
      </c>
      <c r="AH592">
        <v>6.2852773204381354</v>
      </c>
    </row>
    <row r="593" spans="1:34">
      <c r="A593">
        <v>11</v>
      </c>
      <c r="B593">
        <v>151</v>
      </c>
      <c r="C593">
        <v>2015</v>
      </c>
      <c r="D593">
        <v>99</v>
      </c>
      <c r="E593">
        <v>99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13</v>
      </c>
      <c r="M593">
        <v>99</v>
      </c>
      <c r="N593">
        <v>99</v>
      </c>
      <c r="O593">
        <v>99</v>
      </c>
      <c r="P593">
        <v>9999</v>
      </c>
      <c r="Q593">
        <v>96</v>
      </c>
      <c r="R593">
        <v>98</v>
      </c>
      <c r="S593">
        <v>13</v>
      </c>
      <c r="T593">
        <v>8.7755102040816322</v>
      </c>
      <c r="U593">
        <v>59.633673469387752</v>
      </c>
      <c r="V593">
        <v>0</v>
      </c>
      <c r="W593">
        <v>46.938775510204081</v>
      </c>
      <c r="X593">
        <v>100</v>
      </c>
      <c r="Y593">
        <v>100</v>
      </c>
      <c r="Z593">
        <v>100</v>
      </c>
      <c r="AA593">
        <v>8.3357717451507938</v>
      </c>
      <c r="AB593">
        <v>0</v>
      </c>
      <c r="AC593">
        <v>2.0678817528508335</v>
      </c>
      <c r="AE593">
        <v>37.225722204067658</v>
      </c>
      <c r="AG593">
        <v>1.4559500817114841</v>
      </c>
      <c r="AH593">
        <v>2.0727830928487379</v>
      </c>
    </row>
    <row r="594" spans="1:34">
      <c r="A594">
        <v>11</v>
      </c>
      <c r="B594">
        <v>152</v>
      </c>
      <c r="C594">
        <v>2015</v>
      </c>
      <c r="D594">
        <v>99</v>
      </c>
      <c r="E594">
        <v>99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14</v>
      </c>
      <c r="M594">
        <v>99</v>
      </c>
      <c r="N594">
        <v>99</v>
      </c>
      <c r="O594">
        <v>99</v>
      </c>
      <c r="P594">
        <v>9999</v>
      </c>
      <c r="Q594">
        <v>55</v>
      </c>
      <c r="R594">
        <v>53</v>
      </c>
      <c r="S594">
        <v>14</v>
      </c>
      <c r="T594">
        <v>9.018867924528303</v>
      </c>
      <c r="U594">
        <v>59.950943396226407</v>
      </c>
      <c r="V594">
        <v>0</v>
      </c>
      <c r="W594">
        <v>56.603773584905639</v>
      </c>
      <c r="X594">
        <v>100</v>
      </c>
      <c r="Y594">
        <v>100</v>
      </c>
      <c r="Z594">
        <v>100</v>
      </c>
      <c r="AA594">
        <v>8.5104513469541097</v>
      </c>
      <c r="AB594">
        <v>0</v>
      </c>
      <c r="AC594">
        <v>2.3591697135375935</v>
      </c>
      <c r="AE594">
        <v>43.533831953500403</v>
      </c>
      <c r="AG594">
        <v>0.78740157480314976</v>
      </c>
      <c r="AH594">
        <v>1.1269589841408565</v>
      </c>
    </row>
    <row r="595" spans="1:34">
      <c r="A595">
        <v>11</v>
      </c>
      <c r="B595">
        <v>153</v>
      </c>
      <c r="C595">
        <v>2015</v>
      </c>
      <c r="D595">
        <v>99</v>
      </c>
      <c r="E595">
        <v>99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15</v>
      </c>
      <c r="M595">
        <v>99</v>
      </c>
      <c r="N595">
        <v>99</v>
      </c>
      <c r="O595">
        <v>99</v>
      </c>
      <c r="P595">
        <v>9999</v>
      </c>
      <c r="Q595">
        <v>9</v>
      </c>
      <c r="R595">
        <v>9</v>
      </c>
      <c r="S595">
        <v>15</v>
      </c>
      <c r="T595">
        <v>8</v>
      </c>
      <c r="U595">
        <v>62.844444444444441</v>
      </c>
      <c r="V595">
        <v>0</v>
      </c>
      <c r="W595">
        <v>44.44444444444445</v>
      </c>
      <c r="X595">
        <v>100</v>
      </c>
      <c r="Y595">
        <v>100</v>
      </c>
      <c r="Z595">
        <v>100</v>
      </c>
      <c r="AA595">
        <v>7.2542877912325823</v>
      </c>
      <c r="AB595">
        <v>0</v>
      </c>
      <c r="AC595">
        <v>1.763834207376394</v>
      </c>
      <c r="AE595">
        <v>65.996140892513623</v>
      </c>
      <c r="AG595">
        <v>0.13370970138166688</v>
      </c>
      <c r="AH595">
        <v>0.20060678587211819</v>
      </c>
    </row>
    <row r="596" spans="1:34">
      <c r="A596">
        <v>11</v>
      </c>
      <c r="B596">
        <v>154</v>
      </c>
      <c r="C596">
        <v>2014</v>
      </c>
      <c r="D596">
        <v>99</v>
      </c>
      <c r="E596">
        <v>99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1</v>
      </c>
      <c r="M596">
        <v>99</v>
      </c>
      <c r="N596">
        <v>99</v>
      </c>
      <c r="O596">
        <v>99</v>
      </c>
      <c r="P596">
        <v>9999</v>
      </c>
      <c r="Q596">
        <v>5</v>
      </c>
      <c r="R596">
        <v>7</v>
      </c>
      <c r="S596">
        <v>1</v>
      </c>
      <c r="T596">
        <v>2.1428571428571423</v>
      </c>
      <c r="U596">
        <v>12.571428571428577</v>
      </c>
      <c r="V596">
        <v>0</v>
      </c>
      <c r="W596">
        <v>0</v>
      </c>
      <c r="X596">
        <v>28.571428571428577</v>
      </c>
      <c r="Y596">
        <v>0</v>
      </c>
      <c r="Z596">
        <v>0</v>
      </c>
      <c r="AA596">
        <v>5.720567975226202</v>
      </c>
      <c r="AB596">
        <v>0</v>
      </c>
      <c r="AC596">
        <v>0.63887656499994006</v>
      </c>
      <c r="AE596">
        <v>56.398711932482819</v>
      </c>
      <c r="AG596">
        <v>9.930486593843102E-2</v>
      </c>
      <c r="AH596">
        <v>3.0945326991885645E-2</v>
      </c>
    </row>
    <row r="597" spans="1:34">
      <c r="A597">
        <v>11</v>
      </c>
      <c r="B597">
        <v>155</v>
      </c>
      <c r="C597">
        <v>2014</v>
      </c>
      <c r="D597">
        <v>99</v>
      </c>
      <c r="E597">
        <v>99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2</v>
      </c>
      <c r="M597">
        <v>99</v>
      </c>
      <c r="N597">
        <v>99</v>
      </c>
      <c r="O597">
        <v>99</v>
      </c>
      <c r="P597">
        <v>9999</v>
      </c>
      <c r="Q597">
        <v>28</v>
      </c>
      <c r="R597">
        <v>31</v>
      </c>
      <c r="S597">
        <v>2</v>
      </c>
      <c r="T597">
        <v>3.7419354838709662</v>
      </c>
      <c r="U597">
        <v>23.535483870967745</v>
      </c>
      <c r="V597">
        <v>0</v>
      </c>
      <c r="W597">
        <v>0</v>
      </c>
      <c r="X597">
        <v>77.419354838709694</v>
      </c>
      <c r="Y597">
        <v>48.387096774193559</v>
      </c>
      <c r="Z597">
        <v>9.6774193548387117</v>
      </c>
      <c r="AA597">
        <v>8.3555099991870012</v>
      </c>
      <c r="AB597">
        <v>0</v>
      </c>
      <c r="AC597">
        <v>1.2172878880073044</v>
      </c>
      <c r="AE597">
        <v>20.578266820069576</v>
      </c>
      <c r="AG597">
        <v>0.43977869201305153</v>
      </c>
      <c r="AH597">
        <v>0.25656489287817924</v>
      </c>
    </row>
    <row r="598" spans="1:34">
      <c r="A598">
        <v>11</v>
      </c>
      <c r="B598">
        <v>156</v>
      </c>
      <c r="C598">
        <v>2014</v>
      </c>
      <c r="D598">
        <v>99</v>
      </c>
      <c r="E598">
        <v>99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3</v>
      </c>
      <c r="M598">
        <v>99</v>
      </c>
      <c r="N598">
        <v>99</v>
      </c>
      <c r="O598">
        <v>99</v>
      </c>
      <c r="P598">
        <v>9999</v>
      </c>
      <c r="Q598">
        <v>59</v>
      </c>
      <c r="R598">
        <v>65</v>
      </c>
      <c r="S598">
        <v>3</v>
      </c>
      <c r="T598">
        <v>3.6769230769230759</v>
      </c>
      <c r="U598">
        <v>20.944615384615389</v>
      </c>
      <c r="V598">
        <v>0</v>
      </c>
      <c r="W598">
        <v>0</v>
      </c>
      <c r="X598">
        <v>70.769230769230745</v>
      </c>
      <c r="Y598">
        <v>40</v>
      </c>
      <c r="Z598">
        <v>3.0769230769230762</v>
      </c>
      <c r="AA598">
        <v>7.4503697537408016</v>
      </c>
      <c r="AB598">
        <v>0</v>
      </c>
      <c r="AC598">
        <v>1.1910911908212871</v>
      </c>
      <c r="AE598">
        <v>44.006679323790863</v>
      </c>
      <c r="AG598">
        <v>0.92211661228543051</v>
      </c>
      <c r="AH598">
        <v>0.47873827462219448</v>
      </c>
    </row>
    <row r="599" spans="1:34">
      <c r="A599">
        <v>11</v>
      </c>
      <c r="B599">
        <v>157</v>
      </c>
      <c r="C599">
        <v>2014</v>
      </c>
      <c r="D599">
        <v>99</v>
      </c>
      <c r="E599">
        <v>99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4</v>
      </c>
      <c r="M599">
        <v>99</v>
      </c>
      <c r="N599">
        <v>99</v>
      </c>
      <c r="O599">
        <v>99</v>
      </c>
      <c r="P599">
        <v>9999</v>
      </c>
      <c r="Q599">
        <v>141</v>
      </c>
      <c r="R599">
        <v>153</v>
      </c>
      <c r="S599">
        <v>4</v>
      </c>
      <c r="T599">
        <v>4.4771241830065378</v>
      </c>
      <c r="U599">
        <v>24.537908496732005</v>
      </c>
      <c r="V599">
        <v>0</v>
      </c>
      <c r="W599">
        <v>0</v>
      </c>
      <c r="X599">
        <v>82.352941176470608</v>
      </c>
      <c r="Y599">
        <v>56.209150326797378</v>
      </c>
      <c r="Z599">
        <v>13.071895424836597</v>
      </c>
      <c r="AA599">
        <v>9.0603568480413763</v>
      </c>
      <c r="AB599">
        <v>0</v>
      </c>
      <c r="AC599">
        <v>1.4555953224535014</v>
      </c>
      <c r="AE599">
        <v>30.39120399253536</v>
      </c>
      <c r="AG599">
        <v>2.1705206412257065</v>
      </c>
      <c r="AH599">
        <v>1.3202050127913203</v>
      </c>
    </row>
    <row r="600" spans="1:34">
      <c r="A600">
        <v>11</v>
      </c>
      <c r="B600">
        <v>158</v>
      </c>
      <c r="C600">
        <v>2014</v>
      </c>
      <c r="D600">
        <v>99</v>
      </c>
      <c r="E600">
        <v>99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5</v>
      </c>
      <c r="M600">
        <v>99</v>
      </c>
      <c r="N600">
        <v>99</v>
      </c>
      <c r="O600">
        <v>99</v>
      </c>
      <c r="P600">
        <v>9999</v>
      </c>
      <c r="Q600">
        <v>284</v>
      </c>
      <c r="R600">
        <v>346</v>
      </c>
      <c r="S600">
        <v>5</v>
      </c>
      <c r="T600">
        <v>5.3670520231213876</v>
      </c>
      <c r="U600">
        <v>26.278901734104039</v>
      </c>
      <c r="V600">
        <v>0</v>
      </c>
      <c r="W600">
        <v>1.7341040462427737</v>
      </c>
      <c r="X600">
        <v>87.283236994219649</v>
      </c>
      <c r="Y600">
        <v>59.826589595375722</v>
      </c>
      <c r="Z600">
        <v>16.184971098265894</v>
      </c>
      <c r="AA600">
        <v>8.7089874484711061</v>
      </c>
      <c r="AB600">
        <v>0</v>
      </c>
      <c r="AC600">
        <v>1.5228361821798231</v>
      </c>
      <c r="AE600">
        <v>24.73817067571386</v>
      </c>
      <c r="AG600">
        <v>4.908497659242447</v>
      </c>
      <c r="AH600">
        <v>3.1973907462922746</v>
      </c>
    </row>
    <row r="601" spans="1:34">
      <c r="A601">
        <v>11</v>
      </c>
      <c r="B601">
        <v>159</v>
      </c>
      <c r="C601">
        <v>2014</v>
      </c>
      <c r="D601">
        <v>99</v>
      </c>
      <c r="E601">
        <v>99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6</v>
      </c>
      <c r="M601">
        <v>99</v>
      </c>
      <c r="N601">
        <v>99</v>
      </c>
      <c r="O601">
        <v>99</v>
      </c>
      <c r="P601">
        <v>9999</v>
      </c>
      <c r="Q601">
        <v>484</v>
      </c>
      <c r="R601">
        <v>569</v>
      </c>
      <c r="S601">
        <v>6</v>
      </c>
      <c r="T601">
        <v>5.8189806678383116</v>
      </c>
      <c r="U601">
        <v>28.744288224956033</v>
      </c>
      <c r="V601">
        <v>32.161687170474508</v>
      </c>
      <c r="W601">
        <v>4.9209138840070308</v>
      </c>
      <c r="X601">
        <v>92.970123022847119</v>
      </c>
      <c r="Y601">
        <v>71.704745166959597</v>
      </c>
      <c r="Z601">
        <v>24.42882249560633</v>
      </c>
      <c r="AA601">
        <v>8.7059727328131107</v>
      </c>
      <c r="AB601">
        <v>0</v>
      </c>
      <c r="AC601">
        <v>1.6999715746550177</v>
      </c>
      <c r="AE601">
        <v>19.037332570977203</v>
      </c>
      <c r="AG601">
        <v>8.0720669598524619</v>
      </c>
      <c r="AH601">
        <v>5.7514351774521044</v>
      </c>
    </row>
    <row r="602" spans="1:34">
      <c r="A602">
        <v>11</v>
      </c>
      <c r="B602">
        <v>160</v>
      </c>
      <c r="C602">
        <v>2014</v>
      </c>
      <c r="D602">
        <v>99</v>
      </c>
      <c r="E602">
        <v>99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7</v>
      </c>
      <c r="M602">
        <v>99</v>
      </c>
      <c r="N602">
        <v>99</v>
      </c>
      <c r="O602">
        <v>99</v>
      </c>
      <c r="P602">
        <v>9999</v>
      </c>
      <c r="Q602">
        <v>663</v>
      </c>
      <c r="R602">
        <v>763</v>
      </c>
      <c r="S602">
        <v>7</v>
      </c>
      <c r="T602">
        <v>6.3944954128440381</v>
      </c>
      <c r="U602">
        <v>32.041808650065498</v>
      </c>
      <c r="V602">
        <v>28.309305373525568</v>
      </c>
      <c r="W602">
        <v>8.5190039318479673</v>
      </c>
      <c r="X602">
        <v>98.427260812581906</v>
      </c>
      <c r="Y602">
        <v>82.830930537352558</v>
      </c>
      <c r="Z602">
        <v>37.352555701179554</v>
      </c>
      <c r="AA602">
        <v>8.4511328549606066</v>
      </c>
      <c r="AB602">
        <v>0</v>
      </c>
      <c r="AC602">
        <v>1.6787379335246828</v>
      </c>
      <c r="AE602">
        <v>18.517701052900101</v>
      </c>
      <c r="AG602">
        <v>10.824230387288981</v>
      </c>
      <c r="AH602">
        <v>8.5971393155104607</v>
      </c>
    </row>
    <row r="603" spans="1:34">
      <c r="A603">
        <v>11</v>
      </c>
      <c r="B603">
        <v>161</v>
      </c>
      <c r="C603">
        <v>2014</v>
      </c>
      <c r="D603">
        <v>99</v>
      </c>
      <c r="E603">
        <v>99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8</v>
      </c>
      <c r="M603">
        <v>99</v>
      </c>
      <c r="N603">
        <v>99</v>
      </c>
      <c r="O603">
        <v>99</v>
      </c>
      <c r="P603">
        <v>9999</v>
      </c>
      <c r="Q603">
        <v>1113</v>
      </c>
      <c r="R603">
        <v>1337</v>
      </c>
      <c r="S603">
        <v>8</v>
      </c>
      <c r="T603">
        <v>7.0688107703814511</v>
      </c>
      <c r="U603">
        <v>36.449289454001494</v>
      </c>
      <c r="V603">
        <v>20.643231114435302</v>
      </c>
      <c r="W603">
        <v>20.792819745699319</v>
      </c>
      <c r="X603">
        <v>99.626028421839919</v>
      </c>
      <c r="Y603">
        <v>91.997008227374721</v>
      </c>
      <c r="Z603">
        <v>54.30067314884068</v>
      </c>
      <c r="AA603">
        <v>9.5050237405745293</v>
      </c>
      <c r="AB603">
        <v>0</v>
      </c>
      <c r="AC603">
        <v>1.8800351309447172</v>
      </c>
      <c r="AE603">
        <v>27.156764510148047</v>
      </c>
      <c r="AG603">
        <v>18.96722939424032</v>
      </c>
      <c r="AH603">
        <v>17.13692428065302</v>
      </c>
    </row>
    <row r="604" spans="1:34">
      <c r="A604">
        <v>11</v>
      </c>
      <c r="B604">
        <v>162</v>
      </c>
      <c r="C604">
        <v>2014</v>
      </c>
      <c r="D604">
        <v>99</v>
      </c>
      <c r="E604">
        <v>99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9</v>
      </c>
      <c r="M604">
        <v>99</v>
      </c>
      <c r="N604">
        <v>99</v>
      </c>
      <c r="O604">
        <v>99</v>
      </c>
      <c r="P604">
        <v>9999</v>
      </c>
      <c r="Q604">
        <v>1322</v>
      </c>
      <c r="R604">
        <v>1562</v>
      </c>
      <c r="S604">
        <v>9</v>
      </c>
      <c r="T604">
        <v>7.5729833546734975</v>
      </c>
      <c r="U604">
        <v>43.210691421254843</v>
      </c>
      <c r="V604">
        <v>9.8591549295774623</v>
      </c>
      <c r="W604">
        <v>28.937259923175411</v>
      </c>
      <c r="X604">
        <v>99.871959026888604</v>
      </c>
      <c r="Y604">
        <v>98.783610755441728</v>
      </c>
      <c r="Z604">
        <v>81.434058898847653</v>
      </c>
      <c r="AA604">
        <v>8.904463462800269</v>
      </c>
      <c r="AB604">
        <v>0</v>
      </c>
      <c r="AC604">
        <v>1.9543739148921249</v>
      </c>
      <c r="AE604">
        <v>34.434946395720651</v>
      </c>
      <c r="AG604">
        <v>22.159171513689888</v>
      </c>
      <c r="AH604">
        <v>23.734749316477536</v>
      </c>
    </row>
    <row r="605" spans="1:34">
      <c r="A605">
        <v>11</v>
      </c>
      <c r="B605">
        <v>163</v>
      </c>
      <c r="C605">
        <v>2014</v>
      </c>
      <c r="D605">
        <v>99</v>
      </c>
      <c r="E605">
        <v>99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10</v>
      </c>
      <c r="M605">
        <v>99</v>
      </c>
      <c r="N605">
        <v>99</v>
      </c>
      <c r="O605">
        <v>99</v>
      </c>
      <c r="P605">
        <v>9999</v>
      </c>
      <c r="Q605">
        <v>846</v>
      </c>
      <c r="R605">
        <v>959</v>
      </c>
      <c r="S605">
        <v>10</v>
      </c>
      <c r="T605">
        <v>7.8602711157455696</v>
      </c>
      <c r="U605">
        <v>47.737851929092862</v>
      </c>
      <c r="V605">
        <v>6.2565172054223153</v>
      </c>
      <c r="W605">
        <v>33.680917622523445</v>
      </c>
      <c r="X605">
        <v>100</v>
      </c>
      <c r="Y605">
        <v>100</v>
      </c>
      <c r="Z605">
        <v>90.510948905109501</v>
      </c>
      <c r="AA605">
        <v>9.0309937866623038</v>
      </c>
      <c r="AB605">
        <v>0</v>
      </c>
      <c r="AC605">
        <v>1.9682771772321179</v>
      </c>
      <c r="AE605">
        <v>37.416455083082035</v>
      </c>
      <c r="AG605">
        <v>13.604766633565044</v>
      </c>
      <c r="AH605">
        <v>16.098814055508196</v>
      </c>
    </row>
    <row r="606" spans="1:34">
      <c r="A606">
        <v>11</v>
      </c>
      <c r="B606">
        <v>164</v>
      </c>
      <c r="C606">
        <v>2014</v>
      </c>
      <c r="D606">
        <v>99</v>
      </c>
      <c r="E606">
        <v>99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11</v>
      </c>
      <c r="M606">
        <v>99</v>
      </c>
      <c r="N606">
        <v>99</v>
      </c>
      <c r="O606">
        <v>99</v>
      </c>
      <c r="P606">
        <v>9999</v>
      </c>
      <c r="Q606">
        <v>609</v>
      </c>
      <c r="R606">
        <v>711</v>
      </c>
      <c r="S606">
        <v>11</v>
      </c>
      <c r="T606">
        <v>8.1884669479606202</v>
      </c>
      <c r="U606">
        <v>51.201406469760883</v>
      </c>
      <c r="V606">
        <v>3.2348804500703241</v>
      </c>
      <c r="W606">
        <v>41.06891701828409</v>
      </c>
      <c r="X606">
        <v>100</v>
      </c>
      <c r="Y606">
        <v>100</v>
      </c>
      <c r="Z606">
        <v>94.936708860759524</v>
      </c>
      <c r="AA606">
        <v>8.8386265959942563</v>
      </c>
      <c r="AB606">
        <v>0</v>
      </c>
      <c r="AC606">
        <v>2.0268053989315882</v>
      </c>
      <c r="AE606">
        <v>38.235216159235527</v>
      </c>
      <c r="AG606">
        <v>10.086537097460631</v>
      </c>
      <c r="AH606">
        <v>12.801589464522758</v>
      </c>
    </row>
    <row r="607" spans="1:34">
      <c r="A607">
        <v>11</v>
      </c>
      <c r="B607">
        <v>165</v>
      </c>
      <c r="C607">
        <v>2014</v>
      </c>
      <c r="D607">
        <v>99</v>
      </c>
      <c r="E607">
        <v>99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12</v>
      </c>
      <c r="M607">
        <v>99</v>
      </c>
      <c r="N607">
        <v>99</v>
      </c>
      <c r="O607">
        <v>99</v>
      </c>
      <c r="P607">
        <v>9999</v>
      </c>
      <c r="Q607">
        <v>331</v>
      </c>
      <c r="R607">
        <v>360</v>
      </c>
      <c r="S607">
        <v>12</v>
      </c>
      <c r="T607">
        <v>8.2611111111111111</v>
      </c>
      <c r="U607">
        <v>54.085277777777812</v>
      </c>
      <c r="V607">
        <v>1.3888888888888891</v>
      </c>
      <c r="W607">
        <v>40.55555555555555</v>
      </c>
      <c r="X607">
        <v>100</v>
      </c>
      <c r="Y607">
        <v>100</v>
      </c>
      <c r="Z607">
        <v>98.055555555555557</v>
      </c>
      <c r="AA607">
        <v>8.827175836935119</v>
      </c>
      <c r="AB607">
        <v>0</v>
      </c>
      <c r="AC607">
        <v>2.2653522877588657</v>
      </c>
      <c r="AE607">
        <v>50.372069762102512</v>
      </c>
      <c r="AG607">
        <v>5.1071073911193086</v>
      </c>
      <c r="AH607">
        <v>6.8468997529648643</v>
      </c>
    </row>
    <row r="608" spans="1:34">
      <c r="A608">
        <v>11</v>
      </c>
      <c r="B608">
        <v>166</v>
      </c>
      <c r="C608">
        <v>2014</v>
      </c>
      <c r="D608">
        <v>99</v>
      </c>
      <c r="E608">
        <v>99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13</v>
      </c>
      <c r="M608">
        <v>99</v>
      </c>
      <c r="N608">
        <v>99</v>
      </c>
      <c r="O608">
        <v>99</v>
      </c>
      <c r="P608">
        <v>9999</v>
      </c>
      <c r="Q608">
        <v>109</v>
      </c>
      <c r="R608">
        <v>111</v>
      </c>
      <c r="S608">
        <v>13</v>
      </c>
      <c r="T608">
        <v>8.0090090090090094</v>
      </c>
      <c r="U608">
        <v>55.818018018018009</v>
      </c>
      <c r="V608">
        <v>2.7027027027027031</v>
      </c>
      <c r="W608">
        <v>34.234234234234243</v>
      </c>
      <c r="X608">
        <v>100</v>
      </c>
      <c r="Y608">
        <v>100</v>
      </c>
      <c r="Z608">
        <v>96.396396396396412</v>
      </c>
      <c r="AA608">
        <v>10.358207766975044</v>
      </c>
      <c r="AB608">
        <v>0</v>
      </c>
      <c r="AC608">
        <v>1.9195321102918184</v>
      </c>
      <c r="AE608">
        <v>48.154979768714817</v>
      </c>
      <c r="AG608">
        <v>1.5746914455951195</v>
      </c>
      <c r="AH608">
        <v>2.1787620110946024</v>
      </c>
    </row>
    <row r="609" spans="1:34">
      <c r="A609">
        <v>11</v>
      </c>
      <c r="B609">
        <v>167</v>
      </c>
      <c r="C609">
        <v>2014</v>
      </c>
      <c r="D609">
        <v>99</v>
      </c>
      <c r="E609">
        <v>99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14</v>
      </c>
      <c r="M609">
        <v>99</v>
      </c>
      <c r="N609">
        <v>99</v>
      </c>
      <c r="O609">
        <v>99</v>
      </c>
      <c r="P609">
        <v>9999</v>
      </c>
      <c r="Q609">
        <v>56</v>
      </c>
      <c r="R609">
        <v>64</v>
      </c>
      <c r="S609">
        <v>14</v>
      </c>
      <c r="T609">
        <v>8.6875</v>
      </c>
      <c r="U609">
        <v>58.920312500000001</v>
      </c>
      <c r="V609">
        <v>0</v>
      </c>
      <c r="W609">
        <v>46.875</v>
      </c>
      <c r="X609">
        <v>100</v>
      </c>
      <c r="Y609">
        <v>100</v>
      </c>
      <c r="Z609">
        <v>100</v>
      </c>
      <c r="AA609">
        <v>8.8546453148809601</v>
      </c>
      <c r="AB609">
        <v>0</v>
      </c>
      <c r="AC609">
        <v>2.4614210834394021</v>
      </c>
      <c r="AE609">
        <v>43.143923171361529</v>
      </c>
      <c r="AG609">
        <v>0.90793020286565473</v>
      </c>
      <c r="AH609">
        <v>1.3260424267466084</v>
      </c>
    </row>
    <row r="610" spans="1:34">
      <c r="A610">
        <v>11</v>
      </c>
      <c r="B610">
        <v>168</v>
      </c>
      <c r="C610">
        <v>2014</v>
      </c>
      <c r="D610">
        <v>99</v>
      </c>
      <c r="E610">
        <v>99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15</v>
      </c>
      <c r="M610">
        <v>99</v>
      </c>
      <c r="N610">
        <v>99</v>
      </c>
      <c r="O610">
        <v>99</v>
      </c>
      <c r="P610">
        <v>9999</v>
      </c>
      <c r="Q610">
        <v>10</v>
      </c>
      <c r="R610">
        <v>11</v>
      </c>
      <c r="S610">
        <v>15</v>
      </c>
      <c r="T610">
        <v>8.1818181818181817</v>
      </c>
      <c r="U610">
        <v>63.027272727272717</v>
      </c>
      <c r="V610">
        <v>0</v>
      </c>
      <c r="W610">
        <v>27.272727272727277</v>
      </c>
      <c r="X610">
        <v>100</v>
      </c>
      <c r="Y610">
        <v>100</v>
      </c>
      <c r="Z610">
        <v>100</v>
      </c>
      <c r="AA610">
        <v>3.2059861365013602</v>
      </c>
      <c r="AB610">
        <v>0</v>
      </c>
      <c r="AC610">
        <v>1.5850541612875173</v>
      </c>
      <c r="AE610">
        <v>40.690796252629148</v>
      </c>
      <c r="AG610">
        <v>0.15605050361753439</v>
      </c>
      <c r="AH610">
        <v>0.24379994549402623</v>
      </c>
    </row>
    <row r="611" spans="1:34">
      <c r="A611">
        <v>11</v>
      </c>
      <c r="B611">
        <v>169</v>
      </c>
      <c r="C611">
        <v>2013</v>
      </c>
      <c r="D611">
        <v>99</v>
      </c>
      <c r="E611">
        <v>99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1</v>
      </c>
      <c r="M611">
        <v>99</v>
      </c>
      <c r="N611">
        <v>99</v>
      </c>
      <c r="O611">
        <v>99</v>
      </c>
      <c r="P611">
        <v>9999</v>
      </c>
      <c r="Q611">
        <v>8</v>
      </c>
      <c r="R611">
        <v>8</v>
      </c>
      <c r="S611">
        <v>1</v>
      </c>
      <c r="T611">
        <v>2</v>
      </c>
      <c r="U611">
        <v>16.125</v>
      </c>
      <c r="V611">
        <v>0</v>
      </c>
      <c r="W611">
        <v>0</v>
      </c>
      <c r="X611">
        <v>50</v>
      </c>
      <c r="Y611">
        <v>12.5</v>
      </c>
      <c r="Z611">
        <v>0</v>
      </c>
      <c r="AA611">
        <v>6.8912535144195699</v>
      </c>
      <c r="AB611">
        <v>0</v>
      </c>
      <c r="AC611">
        <v>1</v>
      </c>
      <c r="AE611">
        <v>45.710116358494197</v>
      </c>
      <c r="AG611">
        <v>0.10967918837400602</v>
      </c>
      <c r="AH611">
        <v>4.4298933322893905E-2</v>
      </c>
    </row>
    <row r="612" spans="1:34">
      <c r="A612">
        <v>11</v>
      </c>
      <c r="B612">
        <v>170</v>
      </c>
      <c r="C612">
        <v>2013</v>
      </c>
      <c r="D612">
        <v>99</v>
      </c>
      <c r="E612">
        <v>99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2</v>
      </c>
      <c r="M612">
        <v>99</v>
      </c>
      <c r="N612">
        <v>99</v>
      </c>
      <c r="O612">
        <v>99</v>
      </c>
      <c r="P612">
        <v>9999</v>
      </c>
      <c r="Q612">
        <v>25</v>
      </c>
      <c r="R612">
        <v>29</v>
      </c>
      <c r="S612">
        <v>2</v>
      </c>
      <c r="T612">
        <v>3.7586206896551744</v>
      </c>
      <c r="U612">
        <v>22.634482758620685</v>
      </c>
      <c r="V612">
        <v>0</v>
      </c>
      <c r="W612">
        <v>0</v>
      </c>
      <c r="X612">
        <v>65.517241379310363</v>
      </c>
      <c r="Y612">
        <v>44.827586206896555</v>
      </c>
      <c r="Z612">
        <v>10.344827586206899</v>
      </c>
      <c r="AA612">
        <v>9.8501628154605783</v>
      </c>
      <c r="AB612">
        <v>0</v>
      </c>
      <c r="AC612">
        <v>1.193521951715639</v>
      </c>
      <c r="AE612">
        <v>54.861272696292978</v>
      </c>
      <c r="AG612">
        <v>0.39758705785577186</v>
      </c>
      <c r="AH612">
        <v>0.22540945607091123</v>
      </c>
    </row>
    <row r="613" spans="1:34">
      <c r="A613">
        <v>11</v>
      </c>
      <c r="B613">
        <v>171</v>
      </c>
      <c r="C613">
        <v>2013</v>
      </c>
      <c r="D613">
        <v>99</v>
      </c>
      <c r="E613">
        <v>99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3</v>
      </c>
      <c r="M613">
        <v>99</v>
      </c>
      <c r="N613">
        <v>99</v>
      </c>
      <c r="O613">
        <v>99</v>
      </c>
      <c r="P613">
        <v>9999</v>
      </c>
      <c r="Q613">
        <v>66</v>
      </c>
      <c r="R613">
        <v>75</v>
      </c>
      <c r="S613">
        <v>3</v>
      </c>
      <c r="T613">
        <v>4</v>
      </c>
      <c r="U613">
        <v>22.02</v>
      </c>
      <c r="V613">
        <v>0</v>
      </c>
      <c r="W613">
        <v>0</v>
      </c>
      <c r="X613">
        <v>72</v>
      </c>
      <c r="Y613">
        <v>41.333333333333343</v>
      </c>
      <c r="Z613">
        <v>2.6666666666666661</v>
      </c>
      <c r="AA613">
        <v>7.5276911024120174</v>
      </c>
      <c r="AB613">
        <v>0</v>
      </c>
      <c r="AC613">
        <v>1.3856406460551016</v>
      </c>
      <c r="AE613">
        <v>27.444693002722399</v>
      </c>
      <c r="AG613">
        <v>1.0282423910063063</v>
      </c>
      <c r="AH613">
        <v>0.5671293673082114</v>
      </c>
    </row>
    <row r="614" spans="1:34">
      <c r="A614">
        <v>11</v>
      </c>
      <c r="B614">
        <v>172</v>
      </c>
      <c r="C614">
        <v>2013</v>
      </c>
      <c r="D614">
        <v>99</v>
      </c>
      <c r="E614">
        <v>99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4</v>
      </c>
      <c r="M614">
        <v>99</v>
      </c>
      <c r="N614">
        <v>99</v>
      </c>
      <c r="O614">
        <v>99</v>
      </c>
      <c r="P614">
        <v>9999</v>
      </c>
      <c r="Q614">
        <v>141</v>
      </c>
      <c r="R614">
        <v>154</v>
      </c>
      <c r="S614">
        <v>4</v>
      </c>
      <c r="T614">
        <v>4.4285714285714306</v>
      </c>
      <c r="U614">
        <v>23.869480519480511</v>
      </c>
      <c r="V614">
        <v>0</v>
      </c>
      <c r="W614">
        <v>0.64935064935064923</v>
      </c>
      <c r="X614">
        <v>80.51948051948051</v>
      </c>
      <c r="Y614">
        <v>51.948051948051933</v>
      </c>
      <c r="Z614">
        <v>9.740259740259738</v>
      </c>
      <c r="AA614">
        <v>8.0482419466265345</v>
      </c>
      <c r="AB614">
        <v>0</v>
      </c>
      <c r="AC614">
        <v>1.3997084244475297</v>
      </c>
      <c r="AE614">
        <v>45.267256776224521</v>
      </c>
      <c r="AG614">
        <v>2.1113243761996165</v>
      </c>
      <c r="AH614">
        <v>1.262313558152137</v>
      </c>
    </row>
    <row r="615" spans="1:34">
      <c r="A615">
        <v>11</v>
      </c>
      <c r="B615">
        <v>173</v>
      </c>
      <c r="C615">
        <v>2013</v>
      </c>
      <c r="D615">
        <v>99</v>
      </c>
      <c r="E615">
        <v>99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5</v>
      </c>
      <c r="M615">
        <v>99</v>
      </c>
      <c r="N615">
        <v>99</v>
      </c>
      <c r="O615">
        <v>99</v>
      </c>
      <c r="P615">
        <v>9999</v>
      </c>
      <c r="Q615">
        <v>307</v>
      </c>
      <c r="R615">
        <v>364</v>
      </c>
      <c r="S615">
        <v>5</v>
      </c>
      <c r="T615">
        <v>5.282967032967032</v>
      </c>
      <c r="U615">
        <v>25.536263736263717</v>
      </c>
      <c r="V615">
        <v>0</v>
      </c>
      <c r="W615">
        <v>1.648351648351648</v>
      </c>
      <c r="X615">
        <v>84.890109890109883</v>
      </c>
      <c r="Y615">
        <v>55.769230769230759</v>
      </c>
      <c r="Z615">
        <v>15.38461538461538</v>
      </c>
      <c r="AA615">
        <v>8.8873909505808353</v>
      </c>
      <c r="AB615">
        <v>0</v>
      </c>
      <c r="AC615">
        <v>1.5423102369643547</v>
      </c>
      <c r="AE615">
        <v>25.667766210183679</v>
      </c>
      <c r="AG615">
        <v>4.9904030710172735</v>
      </c>
      <c r="AH615">
        <v>3.1919956978524278</v>
      </c>
    </row>
    <row r="616" spans="1:34">
      <c r="A616">
        <v>11</v>
      </c>
      <c r="B616">
        <v>174</v>
      </c>
      <c r="C616">
        <v>2013</v>
      </c>
      <c r="D616">
        <v>99</v>
      </c>
      <c r="E616">
        <v>99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6</v>
      </c>
      <c r="M616">
        <v>99</v>
      </c>
      <c r="N616">
        <v>99</v>
      </c>
      <c r="O616">
        <v>99</v>
      </c>
      <c r="P616">
        <v>9999</v>
      </c>
      <c r="Q616">
        <v>459</v>
      </c>
      <c r="R616">
        <v>563</v>
      </c>
      <c r="S616">
        <v>6</v>
      </c>
      <c r="T616">
        <v>5.7957371225577266</v>
      </c>
      <c r="U616">
        <v>27.802664298401421</v>
      </c>
      <c r="V616">
        <v>30.017761989342805</v>
      </c>
      <c r="W616">
        <v>6.0390763765541742</v>
      </c>
      <c r="X616">
        <v>92.184724689165179</v>
      </c>
      <c r="Y616">
        <v>65.896980461811737</v>
      </c>
      <c r="Z616">
        <v>21.314387211367681</v>
      </c>
      <c r="AA616">
        <v>8.7839679171007052</v>
      </c>
      <c r="AB616">
        <v>0</v>
      </c>
      <c r="AC616">
        <v>1.7189311443540849</v>
      </c>
      <c r="AE616">
        <v>24.888446103008089</v>
      </c>
      <c r="AG616">
        <v>7.7186728818206785</v>
      </c>
      <c r="AH616">
        <v>5.3752463055033006</v>
      </c>
    </row>
    <row r="617" spans="1:34">
      <c r="A617">
        <v>11</v>
      </c>
      <c r="B617">
        <v>175</v>
      </c>
      <c r="C617">
        <v>2013</v>
      </c>
      <c r="D617">
        <v>99</v>
      </c>
      <c r="E617">
        <v>99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7</v>
      </c>
      <c r="M617">
        <v>99</v>
      </c>
      <c r="N617">
        <v>99</v>
      </c>
      <c r="O617">
        <v>99</v>
      </c>
      <c r="P617">
        <v>9999</v>
      </c>
      <c r="Q617">
        <v>690</v>
      </c>
      <c r="R617">
        <v>812</v>
      </c>
      <c r="S617">
        <v>7</v>
      </c>
      <c r="T617">
        <v>6.3657635467980276</v>
      </c>
      <c r="U617">
        <v>30.948029556650251</v>
      </c>
      <c r="V617">
        <v>30.04926108374384</v>
      </c>
      <c r="W617">
        <v>9.2364532019704395</v>
      </c>
      <c r="X617">
        <v>94.950738916256171</v>
      </c>
      <c r="Y617">
        <v>79.679802955665011</v>
      </c>
      <c r="Z617">
        <v>33.374384236453196</v>
      </c>
      <c r="AA617">
        <v>8.9272819554680893</v>
      </c>
      <c r="AB617">
        <v>0</v>
      </c>
      <c r="AC617">
        <v>1.6743384204097824</v>
      </c>
      <c r="AE617">
        <v>21.782084240018634</v>
      </c>
      <c r="AG617">
        <v>11.132437619961612</v>
      </c>
      <c r="AH617">
        <v>8.6296382528500732</v>
      </c>
    </row>
    <row r="618" spans="1:34">
      <c r="A618">
        <v>11</v>
      </c>
      <c r="B618">
        <v>176</v>
      </c>
      <c r="C618">
        <v>2013</v>
      </c>
      <c r="D618">
        <v>99</v>
      </c>
      <c r="E618">
        <v>99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8</v>
      </c>
      <c r="M618">
        <v>99</v>
      </c>
      <c r="N618">
        <v>99</v>
      </c>
      <c r="O618">
        <v>99</v>
      </c>
      <c r="P618">
        <v>9999</v>
      </c>
      <c r="Q618">
        <v>1127</v>
      </c>
      <c r="R618">
        <v>1345</v>
      </c>
      <c r="S618">
        <v>8</v>
      </c>
      <c r="T618">
        <v>7.14275092936803</v>
      </c>
      <c r="U618">
        <v>35.957769516728639</v>
      </c>
      <c r="V618">
        <v>17.918215613382898</v>
      </c>
      <c r="W618">
        <v>20.520446096654272</v>
      </c>
      <c r="X618">
        <v>99.628252788104092</v>
      </c>
      <c r="Y618">
        <v>90.557620817843869</v>
      </c>
      <c r="Z618">
        <v>56.431226765799266</v>
      </c>
      <c r="AA618">
        <v>9.2721697074862064</v>
      </c>
      <c r="AB618">
        <v>0</v>
      </c>
      <c r="AC618">
        <v>1.8401939087983876</v>
      </c>
      <c r="AE618">
        <v>21.118434041779064</v>
      </c>
      <c r="AG618">
        <v>18.439813545379764</v>
      </c>
      <c r="AH618">
        <v>16.608047845595213</v>
      </c>
    </row>
    <row r="619" spans="1:34">
      <c r="A619">
        <v>11</v>
      </c>
      <c r="B619">
        <v>177</v>
      </c>
      <c r="C619">
        <v>2013</v>
      </c>
      <c r="D619">
        <v>99</v>
      </c>
      <c r="E619">
        <v>99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9</v>
      </c>
      <c r="M619">
        <v>99</v>
      </c>
      <c r="N619">
        <v>99</v>
      </c>
      <c r="O619">
        <v>99</v>
      </c>
      <c r="P619">
        <v>9999</v>
      </c>
      <c r="Q619">
        <v>1409</v>
      </c>
      <c r="R619">
        <v>1676</v>
      </c>
      <c r="S619">
        <v>9</v>
      </c>
      <c r="T619">
        <v>7.5978520286396192</v>
      </c>
      <c r="U619">
        <v>42.729892601431992</v>
      </c>
      <c r="V619">
        <v>9.8448687350835336</v>
      </c>
      <c r="W619">
        <v>26.670644391408121</v>
      </c>
      <c r="X619">
        <v>99.463007159904507</v>
      </c>
      <c r="Y619">
        <v>97.673031026252971</v>
      </c>
      <c r="Z619">
        <v>80.190930787589508</v>
      </c>
      <c r="AA619">
        <v>9.2186083593963275</v>
      </c>
      <c r="AB619">
        <v>0</v>
      </c>
      <c r="AC619">
        <v>1.8712994137775596</v>
      </c>
      <c r="AE619">
        <v>35.111862994909529</v>
      </c>
      <c r="AG619">
        <v>22.977789964354265</v>
      </c>
      <c r="AH619">
        <v>24.592879066659258</v>
      </c>
    </row>
    <row r="620" spans="1:34">
      <c r="A620">
        <v>11</v>
      </c>
      <c r="B620">
        <v>178</v>
      </c>
      <c r="C620">
        <v>2013</v>
      </c>
      <c r="D620">
        <v>99</v>
      </c>
      <c r="E620">
        <v>99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10</v>
      </c>
      <c r="M620">
        <v>99</v>
      </c>
      <c r="N620">
        <v>99</v>
      </c>
      <c r="O620">
        <v>99</v>
      </c>
      <c r="P620">
        <v>9999</v>
      </c>
      <c r="Q620">
        <v>811</v>
      </c>
      <c r="R620">
        <v>953</v>
      </c>
      <c r="S620">
        <v>10</v>
      </c>
      <c r="T620">
        <v>7.9485834207764929</v>
      </c>
      <c r="U620">
        <v>47.581846799580255</v>
      </c>
      <c r="V620">
        <v>5.8761804826862551</v>
      </c>
      <c r="W620">
        <v>32.004197271773343</v>
      </c>
      <c r="X620">
        <v>100</v>
      </c>
      <c r="Y620">
        <v>99.89506820566632</v>
      </c>
      <c r="Z620">
        <v>91.18572927597063</v>
      </c>
      <c r="AA620">
        <v>8.8611082964242271</v>
      </c>
      <c r="AB620">
        <v>0</v>
      </c>
      <c r="AC620">
        <v>1.9328932116105313</v>
      </c>
      <c r="AE620">
        <v>40.754650882240689</v>
      </c>
      <c r="AG620">
        <v>13.06553331505347</v>
      </c>
      <c r="AH620">
        <v>15.571761868165002</v>
      </c>
    </row>
    <row r="621" spans="1:34">
      <c r="A621">
        <v>11</v>
      </c>
      <c r="B621">
        <v>179</v>
      </c>
      <c r="C621">
        <v>2013</v>
      </c>
      <c r="D621">
        <v>99</v>
      </c>
      <c r="E621">
        <v>99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11</v>
      </c>
      <c r="M621">
        <v>99</v>
      </c>
      <c r="N621">
        <v>99</v>
      </c>
      <c r="O621">
        <v>99</v>
      </c>
      <c r="P621">
        <v>9999</v>
      </c>
      <c r="Q621">
        <v>645</v>
      </c>
      <c r="R621">
        <v>768</v>
      </c>
      <c r="S621">
        <v>11</v>
      </c>
      <c r="T621">
        <v>8.2799479166666643</v>
      </c>
      <c r="U621">
        <v>51.25</v>
      </c>
      <c r="V621">
        <v>3.515625</v>
      </c>
      <c r="W621">
        <v>40.364583333333343</v>
      </c>
      <c r="X621">
        <v>100</v>
      </c>
      <c r="Y621">
        <v>99.869791666666686</v>
      </c>
      <c r="Z621">
        <v>95.3125</v>
      </c>
      <c r="AA621">
        <v>8.9535432930208714</v>
      </c>
      <c r="AB621">
        <v>0</v>
      </c>
      <c r="AC621">
        <v>2.0712601833877202</v>
      </c>
      <c r="AE621">
        <v>42.934775644987525</v>
      </c>
      <c r="AG621">
        <v>10.529202083904577</v>
      </c>
      <c r="AH621">
        <v>13.516325702241115</v>
      </c>
    </row>
    <row r="622" spans="1:34">
      <c r="A622">
        <v>11</v>
      </c>
      <c r="B622">
        <v>180</v>
      </c>
      <c r="C622">
        <v>2013</v>
      </c>
      <c r="D622">
        <v>99</v>
      </c>
      <c r="E622">
        <v>99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12</v>
      </c>
      <c r="M622">
        <v>99</v>
      </c>
      <c r="N622">
        <v>99</v>
      </c>
      <c r="O622">
        <v>99</v>
      </c>
      <c r="P622">
        <v>9999</v>
      </c>
      <c r="Q622">
        <v>292</v>
      </c>
      <c r="R622">
        <v>328</v>
      </c>
      <c r="S622">
        <v>12</v>
      </c>
      <c r="T622">
        <v>8.3384146341463428</v>
      </c>
      <c r="U622">
        <v>54.153963414634163</v>
      </c>
      <c r="V622">
        <v>0.6097560975609756</v>
      </c>
      <c r="W622">
        <v>41.463414634146339</v>
      </c>
      <c r="X622">
        <v>100</v>
      </c>
      <c r="Y622">
        <v>100</v>
      </c>
      <c r="Z622">
        <v>98.475609756097569</v>
      </c>
      <c r="AA622">
        <v>8.4684376074251766</v>
      </c>
      <c r="AB622">
        <v>0</v>
      </c>
      <c r="AC622">
        <v>2.0268291765724515</v>
      </c>
      <c r="AE622">
        <v>47.241500558353266</v>
      </c>
      <c r="AG622">
        <v>4.4968467233342473</v>
      </c>
      <c r="AH622">
        <v>6.0996883964953712</v>
      </c>
    </row>
    <row r="623" spans="1:34">
      <c r="A623">
        <v>11</v>
      </c>
      <c r="B623">
        <v>181</v>
      </c>
      <c r="C623">
        <v>2013</v>
      </c>
      <c r="D623">
        <v>99</v>
      </c>
      <c r="E623">
        <v>99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13</v>
      </c>
      <c r="M623">
        <v>99</v>
      </c>
      <c r="N623">
        <v>99</v>
      </c>
      <c r="O623">
        <v>99</v>
      </c>
      <c r="P623">
        <v>9999</v>
      </c>
      <c r="Q623">
        <v>135</v>
      </c>
      <c r="R623">
        <v>140</v>
      </c>
      <c r="S623">
        <v>13</v>
      </c>
      <c r="T623">
        <v>7.9285714285714306</v>
      </c>
      <c r="U623">
        <v>56.268571428571441</v>
      </c>
      <c r="V623">
        <v>3.5714285714285721</v>
      </c>
      <c r="W623">
        <v>36.428571428571438</v>
      </c>
      <c r="X623">
        <v>100</v>
      </c>
      <c r="Y623">
        <v>100</v>
      </c>
      <c r="Z623">
        <v>96.428571428571445</v>
      </c>
      <c r="AA623">
        <v>9.4577714508401112</v>
      </c>
      <c r="AB623">
        <v>0</v>
      </c>
      <c r="AC623">
        <v>1.7753987767052579</v>
      </c>
      <c r="AE623">
        <v>47.634559747745513</v>
      </c>
      <c r="AG623">
        <v>1.9193857965451055</v>
      </c>
      <c r="AH623">
        <v>2.7051881949180543</v>
      </c>
    </row>
    <row r="624" spans="1:34">
      <c r="A624">
        <v>11</v>
      </c>
      <c r="B624">
        <v>182</v>
      </c>
      <c r="C624">
        <v>2013</v>
      </c>
      <c r="D624">
        <v>99</v>
      </c>
      <c r="E624">
        <v>99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14</v>
      </c>
      <c r="M624">
        <v>99</v>
      </c>
      <c r="N624">
        <v>99</v>
      </c>
      <c r="O624">
        <v>99</v>
      </c>
      <c r="P624">
        <v>9999</v>
      </c>
      <c r="Q624">
        <v>66</v>
      </c>
      <c r="R624">
        <v>70</v>
      </c>
      <c r="S624">
        <v>14</v>
      </c>
      <c r="T624">
        <v>8.0428571428571445</v>
      </c>
      <c r="U624">
        <v>58.758571428571408</v>
      </c>
      <c r="V624">
        <v>0</v>
      </c>
      <c r="W624">
        <v>40</v>
      </c>
      <c r="X624">
        <v>100</v>
      </c>
      <c r="Y624">
        <v>100</v>
      </c>
      <c r="Z624">
        <v>100</v>
      </c>
      <c r="AA624">
        <v>9.0892321356827335</v>
      </c>
      <c r="AB624">
        <v>0</v>
      </c>
      <c r="AC624">
        <v>2.0102289442158736</v>
      </c>
      <c r="AE624">
        <v>44.106646554729608</v>
      </c>
      <c r="AG624">
        <v>0.95969289827255277</v>
      </c>
      <c r="AH624">
        <v>1.4124491678325179</v>
      </c>
    </row>
    <row r="625" spans="1:34">
      <c r="A625">
        <v>11</v>
      </c>
      <c r="B625">
        <v>183</v>
      </c>
      <c r="C625">
        <v>2013</v>
      </c>
      <c r="D625">
        <v>99</v>
      </c>
      <c r="E625">
        <v>99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15</v>
      </c>
      <c r="M625">
        <v>99</v>
      </c>
      <c r="N625">
        <v>99</v>
      </c>
      <c r="O625">
        <v>99</v>
      </c>
      <c r="P625">
        <v>9999</v>
      </c>
      <c r="Q625">
        <v>9</v>
      </c>
      <c r="R625">
        <v>9</v>
      </c>
      <c r="S625">
        <v>15</v>
      </c>
      <c r="T625">
        <v>8.3333333333333357</v>
      </c>
      <c r="U625">
        <v>63.944444444444443</v>
      </c>
      <c r="V625">
        <v>0</v>
      </c>
      <c r="W625">
        <v>33.333333333333343</v>
      </c>
      <c r="X625">
        <v>100</v>
      </c>
      <c r="Y625">
        <v>100</v>
      </c>
      <c r="Z625">
        <v>100</v>
      </c>
      <c r="AA625">
        <v>5.699924192694918</v>
      </c>
      <c r="AB625">
        <v>0</v>
      </c>
      <c r="AC625">
        <v>1.3333333333333279</v>
      </c>
      <c r="AE625">
        <v>21.150378755922777</v>
      </c>
      <c r="AG625">
        <v>0.1233890869207568</v>
      </c>
      <c r="AH625">
        <v>0.19762818703353047</v>
      </c>
    </row>
    <row r="626" spans="1:34">
      <c r="A626">
        <v>11</v>
      </c>
      <c r="B626">
        <v>184</v>
      </c>
      <c r="C626">
        <v>2012</v>
      </c>
      <c r="D626">
        <v>99</v>
      </c>
      <c r="E626">
        <v>99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1</v>
      </c>
      <c r="M626">
        <v>99</v>
      </c>
      <c r="N626">
        <v>99</v>
      </c>
      <c r="O626">
        <v>99</v>
      </c>
      <c r="P626">
        <v>9999</v>
      </c>
      <c r="Q626">
        <v>7</v>
      </c>
      <c r="R626">
        <v>7</v>
      </c>
      <c r="S626">
        <v>1</v>
      </c>
      <c r="T626">
        <v>2</v>
      </c>
      <c r="U626">
        <v>24.528571428571425</v>
      </c>
      <c r="V626">
        <v>0</v>
      </c>
      <c r="W626">
        <v>0</v>
      </c>
      <c r="X626">
        <v>71.428571428571445</v>
      </c>
      <c r="Y626">
        <v>57.142857142857153</v>
      </c>
      <c r="Z626">
        <v>14.285714285714288</v>
      </c>
      <c r="AA626">
        <v>8.631456471322009</v>
      </c>
      <c r="AB626">
        <v>0</v>
      </c>
      <c r="AC626">
        <v>0.53452248382484879</v>
      </c>
      <c r="AE626">
        <v>17.029997607034165</v>
      </c>
      <c r="AG626">
        <v>9.8080425949278419E-2</v>
      </c>
      <c r="AH626">
        <v>6.0083599137063702E-2</v>
      </c>
    </row>
    <row r="627" spans="1:34">
      <c r="A627">
        <v>11</v>
      </c>
      <c r="B627">
        <v>185</v>
      </c>
      <c r="C627">
        <v>2012</v>
      </c>
      <c r="D627">
        <v>99</v>
      </c>
      <c r="E627">
        <v>99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2</v>
      </c>
      <c r="M627">
        <v>99</v>
      </c>
      <c r="N627">
        <v>99</v>
      </c>
      <c r="O627">
        <v>99</v>
      </c>
      <c r="P627">
        <v>9999</v>
      </c>
      <c r="Q627">
        <v>36</v>
      </c>
      <c r="R627">
        <v>37</v>
      </c>
      <c r="S627">
        <v>2</v>
      </c>
      <c r="T627">
        <v>2.9459459459459465</v>
      </c>
      <c r="U627">
        <v>25.113513513513521</v>
      </c>
      <c r="V627">
        <v>0</v>
      </c>
      <c r="W627">
        <v>0</v>
      </c>
      <c r="X627">
        <v>83.783783783783804</v>
      </c>
      <c r="Y627">
        <v>56.756756756756758</v>
      </c>
      <c r="Z627">
        <v>16.216216216216221</v>
      </c>
      <c r="AA627">
        <v>8.2636017983836521</v>
      </c>
      <c r="AB627">
        <v>0</v>
      </c>
      <c r="AC627">
        <v>1.2290612973948187</v>
      </c>
      <c r="AE627">
        <v>17.144445472818752</v>
      </c>
      <c r="AG627">
        <v>0.51842510858904289</v>
      </c>
      <c r="AH627">
        <v>0.32515830121234501</v>
      </c>
    </row>
    <row r="628" spans="1:34">
      <c r="A628">
        <v>11</v>
      </c>
      <c r="B628">
        <v>186</v>
      </c>
      <c r="C628">
        <v>2012</v>
      </c>
      <c r="D628">
        <v>99</v>
      </c>
      <c r="E628">
        <v>99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3</v>
      </c>
      <c r="M628">
        <v>99</v>
      </c>
      <c r="N628">
        <v>99</v>
      </c>
      <c r="O628">
        <v>99</v>
      </c>
      <c r="P628">
        <v>9999</v>
      </c>
      <c r="Q628">
        <v>96</v>
      </c>
      <c r="R628">
        <v>99</v>
      </c>
      <c r="S628">
        <v>3</v>
      </c>
      <c r="T628">
        <v>3.868686868686869</v>
      </c>
      <c r="U628">
        <v>26.281818181818185</v>
      </c>
      <c r="V628">
        <v>0</v>
      </c>
      <c r="W628">
        <v>0</v>
      </c>
      <c r="X628">
        <v>89.898989898989882</v>
      </c>
      <c r="Y628">
        <v>70.707070707070699</v>
      </c>
      <c r="Z628">
        <v>11.111111111111112</v>
      </c>
      <c r="AA628">
        <v>7.4197846852198452</v>
      </c>
      <c r="AB628">
        <v>0</v>
      </c>
      <c r="AC628">
        <v>1.4609147863786895</v>
      </c>
      <c r="AE628">
        <v>30.841031690983097</v>
      </c>
      <c r="AG628">
        <v>1.387137452711223</v>
      </c>
      <c r="AH628">
        <v>0.91049223409857982</v>
      </c>
    </row>
    <row r="629" spans="1:34">
      <c r="A629">
        <v>11</v>
      </c>
      <c r="B629">
        <v>187</v>
      </c>
      <c r="C629">
        <v>2012</v>
      </c>
      <c r="D629">
        <v>99</v>
      </c>
      <c r="E629">
        <v>99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4</v>
      </c>
      <c r="M629">
        <v>99</v>
      </c>
      <c r="N629">
        <v>99</v>
      </c>
      <c r="O629">
        <v>99</v>
      </c>
      <c r="P629">
        <v>9999</v>
      </c>
      <c r="Q629">
        <v>201</v>
      </c>
      <c r="R629">
        <v>216</v>
      </c>
      <c r="S629">
        <v>4</v>
      </c>
      <c r="T629">
        <v>4.2407407407407405</v>
      </c>
      <c r="U629">
        <v>27.091203703703727</v>
      </c>
      <c r="V629">
        <v>0</v>
      </c>
      <c r="W629">
        <v>-0.46296296296296302</v>
      </c>
      <c r="X629">
        <v>90.277777777777771</v>
      </c>
      <c r="Y629">
        <v>66.666666666666686</v>
      </c>
      <c r="Z629">
        <v>17.592592592592588</v>
      </c>
      <c r="AA629">
        <v>8.1641133443408744</v>
      </c>
      <c r="AB629">
        <v>0</v>
      </c>
      <c r="AC629">
        <v>1.3007858762100704</v>
      </c>
      <c r="AE629">
        <v>27.523692095243256</v>
      </c>
      <c r="AG629">
        <v>3.0264817150063048</v>
      </c>
      <c r="AH629">
        <v>2.0477064477015503</v>
      </c>
    </row>
    <row r="630" spans="1:34">
      <c r="A630">
        <v>11</v>
      </c>
      <c r="B630">
        <v>188</v>
      </c>
      <c r="C630">
        <v>2012</v>
      </c>
      <c r="D630">
        <v>99</v>
      </c>
      <c r="E630">
        <v>99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5</v>
      </c>
      <c r="M630">
        <v>99</v>
      </c>
      <c r="N630">
        <v>99</v>
      </c>
      <c r="O630">
        <v>99</v>
      </c>
      <c r="P630">
        <v>9999</v>
      </c>
      <c r="Q630">
        <v>359</v>
      </c>
      <c r="R630">
        <v>405</v>
      </c>
      <c r="S630">
        <v>5</v>
      </c>
      <c r="T630">
        <v>5.0790123456790122</v>
      </c>
      <c r="U630">
        <v>27.612839506172833</v>
      </c>
      <c r="V630">
        <v>0</v>
      </c>
      <c r="W630">
        <v>1.2345679012345681</v>
      </c>
      <c r="X630">
        <v>90.123456790123441</v>
      </c>
      <c r="Y630">
        <v>64.938271604938279</v>
      </c>
      <c r="Z630">
        <v>20.493827160493819</v>
      </c>
      <c r="AA630">
        <v>8.5390769493594778</v>
      </c>
      <c r="AB630">
        <v>0</v>
      </c>
      <c r="AC630">
        <v>1.600518129793663</v>
      </c>
      <c r="AE630">
        <v>11.589448160826905</v>
      </c>
      <c r="AG630">
        <v>5.6746532156368241</v>
      </c>
      <c r="AH630">
        <v>3.9133774366313969</v>
      </c>
    </row>
    <row r="631" spans="1:34">
      <c r="A631">
        <v>11</v>
      </c>
      <c r="B631">
        <v>189</v>
      </c>
      <c r="C631">
        <v>2012</v>
      </c>
      <c r="D631">
        <v>99</v>
      </c>
      <c r="E631">
        <v>99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6</v>
      </c>
      <c r="M631">
        <v>99</v>
      </c>
      <c r="N631">
        <v>99</v>
      </c>
      <c r="O631">
        <v>99</v>
      </c>
      <c r="P631">
        <v>9999</v>
      </c>
      <c r="Q631">
        <v>511</v>
      </c>
      <c r="R631">
        <v>597</v>
      </c>
      <c r="S631">
        <v>6</v>
      </c>
      <c r="T631">
        <v>5.6482412060301508</v>
      </c>
      <c r="U631">
        <v>30.337520938023431</v>
      </c>
      <c r="V631">
        <v>33.165829145728637</v>
      </c>
      <c r="W631">
        <v>4.8576214405360147</v>
      </c>
      <c r="X631">
        <v>96.817420435510869</v>
      </c>
      <c r="Y631">
        <v>77.051926298157468</v>
      </c>
      <c r="Z631">
        <v>30.150753768844226</v>
      </c>
      <c r="AA631">
        <v>8.7205296516520452</v>
      </c>
      <c r="AB631">
        <v>0</v>
      </c>
      <c r="AC631">
        <v>1.6745862026766083</v>
      </c>
      <c r="AE631">
        <v>8.0794526769626476</v>
      </c>
      <c r="AG631">
        <v>8.3648591845313138</v>
      </c>
      <c r="AH631">
        <v>6.337822398199938</v>
      </c>
    </row>
    <row r="632" spans="1:34">
      <c r="A632">
        <v>11</v>
      </c>
      <c r="B632">
        <v>190</v>
      </c>
      <c r="C632">
        <v>2012</v>
      </c>
      <c r="D632">
        <v>99</v>
      </c>
      <c r="E632">
        <v>99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7</v>
      </c>
      <c r="M632">
        <v>99</v>
      </c>
      <c r="N632">
        <v>99</v>
      </c>
      <c r="O632">
        <v>99</v>
      </c>
      <c r="P632">
        <v>9999</v>
      </c>
      <c r="Q632">
        <v>675</v>
      </c>
      <c r="R632">
        <v>813</v>
      </c>
      <c r="S632">
        <v>7</v>
      </c>
      <c r="T632">
        <v>6.1439114391143912</v>
      </c>
      <c r="U632">
        <v>32.64883148831489</v>
      </c>
      <c r="V632">
        <v>28.413284132841319</v>
      </c>
      <c r="W632">
        <v>7.7490774907749085</v>
      </c>
      <c r="X632">
        <v>97.170971709717108</v>
      </c>
      <c r="Y632">
        <v>80.934809348093509</v>
      </c>
      <c r="Z632">
        <v>39.852398523985237</v>
      </c>
      <c r="AA632">
        <v>9.3305125365242745</v>
      </c>
      <c r="AB632">
        <v>0</v>
      </c>
      <c r="AC632">
        <v>1.6878709055727541</v>
      </c>
      <c r="AE632">
        <v>9.488564406082368</v>
      </c>
      <c r="AG632">
        <v>11.391340899537623</v>
      </c>
      <c r="AH632">
        <v>9.2884625142379278</v>
      </c>
    </row>
    <row r="633" spans="1:34">
      <c r="A633">
        <v>11</v>
      </c>
      <c r="B633">
        <v>191</v>
      </c>
      <c r="C633">
        <v>2012</v>
      </c>
      <c r="D633">
        <v>99</v>
      </c>
      <c r="E633">
        <v>99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8</v>
      </c>
      <c r="M633">
        <v>99</v>
      </c>
      <c r="N633">
        <v>99</v>
      </c>
      <c r="O633">
        <v>99</v>
      </c>
      <c r="P633">
        <v>9999</v>
      </c>
      <c r="Q633">
        <v>1183</v>
      </c>
      <c r="R633">
        <v>1448</v>
      </c>
      <c r="S633">
        <v>8</v>
      </c>
      <c r="T633">
        <v>6.7976519337016574</v>
      </c>
      <c r="U633">
        <v>37.142058011049741</v>
      </c>
      <c r="V633">
        <v>19.475138121546966</v>
      </c>
      <c r="W633">
        <v>16.574585635359121</v>
      </c>
      <c r="X633">
        <v>99.723756906077355</v>
      </c>
      <c r="Y633">
        <v>93.024861878453038</v>
      </c>
      <c r="Z633">
        <v>60.566298342541458</v>
      </c>
      <c r="AA633">
        <v>9.0996451522675184</v>
      </c>
      <c r="AB633">
        <v>0</v>
      </c>
      <c r="AC633">
        <v>1.8704063464791016</v>
      </c>
      <c r="AE633">
        <v>19.697387568940087</v>
      </c>
      <c r="AG633">
        <v>20.2886366820793</v>
      </c>
      <c r="AH633">
        <v>18.820023900464889</v>
      </c>
    </row>
    <row r="634" spans="1:34">
      <c r="A634">
        <v>11</v>
      </c>
      <c r="B634">
        <v>192</v>
      </c>
      <c r="C634">
        <v>2012</v>
      </c>
      <c r="D634">
        <v>99</v>
      </c>
      <c r="E634">
        <v>99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9</v>
      </c>
      <c r="M634">
        <v>99</v>
      </c>
      <c r="N634">
        <v>99</v>
      </c>
      <c r="O634">
        <v>99</v>
      </c>
      <c r="P634">
        <v>9999</v>
      </c>
      <c r="Q634">
        <v>1194</v>
      </c>
      <c r="R634">
        <v>1429</v>
      </c>
      <c r="S634">
        <v>9</v>
      </c>
      <c r="T634">
        <v>7.2302309307207828</v>
      </c>
      <c r="U634">
        <v>43.075227431770514</v>
      </c>
      <c r="V634">
        <v>9.6571028691392566</v>
      </c>
      <c r="W634">
        <v>24.492652204338704</v>
      </c>
      <c r="X634">
        <v>100</v>
      </c>
      <c r="Y634">
        <v>98.530440867739685</v>
      </c>
      <c r="Z634">
        <v>81.805458362491237</v>
      </c>
      <c r="AA634">
        <v>8.7487287110489831</v>
      </c>
      <c r="AB634">
        <v>0</v>
      </c>
      <c r="AC634">
        <v>1.9819433359304073</v>
      </c>
      <c r="AE634">
        <v>33.450677542472661</v>
      </c>
      <c r="AG634">
        <v>20.022418383074125</v>
      </c>
      <c r="AH634">
        <v>21.539987787317379</v>
      </c>
    </row>
    <row r="635" spans="1:34">
      <c r="A635">
        <v>11</v>
      </c>
      <c r="B635">
        <v>193</v>
      </c>
      <c r="C635">
        <v>2012</v>
      </c>
      <c r="D635">
        <v>99</v>
      </c>
      <c r="E635">
        <v>99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10</v>
      </c>
      <c r="M635">
        <v>99</v>
      </c>
      <c r="N635">
        <v>99</v>
      </c>
      <c r="O635">
        <v>99</v>
      </c>
      <c r="P635">
        <v>9999</v>
      </c>
      <c r="Q635">
        <v>708</v>
      </c>
      <c r="R635">
        <v>812</v>
      </c>
      <c r="S635">
        <v>10</v>
      </c>
      <c r="T635">
        <v>7.4753694581280818</v>
      </c>
      <c r="U635">
        <v>47.882266009852174</v>
      </c>
      <c r="V635">
        <v>4.0640394088669956</v>
      </c>
      <c r="W635">
        <v>25.738916256157641</v>
      </c>
      <c r="X635">
        <v>100</v>
      </c>
      <c r="Y635">
        <v>99.50738916256158</v>
      </c>
      <c r="Z635">
        <v>93.596059113300498</v>
      </c>
      <c r="AA635">
        <v>8.5721743560384631</v>
      </c>
      <c r="AB635">
        <v>0</v>
      </c>
      <c r="AC635">
        <v>1.9884232029283999</v>
      </c>
      <c r="AE635">
        <v>38.434272573715269</v>
      </c>
      <c r="AG635">
        <v>11.377329410116298</v>
      </c>
      <c r="AH635">
        <v>13.605558345303963</v>
      </c>
    </row>
    <row r="636" spans="1:34">
      <c r="A636">
        <v>11</v>
      </c>
      <c r="B636">
        <v>194</v>
      </c>
      <c r="C636">
        <v>2012</v>
      </c>
      <c r="D636">
        <v>99</v>
      </c>
      <c r="E636">
        <v>99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11</v>
      </c>
      <c r="M636">
        <v>99</v>
      </c>
      <c r="N636">
        <v>99</v>
      </c>
      <c r="O636">
        <v>99</v>
      </c>
      <c r="P636">
        <v>9999</v>
      </c>
      <c r="Q636">
        <v>616</v>
      </c>
      <c r="R636">
        <v>719</v>
      </c>
      <c r="S636">
        <v>11</v>
      </c>
      <c r="T636">
        <v>7.6662030598052846</v>
      </c>
      <c r="U636">
        <v>50.098331015299003</v>
      </c>
      <c r="V636">
        <v>3.4770514603616141</v>
      </c>
      <c r="W636">
        <v>29.624478442280953</v>
      </c>
      <c r="X636">
        <v>100</v>
      </c>
      <c r="Y636">
        <v>99.860917941585569</v>
      </c>
      <c r="Z636">
        <v>95.41029207232269</v>
      </c>
      <c r="AA636">
        <v>8.6665582709155213</v>
      </c>
      <c r="AB636">
        <v>0</v>
      </c>
      <c r="AC636">
        <v>2.091737748181465</v>
      </c>
      <c r="AE636">
        <v>42.237495679883871</v>
      </c>
      <c r="AG636">
        <v>10.074260893933024</v>
      </c>
      <c r="AH636">
        <v>12.604853229099771</v>
      </c>
    </row>
    <row r="637" spans="1:34">
      <c r="A637">
        <v>11</v>
      </c>
      <c r="B637">
        <v>195</v>
      </c>
      <c r="C637">
        <v>2012</v>
      </c>
      <c r="D637">
        <v>99</v>
      </c>
      <c r="E637">
        <v>99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12</v>
      </c>
      <c r="M637">
        <v>99</v>
      </c>
      <c r="N637">
        <v>99</v>
      </c>
      <c r="O637">
        <v>99</v>
      </c>
      <c r="P637">
        <v>9999</v>
      </c>
      <c r="Q637">
        <v>286</v>
      </c>
      <c r="R637">
        <v>324</v>
      </c>
      <c r="S637">
        <v>12</v>
      </c>
      <c r="T637">
        <v>7.9074074074074083</v>
      </c>
      <c r="U637">
        <v>53.148456790123447</v>
      </c>
      <c r="V637">
        <v>1.5432098765432101</v>
      </c>
      <c r="W637">
        <v>37.037037037037038</v>
      </c>
      <c r="X637">
        <v>100</v>
      </c>
      <c r="Y637">
        <v>100</v>
      </c>
      <c r="Z637">
        <v>98.148148148148167</v>
      </c>
      <c r="AA637">
        <v>8.3502844685030357</v>
      </c>
      <c r="AB637">
        <v>0</v>
      </c>
      <c r="AC637">
        <v>2.079605718671286</v>
      </c>
      <c r="AE637">
        <v>38.178411178404694</v>
      </c>
      <c r="AG637">
        <v>4.5397225725094588</v>
      </c>
      <c r="AH637">
        <v>6.0258915870713521</v>
      </c>
    </row>
    <row r="638" spans="1:34">
      <c r="A638">
        <v>11</v>
      </c>
      <c r="B638">
        <v>196</v>
      </c>
      <c r="C638">
        <v>2012</v>
      </c>
      <c r="D638">
        <v>99</v>
      </c>
      <c r="E638">
        <v>99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13</v>
      </c>
      <c r="M638">
        <v>99</v>
      </c>
      <c r="N638">
        <v>99</v>
      </c>
      <c r="O638">
        <v>99</v>
      </c>
      <c r="P638">
        <v>9999</v>
      </c>
      <c r="Q638">
        <v>135</v>
      </c>
      <c r="R638">
        <v>152</v>
      </c>
      <c r="S638">
        <v>13</v>
      </c>
      <c r="T638">
        <v>7.7828947368421053</v>
      </c>
      <c r="U638">
        <v>55.216447368421029</v>
      </c>
      <c r="V638">
        <v>1.3157894736842111</v>
      </c>
      <c r="W638">
        <v>34.868421052631597</v>
      </c>
      <c r="X638">
        <v>100</v>
      </c>
      <c r="Y638">
        <v>100</v>
      </c>
      <c r="Z638">
        <v>98.684210526315809</v>
      </c>
      <c r="AA638">
        <v>7.9599775528558991</v>
      </c>
      <c r="AB638">
        <v>0</v>
      </c>
      <c r="AC638">
        <v>2.1882393882979576</v>
      </c>
      <c r="AE638">
        <v>42.107878099056634</v>
      </c>
      <c r="AG638">
        <v>2.1297463920414734</v>
      </c>
      <c r="AH638">
        <v>2.936957712274094</v>
      </c>
    </row>
    <row r="639" spans="1:34">
      <c r="A639">
        <v>11</v>
      </c>
      <c r="B639">
        <v>197</v>
      </c>
      <c r="C639">
        <v>2012</v>
      </c>
      <c r="D639">
        <v>99</v>
      </c>
      <c r="E639">
        <v>99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14</v>
      </c>
      <c r="M639">
        <v>99</v>
      </c>
      <c r="N639">
        <v>99</v>
      </c>
      <c r="O639">
        <v>99</v>
      </c>
      <c r="P639">
        <v>9999</v>
      </c>
      <c r="Q639">
        <v>65</v>
      </c>
      <c r="R639">
        <v>72</v>
      </c>
      <c r="S639">
        <v>14</v>
      </c>
      <c r="T639">
        <v>8.375</v>
      </c>
      <c r="U639">
        <v>56.99305555555555</v>
      </c>
      <c r="V639">
        <v>0</v>
      </c>
      <c r="W639">
        <v>40.277777777777779</v>
      </c>
      <c r="X639">
        <v>100</v>
      </c>
      <c r="Y639">
        <v>100</v>
      </c>
      <c r="Z639">
        <v>100</v>
      </c>
      <c r="AA639">
        <v>8.9690722669765144</v>
      </c>
      <c r="AB639">
        <v>0</v>
      </c>
      <c r="AC639">
        <v>2.4004484534723458</v>
      </c>
      <c r="AE639">
        <v>55.839120840896307</v>
      </c>
      <c r="AG639">
        <v>1.0088272383354353</v>
      </c>
      <c r="AH639">
        <v>1.4359525280078105</v>
      </c>
    </row>
    <row r="640" spans="1:34">
      <c r="A640">
        <v>11</v>
      </c>
      <c r="B640">
        <v>198</v>
      </c>
      <c r="C640">
        <v>2012</v>
      </c>
      <c r="D640">
        <v>99</v>
      </c>
      <c r="E640">
        <v>99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15</v>
      </c>
      <c r="M640">
        <v>99</v>
      </c>
      <c r="N640">
        <v>99</v>
      </c>
      <c r="O640">
        <v>99</v>
      </c>
      <c r="P640">
        <v>9999</v>
      </c>
      <c r="Q640">
        <v>7</v>
      </c>
      <c r="R640">
        <v>7</v>
      </c>
      <c r="S640">
        <v>15</v>
      </c>
      <c r="T640">
        <v>7.4285714285714306</v>
      </c>
      <c r="U640">
        <v>60.285714285714306</v>
      </c>
      <c r="V640">
        <v>0</v>
      </c>
      <c r="W640">
        <v>28.571428571428577</v>
      </c>
      <c r="X640">
        <v>100</v>
      </c>
      <c r="Y640">
        <v>100</v>
      </c>
      <c r="Z640">
        <v>100</v>
      </c>
      <c r="AA640">
        <v>6.9223093940490301</v>
      </c>
      <c r="AB640">
        <v>0</v>
      </c>
      <c r="AC640">
        <v>1.6781914463529619</v>
      </c>
      <c r="AE640">
        <v>21.081070301866088</v>
      </c>
      <c r="AG640">
        <v>9.8080425949278419E-2</v>
      </c>
      <c r="AH640">
        <v>0.14767197924193881</v>
      </c>
    </row>
    <row r="641" spans="1:34">
      <c r="A641">
        <v>11</v>
      </c>
      <c r="B641">
        <v>199</v>
      </c>
      <c r="C641">
        <v>2011</v>
      </c>
      <c r="D641">
        <v>99</v>
      </c>
      <c r="E641">
        <v>99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1</v>
      </c>
      <c r="M641">
        <v>99</v>
      </c>
      <c r="N641">
        <v>99</v>
      </c>
      <c r="O641">
        <v>99</v>
      </c>
      <c r="P641">
        <v>9999</v>
      </c>
      <c r="Q641">
        <v>15</v>
      </c>
      <c r="R641">
        <v>13</v>
      </c>
      <c r="S641">
        <v>1</v>
      </c>
      <c r="T641">
        <v>2.692307692307693</v>
      </c>
      <c r="U641">
        <v>22.861538461538473</v>
      </c>
      <c r="V641">
        <v>0</v>
      </c>
      <c r="W641">
        <v>0</v>
      </c>
      <c r="X641">
        <v>92.307692307692321</v>
      </c>
      <c r="Y641">
        <v>53.84615384615384</v>
      </c>
      <c r="Z641">
        <v>0</v>
      </c>
      <c r="AA641">
        <v>5.9002657647494638</v>
      </c>
      <c r="AB641">
        <v>0</v>
      </c>
      <c r="AC641">
        <v>1.6817854699288799</v>
      </c>
      <c r="AE641">
        <v>36.392718268480657</v>
      </c>
      <c r="AG641">
        <v>0.16649590163934427</v>
      </c>
      <c r="AH641">
        <v>9.3618476986140245E-2</v>
      </c>
    </row>
    <row r="642" spans="1:34">
      <c r="A642">
        <v>11</v>
      </c>
      <c r="B642">
        <v>200</v>
      </c>
      <c r="C642">
        <v>2011</v>
      </c>
      <c r="D642">
        <v>99</v>
      </c>
      <c r="E642">
        <v>99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2</v>
      </c>
      <c r="M642">
        <v>99</v>
      </c>
      <c r="N642">
        <v>99</v>
      </c>
      <c r="O642">
        <v>99</v>
      </c>
      <c r="P642">
        <v>9999</v>
      </c>
      <c r="Q642">
        <v>45</v>
      </c>
      <c r="R642">
        <v>51</v>
      </c>
      <c r="S642">
        <v>2</v>
      </c>
      <c r="T642">
        <v>3.0196078431372553</v>
      </c>
      <c r="U642">
        <v>22.576470588235303</v>
      </c>
      <c r="V642">
        <v>0</v>
      </c>
      <c r="W642">
        <v>0</v>
      </c>
      <c r="X642">
        <v>78.431372549019613</v>
      </c>
      <c r="Y642">
        <v>47.058823529411761</v>
      </c>
      <c r="Z642">
        <v>7.8431372549019596</v>
      </c>
      <c r="AA642">
        <v>7.4020555765907554</v>
      </c>
      <c r="AB642">
        <v>0</v>
      </c>
      <c r="AC642">
        <v>1.128771605068569</v>
      </c>
      <c r="AE642">
        <v>4.5817325810995388</v>
      </c>
      <c r="AG642">
        <v>0.65317622950819687</v>
      </c>
      <c r="AH642">
        <v>0.36269284792006046</v>
      </c>
    </row>
    <row r="643" spans="1:34">
      <c r="A643">
        <v>11</v>
      </c>
      <c r="B643">
        <v>201</v>
      </c>
      <c r="C643">
        <v>2011</v>
      </c>
      <c r="D643">
        <v>99</v>
      </c>
      <c r="E643">
        <v>99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3</v>
      </c>
      <c r="M643">
        <v>99</v>
      </c>
      <c r="N643">
        <v>99</v>
      </c>
      <c r="O643">
        <v>99</v>
      </c>
      <c r="P643">
        <v>9999</v>
      </c>
      <c r="Q643">
        <v>82</v>
      </c>
      <c r="R643">
        <v>97</v>
      </c>
      <c r="S643">
        <v>3</v>
      </c>
      <c r="T643">
        <v>3.6185567010309279</v>
      </c>
      <c r="U643">
        <v>24.143298969072156</v>
      </c>
      <c r="V643">
        <v>0</v>
      </c>
      <c r="W643">
        <v>0</v>
      </c>
      <c r="X643">
        <v>74.226804123711347</v>
      </c>
      <c r="Y643">
        <v>57.731958762886606</v>
      </c>
      <c r="Z643">
        <v>9.2783505154639183</v>
      </c>
      <c r="AA643">
        <v>8.0562443888505424</v>
      </c>
      <c r="AB643">
        <v>0</v>
      </c>
      <c r="AC643">
        <v>1.2798461486877102</v>
      </c>
      <c r="AE643">
        <v>12.808373623235203</v>
      </c>
      <c r="AG643">
        <v>1.2423155737704921</v>
      </c>
      <c r="AH643">
        <v>0.73770225859300709</v>
      </c>
    </row>
    <row r="644" spans="1:34">
      <c r="A644">
        <v>11</v>
      </c>
      <c r="B644">
        <v>202</v>
      </c>
      <c r="C644">
        <v>2011</v>
      </c>
      <c r="D644">
        <v>99</v>
      </c>
      <c r="E644">
        <v>99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4</v>
      </c>
      <c r="M644">
        <v>99</v>
      </c>
      <c r="N644">
        <v>99</v>
      </c>
      <c r="O644">
        <v>99</v>
      </c>
      <c r="P644">
        <v>9999</v>
      </c>
      <c r="Q644">
        <v>215</v>
      </c>
      <c r="R644">
        <v>262</v>
      </c>
      <c r="S644">
        <v>4</v>
      </c>
      <c r="T644">
        <v>4.4236641221374047</v>
      </c>
      <c r="U644">
        <v>25.654961832061058</v>
      </c>
      <c r="V644">
        <v>0</v>
      </c>
      <c r="W644">
        <v>1.5267175572519092</v>
      </c>
      <c r="X644">
        <v>84.351145038167957</v>
      </c>
      <c r="Y644">
        <v>60.305343511450396</v>
      </c>
      <c r="Z644">
        <v>14.885496183206103</v>
      </c>
      <c r="AA644">
        <v>8.8703142774212225</v>
      </c>
      <c r="AB644">
        <v>0</v>
      </c>
      <c r="AC644">
        <v>1.3924185154976079</v>
      </c>
      <c r="AE644">
        <v>7.2836335512216319</v>
      </c>
      <c r="AG644">
        <v>3.355532786885246</v>
      </c>
      <c r="AH644">
        <v>2.1173147877188434</v>
      </c>
    </row>
    <row r="645" spans="1:34">
      <c r="A645">
        <v>11</v>
      </c>
      <c r="B645">
        <v>203</v>
      </c>
      <c r="C645">
        <v>2011</v>
      </c>
      <c r="D645">
        <v>99</v>
      </c>
      <c r="E645">
        <v>99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5</v>
      </c>
      <c r="M645">
        <v>99</v>
      </c>
      <c r="N645">
        <v>99</v>
      </c>
      <c r="O645">
        <v>99</v>
      </c>
      <c r="P645">
        <v>9999</v>
      </c>
      <c r="Q645">
        <v>440</v>
      </c>
      <c r="R645">
        <v>507</v>
      </c>
      <c r="S645">
        <v>5</v>
      </c>
      <c r="T645">
        <v>4.9664694280078896</v>
      </c>
      <c r="U645">
        <v>27.639447731755443</v>
      </c>
      <c r="V645">
        <v>0</v>
      </c>
      <c r="W645">
        <v>1.3806706114398419</v>
      </c>
      <c r="X645">
        <v>89.546351084812642</v>
      </c>
      <c r="Y645">
        <v>66.272189349112423</v>
      </c>
      <c r="Z645">
        <v>21.49901380670612</v>
      </c>
      <c r="AA645">
        <v>8.93303059394934</v>
      </c>
      <c r="AB645">
        <v>0</v>
      </c>
      <c r="AC645">
        <v>1.5076595890459099</v>
      </c>
      <c r="AE645">
        <v>10.763658211572357</v>
      </c>
      <c r="AG645">
        <v>6.4933401639344259</v>
      </c>
      <c r="AH645">
        <v>4.4141804902496009</v>
      </c>
    </row>
    <row r="646" spans="1:34">
      <c r="A646">
        <v>11</v>
      </c>
      <c r="B646">
        <v>204</v>
      </c>
      <c r="C646">
        <v>2011</v>
      </c>
      <c r="D646">
        <v>99</v>
      </c>
      <c r="E646">
        <v>99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6</v>
      </c>
      <c r="M646">
        <v>99</v>
      </c>
      <c r="N646">
        <v>99</v>
      </c>
      <c r="O646">
        <v>99</v>
      </c>
      <c r="P646">
        <v>9999</v>
      </c>
      <c r="Q646">
        <v>585</v>
      </c>
      <c r="R646">
        <v>669</v>
      </c>
      <c r="S646">
        <v>6</v>
      </c>
      <c r="T646">
        <v>5.5799701046337811</v>
      </c>
      <c r="U646">
        <v>30.679222720478325</v>
      </c>
      <c r="V646">
        <v>28.400597907324368</v>
      </c>
      <c r="W646">
        <v>5.8295964125560529</v>
      </c>
      <c r="X646">
        <v>97.608370702541123</v>
      </c>
      <c r="Y646">
        <v>75.336322869955154</v>
      </c>
      <c r="Z646">
        <v>32.735426008968609</v>
      </c>
      <c r="AA646">
        <v>8.9320973752750881</v>
      </c>
      <c r="AB646">
        <v>0</v>
      </c>
      <c r="AC646">
        <v>1.8269579048112481</v>
      </c>
      <c r="AE646">
        <v>16.475604253057956</v>
      </c>
      <c r="AG646">
        <v>8.568135245901642</v>
      </c>
      <c r="AH646">
        <v>6.4652189402905025</v>
      </c>
    </row>
    <row r="647" spans="1:34">
      <c r="A647">
        <v>11</v>
      </c>
      <c r="B647">
        <v>205</v>
      </c>
      <c r="C647">
        <v>2011</v>
      </c>
      <c r="D647">
        <v>99</v>
      </c>
      <c r="E647">
        <v>99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7</v>
      </c>
      <c r="M647">
        <v>99</v>
      </c>
      <c r="N647">
        <v>99</v>
      </c>
      <c r="O647">
        <v>99</v>
      </c>
      <c r="P647">
        <v>9999</v>
      </c>
      <c r="Q647">
        <v>788</v>
      </c>
      <c r="R647">
        <v>882</v>
      </c>
      <c r="S647">
        <v>7</v>
      </c>
      <c r="T647">
        <v>5.9795918367346941</v>
      </c>
      <c r="U647">
        <v>33.76893424036286</v>
      </c>
      <c r="V647">
        <v>29.931972789115648</v>
      </c>
      <c r="W647">
        <v>8.5034013605442169</v>
      </c>
      <c r="X647">
        <v>99.319727891156447</v>
      </c>
      <c r="Y647">
        <v>86.507936507936492</v>
      </c>
      <c r="Z647">
        <v>45.238095238095219</v>
      </c>
      <c r="AA647">
        <v>9.0327314104113885</v>
      </c>
      <c r="AB647">
        <v>0</v>
      </c>
      <c r="AC647">
        <v>1.8225199509812624</v>
      </c>
      <c r="AE647">
        <v>23.966901167234784</v>
      </c>
      <c r="AG647">
        <v>11.296106557377051</v>
      </c>
      <c r="AH647">
        <v>9.3820708016507517</v>
      </c>
    </row>
    <row r="648" spans="1:34">
      <c r="A648">
        <v>11</v>
      </c>
      <c r="B648">
        <v>206</v>
      </c>
      <c r="C648">
        <v>2011</v>
      </c>
      <c r="D648">
        <v>99</v>
      </c>
      <c r="E648">
        <v>99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8</v>
      </c>
      <c r="M648">
        <v>99</v>
      </c>
      <c r="N648">
        <v>99</v>
      </c>
      <c r="O648">
        <v>99</v>
      </c>
      <c r="P648">
        <v>9999</v>
      </c>
      <c r="Q648">
        <v>1292</v>
      </c>
      <c r="R648">
        <v>1563</v>
      </c>
      <c r="S648">
        <v>8</v>
      </c>
      <c r="T648">
        <v>6.6378758797184894</v>
      </c>
      <c r="U648">
        <v>37.766474728087026</v>
      </c>
      <c r="V648">
        <v>20.793346129238639</v>
      </c>
      <c r="W648">
        <v>14.907229686500321</v>
      </c>
      <c r="X648">
        <v>99.616122840690977</v>
      </c>
      <c r="Y648">
        <v>93.53806781829816</v>
      </c>
      <c r="Z648">
        <v>61.8042226487524</v>
      </c>
      <c r="AA648">
        <v>9.3890886725459364</v>
      </c>
      <c r="AB648">
        <v>0</v>
      </c>
      <c r="AC648">
        <v>1.9271833507104876</v>
      </c>
      <c r="AE648">
        <v>29.377038136709238</v>
      </c>
      <c r="AG648">
        <v>20.017930327868847</v>
      </c>
      <c r="AH648">
        <v>18.594229737600525</v>
      </c>
    </row>
    <row r="649" spans="1:34">
      <c r="A649">
        <v>11</v>
      </c>
      <c r="B649">
        <v>207</v>
      </c>
      <c r="C649">
        <v>2011</v>
      </c>
      <c r="D649">
        <v>99</v>
      </c>
      <c r="E649">
        <v>99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9</v>
      </c>
      <c r="M649">
        <v>99</v>
      </c>
      <c r="N649">
        <v>99</v>
      </c>
      <c r="O649">
        <v>99</v>
      </c>
      <c r="P649">
        <v>9999</v>
      </c>
      <c r="Q649">
        <v>1329</v>
      </c>
      <c r="R649">
        <v>1546</v>
      </c>
      <c r="S649">
        <v>9</v>
      </c>
      <c r="T649">
        <v>7.3602846054333773</v>
      </c>
      <c r="U649">
        <v>44.442173350582131</v>
      </c>
      <c r="V649">
        <v>9.0556274256144889</v>
      </c>
      <c r="W649">
        <v>25.743855109961192</v>
      </c>
      <c r="X649">
        <v>99.805950840879675</v>
      </c>
      <c r="Y649">
        <v>98.188874514877099</v>
      </c>
      <c r="Z649">
        <v>84.411384217335055</v>
      </c>
      <c r="AA649">
        <v>9.4928382584040776</v>
      </c>
      <c r="AB649">
        <v>0</v>
      </c>
      <c r="AC649">
        <v>2.0718531172454284</v>
      </c>
      <c r="AE649">
        <v>38.354826863156731</v>
      </c>
      <c r="AG649">
        <v>19.800204918032787</v>
      </c>
      <c r="AH649">
        <v>21.643004271106765</v>
      </c>
    </row>
    <row r="650" spans="1:34">
      <c r="A650">
        <v>11</v>
      </c>
      <c r="B650">
        <v>208</v>
      </c>
      <c r="C650">
        <v>2011</v>
      </c>
      <c r="D650">
        <v>99</v>
      </c>
      <c r="E650">
        <v>99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10</v>
      </c>
      <c r="M650">
        <v>99</v>
      </c>
      <c r="N650">
        <v>99</v>
      </c>
      <c r="O650">
        <v>99</v>
      </c>
      <c r="P650">
        <v>9999</v>
      </c>
      <c r="Q650">
        <v>736</v>
      </c>
      <c r="R650">
        <v>839</v>
      </c>
      <c r="S650">
        <v>10</v>
      </c>
      <c r="T650">
        <v>7.5935637663885602</v>
      </c>
      <c r="U650">
        <v>48.121454112038123</v>
      </c>
      <c r="V650">
        <v>6.0786650774731825</v>
      </c>
      <c r="W650">
        <v>29.678188319427893</v>
      </c>
      <c r="X650">
        <v>100</v>
      </c>
      <c r="Y650">
        <v>99.64243146603097</v>
      </c>
      <c r="Z650">
        <v>91.656734207389761</v>
      </c>
      <c r="AA650">
        <v>9.1578342570110092</v>
      </c>
      <c r="AB650">
        <v>0</v>
      </c>
      <c r="AC650">
        <v>2.1478168210876278</v>
      </c>
      <c r="AE650">
        <v>41.757190382707002</v>
      </c>
      <c r="AG650">
        <v>10.745389344262296</v>
      </c>
      <c r="AH650">
        <v>12.7178432974116</v>
      </c>
    </row>
    <row r="651" spans="1:34">
      <c r="A651">
        <v>11</v>
      </c>
      <c r="B651">
        <v>209</v>
      </c>
      <c r="C651">
        <v>2011</v>
      </c>
      <c r="D651">
        <v>99</v>
      </c>
      <c r="E651">
        <v>99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11</v>
      </c>
      <c r="M651">
        <v>99</v>
      </c>
      <c r="N651">
        <v>99</v>
      </c>
      <c r="O651">
        <v>99</v>
      </c>
      <c r="P651">
        <v>9999</v>
      </c>
      <c r="Q651">
        <v>620</v>
      </c>
      <c r="R651">
        <v>721</v>
      </c>
      <c r="S651">
        <v>11</v>
      </c>
      <c r="T651">
        <v>7.7586685159500703</v>
      </c>
      <c r="U651">
        <v>52.257281553398066</v>
      </c>
      <c r="V651">
        <v>2.912621359223301</v>
      </c>
      <c r="W651">
        <v>31.761442441054101</v>
      </c>
      <c r="X651">
        <v>100</v>
      </c>
      <c r="Y651">
        <v>100</v>
      </c>
      <c r="Z651">
        <v>95.700416088765621</v>
      </c>
      <c r="AA651">
        <v>9.0909615285924232</v>
      </c>
      <c r="AB651">
        <v>0</v>
      </c>
      <c r="AC651">
        <v>2.1014519522449371</v>
      </c>
      <c r="AE651">
        <v>37.435123494700406</v>
      </c>
      <c r="AG651">
        <v>9.2341188524590159</v>
      </c>
      <c r="AH651">
        <v>11.868472969869782</v>
      </c>
    </row>
    <row r="652" spans="1:34">
      <c r="A652">
        <v>11</v>
      </c>
      <c r="B652">
        <v>210</v>
      </c>
      <c r="C652">
        <v>2011</v>
      </c>
      <c r="D652">
        <v>99</v>
      </c>
      <c r="E652">
        <v>99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12</v>
      </c>
      <c r="M652">
        <v>99</v>
      </c>
      <c r="N652">
        <v>99</v>
      </c>
      <c r="O652">
        <v>99</v>
      </c>
      <c r="P652">
        <v>9999</v>
      </c>
      <c r="Q652">
        <v>321</v>
      </c>
      <c r="R652">
        <v>375</v>
      </c>
      <c r="S652">
        <v>12</v>
      </c>
      <c r="T652">
        <v>8.2346666666666692</v>
      </c>
      <c r="U652">
        <v>55.206133333333355</v>
      </c>
      <c r="V652">
        <v>1.333333333333333</v>
      </c>
      <c r="W652">
        <v>38.133333333333326</v>
      </c>
      <c r="X652">
        <v>100</v>
      </c>
      <c r="Y652">
        <v>100</v>
      </c>
      <c r="Z652">
        <v>98.133333333333354</v>
      </c>
      <c r="AA652">
        <v>8.7855511522549463</v>
      </c>
      <c r="AB652">
        <v>0</v>
      </c>
      <c r="AC652">
        <v>2.300926962962726</v>
      </c>
      <c r="AE652">
        <v>42.145261753110475</v>
      </c>
      <c r="AG652">
        <v>4.8027663934426243</v>
      </c>
      <c r="AH652">
        <v>6.521257725808117</v>
      </c>
    </row>
    <row r="653" spans="1:34">
      <c r="A653">
        <v>11</v>
      </c>
      <c r="B653">
        <v>211</v>
      </c>
      <c r="C653">
        <v>2011</v>
      </c>
      <c r="D653">
        <v>99</v>
      </c>
      <c r="E653">
        <v>99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13</v>
      </c>
      <c r="M653">
        <v>99</v>
      </c>
      <c r="N653">
        <v>99</v>
      </c>
      <c r="O653">
        <v>99</v>
      </c>
      <c r="P653">
        <v>9999</v>
      </c>
      <c r="Q653">
        <v>150</v>
      </c>
      <c r="R653">
        <v>170</v>
      </c>
      <c r="S653">
        <v>13</v>
      </c>
      <c r="T653">
        <v>8.3000000000000007</v>
      </c>
      <c r="U653">
        <v>56.174117647058843</v>
      </c>
      <c r="V653">
        <v>0</v>
      </c>
      <c r="W653">
        <v>38.823529411764696</v>
      </c>
      <c r="X653">
        <v>100</v>
      </c>
      <c r="Y653">
        <v>100</v>
      </c>
      <c r="Z653">
        <v>100</v>
      </c>
      <c r="AA653">
        <v>8.3797115342905144</v>
      </c>
      <c r="AB653">
        <v>0</v>
      </c>
      <c r="AC653">
        <v>2.2851180945155409</v>
      </c>
      <c r="AE653">
        <v>47.793926437760319</v>
      </c>
      <c r="AG653">
        <v>2.1772540983606565</v>
      </c>
      <c r="AH653">
        <v>3.0081393264698701</v>
      </c>
    </row>
    <row r="654" spans="1:34">
      <c r="A654">
        <v>11</v>
      </c>
      <c r="B654">
        <v>212</v>
      </c>
      <c r="C654">
        <v>2011</v>
      </c>
      <c r="D654">
        <v>99</v>
      </c>
      <c r="E654">
        <v>99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14</v>
      </c>
      <c r="M654">
        <v>99</v>
      </c>
      <c r="N654">
        <v>99</v>
      </c>
      <c r="O654">
        <v>99</v>
      </c>
      <c r="P654">
        <v>9999</v>
      </c>
      <c r="Q654">
        <v>82</v>
      </c>
      <c r="R654">
        <v>93</v>
      </c>
      <c r="S654">
        <v>14</v>
      </c>
      <c r="T654">
        <v>8.7741935483870979</v>
      </c>
      <c r="U654">
        <v>57.522580645161312</v>
      </c>
      <c r="V654">
        <v>1.0752688172043012</v>
      </c>
      <c r="W654">
        <v>52.688172043010752</v>
      </c>
      <c r="X654">
        <v>98.924731182795696</v>
      </c>
      <c r="Y654">
        <v>98.924731182795696</v>
      </c>
      <c r="Z654">
        <v>97.849462365591393</v>
      </c>
      <c r="AA654">
        <v>9.9490868336817631</v>
      </c>
      <c r="AB654">
        <v>0</v>
      </c>
      <c r="AC654">
        <v>2.4456634091644998</v>
      </c>
      <c r="AE654">
        <v>35.064685728241393</v>
      </c>
      <c r="AG654">
        <v>1.1910860655737705</v>
      </c>
      <c r="AH654">
        <v>1.6851325857505253</v>
      </c>
    </row>
    <row r="655" spans="1:34">
      <c r="A655">
        <v>11</v>
      </c>
      <c r="B655">
        <v>213</v>
      </c>
      <c r="C655">
        <v>2011</v>
      </c>
      <c r="D655">
        <v>99</v>
      </c>
      <c r="E655">
        <v>99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15</v>
      </c>
      <c r="M655">
        <v>99</v>
      </c>
      <c r="N655">
        <v>99</v>
      </c>
      <c r="O655">
        <v>99</v>
      </c>
      <c r="P655">
        <v>9999</v>
      </c>
      <c r="Q655">
        <v>19</v>
      </c>
      <c r="R655">
        <v>20</v>
      </c>
      <c r="S655">
        <v>15</v>
      </c>
      <c r="T655">
        <v>8.15</v>
      </c>
      <c r="U655">
        <v>61.765000000000001</v>
      </c>
      <c r="V655">
        <v>0</v>
      </c>
      <c r="W655">
        <v>30</v>
      </c>
      <c r="X655">
        <v>100</v>
      </c>
      <c r="Y655">
        <v>100</v>
      </c>
      <c r="Z655">
        <v>100</v>
      </c>
      <c r="AA655">
        <v>8.1773024280627826</v>
      </c>
      <c r="AB655">
        <v>0</v>
      </c>
      <c r="AC655">
        <v>2.1277922830953213</v>
      </c>
      <c r="AE655">
        <v>56.123413395134314</v>
      </c>
      <c r="AG655">
        <v>0.25614754098360654</v>
      </c>
      <c r="AH655">
        <v>0.38912148257395374</v>
      </c>
    </row>
    <row r="656" spans="1:34">
      <c r="A656">
        <v>11</v>
      </c>
      <c r="B656">
        <v>214</v>
      </c>
      <c r="C656">
        <v>2010</v>
      </c>
      <c r="D656">
        <v>99</v>
      </c>
      <c r="E656">
        <v>99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1</v>
      </c>
      <c r="M656">
        <v>99</v>
      </c>
      <c r="N656">
        <v>99</v>
      </c>
      <c r="O656">
        <v>99</v>
      </c>
      <c r="P656">
        <v>9999</v>
      </c>
      <c r="Q656">
        <v>17</v>
      </c>
      <c r="R656">
        <v>26</v>
      </c>
      <c r="S656">
        <v>1</v>
      </c>
      <c r="T656">
        <v>2.1153846153846154</v>
      </c>
      <c r="U656">
        <v>18.103846153846156</v>
      </c>
      <c r="V656">
        <v>0</v>
      </c>
      <c r="W656">
        <v>0</v>
      </c>
      <c r="X656">
        <v>53.84615384615384</v>
      </c>
      <c r="Y656">
        <v>26.92307692307692</v>
      </c>
      <c r="Z656">
        <v>0</v>
      </c>
      <c r="AA656">
        <v>7.2428469099482271</v>
      </c>
      <c r="AB656">
        <v>0</v>
      </c>
      <c r="AC656">
        <v>0.80033277102633893</v>
      </c>
      <c r="AE656">
        <v>39.53747396941516</v>
      </c>
      <c r="AG656">
        <v>0.3218220076742172</v>
      </c>
      <c r="AH656">
        <v>0.142035638965744</v>
      </c>
    </row>
    <row r="657" spans="1:34">
      <c r="A657">
        <v>11</v>
      </c>
      <c r="B657">
        <v>215</v>
      </c>
      <c r="C657">
        <v>2010</v>
      </c>
      <c r="D657">
        <v>99</v>
      </c>
      <c r="E657">
        <v>99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2</v>
      </c>
      <c r="M657">
        <v>99</v>
      </c>
      <c r="N657">
        <v>99</v>
      </c>
      <c r="O657">
        <v>99</v>
      </c>
      <c r="P657">
        <v>9999</v>
      </c>
      <c r="Q657">
        <v>48</v>
      </c>
      <c r="R657">
        <v>54</v>
      </c>
      <c r="S657">
        <v>2.1481481481481479</v>
      </c>
      <c r="T657">
        <v>2.8518518518518512</v>
      </c>
      <c r="U657">
        <v>22.505555555555556</v>
      </c>
      <c r="V657">
        <v>0</v>
      </c>
      <c r="W657">
        <v>0</v>
      </c>
      <c r="X657">
        <v>68.518518518518519</v>
      </c>
      <c r="Y657">
        <v>44.44444444444445</v>
      </c>
      <c r="Z657">
        <v>7.4074074074074083</v>
      </c>
      <c r="AA657">
        <v>8.3634658921044895</v>
      </c>
      <c r="AC657">
        <v>1.1770554505237563</v>
      </c>
      <c r="AE657">
        <v>56.442808737640554</v>
      </c>
      <c r="AG657">
        <v>0.66839955440029719</v>
      </c>
      <c r="AH657">
        <v>0.36672171666681247</v>
      </c>
    </row>
    <row r="658" spans="1:34">
      <c r="A658">
        <v>11</v>
      </c>
      <c r="B658">
        <v>216</v>
      </c>
      <c r="C658">
        <v>2010</v>
      </c>
      <c r="D658">
        <v>99</v>
      </c>
      <c r="E658">
        <v>99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3</v>
      </c>
      <c r="M658">
        <v>99</v>
      </c>
      <c r="N658">
        <v>99</v>
      </c>
      <c r="O658">
        <v>99</v>
      </c>
      <c r="P658">
        <v>9999</v>
      </c>
      <c r="Q658">
        <v>88</v>
      </c>
      <c r="R658">
        <v>115</v>
      </c>
      <c r="S658">
        <v>3.0521739130434793</v>
      </c>
      <c r="T658">
        <v>3.6434782608695646</v>
      </c>
      <c r="U658">
        <v>22.804347826086957</v>
      </c>
      <c r="V658">
        <v>0</v>
      </c>
      <c r="W658">
        <v>0.86956521739130432</v>
      </c>
      <c r="X658">
        <v>69.565217391304344</v>
      </c>
      <c r="Y658">
        <v>46.086956521739125</v>
      </c>
      <c r="Z658">
        <v>8.695652173913043</v>
      </c>
      <c r="AA658">
        <v>8.5787035739353641</v>
      </c>
      <c r="AC658">
        <v>1.4577606671092795</v>
      </c>
      <c r="AE658">
        <v>30.753168174614899</v>
      </c>
      <c r="AG658">
        <v>1.4234434954821138</v>
      </c>
      <c r="AH658">
        <v>0.79135003863960862</v>
      </c>
    </row>
    <row r="659" spans="1:34">
      <c r="A659">
        <v>11</v>
      </c>
      <c r="B659">
        <v>217</v>
      </c>
      <c r="C659">
        <v>2010</v>
      </c>
      <c r="D659">
        <v>99</v>
      </c>
      <c r="E659">
        <v>99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4</v>
      </c>
      <c r="M659">
        <v>99</v>
      </c>
      <c r="N659">
        <v>99</v>
      </c>
      <c r="O659">
        <v>99</v>
      </c>
      <c r="P659">
        <v>9999</v>
      </c>
      <c r="Q659">
        <v>184</v>
      </c>
      <c r="R659">
        <v>224</v>
      </c>
      <c r="S659">
        <v>4.1964285714285694</v>
      </c>
      <c r="T659">
        <v>4.3928571428571441</v>
      </c>
      <c r="U659">
        <v>23.98258928571428</v>
      </c>
      <c r="V659">
        <v>0</v>
      </c>
      <c r="W659">
        <v>2.2321428571428577</v>
      </c>
      <c r="X659">
        <v>78.125</v>
      </c>
      <c r="Y659">
        <v>49.553571428571438</v>
      </c>
      <c r="Z659">
        <v>11.160714285714288</v>
      </c>
      <c r="AA659">
        <v>8.7276863696530942</v>
      </c>
      <c r="AC659">
        <v>1.5887840299668003</v>
      </c>
      <c r="AE659">
        <v>27.337781329798879</v>
      </c>
      <c r="AG659">
        <v>2.7726203738086399</v>
      </c>
      <c r="AH659">
        <v>1.6210530190946957</v>
      </c>
    </row>
    <row r="660" spans="1:34">
      <c r="A660">
        <v>11</v>
      </c>
      <c r="B660">
        <v>218</v>
      </c>
      <c r="C660">
        <v>2010</v>
      </c>
      <c r="D660">
        <v>99</v>
      </c>
      <c r="E660">
        <v>99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5</v>
      </c>
      <c r="M660">
        <v>99</v>
      </c>
      <c r="N660">
        <v>99</v>
      </c>
      <c r="O660">
        <v>99</v>
      </c>
      <c r="P660">
        <v>9999</v>
      </c>
      <c r="Q660">
        <v>454</v>
      </c>
      <c r="R660">
        <v>549</v>
      </c>
      <c r="S660">
        <v>5.2823315118397058</v>
      </c>
      <c r="T660">
        <v>5.0437158469945356</v>
      </c>
      <c r="U660">
        <v>27.095264116575621</v>
      </c>
      <c r="V660">
        <v>0</v>
      </c>
      <c r="W660">
        <v>1.2750455373406191</v>
      </c>
      <c r="X660">
        <v>91.803278688524614</v>
      </c>
      <c r="Y660">
        <v>64.116575591985423</v>
      </c>
      <c r="Z660">
        <v>19.854280510018214</v>
      </c>
      <c r="AA660">
        <v>8.5423543171638059</v>
      </c>
      <c r="AC660">
        <v>1.6589717554489252</v>
      </c>
      <c r="AE660">
        <v>22.973975595650639</v>
      </c>
      <c r="AG660">
        <v>6.7953954697363557</v>
      </c>
      <c r="AH660">
        <v>4.4886822611156427</v>
      </c>
    </row>
    <row r="661" spans="1:34">
      <c r="A661">
        <v>11</v>
      </c>
      <c r="B661">
        <v>219</v>
      </c>
      <c r="C661">
        <v>2010</v>
      </c>
      <c r="D661">
        <v>99</v>
      </c>
      <c r="E661">
        <v>99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6</v>
      </c>
      <c r="M661">
        <v>99</v>
      </c>
      <c r="N661">
        <v>99</v>
      </c>
      <c r="O661">
        <v>99</v>
      </c>
      <c r="P661">
        <v>9999</v>
      </c>
      <c r="Q661">
        <v>583</v>
      </c>
      <c r="R661">
        <v>662</v>
      </c>
      <c r="S661">
        <v>6.380664652567976</v>
      </c>
      <c r="T661">
        <v>5.7764350453172222</v>
      </c>
      <c r="U661">
        <v>30.001359516616319</v>
      </c>
      <c r="V661">
        <v>28.398791540785499</v>
      </c>
      <c r="W661">
        <v>5.1359516616314203</v>
      </c>
      <c r="X661">
        <v>92.447129909365572</v>
      </c>
      <c r="Y661">
        <v>72.356495468277942</v>
      </c>
      <c r="Z661">
        <v>32.024169184290038</v>
      </c>
      <c r="AA661">
        <v>9.6022694303032488</v>
      </c>
      <c r="AC661">
        <v>1.7618448458609035</v>
      </c>
      <c r="AE661">
        <v>23.431365241288223</v>
      </c>
      <c r="AG661">
        <v>8.1940834261666069</v>
      </c>
      <c r="AH661">
        <v>5.9931073336195988</v>
      </c>
    </row>
    <row r="662" spans="1:34">
      <c r="A662">
        <v>11</v>
      </c>
      <c r="B662">
        <v>220</v>
      </c>
      <c r="C662">
        <v>2010</v>
      </c>
      <c r="D662">
        <v>99</v>
      </c>
      <c r="E662">
        <v>99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7</v>
      </c>
      <c r="M662">
        <v>99</v>
      </c>
      <c r="N662">
        <v>99</v>
      </c>
      <c r="O662">
        <v>99</v>
      </c>
      <c r="P662">
        <v>9999</v>
      </c>
      <c r="Q662">
        <v>820</v>
      </c>
      <c r="R662">
        <v>942</v>
      </c>
      <c r="S662">
        <v>7.2229299363057313</v>
      </c>
      <c r="T662">
        <v>6.3864118895966016</v>
      </c>
      <c r="U662">
        <v>34.40169851380039</v>
      </c>
      <c r="V662">
        <v>24.840764331210195</v>
      </c>
      <c r="W662">
        <v>12.208067940552016</v>
      </c>
      <c r="X662">
        <v>98.619957537155003</v>
      </c>
      <c r="Y662">
        <v>87.898089171974519</v>
      </c>
      <c r="Z662">
        <v>49.256900212314221</v>
      </c>
      <c r="AA662">
        <v>9.1221852990924148</v>
      </c>
      <c r="AC662">
        <v>1.8777233787880396</v>
      </c>
      <c r="AE662">
        <v>25.913616411099795</v>
      </c>
      <c r="AG662">
        <v>11.659858893427401</v>
      </c>
      <c r="AH662">
        <v>9.778762971275718</v>
      </c>
    </row>
    <row r="663" spans="1:34">
      <c r="A663">
        <v>11</v>
      </c>
      <c r="B663">
        <v>221</v>
      </c>
      <c r="C663">
        <v>2010</v>
      </c>
      <c r="D663">
        <v>99</v>
      </c>
      <c r="E663">
        <v>99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8</v>
      </c>
      <c r="M663">
        <v>99</v>
      </c>
      <c r="N663">
        <v>99</v>
      </c>
      <c r="O663">
        <v>99</v>
      </c>
      <c r="P663">
        <v>9999</v>
      </c>
      <c r="Q663">
        <v>1395</v>
      </c>
      <c r="R663">
        <v>1614</v>
      </c>
      <c r="S663">
        <v>8.277571251548947</v>
      </c>
      <c r="T663">
        <v>7.0322180916976444</v>
      </c>
      <c r="U663">
        <v>38.968525402726129</v>
      </c>
      <c r="V663">
        <v>15.675340768277573</v>
      </c>
      <c r="W663">
        <v>19.640644361833953</v>
      </c>
      <c r="X663">
        <v>99.690210656753408</v>
      </c>
      <c r="Y663">
        <v>93.866171003717469</v>
      </c>
      <c r="Z663">
        <v>67.224287484510512</v>
      </c>
      <c r="AA663">
        <v>9.6335291018233828</v>
      </c>
      <c r="AC663">
        <v>1.9527130840498328</v>
      </c>
      <c r="AE663">
        <v>33.770856348073657</v>
      </c>
      <c r="AG663">
        <v>19.977720014853318</v>
      </c>
      <c r="AH663">
        <v>18.978882345184303</v>
      </c>
    </row>
    <row r="664" spans="1:34">
      <c r="A664">
        <v>11</v>
      </c>
      <c r="B664">
        <v>222</v>
      </c>
      <c r="C664">
        <v>2010</v>
      </c>
      <c r="D664">
        <v>99</v>
      </c>
      <c r="E664">
        <v>99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9</v>
      </c>
      <c r="M664">
        <v>99</v>
      </c>
      <c r="N664">
        <v>99</v>
      </c>
      <c r="O664">
        <v>99</v>
      </c>
      <c r="P664">
        <v>9999</v>
      </c>
      <c r="Q664">
        <v>1330</v>
      </c>
      <c r="R664">
        <v>1535</v>
      </c>
      <c r="S664">
        <v>9.2462540716612356</v>
      </c>
      <c r="T664">
        <v>7.6410423452768708</v>
      </c>
      <c r="U664">
        <v>45.359869706840435</v>
      </c>
      <c r="V664">
        <v>9.1205211726384388</v>
      </c>
      <c r="W664">
        <v>29.381107491856682</v>
      </c>
      <c r="X664">
        <v>100</v>
      </c>
      <c r="Y664">
        <v>98.631921824104225</v>
      </c>
      <c r="Z664">
        <v>85.146579804560261</v>
      </c>
      <c r="AA664">
        <v>9.4915655331282593</v>
      </c>
      <c r="AC664">
        <v>2.1077203104306004</v>
      </c>
      <c r="AE664">
        <v>44.502887103351377</v>
      </c>
      <c r="AG664">
        <v>18.999876222304749</v>
      </c>
      <c r="AH664">
        <v>21.010351069733264</v>
      </c>
    </row>
    <row r="665" spans="1:34">
      <c r="A665">
        <v>11</v>
      </c>
      <c r="B665">
        <v>223</v>
      </c>
      <c r="C665">
        <v>2010</v>
      </c>
      <c r="D665">
        <v>99</v>
      </c>
      <c r="E665">
        <v>99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10</v>
      </c>
      <c r="M665">
        <v>99</v>
      </c>
      <c r="N665">
        <v>99</v>
      </c>
      <c r="O665">
        <v>99</v>
      </c>
      <c r="P665">
        <v>9999</v>
      </c>
      <c r="Q665">
        <v>743</v>
      </c>
      <c r="R665">
        <v>816</v>
      </c>
      <c r="S665">
        <v>10.257352941176469</v>
      </c>
      <c r="T665">
        <v>7.8504901960784306</v>
      </c>
      <c r="U665">
        <v>48.336397058823593</v>
      </c>
      <c r="V665">
        <v>4.7794117647058814</v>
      </c>
      <c r="W665">
        <v>33.21078431372549</v>
      </c>
      <c r="X665">
        <v>100</v>
      </c>
      <c r="Y665">
        <v>99.264705882352942</v>
      </c>
      <c r="Z665">
        <v>92.892156862745082</v>
      </c>
      <c r="AA665">
        <v>9.1960315534764021</v>
      </c>
      <c r="AC665">
        <v>2.195628400579956</v>
      </c>
      <c r="AE665">
        <v>48.285889534558592</v>
      </c>
      <c r="AG665">
        <v>10.100259933160045</v>
      </c>
      <c r="AH665">
        <v>11.901934756546339</v>
      </c>
    </row>
    <row r="666" spans="1:34">
      <c r="A666">
        <v>11</v>
      </c>
      <c r="B666">
        <v>224</v>
      </c>
      <c r="C666">
        <v>2010</v>
      </c>
      <c r="D666">
        <v>99</v>
      </c>
      <c r="E666">
        <v>99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11</v>
      </c>
      <c r="M666">
        <v>99</v>
      </c>
      <c r="N666">
        <v>99</v>
      </c>
      <c r="O666">
        <v>99</v>
      </c>
      <c r="P666">
        <v>9999</v>
      </c>
      <c r="Q666">
        <v>712</v>
      </c>
      <c r="R666">
        <v>814</v>
      </c>
      <c r="S666">
        <v>11.135135135135132</v>
      </c>
      <c r="T666">
        <v>8.2100737100737096</v>
      </c>
      <c r="U666">
        <v>51.855405405405406</v>
      </c>
      <c r="V666">
        <v>1.9656019656019657</v>
      </c>
      <c r="W666">
        <v>41.277641277641287</v>
      </c>
      <c r="X666">
        <v>100</v>
      </c>
      <c r="Y666">
        <v>99.87714987714989</v>
      </c>
      <c r="Z666">
        <v>97.051597051597042</v>
      </c>
      <c r="AA666">
        <v>8.6636388346792614</v>
      </c>
      <c r="AC666">
        <v>2.1592260749453924</v>
      </c>
      <c r="AE666">
        <v>41.955082766260389</v>
      </c>
      <c r="AG666">
        <v>10.075504394108179</v>
      </c>
      <c r="AH666">
        <v>12.737129661006461</v>
      </c>
    </row>
    <row r="667" spans="1:34">
      <c r="A667">
        <v>11</v>
      </c>
      <c r="B667">
        <v>225</v>
      </c>
      <c r="C667">
        <v>2010</v>
      </c>
      <c r="D667">
        <v>99</v>
      </c>
      <c r="E667">
        <v>99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12</v>
      </c>
      <c r="M667">
        <v>99</v>
      </c>
      <c r="N667">
        <v>99</v>
      </c>
      <c r="O667">
        <v>99</v>
      </c>
      <c r="P667">
        <v>9999</v>
      </c>
      <c r="Q667">
        <v>377</v>
      </c>
      <c r="R667">
        <v>398</v>
      </c>
      <c r="S667">
        <v>12.120603015075378</v>
      </c>
      <c r="T667">
        <v>8.359296482412061</v>
      </c>
      <c r="U667">
        <v>54.082412060301444</v>
      </c>
      <c r="V667">
        <v>1.5075376884422111</v>
      </c>
      <c r="W667">
        <v>43.21608040201005</v>
      </c>
      <c r="X667">
        <v>100</v>
      </c>
      <c r="Y667">
        <v>100</v>
      </c>
      <c r="Z667">
        <v>98.241206030150749</v>
      </c>
      <c r="AA667">
        <v>8.6427732736870819</v>
      </c>
      <c r="AC667">
        <v>2.4047798941345633</v>
      </c>
      <c r="AE667">
        <v>43.566329631536497</v>
      </c>
      <c r="AG667">
        <v>4.9263522713207077</v>
      </c>
      <c r="AH667">
        <v>6.4951959243888755</v>
      </c>
    </row>
    <row r="668" spans="1:34">
      <c r="A668">
        <v>11</v>
      </c>
      <c r="B668">
        <v>226</v>
      </c>
      <c r="C668">
        <v>2010</v>
      </c>
      <c r="D668">
        <v>99</v>
      </c>
      <c r="E668">
        <v>99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13</v>
      </c>
      <c r="M668">
        <v>99</v>
      </c>
      <c r="N668">
        <v>99</v>
      </c>
      <c r="O668">
        <v>99</v>
      </c>
      <c r="P668">
        <v>9999</v>
      </c>
      <c r="Q668">
        <v>181</v>
      </c>
      <c r="R668">
        <v>187</v>
      </c>
      <c r="S668">
        <v>13.139037433155078</v>
      </c>
      <c r="T668">
        <v>8.3850267379679142</v>
      </c>
      <c r="U668">
        <v>56.49090909090912</v>
      </c>
      <c r="V668">
        <v>0.53475935828877008</v>
      </c>
      <c r="W668">
        <v>44.385026737967905</v>
      </c>
      <c r="X668">
        <v>100</v>
      </c>
      <c r="Y668">
        <v>100</v>
      </c>
      <c r="Z668">
        <v>99.465240641711233</v>
      </c>
      <c r="AA668">
        <v>8.6456178957446852</v>
      </c>
      <c r="AC668">
        <v>2.3220381915294683</v>
      </c>
      <c r="AE668">
        <v>46.523796874438403</v>
      </c>
      <c r="AG668">
        <v>2.3146429013491758</v>
      </c>
      <c r="AH668">
        <v>3.1876696046448423</v>
      </c>
    </row>
    <row r="669" spans="1:34">
      <c r="A669">
        <v>11</v>
      </c>
      <c r="B669">
        <v>227</v>
      </c>
      <c r="C669">
        <v>2010</v>
      </c>
      <c r="D669">
        <v>99</v>
      </c>
      <c r="E669">
        <v>99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14</v>
      </c>
      <c r="M669">
        <v>99</v>
      </c>
      <c r="N669">
        <v>99</v>
      </c>
      <c r="O669">
        <v>99</v>
      </c>
      <c r="P669">
        <v>9999</v>
      </c>
      <c r="Q669">
        <v>117</v>
      </c>
      <c r="R669">
        <v>119</v>
      </c>
      <c r="S669">
        <v>14.352941176470589</v>
      </c>
      <c r="T669">
        <v>8.53781512605042</v>
      </c>
      <c r="U669">
        <v>57.446218487394958</v>
      </c>
      <c r="V669">
        <v>0</v>
      </c>
      <c r="W669">
        <v>48.739495798319318</v>
      </c>
      <c r="X669">
        <v>100</v>
      </c>
      <c r="Y669">
        <v>99.159663865546236</v>
      </c>
      <c r="Z669">
        <v>99.159663865546236</v>
      </c>
      <c r="AA669">
        <v>9.4862110447678809</v>
      </c>
      <c r="AC669">
        <v>2.4384521746055281</v>
      </c>
      <c r="AE669">
        <v>48.794171593930301</v>
      </c>
      <c r="AG669">
        <v>1.4729545735858396</v>
      </c>
      <c r="AH669">
        <v>2.0628209720283031</v>
      </c>
    </row>
    <row r="670" spans="1:34">
      <c r="A670">
        <v>11</v>
      </c>
      <c r="B670">
        <v>228</v>
      </c>
      <c r="C670">
        <v>2010</v>
      </c>
      <c r="D670">
        <v>99</v>
      </c>
      <c r="E670">
        <v>99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15</v>
      </c>
      <c r="M670">
        <v>99</v>
      </c>
      <c r="N670">
        <v>99</v>
      </c>
      <c r="O670">
        <v>99</v>
      </c>
      <c r="P670">
        <v>9999</v>
      </c>
      <c r="Q670">
        <v>25</v>
      </c>
      <c r="R670">
        <v>24</v>
      </c>
      <c r="S670">
        <v>15.625</v>
      </c>
      <c r="T670">
        <v>8.75</v>
      </c>
      <c r="U670">
        <v>61.35</v>
      </c>
      <c r="V670">
        <v>0</v>
      </c>
      <c r="W670">
        <v>54.16666666666665</v>
      </c>
      <c r="X670">
        <v>100</v>
      </c>
      <c r="Y670">
        <v>100</v>
      </c>
      <c r="Z670">
        <v>100</v>
      </c>
      <c r="AA670">
        <v>8.812632977720094</v>
      </c>
      <c r="AC670">
        <v>2.3673121185569648</v>
      </c>
      <c r="AE670">
        <v>51.967861512608145</v>
      </c>
      <c r="AG670">
        <v>0.29706646862235425</v>
      </c>
      <c r="AH670">
        <v>0.44430268708978427</v>
      </c>
    </row>
    <row r="671" spans="1:34">
      <c r="A671">
        <v>11</v>
      </c>
      <c r="B671">
        <v>229</v>
      </c>
      <c r="C671">
        <v>2009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1</v>
      </c>
      <c r="M671">
        <v>99</v>
      </c>
      <c r="N671">
        <v>99</v>
      </c>
      <c r="O671">
        <v>99</v>
      </c>
      <c r="P671">
        <v>9999</v>
      </c>
      <c r="Q671">
        <v>10</v>
      </c>
      <c r="R671">
        <v>19</v>
      </c>
      <c r="S671">
        <v>1</v>
      </c>
      <c r="T671">
        <v>2.1052631578947363</v>
      </c>
      <c r="U671">
        <v>16.173684210526321</v>
      </c>
      <c r="V671">
        <v>0</v>
      </c>
      <c r="W671">
        <v>0</v>
      </c>
      <c r="X671">
        <v>36.84210526315789</v>
      </c>
      <c r="Y671">
        <v>26.315789473684205</v>
      </c>
      <c r="Z671">
        <v>0</v>
      </c>
      <c r="AA671">
        <v>8.6583602498432928</v>
      </c>
      <c r="AB671">
        <v>0</v>
      </c>
      <c r="AC671">
        <v>0.91160568819414622</v>
      </c>
      <c r="AE671">
        <v>35.242794465658299</v>
      </c>
      <c r="AG671">
        <v>0.24374599101988456</v>
      </c>
      <c r="AH671">
        <v>9.290940682800998E-2</v>
      </c>
    </row>
    <row r="672" spans="1:34">
      <c r="A672">
        <v>11</v>
      </c>
      <c r="B672">
        <v>230</v>
      </c>
      <c r="C672">
        <v>2009</v>
      </c>
      <c r="D672">
        <v>99</v>
      </c>
      <c r="E672">
        <v>99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2</v>
      </c>
      <c r="M672">
        <v>99</v>
      </c>
      <c r="N672">
        <v>99</v>
      </c>
      <c r="O672">
        <v>99</v>
      </c>
      <c r="P672">
        <v>9999</v>
      </c>
      <c r="Q672">
        <v>31</v>
      </c>
      <c r="R672">
        <v>39</v>
      </c>
      <c r="S672">
        <v>2</v>
      </c>
      <c r="T672">
        <v>3.4102564102564097</v>
      </c>
      <c r="U672">
        <v>23.338461538461544</v>
      </c>
      <c r="V672">
        <v>0</v>
      </c>
      <c r="W672">
        <v>0</v>
      </c>
      <c r="X672">
        <v>84.615384615384627</v>
      </c>
      <c r="Y672">
        <v>41.025641025641022</v>
      </c>
      <c r="Z672">
        <v>10.256410256410255</v>
      </c>
      <c r="AA672">
        <v>8.8152145685482974</v>
      </c>
      <c r="AB672">
        <v>0</v>
      </c>
      <c r="AC672">
        <v>1.1705345856936749</v>
      </c>
      <c r="AE672">
        <v>38.189911281146472</v>
      </c>
      <c r="AG672">
        <v>0.50032071840923664</v>
      </c>
      <c r="AH672">
        <v>0.27519083011667639</v>
      </c>
    </row>
    <row r="673" spans="1:34">
      <c r="A673">
        <v>11</v>
      </c>
      <c r="B673">
        <v>231</v>
      </c>
      <c r="C673">
        <v>2009</v>
      </c>
      <c r="D673">
        <v>99</v>
      </c>
      <c r="E673">
        <v>99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3</v>
      </c>
      <c r="M673">
        <v>99</v>
      </c>
      <c r="N673">
        <v>99</v>
      </c>
      <c r="O673">
        <v>99</v>
      </c>
      <c r="P673">
        <v>9999</v>
      </c>
      <c r="Q673">
        <v>74</v>
      </c>
      <c r="R673">
        <v>86</v>
      </c>
      <c r="S673">
        <v>3</v>
      </c>
      <c r="T673">
        <v>3.8372093023255824</v>
      </c>
      <c r="U673">
        <v>22.431395348837224</v>
      </c>
      <c r="V673">
        <v>0</v>
      </c>
      <c r="W673">
        <v>0</v>
      </c>
      <c r="X673">
        <v>80.232558139534902</v>
      </c>
      <c r="Y673">
        <v>41.860465116279073</v>
      </c>
      <c r="Z673">
        <v>4.6511627906976756</v>
      </c>
      <c r="AA673">
        <v>7.2190842302032356</v>
      </c>
      <c r="AB673">
        <v>0</v>
      </c>
      <c r="AC673">
        <v>1.1599966431013873</v>
      </c>
      <c r="AE673">
        <v>20.347802611890778</v>
      </c>
      <c r="AG673">
        <v>1.1032713277742143</v>
      </c>
      <c r="AH673">
        <v>0.58324613313346596</v>
      </c>
    </row>
    <row r="674" spans="1:34">
      <c r="A674">
        <v>11</v>
      </c>
      <c r="B674">
        <v>232</v>
      </c>
      <c r="C674">
        <v>2009</v>
      </c>
      <c r="D674">
        <v>99</v>
      </c>
      <c r="E674">
        <v>99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4</v>
      </c>
      <c r="M674">
        <v>99</v>
      </c>
      <c r="N674">
        <v>99</v>
      </c>
      <c r="O674">
        <v>99</v>
      </c>
      <c r="P674">
        <v>9999</v>
      </c>
      <c r="Q674">
        <v>182</v>
      </c>
      <c r="R674">
        <v>219</v>
      </c>
      <c r="S674">
        <v>4</v>
      </c>
      <c r="T674">
        <v>4.762557077625571</v>
      </c>
      <c r="U674">
        <v>26.139726027397259</v>
      </c>
      <c r="V674">
        <v>0</v>
      </c>
      <c r="W674">
        <v>0.91324200913242015</v>
      </c>
      <c r="X674">
        <v>87.214611872146108</v>
      </c>
      <c r="Y674">
        <v>62.557077625570791</v>
      </c>
      <c r="Z674">
        <v>15.981735159817347</v>
      </c>
      <c r="AA674">
        <v>8.5438499293021586</v>
      </c>
      <c r="AB674">
        <v>0</v>
      </c>
      <c r="AC674">
        <v>1.4891586421043308</v>
      </c>
      <c r="AE674">
        <v>10.456824321546076</v>
      </c>
      <c r="AG674">
        <v>2.8094932649134061</v>
      </c>
      <c r="AH674">
        <v>1.7307816151240676</v>
      </c>
    </row>
    <row r="675" spans="1:34">
      <c r="A675">
        <v>11</v>
      </c>
      <c r="B675">
        <v>233</v>
      </c>
      <c r="C675">
        <v>2009</v>
      </c>
      <c r="D675">
        <v>99</v>
      </c>
      <c r="E675">
        <v>99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5</v>
      </c>
      <c r="M675">
        <v>99</v>
      </c>
      <c r="N675">
        <v>99</v>
      </c>
      <c r="O675">
        <v>99</v>
      </c>
      <c r="P675">
        <v>9999</v>
      </c>
      <c r="Q675">
        <v>390</v>
      </c>
      <c r="R675">
        <v>446</v>
      </c>
      <c r="S675">
        <v>5</v>
      </c>
      <c r="T675">
        <v>5.3004484304932706</v>
      </c>
      <c r="U675">
        <v>28.548430493273553</v>
      </c>
      <c r="V675">
        <v>0</v>
      </c>
      <c r="W675">
        <v>4.7085201793721971</v>
      </c>
      <c r="X675">
        <v>95.964125560538108</v>
      </c>
      <c r="Y675">
        <v>71.524663677130007</v>
      </c>
      <c r="Z675">
        <v>21.076233183856498</v>
      </c>
      <c r="AA675">
        <v>8.3637582876120131</v>
      </c>
      <c r="AB675">
        <v>0</v>
      </c>
      <c r="AC675">
        <v>1.8103711622477952</v>
      </c>
      <c r="AE675">
        <v>18.801854711369725</v>
      </c>
      <c r="AG675">
        <v>5.7216164207825537</v>
      </c>
      <c r="AH675">
        <v>3.8495877428516776</v>
      </c>
    </row>
    <row r="676" spans="1:34">
      <c r="A676">
        <v>11</v>
      </c>
      <c r="B676">
        <v>234</v>
      </c>
      <c r="C676">
        <v>2009</v>
      </c>
      <c r="D676">
        <v>99</v>
      </c>
      <c r="E676">
        <v>99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6</v>
      </c>
      <c r="M676">
        <v>99</v>
      </c>
      <c r="N676">
        <v>99</v>
      </c>
      <c r="O676">
        <v>99</v>
      </c>
      <c r="P676">
        <v>9999</v>
      </c>
      <c r="Q676">
        <v>567</v>
      </c>
      <c r="R676">
        <v>636</v>
      </c>
      <c r="S676">
        <v>6</v>
      </c>
      <c r="T676">
        <v>5.9968553459119489</v>
      </c>
      <c r="U676">
        <v>31.545911949685557</v>
      </c>
      <c r="V676">
        <v>31.76100628930817</v>
      </c>
      <c r="W676">
        <v>8.6477987421383649</v>
      </c>
      <c r="X676">
        <v>98.427672955974842</v>
      </c>
      <c r="Y676">
        <v>82.232704402515708</v>
      </c>
      <c r="Z676">
        <v>34.276729559748425</v>
      </c>
      <c r="AA676">
        <v>8.5180662031532766</v>
      </c>
      <c r="AB676">
        <v>0</v>
      </c>
      <c r="AC676">
        <v>1.8766999466529048</v>
      </c>
      <c r="AE676">
        <v>31.237245642859609</v>
      </c>
      <c r="AG676">
        <v>8.1590763309813976</v>
      </c>
      <c r="AH676">
        <v>6.0659290955799889</v>
      </c>
    </row>
    <row r="677" spans="1:34">
      <c r="A677">
        <v>11</v>
      </c>
      <c r="B677">
        <v>235</v>
      </c>
      <c r="C677">
        <v>2009</v>
      </c>
      <c r="D677">
        <v>99</v>
      </c>
      <c r="E677">
        <v>99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7</v>
      </c>
      <c r="M677">
        <v>99</v>
      </c>
      <c r="N677">
        <v>99</v>
      </c>
      <c r="O677">
        <v>99</v>
      </c>
      <c r="P677">
        <v>9999</v>
      </c>
      <c r="Q677">
        <v>745</v>
      </c>
      <c r="R677">
        <v>887</v>
      </c>
      <c r="S677">
        <v>7</v>
      </c>
      <c r="T677">
        <v>6.6313416009019148</v>
      </c>
      <c r="U677">
        <v>35.466516347237814</v>
      </c>
      <c r="V677">
        <v>27.282976324689955</v>
      </c>
      <c r="W677">
        <v>13.979706877113868</v>
      </c>
      <c r="X677">
        <v>98.759864712514101</v>
      </c>
      <c r="Y677">
        <v>91.657271702367552</v>
      </c>
      <c r="Z677">
        <v>51.634723788049619</v>
      </c>
      <c r="AA677">
        <v>8.8310201662353993</v>
      </c>
      <c r="AB677">
        <v>0</v>
      </c>
      <c r="AC677">
        <v>1.8617519429459579</v>
      </c>
      <c r="AE677">
        <v>35.061645401194824</v>
      </c>
      <c r="AG677">
        <v>11.379089159717772</v>
      </c>
      <c r="AH677">
        <v>9.5112868451708241</v>
      </c>
    </row>
    <row r="678" spans="1:34">
      <c r="A678">
        <v>11</v>
      </c>
      <c r="B678">
        <v>236</v>
      </c>
      <c r="C678">
        <v>2009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8</v>
      </c>
      <c r="M678">
        <v>99</v>
      </c>
      <c r="N678">
        <v>99</v>
      </c>
      <c r="O678">
        <v>99</v>
      </c>
      <c r="P678">
        <v>9999</v>
      </c>
      <c r="Q678">
        <v>1228</v>
      </c>
      <c r="R678">
        <v>1477</v>
      </c>
      <c r="S678">
        <v>8</v>
      </c>
      <c r="T678">
        <v>7.4224779959377107</v>
      </c>
      <c r="U678">
        <v>40.168720379146912</v>
      </c>
      <c r="V678">
        <v>15.910629654705478</v>
      </c>
      <c r="W678">
        <v>25.32159783344617</v>
      </c>
      <c r="X678">
        <v>99.864590385917424</v>
      </c>
      <c r="Y678">
        <v>97.359512525389292</v>
      </c>
      <c r="Z678">
        <v>72.308733920108352</v>
      </c>
      <c r="AA678">
        <v>9.0329905720094814</v>
      </c>
      <c r="AB678">
        <v>0</v>
      </c>
      <c r="AC678">
        <v>2.0382884961632994</v>
      </c>
      <c r="AE678">
        <v>41.051334561814841</v>
      </c>
      <c r="AG678">
        <v>18.948043617703661</v>
      </c>
      <c r="AH678">
        <v>17.937653041263804</v>
      </c>
    </row>
    <row r="679" spans="1:34">
      <c r="A679">
        <v>11</v>
      </c>
      <c r="B679">
        <v>237</v>
      </c>
      <c r="C679">
        <v>2009</v>
      </c>
      <c r="D679">
        <v>99</v>
      </c>
      <c r="E679">
        <v>99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9</v>
      </c>
      <c r="M679">
        <v>99</v>
      </c>
      <c r="N679">
        <v>99</v>
      </c>
      <c r="O679">
        <v>99</v>
      </c>
      <c r="P679">
        <v>9999</v>
      </c>
      <c r="Q679">
        <v>1188</v>
      </c>
      <c r="R679">
        <v>1431</v>
      </c>
      <c r="S679">
        <v>9</v>
      </c>
      <c r="T679">
        <v>7.9203354297693922</v>
      </c>
      <c r="U679">
        <v>45.012858141160009</v>
      </c>
      <c r="V679">
        <v>6.5688329839273241</v>
      </c>
      <c r="W679">
        <v>35.569531795946887</v>
      </c>
      <c r="X679">
        <v>99.930118798043367</v>
      </c>
      <c r="Y679">
        <v>99.021663172606566</v>
      </c>
      <c r="Z679">
        <v>87.631027253668762</v>
      </c>
      <c r="AA679">
        <v>8.9926246435940556</v>
      </c>
      <c r="AB679">
        <v>0</v>
      </c>
      <c r="AC679">
        <v>2.1093314090032127</v>
      </c>
      <c r="AE679">
        <v>44.005844155744313</v>
      </c>
      <c r="AG679">
        <v>18.357921744708143</v>
      </c>
      <c r="AH679">
        <v>19.474815443460248</v>
      </c>
    </row>
    <row r="680" spans="1:34">
      <c r="A680">
        <v>11</v>
      </c>
      <c r="B680">
        <v>238</v>
      </c>
      <c r="C680">
        <v>2009</v>
      </c>
      <c r="D680">
        <v>99</v>
      </c>
      <c r="E680">
        <v>99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10</v>
      </c>
      <c r="M680">
        <v>99</v>
      </c>
      <c r="N680">
        <v>99</v>
      </c>
      <c r="O680">
        <v>99</v>
      </c>
      <c r="P680">
        <v>9999</v>
      </c>
      <c r="Q680">
        <v>674</v>
      </c>
      <c r="R680">
        <v>748</v>
      </c>
      <c r="S680">
        <v>10</v>
      </c>
      <c r="T680">
        <v>8.5454545454545432</v>
      </c>
      <c r="U680">
        <v>49.479144385026736</v>
      </c>
      <c r="V680">
        <v>4.8128342245989311</v>
      </c>
      <c r="W680">
        <v>49.064171122994651</v>
      </c>
      <c r="X680">
        <v>100</v>
      </c>
      <c r="Y680">
        <v>100</v>
      </c>
      <c r="Z680">
        <v>93.582887700534755</v>
      </c>
      <c r="AA680">
        <v>9.2309157554945855</v>
      </c>
      <c r="AB680">
        <v>0</v>
      </c>
      <c r="AC680">
        <v>2.2118587005130994</v>
      </c>
      <c r="AE680">
        <v>53.38633922874439</v>
      </c>
      <c r="AG680">
        <v>9.5958948043617678</v>
      </c>
      <c r="AH680">
        <v>11.189763457427199</v>
      </c>
    </row>
    <row r="681" spans="1:34">
      <c r="A681">
        <v>11</v>
      </c>
      <c r="B681">
        <v>239</v>
      </c>
      <c r="C681">
        <v>2009</v>
      </c>
      <c r="D681">
        <v>99</v>
      </c>
      <c r="E681">
        <v>99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11</v>
      </c>
      <c r="M681">
        <v>99</v>
      </c>
      <c r="N681">
        <v>99</v>
      </c>
      <c r="O681">
        <v>99</v>
      </c>
      <c r="P681">
        <v>9999</v>
      </c>
      <c r="Q681">
        <v>768</v>
      </c>
      <c r="R681">
        <v>885</v>
      </c>
      <c r="S681">
        <v>11</v>
      </c>
      <c r="T681">
        <v>8.8011299435028256</v>
      </c>
      <c r="U681">
        <v>51.604519774011315</v>
      </c>
      <c r="V681">
        <v>2.3728813559322033</v>
      </c>
      <c r="W681">
        <v>53.559322033898312</v>
      </c>
      <c r="X681">
        <v>100</v>
      </c>
      <c r="Y681">
        <v>99.774011299435017</v>
      </c>
      <c r="Z681">
        <v>96.158192090395488</v>
      </c>
      <c r="AA681">
        <v>8.9956726521311019</v>
      </c>
      <c r="AB681">
        <v>0</v>
      </c>
      <c r="AC681">
        <v>2.2825792899159247</v>
      </c>
      <c r="AE681">
        <v>54.173971804735757</v>
      </c>
      <c r="AG681">
        <v>11.353431686978835</v>
      </c>
      <c r="AH681">
        <v>13.807916074960023</v>
      </c>
    </row>
    <row r="682" spans="1:34">
      <c r="A682">
        <v>11</v>
      </c>
      <c r="B682">
        <v>240</v>
      </c>
      <c r="C682">
        <v>2009</v>
      </c>
      <c r="D682">
        <v>99</v>
      </c>
      <c r="E682">
        <v>99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12</v>
      </c>
      <c r="M682">
        <v>99</v>
      </c>
      <c r="N682">
        <v>99</v>
      </c>
      <c r="O682">
        <v>99</v>
      </c>
      <c r="P682">
        <v>9999</v>
      </c>
      <c r="Q682">
        <v>459</v>
      </c>
      <c r="R682">
        <v>513</v>
      </c>
      <c r="S682">
        <v>12</v>
      </c>
      <c r="T682">
        <v>8.7426900584795302</v>
      </c>
      <c r="U682">
        <v>54.163547758284594</v>
      </c>
      <c r="V682">
        <v>0.77972709551656894</v>
      </c>
      <c r="W682">
        <v>48.927875243664701</v>
      </c>
      <c r="X682">
        <v>100</v>
      </c>
      <c r="Y682">
        <v>100</v>
      </c>
      <c r="Z682">
        <v>98.440545808966846</v>
      </c>
      <c r="AA682">
        <v>8.5043674530198761</v>
      </c>
      <c r="AB682">
        <v>0</v>
      </c>
      <c r="AC682">
        <v>2.1871657751774998</v>
      </c>
      <c r="AE682">
        <v>51.312821888316883</v>
      </c>
      <c r="AG682">
        <v>6.5811417575368818</v>
      </c>
      <c r="AH682">
        <v>8.4008183767731932</v>
      </c>
    </row>
    <row r="683" spans="1:34">
      <c r="A683">
        <v>11</v>
      </c>
      <c r="B683">
        <v>241</v>
      </c>
      <c r="C683">
        <v>2009</v>
      </c>
      <c r="D683">
        <v>99</v>
      </c>
      <c r="E683">
        <v>99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13</v>
      </c>
      <c r="M683">
        <v>99</v>
      </c>
      <c r="N683">
        <v>99</v>
      </c>
      <c r="O683">
        <v>99</v>
      </c>
      <c r="P683">
        <v>9999</v>
      </c>
      <c r="Q683">
        <v>174</v>
      </c>
      <c r="R683">
        <v>200</v>
      </c>
      <c r="S683">
        <v>13</v>
      </c>
      <c r="T683">
        <v>8.6449999999999978</v>
      </c>
      <c r="U683">
        <v>55.59899999999999</v>
      </c>
      <c r="V683">
        <v>1</v>
      </c>
      <c r="W683">
        <v>48</v>
      </c>
      <c r="X683">
        <v>100</v>
      </c>
      <c r="Y683">
        <v>100</v>
      </c>
      <c r="Z683">
        <v>98.5</v>
      </c>
      <c r="AA683">
        <v>8.0127897139511983</v>
      </c>
      <c r="AB683">
        <v>0</v>
      </c>
      <c r="AC683">
        <v>2.3041213075704152</v>
      </c>
      <c r="AE683">
        <v>42.462671276360886</v>
      </c>
      <c r="AG683">
        <v>2.5657472738935216</v>
      </c>
      <c r="AH683">
        <v>3.361972086059565</v>
      </c>
    </row>
    <row r="684" spans="1:34">
      <c r="A684">
        <v>11</v>
      </c>
      <c r="B684">
        <v>242</v>
      </c>
      <c r="C684">
        <v>2009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14</v>
      </c>
      <c r="M684">
        <v>99</v>
      </c>
      <c r="N684">
        <v>99</v>
      </c>
      <c r="O684">
        <v>99</v>
      </c>
      <c r="P684">
        <v>9999</v>
      </c>
      <c r="Q684">
        <v>147</v>
      </c>
      <c r="R684">
        <v>167</v>
      </c>
      <c r="S684">
        <v>14</v>
      </c>
      <c r="T684">
        <v>8.9041916167664681</v>
      </c>
      <c r="U684">
        <v>57.804790419161677</v>
      </c>
      <c r="V684">
        <v>0.59880239520958101</v>
      </c>
      <c r="W684">
        <v>52.694610778443113</v>
      </c>
      <c r="X684">
        <v>100</v>
      </c>
      <c r="Y684">
        <v>100</v>
      </c>
      <c r="Z684">
        <v>99.401197604790482</v>
      </c>
      <c r="AA684">
        <v>8.2058239022148047</v>
      </c>
      <c r="AB684">
        <v>0</v>
      </c>
      <c r="AC684">
        <v>2.4719589868652969</v>
      </c>
      <c r="AE684">
        <v>49.053115008156162</v>
      </c>
      <c r="AG684">
        <v>2.1423989737010904</v>
      </c>
      <c r="AH684">
        <v>2.9186191600179341</v>
      </c>
    </row>
    <row r="685" spans="1:34">
      <c r="A685">
        <v>11</v>
      </c>
      <c r="B685">
        <v>243</v>
      </c>
      <c r="C685">
        <v>2009</v>
      </c>
      <c r="D685">
        <v>99</v>
      </c>
      <c r="E685">
        <v>99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15</v>
      </c>
      <c r="M685">
        <v>99</v>
      </c>
      <c r="N685">
        <v>99</v>
      </c>
      <c r="O685">
        <v>99</v>
      </c>
      <c r="P685">
        <v>9999</v>
      </c>
      <c r="Q685">
        <v>38</v>
      </c>
      <c r="R685">
        <v>42</v>
      </c>
      <c r="S685">
        <v>15</v>
      </c>
      <c r="T685">
        <v>9.0476190476190439</v>
      </c>
      <c r="U685">
        <v>62.961904761904741</v>
      </c>
      <c r="V685">
        <v>0</v>
      </c>
      <c r="W685">
        <v>54.761904761904759</v>
      </c>
      <c r="X685">
        <v>100</v>
      </c>
      <c r="Y685">
        <v>100</v>
      </c>
      <c r="Z685">
        <v>100</v>
      </c>
      <c r="AA685">
        <v>6.4578469204587288</v>
      </c>
      <c r="AB685">
        <v>0</v>
      </c>
      <c r="AC685">
        <v>2.3294428206923832</v>
      </c>
      <c r="AE685">
        <v>59.301681069724864</v>
      </c>
      <c r="AG685">
        <v>0.53880692751763948</v>
      </c>
      <c r="AH685">
        <v>0.799510691233288</v>
      </c>
    </row>
    <row r="686" spans="1:34">
      <c r="A686">
        <v>11</v>
      </c>
      <c r="B686">
        <v>244</v>
      </c>
      <c r="C686">
        <v>2008</v>
      </c>
      <c r="D686">
        <v>99</v>
      </c>
      <c r="E686">
        <v>99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1</v>
      </c>
      <c r="M686">
        <v>99</v>
      </c>
      <c r="N686">
        <v>99</v>
      </c>
      <c r="O686">
        <v>99</v>
      </c>
      <c r="P686">
        <v>9999</v>
      </c>
      <c r="Q686">
        <v>12</v>
      </c>
      <c r="R686">
        <v>14</v>
      </c>
      <c r="S686">
        <v>1</v>
      </c>
      <c r="T686">
        <v>2.2142857142857153</v>
      </c>
      <c r="U686">
        <v>22.400000000000006</v>
      </c>
      <c r="V686">
        <v>0</v>
      </c>
      <c r="W686">
        <v>0</v>
      </c>
      <c r="X686">
        <v>78.571428571428555</v>
      </c>
      <c r="Y686">
        <v>50</v>
      </c>
      <c r="Z686">
        <v>0</v>
      </c>
      <c r="AA686">
        <v>7.2787361540311348</v>
      </c>
      <c r="AB686">
        <v>0</v>
      </c>
      <c r="AC686">
        <v>1.1450871101343849</v>
      </c>
      <c r="AE686">
        <v>66.931182084701746</v>
      </c>
      <c r="AG686">
        <v>0.17025416514654015</v>
      </c>
      <c r="AH686">
        <v>9.1904653610891701E-2</v>
      </c>
    </row>
    <row r="687" spans="1:34">
      <c r="A687">
        <v>11</v>
      </c>
      <c r="B687">
        <v>245</v>
      </c>
      <c r="C687">
        <v>2008</v>
      </c>
      <c r="D687">
        <v>99</v>
      </c>
      <c r="E687">
        <v>99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2</v>
      </c>
      <c r="M687">
        <v>99</v>
      </c>
      <c r="N687">
        <v>99</v>
      </c>
      <c r="O687">
        <v>99</v>
      </c>
      <c r="P687">
        <v>9999</v>
      </c>
      <c r="Q687">
        <v>54</v>
      </c>
      <c r="R687">
        <v>64</v>
      </c>
      <c r="S687">
        <v>2</v>
      </c>
      <c r="T687">
        <v>2.96875</v>
      </c>
      <c r="U687">
        <v>22.735937499999995</v>
      </c>
      <c r="V687">
        <v>0</v>
      </c>
      <c r="W687">
        <v>0</v>
      </c>
      <c r="X687">
        <v>73.4375</v>
      </c>
      <c r="Y687">
        <v>48.4375</v>
      </c>
      <c r="Z687">
        <v>4.6875</v>
      </c>
      <c r="AA687">
        <v>7.383604454878002</v>
      </c>
      <c r="AB687">
        <v>0</v>
      </c>
      <c r="AC687">
        <v>1.0748364701199902</v>
      </c>
      <c r="AE687">
        <v>64.51316891008095</v>
      </c>
      <c r="AG687">
        <v>0.77830475495561247</v>
      </c>
      <c r="AH687">
        <v>0.42643642050130226</v>
      </c>
    </row>
    <row r="688" spans="1:34">
      <c r="A688">
        <v>11</v>
      </c>
      <c r="B688">
        <v>246</v>
      </c>
      <c r="C688">
        <v>2008</v>
      </c>
      <c r="D688">
        <v>99</v>
      </c>
      <c r="E688">
        <v>99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3</v>
      </c>
      <c r="M688">
        <v>99</v>
      </c>
      <c r="N688">
        <v>99</v>
      </c>
      <c r="O688">
        <v>99</v>
      </c>
      <c r="P688">
        <v>9999</v>
      </c>
      <c r="Q688">
        <v>114</v>
      </c>
      <c r="R688">
        <v>122</v>
      </c>
      <c r="S688">
        <v>3</v>
      </c>
      <c r="T688">
        <v>3.6065573770491799</v>
      </c>
      <c r="U688">
        <v>24.527868852459015</v>
      </c>
      <c r="V688">
        <v>0</v>
      </c>
      <c r="W688">
        <v>-0.81967213114754112</v>
      </c>
      <c r="X688">
        <v>88.524590163934377</v>
      </c>
      <c r="Y688">
        <v>50.819672131147534</v>
      </c>
      <c r="Z688">
        <v>9.8360655737704921</v>
      </c>
      <c r="AA688">
        <v>7.6754907174259692</v>
      </c>
      <c r="AB688">
        <v>0</v>
      </c>
      <c r="AC688">
        <v>1.0906260576052382</v>
      </c>
      <c r="AE688">
        <v>45.495935362276953</v>
      </c>
      <c r="AG688">
        <v>1.4836434391341355</v>
      </c>
      <c r="AH688">
        <v>0.87696264497841891</v>
      </c>
    </row>
    <row r="689" spans="1:34">
      <c r="A689">
        <v>11</v>
      </c>
      <c r="B689">
        <v>247</v>
      </c>
      <c r="C689">
        <v>2008</v>
      </c>
      <c r="D689">
        <v>99</v>
      </c>
      <c r="E689">
        <v>99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4</v>
      </c>
      <c r="M689">
        <v>99</v>
      </c>
      <c r="N689">
        <v>99</v>
      </c>
      <c r="O689">
        <v>99</v>
      </c>
      <c r="P689">
        <v>9999</v>
      </c>
      <c r="Q689">
        <v>279</v>
      </c>
      <c r="R689">
        <v>308</v>
      </c>
      <c r="S689">
        <v>4</v>
      </c>
      <c r="T689">
        <v>4.5519480519480515</v>
      </c>
      <c r="U689">
        <v>26.75422077922078</v>
      </c>
      <c r="V689">
        <v>0</v>
      </c>
      <c r="W689">
        <v>0.32467532467532462</v>
      </c>
      <c r="X689">
        <v>90.909090909090892</v>
      </c>
      <c r="Y689">
        <v>64.610389610389603</v>
      </c>
      <c r="Z689">
        <v>17.532467532467535</v>
      </c>
      <c r="AA689">
        <v>7.816529379185619</v>
      </c>
      <c r="AB689">
        <v>0</v>
      </c>
      <c r="AC689">
        <v>1.4439403511091251</v>
      </c>
      <c r="AE689">
        <v>7.3838399000214077</v>
      </c>
      <c r="AG689">
        <v>3.745591633223885</v>
      </c>
      <c r="AH689">
        <v>2.4149295827481838</v>
      </c>
    </row>
    <row r="690" spans="1:34">
      <c r="A690">
        <v>11</v>
      </c>
      <c r="B690">
        <v>248</v>
      </c>
      <c r="C690">
        <v>2008</v>
      </c>
      <c r="D690">
        <v>99</v>
      </c>
      <c r="E690">
        <v>99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5</v>
      </c>
      <c r="M690">
        <v>99</v>
      </c>
      <c r="N690">
        <v>99</v>
      </c>
      <c r="O690">
        <v>99</v>
      </c>
      <c r="P690">
        <v>9999</v>
      </c>
      <c r="Q690">
        <v>586</v>
      </c>
      <c r="R690">
        <v>696</v>
      </c>
      <c r="S690">
        <v>5</v>
      </c>
      <c r="T690">
        <v>5.4827586206896557</v>
      </c>
      <c r="U690">
        <v>29.535057471264377</v>
      </c>
      <c r="V690">
        <v>0</v>
      </c>
      <c r="W690">
        <v>4.4540229885057459</v>
      </c>
      <c r="X690">
        <v>96.695402298850595</v>
      </c>
      <c r="Y690">
        <v>73.41954022988503</v>
      </c>
      <c r="Z690">
        <v>27.298850574712649</v>
      </c>
      <c r="AA690">
        <v>8.5777449108327772</v>
      </c>
      <c r="AB690">
        <v>0</v>
      </c>
      <c r="AC690">
        <v>1.7460106842605878</v>
      </c>
      <c r="AE690">
        <v>19.120724058667019</v>
      </c>
      <c r="AG690">
        <v>8.4640642101422845</v>
      </c>
      <c r="AH690">
        <v>6.0243265991292523</v>
      </c>
    </row>
    <row r="691" spans="1:34">
      <c r="A691">
        <v>11</v>
      </c>
      <c r="B691">
        <v>249</v>
      </c>
      <c r="C691">
        <v>2008</v>
      </c>
      <c r="D691">
        <v>99</v>
      </c>
      <c r="E691">
        <v>99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6</v>
      </c>
      <c r="M691">
        <v>99</v>
      </c>
      <c r="N691">
        <v>99</v>
      </c>
      <c r="O691">
        <v>99</v>
      </c>
      <c r="P691">
        <v>9999</v>
      </c>
      <c r="Q691">
        <v>719</v>
      </c>
      <c r="R691">
        <v>811</v>
      </c>
      <c r="S691">
        <v>6</v>
      </c>
      <c r="T691">
        <v>6.3045622688039451</v>
      </c>
      <c r="U691">
        <v>32.633415536374827</v>
      </c>
      <c r="V691">
        <v>32.182490752157833</v>
      </c>
      <c r="W691">
        <v>10.850801479654749</v>
      </c>
      <c r="X691">
        <v>99.383477188655988</v>
      </c>
      <c r="Y691">
        <v>86.18988902589399</v>
      </c>
      <c r="Z691">
        <v>36.991368680641173</v>
      </c>
      <c r="AA691">
        <v>8.341300424578673</v>
      </c>
      <c r="AB691">
        <v>0</v>
      </c>
      <c r="AC691">
        <v>1.9155323070212631</v>
      </c>
      <c r="AE691">
        <v>25.794098154568072</v>
      </c>
      <c r="AG691">
        <v>9.8625805667031496</v>
      </c>
      <c r="AH691">
        <v>7.7561256092786142</v>
      </c>
    </row>
    <row r="692" spans="1:34">
      <c r="A692">
        <v>11</v>
      </c>
      <c r="B692">
        <v>250</v>
      </c>
      <c r="C692">
        <v>2008</v>
      </c>
      <c r="D692">
        <v>99</v>
      </c>
      <c r="E692">
        <v>99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7</v>
      </c>
      <c r="M692">
        <v>99</v>
      </c>
      <c r="N692">
        <v>99</v>
      </c>
      <c r="O692">
        <v>99</v>
      </c>
      <c r="P692">
        <v>9999</v>
      </c>
      <c r="Q692">
        <v>901</v>
      </c>
      <c r="R692">
        <v>1005</v>
      </c>
      <c r="S692">
        <v>7</v>
      </c>
      <c r="T692">
        <v>6.8189054726368177</v>
      </c>
      <c r="U692">
        <v>36.977014925373112</v>
      </c>
      <c r="V692">
        <v>23.383084577114431</v>
      </c>
      <c r="W692">
        <v>15.223880597014924</v>
      </c>
      <c r="X692">
        <v>99.701492537313442</v>
      </c>
      <c r="Y692">
        <v>94.029850746268622</v>
      </c>
      <c r="Z692">
        <v>58.109452736318403</v>
      </c>
      <c r="AA692">
        <v>8.8468978201164514</v>
      </c>
      <c r="AB692">
        <v>0</v>
      </c>
      <c r="AC692">
        <v>1.9200541026840188</v>
      </c>
      <c r="AE692">
        <v>31.94582239623379</v>
      </c>
      <c r="AG692">
        <v>12.221816855162352</v>
      </c>
      <c r="AH692">
        <v>10.890789371883262</v>
      </c>
    </row>
    <row r="693" spans="1:34">
      <c r="A693">
        <v>11</v>
      </c>
      <c r="B693">
        <v>251</v>
      </c>
      <c r="C693">
        <v>2008</v>
      </c>
      <c r="D693">
        <v>99</v>
      </c>
      <c r="E693">
        <v>99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8</v>
      </c>
      <c r="M693">
        <v>99</v>
      </c>
      <c r="N693">
        <v>99</v>
      </c>
      <c r="O693">
        <v>99</v>
      </c>
      <c r="P693">
        <v>9999</v>
      </c>
      <c r="Q693">
        <v>1432</v>
      </c>
      <c r="R693">
        <v>1668</v>
      </c>
      <c r="S693">
        <v>8</v>
      </c>
      <c r="T693">
        <v>7.6276978417266177</v>
      </c>
      <c r="U693">
        <v>41.403657074340579</v>
      </c>
      <c r="V693">
        <v>13.788968824940047</v>
      </c>
      <c r="W693">
        <v>29.196642685851319</v>
      </c>
      <c r="X693">
        <v>100</v>
      </c>
      <c r="Y693">
        <v>98.681055155875328</v>
      </c>
      <c r="Z693">
        <v>76.738609112709824</v>
      </c>
      <c r="AA693">
        <v>8.6169047677736952</v>
      </c>
      <c r="AB693">
        <v>0</v>
      </c>
      <c r="AC693">
        <v>2.027952204494075</v>
      </c>
      <c r="AE693">
        <v>40.488101251902577</v>
      </c>
      <c r="AG693">
        <v>20.284567676030644</v>
      </c>
      <c r="AH693">
        <v>20.239333081689651</v>
      </c>
    </row>
    <row r="694" spans="1:34">
      <c r="A694">
        <v>11</v>
      </c>
      <c r="B694">
        <v>252</v>
      </c>
      <c r="C694">
        <v>2008</v>
      </c>
      <c r="D694">
        <v>99</v>
      </c>
      <c r="E694">
        <v>99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9</v>
      </c>
      <c r="M694">
        <v>99</v>
      </c>
      <c r="N694">
        <v>99</v>
      </c>
      <c r="O694">
        <v>99</v>
      </c>
      <c r="P694">
        <v>9999</v>
      </c>
      <c r="Q694">
        <v>1248</v>
      </c>
      <c r="R694">
        <v>1431</v>
      </c>
      <c r="S694">
        <v>9</v>
      </c>
      <c r="T694">
        <v>8.1194968553459148</v>
      </c>
      <c r="U694">
        <v>45.76953179594684</v>
      </c>
      <c r="V694">
        <v>8.0363382250174702</v>
      </c>
      <c r="W694">
        <v>38.294898672257155</v>
      </c>
      <c r="X694">
        <v>100</v>
      </c>
      <c r="Y694">
        <v>99.65059399021662</v>
      </c>
      <c r="Z694">
        <v>86.512928022362004</v>
      </c>
      <c r="AA694">
        <v>9.0250529319054493</v>
      </c>
      <c r="AB694">
        <v>0</v>
      </c>
      <c r="AC694">
        <v>2.1632477521061304</v>
      </c>
      <c r="AE694">
        <v>44.027133100284253</v>
      </c>
      <c r="AG694">
        <v>17.402407880335645</v>
      </c>
      <c r="AH694">
        <v>19.194533079814018</v>
      </c>
    </row>
    <row r="695" spans="1:34">
      <c r="A695">
        <v>11</v>
      </c>
      <c r="B695">
        <v>253</v>
      </c>
      <c r="C695">
        <v>2008</v>
      </c>
      <c r="D695">
        <v>99</v>
      </c>
      <c r="E695">
        <v>99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10</v>
      </c>
      <c r="M695">
        <v>99</v>
      </c>
      <c r="N695">
        <v>99</v>
      </c>
      <c r="O695">
        <v>99</v>
      </c>
      <c r="P695">
        <v>9999</v>
      </c>
      <c r="Q695">
        <v>540</v>
      </c>
      <c r="R695">
        <v>588</v>
      </c>
      <c r="S695">
        <v>10</v>
      </c>
      <c r="T695">
        <v>8.5170068027210863</v>
      </c>
      <c r="U695">
        <v>48.470578231292571</v>
      </c>
      <c r="V695">
        <v>5.2721088435374153</v>
      </c>
      <c r="W695">
        <v>45.408163265306122</v>
      </c>
      <c r="X695">
        <v>100</v>
      </c>
      <c r="Y695">
        <v>100</v>
      </c>
      <c r="Z695">
        <v>92.346938775510182</v>
      </c>
      <c r="AA695">
        <v>8.9269904317772752</v>
      </c>
      <c r="AB695">
        <v>0</v>
      </c>
      <c r="AC695">
        <v>2.2126837261711354</v>
      </c>
      <c r="AE695">
        <v>42.358520912874965</v>
      </c>
      <c r="AG695">
        <v>7.1506749361546893</v>
      </c>
      <c r="AH695">
        <v>8.3525094424998141</v>
      </c>
    </row>
    <row r="696" spans="1:34">
      <c r="A696">
        <v>11</v>
      </c>
      <c r="B696">
        <v>254</v>
      </c>
      <c r="C696">
        <v>2008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11</v>
      </c>
      <c r="M696">
        <v>99</v>
      </c>
      <c r="N696">
        <v>99</v>
      </c>
      <c r="O696">
        <v>99</v>
      </c>
      <c r="P696">
        <v>9999</v>
      </c>
      <c r="Q696">
        <v>687</v>
      </c>
      <c r="R696">
        <v>790</v>
      </c>
      <c r="S696">
        <v>11</v>
      </c>
      <c r="T696">
        <v>8.8278481012658219</v>
      </c>
      <c r="U696">
        <v>51.441772151898689</v>
      </c>
      <c r="V696">
        <v>2.278481012658228</v>
      </c>
      <c r="W696">
        <v>49.493670886075954</v>
      </c>
      <c r="X696">
        <v>100</v>
      </c>
      <c r="Y696">
        <v>100</v>
      </c>
      <c r="Z696">
        <v>96.075949367088626</v>
      </c>
      <c r="AA696">
        <v>9.1260845735886384</v>
      </c>
      <c r="AB696">
        <v>0</v>
      </c>
      <c r="AC696">
        <v>2.4748321364304786</v>
      </c>
      <c r="AE696">
        <v>47.21563431051765</v>
      </c>
      <c r="AG696">
        <v>9.6071993189833371</v>
      </c>
      <c r="AH696">
        <v>11.909799802592548</v>
      </c>
    </row>
    <row r="697" spans="1:34">
      <c r="A697">
        <v>11</v>
      </c>
      <c r="B697">
        <v>255</v>
      </c>
      <c r="C697">
        <v>2008</v>
      </c>
      <c r="D697">
        <v>99</v>
      </c>
      <c r="E697">
        <v>99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12</v>
      </c>
      <c r="M697">
        <v>99</v>
      </c>
      <c r="N697">
        <v>99</v>
      </c>
      <c r="O697">
        <v>99</v>
      </c>
      <c r="P697">
        <v>9999</v>
      </c>
      <c r="Q697">
        <v>334</v>
      </c>
      <c r="R697">
        <v>394</v>
      </c>
      <c r="S697">
        <v>12</v>
      </c>
      <c r="T697">
        <v>9.0634517766497442</v>
      </c>
      <c r="U697">
        <v>54.640101522842592</v>
      </c>
      <c r="V697">
        <v>1.7766497461928938</v>
      </c>
      <c r="W697">
        <v>55.583756345177662</v>
      </c>
      <c r="X697">
        <v>100</v>
      </c>
      <c r="Y697">
        <v>100</v>
      </c>
      <c r="Z697">
        <v>98.223350253807126</v>
      </c>
      <c r="AA697">
        <v>8.7673752643097362</v>
      </c>
      <c r="AB697">
        <v>0</v>
      </c>
      <c r="AC697">
        <v>2.5387422970282345</v>
      </c>
      <c r="AE697">
        <v>52.209318811776519</v>
      </c>
      <c r="AG697">
        <v>4.7914386476954887</v>
      </c>
      <c r="AH697">
        <v>6.3091255225318763</v>
      </c>
    </row>
    <row r="698" spans="1:34">
      <c r="A698">
        <v>11</v>
      </c>
      <c r="B698">
        <v>256</v>
      </c>
      <c r="C698">
        <v>2008</v>
      </c>
      <c r="D698">
        <v>99</v>
      </c>
      <c r="E698">
        <v>99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13</v>
      </c>
      <c r="M698">
        <v>99</v>
      </c>
      <c r="N698">
        <v>99</v>
      </c>
      <c r="O698">
        <v>99</v>
      </c>
      <c r="P698">
        <v>9999</v>
      </c>
      <c r="Q698">
        <v>139</v>
      </c>
      <c r="R698">
        <v>163</v>
      </c>
      <c r="S698">
        <v>13</v>
      </c>
      <c r="T698">
        <v>8.6073619631901863</v>
      </c>
      <c r="U698">
        <v>55.026380368098145</v>
      </c>
      <c r="V698">
        <v>1.2269938650306749</v>
      </c>
      <c r="W698">
        <v>46.625766871165638</v>
      </c>
      <c r="X698">
        <v>100</v>
      </c>
      <c r="Y698">
        <v>100</v>
      </c>
      <c r="Z698">
        <v>98.159509202453989</v>
      </c>
      <c r="AA698">
        <v>9.1146603961711001</v>
      </c>
      <c r="AB698">
        <v>0</v>
      </c>
      <c r="AC698">
        <v>2.4178162403396422</v>
      </c>
      <c r="AE698">
        <v>46.253639596285595</v>
      </c>
      <c r="AG698">
        <v>1.9822449227775751</v>
      </c>
      <c r="AH698">
        <v>2.6285727347964607</v>
      </c>
    </row>
    <row r="699" spans="1:34">
      <c r="A699">
        <v>11</v>
      </c>
      <c r="B699">
        <v>257</v>
      </c>
      <c r="C699">
        <v>2008</v>
      </c>
      <c r="D699">
        <v>99</v>
      </c>
      <c r="E699">
        <v>99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14</v>
      </c>
      <c r="M699">
        <v>99</v>
      </c>
      <c r="N699">
        <v>99</v>
      </c>
      <c r="O699">
        <v>99</v>
      </c>
      <c r="P699">
        <v>9999</v>
      </c>
      <c r="Q699">
        <v>93</v>
      </c>
      <c r="R699">
        <v>111</v>
      </c>
      <c r="S699">
        <v>14</v>
      </c>
      <c r="T699">
        <v>9.3873873873873883</v>
      </c>
      <c r="U699">
        <v>58.491891891891882</v>
      </c>
      <c r="V699">
        <v>0</v>
      </c>
      <c r="W699">
        <v>57.657657657657637</v>
      </c>
      <c r="X699">
        <v>100</v>
      </c>
      <c r="Y699">
        <v>100</v>
      </c>
      <c r="Z699">
        <v>100</v>
      </c>
      <c r="AA699">
        <v>8.707966065467085</v>
      </c>
      <c r="AB699">
        <v>0</v>
      </c>
      <c r="AC699">
        <v>2.7743067348330506</v>
      </c>
      <c r="AE699">
        <v>41.555346492278993</v>
      </c>
      <c r="AG699">
        <v>1.3498723093761398</v>
      </c>
      <c r="AH699">
        <v>1.9027428381188611</v>
      </c>
    </row>
    <row r="700" spans="1:34">
      <c r="A700">
        <v>11</v>
      </c>
      <c r="B700">
        <v>258</v>
      </c>
      <c r="C700">
        <v>2008</v>
      </c>
      <c r="D700">
        <v>99</v>
      </c>
      <c r="E700">
        <v>99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15</v>
      </c>
      <c r="M700">
        <v>99</v>
      </c>
      <c r="N700">
        <v>99</v>
      </c>
      <c r="O700">
        <v>99</v>
      </c>
      <c r="P700">
        <v>9999</v>
      </c>
      <c r="Q700">
        <v>37</v>
      </c>
      <c r="R700">
        <v>58</v>
      </c>
      <c r="S700">
        <v>15</v>
      </c>
      <c r="T700">
        <v>8.5344827586206904</v>
      </c>
      <c r="U700">
        <v>57.76724137931032</v>
      </c>
      <c r="V700">
        <v>0</v>
      </c>
      <c r="W700">
        <v>43.103448275862064</v>
      </c>
      <c r="X700">
        <v>100</v>
      </c>
      <c r="Y700">
        <v>96.551724137931018</v>
      </c>
      <c r="Z700">
        <v>96.551724137931018</v>
      </c>
      <c r="AA700">
        <v>11.371749447356816</v>
      </c>
      <c r="AB700">
        <v>0</v>
      </c>
      <c r="AC700">
        <v>2.3504622967244981</v>
      </c>
      <c r="AE700">
        <v>23.383958733025739</v>
      </c>
      <c r="AG700">
        <v>0.70533868417852397</v>
      </c>
      <c r="AH700">
        <v>0.98190861582682576</v>
      </c>
    </row>
    <row r="701" spans="1:34">
      <c r="A701">
        <v>11</v>
      </c>
      <c r="B701">
        <v>259</v>
      </c>
      <c r="C701">
        <v>2007</v>
      </c>
      <c r="D701">
        <v>99</v>
      </c>
      <c r="E701">
        <v>99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1</v>
      </c>
      <c r="M701">
        <v>99</v>
      </c>
      <c r="N701">
        <v>99</v>
      </c>
      <c r="O701">
        <v>99</v>
      </c>
      <c r="P701">
        <v>9999</v>
      </c>
      <c r="Q701">
        <v>14</v>
      </c>
      <c r="R701">
        <v>15</v>
      </c>
      <c r="S701">
        <v>1</v>
      </c>
      <c r="T701">
        <v>1.8666666666666671</v>
      </c>
      <c r="U701">
        <v>20.706666666666671</v>
      </c>
      <c r="V701">
        <v>0</v>
      </c>
      <c r="W701">
        <v>0</v>
      </c>
      <c r="X701">
        <v>80</v>
      </c>
      <c r="Y701">
        <v>40</v>
      </c>
      <c r="Z701">
        <v>0</v>
      </c>
      <c r="AA701">
        <v>6.3989026837072114</v>
      </c>
      <c r="AB701">
        <v>0</v>
      </c>
      <c r="AC701">
        <v>0.49888765156985843</v>
      </c>
      <c r="AE701">
        <v>31.352892130461576</v>
      </c>
      <c r="AG701">
        <v>0.18992149911369963</v>
      </c>
      <c r="AH701">
        <v>9.2936552700201888E-2</v>
      </c>
    </row>
    <row r="702" spans="1:34">
      <c r="A702">
        <v>11</v>
      </c>
      <c r="B702">
        <v>260</v>
      </c>
      <c r="C702">
        <v>2007</v>
      </c>
      <c r="D702">
        <v>99</v>
      </c>
      <c r="E702">
        <v>99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2</v>
      </c>
      <c r="M702">
        <v>99</v>
      </c>
      <c r="N702">
        <v>99</v>
      </c>
      <c r="O702">
        <v>99</v>
      </c>
      <c r="P702">
        <v>9999</v>
      </c>
      <c r="Q702">
        <v>47</v>
      </c>
      <c r="R702">
        <v>53</v>
      </c>
      <c r="S702">
        <v>2</v>
      </c>
      <c r="T702">
        <v>3.1132075471698122</v>
      </c>
      <c r="U702">
        <v>22.892452830188677</v>
      </c>
      <c r="V702">
        <v>0</v>
      </c>
      <c r="W702">
        <v>0</v>
      </c>
      <c r="X702">
        <v>81.132075471698116</v>
      </c>
      <c r="Y702">
        <v>49.056603773584911</v>
      </c>
      <c r="Z702">
        <v>7.5471698113207522</v>
      </c>
      <c r="AA702">
        <v>7.7670044505309308</v>
      </c>
      <c r="AB702">
        <v>0</v>
      </c>
      <c r="AC702">
        <v>0.96466588914446882</v>
      </c>
      <c r="AE702">
        <v>42.947052830786589</v>
      </c>
      <c r="AG702">
        <v>0.67105596353507213</v>
      </c>
      <c r="AH702">
        <v>0.36303901928897264</v>
      </c>
    </row>
    <row r="703" spans="1:34">
      <c r="A703">
        <v>11</v>
      </c>
      <c r="B703">
        <v>261</v>
      </c>
      <c r="C703">
        <v>2007</v>
      </c>
      <c r="D703">
        <v>99</v>
      </c>
      <c r="E703">
        <v>99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3</v>
      </c>
      <c r="M703">
        <v>99</v>
      </c>
      <c r="N703">
        <v>99</v>
      </c>
      <c r="O703">
        <v>99</v>
      </c>
      <c r="P703">
        <v>9999</v>
      </c>
      <c r="Q703">
        <v>105</v>
      </c>
      <c r="R703">
        <v>119</v>
      </c>
      <c r="S703">
        <v>3</v>
      </c>
      <c r="T703">
        <v>3.5882352941176472</v>
      </c>
      <c r="U703">
        <v>25.128571428571441</v>
      </c>
      <c r="V703">
        <v>0</v>
      </c>
      <c r="W703">
        <v>0</v>
      </c>
      <c r="X703">
        <v>83.193277310924358</v>
      </c>
      <c r="Y703">
        <v>56.30252100840336</v>
      </c>
      <c r="Z703">
        <v>11.76470588235294</v>
      </c>
      <c r="AA703">
        <v>8.0587354645077252</v>
      </c>
      <c r="AB703">
        <v>0</v>
      </c>
      <c r="AC703">
        <v>1.2051135077184298</v>
      </c>
      <c r="AE703">
        <v>24.366370012575981</v>
      </c>
      <c r="AG703">
        <v>1.5067105596353509</v>
      </c>
      <c r="AH703">
        <v>0.89474621229688844</v>
      </c>
    </row>
    <row r="704" spans="1:34">
      <c r="A704">
        <v>11</v>
      </c>
      <c r="B704">
        <v>262</v>
      </c>
      <c r="C704">
        <v>2007</v>
      </c>
      <c r="D704">
        <v>99</v>
      </c>
      <c r="E704">
        <v>99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4</v>
      </c>
      <c r="M704">
        <v>99</v>
      </c>
      <c r="N704">
        <v>99</v>
      </c>
      <c r="O704">
        <v>99</v>
      </c>
      <c r="P704">
        <v>9999</v>
      </c>
      <c r="Q704">
        <v>257</v>
      </c>
      <c r="R704">
        <v>301</v>
      </c>
      <c r="S704">
        <v>4</v>
      </c>
      <c r="T704">
        <v>4.7308970099667773</v>
      </c>
      <c r="U704">
        <v>28.264784053156141</v>
      </c>
      <c r="V704">
        <v>0</v>
      </c>
      <c r="W704">
        <v>0.99667774086378746</v>
      </c>
      <c r="X704">
        <v>94.019933554817257</v>
      </c>
      <c r="Y704">
        <v>71.760797342192674</v>
      </c>
      <c r="Z704">
        <v>21.926910299003321</v>
      </c>
      <c r="AA704">
        <v>7.9766367134911853</v>
      </c>
      <c r="AB704">
        <v>0</v>
      </c>
      <c r="AC704">
        <v>1.608947839074186</v>
      </c>
      <c r="AE704">
        <v>13.146345823329348</v>
      </c>
      <c r="AG704">
        <v>3.81109141554824</v>
      </c>
      <c r="AH704">
        <v>2.5456416915888842</v>
      </c>
    </row>
    <row r="705" spans="1:34">
      <c r="A705">
        <v>11</v>
      </c>
      <c r="B705">
        <v>263</v>
      </c>
      <c r="C705">
        <v>2007</v>
      </c>
      <c r="D705">
        <v>99</v>
      </c>
      <c r="E705">
        <v>99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5</v>
      </c>
      <c r="M705">
        <v>99</v>
      </c>
      <c r="N705">
        <v>99</v>
      </c>
      <c r="O705">
        <v>99</v>
      </c>
      <c r="P705">
        <v>9999</v>
      </c>
      <c r="Q705">
        <v>486</v>
      </c>
      <c r="R705">
        <v>585</v>
      </c>
      <c r="S705">
        <v>5</v>
      </c>
      <c r="T705">
        <v>5.6410256410256396</v>
      </c>
      <c r="U705">
        <v>30.312649572649569</v>
      </c>
      <c r="V705">
        <v>0</v>
      </c>
      <c r="W705">
        <v>5.299145299145299</v>
      </c>
      <c r="X705">
        <v>98.461538461538439</v>
      </c>
      <c r="Y705">
        <v>80</v>
      </c>
      <c r="Z705">
        <v>25.128205128205121</v>
      </c>
      <c r="AA705">
        <v>8.0448280772015899</v>
      </c>
      <c r="AB705">
        <v>0</v>
      </c>
      <c r="AC705">
        <v>1.8175852227825735</v>
      </c>
      <c r="AE705">
        <v>14.759898622952869</v>
      </c>
      <c r="AG705">
        <v>7.4069384654342878</v>
      </c>
      <c r="AH705">
        <v>5.3059710089420786</v>
      </c>
    </row>
    <row r="706" spans="1:34">
      <c r="A706">
        <v>11</v>
      </c>
      <c r="B706">
        <v>264</v>
      </c>
      <c r="C706">
        <v>2007</v>
      </c>
      <c r="D706">
        <v>99</v>
      </c>
      <c r="E706">
        <v>99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6</v>
      </c>
      <c r="M706">
        <v>99</v>
      </c>
      <c r="N706">
        <v>99</v>
      </c>
      <c r="O706">
        <v>99</v>
      </c>
      <c r="P706">
        <v>9999</v>
      </c>
      <c r="Q706">
        <v>758</v>
      </c>
      <c r="R706">
        <v>882</v>
      </c>
      <c r="S706">
        <v>6</v>
      </c>
      <c r="T706">
        <v>6.4795918367346941</v>
      </c>
      <c r="U706">
        <v>34.11609977324261</v>
      </c>
      <c r="V706">
        <v>27.324263038548757</v>
      </c>
      <c r="W706">
        <v>13.378684807256239</v>
      </c>
      <c r="X706">
        <v>99.546485260771007</v>
      </c>
      <c r="Y706">
        <v>88.208616780045318</v>
      </c>
      <c r="Z706">
        <v>46.485260770975046</v>
      </c>
      <c r="AA706">
        <v>8.5147285614580071</v>
      </c>
      <c r="AB706">
        <v>0</v>
      </c>
      <c r="AC706">
        <v>1.9000336114288097</v>
      </c>
      <c r="AE706">
        <v>26.302670855491904</v>
      </c>
      <c r="AG706">
        <v>11.167384147885544</v>
      </c>
      <c r="AH706">
        <v>9.0035352394402857</v>
      </c>
    </row>
    <row r="707" spans="1:34">
      <c r="A707">
        <v>11</v>
      </c>
      <c r="B707">
        <v>265</v>
      </c>
      <c r="C707">
        <v>2007</v>
      </c>
      <c r="D707">
        <v>99</v>
      </c>
      <c r="E707">
        <v>99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7</v>
      </c>
      <c r="M707">
        <v>99</v>
      </c>
      <c r="N707">
        <v>99</v>
      </c>
      <c r="O707">
        <v>99</v>
      </c>
      <c r="P707">
        <v>9999</v>
      </c>
      <c r="Q707">
        <v>826</v>
      </c>
      <c r="R707">
        <v>958</v>
      </c>
      <c r="S707">
        <v>7</v>
      </c>
      <c r="T707">
        <v>7.1148225469728574</v>
      </c>
      <c r="U707">
        <v>37.687369519832963</v>
      </c>
      <c r="V707">
        <v>20.876826722338205</v>
      </c>
      <c r="W707">
        <v>22.651356993736957</v>
      </c>
      <c r="X707">
        <v>100</v>
      </c>
      <c r="Y707">
        <v>95.82463465553235</v>
      </c>
      <c r="Z707">
        <v>63.465553235908118</v>
      </c>
      <c r="AA707">
        <v>8.4353551350167528</v>
      </c>
      <c r="AB707">
        <v>0</v>
      </c>
      <c r="AC707">
        <v>2.113523786788416</v>
      </c>
      <c r="AE707">
        <v>35.081105296895025</v>
      </c>
      <c r="AG707">
        <v>12.129653076728284</v>
      </c>
      <c r="AH707">
        <v>10.803051406839781</v>
      </c>
    </row>
    <row r="708" spans="1:34">
      <c r="A708">
        <v>11</v>
      </c>
      <c r="B708">
        <v>266</v>
      </c>
      <c r="C708">
        <v>2007</v>
      </c>
      <c r="D708">
        <v>99</v>
      </c>
      <c r="E708">
        <v>99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8</v>
      </c>
      <c r="M708">
        <v>99</v>
      </c>
      <c r="N708">
        <v>99</v>
      </c>
      <c r="O708">
        <v>99</v>
      </c>
      <c r="P708">
        <v>9999</v>
      </c>
      <c r="Q708">
        <v>1359</v>
      </c>
      <c r="R708">
        <v>1616</v>
      </c>
      <c r="S708">
        <v>8</v>
      </c>
      <c r="T708">
        <v>7.9356435643564351</v>
      </c>
      <c r="U708">
        <v>42.12599009900989</v>
      </c>
      <c r="V708">
        <v>11.448019801980198</v>
      </c>
      <c r="W708">
        <v>35.643564356435654</v>
      </c>
      <c r="X708">
        <v>99.938118811881182</v>
      </c>
      <c r="Y708">
        <v>98.700495049504937</v>
      </c>
      <c r="Z708">
        <v>79.64108910891089</v>
      </c>
      <c r="AA708">
        <v>8.3485928594330261</v>
      </c>
      <c r="AB708">
        <v>0</v>
      </c>
      <c r="AC708">
        <v>2.2403957464422226</v>
      </c>
      <c r="AE708">
        <v>39.49559553259968</v>
      </c>
      <c r="AG708">
        <v>20.460876171182576</v>
      </c>
      <c r="AH708">
        <v>20.369322559555247</v>
      </c>
    </row>
    <row r="709" spans="1:34">
      <c r="A709">
        <v>11</v>
      </c>
      <c r="B709">
        <v>267</v>
      </c>
      <c r="C709">
        <v>2007</v>
      </c>
      <c r="D709">
        <v>99</v>
      </c>
      <c r="E709">
        <v>99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9</v>
      </c>
      <c r="M709">
        <v>99</v>
      </c>
      <c r="N709">
        <v>99</v>
      </c>
      <c r="O709">
        <v>99</v>
      </c>
      <c r="P709">
        <v>9999</v>
      </c>
      <c r="Q709">
        <v>1178</v>
      </c>
      <c r="R709">
        <v>1373</v>
      </c>
      <c r="S709">
        <v>9</v>
      </c>
      <c r="T709">
        <v>8.6343772760378741</v>
      </c>
      <c r="U709">
        <v>46.604297159504753</v>
      </c>
      <c r="V709">
        <v>4.5884923525127448</v>
      </c>
      <c r="W709">
        <v>48.434085943190091</v>
      </c>
      <c r="X709">
        <v>100</v>
      </c>
      <c r="Y709">
        <v>99.854333576110719</v>
      </c>
      <c r="Z709">
        <v>91.55134741442096</v>
      </c>
      <c r="AA709">
        <v>8.5990397610381493</v>
      </c>
      <c r="AB709">
        <v>0</v>
      </c>
      <c r="AC709">
        <v>2.3945278403023913</v>
      </c>
      <c r="AE709">
        <v>42.329520774189056</v>
      </c>
      <c r="AG709">
        <v>17.384147885540646</v>
      </c>
      <c r="AH709">
        <v>19.146156642674523</v>
      </c>
    </row>
    <row r="710" spans="1:34">
      <c r="A710">
        <v>11</v>
      </c>
      <c r="B710">
        <v>268</v>
      </c>
      <c r="C710">
        <v>2007</v>
      </c>
      <c r="D710">
        <v>99</v>
      </c>
      <c r="E710">
        <v>99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10</v>
      </c>
      <c r="M710">
        <v>99</v>
      </c>
      <c r="N710">
        <v>99</v>
      </c>
      <c r="O710">
        <v>99</v>
      </c>
      <c r="P710">
        <v>9999</v>
      </c>
      <c r="Q710">
        <v>527</v>
      </c>
      <c r="R710">
        <v>601</v>
      </c>
      <c r="S710">
        <v>10</v>
      </c>
      <c r="T710">
        <v>9.1231281198003291</v>
      </c>
      <c r="U710">
        <v>49.978369384359375</v>
      </c>
      <c r="V710">
        <v>1.9966722129783696</v>
      </c>
      <c r="W710">
        <v>56.405990016638953</v>
      </c>
      <c r="X710">
        <v>100</v>
      </c>
      <c r="Y710">
        <v>100</v>
      </c>
      <c r="Z710">
        <v>96.838602329450907</v>
      </c>
      <c r="AA710">
        <v>8.1369720502420346</v>
      </c>
      <c r="AB710">
        <v>0</v>
      </c>
      <c r="AC710">
        <v>2.4003911630534671</v>
      </c>
      <c r="AE710">
        <v>43.076394138127093</v>
      </c>
      <c r="AG710">
        <v>7.6095213978222302</v>
      </c>
      <c r="AH710">
        <v>8.9875570941917609</v>
      </c>
    </row>
    <row r="711" spans="1:34">
      <c r="A711">
        <v>11</v>
      </c>
      <c r="B711">
        <v>269</v>
      </c>
      <c r="C711">
        <v>2007</v>
      </c>
      <c r="D711">
        <v>99</v>
      </c>
      <c r="E711">
        <v>99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11</v>
      </c>
      <c r="M711">
        <v>99</v>
      </c>
      <c r="N711">
        <v>99</v>
      </c>
      <c r="O711">
        <v>99</v>
      </c>
      <c r="P711">
        <v>9999</v>
      </c>
      <c r="Q711">
        <v>665</v>
      </c>
      <c r="R711">
        <v>764</v>
      </c>
      <c r="S711">
        <v>11</v>
      </c>
      <c r="T711">
        <v>9.3965968586387483</v>
      </c>
      <c r="U711">
        <v>51.978272251308915</v>
      </c>
      <c r="V711">
        <v>1.1780104712041883</v>
      </c>
      <c r="W711">
        <v>58.900523560209422</v>
      </c>
      <c r="X711">
        <v>100</v>
      </c>
      <c r="Y711">
        <v>100</v>
      </c>
      <c r="Z711">
        <v>98.167539267015684</v>
      </c>
      <c r="AA711">
        <v>8.7020623510451021</v>
      </c>
      <c r="AB711">
        <v>0</v>
      </c>
      <c r="AC711">
        <v>2.6720462852589342</v>
      </c>
      <c r="AE711">
        <v>48.634937360875689</v>
      </c>
      <c r="AG711">
        <v>9.6733350215244389</v>
      </c>
      <c r="AH711">
        <v>11.882294330002564</v>
      </c>
    </row>
    <row r="712" spans="1:34">
      <c r="A712">
        <v>11</v>
      </c>
      <c r="B712">
        <v>270</v>
      </c>
      <c r="C712">
        <v>2007</v>
      </c>
      <c r="D712">
        <v>99</v>
      </c>
      <c r="E712">
        <v>99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12</v>
      </c>
      <c r="M712">
        <v>99</v>
      </c>
      <c r="N712">
        <v>99</v>
      </c>
      <c r="O712">
        <v>99</v>
      </c>
      <c r="P712">
        <v>9999</v>
      </c>
      <c r="Q712">
        <v>320</v>
      </c>
      <c r="R712">
        <v>372</v>
      </c>
      <c r="S712">
        <v>12</v>
      </c>
      <c r="T712">
        <v>9.5403225806451601</v>
      </c>
      <c r="U712">
        <v>54.585215053763442</v>
      </c>
      <c r="V712">
        <v>0.26881720430107531</v>
      </c>
      <c r="W712">
        <v>59.408602150537639</v>
      </c>
      <c r="X712">
        <v>100</v>
      </c>
      <c r="Y712">
        <v>100</v>
      </c>
      <c r="Z712">
        <v>98.655913978494624</v>
      </c>
      <c r="AA712">
        <v>8.4694023419021747</v>
      </c>
      <c r="AB712">
        <v>0</v>
      </c>
      <c r="AC712">
        <v>2.6070598739316098</v>
      </c>
      <c r="AE712">
        <v>50.793139983356483</v>
      </c>
      <c r="AG712">
        <v>4.7100531780197512</v>
      </c>
      <c r="AH712">
        <v>6.0757944564214066</v>
      </c>
    </row>
    <row r="713" spans="1:34">
      <c r="A713">
        <v>11</v>
      </c>
      <c r="B713">
        <v>271</v>
      </c>
      <c r="C713">
        <v>2007</v>
      </c>
      <c r="D713">
        <v>99</v>
      </c>
      <c r="E713">
        <v>99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13</v>
      </c>
      <c r="M713">
        <v>99</v>
      </c>
      <c r="N713">
        <v>99</v>
      </c>
      <c r="O713">
        <v>99</v>
      </c>
      <c r="P713">
        <v>9999</v>
      </c>
      <c r="Q713">
        <v>123</v>
      </c>
      <c r="R713">
        <v>138</v>
      </c>
      <c r="S713">
        <v>13</v>
      </c>
      <c r="T713">
        <v>9.5144927536231876</v>
      </c>
      <c r="U713">
        <v>56.737681159420312</v>
      </c>
      <c r="V713">
        <v>0.72463768115942018</v>
      </c>
      <c r="W713">
        <v>63.768115942028992</v>
      </c>
      <c r="X713">
        <v>100</v>
      </c>
      <c r="Y713">
        <v>100</v>
      </c>
      <c r="Z713">
        <v>99.275362318840621</v>
      </c>
      <c r="AA713">
        <v>7.8573440482480708</v>
      </c>
      <c r="AB713">
        <v>0</v>
      </c>
      <c r="AC713">
        <v>2.5572729679399111</v>
      </c>
      <c r="AE713">
        <v>54.355818577026561</v>
      </c>
      <c r="AG713">
        <v>1.7472777918460372</v>
      </c>
      <c r="AH713">
        <v>2.3428030274695448</v>
      </c>
    </row>
    <row r="714" spans="1:34">
      <c r="A714">
        <v>11</v>
      </c>
      <c r="B714">
        <v>272</v>
      </c>
      <c r="C714">
        <v>2007</v>
      </c>
      <c r="D714">
        <v>99</v>
      </c>
      <c r="E714">
        <v>99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14</v>
      </c>
      <c r="M714">
        <v>99</v>
      </c>
      <c r="N714">
        <v>99</v>
      </c>
      <c r="O714">
        <v>99</v>
      </c>
      <c r="P714">
        <v>9999</v>
      </c>
      <c r="Q714">
        <v>86</v>
      </c>
      <c r="R714">
        <v>89</v>
      </c>
      <c r="S714">
        <v>14</v>
      </c>
      <c r="T714">
        <v>9.617977528089888</v>
      </c>
      <c r="U714">
        <v>59.531460674157287</v>
      </c>
      <c r="V714">
        <v>0</v>
      </c>
      <c r="W714">
        <v>55.056179775280896</v>
      </c>
      <c r="X714">
        <v>100</v>
      </c>
      <c r="Y714">
        <v>100</v>
      </c>
      <c r="Z714">
        <v>100</v>
      </c>
      <c r="AA714">
        <v>8.8129832149693943</v>
      </c>
      <c r="AB714">
        <v>0</v>
      </c>
      <c r="AC714">
        <v>2.950930601560354</v>
      </c>
      <c r="AE714">
        <v>61.638417572796335</v>
      </c>
      <c r="AG714">
        <v>1.1268675614079515</v>
      </c>
      <c r="AH714">
        <v>1.5853372091805515</v>
      </c>
    </row>
    <row r="715" spans="1:34">
      <c r="A715">
        <v>11</v>
      </c>
      <c r="B715">
        <v>273</v>
      </c>
      <c r="C715">
        <v>2007</v>
      </c>
      <c r="D715">
        <v>99</v>
      </c>
      <c r="E715">
        <v>99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15</v>
      </c>
      <c r="M715">
        <v>99</v>
      </c>
      <c r="N715">
        <v>99</v>
      </c>
      <c r="O715">
        <v>99</v>
      </c>
      <c r="P715">
        <v>9999</v>
      </c>
      <c r="Q715">
        <v>28</v>
      </c>
      <c r="R715">
        <v>32</v>
      </c>
      <c r="S715">
        <v>15</v>
      </c>
      <c r="T715">
        <v>8.90625</v>
      </c>
      <c r="U715">
        <v>62.853124999999984</v>
      </c>
      <c r="V715">
        <v>0</v>
      </c>
      <c r="W715">
        <v>50</v>
      </c>
      <c r="X715">
        <v>100</v>
      </c>
      <c r="Y715">
        <v>100</v>
      </c>
      <c r="Z715">
        <v>100</v>
      </c>
      <c r="AA715">
        <v>11.1408029438805</v>
      </c>
      <c r="AB715">
        <v>0</v>
      </c>
      <c r="AC715">
        <v>3.2245094103599694</v>
      </c>
      <c r="AE715">
        <v>24.832142452437203</v>
      </c>
      <c r="AG715">
        <v>0.40516586477589261</v>
      </c>
      <c r="AH715">
        <v>0.60181354940732756</v>
      </c>
    </row>
    <row r="716" spans="1:34">
      <c r="A716">
        <v>11</v>
      </c>
      <c r="B716">
        <v>274</v>
      </c>
      <c r="C716">
        <v>2006</v>
      </c>
      <c r="D716">
        <v>99</v>
      </c>
      <c r="E716">
        <v>99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1</v>
      </c>
      <c r="M716">
        <v>99</v>
      </c>
      <c r="N716">
        <v>99</v>
      </c>
      <c r="O716">
        <v>99</v>
      </c>
      <c r="P716">
        <v>9999</v>
      </c>
      <c r="Q716">
        <v>27</v>
      </c>
      <c r="R716">
        <v>28</v>
      </c>
      <c r="S716">
        <v>1</v>
      </c>
      <c r="T716">
        <v>1.785714285714286</v>
      </c>
      <c r="U716">
        <v>21.68571428571428</v>
      </c>
      <c r="V716">
        <v>0</v>
      </c>
      <c r="W716">
        <v>-3.5714285714285721</v>
      </c>
      <c r="X716">
        <v>85.714285714285694</v>
      </c>
      <c r="Y716">
        <v>42.857142857142847</v>
      </c>
      <c r="Z716">
        <v>3.5714285714285721</v>
      </c>
      <c r="AA716">
        <v>3.0709135780874059</v>
      </c>
      <c r="AB716">
        <v>0</v>
      </c>
      <c r="AG716">
        <v>0.33120416370948658</v>
      </c>
      <c r="AH716">
        <v>0.17034121544853437</v>
      </c>
    </row>
    <row r="717" spans="1:34">
      <c r="A717">
        <v>11</v>
      </c>
      <c r="B717">
        <v>275</v>
      </c>
      <c r="C717">
        <v>2006</v>
      </c>
      <c r="D717">
        <v>99</v>
      </c>
      <c r="E717">
        <v>99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2</v>
      </c>
      <c r="M717">
        <v>99</v>
      </c>
      <c r="N717">
        <v>99</v>
      </c>
      <c r="O717">
        <v>99</v>
      </c>
      <c r="P717">
        <v>9999</v>
      </c>
      <c r="Q717">
        <v>75</v>
      </c>
      <c r="R717">
        <v>85</v>
      </c>
      <c r="S717">
        <v>2</v>
      </c>
      <c r="T717">
        <v>3.2117647058823526</v>
      </c>
      <c r="U717">
        <v>24.649411764705889</v>
      </c>
      <c r="V717">
        <v>0</v>
      </c>
      <c r="W717">
        <v>1.1764705882352939</v>
      </c>
      <c r="X717">
        <v>91.764705882352942</v>
      </c>
      <c r="Y717">
        <v>52.941176470588239</v>
      </c>
      <c r="Z717">
        <v>3.5294117647058822</v>
      </c>
      <c r="AA717">
        <v>7.4572763286748653</v>
      </c>
      <c r="AB717">
        <v>0</v>
      </c>
      <c r="AC717">
        <v>1.6312688503995092</v>
      </c>
      <c r="AE717">
        <v>53.308056119690761</v>
      </c>
      <c r="AG717">
        <v>1.0054412112609419</v>
      </c>
      <c r="AH717">
        <v>0.58777818611292698</v>
      </c>
    </row>
    <row r="718" spans="1:34">
      <c r="A718">
        <v>11</v>
      </c>
      <c r="B718">
        <v>276</v>
      </c>
      <c r="C718">
        <v>2006</v>
      </c>
      <c r="D718">
        <v>99</v>
      </c>
      <c r="E718">
        <v>99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3</v>
      </c>
      <c r="M718">
        <v>99</v>
      </c>
      <c r="N718">
        <v>99</v>
      </c>
      <c r="O718">
        <v>99</v>
      </c>
      <c r="P718">
        <v>9999</v>
      </c>
      <c r="Q718">
        <v>139</v>
      </c>
      <c r="R718">
        <v>160</v>
      </c>
      <c r="S718">
        <v>3</v>
      </c>
      <c r="T718">
        <v>3.875</v>
      </c>
      <c r="U718">
        <v>25.783124999999998</v>
      </c>
      <c r="V718">
        <v>0</v>
      </c>
      <c r="W718">
        <v>0.625</v>
      </c>
      <c r="X718">
        <v>90</v>
      </c>
      <c r="Y718">
        <v>60.625</v>
      </c>
      <c r="Z718">
        <v>11.875</v>
      </c>
      <c r="AA718">
        <v>7.2941176803212544</v>
      </c>
      <c r="AB718">
        <v>0</v>
      </c>
      <c r="AC718">
        <v>1.6648948915772421</v>
      </c>
      <c r="AE718">
        <v>39.698943810441968</v>
      </c>
      <c r="AG718">
        <v>1.8925952211970671</v>
      </c>
      <c r="AH718">
        <v>1.1572935047592867</v>
      </c>
    </row>
    <row r="719" spans="1:34">
      <c r="A719">
        <v>11</v>
      </c>
      <c r="B719">
        <v>277</v>
      </c>
      <c r="C719">
        <v>2006</v>
      </c>
      <c r="D719">
        <v>99</v>
      </c>
      <c r="E719">
        <v>99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4</v>
      </c>
      <c r="M719">
        <v>99</v>
      </c>
      <c r="N719">
        <v>99</v>
      </c>
      <c r="O719">
        <v>99</v>
      </c>
      <c r="P719">
        <v>9999</v>
      </c>
      <c r="Q719">
        <v>294</v>
      </c>
      <c r="R719">
        <v>325</v>
      </c>
      <c r="S719">
        <v>4</v>
      </c>
      <c r="T719">
        <v>4.6953846153846159</v>
      </c>
      <c r="U719">
        <v>28.280307692307687</v>
      </c>
      <c r="V719">
        <v>0</v>
      </c>
      <c r="W719">
        <v>1.2307692307692304</v>
      </c>
      <c r="X719">
        <v>95.384615384615358</v>
      </c>
      <c r="Y719">
        <v>77.538461538461519</v>
      </c>
      <c r="Z719">
        <v>16.923076923076923</v>
      </c>
      <c r="AA719">
        <v>7.0795771210587635</v>
      </c>
      <c r="AB719">
        <v>0</v>
      </c>
      <c r="AC719">
        <v>1.5775766000401019</v>
      </c>
      <c r="AE719">
        <v>16.955553355374978</v>
      </c>
      <c r="AG719">
        <v>3.8443340430565409</v>
      </c>
      <c r="AH719">
        <v>2.5784307399687476</v>
      </c>
    </row>
    <row r="720" spans="1:34">
      <c r="A720">
        <v>11</v>
      </c>
      <c r="B720">
        <v>278</v>
      </c>
      <c r="C720">
        <v>2006</v>
      </c>
      <c r="D720">
        <v>99</v>
      </c>
      <c r="E720">
        <v>99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5</v>
      </c>
      <c r="M720">
        <v>99</v>
      </c>
      <c r="N720">
        <v>99</v>
      </c>
      <c r="O720">
        <v>99</v>
      </c>
      <c r="P720">
        <v>9999</v>
      </c>
      <c r="Q720">
        <v>676</v>
      </c>
      <c r="R720">
        <v>812</v>
      </c>
      <c r="S720">
        <v>5</v>
      </c>
      <c r="T720">
        <v>5.7302955665024626</v>
      </c>
      <c r="U720">
        <v>31.37672413793106</v>
      </c>
      <c r="V720">
        <v>0</v>
      </c>
      <c r="W720">
        <v>7.2660098522167491</v>
      </c>
      <c r="X720">
        <v>98.02955665024632</v>
      </c>
      <c r="Y720">
        <v>83.004926108374363</v>
      </c>
      <c r="Z720">
        <v>34.60591133004926</v>
      </c>
      <c r="AA720">
        <v>7.9538129535622302</v>
      </c>
      <c r="AB720">
        <v>0</v>
      </c>
      <c r="AC720">
        <v>1.9494646003227101</v>
      </c>
      <c r="AE720">
        <v>25.749369578330445</v>
      </c>
      <c r="AG720">
        <v>9.6049207475751164</v>
      </c>
      <c r="AH720">
        <v>7.1474579266736082</v>
      </c>
    </row>
    <row r="721" spans="1:34">
      <c r="A721">
        <v>11</v>
      </c>
      <c r="B721">
        <v>279</v>
      </c>
      <c r="C721">
        <v>2006</v>
      </c>
      <c r="D721">
        <v>99</v>
      </c>
      <c r="E721">
        <v>99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6</v>
      </c>
      <c r="M721">
        <v>99</v>
      </c>
      <c r="N721">
        <v>99</v>
      </c>
      <c r="O721">
        <v>99</v>
      </c>
      <c r="P721">
        <v>9999</v>
      </c>
      <c r="Q721">
        <v>854</v>
      </c>
      <c r="R721">
        <v>1000</v>
      </c>
      <c r="S721">
        <v>5.9939999999999998</v>
      </c>
      <c r="T721">
        <v>6.6100000000000012</v>
      </c>
      <c r="U721">
        <v>34.957800000000049</v>
      </c>
      <c r="V721">
        <v>28.8</v>
      </c>
      <c r="W721">
        <v>15.6</v>
      </c>
      <c r="X721">
        <v>99.8</v>
      </c>
      <c r="Y721">
        <v>92.5</v>
      </c>
      <c r="Z721">
        <v>49</v>
      </c>
      <c r="AA721">
        <v>8.2131844713240287</v>
      </c>
      <c r="AB721">
        <v>0.26826106687329776</v>
      </c>
      <c r="AC721">
        <v>1.9924607900784377</v>
      </c>
      <c r="AD721">
        <v>16.926909035025346</v>
      </c>
      <c r="AE721">
        <v>30.164427139413192</v>
      </c>
      <c r="AF721">
        <v>16.400384698293461</v>
      </c>
      <c r="AG721">
        <v>11.828720132481671</v>
      </c>
      <c r="AH721">
        <v>9.8069073475078756</v>
      </c>
    </row>
    <row r="722" spans="1:34">
      <c r="A722">
        <v>11</v>
      </c>
      <c r="B722">
        <v>280</v>
      </c>
      <c r="C722">
        <v>2006</v>
      </c>
      <c r="D722">
        <v>99</v>
      </c>
      <c r="E722">
        <v>99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7</v>
      </c>
      <c r="M722">
        <v>99</v>
      </c>
      <c r="N722">
        <v>99</v>
      </c>
      <c r="O722">
        <v>99</v>
      </c>
      <c r="P722">
        <v>9999</v>
      </c>
      <c r="Q722">
        <v>941</v>
      </c>
      <c r="R722">
        <v>1078</v>
      </c>
      <c r="S722">
        <v>7</v>
      </c>
      <c r="T722">
        <v>7.2866419294990719</v>
      </c>
      <c r="U722">
        <v>38.591743970315406</v>
      </c>
      <c r="V722">
        <v>19.202226345083496</v>
      </c>
      <c r="W722">
        <v>23.283858998144719</v>
      </c>
      <c r="X722">
        <v>99.907235621521309</v>
      </c>
      <c r="Y722">
        <v>97.773654916512058</v>
      </c>
      <c r="Z722">
        <v>67.717996289424875</v>
      </c>
      <c r="AA722">
        <v>7.8590857409742432</v>
      </c>
      <c r="AB722">
        <v>0</v>
      </c>
      <c r="AC722">
        <v>2.0716362734616487</v>
      </c>
      <c r="AE722">
        <v>33.967966384387928</v>
      </c>
      <c r="AG722">
        <v>12.751360302815236</v>
      </c>
      <c r="AH722">
        <v>11.670813917932122</v>
      </c>
    </row>
    <row r="723" spans="1:34">
      <c r="A723">
        <v>11</v>
      </c>
      <c r="B723">
        <v>281</v>
      </c>
      <c r="C723">
        <v>2006</v>
      </c>
      <c r="D723">
        <v>99</v>
      </c>
      <c r="E723">
        <v>99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8</v>
      </c>
      <c r="M723">
        <v>99</v>
      </c>
      <c r="N723">
        <v>99</v>
      </c>
      <c r="O723">
        <v>99</v>
      </c>
      <c r="P723">
        <v>9999</v>
      </c>
      <c r="Q723">
        <v>1532</v>
      </c>
      <c r="R723">
        <v>1840</v>
      </c>
      <c r="S723">
        <v>8</v>
      </c>
      <c r="T723">
        <v>8.0798913043478251</v>
      </c>
      <c r="U723">
        <v>42.851576086956499</v>
      </c>
      <c r="V723">
        <v>8.9130434782608674</v>
      </c>
      <c r="W723">
        <v>36.739130434782609</v>
      </c>
      <c r="X723">
        <v>100</v>
      </c>
      <c r="Y723">
        <v>99.347826086956516</v>
      </c>
      <c r="Z723">
        <v>83.478260869565219</v>
      </c>
      <c r="AA723">
        <v>8.2080228325890516</v>
      </c>
      <c r="AB723">
        <v>0</v>
      </c>
      <c r="AC723">
        <v>2.1294079574038451</v>
      </c>
      <c r="AE723">
        <v>41.298639398975993</v>
      </c>
      <c r="AG723">
        <v>21.764845043766258</v>
      </c>
      <c r="AH723">
        <v>22.119362286477337</v>
      </c>
    </row>
    <row r="724" spans="1:34">
      <c r="A724">
        <v>11</v>
      </c>
      <c r="B724">
        <v>282</v>
      </c>
      <c r="C724">
        <v>2006</v>
      </c>
      <c r="D724">
        <v>99</v>
      </c>
      <c r="E724">
        <v>99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9</v>
      </c>
      <c r="M724">
        <v>99</v>
      </c>
      <c r="N724">
        <v>99</v>
      </c>
      <c r="O724">
        <v>99</v>
      </c>
      <c r="P724">
        <v>9999</v>
      </c>
      <c r="Q724">
        <v>1193</v>
      </c>
      <c r="R724">
        <v>1404</v>
      </c>
      <c r="S724">
        <v>9</v>
      </c>
      <c r="T724">
        <v>8.8055555555555554</v>
      </c>
      <c r="U724">
        <v>48.078490028489995</v>
      </c>
      <c r="V724">
        <v>3.5612535612535625</v>
      </c>
      <c r="W724">
        <v>52.207977207977201</v>
      </c>
      <c r="X724">
        <v>100</v>
      </c>
      <c r="Y724">
        <v>99.430199430199437</v>
      </c>
      <c r="Z724">
        <v>93.304843304843331</v>
      </c>
      <c r="AA724">
        <v>8.4187557870535006</v>
      </c>
      <c r="AB724">
        <v>0</v>
      </c>
      <c r="AC724">
        <v>2.2963982492760833</v>
      </c>
      <c r="AE724">
        <v>37.746470370002037</v>
      </c>
      <c r="AG724">
        <v>16.607523066004255</v>
      </c>
      <c r="AH724">
        <v>18.936770081439473</v>
      </c>
    </row>
    <row r="725" spans="1:34">
      <c r="A725">
        <v>11</v>
      </c>
      <c r="B725">
        <v>283</v>
      </c>
      <c r="C725">
        <v>2006</v>
      </c>
      <c r="D725">
        <v>99</v>
      </c>
      <c r="E725">
        <v>99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10</v>
      </c>
      <c r="M725">
        <v>99</v>
      </c>
      <c r="N725">
        <v>99</v>
      </c>
      <c r="O725">
        <v>99</v>
      </c>
      <c r="P725">
        <v>9999</v>
      </c>
      <c r="Q725">
        <v>505</v>
      </c>
      <c r="R725">
        <v>558</v>
      </c>
      <c r="S725">
        <v>10</v>
      </c>
      <c r="T725">
        <v>9.2473118279569881</v>
      </c>
      <c r="U725">
        <v>50.756451612903206</v>
      </c>
      <c r="V725">
        <v>1.7921146953405018</v>
      </c>
      <c r="W725">
        <v>58.064516129032242</v>
      </c>
      <c r="X725">
        <v>100</v>
      </c>
      <c r="Y725">
        <v>99.820788530465933</v>
      </c>
      <c r="Z725">
        <v>96.236559139784944</v>
      </c>
      <c r="AA725">
        <v>8.4723725348644514</v>
      </c>
      <c r="AB725">
        <v>0</v>
      </c>
      <c r="AC725">
        <v>2.4443156820794161</v>
      </c>
      <c r="AE725">
        <v>41.125216413140848</v>
      </c>
      <c r="AG725">
        <v>6.6004258339247697</v>
      </c>
      <c r="AH725">
        <v>7.9453572761115518</v>
      </c>
    </row>
    <row r="726" spans="1:34">
      <c r="A726">
        <v>11</v>
      </c>
      <c r="B726">
        <v>284</v>
      </c>
      <c r="C726">
        <v>2006</v>
      </c>
      <c r="D726">
        <v>99</v>
      </c>
      <c r="E726">
        <v>99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11</v>
      </c>
      <c r="M726">
        <v>99</v>
      </c>
      <c r="N726">
        <v>99</v>
      </c>
      <c r="O726">
        <v>99</v>
      </c>
      <c r="P726">
        <v>9999</v>
      </c>
      <c r="Q726">
        <v>574</v>
      </c>
      <c r="R726">
        <v>657</v>
      </c>
      <c r="S726">
        <v>11</v>
      </c>
      <c r="T726">
        <v>9.6042617960426178</v>
      </c>
      <c r="U726">
        <v>53.057229832572339</v>
      </c>
      <c r="V726">
        <v>0.60882800608827992</v>
      </c>
      <c r="W726">
        <v>62.557077625570791</v>
      </c>
      <c r="X726">
        <v>100</v>
      </c>
      <c r="Y726">
        <v>100</v>
      </c>
      <c r="Z726">
        <v>97.716894977168977</v>
      </c>
      <c r="AA726">
        <v>8.6869772683786817</v>
      </c>
      <c r="AB726">
        <v>0</v>
      </c>
      <c r="AC726">
        <v>2.7173012584790706</v>
      </c>
      <c r="AE726">
        <v>43.373298528689055</v>
      </c>
      <c r="AG726">
        <v>7.7714691270404543</v>
      </c>
      <c r="AH726">
        <v>9.7790782161302481</v>
      </c>
    </row>
    <row r="727" spans="1:34">
      <c r="A727">
        <v>11</v>
      </c>
      <c r="B727">
        <v>285</v>
      </c>
      <c r="C727">
        <v>2006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12</v>
      </c>
      <c r="M727">
        <v>99</v>
      </c>
      <c r="N727">
        <v>99</v>
      </c>
      <c r="O727">
        <v>99</v>
      </c>
      <c r="P727">
        <v>9999</v>
      </c>
      <c r="Q727">
        <v>259</v>
      </c>
      <c r="R727">
        <v>293</v>
      </c>
      <c r="S727">
        <v>12</v>
      </c>
      <c r="T727">
        <v>9.781569965870311</v>
      </c>
      <c r="U727">
        <v>55.737201365187687</v>
      </c>
      <c r="V727">
        <v>0</v>
      </c>
      <c r="W727">
        <v>64.505119453924891</v>
      </c>
      <c r="X727">
        <v>100</v>
      </c>
      <c r="Y727">
        <v>100</v>
      </c>
      <c r="Z727">
        <v>98.976109215017061</v>
      </c>
      <c r="AA727">
        <v>8.4952435005427098</v>
      </c>
      <c r="AB727">
        <v>0</v>
      </c>
      <c r="AC727">
        <v>2.7932271070798977</v>
      </c>
      <c r="AE727">
        <v>42.275756778336991</v>
      </c>
      <c r="AG727">
        <v>3.4658149988171276</v>
      </c>
      <c r="AH727">
        <v>4.5814268601614199</v>
      </c>
    </row>
    <row r="728" spans="1:34">
      <c r="A728">
        <v>11</v>
      </c>
      <c r="B728">
        <v>286</v>
      </c>
      <c r="C728">
        <v>2006</v>
      </c>
      <c r="D728">
        <v>99</v>
      </c>
      <c r="E728">
        <v>99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13</v>
      </c>
      <c r="M728">
        <v>99</v>
      </c>
      <c r="N728">
        <v>99</v>
      </c>
      <c r="O728">
        <v>99</v>
      </c>
      <c r="P728">
        <v>9999</v>
      </c>
      <c r="Q728">
        <v>104</v>
      </c>
      <c r="R728">
        <v>118</v>
      </c>
      <c r="S728">
        <v>13</v>
      </c>
      <c r="T728">
        <v>9.2542372881355899</v>
      </c>
      <c r="U728">
        <v>57.738135593220349</v>
      </c>
      <c r="V728">
        <v>0</v>
      </c>
      <c r="W728">
        <v>56.779661016949184</v>
      </c>
      <c r="X728">
        <v>100</v>
      </c>
      <c r="Y728">
        <v>100</v>
      </c>
      <c r="Z728">
        <v>99.152542372881356</v>
      </c>
      <c r="AA728">
        <v>9.3840553509168316</v>
      </c>
      <c r="AB728">
        <v>0</v>
      </c>
      <c r="AC728">
        <v>2.7033765474409326</v>
      </c>
      <c r="AE728">
        <v>38.221357412933195</v>
      </c>
      <c r="AG728">
        <v>1.395788975632837</v>
      </c>
      <c r="AH728">
        <v>1.9113170865817024</v>
      </c>
    </row>
    <row r="729" spans="1:34">
      <c r="A729">
        <v>11</v>
      </c>
      <c r="B729">
        <v>287</v>
      </c>
      <c r="C729">
        <v>2006</v>
      </c>
      <c r="D729">
        <v>99</v>
      </c>
      <c r="E729">
        <v>99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14</v>
      </c>
      <c r="M729">
        <v>99</v>
      </c>
      <c r="N729">
        <v>99</v>
      </c>
      <c r="O729">
        <v>99</v>
      </c>
      <c r="P729">
        <v>9999</v>
      </c>
      <c r="Q729">
        <v>73</v>
      </c>
      <c r="R729">
        <v>82</v>
      </c>
      <c r="S729">
        <v>14</v>
      </c>
      <c r="T729">
        <v>9.7439024390243905</v>
      </c>
      <c r="U729">
        <v>59.567073170731696</v>
      </c>
      <c r="V729">
        <v>0</v>
      </c>
      <c r="W729">
        <v>60.975609756097562</v>
      </c>
      <c r="X729">
        <v>100</v>
      </c>
      <c r="Y729">
        <v>100</v>
      </c>
      <c r="Z729">
        <v>100</v>
      </c>
      <c r="AA729">
        <v>8.9679654118864018</v>
      </c>
      <c r="AB729">
        <v>0</v>
      </c>
      <c r="AC729">
        <v>2.672401749818516</v>
      </c>
      <c r="AE729">
        <v>34.770210665721919</v>
      </c>
      <c r="AG729">
        <v>0.96995505086349632</v>
      </c>
      <c r="AH729">
        <v>1.3702761311896678</v>
      </c>
    </row>
    <row r="730" spans="1:34">
      <c r="A730">
        <v>11</v>
      </c>
      <c r="B730">
        <v>288</v>
      </c>
      <c r="C730">
        <v>2006</v>
      </c>
      <c r="D730">
        <v>99</v>
      </c>
      <c r="E730">
        <v>99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15</v>
      </c>
      <c r="M730">
        <v>99</v>
      </c>
      <c r="N730">
        <v>99</v>
      </c>
      <c r="O730">
        <v>99</v>
      </c>
      <c r="P730">
        <v>9999</v>
      </c>
      <c r="Q730">
        <v>12</v>
      </c>
      <c r="R730">
        <v>14</v>
      </c>
      <c r="S730">
        <v>15</v>
      </c>
      <c r="T730">
        <v>10.857142857142859</v>
      </c>
      <c r="U730">
        <v>60.442857142857115</v>
      </c>
      <c r="V730">
        <v>0</v>
      </c>
      <c r="W730">
        <v>78.571428571428555</v>
      </c>
      <c r="X730">
        <v>100</v>
      </c>
      <c r="Y730">
        <v>100</v>
      </c>
      <c r="Z730">
        <v>100</v>
      </c>
      <c r="AA730">
        <v>6.0943433122990571</v>
      </c>
      <c r="AB730">
        <v>0</v>
      </c>
      <c r="AC730">
        <v>2.9726645780978278</v>
      </c>
      <c r="AE730">
        <v>10.048377688283928</v>
      </c>
      <c r="AG730">
        <v>0.16560208185474329</v>
      </c>
      <c r="AH730">
        <v>0.23738922350551681</v>
      </c>
    </row>
    <row r="731" spans="1:34">
      <c r="A731">
        <v>11</v>
      </c>
      <c r="B731">
        <v>289</v>
      </c>
      <c r="C731">
        <v>2005</v>
      </c>
      <c r="D731">
        <v>99</v>
      </c>
      <c r="E731">
        <v>99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1</v>
      </c>
      <c r="M731">
        <v>99</v>
      </c>
      <c r="N731">
        <v>99</v>
      </c>
      <c r="O731">
        <v>99</v>
      </c>
      <c r="P731">
        <v>9999</v>
      </c>
      <c r="Q731">
        <v>14</v>
      </c>
      <c r="R731">
        <v>22</v>
      </c>
      <c r="S731">
        <v>1</v>
      </c>
      <c r="T731">
        <v>2.0909090909090904</v>
      </c>
      <c r="U731">
        <v>19.222727272727273</v>
      </c>
      <c r="V731">
        <v>0</v>
      </c>
      <c r="W731">
        <v>0</v>
      </c>
      <c r="X731">
        <v>59.090909090909101</v>
      </c>
      <c r="Y731">
        <v>22.727272727272723</v>
      </c>
      <c r="Z731">
        <v>0</v>
      </c>
      <c r="AA731">
        <v>6.585930721703221</v>
      </c>
      <c r="AB731">
        <v>0</v>
      </c>
      <c r="AC731">
        <v>0.73293252257259556</v>
      </c>
      <c r="AE731">
        <v>15.494660242286901</v>
      </c>
      <c r="AG731">
        <v>0.26763990267639898</v>
      </c>
      <c r="AH731">
        <v>0.12155397079657952</v>
      </c>
    </row>
    <row r="732" spans="1:34">
      <c r="A732">
        <v>11</v>
      </c>
      <c r="B732">
        <v>290</v>
      </c>
      <c r="C732">
        <v>2005</v>
      </c>
      <c r="D732">
        <v>99</v>
      </c>
      <c r="E732">
        <v>99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2</v>
      </c>
      <c r="M732">
        <v>99</v>
      </c>
      <c r="N732">
        <v>99</v>
      </c>
      <c r="O732">
        <v>99</v>
      </c>
      <c r="P732">
        <v>9999</v>
      </c>
      <c r="Q732">
        <v>74</v>
      </c>
      <c r="R732">
        <v>82</v>
      </c>
      <c r="S732">
        <v>2</v>
      </c>
      <c r="T732">
        <v>2.9512195121951219</v>
      </c>
      <c r="U732">
        <v>23.748780487804879</v>
      </c>
      <c r="V732">
        <v>0</v>
      </c>
      <c r="W732">
        <v>0</v>
      </c>
      <c r="X732">
        <v>87.804878048780495</v>
      </c>
      <c r="Y732">
        <v>50</v>
      </c>
      <c r="Z732">
        <v>2.4390243902439024</v>
      </c>
      <c r="AA732">
        <v>6.1033226437144474</v>
      </c>
      <c r="AB732">
        <v>0</v>
      </c>
      <c r="AC732">
        <v>0.98652431298325316</v>
      </c>
      <c r="AE732">
        <v>37.712065946148947</v>
      </c>
      <c r="AG732">
        <v>0.99756690997566899</v>
      </c>
      <c r="AH732">
        <v>0.55974037060595616</v>
      </c>
    </row>
    <row r="733" spans="1:34">
      <c r="A733">
        <v>11</v>
      </c>
      <c r="B733">
        <v>291</v>
      </c>
      <c r="C733">
        <v>2005</v>
      </c>
      <c r="D733">
        <v>99</v>
      </c>
      <c r="E733">
        <v>99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3</v>
      </c>
      <c r="M733">
        <v>99</v>
      </c>
      <c r="N733">
        <v>99</v>
      </c>
      <c r="O733">
        <v>99</v>
      </c>
      <c r="P733">
        <v>9999</v>
      </c>
      <c r="Q733">
        <v>142</v>
      </c>
      <c r="R733">
        <v>156</v>
      </c>
      <c r="S733">
        <v>3</v>
      </c>
      <c r="T733">
        <v>3.8782051282051273</v>
      </c>
      <c r="U733">
        <v>25.867307692307687</v>
      </c>
      <c r="V733">
        <v>0</v>
      </c>
      <c r="W733">
        <v>0</v>
      </c>
      <c r="X733">
        <v>92.948717948717956</v>
      </c>
      <c r="Y733">
        <v>62.179487179487211</v>
      </c>
      <c r="Z733">
        <v>8.3333333333333357</v>
      </c>
      <c r="AA733">
        <v>6.8359735061746099</v>
      </c>
      <c r="AB733">
        <v>0</v>
      </c>
      <c r="AC733">
        <v>1.3837099366166492</v>
      </c>
      <c r="AE733">
        <v>16.805235622006503</v>
      </c>
      <c r="AG733">
        <v>1.8978102189781023</v>
      </c>
      <c r="AH733">
        <v>1.1598645976718771</v>
      </c>
    </row>
    <row r="734" spans="1:34">
      <c r="A734">
        <v>11</v>
      </c>
      <c r="B734">
        <v>292</v>
      </c>
      <c r="C734">
        <v>2005</v>
      </c>
      <c r="D734">
        <v>99</v>
      </c>
      <c r="E734">
        <v>99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4</v>
      </c>
      <c r="M734">
        <v>99</v>
      </c>
      <c r="N734">
        <v>99</v>
      </c>
      <c r="O734">
        <v>99</v>
      </c>
      <c r="P734">
        <v>9999</v>
      </c>
      <c r="Q734">
        <v>333</v>
      </c>
      <c r="R734">
        <v>356</v>
      </c>
      <c r="S734">
        <v>4</v>
      </c>
      <c r="T734">
        <v>4.8033707865168527</v>
      </c>
      <c r="U734">
        <v>29.142696629213496</v>
      </c>
      <c r="V734">
        <v>0</v>
      </c>
      <c r="W734">
        <v>1.1235955056179776</v>
      </c>
      <c r="X734">
        <v>95.786516853932611</v>
      </c>
      <c r="Y734">
        <v>80.056179775280896</v>
      </c>
      <c r="Z734">
        <v>21.910112359550563</v>
      </c>
      <c r="AA734">
        <v>7.1621765199882139</v>
      </c>
      <c r="AB734">
        <v>0</v>
      </c>
      <c r="AC734">
        <v>1.5866684365947099</v>
      </c>
      <c r="AE734">
        <v>20.812540461432494</v>
      </c>
      <c r="AG734">
        <v>4.3309002433090029</v>
      </c>
      <c r="AH734">
        <v>2.9820244412871926</v>
      </c>
    </row>
    <row r="735" spans="1:34">
      <c r="A735">
        <v>11</v>
      </c>
      <c r="B735">
        <v>293</v>
      </c>
      <c r="C735">
        <v>2005</v>
      </c>
      <c r="D735">
        <v>99</v>
      </c>
      <c r="E735">
        <v>99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5</v>
      </c>
      <c r="M735">
        <v>99</v>
      </c>
      <c r="N735">
        <v>99</v>
      </c>
      <c r="O735">
        <v>99</v>
      </c>
      <c r="P735">
        <v>9999</v>
      </c>
      <c r="Q735">
        <v>787</v>
      </c>
      <c r="R735">
        <v>912</v>
      </c>
      <c r="S735">
        <v>5</v>
      </c>
      <c r="T735">
        <v>6.1184210526315796</v>
      </c>
      <c r="U735">
        <v>32.398135964912264</v>
      </c>
      <c r="V735">
        <v>0</v>
      </c>
      <c r="W735">
        <v>7.3464912280701746</v>
      </c>
      <c r="X735">
        <v>99.232456140350877</v>
      </c>
      <c r="Y735">
        <v>87.938596491228097</v>
      </c>
      <c r="Z735">
        <v>36.951754385964904</v>
      </c>
      <c r="AA735">
        <v>7.7255164216713741</v>
      </c>
      <c r="AB735">
        <v>0</v>
      </c>
      <c r="AC735">
        <v>1.781733129714353</v>
      </c>
      <c r="AE735">
        <v>33.378735120357227</v>
      </c>
      <c r="AG735">
        <v>11.094890510948906</v>
      </c>
      <c r="AH735">
        <v>8.4927106420515752</v>
      </c>
    </row>
    <row r="736" spans="1:34">
      <c r="A736">
        <v>11</v>
      </c>
      <c r="B736">
        <v>294</v>
      </c>
      <c r="C736">
        <v>2005</v>
      </c>
      <c r="D736">
        <v>99</v>
      </c>
      <c r="E736">
        <v>99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6</v>
      </c>
      <c r="M736">
        <v>99</v>
      </c>
      <c r="N736">
        <v>99</v>
      </c>
      <c r="O736">
        <v>99</v>
      </c>
      <c r="P736">
        <v>9999</v>
      </c>
      <c r="Q736">
        <v>931</v>
      </c>
      <c r="R736">
        <v>1096</v>
      </c>
      <c r="S736">
        <v>6</v>
      </c>
      <c r="T736">
        <v>7.0520072992700698</v>
      </c>
      <c r="U736">
        <v>36.231204379562094</v>
      </c>
      <c r="V736">
        <v>22.445255474452548</v>
      </c>
      <c r="W736">
        <v>19.251824817518237</v>
      </c>
      <c r="X736">
        <v>99.908759124087524</v>
      </c>
      <c r="Y736">
        <v>94.069343065693374</v>
      </c>
      <c r="Z736">
        <v>56.843065693430653</v>
      </c>
      <c r="AA736">
        <v>8.3208784985371516</v>
      </c>
      <c r="AB736">
        <v>0</v>
      </c>
      <c r="AC736">
        <v>1.9421457919834388</v>
      </c>
      <c r="AE736">
        <v>35.998249973329173</v>
      </c>
      <c r="AG736">
        <v>13.333333333333337</v>
      </c>
      <c r="AH736">
        <v>11.413656296877988</v>
      </c>
    </row>
    <row r="737" spans="1:34">
      <c r="A737">
        <v>11</v>
      </c>
      <c r="B737">
        <v>295</v>
      </c>
      <c r="C737">
        <v>2005</v>
      </c>
      <c r="D737">
        <v>99</v>
      </c>
      <c r="E737">
        <v>99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7</v>
      </c>
      <c r="M737">
        <v>99</v>
      </c>
      <c r="N737">
        <v>99</v>
      </c>
      <c r="O737">
        <v>99</v>
      </c>
      <c r="P737">
        <v>9999</v>
      </c>
      <c r="Q737">
        <v>911</v>
      </c>
      <c r="R737">
        <v>1070</v>
      </c>
      <c r="S737">
        <v>7</v>
      </c>
      <c r="T737">
        <v>7.4971962616822436</v>
      </c>
      <c r="U737">
        <v>39.552336448598119</v>
      </c>
      <c r="V737">
        <v>18.037383177570096</v>
      </c>
      <c r="W737">
        <v>25.607476635514015</v>
      </c>
      <c r="X737">
        <v>99.906542056074755</v>
      </c>
      <c r="Y737">
        <v>98.037383177570092</v>
      </c>
      <c r="Z737">
        <v>71.028037383177562</v>
      </c>
      <c r="AA737">
        <v>8.1971837629647499</v>
      </c>
      <c r="AB737">
        <v>0</v>
      </c>
      <c r="AC737">
        <v>1.9759042857709688</v>
      </c>
      <c r="AE737">
        <v>39.435132961239127</v>
      </c>
      <c r="AG737">
        <v>13.017031630170315</v>
      </c>
      <c r="AH737">
        <v>12.164307396741638</v>
      </c>
    </row>
    <row r="738" spans="1:34">
      <c r="A738">
        <v>11</v>
      </c>
      <c r="B738">
        <v>296</v>
      </c>
      <c r="C738">
        <v>2005</v>
      </c>
      <c r="D738">
        <v>99</v>
      </c>
      <c r="E738">
        <v>99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8</v>
      </c>
      <c r="M738">
        <v>99</v>
      </c>
      <c r="N738">
        <v>99</v>
      </c>
      <c r="O738">
        <v>99</v>
      </c>
      <c r="P738">
        <v>9999</v>
      </c>
      <c r="Q738">
        <v>1473</v>
      </c>
      <c r="R738">
        <v>1769</v>
      </c>
      <c r="S738">
        <v>8</v>
      </c>
      <c r="T738">
        <v>8.3793103448275872</v>
      </c>
      <c r="U738">
        <v>43.892425098925905</v>
      </c>
      <c r="V738">
        <v>6.5573770491803289</v>
      </c>
      <c r="W738">
        <v>43.301300169587343</v>
      </c>
      <c r="X738">
        <v>100</v>
      </c>
      <c r="Y738">
        <v>99.830412662521184</v>
      </c>
      <c r="Z738">
        <v>85.924250989259491</v>
      </c>
      <c r="AA738">
        <v>8.2057873142881306</v>
      </c>
      <c r="AB738">
        <v>0</v>
      </c>
      <c r="AC738">
        <v>2.0714324843879033</v>
      </c>
      <c r="AE738">
        <v>37.970620027506953</v>
      </c>
      <c r="AG738">
        <v>21.520681265206811</v>
      </c>
      <c r="AH738">
        <v>22.317671199526984</v>
      </c>
    </row>
    <row r="739" spans="1:34">
      <c r="A739">
        <v>11</v>
      </c>
      <c r="B739">
        <v>297</v>
      </c>
      <c r="C739">
        <v>2005</v>
      </c>
      <c r="D739">
        <v>99</v>
      </c>
      <c r="E739">
        <v>99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9</v>
      </c>
      <c r="M739">
        <v>99</v>
      </c>
      <c r="N739">
        <v>99</v>
      </c>
      <c r="O739">
        <v>99</v>
      </c>
      <c r="P739">
        <v>9999</v>
      </c>
      <c r="Q739">
        <v>1061</v>
      </c>
      <c r="R739">
        <v>1283</v>
      </c>
      <c r="S739">
        <v>9</v>
      </c>
      <c r="T739">
        <v>9.0732657833203447</v>
      </c>
      <c r="U739">
        <v>48.466718628215119</v>
      </c>
      <c r="V739">
        <v>2.6500389711613406</v>
      </c>
      <c r="W739">
        <v>56.430241621200317</v>
      </c>
      <c r="X739">
        <v>99.92205767731879</v>
      </c>
      <c r="Y739">
        <v>99.766173031956313</v>
      </c>
      <c r="Z739">
        <v>94.388152766952444</v>
      </c>
      <c r="AA739">
        <v>8.2267916259193115</v>
      </c>
      <c r="AB739">
        <v>0</v>
      </c>
      <c r="AC739">
        <v>2.1881693192916369</v>
      </c>
      <c r="AE739">
        <v>37.950303367919773</v>
      </c>
      <c r="AG739">
        <v>15.608272506082724</v>
      </c>
      <c r="AH739">
        <v>17.873176295222375</v>
      </c>
    </row>
    <row r="740" spans="1:34">
      <c r="A740">
        <v>11</v>
      </c>
      <c r="B740">
        <v>298</v>
      </c>
      <c r="C740">
        <v>2005</v>
      </c>
      <c r="D740">
        <v>99</v>
      </c>
      <c r="E740">
        <v>99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10</v>
      </c>
      <c r="M740">
        <v>99</v>
      </c>
      <c r="N740">
        <v>99</v>
      </c>
      <c r="O740">
        <v>99</v>
      </c>
      <c r="P740">
        <v>9999</v>
      </c>
      <c r="Q740">
        <v>427</v>
      </c>
      <c r="R740">
        <v>487</v>
      </c>
      <c r="S740">
        <v>10</v>
      </c>
      <c r="T740">
        <v>9.642710472279262</v>
      </c>
      <c r="U740">
        <v>51.504928131416811</v>
      </c>
      <c r="V740">
        <v>1.6427104722792605</v>
      </c>
      <c r="W740">
        <v>64.681724845995902</v>
      </c>
      <c r="X740">
        <v>100</v>
      </c>
      <c r="Y740">
        <v>100</v>
      </c>
      <c r="Z740">
        <v>97.125256673511274</v>
      </c>
      <c r="AA740">
        <v>8.4730940474012897</v>
      </c>
      <c r="AB740">
        <v>0</v>
      </c>
      <c r="AC740">
        <v>2.4727806186643986</v>
      </c>
      <c r="AE740">
        <v>37.522342264840447</v>
      </c>
      <c r="AG740">
        <v>5.9245742092457423</v>
      </c>
      <c r="AH740">
        <v>7.2095674960830562</v>
      </c>
    </row>
    <row r="741" spans="1:34">
      <c r="A741">
        <v>11</v>
      </c>
      <c r="B741">
        <v>299</v>
      </c>
      <c r="C741">
        <v>2005</v>
      </c>
      <c r="D741">
        <v>99</v>
      </c>
      <c r="E741">
        <v>99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11</v>
      </c>
      <c r="M741">
        <v>99</v>
      </c>
      <c r="N741">
        <v>99</v>
      </c>
      <c r="O741">
        <v>99</v>
      </c>
      <c r="P741">
        <v>9999</v>
      </c>
      <c r="Q741">
        <v>486</v>
      </c>
      <c r="R741">
        <v>572</v>
      </c>
      <c r="S741">
        <v>11</v>
      </c>
      <c r="T741">
        <v>9.8846153846153886</v>
      </c>
      <c r="U741">
        <v>53.504370629370605</v>
      </c>
      <c r="V741">
        <v>1.2237762237762237</v>
      </c>
      <c r="W741">
        <v>66.608391608391599</v>
      </c>
      <c r="X741">
        <v>100</v>
      </c>
      <c r="Y741">
        <v>100</v>
      </c>
      <c r="Z741">
        <v>98.426573426573427</v>
      </c>
      <c r="AA741">
        <v>8.2457956094764793</v>
      </c>
      <c r="AB741">
        <v>0</v>
      </c>
      <c r="AC741">
        <v>2.621316801752112</v>
      </c>
      <c r="AE741">
        <v>47.088599631138784</v>
      </c>
      <c r="AG741">
        <v>6.9586374695863764</v>
      </c>
      <c r="AH741">
        <v>8.7966386834805288</v>
      </c>
    </row>
    <row r="742" spans="1:34">
      <c r="A742">
        <v>11</v>
      </c>
      <c r="B742">
        <v>300</v>
      </c>
      <c r="C742">
        <v>2005</v>
      </c>
      <c r="D742">
        <v>99</v>
      </c>
      <c r="E742">
        <v>99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12</v>
      </c>
      <c r="M742">
        <v>99</v>
      </c>
      <c r="N742">
        <v>99</v>
      </c>
      <c r="O742">
        <v>99</v>
      </c>
      <c r="P742">
        <v>9999</v>
      </c>
      <c r="Q742">
        <v>226</v>
      </c>
      <c r="R742">
        <v>269</v>
      </c>
      <c r="S742">
        <v>12</v>
      </c>
      <c r="T742">
        <v>10.382899628252789</v>
      </c>
      <c r="U742">
        <v>57.045353159851267</v>
      </c>
      <c r="V742">
        <v>0</v>
      </c>
      <c r="W742">
        <v>72.862453531598533</v>
      </c>
      <c r="X742">
        <v>100</v>
      </c>
      <c r="Y742">
        <v>100</v>
      </c>
      <c r="Z742">
        <v>100</v>
      </c>
      <c r="AA742">
        <v>7.6528748373908062</v>
      </c>
      <c r="AB742">
        <v>0</v>
      </c>
      <c r="AC742">
        <v>2.6671353402126048</v>
      </c>
      <c r="AE742">
        <v>43.662201193301293</v>
      </c>
      <c r="AG742">
        <v>3.2725060827250601</v>
      </c>
      <c r="AH742">
        <v>4.4106644423449284</v>
      </c>
    </row>
    <row r="743" spans="1:34">
      <c r="A743">
        <v>11</v>
      </c>
      <c r="B743">
        <v>301</v>
      </c>
      <c r="C743">
        <v>2005</v>
      </c>
      <c r="D743">
        <v>99</v>
      </c>
      <c r="E743">
        <v>99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13</v>
      </c>
      <c r="M743">
        <v>99</v>
      </c>
      <c r="N743">
        <v>99</v>
      </c>
      <c r="O743">
        <v>99</v>
      </c>
      <c r="P743">
        <v>9999</v>
      </c>
      <c r="Q743">
        <v>80</v>
      </c>
      <c r="R743">
        <v>88</v>
      </c>
      <c r="S743">
        <v>13</v>
      </c>
      <c r="T743">
        <v>10.034090909090908</v>
      </c>
      <c r="U743">
        <v>57.803409090909106</v>
      </c>
      <c r="V743">
        <v>1.1363636363636365</v>
      </c>
      <c r="W743">
        <v>61.363636363636367</v>
      </c>
      <c r="X743">
        <v>100</v>
      </c>
      <c r="Y743">
        <v>100</v>
      </c>
      <c r="Z743">
        <v>98.863636363636346</v>
      </c>
      <c r="AA743">
        <v>8.7301391333236698</v>
      </c>
      <c r="AB743">
        <v>0</v>
      </c>
      <c r="AC743">
        <v>3.3522342062501722</v>
      </c>
      <c r="AE743">
        <v>62.119038569760882</v>
      </c>
      <c r="AG743">
        <v>1.0705596107055959</v>
      </c>
      <c r="AH743">
        <v>1.4620680616007589</v>
      </c>
    </row>
    <row r="744" spans="1:34">
      <c r="A744">
        <v>11</v>
      </c>
      <c r="B744">
        <v>302</v>
      </c>
      <c r="C744">
        <v>2005</v>
      </c>
      <c r="D744">
        <v>99</v>
      </c>
      <c r="E744">
        <v>99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14</v>
      </c>
      <c r="M744">
        <v>99</v>
      </c>
      <c r="N744">
        <v>99</v>
      </c>
      <c r="O744">
        <v>99</v>
      </c>
      <c r="P744">
        <v>9999</v>
      </c>
      <c r="Q744">
        <v>49</v>
      </c>
      <c r="R744">
        <v>53</v>
      </c>
      <c r="S744">
        <v>14</v>
      </c>
      <c r="T744">
        <v>10.849056603773587</v>
      </c>
      <c r="U744">
        <v>61.828301886792474</v>
      </c>
      <c r="V744">
        <v>0</v>
      </c>
      <c r="W744">
        <v>71.698113207547181</v>
      </c>
      <c r="X744">
        <v>100</v>
      </c>
      <c r="Y744">
        <v>100</v>
      </c>
      <c r="Z744">
        <v>100</v>
      </c>
      <c r="AA744">
        <v>6.8591318378670953</v>
      </c>
      <c r="AB744">
        <v>0</v>
      </c>
      <c r="AC744">
        <v>3.4279441356002325</v>
      </c>
      <c r="AE744">
        <v>46.721109696392077</v>
      </c>
      <c r="AG744">
        <v>0.64476885644768844</v>
      </c>
      <c r="AH744">
        <v>0.94187800166306779</v>
      </c>
    </row>
    <row r="745" spans="1:34">
      <c r="A745">
        <v>11</v>
      </c>
      <c r="B745">
        <v>303</v>
      </c>
      <c r="C745">
        <v>2005</v>
      </c>
      <c r="D745">
        <v>99</v>
      </c>
      <c r="E745">
        <v>99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15</v>
      </c>
      <c r="M745">
        <v>99</v>
      </c>
      <c r="N745">
        <v>99</v>
      </c>
      <c r="O745">
        <v>99</v>
      </c>
      <c r="P745">
        <v>9999</v>
      </c>
      <c r="Q745">
        <v>5</v>
      </c>
      <c r="R745">
        <v>5</v>
      </c>
      <c r="S745">
        <v>15</v>
      </c>
      <c r="T745">
        <v>11.8</v>
      </c>
      <c r="U745">
        <v>65.739999999999995</v>
      </c>
      <c r="V745">
        <v>0</v>
      </c>
      <c r="W745">
        <v>100</v>
      </c>
      <c r="X745">
        <v>100</v>
      </c>
      <c r="Y745">
        <v>100</v>
      </c>
      <c r="Z745">
        <v>100</v>
      </c>
      <c r="AA745">
        <v>6.5542657864935761</v>
      </c>
      <c r="AB745">
        <v>0</v>
      </c>
      <c r="AC745">
        <v>1.3266499161421563</v>
      </c>
      <c r="AE745">
        <v>-2.8981453189675603</v>
      </c>
      <c r="AG745">
        <v>6.0827250608272515E-2</v>
      </c>
      <c r="AH745">
        <v>9.4478104045485151E-2</v>
      </c>
    </row>
    <row r="746" spans="1:34">
      <c r="A746">
        <v>11</v>
      </c>
      <c r="B746">
        <v>304</v>
      </c>
      <c r="C746">
        <v>2004</v>
      </c>
      <c r="D746">
        <v>99</v>
      </c>
      <c r="E746">
        <v>99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1</v>
      </c>
      <c r="M746">
        <v>99</v>
      </c>
      <c r="N746">
        <v>99</v>
      </c>
      <c r="O746">
        <v>99</v>
      </c>
      <c r="P746">
        <v>9999</v>
      </c>
      <c r="Q746">
        <v>13</v>
      </c>
      <c r="R746">
        <v>13</v>
      </c>
      <c r="S746">
        <v>1</v>
      </c>
      <c r="T746">
        <v>2.2307692307692304</v>
      </c>
      <c r="U746">
        <v>21.9</v>
      </c>
      <c r="V746">
        <v>0</v>
      </c>
      <c r="W746">
        <v>0</v>
      </c>
      <c r="X746">
        <v>84.615384615384627</v>
      </c>
      <c r="Y746">
        <v>23.07692307692308</v>
      </c>
      <c r="Z746">
        <v>7.6923076923076898</v>
      </c>
      <c r="AA746">
        <v>6.5246278997939315</v>
      </c>
      <c r="AB746">
        <v>0</v>
      </c>
      <c r="AC746">
        <v>0.69656808754903188</v>
      </c>
      <c r="AE746">
        <v>86.996232236115802</v>
      </c>
      <c r="AG746">
        <v>0.13863709075397249</v>
      </c>
      <c r="AH746">
        <v>7.4556959605421594E-2</v>
      </c>
    </row>
    <row r="747" spans="1:34">
      <c r="A747">
        <v>11</v>
      </c>
      <c r="B747">
        <v>305</v>
      </c>
      <c r="C747">
        <v>2004</v>
      </c>
      <c r="D747">
        <v>99</v>
      </c>
      <c r="E747">
        <v>99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2</v>
      </c>
      <c r="M747">
        <v>99</v>
      </c>
      <c r="N747">
        <v>99</v>
      </c>
      <c r="O747">
        <v>99</v>
      </c>
      <c r="P747">
        <v>9999</v>
      </c>
      <c r="Q747">
        <v>85</v>
      </c>
      <c r="R747">
        <v>88</v>
      </c>
      <c r="S747">
        <v>2</v>
      </c>
      <c r="T747">
        <v>3.170454545454545</v>
      </c>
      <c r="U747">
        <v>24.360227272727261</v>
      </c>
      <c r="V747">
        <v>0</v>
      </c>
      <c r="W747">
        <v>0</v>
      </c>
      <c r="X747">
        <v>86.363636363636346</v>
      </c>
      <c r="Y747">
        <v>60.22727272727272</v>
      </c>
      <c r="Z747">
        <v>4.5454545454545459</v>
      </c>
      <c r="AA747">
        <v>6.5215819987583812</v>
      </c>
      <c r="AB747">
        <v>0</v>
      </c>
      <c r="AC747">
        <v>1.1795761075015172</v>
      </c>
      <c r="AE747">
        <v>37.402123104311549</v>
      </c>
      <c r="AG747">
        <v>0.93846646048842941</v>
      </c>
      <c r="AH747">
        <v>0.56139007483716963</v>
      </c>
    </row>
    <row r="748" spans="1:34">
      <c r="A748">
        <v>11</v>
      </c>
      <c r="B748">
        <v>306</v>
      </c>
      <c r="C748">
        <v>2004</v>
      </c>
      <c r="D748">
        <v>99</v>
      </c>
      <c r="E748">
        <v>99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3</v>
      </c>
      <c r="M748">
        <v>99</v>
      </c>
      <c r="N748">
        <v>99</v>
      </c>
      <c r="O748">
        <v>99</v>
      </c>
      <c r="P748">
        <v>9999</v>
      </c>
      <c r="Q748">
        <v>187</v>
      </c>
      <c r="R748">
        <v>210</v>
      </c>
      <c r="S748">
        <v>3</v>
      </c>
      <c r="T748">
        <v>4.0857142857142845</v>
      </c>
      <c r="U748">
        <v>24.748571428571399</v>
      </c>
      <c r="V748">
        <v>0</v>
      </c>
      <c r="W748">
        <v>1.4285714285714288</v>
      </c>
      <c r="X748">
        <v>92.38095238095238</v>
      </c>
      <c r="Y748">
        <v>58.095238095238123</v>
      </c>
      <c r="Z748">
        <v>7.1428571428571441</v>
      </c>
      <c r="AA748">
        <v>6.2606117803252559</v>
      </c>
      <c r="AB748">
        <v>0</v>
      </c>
      <c r="AC748">
        <v>1.6248914144777613</v>
      </c>
      <c r="AE748">
        <v>37.659930725082866</v>
      </c>
      <c r="AG748">
        <v>2.2395222352564783</v>
      </c>
      <c r="AH748">
        <v>1.3610376904155133</v>
      </c>
    </row>
    <row r="749" spans="1:34">
      <c r="A749">
        <v>11</v>
      </c>
      <c r="B749">
        <v>307</v>
      </c>
      <c r="C749">
        <v>2004</v>
      </c>
      <c r="D749">
        <v>99</v>
      </c>
      <c r="E749">
        <v>99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4</v>
      </c>
      <c r="M749">
        <v>99</v>
      </c>
      <c r="N749">
        <v>99</v>
      </c>
      <c r="O749">
        <v>99</v>
      </c>
      <c r="P749">
        <v>9999</v>
      </c>
      <c r="Q749">
        <v>429</v>
      </c>
      <c r="R749">
        <v>493</v>
      </c>
      <c r="S749">
        <v>4</v>
      </c>
      <c r="T749">
        <v>4.6876267748478702</v>
      </c>
      <c r="U749">
        <v>28.272616632860057</v>
      </c>
      <c r="V749">
        <v>0</v>
      </c>
      <c r="W749">
        <v>1.4198782961460443</v>
      </c>
      <c r="X749">
        <v>97.565922920892476</v>
      </c>
      <c r="Y749">
        <v>76.470588235294116</v>
      </c>
      <c r="Z749">
        <v>16.835699797160245</v>
      </c>
      <c r="AA749">
        <v>7.1378203507883651</v>
      </c>
      <c r="AB749">
        <v>0</v>
      </c>
      <c r="AC749">
        <v>1.4634800582812739</v>
      </c>
      <c r="AE749">
        <v>17.537851749304146</v>
      </c>
      <c r="AG749">
        <v>5.257545057054493</v>
      </c>
      <c r="AH749">
        <v>3.6501746602185072</v>
      </c>
    </row>
    <row r="750" spans="1:34">
      <c r="A750">
        <v>11</v>
      </c>
      <c r="B750">
        <v>308</v>
      </c>
      <c r="C750">
        <v>2004</v>
      </c>
      <c r="D750">
        <v>99</v>
      </c>
      <c r="E750">
        <v>99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5</v>
      </c>
      <c r="M750">
        <v>99</v>
      </c>
      <c r="N750">
        <v>99</v>
      </c>
      <c r="O750">
        <v>99</v>
      </c>
      <c r="P750">
        <v>9999</v>
      </c>
      <c r="Q750">
        <v>1114</v>
      </c>
      <c r="R750">
        <v>1350</v>
      </c>
      <c r="S750">
        <v>5</v>
      </c>
      <c r="T750">
        <v>6.082962962962962</v>
      </c>
      <c r="U750">
        <v>31.893925925925942</v>
      </c>
      <c r="V750">
        <v>0</v>
      </c>
      <c r="W750">
        <v>6.2222222222222223</v>
      </c>
      <c r="X750">
        <v>99.259259259259238</v>
      </c>
      <c r="Y750">
        <v>89.703703703703709</v>
      </c>
      <c r="Z750">
        <v>32.148148148148145</v>
      </c>
      <c r="AA750">
        <v>7.1342382703561116</v>
      </c>
      <c r="AB750">
        <v>0</v>
      </c>
      <c r="AC750">
        <v>1.7334846404362108</v>
      </c>
      <c r="AE750">
        <v>31.498048743186946</v>
      </c>
      <c r="AG750">
        <v>14.396928655220217</v>
      </c>
      <c r="AH750">
        <v>11.275672983276149</v>
      </c>
    </row>
    <row r="751" spans="1:34">
      <c r="A751">
        <v>11</v>
      </c>
      <c r="B751">
        <v>309</v>
      </c>
      <c r="C751">
        <v>2004</v>
      </c>
      <c r="D751">
        <v>99</v>
      </c>
      <c r="E751">
        <v>99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6</v>
      </c>
      <c r="M751">
        <v>99</v>
      </c>
      <c r="N751">
        <v>99</v>
      </c>
      <c r="O751">
        <v>99</v>
      </c>
      <c r="P751">
        <v>9999</v>
      </c>
      <c r="Q751">
        <v>1179</v>
      </c>
      <c r="R751">
        <v>1422</v>
      </c>
      <c r="S751">
        <v>6</v>
      </c>
      <c r="T751">
        <v>7.0682137834036558</v>
      </c>
      <c r="U751">
        <v>35.973488045007045</v>
      </c>
      <c r="V751">
        <v>24.894514767932495</v>
      </c>
      <c r="W751">
        <v>18.635724331926856</v>
      </c>
      <c r="X751">
        <v>99.578059071729982</v>
      </c>
      <c r="Y751">
        <v>93.600562587904349</v>
      </c>
      <c r="Z751">
        <v>54.641350210970451</v>
      </c>
      <c r="AA751">
        <v>8.1755695251147102</v>
      </c>
      <c r="AB751">
        <v>0</v>
      </c>
      <c r="AC751">
        <v>1.85902278803907</v>
      </c>
      <c r="AE751">
        <v>33.569538167878576</v>
      </c>
      <c r="AG751">
        <v>15.164764850165302</v>
      </c>
      <c r="AH751">
        <v>13.396238422000772</v>
      </c>
    </row>
    <row r="752" spans="1:34">
      <c r="A752">
        <v>11</v>
      </c>
      <c r="B752">
        <v>310</v>
      </c>
      <c r="C752">
        <v>2004</v>
      </c>
      <c r="D752">
        <v>99</v>
      </c>
      <c r="E752">
        <v>99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7</v>
      </c>
      <c r="M752">
        <v>99</v>
      </c>
      <c r="N752">
        <v>99</v>
      </c>
      <c r="O752">
        <v>99</v>
      </c>
      <c r="P752">
        <v>9999</v>
      </c>
      <c r="Q752">
        <v>1123</v>
      </c>
      <c r="R752">
        <v>1324</v>
      </c>
      <c r="S752">
        <v>7.0634441087613293</v>
      </c>
      <c r="T752">
        <v>7.6563444108761312</v>
      </c>
      <c r="U752">
        <v>39.546978851963679</v>
      </c>
      <c r="V752">
        <v>16.918429003021149</v>
      </c>
      <c r="W752">
        <v>27.265861027190329</v>
      </c>
      <c r="X752">
        <v>100.90634441087616</v>
      </c>
      <c r="Y752">
        <v>98.867069486404816</v>
      </c>
      <c r="Z752">
        <v>69.939577039274894</v>
      </c>
      <c r="AA752">
        <v>7.1747598888065491</v>
      </c>
      <c r="AC752">
        <v>1.7694550720639328</v>
      </c>
      <c r="AE752">
        <v>25.786591250817992</v>
      </c>
      <c r="AG752">
        <v>14.119654473712275</v>
      </c>
      <c r="AH752">
        <v>13.712038343279909</v>
      </c>
    </row>
    <row r="753" spans="1:34">
      <c r="A753">
        <v>11</v>
      </c>
      <c r="B753">
        <v>311</v>
      </c>
      <c r="C753">
        <v>2004</v>
      </c>
      <c r="D753">
        <v>99</v>
      </c>
      <c r="E753">
        <v>99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8</v>
      </c>
      <c r="M753">
        <v>99</v>
      </c>
      <c r="N753">
        <v>99</v>
      </c>
      <c r="O753">
        <v>99</v>
      </c>
      <c r="P753">
        <v>9999</v>
      </c>
      <c r="Q753">
        <v>1595</v>
      </c>
      <c r="R753">
        <v>1955</v>
      </c>
      <c r="S753">
        <v>8</v>
      </c>
      <c r="T753">
        <v>8.3411764705882359</v>
      </c>
      <c r="U753">
        <v>43.554833759590849</v>
      </c>
      <c r="V753">
        <v>8.8491048593350392</v>
      </c>
      <c r="W753">
        <v>41.023017902813294</v>
      </c>
      <c r="X753">
        <v>100</v>
      </c>
      <c r="Y753">
        <v>98.976982097186706</v>
      </c>
      <c r="Z753">
        <v>83.682864450127909</v>
      </c>
      <c r="AA753">
        <v>8.5675573703717216</v>
      </c>
      <c r="AB753">
        <v>0</v>
      </c>
      <c r="AC753">
        <v>2.1198652775459768</v>
      </c>
      <c r="AE753">
        <v>42.715502539519719</v>
      </c>
      <c r="AG753">
        <v>20.848885571078171</v>
      </c>
      <c r="AH753">
        <v>22.298920770332913</v>
      </c>
    </row>
    <row r="754" spans="1:34">
      <c r="A754">
        <v>11</v>
      </c>
      <c r="B754">
        <v>312</v>
      </c>
      <c r="C754">
        <v>2004</v>
      </c>
      <c r="D754">
        <v>99</v>
      </c>
      <c r="E754">
        <v>99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9</v>
      </c>
      <c r="M754">
        <v>99</v>
      </c>
      <c r="N754">
        <v>99</v>
      </c>
      <c r="O754">
        <v>99</v>
      </c>
      <c r="P754">
        <v>9999</v>
      </c>
      <c r="Q754">
        <v>1023</v>
      </c>
      <c r="R754">
        <v>1223</v>
      </c>
      <c r="S754">
        <v>9</v>
      </c>
      <c r="T754">
        <v>9.116107931316435</v>
      </c>
      <c r="U754">
        <v>48.383237939493085</v>
      </c>
      <c r="V754">
        <v>2.8618152085036805</v>
      </c>
      <c r="W754">
        <v>54.374488961569909</v>
      </c>
      <c r="X754">
        <v>100</v>
      </c>
      <c r="Y754">
        <v>99.836467702371237</v>
      </c>
      <c r="Z754">
        <v>93.622240392477522</v>
      </c>
      <c r="AA754">
        <v>8.4166563036767599</v>
      </c>
      <c r="AB754">
        <v>0</v>
      </c>
      <c r="AC754">
        <v>2.2832019578874929</v>
      </c>
      <c r="AE754">
        <v>44.000288958898551</v>
      </c>
      <c r="AG754">
        <v>13.042550922469871</v>
      </c>
      <c r="AH754">
        <v>15.496089229517862</v>
      </c>
    </row>
    <row r="755" spans="1:34">
      <c r="A755">
        <v>11</v>
      </c>
      <c r="B755">
        <v>313</v>
      </c>
      <c r="C755">
        <v>2004</v>
      </c>
      <c r="D755">
        <v>99</v>
      </c>
      <c r="E755">
        <v>99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10</v>
      </c>
      <c r="M755">
        <v>99</v>
      </c>
      <c r="N755">
        <v>99</v>
      </c>
      <c r="O755">
        <v>99</v>
      </c>
      <c r="P755">
        <v>9999</v>
      </c>
      <c r="Q755">
        <v>373</v>
      </c>
      <c r="R755">
        <v>418</v>
      </c>
      <c r="S755">
        <v>10</v>
      </c>
      <c r="T755">
        <v>9.4545454545454568</v>
      </c>
      <c r="U755">
        <v>50.607177033492846</v>
      </c>
      <c r="V755">
        <v>2.392344497607656</v>
      </c>
      <c r="W755">
        <v>59.56937799043061</v>
      </c>
      <c r="X755">
        <v>100</v>
      </c>
      <c r="Y755">
        <v>100</v>
      </c>
      <c r="Z755">
        <v>96.172248803827756</v>
      </c>
      <c r="AA755">
        <v>7.9750985758180351</v>
      </c>
      <c r="AB755">
        <v>0</v>
      </c>
      <c r="AC755">
        <v>2.4257571025684221</v>
      </c>
      <c r="AE755">
        <v>46.055084449469263</v>
      </c>
      <c r="AG755">
        <v>4.4577156873200385</v>
      </c>
      <c r="AH755">
        <v>5.5397366073100383</v>
      </c>
    </row>
    <row r="756" spans="1:34">
      <c r="A756">
        <v>11</v>
      </c>
      <c r="B756">
        <v>314</v>
      </c>
      <c r="C756">
        <v>2004</v>
      </c>
      <c r="D756">
        <v>99</v>
      </c>
      <c r="E756">
        <v>99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11</v>
      </c>
      <c r="M756">
        <v>99</v>
      </c>
      <c r="N756">
        <v>99</v>
      </c>
      <c r="O756">
        <v>99</v>
      </c>
      <c r="P756">
        <v>9999</v>
      </c>
      <c r="Q756">
        <v>459</v>
      </c>
      <c r="R756">
        <v>535</v>
      </c>
      <c r="S756">
        <v>11</v>
      </c>
      <c r="T756">
        <v>10.035514018691588</v>
      </c>
      <c r="U756">
        <v>53.239065420560721</v>
      </c>
      <c r="V756">
        <v>0.18691588785046723</v>
      </c>
      <c r="W756">
        <v>69.53271028037382</v>
      </c>
      <c r="X756">
        <v>100</v>
      </c>
      <c r="Y756">
        <v>100</v>
      </c>
      <c r="Z756">
        <v>99.252336448598143</v>
      </c>
      <c r="AA756">
        <v>7.9466602086887006</v>
      </c>
      <c r="AB756">
        <v>0</v>
      </c>
      <c r="AC756">
        <v>2.3815196725490297</v>
      </c>
      <c r="AE756">
        <v>41.534630293871409</v>
      </c>
      <c r="AG756">
        <v>5.7054495041057924</v>
      </c>
      <c r="AH756">
        <v>7.459074200018482</v>
      </c>
    </row>
    <row r="757" spans="1:34">
      <c r="A757">
        <v>11</v>
      </c>
      <c r="B757">
        <v>315</v>
      </c>
      <c r="C757">
        <v>2004</v>
      </c>
      <c r="D757">
        <v>99</v>
      </c>
      <c r="E757">
        <v>99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12</v>
      </c>
      <c r="M757">
        <v>99</v>
      </c>
      <c r="N757">
        <v>99</v>
      </c>
      <c r="O757">
        <v>99</v>
      </c>
      <c r="P757">
        <v>9999</v>
      </c>
      <c r="Q757">
        <v>184</v>
      </c>
      <c r="R757">
        <v>220</v>
      </c>
      <c r="S757">
        <v>12</v>
      </c>
      <c r="T757">
        <v>10.036363636363639</v>
      </c>
      <c r="U757">
        <v>55.550454545454542</v>
      </c>
      <c r="V757">
        <v>3.1818181818181817</v>
      </c>
      <c r="W757">
        <v>66.363636363636346</v>
      </c>
      <c r="X757">
        <v>100</v>
      </c>
      <c r="Y757">
        <v>100</v>
      </c>
      <c r="Z757">
        <v>96.363636363636346</v>
      </c>
      <c r="AA757">
        <v>9.4686012105430439</v>
      </c>
      <c r="AB757">
        <v>0</v>
      </c>
      <c r="AC757">
        <v>2.6282634181225655</v>
      </c>
      <c r="AE757">
        <v>50.656425939980466</v>
      </c>
      <c r="AG757">
        <v>2.3461661512210723</v>
      </c>
      <c r="AH757">
        <v>3.2004498034205056</v>
      </c>
    </row>
    <row r="758" spans="1:34">
      <c r="A758">
        <v>11</v>
      </c>
      <c r="B758">
        <v>316</v>
      </c>
      <c r="C758">
        <v>2004</v>
      </c>
      <c r="D758">
        <v>99</v>
      </c>
      <c r="E758">
        <v>99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13</v>
      </c>
      <c r="M758">
        <v>99</v>
      </c>
      <c r="N758">
        <v>99</v>
      </c>
      <c r="O758">
        <v>99</v>
      </c>
      <c r="P758">
        <v>9999</v>
      </c>
      <c r="Q758">
        <v>56</v>
      </c>
      <c r="R758">
        <v>64</v>
      </c>
      <c r="S758">
        <v>13</v>
      </c>
      <c r="T758">
        <v>10.703125</v>
      </c>
      <c r="U758">
        <v>60.396875000000016</v>
      </c>
      <c r="V758">
        <v>0</v>
      </c>
      <c r="W758">
        <v>71.875</v>
      </c>
      <c r="X758">
        <v>100</v>
      </c>
      <c r="Y758">
        <v>100</v>
      </c>
      <c r="Z758">
        <v>100</v>
      </c>
      <c r="AA758">
        <v>8.2283042137717732</v>
      </c>
      <c r="AB758">
        <v>0</v>
      </c>
      <c r="AC758">
        <v>2.7196029552813408</v>
      </c>
      <c r="AE758">
        <v>25.523476694909185</v>
      </c>
      <c r="AG758">
        <v>0.68252106217340314</v>
      </c>
      <c r="AH758">
        <v>1.012267199363529</v>
      </c>
    </row>
    <row r="759" spans="1:34">
      <c r="A759">
        <v>11</v>
      </c>
      <c r="B759">
        <v>317</v>
      </c>
      <c r="C759">
        <v>2004</v>
      </c>
      <c r="D759">
        <v>99</v>
      </c>
      <c r="E759">
        <v>99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14</v>
      </c>
      <c r="M759">
        <v>99</v>
      </c>
      <c r="N759">
        <v>99</v>
      </c>
      <c r="O759">
        <v>99</v>
      </c>
      <c r="P759">
        <v>9999</v>
      </c>
      <c r="Q759">
        <v>49</v>
      </c>
      <c r="R759">
        <v>56</v>
      </c>
      <c r="S759">
        <v>14</v>
      </c>
      <c r="T759">
        <v>10.035714285714288</v>
      </c>
      <c r="U759">
        <v>59.698214285714329</v>
      </c>
      <c r="V759">
        <v>1.785714285714286</v>
      </c>
      <c r="W759">
        <v>64.285714285714306</v>
      </c>
      <c r="X759">
        <v>100</v>
      </c>
      <c r="Y759">
        <v>100</v>
      </c>
      <c r="Z759">
        <v>98.214285714285694</v>
      </c>
      <c r="AA759">
        <v>7.7060387051654899</v>
      </c>
      <c r="AB759">
        <v>0</v>
      </c>
      <c r="AC759">
        <v>3.2730735103388096</v>
      </c>
      <c r="AE759">
        <v>36.341204174817854</v>
      </c>
      <c r="AG759">
        <v>0.59720592940172779</v>
      </c>
      <c r="AH759">
        <v>0.87548778242671221</v>
      </c>
    </row>
    <row r="760" spans="1:34">
      <c r="A760">
        <v>11</v>
      </c>
      <c r="B760">
        <v>318</v>
      </c>
      <c r="C760">
        <v>2004</v>
      </c>
      <c r="D760">
        <v>99</v>
      </c>
      <c r="E760">
        <v>99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15</v>
      </c>
      <c r="M760">
        <v>99</v>
      </c>
      <c r="N760">
        <v>99</v>
      </c>
      <c r="O760">
        <v>99</v>
      </c>
      <c r="P760">
        <v>9999</v>
      </c>
      <c r="Q760">
        <v>6</v>
      </c>
      <c r="R760">
        <v>6</v>
      </c>
      <c r="S760">
        <v>15</v>
      </c>
      <c r="T760">
        <v>7.1666666666666687</v>
      </c>
      <c r="U760">
        <v>55.283333333333317</v>
      </c>
      <c r="V760">
        <v>0</v>
      </c>
      <c r="W760">
        <v>16.666666666666671</v>
      </c>
      <c r="X760">
        <v>100</v>
      </c>
      <c r="Y760">
        <v>100</v>
      </c>
      <c r="Z760">
        <v>100</v>
      </c>
      <c r="AA760">
        <v>9.155766246227298</v>
      </c>
      <c r="AB760">
        <v>0</v>
      </c>
      <c r="AC760">
        <v>1.5723301886760999</v>
      </c>
      <c r="AE760">
        <v>69.136256174950148</v>
      </c>
      <c r="AG760">
        <v>6.3986349578756527E-2</v>
      </c>
      <c r="AH760">
        <v>8.6865273976530877E-2</v>
      </c>
    </row>
    <row r="761" spans="1:34">
      <c r="A761">
        <v>11</v>
      </c>
      <c r="B761">
        <v>319</v>
      </c>
      <c r="C761">
        <v>2003</v>
      </c>
      <c r="D761">
        <v>99</v>
      </c>
      <c r="E761">
        <v>99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1</v>
      </c>
      <c r="M761">
        <v>99</v>
      </c>
      <c r="N761">
        <v>99</v>
      </c>
      <c r="O761">
        <v>99</v>
      </c>
      <c r="P761">
        <v>9999</v>
      </c>
      <c r="Q761">
        <v>23</v>
      </c>
      <c r="R761">
        <v>25</v>
      </c>
      <c r="S761">
        <v>1</v>
      </c>
      <c r="T761">
        <v>2.6</v>
      </c>
      <c r="U761">
        <v>22.932000000000006</v>
      </c>
      <c r="V761">
        <v>0</v>
      </c>
      <c r="W761">
        <v>0</v>
      </c>
      <c r="X761">
        <v>80</v>
      </c>
      <c r="Y761">
        <v>40</v>
      </c>
      <c r="Z761">
        <v>4</v>
      </c>
      <c r="AA761">
        <v>6.3835237917626646</v>
      </c>
      <c r="AB761">
        <v>0</v>
      </c>
      <c r="AC761">
        <v>1.2328828005937951</v>
      </c>
      <c r="AE761">
        <v>66.286015166654309</v>
      </c>
      <c r="AG761">
        <v>0.30051688904916446</v>
      </c>
      <c r="AH761">
        <v>0.17313682369277625</v>
      </c>
    </row>
    <row r="762" spans="1:34">
      <c r="A762">
        <v>11</v>
      </c>
      <c r="B762">
        <v>320</v>
      </c>
      <c r="C762">
        <v>2003</v>
      </c>
      <c r="D762">
        <v>99</v>
      </c>
      <c r="E762">
        <v>99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2</v>
      </c>
      <c r="M762">
        <v>99</v>
      </c>
      <c r="N762">
        <v>99</v>
      </c>
      <c r="O762">
        <v>99</v>
      </c>
      <c r="P762">
        <v>9999</v>
      </c>
      <c r="Q762">
        <v>91</v>
      </c>
      <c r="R762">
        <v>96</v>
      </c>
      <c r="S762">
        <v>2</v>
      </c>
      <c r="T762">
        <v>3</v>
      </c>
      <c r="U762">
        <v>24.067708333333343</v>
      </c>
      <c r="V762">
        <v>0</v>
      </c>
      <c r="W762">
        <v>0</v>
      </c>
      <c r="X762">
        <v>89.583333333333314</v>
      </c>
      <c r="Y762">
        <v>47.916666666666657</v>
      </c>
      <c r="Z762">
        <v>8.3333333333333357</v>
      </c>
      <c r="AA762">
        <v>6.6182590672771981</v>
      </c>
      <c r="AB762">
        <v>0</v>
      </c>
      <c r="AC762">
        <v>1.0307764064044151</v>
      </c>
      <c r="AE762">
        <v>40.479045385107199</v>
      </c>
      <c r="AG762">
        <v>1.1539848539487922</v>
      </c>
      <c r="AH762">
        <v>0.69777190152129687</v>
      </c>
    </row>
    <row r="763" spans="1:34">
      <c r="A763">
        <v>11</v>
      </c>
      <c r="B763">
        <v>321</v>
      </c>
      <c r="C763">
        <v>2003</v>
      </c>
      <c r="D763">
        <v>99</v>
      </c>
      <c r="E763">
        <v>99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3</v>
      </c>
      <c r="M763">
        <v>99</v>
      </c>
      <c r="N763">
        <v>99</v>
      </c>
      <c r="O763">
        <v>99</v>
      </c>
      <c r="P763">
        <v>9999</v>
      </c>
      <c r="Q763">
        <v>262</v>
      </c>
      <c r="R763">
        <v>280</v>
      </c>
      <c r="S763">
        <v>3</v>
      </c>
      <c r="T763">
        <v>4.0607142857142868</v>
      </c>
      <c r="U763">
        <v>25.311785714285687</v>
      </c>
      <c r="V763">
        <v>0</v>
      </c>
      <c r="W763">
        <v>0</v>
      </c>
      <c r="X763">
        <v>88.214285714285694</v>
      </c>
      <c r="Y763">
        <v>59.285714285714306</v>
      </c>
      <c r="Z763">
        <v>10.357142857142859</v>
      </c>
      <c r="AA763">
        <v>7.1297593395427432</v>
      </c>
      <c r="AB763">
        <v>0</v>
      </c>
      <c r="AC763">
        <v>1.5743114789180244</v>
      </c>
      <c r="AE763">
        <v>33.701890365898123</v>
      </c>
      <c r="AG763">
        <v>3.3657891573506444</v>
      </c>
      <c r="AH763">
        <v>2.1403673653546353</v>
      </c>
    </row>
    <row r="764" spans="1:34">
      <c r="A764">
        <v>11</v>
      </c>
      <c r="B764">
        <v>322</v>
      </c>
      <c r="C764">
        <v>2003</v>
      </c>
      <c r="D764">
        <v>99</v>
      </c>
      <c r="E764">
        <v>99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4</v>
      </c>
      <c r="M764">
        <v>99</v>
      </c>
      <c r="N764">
        <v>99</v>
      </c>
      <c r="O764">
        <v>99</v>
      </c>
      <c r="P764">
        <v>9999</v>
      </c>
      <c r="Q764">
        <v>587</v>
      </c>
      <c r="R764">
        <v>646</v>
      </c>
      <c r="S764">
        <v>4</v>
      </c>
      <c r="T764">
        <v>5.1424148606811162</v>
      </c>
      <c r="U764">
        <v>28.755727554179575</v>
      </c>
      <c r="V764">
        <v>0</v>
      </c>
      <c r="W764">
        <v>2.476780185758515</v>
      </c>
      <c r="X764">
        <v>95.510835913312675</v>
      </c>
      <c r="Y764">
        <v>75.077399380804977</v>
      </c>
      <c r="Z764">
        <v>19.040247678018577</v>
      </c>
      <c r="AA764">
        <v>8.0776891263756418</v>
      </c>
      <c r="AB764">
        <v>0</v>
      </c>
      <c r="AC764">
        <v>1.6779843027128356</v>
      </c>
      <c r="AE764">
        <v>18.528624524149137</v>
      </c>
      <c r="AG764">
        <v>7.7653564130304131</v>
      </c>
      <c r="AH764">
        <v>5.6100196481453901</v>
      </c>
    </row>
    <row r="765" spans="1:34">
      <c r="A765">
        <v>11</v>
      </c>
      <c r="B765">
        <v>323</v>
      </c>
      <c r="C765">
        <v>2003</v>
      </c>
      <c r="D765">
        <v>99</v>
      </c>
      <c r="E765">
        <v>99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5</v>
      </c>
      <c r="M765">
        <v>99</v>
      </c>
      <c r="N765">
        <v>99</v>
      </c>
      <c r="O765">
        <v>99</v>
      </c>
      <c r="P765">
        <v>9999</v>
      </c>
      <c r="Q765">
        <v>1192</v>
      </c>
      <c r="R765">
        <v>1317</v>
      </c>
      <c r="S765">
        <v>5</v>
      </c>
      <c r="T765">
        <v>6.2938496583143468</v>
      </c>
      <c r="U765">
        <v>31.753834472285511</v>
      </c>
      <c r="V765">
        <v>0</v>
      </c>
      <c r="W765">
        <v>9.1116173120728892</v>
      </c>
      <c r="X765">
        <v>98.481397114654527</v>
      </c>
      <c r="Y765">
        <v>83.219438116932395</v>
      </c>
      <c r="Z765">
        <v>35.611237661351559</v>
      </c>
      <c r="AA765">
        <v>8.0323734277138588</v>
      </c>
      <c r="AB765">
        <v>0</v>
      </c>
      <c r="AC765">
        <v>1.8071990061165637</v>
      </c>
      <c r="AE765">
        <v>33.039884621860431</v>
      </c>
      <c r="AG765">
        <v>15.831229715109988</v>
      </c>
      <c r="AH765">
        <v>12.629595917437936</v>
      </c>
    </row>
    <row r="766" spans="1:34">
      <c r="A766">
        <v>11</v>
      </c>
      <c r="B766">
        <v>324</v>
      </c>
      <c r="C766">
        <v>2003</v>
      </c>
      <c r="D766">
        <v>99</v>
      </c>
      <c r="E766">
        <v>99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6</v>
      </c>
      <c r="M766">
        <v>99</v>
      </c>
      <c r="N766">
        <v>99</v>
      </c>
      <c r="O766">
        <v>99</v>
      </c>
      <c r="P766">
        <v>9999</v>
      </c>
      <c r="Q766">
        <v>1099</v>
      </c>
      <c r="R766">
        <v>1100</v>
      </c>
      <c r="S766">
        <v>6</v>
      </c>
      <c r="T766">
        <v>7.07909090909091</v>
      </c>
      <c r="U766">
        <v>35.423727272727255</v>
      </c>
      <c r="V766">
        <v>19.636363636363637</v>
      </c>
      <c r="W766">
        <v>16.727272727272723</v>
      </c>
      <c r="X766">
        <v>99.636363636363654</v>
      </c>
      <c r="Y766">
        <v>91.454545454545439</v>
      </c>
      <c r="Z766">
        <v>55.818181818181827</v>
      </c>
      <c r="AA766">
        <v>8.0074516839676253</v>
      </c>
      <c r="AB766">
        <v>0</v>
      </c>
      <c r="AC766">
        <v>1.7883763817062182</v>
      </c>
      <c r="AE766">
        <v>33.824340819227288</v>
      </c>
      <c r="AG766">
        <v>13.22274311816324</v>
      </c>
      <c r="AH766">
        <v>11.767777403968408</v>
      </c>
    </row>
    <row r="767" spans="1:34">
      <c r="A767">
        <v>11</v>
      </c>
      <c r="B767">
        <v>325</v>
      </c>
      <c r="C767">
        <v>2003</v>
      </c>
      <c r="D767">
        <v>99</v>
      </c>
      <c r="E767">
        <v>99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7</v>
      </c>
      <c r="M767">
        <v>99</v>
      </c>
      <c r="N767">
        <v>99</v>
      </c>
      <c r="O767">
        <v>99</v>
      </c>
      <c r="P767">
        <v>9999</v>
      </c>
      <c r="Q767">
        <v>1001</v>
      </c>
      <c r="R767">
        <v>1126</v>
      </c>
      <c r="S767">
        <v>7</v>
      </c>
      <c r="T767">
        <v>7.8143872113676753</v>
      </c>
      <c r="U767">
        <v>39.340230905861425</v>
      </c>
      <c r="V767">
        <v>14.831261101243344</v>
      </c>
      <c r="W767">
        <v>31.616341030195379</v>
      </c>
      <c r="X767">
        <v>100</v>
      </c>
      <c r="Y767">
        <v>98.401420959147444</v>
      </c>
      <c r="Z767">
        <v>71.047957371225607</v>
      </c>
      <c r="AA767">
        <v>8.0383576181412497</v>
      </c>
      <c r="AB767">
        <v>0</v>
      </c>
      <c r="AC767">
        <v>2.03045352036927</v>
      </c>
      <c r="AE767">
        <v>42.790286515649797</v>
      </c>
      <c r="AG767">
        <v>13.535280682774376</v>
      </c>
      <c r="AH767">
        <v>13.377741484041991</v>
      </c>
    </row>
    <row r="768" spans="1:34">
      <c r="A768">
        <v>11</v>
      </c>
      <c r="B768">
        <v>326</v>
      </c>
      <c r="C768">
        <v>2003</v>
      </c>
      <c r="D768">
        <v>99</v>
      </c>
      <c r="E768">
        <v>99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8</v>
      </c>
      <c r="M768">
        <v>99</v>
      </c>
      <c r="N768">
        <v>99</v>
      </c>
      <c r="O768">
        <v>99</v>
      </c>
      <c r="P768">
        <v>9999</v>
      </c>
      <c r="Q768">
        <v>1369</v>
      </c>
      <c r="R768">
        <v>1621</v>
      </c>
      <c r="S768">
        <v>8</v>
      </c>
      <c r="T768">
        <v>8.7612584824182562</v>
      </c>
      <c r="U768">
        <v>43.519864281307811</v>
      </c>
      <c r="V768">
        <v>6.1073411474398513</v>
      </c>
      <c r="W768">
        <v>48.982109808760008</v>
      </c>
      <c r="X768">
        <v>100</v>
      </c>
      <c r="Y768">
        <v>99.506477483035169</v>
      </c>
      <c r="Z768">
        <v>85.132634176434308</v>
      </c>
      <c r="AA768">
        <v>8.1164975584151104</v>
      </c>
      <c r="AB768">
        <v>0</v>
      </c>
      <c r="AC768">
        <v>2.1530872534507677</v>
      </c>
      <c r="AE768">
        <v>39.564581852723968</v>
      </c>
      <c r="AG768">
        <v>19.485515085947828</v>
      </c>
      <c r="AH768">
        <v>21.304828925838965</v>
      </c>
    </row>
    <row r="769" spans="1:34">
      <c r="A769">
        <v>11</v>
      </c>
      <c r="B769">
        <v>327</v>
      </c>
      <c r="C769">
        <v>2003</v>
      </c>
      <c r="D769">
        <v>99</v>
      </c>
      <c r="E769">
        <v>99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9</v>
      </c>
      <c r="M769">
        <v>99</v>
      </c>
      <c r="N769">
        <v>99</v>
      </c>
      <c r="O769">
        <v>99</v>
      </c>
      <c r="P769">
        <v>9999</v>
      </c>
      <c r="Q769">
        <v>890</v>
      </c>
      <c r="R769">
        <v>1050</v>
      </c>
      <c r="S769">
        <v>9</v>
      </c>
      <c r="T769">
        <v>9.3752380952380978</v>
      </c>
      <c r="U769">
        <v>47.607238095238081</v>
      </c>
      <c r="V769">
        <v>2.8571428571428577</v>
      </c>
      <c r="W769">
        <v>60.761904761904752</v>
      </c>
      <c r="X769">
        <v>100</v>
      </c>
      <c r="Y769">
        <v>99.809523809523824</v>
      </c>
      <c r="Z769">
        <v>92.095238095238116</v>
      </c>
      <c r="AA769">
        <v>8.6130678672681729</v>
      </c>
      <c r="AB769">
        <v>0</v>
      </c>
      <c r="AC769">
        <v>2.2849728956350517</v>
      </c>
      <c r="AE769">
        <v>46.978992882642565</v>
      </c>
      <c r="AG769">
        <v>12.621709340064916</v>
      </c>
      <c r="AH769">
        <v>15.096274704386916</v>
      </c>
    </row>
    <row r="770" spans="1:34">
      <c r="A770">
        <v>11</v>
      </c>
      <c r="B770">
        <v>328</v>
      </c>
      <c r="C770">
        <v>2003</v>
      </c>
      <c r="D770">
        <v>99</v>
      </c>
      <c r="E770">
        <v>99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10</v>
      </c>
      <c r="M770">
        <v>99</v>
      </c>
      <c r="N770">
        <v>99</v>
      </c>
      <c r="O770">
        <v>99</v>
      </c>
      <c r="P770">
        <v>9999</v>
      </c>
      <c r="Q770">
        <v>341</v>
      </c>
      <c r="R770">
        <v>367</v>
      </c>
      <c r="S770">
        <v>10</v>
      </c>
      <c r="T770">
        <v>9.7275204359673015</v>
      </c>
      <c r="U770">
        <v>50.909809264305181</v>
      </c>
      <c r="V770">
        <v>1.0899182561307903</v>
      </c>
      <c r="W770">
        <v>63.760217983651238</v>
      </c>
      <c r="X770">
        <v>100</v>
      </c>
      <c r="Y770">
        <v>100</v>
      </c>
      <c r="Z770">
        <v>97.002724795640319</v>
      </c>
      <c r="AA770">
        <v>8.4025046036790059</v>
      </c>
      <c r="AB770">
        <v>0</v>
      </c>
      <c r="AC770">
        <v>2.4731539745853715</v>
      </c>
      <c r="AE770">
        <v>43.223963542453006</v>
      </c>
      <c r="AG770">
        <v>4.4115879312417361</v>
      </c>
      <c r="AH770">
        <v>5.6425450901682579</v>
      </c>
    </row>
    <row r="771" spans="1:34">
      <c r="A771">
        <v>11</v>
      </c>
      <c r="B771">
        <v>329</v>
      </c>
      <c r="C771">
        <v>2003</v>
      </c>
      <c r="D771">
        <v>99</v>
      </c>
      <c r="E771">
        <v>99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11</v>
      </c>
      <c r="M771">
        <v>99</v>
      </c>
      <c r="N771">
        <v>99</v>
      </c>
      <c r="O771">
        <v>99</v>
      </c>
      <c r="P771">
        <v>9999</v>
      </c>
      <c r="Q771">
        <v>325</v>
      </c>
      <c r="R771">
        <v>390</v>
      </c>
      <c r="S771">
        <v>11</v>
      </c>
      <c r="T771">
        <v>10.294871794871797</v>
      </c>
      <c r="U771">
        <v>53.537948717948723</v>
      </c>
      <c r="V771">
        <v>0.51282051282051277</v>
      </c>
      <c r="W771">
        <v>72.820512820512818</v>
      </c>
      <c r="X771">
        <v>100</v>
      </c>
      <c r="Y771">
        <v>100</v>
      </c>
      <c r="Z771">
        <v>98.71794871794873</v>
      </c>
      <c r="AA771">
        <v>8.5427849837991605</v>
      </c>
      <c r="AB771">
        <v>0</v>
      </c>
      <c r="AC771">
        <v>2.4936276445606889</v>
      </c>
      <c r="AE771">
        <v>46.9456318462478</v>
      </c>
      <c r="AG771">
        <v>4.688063469166968</v>
      </c>
      <c r="AH771">
        <v>6.3057077469744103</v>
      </c>
    </row>
    <row r="772" spans="1:34">
      <c r="A772">
        <v>11</v>
      </c>
      <c r="B772">
        <v>330</v>
      </c>
      <c r="C772">
        <v>2003</v>
      </c>
      <c r="D772">
        <v>99</v>
      </c>
      <c r="E772">
        <v>99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12</v>
      </c>
      <c r="M772">
        <v>99</v>
      </c>
      <c r="N772">
        <v>99</v>
      </c>
      <c r="O772">
        <v>99</v>
      </c>
      <c r="P772">
        <v>9999</v>
      </c>
      <c r="Q772">
        <v>153</v>
      </c>
      <c r="R772">
        <v>179</v>
      </c>
      <c r="S772">
        <v>12</v>
      </c>
      <c r="T772">
        <v>10.614525139664803</v>
      </c>
      <c r="U772">
        <v>56.267039106145241</v>
      </c>
      <c r="V772">
        <v>1.1173184357541901</v>
      </c>
      <c r="W772">
        <v>74.860335195530723</v>
      </c>
      <c r="X772">
        <v>100</v>
      </c>
      <c r="Y772">
        <v>100</v>
      </c>
      <c r="Z772">
        <v>98.882681564245829</v>
      </c>
      <c r="AA772">
        <v>8.1244150733076648</v>
      </c>
      <c r="AB772">
        <v>0</v>
      </c>
      <c r="AC772">
        <v>2.6911838630170775</v>
      </c>
      <c r="AE772">
        <v>29.591514589034176</v>
      </c>
      <c r="AG772">
        <v>2.1517009255920181</v>
      </c>
      <c r="AH772">
        <v>3.0416875298602872</v>
      </c>
    </row>
    <row r="773" spans="1:34">
      <c r="A773">
        <v>11</v>
      </c>
      <c r="B773">
        <v>331</v>
      </c>
      <c r="C773">
        <v>2003</v>
      </c>
      <c r="D773">
        <v>99</v>
      </c>
      <c r="E773">
        <v>99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13</v>
      </c>
      <c r="M773">
        <v>99</v>
      </c>
      <c r="N773">
        <v>99</v>
      </c>
      <c r="O773">
        <v>99</v>
      </c>
      <c r="P773">
        <v>9999</v>
      </c>
      <c r="Q773">
        <v>60</v>
      </c>
      <c r="R773">
        <v>72</v>
      </c>
      <c r="S773">
        <v>13</v>
      </c>
      <c r="T773">
        <v>11.152777777777779</v>
      </c>
      <c r="U773">
        <v>58.42638888888888</v>
      </c>
      <c r="V773">
        <v>1.3888888888888891</v>
      </c>
      <c r="W773">
        <v>76.3888888888889</v>
      </c>
      <c r="X773">
        <v>100</v>
      </c>
      <c r="Y773">
        <v>100</v>
      </c>
      <c r="Z773">
        <v>98.611111111111114</v>
      </c>
      <c r="AA773">
        <v>8.384410021243065</v>
      </c>
      <c r="AB773">
        <v>0</v>
      </c>
      <c r="AC773">
        <v>2.5747692573112353</v>
      </c>
      <c r="AE773">
        <v>35.063957376987673</v>
      </c>
      <c r="AG773">
        <v>0.86548864046159379</v>
      </c>
      <c r="AH773">
        <v>1.2704250413891531</v>
      </c>
    </row>
    <row r="774" spans="1:34">
      <c r="A774">
        <v>11</v>
      </c>
      <c r="B774">
        <v>332</v>
      </c>
      <c r="C774">
        <v>2003</v>
      </c>
      <c r="D774">
        <v>99</v>
      </c>
      <c r="E774">
        <v>99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14</v>
      </c>
      <c r="M774">
        <v>99</v>
      </c>
      <c r="N774">
        <v>99</v>
      </c>
      <c r="O774">
        <v>99</v>
      </c>
      <c r="P774">
        <v>9999</v>
      </c>
      <c r="Q774">
        <v>34</v>
      </c>
      <c r="R774">
        <v>45</v>
      </c>
      <c r="S774">
        <v>14</v>
      </c>
      <c r="T774">
        <v>11.044444444444444</v>
      </c>
      <c r="U774">
        <v>63.133333333333326</v>
      </c>
      <c r="V774">
        <v>0</v>
      </c>
      <c r="W774">
        <v>77.777777777777771</v>
      </c>
      <c r="X774">
        <v>100</v>
      </c>
      <c r="Y774">
        <v>100</v>
      </c>
      <c r="Z774">
        <v>100</v>
      </c>
      <c r="AA774">
        <v>7.9836499589264989</v>
      </c>
      <c r="AB774">
        <v>0</v>
      </c>
      <c r="AC774">
        <v>2.9435847801659638</v>
      </c>
      <c r="AE774">
        <v>24.560496357630736</v>
      </c>
      <c r="AG774">
        <v>0.54093040028849615</v>
      </c>
      <c r="AH774">
        <v>0.85798310851417614</v>
      </c>
    </row>
    <row r="775" spans="1:34">
      <c r="A775">
        <v>11</v>
      </c>
      <c r="B775">
        <v>333</v>
      </c>
      <c r="C775">
        <v>2003</v>
      </c>
      <c r="D775">
        <v>99</v>
      </c>
      <c r="E775">
        <v>99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15</v>
      </c>
      <c r="M775">
        <v>99</v>
      </c>
      <c r="N775">
        <v>99</v>
      </c>
      <c r="O775">
        <v>99</v>
      </c>
      <c r="P775">
        <v>9999</v>
      </c>
      <c r="Q775">
        <v>4</v>
      </c>
      <c r="R775">
        <v>5</v>
      </c>
      <c r="S775">
        <v>15</v>
      </c>
      <c r="T775">
        <v>11</v>
      </c>
      <c r="U775">
        <v>55.72</v>
      </c>
      <c r="V775">
        <v>0</v>
      </c>
      <c r="W775">
        <v>80</v>
      </c>
      <c r="X775">
        <v>100</v>
      </c>
      <c r="Y775">
        <v>100</v>
      </c>
      <c r="Z775">
        <v>100</v>
      </c>
      <c r="AA775">
        <v>5.5531612618398656</v>
      </c>
      <c r="AB775">
        <v>0</v>
      </c>
      <c r="AC775">
        <v>2.0976176963403033</v>
      </c>
      <c r="AE775">
        <v>68.678905170470898</v>
      </c>
      <c r="AG775">
        <v>6.0103377809832895E-2</v>
      </c>
      <c r="AH775">
        <v>8.4137308705402897E-2</v>
      </c>
    </row>
    <row r="776" spans="1:34">
      <c r="A776">
        <v>11</v>
      </c>
      <c r="B776">
        <v>334</v>
      </c>
      <c r="C776">
        <v>2002</v>
      </c>
      <c r="D776">
        <v>99</v>
      </c>
      <c r="E776">
        <v>99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1</v>
      </c>
      <c r="M776">
        <v>99</v>
      </c>
      <c r="N776">
        <v>99</v>
      </c>
      <c r="O776">
        <v>99</v>
      </c>
      <c r="P776">
        <v>9999</v>
      </c>
      <c r="Q776">
        <v>27</v>
      </c>
      <c r="R776">
        <v>20</v>
      </c>
      <c r="S776">
        <v>1</v>
      </c>
      <c r="T776">
        <v>2.65</v>
      </c>
      <c r="U776">
        <v>23.18</v>
      </c>
      <c r="V776">
        <v>0</v>
      </c>
      <c r="W776">
        <v>0</v>
      </c>
      <c r="X776">
        <v>90</v>
      </c>
      <c r="Y776">
        <v>60</v>
      </c>
      <c r="Z776">
        <v>0</v>
      </c>
      <c r="AA776">
        <v>3.3546385796386358</v>
      </c>
      <c r="AB776">
        <v>0</v>
      </c>
      <c r="AC776">
        <v>1.3518505834595778</v>
      </c>
      <c r="AE776">
        <v>58.721445320279081</v>
      </c>
      <c r="AG776">
        <v>0.18715901966105497</v>
      </c>
      <c r="AH776">
        <v>0.10831803539681988</v>
      </c>
    </row>
    <row r="777" spans="1:34">
      <c r="A777">
        <v>11</v>
      </c>
      <c r="B777">
        <v>335</v>
      </c>
      <c r="C777">
        <v>2002</v>
      </c>
      <c r="D777">
        <v>99</v>
      </c>
      <c r="E777">
        <v>99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2</v>
      </c>
      <c r="M777">
        <v>99</v>
      </c>
      <c r="N777">
        <v>99</v>
      </c>
      <c r="O777">
        <v>99</v>
      </c>
      <c r="P777">
        <v>9999</v>
      </c>
      <c r="Q777">
        <v>198</v>
      </c>
      <c r="R777">
        <v>151.1</v>
      </c>
      <c r="S777">
        <v>2.0119126406353414</v>
      </c>
      <c r="T777">
        <v>3.6201191264063528</v>
      </c>
      <c r="U777">
        <v>24.801455989410996</v>
      </c>
      <c r="V777">
        <v>0</v>
      </c>
      <c r="W777">
        <v>0</v>
      </c>
      <c r="X777">
        <v>90.66843150231638</v>
      </c>
      <c r="Y777">
        <v>56.254136333553923</v>
      </c>
      <c r="Z777">
        <v>7.9417604235605586</v>
      </c>
      <c r="AA777">
        <v>9.1596595209243876</v>
      </c>
      <c r="AB777">
        <v>0.46290994850967343</v>
      </c>
      <c r="AC777">
        <v>1.6082078475263379</v>
      </c>
      <c r="AD777">
        <v>69.450936173849257</v>
      </c>
      <c r="AE777">
        <v>56.887593598300597</v>
      </c>
      <c r="AF777">
        <v>58.214426315021207</v>
      </c>
      <c r="AG777">
        <v>1.4139863935392711</v>
      </c>
      <c r="AH777">
        <v>0.8755863624883149</v>
      </c>
    </row>
    <row r="778" spans="1:34">
      <c r="A778">
        <v>11</v>
      </c>
      <c r="B778">
        <v>336</v>
      </c>
      <c r="C778">
        <v>2002</v>
      </c>
      <c r="D778">
        <v>99</v>
      </c>
      <c r="E778">
        <v>99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3</v>
      </c>
      <c r="M778">
        <v>99</v>
      </c>
      <c r="N778">
        <v>99</v>
      </c>
      <c r="O778">
        <v>99</v>
      </c>
      <c r="P778">
        <v>9999</v>
      </c>
      <c r="Q778">
        <v>458</v>
      </c>
      <c r="R778">
        <v>480</v>
      </c>
      <c r="S778">
        <v>3</v>
      </c>
      <c r="T778">
        <v>4.6854166666666677</v>
      </c>
      <c r="U778">
        <v>27.07124999999996</v>
      </c>
      <c r="V778">
        <v>0</v>
      </c>
      <c r="W778">
        <v>0.625</v>
      </c>
      <c r="X778">
        <v>95</v>
      </c>
      <c r="Y778">
        <v>71.875</v>
      </c>
      <c r="Z778">
        <v>11.041666666666664</v>
      </c>
      <c r="AA778">
        <v>6.5468540870788203</v>
      </c>
      <c r="AB778">
        <v>0</v>
      </c>
      <c r="AC778">
        <v>1.5794895778031857</v>
      </c>
      <c r="AE778">
        <v>36.469180156969053</v>
      </c>
      <c r="AG778">
        <v>4.4918164718653202</v>
      </c>
      <c r="AH778">
        <v>3.0360358402790242</v>
      </c>
    </row>
    <row r="779" spans="1:34">
      <c r="A779">
        <v>11</v>
      </c>
      <c r="B779">
        <v>337</v>
      </c>
      <c r="C779">
        <v>2002</v>
      </c>
      <c r="D779">
        <v>99</v>
      </c>
      <c r="E779">
        <v>99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4</v>
      </c>
      <c r="M779">
        <v>99</v>
      </c>
      <c r="N779">
        <v>99</v>
      </c>
      <c r="O779">
        <v>99</v>
      </c>
      <c r="P779">
        <v>9999</v>
      </c>
      <c r="Q779">
        <v>878</v>
      </c>
      <c r="R779">
        <v>995</v>
      </c>
      <c r="S779">
        <v>4</v>
      </c>
      <c r="T779">
        <v>5.8331658291457282</v>
      </c>
      <c r="U779">
        <v>30.479698492462322</v>
      </c>
      <c r="V779">
        <v>0</v>
      </c>
      <c r="W779">
        <v>3.8190954773869361</v>
      </c>
      <c r="X779">
        <v>98.693467336683426</v>
      </c>
      <c r="Y779">
        <v>84.321608040200985</v>
      </c>
      <c r="Z779">
        <v>27.135678391959804</v>
      </c>
      <c r="AA779">
        <v>7.0333212602079183</v>
      </c>
      <c r="AB779">
        <v>0</v>
      </c>
      <c r="AC779">
        <v>1.7149374858988005</v>
      </c>
      <c r="AE779">
        <v>27.268740012105503</v>
      </c>
      <c r="AG779">
        <v>9.3111612281374843</v>
      </c>
      <c r="AH779">
        <v>7.0858359682700076</v>
      </c>
    </row>
    <row r="780" spans="1:34">
      <c r="A780">
        <v>11</v>
      </c>
      <c r="B780">
        <v>338</v>
      </c>
      <c r="C780">
        <v>2002</v>
      </c>
      <c r="D780">
        <v>99</v>
      </c>
      <c r="E780">
        <v>99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5</v>
      </c>
      <c r="M780">
        <v>99</v>
      </c>
      <c r="N780">
        <v>99</v>
      </c>
      <c r="O780">
        <v>99</v>
      </c>
      <c r="P780">
        <v>9999</v>
      </c>
      <c r="Q780">
        <v>1602</v>
      </c>
      <c r="R780">
        <v>1910</v>
      </c>
      <c r="S780">
        <v>4.9921465968586389</v>
      </c>
      <c r="T780">
        <v>7.1141361256544497</v>
      </c>
      <c r="U780">
        <v>34.290942408376949</v>
      </c>
      <c r="V780">
        <v>0</v>
      </c>
      <c r="W780">
        <v>19.581151832460726</v>
      </c>
      <c r="X780">
        <v>99.581151832460762</v>
      </c>
      <c r="Y780">
        <v>92.670157068062849</v>
      </c>
      <c r="Z780">
        <v>46.282722513088991</v>
      </c>
      <c r="AA780">
        <v>7.532247368532726</v>
      </c>
      <c r="AB780">
        <v>0.17143099439483131</v>
      </c>
      <c r="AC780">
        <v>1.8239417536579441</v>
      </c>
      <c r="AD780">
        <v>-2.2558361394112261</v>
      </c>
      <c r="AE780">
        <v>38.100448546535809</v>
      </c>
      <c r="AF780">
        <v>14.100695068108545</v>
      </c>
      <c r="AG780">
        <v>17.873686377630747</v>
      </c>
      <c r="AH780">
        <v>15.302772974416506</v>
      </c>
    </row>
    <row r="781" spans="1:34">
      <c r="A781">
        <v>11</v>
      </c>
      <c r="B781">
        <v>339</v>
      </c>
      <c r="C781">
        <v>2002</v>
      </c>
      <c r="D781">
        <v>99</v>
      </c>
      <c r="E781">
        <v>99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6</v>
      </c>
      <c r="M781">
        <v>99</v>
      </c>
      <c r="N781">
        <v>99</v>
      </c>
      <c r="O781">
        <v>99</v>
      </c>
      <c r="P781">
        <v>9999</v>
      </c>
      <c r="Q781">
        <v>1470</v>
      </c>
      <c r="R781">
        <v>1734</v>
      </c>
      <c r="S781">
        <v>5.9930795847750868</v>
      </c>
      <c r="T781">
        <v>8.0715109573241097</v>
      </c>
      <c r="U781">
        <v>38.082468281430238</v>
      </c>
      <c r="V781">
        <v>14.186851211072664</v>
      </c>
      <c r="W781">
        <v>36.908881199538648</v>
      </c>
      <c r="X781">
        <v>99.769319492502873</v>
      </c>
      <c r="Y781">
        <v>96.02076124567472</v>
      </c>
      <c r="Z781">
        <v>64.244521337946964</v>
      </c>
      <c r="AA781">
        <v>8.4482325852995341</v>
      </c>
      <c r="AB781">
        <v>0.16623407819325556</v>
      </c>
      <c r="AC781">
        <v>2.0167216157248098</v>
      </c>
      <c r="AD781">
        <v>11.76861732423758</v>
      </c>
      <c r="AE781">
        <v>46.064976776207509</v>
      </c>
      <c r="AF781">
        <v>11.157048655113124</v>
      </c>
      <c r="AG781">
        <v>16.226687004613467</v>
      </c>
      <c r="AH781">
        <v>15.428777971158331</v>
      </c>
    </row>
    <row r="782" spans="1:34">
      <c r="A782">
        <v>11</v>
      </c>
      <c r="B782">
        <v>340</v>
      </c>
      <c r="C782">
        <v>2002</v>
      </c>
      <c r="D782">
        <v>99</v>
      </c>
      <c r="E782">
        <v>99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7</v>
      </c>
      <c r="M782">
        <v>99</v>
      </c>
      <c r="N782">
        <v>99</v>
      </c>
      <c r="O782">
        <v>99</v>
      </c>
      <c r="P782">
        <v>9999</v>
      </c>
      <c r="Q782">
        <v>1236</v>
      </c>
      <c r="R782">
        <v>1467</v>
      </c>
      <c r="S782">
        <v>7</v>
      </c>
      <c r="T782">
        <v>8.686434901158826</v>
      </c>
      <c r="U782">
        <v>41.016291751874611</v>
      </c>
      <c r="V782">
        <v>8.4526244035446503</v>
      </c>
      <c r="W782">
        <v>48.670756646216759</v>
      </c>
      <c r="X782">
        <v>100</v>
      </c>
      <c r="Y782">
        <v>97.068847989093413</v>
      </c>
      <c r="Z782">
        <v>77.36877982276755</v>
      </c>
      <c r="AA782">
        <v>8.4120114331319691</v>
      </c>
      <c r="AB782">
        <v>0</v>
      </c>
      <c r="AC782">
        <v>2.1943349094835596</v>
      </c>
      <c r="AE782">
        <v>52.319087792087309</v>
      </c>
      <c r="AG782">
        <v>13.728114092138382</v>
      </c>
      <c r="AH782">
        <v>14.058657627391103</v>
      </c>
    </row>
    <row r="783" spans="1:34">
      <c r="A783">
        <v>11</v>
      </c>
      <c r="B783">
        <v>341</v>
      </c>
      <c r="C783">
        <v>2002</v>
      </c>
      <c r="D783">
        <v>99</v>
      </c>
      <c r="E783">
        <v>99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8</v>
      </c>
      <c r="M783">
        <v>99</v>
      </c>
      <c r="N783">
        <v>99</v>
      </c>
      <c r="O783">
        <v>99</v>
      </c>
      <c r="P783">
        <v>9999</v>
      </c>
      <c r="Q783">
        <v>1454</v>
      </c>
      <c r="R783">
        <v>1812</v>
      </c>
      <c r="S783">
        <v>8</v>
      </c>
      <c r="T783">
        <v>9.3200883002207497</v>
      </c>
      <c r="U783">
        <v>44.731401766004424</v>
      </c>
      <c r="V783">
        <v>3.8631346578366448</v>
      </c>
      <c r="W783">
        <v>60.320088300220753</v>
      </c>
      <c r="X783">
        <v>100</v>
      </c>
      <c r="Y783">
        <v>98.06843267108168</v>
      </c>
      <c r="Z783">
        <v>86.920529801324477</v>
      </c>
      <c r="AA783">
        <v>9.0572712742697217</v>
      </c>
      <c r="AB783">
        <v>0</v>
      </c>
      <c r="AC783">
        <v>2.284938300821425</v>
      </c>
      <c r="AE783">
        <v>53.83611667534732</v>
      </c>
      <c r="AG783">
        <v>16.956607181291581</v>
      </c>
      <c r="AH783">
        <v>18.937735587638187</v>
      </c>
    </row>
    <row r="784" spans="1:34">
      <c r="A784">
        <v>11</v>
      </c>
      <c r="B784">
        <v>342</v>
      </c>
      <c r="C784">
        <v>2002</v>
      </c>
      <c r="D784">
        <v>99</v>
      </c>
      <c r="E784">
        <v>99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9</v>
      </c>
      <c r="M784">
        <v>99</v>
      </c>
      <c r="N784">
        <v>99</v>
      </c>
      <c r="O784">
        <v>99</v>
      </c>
      <c r="P784">
        <v>9999</v>
      </c>
      <c r="Q784">
        <v>887</v>
      </c>
      <c r="R784">
        <v>1085</v>
      </c>
      <c r="S784">
        <v>9</v>
      </c>
      <c r="T784">
        <v>9.9658986175115221</v>
      </c>
      <c r="U784">
        <v>48.497695852534719</v>
      </c>
      <c r="V784">
        <v>1.7511520737327191</v>
      </c>
      <c r="W784">
        <v>70.414746543778804</v>
      </c>
      <c r="X784">
        <v>100</v>
      </c>
      <c r="Y784">
        <v>99.262672811059943</v>
      </c>
      <c r="Z784">
        <v>92.165898617511516</v>
      </c>
      <c r="AA784">
        <v>9.2292224854689024</v>
      </c>
      <c r="AB784">
        <v>0</v>
      </c>
      <c r="AC784">
        <v>2.306420261552808</v>
      </c>
      <c r="AE784">
        <v>48.724474920568198</v>
      </c>
      <c r="AG784">
        <v>10.153376816612232</v>
      </c>
      <c r="AH784">
        <v>12.294424121183518</v>
      </c>
    </row>
    <row r="785" spans="1:34">
      <c r="A785">
        <v>11</v>
      </c>
      <c r="B785">
        <v>343</v>
      </c>
      <c r="C785">
        <v>2002</v>
      </c>
      <c r="D785">
        <v>99</v>
      </c>
      <c r="E785">
        <v>99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10</v>
      </c>
      <c r="M785">
        <v>99</v>
      </c>
      <c r="N785">
        <v>99</v>
      </c>
      <c r="O785">
        <v>99</v>
      </c>
      <c r="P785">
        <v>9999</v>
      </c>
      <c r="Q785">
        <v>328</v>
      </c>
      <c r="R785">
        <v>383</v>
      </c>
      <c r="S785">
        <v>10</v>
      </c>
      <c r="T785">
        <v>10.41514360313316</v>
      </c>
      <c r="U785">
        <v>50.995300261096595</v>
      </c>
      <c r="V785">
        <v>2.0887728459530028</v>
      </c>
      <c r="W785">
        <v>76.240208877284601</v>
      </c>
      <c r="X785">
        <v>100</v>
      </c>
      <c r="Y785">
        <v>99.738903394255857</v>
      </c>
      <c r="Z785">
        <v>93.994778067885136</v>
      </c>
      <c r="AA785">
        <v>9.5377786057497183</v>
      </c>
      <c r="AB785">
        <v>0</v>
      </c>
      <c r="AC785">
        <v>2.4382676763149824</v>
      </c>
      <c r="AE785">
        <v>49.222950967903408</v>
      </c>
      <c r="AG785">
        <v>3.584095226509203</v>
      </c>
      <c r="AH785">
        <v>4.5633762142846592</v>
      </c>
    </row>
    <row r="786" spans="1:34">
      <c r="A786">
        <v>11</v>
      </c>
      <c r="B786">
        <v>344</v>
      </c>
      <c r="C786">
        <v>2002</v>
      </c>
      <c r="D786">
        <v>99</v>
      </c>
      <c r="E786">
        <v>99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11</v>
      </c>
      <c r="M786">
        <v>99</v>
      </c>
      <c r="N786">
        <v>99</v>
      </c>
      <c r="O786">
        <v>99</v>
      </c>
      <c r="P786">
        <v>9999</v>
      </c>
      <c r="Q786">
        <v>313</v>
      </c>
      <c r="R786">
        <v>365</v>
      </c>
      <c r="S786">
        <v>11</v>
      </c>
      <c r="T786">
        <v>10.523287671232875</v>
      </c>
      <c r="U786">
        <v>53.231232876712312</v>
      </c>
      <c r="V786">
        <v>0.82191780821917793</v>
      </c>
      <c r="W786">
        <v>73.69863013698631</v>
      </c>
      <c r="X786">
        <v>100</v>
      </c>
      <c r="Y786">
        <v>100</v>
      </c>
      <c r="Z786">
        <v>97.534246575342479</v>
      </c>
      <c r="AA786">
        <v>8.621588695287123</v>
      </c>
      <c r="AB786">
        <v>0</v>
      </c>
      <c r="AC786">
        <v>2.6395578992601445</v>
      </c>
      <c r="AE786">
        <v>47.639748103733091</v>
      </c>
      <c r="AG786">
        <v>3.4156521088142542</v>
      </c>
      <c r="AH786">
        <v>4.5395911064257355</v>
      </c>
    </row>
    <row r="787" spans="1:34">
      <c r="A787">
        <v>11</v>
      </c>
      <c r="B787">
        <v>345</v>
      </c>
      <c r="C787">
        <v>2002</v>
      </c>
      <c r="D787">
        <v>99</v>
      </c>
      <c r="E787">
        <v>99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12</v>
      </c>
      <c r="M787">
        <v>99</v>
      </c>
      <c r="N787">
        <v>99</v>
      </c>
      <c r="O787">
        <v>99</v>
      </c>
      <c r="P787">
        <v>9999</v>
      </c>
      <c r="Q787">
        <v>137</v>
      </c>
      <c r="R787">
        <v>165</v>
      </c>
      <c r="S787">
        <v>12</v>
      </c>
      <c r="T787">
        <v>10.806060606060607</v>
      </c>
      <c r="U787">
        <v>55.648484848484877</v>
      </c>
      <c r="V787">
        <v>0.60606060606060608</v>
      </c>
      <c r="W787">
        <v>77.575757575757578</v>
      </c>
      <c r="X787">
        <v>100</v>
      </c>
      <c r="Y787">
        <v>100</v>
      </c>
      <c r="Z787">
        <v>96.363636363636346</v>
      </c>
      <c r="AA787">
        <v>8.9475685274155801</v>
      </c>
      <c r="AB787">
        <v>0</v>
      </c>
      <c r="AC787">
        <v>2.6943194332610441</v>
      </c>
      <c r="AE787">
        <v>41.240634459655809</v>
      </c>
      <c r="AG787">
        <v>1.5440619122037036</v>
      </c>
      <c r="AH787">
        <v>2.1453326165090605</v>
      </c>
    </row>
    <row r="788" spans="1:34">
      <c r="A788">
        <v>11</v>
      </c>
      <c r="B788">
        <v>346</v>
      </c>
      <c r="C788">
        <v>2002</v>
      </c>
      <c r="D788">
        <v>99</v>
      </c>
      <c r="E788">
        <v>99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13</v>
      </c>
      <c r="M788">
        <v>99</v>
      </c>
      <c r="N788">
        <v>99</v>
      </c>
      <c r="O788">
        <v>99</v>
      </c>
      <c r="P788">
        <v>9999</v>
      </c>
      <c r="Q788">
        <v>60</v>
      </c>
      <c r="R788">
        <v>65</v>
      </c>
      <c r="S788">
        <v>13</v>
      </c>
      <c r="T788">
        <v>10.784615384615387</v>
      </c>
      <c r="U788">
        <v>57.224615384615397</v>
      </c>
      <c r="V788">
        <v>0</v>
      </c>
      <c r="W788">
        <v>70.769230769230745</v>
      </c>
      <c r="X788">
        <v>100</v>
      </c>
      <c r="Y788">
        <v>100</v>
      </c>
      <c r="Z788">
        <v>100</v>
      </c>
      <c r="AA788">
        <v>8.2857807908252497</v>
      </c>
      <c r="AB788">
        <v>0</v>
      </c>
      <c r="AC788">
        <v>2.9061860160291362</v>
      </c>
      <c r="AE788">
        <v>47.741118482626995</v>
      </c>
      <c r="AG788">
        <v>0.60826681389842885</v>
      </c>
      <c r="AH788">
        <v>0.86906765414583986</v>
      </c>
    </row>
    <row r="789" spans="1:34">
      <c r="A789">
        <v>11</v>
      </c>
      <c r="B789">
        <v>347</v>
      </c>
      <c r="C789">
        <v>2002</v>
      </c>
      <c r="D789">
        <v>99</v>
      </c>
      <c r="E789">
        <v>99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14</v>
      </c>
      <c r="M789">
        <v>99</v>
      </c>
      <c r="N789">
        <v>99</v>
      </c>
      <c r="O789">
        <v>99</v>
      </c>
      <c r="P789">
        <v>9999</v>
      </c>
      <c r="Q789">
        <v>33</v>
      </c>
      <c r="R789">
        <v>41</v>
      </c>
      <c r="S789">
        <v>14</v>
      </c>
      <c r="T789">
        <v>11.804878048780488</v>
      </c>
      <c r="U789">
        <v>59.156097560975638</v>
      </c>
      <c r="V789">
        <v>2.4390243902439024</v>
      </c>
      <c r="W789">
        <v>75.609756097560989</v>
      </c>
      <c r="X789">
        <v>100</v>
      </c>
      <c r="Y789">
        <v>100</v>
      </c>
      <c r="Z789">
        <v>97.560975609756099</v>
      </c>
      <c r="AA789">
        <v>9.373211667624382</v>
      </c>
      <c r="AB789">
        <v>0</v>
      </c>
      <c r="AC789">
        <v>2.7868988989435541</v>
      </c>
      <c r="AE789">
        <v>56.950805649701763</v>
      </c>
      <c r="AG789">
        <v>0.38367599030516258</v>
      </c>
      <c r="AH789">
        <v>0.56668369942072261</v>
      </c>
    </row>
    <row r="790" spans="1:34">
      <c r="A790">
        <v>11</v>
      </c>
      <c r="B790">
        <v>348</v>
      </c>
      <c r="C790">
        <v>2002</v>
      </c>
      <c r="D790">
        <v>99</v>
      </c>
      <c r="E790">
        <v>99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15</v>
      </c>
      <c r="M790">
        <v>99</v>
      </c>
      <c r="N790">
        <v>99</v>
      </c>
      <c r="O790">
        <v>99</v>
      </c>
      <c r="P790">
        <v>9999</v>
      </c>
      <c r="Q790">
        <v>15</v>
      </c>
      <c r="R790">
        <v>13</v>
      </c>
      <c r="S790">
        <v>15</v>
      </c>
      <c r="T790">
        <v>11.230769230769228</v>
      </c>
      <c r="U790">
        <v>61.830769230769214</v>
      </c>
      <c r="V790">
        <v>0</v>
      </c>
      <c r="W790">
        <v>76.923076923076891</v>
      </c>
      <c r="X790">
        <v>100</v>
      </c>
      <c r="Y790">
        <v>100</v>
      </c>
      <c r="Z790">
        <v>100</v>
      </c>
      <c r="AA790">
        <v>6.066222321547305</v>
      </c>
      <c r="AB790">
        <v>0</v>
      </c>
      <c r="AC790">
        <v>4.2994426499945035</v>
      </c>
      <c r="AE790">
        <v>49.197409874783261</v>
      </c>
      <c r="AG790">
        <v>0.12165336277968578</v>
      </c>
      <c r="AH790">
        <v>0.18780422099215663</v>
      </c>
    </row>
    <row r="791" spans="1:34">
      <c r="A791">
        <v>11</v>
      </c>
      <c r="B791">
        <v>349</v>
      </c>
      <c r="C791">
        <v>2001</v>
      </c>
      <c r="D791">
        <v>99</v>
      </c>
      <c r="E791">
        <v>99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1</v>
      </c>
      <c r="M791">
        <v>99</v>
      </c>
      <c r="N791">
        <v>99</v>
      </c>
      <c r="O791">
        <v>99</v>
      </c>
      <c r="P791">
        <v>9999</v>
      </c>
      <c r="Q791">
        <v>32</v>
      </c>
      <c r="R791">
        <v>27</v>
      </c>
      <c r="S791">
        <v>1</v>
      </c>
      <c r="T791">
        <v>2.4444444444444442</v>
      </c>
      <c r="U791">
        <v>22.651851851851848</v>
      </c>
      <c r="V791">
        <v>0</v>
      </c>
      <c r="W791">
        <v>0</v>
      </c>
      <c r="X791">
        <v>92.592592592592609</v>
      </c>
      <c r="Y791">
        <v>33.333333333333343</v>
      </c>
      <c r="Z791">
        <v>3.7037037037037042</v>
      </c>
      <c r="AA791">
        <v>5.0620132410066114</v>
      </c>
      <c r="AB791">
        <v>0</v>
      </c>
      <c r="AC791">
        <v>0.99380798999990627</v>
      </c>
      <c r="AE791">
        <v>73.532502425298944</v>
      </c>
      <c r="AG791">
        <v>0.23045407989074765</v>
      </c>
      <c r="AH791">
        <v>0.13526119609290635</v>
      </c>
    </row>
    <row r="792" spans="1:34">
      <c r="A792">
        <v>11</v>
      </c>
      <c r="B792">
        <v>350</v>
      </c>
      <c r="C792">
        <v>2001</v>
      </c>
      <c r="D792">
        <v>99</v>
      </c>
      <c r="E792">
        <v>99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2</v>
      </c>
      <c r="M792">
        <v>99</v>
      </c>
      <c r="N792">
        <v>99</v>
      </c>
      <c r="O792">
        <v>99</v>
      </c>
      <c r="P792">
        <v>9999</v>
      </c>
      <c r="Q792">
        <v>175</v>
      </c>
      <c r="R792">
        <v>176</v>
      </c>
      <c r="S792">
        <v>2</v>
      </c>
      <c r="T792">
        <v>3.5397727272727275</v>
      </c>
      <c r="U792">
        <v>23.44488636363636</v>
      </c>
      <c r="V792">
        <v>0</v>
      </c>
      <c r="W792">
        <v>0</v>
      </c>
      <c r="X792">
        <v>86.931818181818173</v>
      </c>
      <c r="Y792">
        <v>50</v>
      </c>
      <c r="Z792">
        <v>5.6818181818181808</v>
      </c>
      <c r="AA792">
        <v>6.2486795867604119</v>
      </c>
      <c r="AB792">
        <v>0</v>
      </c>
      <c r="AC792">
        <v>1.4918749469838339</v>
      </c>
      <c r="AE792">
        <v>37.187172664089211</v>
      </c>
      <c r="AG792">
        <v>1.5022191874359847</v>
      </c>
      <c r="AH792">
        <v>0.91257075447704283</v>
      </c>
    </row>
    <row r="793" spans="1:34">
      <c r="A793">
        <v>11</v>
      </c>
      <c r="B793">
        <v>351</v>
      </c>
      <c r="C793">
        <v>2001</v>
      </c>
      <c r="D793">
        <v>99</v>
      </c>
      <c r="E793">
        <v>99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3</v>
      </c>
      <c r="M793">
        <v>99</v>
      </c>
      <c r="N793">
        <v>99</v>
      </c>
      <c r="O793">
        <v>99</v>
      </c>
      <c r="P793">
        <v>9999</v>
      </c>
      <c r="Q793">
        <v>473</v>
      </c>
      <c r="R793">
        <v>519</v>
      </c>
      <c r="S793">
        <v>3</v>
      </c>
      <c r="T793">
        <v>4.4778420038535636</v>
      </c>
      <c r="U793">
        <v>25.288246628131009</v>
      </c>
      <c r="V793">
        <v>0</v>
      </c>
      <c r="W793">
        <v>0.57803468208092501</v>
      </c>
      <c r="X793">
        <v>94.797687861271683</v>
      </c>
      <c r="Y793">
        <v>61.657032755298651</v>
      </c>
      <c r="Z793">
        <v>8.092485549132947</v>
      </c>
      <c r="AA793">
        <v>6.5365989495625394</v>
      </c>
      <c r="AB793">
        <v>0</v>
      </c>
      <c r="AC793">
        <v>1.7334381080555441</v>
      </c>
      <c r="AE793">
        <v>39.157289462677298</v>
      </c>
      <c r="AG793">
        <v>4.4298395356777069</v>
      </c>
      <c r="AH793">
        <v>2.9026309585365557</v>
      </c>
    </row>
    <row r="794" spans="1:34">
      <c r="A794">
        <v>11</v>
      </c>
      <c r="B794">
        <v>352</v>
      </c>
      <c r="C794">
        <v>2001</v>
      </c>
      <c r="D794">
        <v>99</v>
      </c>
      <c r="E794">
        <v>99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4</v>
      </c>
      <c r="M794">
        <v>99</v>
      </c>
      <c r="N794">
        <v>99</v>
      </c>
      <c r="O794">
        <v>99</v>
      </c>
      <c r="P794">
        <v>9999</v>
      </c>
      <c r="Q794">
        <v>1023</v>
      </c>
      <c r="R794">
        <v>1154</v>
      </c>
      <c r="S794">
        <v>4</v>
      </c>
      <c r="T794">
        <v>5.8336221837088402</v>
      </c>
      <c r="U794">
        <v>29.031629116117877</v>
      </c>
      <c r="V794">
        <v>0</v>
      </c>
      <c r="W794">
        <v>4.7660311958405552</v>
      </c>
      <c r="X794">
        <v>98.873483535528607</v>
      </c>
      <c r="Y794">
        <v>78.076256499133436</v>
      </c>
      <c r="Z794">
        <v>19.064124783362221</v>
      </c>
      <c r="AA794">
        <v>6.8970817138460818</v>
      </c>
      <c r="AB794">
        <v>0</v>
      </c>
      <c r="AC794">
        <v>1.7320646807480131</v>
      </c>
      <c r="AE794">
        <v>39.214492860085691</v>
      </c>
      <c r="AG794">
        <v>9.8497780812564013</v>
      </c>
      <c r="AH794">
        <v>7.4093986626922819</v>
      </c>
    </row>
    <row r="795" spans="1:34">
      <c r="A795">
        <v>11</v>
      </c>
      <c r="B795">
        <v>353</v>
      </c>
      <c r="C795">
        <v>2001</v>
      </c>
      <c r="D795">
        <v>99</v>
      </c>
      <c r="E795">
        <v>99</v>
      </c>
      <c r="F795">
        <v>99</v>
      </c>
      <c r="G795">
        <v>99</v>
      </c>
      <c r="H795">
        <v>99</v>
      </c>
      <c r="I795">
        <v>99</v>
      </c>
      <c r="J795">
        <v>999</v>
      </c>
      <c r="K795">
        <v>99</v>
      </c>
      <c r="L795">
        <v>5</v>
      </c>
      <c r="M795">
        <v>99</v>
      </c>
      <c r="N795">
        <v>99</v>
      </c>
      <c r="O795">
        <v>99</v>
      </c>
      <c r="P795">
        <v>9999</v>
      </c>
      <c r="Q795">
        <v>2054</v>
      </c>
      <c r="R795">
        <v>2490</v>
      </c>
      <c r="S795">
        <v>5</v>
      </c>
      <c r="T795">
        <v>7.2200803212851428</v>
      </c>
      <c r="U795">
        <v>32.605020080321353</v>
      </c>
      <c r="V795">
        <v>0</v>
      </c>
      <c r="W795">
        <v>20.441767068273087</v>
      </c>
      <c r="X795">
        <v>99.799196787148603</v>
      </c>
      <c r="Y795">
        <v>90.401606425702809</v>
      </c>
      <c r="Z795">
        <v>37.148594377510037</v>
      </c>
      <c r="AA795">
        <v>7.533881894827859</v>
      </c>
      <c r="AB795">
        <v>0</v>
      </c>
      <c r="AC795">
        <v>1.8577306171125367</v>
      </c>
      <c r="AE795">
        <v>43.674936002381472</v>
      </c>
      <c r="AG795">
        <v>21.252987367702296</v>
      </c>
      <c r="AH795">
        <v>17.955171838778224</v>
      </c>
    </row>
    <row r="796" spans="1:34">
      <c r="A796">
        <v>11</v>
      </c>
      <c r="B796">
        <v>354</v>
      </c>
      <c r="C796">
        <v>2001</v>
      </c>
      <c r="D796">
        <v>99</v>
      </c>
      <c r="E796">
        <v>99</v>
      </c>
      <c r="F796">
        <v>99</v>
      </c>
      <c r="G796">
        <v>99</v>
      </c>
      <c r="H796">
        <v>99</v>
      </c>
      <c r="I796">
        <v>99</v>
      </c>
      <c r="J796">
        <v>999</v>
      </c>
      <c r="K796">
        <v>99</v>
      </c>
      <c r="L796">
        <v>6</v>
      </c>
      <c r="M796">
        <v>99</v>
      </c>
      <c r="N796">
        <v>99</v>
      </c>
      <c r="O796">
        <v>99</v>
      </c>
      <c r="P796">
        <v>9999</v>
      </c>
      <c r="Q796">
        <v>1792</v>
      </c>
      <c r="R796">
        <v>2216</v>
      </c>
      <c r="S796">
        <v>6</v>
      </c>
      <c r="T796">
        <v>8.2585740072202167</v>
      </c>
      <c r="U796">
        <v>37.118140794223869</v>
      </c>
      <c r="V796">
        <v>15.613718411552346</v>
      </c>
      <c r="W796">
        <v>39.079422382671474</v>
      </c>
      <c r="X796">
        <v>100</v>
      </c>
      <c r="Y796">
        <v>96.931407942238266</v>
      </c>
      <c r="Z796">
        <v>58.709386281588458</v>
      </c>
      <c r="AA796">
        <v>8.2965465919270187</v>
      </c>
      <c r="AB796">
        <v>0</v>
      </c>
      <c r="AC796">
        <v>1.9903690827779064</v>
      </c>
      <c r="AE796">
        <v>47.432833774265006</v>
      </c>
      <c r="AG796">
        <v>18.914305223625806</v>
      </c>
      <c r="AH796">
        <v>18.191215453215698</v>
      </c>
    </row>
    <row r="797" spans="1:34">
      <c r="A797">
        <v>11</v>
      </c>
      <c r="B797">
        <v>355</v>
      </c>
      <c r="C797">
        <v>2001</v>
      </c>
      <c r="D797">
        <v>99</v>
      </c>
      <c r="E797">
        <v>99</v>
      </c>
      <c r="F797">
        <v>99</v>
      </c>
      <c r="G797">
        <v>99</v>
      </c>
      <c r="H797">
        <v>99</v>
      </c>
      <c r="I797">
        <v>99</v>
      </c>
      <c r="J797">
        <v>999</v>
      </c>
      <c r="K797">
        <v>99</v>
      </c>
      <c r="L797">
        <v>7</v>
      </c>
      <c r="M797">
        <v>99</v>
      </c>
      <c r="N797">
        <v>99</v>
      </c>
      <c r="O797">
        <v>99</v>
      </c>
      <c r="P797">
        <v>9999</v>
      </c>
      <c r="Q797">
        <v>1262</v>
      </c>
      <c r="R797">
        <v>1470</v>
      </c>
      <c r="S797">
        <v>6.9952380952380953</v>
      </c>
      <c r="T797">
        <v>8.9102040816326529</v>
      </c>
      <c r="U797">
        <v>41.139455782313</v>
      </c>
      <c r="V797">
        <v>9.3197278911564627</v>
      </c>
      <c r="W797">
        <v>52.04081632653061</v>
      </c>
      <c r="X797">
        <v>100</v>
      </c>
      <c r="Y797">
        <v>99.387755102040828</v>
      </c>
      <c r="Z797">
        <v>77.891156462585059</v>
      </c>
      <c r="AA797">
        <v>8.1860143535385728</v>
      </c>
      <c r="AB797">
        <v>0.25815497463674902</v>
      </c>
      <c r="AC797">
        <v>2.1604274801821504</v>
      </c>
      <c r="AD797">
        <v>17.04417955213891</v>
      </c>
      <c r="AE797">
        <v>46.782443634274813</v>
      </c>
      <c r="AF797">
        <v>16.999503052161739</v>
      </c>
      <c r="AG797">
        <v>12.546944349607376</v>
      </c>
      <c r="AH797">
        <v>13.374625300390003</v>
      </c>
    </row>
    <row r="798" spans="1:34">
      <c r="A798">
        <v>11</v>
      </c>
      <c r="B798">
        <v>356</v>
      </c>
      <c r="C798">
        <v>2001</v>
      </c>
      <c r="D798">
        <v>99</v>
      </c>
      <c r="E798">
        <v>99</v>
      </c>
      <c r="F798">
        <v>99</v>
      </c>
      <c r="G798">
        <v>99</v>
      </c>
      <c r="H798">
        <v>99</v>
      </c>
      <c r="I798">
        <v>99</v>
      </c>
      <c r="J798">
        <v>999</v>
      </c>
      <c r="K798">
        <v>99</v>
      </c>
      <c r="L798">
        <v>8</v>
      </c>
      <c r="M798">
        <v>99</v>
      </c>
      <c r="N798">
        <v>99</v>
      </c>
      <c r="O798">
        <v>99</v>
      </c>
      <c r="P798">
        <v>9999</v>
      </c>
      <c r="Q798">
        <v>1529</v>
      </c>
      <c r="R798">
        <v>1808</v>
      </c>
      <c r="S798">
        <v>8</v>
      </c>
      <c r="T798">
        <v>9.6725663716814143</v>
      </c>
      <c r="U798">
        <v>44.917588495575245</v>
      </c>
      <c r="V798">
        <v>5.2544247787610621</v>
      </c>
      <c r="W798">
        <v>66.703539823008853</v>
      </c>
      <c r="X798">
        <v>100</v>
      </c>
      <c r="Y798">
        <v>99.88938053097344</v>
      </c>
      <c r="Z798">
        <v>86.891592920354</v>
      </c>
      <c r="AA798">
        <v>8.5486556635341024</v>
      </c>
      <c r="AB798">
        <v>0</v>
      </c>
      <c r="AC798">
        <v>2.2009349496689903</v>
      </c>
      <c r="AE798">
        <v>50.91546987936124</v>
      </c>
      <c r="AG798">
        <v>15.431888016387845</v>
      </c>
      <c r="AH798">
        <v>17.960590248366611</v>
      </c>
    </row>
    <row r="799" spans="1:34">
      <c r="A799">
        <v>11</v>
      </c>
      <c r="B799">
        <v>357</v>
      </c>
      <c r="C799">
        <v>2001</v>
      </c>
      <c r="D799">
        <v>99</v>
      </c>
      <c r="E799">
        <v>99</v>
      </c>
      <c r="F799">
        <v>99</v>
      </c>
      <c r="G799">
        <v>99</v>
      </c>
      <c r="H799">
        <v>99</v>
      </c>
      <c r="I799">
        <v>99</v>
      </c>
      <c r="J799">
        <v>999</v>
      </c>
      <c r="K799">
        <v>99</v>
      </c>
      <c r="L799">
        <v>9</v>
      </c>
      <c r="M799">
        <v>99</v>
      </c>
      <c r="N799">
        <v>99</v>
      </c>
      <c r="O799">
        <v>99</v>
      </c>
      <c r="P799">
        <v>9999</v>
      </c>
      <c r="Q799">
        <v>916</v>
      </c>
      <c r="R799">
        <v>1060</v>
      </c>
      <c r="S799">
        <v>9</v>
      </c>
      <c r="T799">
        <v>10.136792452830187</v>
      </c>
      <c r="U799">
        <v>49.259056603773587</v>
      </c>
      <c r="V799">
        <v>1.5094339622641504</v>
      </c>
      <c r="W799">
        <v>73.962264150943369</v>
      </c>
      <c r="X799">
        <v>100</v>
      </c>
      <c r="Y799">
        <v>99.90566037735843</v>
      </c>
      <c r="Z799">
        <v>93.679245283018886</v>
      </c>
      <c r="AA799">
        <v>8.5243017229990592</v>
      </c>
      <c r="AB799">
        <v>0</v>
      </c>
      <c r="AC799">
        <v>2.2342034784995</v>
      </c>
      <c r="AE799">
        <v>40.773471852100897</v>
      </c>
      <c r="AG799">
        <v>9.0474564697849118</v>
      </c>
      <c r="AH799">
        <v>11.547758746750596</v>
      </c>
    </row>
    <row r="800" spans="1:34">
      <c r="A800">
        <v>11</v>
      </c>
      <c r="B800">
        <v>358</v>
      </c>
      <c r="C800">
        <v>2001</v>
      </c>
      <c r="D800">
        <v>99</v>
      </c>
      <c r="E800">
        <v>99</v>
      </c>
      <c r="F800">
        <v>99</v>
      </c>
      <c r="G800">
        <v>99</v>
      </c>
      <c r="H800">
        <v>99</v>
      </c>
      <c r="I800">
        <v>99</v>
      </c>
      <c r="J800">
        <v>999</v>
      </c>
      <c r="K800">
        <v>99</v>
      </c>
      <c r="L800">
        <v>10</v>
      </c>
      <c r="M800">
        <v>99</v>
      </c>
      <c r="N800">
        <v>99</v>
      </c>
      <c r="O800">
        <v>99</v>
      </c>
      <c r="P800">
        <v>9999</v>
      </c>
      <c r="Q800">
        <v>304</v>
      </c>
      <c r="R800">
        <v>323</v>
      </c>
      <c r="S800">
        <v>10</v>
      </c>
      <c r="T800">
        <v>10.637770897832816</v>
      </c>
      <c r="U800">
        <v>52.265944272445807</v>
      </c>
      <c r="V800">
        <v>1.547987616099072</v>
      </c>
      <c r="W800">
        <v>80.185758513931887</v>
      </c>
      <c r="X800">
        <v>100</v>
      </c>
      <c r="Y800">
        <v>100</v>
      </c>
      <c r="Z800">
        <v>96.284829721362229</v>
      </c>
      <c r="AA800">
        <v>8.941222824335636</v>
      </c>
      <c r="AB800">
        <v>0</v>
      </c>
      <c r="AC800">
        <v>2.4762770386772166</v>
      </c>
      <c r="AE800">
        <v>51.54446633094431</v>
      </c>
      <c r="AG800">
        <v>2.756913622396723</v>
      </c>
      <c r="AH800">
        <v>3.7335938298247808</v>
      </c>
    </row>
    <row r="801" spans="1:34">
      <c r="A801">
        <v>11</v>
      </c>
      <c r="B801">
        <v>359</v>
      </c>
      <c r="C801">
        <v>2001</v>
      </c>
      <c r="D801">
        <v>99</v>
      </c>
      <c r="E801">
        <v>99</v>
      </c>
      <c r="F801">
        <v>99</v>
      </c>
      <c r="G801">
        <v>99</v>
      </c>
      <c r="H801">
        <v>99</v>
      </c>
      <c r="I801">
        <v>99</v>
      </c>
      <c r="J801">
        <v>999</v>
      </c>
      <c r="K801">
        <v>99</v>
      </c>
      <c r="L801">
        <v>11</v>
      </c>
      <c r="M801">
        <v>99</v>
      </c>
      <c r="N801">
        <v>99</v>
      </c>
      <c r="O801">
        <v>99</v>
      </c>
      <c r="P801">
        <v>9999</v>
      </c>
      <c r="Q801">
        <v>283</v>
      </c>
      <c r="R801">
        <v>298</v>
      </c>
      <c r="S801">
        <v>11</v>
      </c>
      <c r="T801">
        <v>11.151006711409394</v>
      </c>
      <c r="U801">
        <v>55.051677852348995</v>
      </c>
      <c r="V801">
        <v>0</v>
      </c>
      <c r="W801">
        <v>83.557046979865746</v>
      </c>
      <c r="X801">
        <v>100</v>
      </c>
      <c r="Y801">
        <v>100</v>
      </c>
      <c r="Z801">
        <v>99.328859060402692</v>
      </c>
      <c r="AA801">
        <v>8.067730101886962</v>
      </c>
      <c r="AB801">
        <v>0</v>
      </c>
      <c r="AC801">
        <v>2.3056719514289026</v>
      </c>
      <c r="AE801">
        <v>39.631463107737538</v>
      </c>
      <c r="AG801">
        <v>2.5435302150904753</v>
      </c>
      <c r="AH801">
        <v>3.6282112923194334</v>
      </c>
    </row>
    <row r="802" spans="1:34">
      <c r="A802">
        <v>11</v>
      </c>
      <c r="B802">
        <v>360</v>
      </c>
      <c r="C802">
        <v>2001</v>
      </c>
      <c r="D802">
        <v>99</v>
      </c>
      <c r="E802">
        <v>99</v>
      </c>
      <c r="F802">
        <v>99</v>
      </c>
      <c r="G802">
        <v>99</v>
      </c>
      <c r="H802">
        <v>99</v>
      </c>
      <c r="I802">
        <v>99</v>
      </c>
      <c r="J802">
        <v>999</v>
      </c>
      <c r="K802">
        <v>99</v>
      </c>
      <c r="L802">
        <v>12</v>
      </c>
      <c r="M802">
        <v>99</v>
      </c>
      <c r="N802">
        <v>99</v>
      </c>
      <c r="O802">
        <v>99</v>
      </c>
      <c r="P802">
        <v>9999</v>
      </c>
      <c r="Q802">
        <v>93</v>
      </c>
      <c r="R802">
        <v>99</v>
      </c>
      <c r="S802">
        <v>12</v>
      </c>
      <c r="T802">
        <v>11.484848484848484</v>
      </c>
      <c r="U802">
        <v>57.730303030302998</v>
      </c>
      <c r="V802">
        <v>1.0101010101010102</v>
      </c>
      <c r="W802">
        <v>83.838383838383862</v>
      </c>
      <c r="X802">
        <v>100</v>
      </c>
      <c r="Y802">
        <v>100</v>
      </c>
      <c r="Z802">
        <v>98.989898989898975</v>
      </c>
      <c r="AA802">
        <v>8.552812220426226</v>
      </c>
      <c r="AB802">
        <v>0</v>
      </c>
      <c r="AC802">
        <v>2.5637867997984802</v>
      </c>
      <c r="AE802">
        <v>52.253970566102595</v>
      </c>
      <c r="AG802">
        <v>0.84499829293274142</v>
      </c>
      <c r="AH802">
        <v>1.2639933192115556</v>
      </c>
    </row>
    <row r="803" spans="1:34">
      <c r="A803">
        <v>11</v>
      </c>
      <c r="B803">
        <v>361</v>
      </c>
      <c r="C803">
        <v>2001</v>
      </c>
      <c r="D803">
        <v>99</v>
      </c>
      <c r="E803">
        <v>99</v>
      </c>
      <c r="F803">
        <v>99</v>
      </c>
      <c r="G803">
        <v>99</v>
      </c>
      <c r="H803">
        <v>99</v>
      </c>
      <c r="I803">
        <v>99</v>
      </c>
      <c r="J803">
        <v>999</v>
      </c>
      <c r="K803">
        <v>99</v>
      </c>
      <c r="L803">
        <v>13</v>
      </c>
      <c r="M803">
        <v>99</v>
      </c>
      <c r="N803">
        <v>99</v>
      </c>
      <c r="O803">
        <v>99</v>
      </c>
      <c r="P803">
        <v>9999</v>
      </c>
      <c r="Q803">
        <v>39</v>
      </c>
      <c r="R803">
        <v>40</v>
      </c>
      <c r="S803">
        <v>13</v>
      </c>
      <c r="T803">
        <v>11.375</v>
      </c>
      <c r="U803">
        <v>58.112499999999983</v>
      </c>
      <c r="V803">
        <v>0</v>
      </c>
      <c r="W803">
        <v>80</v>
      </c>
      <c r="X803">
        <v>100</v>
      </c>
      <c r="Y803">
        <v>100</v>
      </c>
      <c r="Z803">
        <v>97.5</v>
      </c>
      <c r="AA803">
        <v>8.8215131213416687</v>
      </c>
      <c r="AB803">
        <v>0</v>
      </c>
      <c r="AC803">
        <v>3.1755904962699466</v>
      </c>
      <c r="AE803">
        <v>39.125090843404003</v>
      </c>
      <c r="AG803">
        <v>0.34141345168999671</v>
      </c>
      <c r="AH803">
        <v>0.51408543217455971</v>
      </c>
    </row>
    <row r="804" spans="1:34">
      <c r="A804">
        <v>11</v>
      </c>
      <c r="B804">
        <v>362</v>
      </c>
      <c r="C804">
        <v>2001</v>
      </c>
      <c r="D804">
        <v>99</v>
      </c>
      <c r="E804">
        <v>99</v>
      </c>
      <c r="F804">
        <v>99</v>
      </c>
      <c r="G804">
        <v>99</v>
      </c>
      <c r="H804">
        <v>99</v>
      </c>
      <c r="I804">
        <v>99</v>
      </c>
      <c r="J804">
        <v>999</v>
      </c>
      <c r="K804">
        <v>99</v>
      </c>
      <c r="L804">
        <v>14</v>
      </c>
      <c r="M804">
        <v>99</v>
      </c>
      <c r="N804">
        <v>99</v>
      </c>
      <c r="O804">
        <v>99</v>
      </c>
      <c r="P804">
        <v>9999</v>
      </c>
      <c r="Q804">
        <v>28</v>
      </c>
      <c r="R804">
        <v>30</v>
      </c>
      <c r="S804">
        <v>14</v>
      </c>
      <c r="T804">
        <v>12.233333333333331</v>
      </c>
      <c r="U804">
        <v>59.95</v>
      </c>
      <c r="V804">
        <v>0</v>
      </c>
      <c r="W804">
        <v>80</v>
      </c>
      <c r="X804">
        <v>100</v>
      </c>
      <c r="Y804">
        <v>100</v>
      </c>
      <c r="Z804">
        <v>100</v>
      </c>
      <c r="AA804">
        <v>10.592033169635878</v>
      </c>
      <c r="AB804">
        <v>0</v>
      </c>
      <c r="AC804">
        <v>2.7890659527678601</v>
      </c>
      <c r="AE804">
        <v>43.89813287249067</v>
      </c>
      <c r="AG804">
        <v>0.25606008876749753</v>
      </c>
      <c r="AH804">
        <v>0.39775549570485952</v>
      </c>
    </row>
    <row r="805" spans="1:34">
      <c r="A805">
        <v>11</v>
      </c>
      <c r="B805">
        <v>363</v>
      </c>
      <c r="C805">
        <v>2001</v>
      </c>
      <c r="D805">
        <v>99</v>
      </c>
      <c r="E805">
        <v>99</v>
      </c>
      <c r="F805">
        <v>99</v>
      </c>
      <c r="G805">
        <v>99</v>
      </c>
      <c r="H805">
        <v>99</v>
      </c>
      <c r="I805">
        <v>99</v>
      </c>
      <c r="J805">
        <v>999</v>
      </c>
      <c r="K805">
        <v>99</v>
      </c>
      <c r="L805">
        <v>15</v>
      </c>
      <c r="M805">
        <v>99</v>
      </c>
      <c r="N805">
        <v>99</v>
      </c>
      <c r="O805">
        <v>99</v>
      </c>
      <c r="P805">
        <v>9999</v>
      </c>
      <c r="Q805">
        <v>6</v>
      </c>
      <c r="R805">
        <v>6</v>
      </c>
      <c r="S805">
        <v>15</v>
      </c>
      <c r="T805">
        <v>9.5</v>
      </c>
      <c r="U805">
        <v>55.116666666666646</v>
      </c>
      <c r="V805">
        <v>0</v>
      </c>
      <c r="W805">
        <v>50</v>
      </c>
      <c r="X805">
        <v>100</v>
      </c>
      <c r="Y805">
        <v>100</v>
      </c>
      <c r="Z805">
        <v>100</v>
      </c>
      <c r="AA805">
        <v>8.3377488302032816</v>
      </c>
      <c r="AB805">
        <v>0</v>
      </c>
      <c r="AC805">
        <v>4.2720018726587652</v>
      </c>
      <c r="AE805">
        <v>58.325811499417199</v>
      </c>
      <c r="AG805">
        <v>5.1212017753499504E-2</v>
      </c>
      <c r="AH805">
        <v>7.313747146488575E-2</v>
      </c>
    </row>
    <row r="806" spans="1:34">
      <c r="A806">
        <v>11</v>
      </c>
      <c r="B806">
        <v>364</v>
      </c>
      <c r="C806">
        <v>2000</v>
      </c>
      <c r="D806">
        <v>99</v>
      </c>
      <c r="E806">
        <v>99</v>
      </c>
      <c r="F806">
        <v>99</v>
      </c>
      <c r="G806">
        <v>99</v>
      </c>
      <c r="H806">
        <v>99</v>
      </c>
      <c r="I806">
        <v>99</v>
      </c>
      <c r="J806">
        <v>999</v>
      </c>
      <c r="K806">
        <v>99</v>
      </c>
      <c r="L806">
        <v>1</v>
      </c>
      <c r="M806">
        <v>99</v>
      </c>
      <c r="N806">
        <v>99</v>
      </c>
      <c r="O806">
        <v>99</v>
      </c>
      <c r="P806">
        <v>9999</v>
      </c>
      <c r="Q806">
        <v>47</v>
      </c>
      <c r="R806">
        <v>51</v>
      </c>
      <c r="S806">
        <v>1</v>
      </c>
      <c r="T806">
        <v>2.1372549019607834</v>
      </c>
      <c r="U806">
        <v>21.954901960784305</v>
      </c>
      <c r="V806">
        <v>0</v>
      </c>
      <c r="W806">
        <v>0</v>
      </c>
      <c r="X806">
        <v>80.392156862745054</v>
      </c>
      <c r="Y806">
        <v>35.294117647058826</v>
      </c>
      <c r="Z806">
        <v>7.8431372549019596</v>
      </c>
      <c r="AA806">
        <v>6.8068107105466096</v>
      </c>
      <c r="AB806">
        <v>0</v>
      </c>
      <c r="AC806">
        <v>1.1379308336115221</v>
      </c>
      <c r="AE806">
        <v>58.93625327194728</v>
      </c>
      <c r="AG806">
        <v>0.39288190432170095</v>
      </c>
      <c r="AH806">
        <v>0.23340518719421205</v>
      </c>
    </row>
    <row r="807" spans="1:34">
      <c r="A807">
        <v>11</v>
      </c>
      <c r="B807">
        <v>365</v>
      </c>
      <c r="C807">
        <v>2000</v>
      </c>
      <c r="D807">
        <v>99</v>
      </c>
      <c r="E807">
        <v>99</v>
      </c>
      <c r="F807">
        <v>99</v>
      </c>
      <c r="G807">
        <v>99</v>
      </c>
      <c r="H807">
        <v>99</v>
      </c>
      <c r="I807">
        <v>99</v>
      </c>
      <c r="J807">
        <v>999</v>
      </c>
      <c r="K807">
        <v>99</v>
      </c>
      <c r="L807">
        <v>2</v>
      </c>
      <c r="M807">
        <v>99</v>
      </c>
      <c r="N807">
        <v>99</v>
      </c>
      <c r="O807">
        <v>99</v>
      </c>
      <c r="P807">
        <v>9999</v>
      </c>
      <c r="Q807">
        <v>218</v>
      </c>
      <c r="R807">
        <v>270</v>
      </c>
      <c r="S807">
        <v>2</v>
      </c>
      <c r="T807">
        <v>3.7074074074074073</v>
      </c>
      <c r="U807">
        <v>22.067037037037046</v>
      </c>
      <c r="V807">
        <v>0</v>
      </c>
      <c r="W807">
        <v>0</v>
      </c>
      <c r="X807">
        <v>84.074074074074076</v>
      </c>
      <c r="Y807">
        <v>39.629629629629626</v>
      </c>
      <c r="Z807">
        <v>4.4444444444444446</v>
      </c>
      <c r="AA807">
        <v>6.0930247398241359</v>
      </c>
      <c r="AB807">
        <v>0</v>
      </c>
      <c r="AC807">
        <v>1.3902906506477211</v>
      </c>
      <c r="AE807">
        <v>26.595771918544553</v>
      </c>
      <c r="AG807">
        <v>2.0799630228795936</v>
      </c>
      <c r="AH807">
        <v>1.2419857513814736</v>
      </c>
    </row>
    <row r="808" spans="1:34">
      <c r="A808">
        <v>11</v>
      </c>
      <c r="B808">
        <v>366</v>
      </c>
      <c r="C808">
        <v>2000</v>
      </c>
      <c r="D808">
        <v>99</v>
      </c>
      <c r="E808">
        <v>99</v>
      </c>
      <c r="F808">
        <v>99</v>
      </c>
      <c r="G808">
        <v>99</v>
      </c>
      <c r="H808">
        <v>99</v>
      </c>
      <c r="I808">
        <v>99</v>
      </c>
      <c r="J808">
        <v>999</v>
      </c>
      <c r="K808">
        <v>99</v>
      </c>
      <c r="L808">
        <v>3</v>
      </c>
      <c r="M808">
        <v>99</v>
      </c>
      <c r="N808">
        <v>99</v>
      </c>
      <c r="O808">
        <v>99</v>
      </c>
      <c r="P808">
        <v>9999</v>
      </c>
      <c r="Q808">
        <v>587</v>
      </c>
      <c r="R808">
        <v>713</v>
      </c>
      <c r="S808">
        <v>3</v>
      </c>
      <c r="T808">
        <v>4.6535764375876578</v>
      </c>
      <c r="U808">
        <v>24.562552594670407</v>
      </c>
      <c r="V808">
        <v>0</v>
      </c>
      <c r="W808">
        <v>0.28050490883590473</v>
      </c>
      <c r="X808">
        <v>95.792426367461431</v>
      </c>
      <c r="Y808">
        <v>52.173913043478258</v>
      </c>
      <c r="Z808">
        <v>7.4333800841514721</v>
      </c>
      <c r="AA808">
        <v>6.3039036142208751</v>
      </c>
      <c r="AB808">
        <v>0</v>
      </c>
      <c r="AC808">
        <v>1.5052192415242736</v>
      </c>
      <c r="AE808">
        <v>35.581350554773046</v>
      </c>
      <c r="AG808">
        <v>5.4926430937524069</v>
      </c>
      <c r="AH808">
        <v>3.6506639134151624</v>
      </c>
    </row>
    <row r="809" spans="1:34">
      <c r="A809">
        <v>11</v>
      </c>
      <c r="B809">
        <v>367</v>
      </c>
      <c r="C809">
        <v>2000</v>
      </c>
      <c r="D809">
        <v>99</v>
      </c>
      <c r="E809">
        <v>99</v>
      </c>
      <c r="F809">
        <v>99</v>
      </c>
      <c r="G809">
        <v>99</v>
      </c>
      <c r="H809">
        <v>99</v>
      </c>
      <c r="I809">
        <v>99</v>
      </c>
      <c r="J809">
        <v>999</v>
      </c>
      <c r="K809">
        <v>99</v>
      </c>
      <c r="L809">
        <v>4</v>
      </c>
      <c r="M809">
        <v>99</v>
      </c>
      <c r="N809">
        <v>99</v>
      </c>
      <c r="O809">
        <v>99</v>
      </c>
      <c r="P809">
        <v>9999</v>
      </c>
      <c r="Q809">
        <v>1267</v>
      </c>
      <c r="R809">
        <v>1545</v>
      </c>
      <c r="S809">
        <v>4</v>
      </c>
      <c r="T809">
        <v>5.7721682847896432</v>
      </c>
      <c r="U809">
        <v>27.819935275080944</v>
      </c>
      <c r="V809">
        <v>0</v>
      </c>
      <c r="W809">
        <v>3.2362459546925568</v>
      </c>
      <c r="X809">
        <v>98.122977346278304</v>
      </c>
      <c r="Y809">
        <v>74.045307443365701</v>
      </c>
      <c r="Z809">
        <v>14.886731391585764</v>
      </c>
      <c r="AA809">
        <v>6.7351450345620147</v>
      </c>
      <c r="AB809">
        <v>0</v>
      </c>
      <c r="AC809">
        <v>1.5483163914573903</v>
      </c>
      <c r="AE809">
        <v>36.05640873668213</v>
      </c>
      <c r="AG809">
        <v>11.902010630922119</v>
      </c>
      <c r="AH809">
        <v>8.9596990934573562</v>
      </c>
    </row>
    <row r="810" spans="1:34">
      <c r="A810">
        <v>11</v>
      </c>
      <c r="B810">
        <v>368</v>
      </c>
      <c r="C810">
        <v>2000</v>
      </c>
      <c r="D810">
        <v>99</v>
      </c>
      <c r="E810">
        <v>99</v>
      </c>
      <c r="F810">
        <v>99</v>
      </c>
      <c r="G810">
        <v>99</v>
      </c>
      <c r="H810">
        <v>99</v>
      </c>
      <c r="I810">
        <v>99</v>
      </c>
      <c r="J810">
        <v>999</v>
      </c>
      <c r="K810">
        <v>99</v>
      </c>
      <c r="L810">
        <v>5</v>
      </c>
      <c r="M810">
        <v>99</v>
      </c>
      <c r="N810">
        <v>99</v>
      </c>
      <c r="O810">
        <v>99</v>
      </c>
      <c r="P810">
        <v>9999</v>
      </c>
      <c r="Q810">
        <v>2386</v>
      </c>
      <c r="R810">
        <v>3018</v>
      </c>
      <c r="S810">
        <v>5</v>
      </c>
      <c r="T810">
        <v>7.2349237905897956</v>
      </c>
      <c r="U810">
        <v>32.071073558648045</v>
      </c>
      <c r="V810">
        <v>0</v>
      </c>
      <c r="W810">
        <v>18.654738237243212</v>
      </c>
      <c r="X810">
        <v>99.867461895294909</v>
      </c>
      <c r="Y810">
        <v>89.131875414181579</v>
      </c>
      <c r="Z810">
        <v>34.559310801855531</v>
      </c>
      <c r="AA810">
        <v>7.4664836417636611</v>
      </c>
      <c r="AB810">
        <v>0</v>
      </c>
      <c r="AC810">
        <v>1.7746128702121318</v>
      </c>
      <c r="AE810">
        <v>44.762993063568032</v>
      </c>
      <c r="AG810">
        <v>23.249364455743002</v>
      </c>
      <c r="AH810">
        <v>20.176301483541433</v>
      </c>
    </row>
    <row r="811" spans="1:34">
      <c r="A811">
        <v>11</v>
      </c>
      <c r="B811">
        <v>369</v>
      </c>
      <c r="C811">
        <v>2000</v>
      </c>
      <c r="D811">
        <v>99</v>
      </c>
      <c r="E811">
        <v>99</v>
      </c>
      <c r="F811">
        <v>99</v>
      </c>
      <c r="G811">
        <v>99</v>
      </c>
      <c r="H811">
        <v>99</v>
      </c>
      <c r="I811">
        <v>99</v>
      </c>
      <c r="J811">
        <v>999</v>
      </c>
      <c r="K811">
        <v>99</v>
      </c>
      <c r="L811">
        <v>6</v>
      </c>
      <c r="M811">
        <v>99</v>
      </c>
      <c r="N811">
        <v>99</v>
      </c>
      <c r="O811">
        <v>99</v>
      </c>
      <c r="P811">
        <v>9999</v>
      </c>
      <c r="Q811">
        <v>2125</v>
      </c>
      <c r="R811">
        <v>2609</v>
      </c>
      <c r="S811">
        <v>6</v>
      </c>
      <c r="T811">
        <v>8.3545419701034902</v>
      </c>
      <c r="U811">
        <v>37.033576082790312</v>
      </c>
      <c r="V811">
        <v>15.36987351475662</v>
      </c>
      <c r="W811">
        <v>40.283633576082799</v>
      </c>
      <c r="X811">
        <v>100</v>
      </c>
      <c r="Y811">
        <v>95.937140666922218</v>
      </c>
      <c r="Z811">
        <v>57.799923342276749</v>
      </c>
      <c r="AA811">
        <v>8.5027927848369753</v>
      </c>
      <c r="AB811">
        <v>0</v>
      </c>
      <c r="AC811">
        <v>2.0025901852929362</v>
      </c>
      <c r="AE811">
        <v>52.602869631173157</v>
      </c>
      <c r="AG811">
        <v>20.098605654417995</v>
      </c>
      <c r="AH811">
        <v>20.1408852637466</v>
      </c>
    </row>
    <row r="812" spans="1:34">
      <c r="A812">
        <v>11</v>
      </c>
      <c r="B812">
        <v>370</v>
      </c>
      <c r="C812">
        <v>2000</v>
      </c>
      <c r="D812">
        <v>99</v>
      </c>
      <c r="E812">
        <v>99</v>
      </c>
      <c r="F812">
        <v>99</v>
      </c>
      <c r="G812">
        <v>99</v>
      </c>
      <c r="H812">
        <v>99</v>
      </c>
      <c r="I812">
        <v>99</v>
      </c>
      <c r="J812">
        <v>999</v>
      </c>
      <c r="K812">
        <v>99</v>
      </c>
      <c r="L812">
        <v>7</v>
      </c>
      <c r="M812">
        <v>99</v>
      </c>
      <c r="N812">
        <v>99</v>
      </c>
      <c r="O812">
        <v>99</v>
      </c>
      <c r="P812">
        <v>9999</v>
      </c>
      <c r="Q812">
        <v>1248</v>
      </c>
      <c r="R812">
        <v>1462</v>
      </c>
      <c r="S812">
        <v>7</v>
      </c>
      <c r="T812">
        <v>8.9541723666210657</v>
      </c>
      <c r="U812">
        <v>40.925170998632026</v>
      </c>
      <c r="V812">
        <v>9.9179206566347489</v>
      </c>
      <c r="W812">
        <v>51.573187414500687</v>
      </c>
      <c r="X812">
        <v>100</v>
      </c>
      <c r="Y812">
        <v>98.90560875512999</v>
      </c>
      <c r="Z812">
        <v>74.760601915184694</v>
      </c>
      <c r="AA812">
        <v>8.6951687808849822</v>
      </c>
      <c r="AB812">
        <v>0</v>
      </c>
      <c r="AC812">
        <v>2.1755904820682463</v>
      </c>
      <c r="AE812">
        <v>50.582738433541685</v>
      </c>
      <c r="AG812">
        <v>11.26261459055543</v>
      </c>
      <c r="AH812">
        <v>12.47230437020311</v>
      </c>
    </row>
    <row r="813" spans="1:34">
      <c r="A813">
        <v>11</v>
      </c>
      <c r="B813">
        <v>371</v>
      </c>
      <c r="C813">
        <v>2000</v>
      </c>
      <c r="D813">
        <v>99</v>
      </c>
      <c r="E813">
        <v>99</v>
      </c>
      <c r="F813">
        <v>99</v>
      </c>
      <c r="G813">
        <v>99</v>
      </c>
      <c r="H813">
        <v>99</v>
      </c>
      <c r="I813">
        <v>99</v>
      </c>
      <c r="J813">
        <v>999</v>
      </c>
      <c r="K813">
        <v>99</v>
      </c>
      <c r="L813">
        <v>8</v>
      </c>
      <c r="M813">
        <v>99</v>
      </c>
      <c r="N813">
        <v>99</v>
      </c>
      <c r="O813">
        <v>99</v>
      </c>
      <c r="P813">
        <v>9999</v>
      </c>
      <c r="Q813">
        <v>1467</v>
      </c>
      <c r="R813">
        <v>1715</v>
      </c>
      <c r="S813">
        <v>8</v>
      </c>
      <c r="T813">
        <v>9.723032069970845</v>
      </c>
      <c r="U813">
        <v>44.909504373177846</v>
      </c>
      <c r="V813">
        <v>4.2565597667638491</v>
      </c>
      <c r="W813">
        <v>65.772594752186578</v>
      </c>
      <c r="X813">
        <v>100.05830903790088</v>
      </c>
      <c r="Y813">
        <v>99.650145772594783</v>
      </c>
      <c r="Z813">
        <v>84.489795918367335</v>
      </c>
      <c r="AA813">
        <v>9.2464650901830066</v>
      </c>
      <c r="AB813">
        <v>0.3345943107252114</v>
      </c>
      <c r="AC813">
        <v>2.3193243503486567</v>
      </c>
      <c r="AD813">
        <v>11.670045163901319</v>
      </c>
      <c r="AE813">
        <v>53.617688539233555</v>
      </c>
      <c r="AF813">
        <v>14.426369932903643</v>
      </c>
      <c r="AG813">
        <v>13.211616978661118</v>
      </c>
      <c r="AH813">
        <v>16.055033345236026</v>
      </c>
    </row>
    <row r="814" spans="1:34">
      <c r="A814">
        <v>11</v>
      </c>
      <c r="B814">
        <v>372</v>
      </c>
      <c r="C814">
        <v>2000</v>
      </c>
      <c r="D814">
        <v>99</v>
      </c>
      <c r="E814">
        <v>99</v>
      </c>
      <c r="F814">
        <v>99</v>
      </c>
      <c r="G814">
        <v>99</v>
      </c>
      <c r="H814">
        <v>99</v>
      </c>
      <c r="I814">
        <v>99</v>
      </c>
      <c r="J814">
        <v>999</v>
      </c>
      <c r="K814">
        <v>99</v>
      </c>
      <c r="L814">
        <v>9</v>
      </c>
      <c r="M814">
        <v>99</v>
      </c>
      <c r="N814">
        <v>99</v>
      </c>
      <c r="O814">
        <v>99</v>
      </c>
      <c r="P814">
        <v>9999</v>
      </c>
      <c r="Q814">
        <v>805</v>
      </c>
      <c r="R814">
        <v>925</v>
      </c>
      <c r="S814">
        <v>9</v>
      </c>
      <c r="T814">
        <v>10.420540540540545</v>
      </c>
      <c r="U814">
        <v>48.941621621621557</v>
      </c>
      <c r="V814">
        <v>2.3783783783783794</v>
      </c>
      <c r="W814">
        <v>74.702702702702723</v>
      </c>
      <c r="X814">
        <v>100</v>
      </c>
      <c r="Y814">
        <v>99.675675675675677</v>
      </c>
      <c r="Z814">
        <v>93.297297297297305</v>
      </c>
      <c r="AA814">
        <v>8.7044795902982024</v>
      </c>
      <c r="AB814">
        <v>0</v>
      </c>
      <c r="AC814">
        <v>2.3704053091059194</v>
      </c>
      <c r="AE814">
        <v>46.089104325283991</v>
      </c>
      <c r="AG814">
        <v>7.1257992450504579</v>
      </c>
      <c r="AH814">
        <v>9.4368904433948018</v>
      </c>
    </row>
    <row r="815" spans="1:34">
      <c r="A815">
        <v>11</v>
      </c>
      <c r="B815">
        <v>373</v>
      </c>
      <c r="C815">
        <v>2000</v>
      </c>
      <c r="D815">
        <v>99</v>
      </c>
      <c r="E815">
        <v>99</v>
      </c>
      <c r="F815">
        <v>99</v>
      </c>
      <c r="G815">
        <v>99</v>
      </c>
      <c r="H815">
        <v>99</v>
      </c>
      <c r="I815">
        <v>99</v>
      </c>
      <c r="J815">
        <v>999</v>
      </c>
      <c r="K815">
        <v>99</v>
      </c>
      <c r="L815">
        <v>10</v>
      </c>
      <c r="M815">
        <v>99</v>
      </c>
      <c r="N815">
        <v>99</v>
      </c>
      <c r="O815">
        <v>99</v>
      </c>
      <c r="P815">
        <v>9999</v>
      </c>
      <c r="Q815">
        <v>276</v>
      </c>
      <c r="R815">
        <v>303</v>
      </c>
      <c r="S815">
        <v>10</v>
      </c>
      <c r="T815">
        <v>10.950495049504951</v>
      </c>
      <c r="U815">
        <v>52.342904290429047</v>
      </c>
      <c r="V815">
        <v>0.66006600660066006</v>
      </c>
      <c r="W815">
        <v>83.168316831683157</v>
      </c>
      <c r="X815">
        <v>100</v>
      </c>
      <c r="Y815">
        <v>100</v>
      </c>
      <c r="Z815">
        <v>98.679867986798726</v>
      </c>
      <c r="AA815">
        <v>7.5112505812594845</v>
      </c>
      <c r="AB815">
        <v>0</v>
      </c>
      <c r="AC815">
        <v>2.4711252803056274</v>
      </c>
      <c r="AE815">
        <v>40.41288939528345</v>
      </c>
      <c r="AG815">
        <v>2.3341807256759881</v>
      </c>
      <c r="AH815">
        <v>3.3060488777185704</v>
      </c>
    </row>
    <row r="816" spans="1:34">
      <c r="A816">
        <v>11</v>
      </c>
      <c r="B816">
        <v>374</v>
      </c>
      <c r="C816">
        <v>2000</v>
      </c>
      <c r="D816">
        <v>99</v>
      </c>
      <c r="E816">
        <v>99</v>
      </c>
      <c r="F816">
        <v>99</v>
      </c>
      <c r="G816">
        <v>99</v>
      </c>
      <c r="H816">
        <v>99</v>
      </c>
      <c r="I816">
        <v>99</v>
      </c>
      <c r="J816">
        <v>999</v>
      </c>
      <c r="K816">
        <v>99</v>
      </c>
      <c r="L816">
        <v>11</v>
      </c>
      <c r="M816">
        <v>99</v>
      </c>
      <c r="N816">
        <v>99</v>
      </c>
      <c r="O816">
        <v>99</v>
      </c>
      <c r="P816">
        <v>9999</v>
      </c>
      <c r="Q816">
        <v>225</v>
      </c>
      <c r="R816">
        <v>240</v>
      </c>
      <c r="S816">
        <v>11</v>
      </c>
      <c r="T816">
        <v>10.991666666666671</v>
      </c>
      <c r="U816">
        <v>55.027083333333351</v>
      </c>
      <c r="V816">
        <v>0.4166666666666668</v>
      </c>
      <c r="W816">
        <v>81.666666666666686</v>
      </c>
      <c r="X816">
        <v>100</v>
      </c>
      <c r="Y816">
        <v>100</v>
      </c>
      <c r="Z816">
        <v>99.583333333333314</v>
      </c>
      <c r="AA816">
        <v>7.7791157269352897</v>
      </c>
      <c r="AB816">
        <v>0</v>
      </c>
      <c r="AC816">
        <v>2.642586590613234</v>
      </c>
      <c r="AE816">
        <v>40.380718562506793</v>
      </c>
      <c r="AG816">
        <v>1.848856020337416</v>
      </c>
      <c r="AH816">
        <v>2.7529388270790061</v>
      </c>
    </row>
    <row r="817" spans="1:34">
      <c r="A817">
        <v>11</v>
      </c>
      <c r="B817">
        <v>375</v>
      </c>
      <c r="C817">
        <v>2000</v>
      </c>
      <c r="D817">
        <v>99</v>
      </c>
      <c r="E817">
        <v>99</v>
      </c>
      <c r="F817">
        <v>99</v>
      </c>
      <c r="G817">
        <v>99</v>
      </c>
      <c r="H817">
        <v>99</v>
      </c>
      <c r="I817">
        <v>99</v>
      </c>
      <c r="J817">
        <v>999</v>
      </c>
      <c r="K817">
        <v>99</v>
      </c>
      <c r="L817">
        <v>12</v>
      </c>
      <c r="M817">
        <v>99</v>
      </c>
      <c r="N817">
        <v>99</v>
      </c>
      <c r="O817">
        <v>99</v>
      </c>
      <c r="P817">
        <v>9999</v>
      </c>
      <c r="Q817">
        <v>78</v>
      </c>
      <c r="R817">
        <v>81</v>
      </c>
      <c r="S817">
        <v>12</v>
      </c>
      <c r="T817">
        <v>11.481481481481479</v>
      </c>
      <c r="U817">
        <v>57.869135802469145</v>
      </c>
      <c r="V817">
        <v>1.2345679012345681</v>
      </c>
      <c r="W817">
        <v>83.950617283950621</v>
      </c>
      <c r="X817">
        <v>100</v>
      </c>
      <c r="Y817">
        <v>100</v>
      </c>
      <c r="Z817">
        <v>97.530864197530875</v>
      </c>
      <c r="AA817">
        <v>8.6304891922534566</v>
      </c>
      <c r="AB817">
        <v>0</v>
      </c>
      <c r="AC817">
        <v>2.8114014391627222</v>
      </c>
      <c r="AE817">
        <v>42.318020122665239</v>
      </c>
      <c r="AG817">
        <v>0.62398890686387798</v>
      </c>
      <c r="AH817">
        <v>0.97710411222126481</v>
      </c>
    </row>
    <row r="818" spans="1:34">
      <c r="A818">
        <v>11</v>
      </c>
      <c r="B818">
        <v>376</v>
      </c>
      <c r="C818">
        <v>2000</v>
      </c>
      <c r="D818">
        <v>99</v>
      </c>
      <c r="E818">
        <v>99</v>
      </c>
      <c r="F818">
        <v>99</v>
      </c>
      <c r="G818">
        <v>99</v>
      </c>
      <c r="H818">
        <v>99</v>
      </c>
      <c r="I818">
        <v>99</v>
      </c>
      <c r="J818">
        <v>999</v>
      </c>
      <c r="K818">
        <v>99</v>
      </c>
      <c r="L818">
        <v>13</v>
      </c>
      <c r="M818">
        <v>99</v>
      </c>
      <c r="N818">
        <v>99</v>
      </c>
      <c r="O818">
        <v>99</v>
      </c>
      <c r="P818">
        <v>9999</v>
      </c>
      <c r="Q818">
        <v>18</v>
      </c>
      <c r="R818">
        <v>17</v>
      </c>
      <c r="S818">
        <v>13</v>
      </c>
      <c r="T818">
        <v>11.529411764705882</v>
      </c>
      <c r="U818">
        <v>55.376470588235293</v>
      </c>
      <c r="V818">
        <v>0</v>
      </c>
      <c r="W818">
        <v>82.352941176470608</v>
      </c>
      <c r="X818">
        <v>100</v>
      </c>
      <c r="Y818">
        <v>100</v>
      </c>
      <c r="Z818">
        <v>100</v>
      </c>
      <c r="AA818">
        <v>6.6793385910463616</v>
      </c>
      <c r="AB818">
        <v>0</v>
      </c>
      <c r="AC818">
        <v>3.145821636969631</v>
      </c>
      <c r="AE818">
        <v>16.016546092315647</v>
      </c>
      <c r="AG818">
        <v>0.1309606347739003</v>
      </c>
      <c r="AH818">
        <v>0.19623795947542311</v>
      </c>
    </row>
    <row r="819" spans="1:34">
      <c r="A819">
        <v>11</v>
      </c>
      <c r="B819">
        <v>377</v>
      </c>
      <c r="C819">
        <v>2000</v>
      </c>
      <c r="D819">
        <v>99</v>
      </c>
      <c r="E819">
        <v>99</v>
      </c>
      <c r="F819">
        <v>99</v>
      </c>
      <c r="G819">
        <v>99</v>
      </c>
      <c r="H819">
        <v>99</v>
      </c>
      <c r="I819">
        <v>99</v>
      </c>
      <c r="J819">
        <v>999</v>
      </c>
      <c r="K819">
        <v>99</v>
      </c>
      <c r="L819">
        <v>14</v>
      </c>
      <c r="M819">
        <v>99</v>
      </c>
      <c r="N819">
        <v>99</v>
      </c>
      <c r="O819">
        <v>99</v>
      </c>
      <c r="P819">
        <v>9999</v>
      </c>
      <c r="Q819">
        <v>27</v>
      </c>
      <c r="R819">
        <v>28</v>
      </c>
      <c r="S819">
        <v>14</v>
      </c>
      <c r="T819">
        <v>11.285714285714288</v>
      </c>
      <c r="U819">
        <v>60.160714285714306</v>
      </c>
      <c r="V819">
        <v>0</v>
      </c>
      <c r="W819">
        <v>89.285714285714306</v>
      </c>
      <c r="X819">
        <v>100</v>
      </c>
      <c r="Y819">
        <v>100</v>
      </c>
      <c r="Z819">
        <v>96.428571428571445</v>
      </c>
      <c r="AA819">
        <v>9.6583915876932736</v>
      </c>
      <c r="AB819">
        <v>0</v>
      </c>
      <c r="AC819">
        <v>2.2015764296317744</v>
      </c>
      <c r="AE819">
        <v>24.558011551751903</v>
      </c>
      <c r="AG819">
        <v>0.21569986903936519</v>
      </c>
      <c r="AH819">
        <v>0.35113962474649485</v>
      </c>
    </row>
    <row r="820" spans="1:34">
      <c r="A820">
        <v>11</v>
      </c>
      <c r="B820">
        <v>378</v>
      </c>
      <c r="C820">
        <v>2000</v>
      </c>
      <c r="D820">
        <v>99</v>
      </c>
      <c r="E820">
        <v>99</v>
      </c>
      <c r="F820">
        <v>99</v>
      </c>
      <c r="G820">
        <v>99</v>
      </c>
      <c r="H820">
        <v>99</v>
      </c>
      <c r="I820">
        <v>99</v>
      </c>
      <c r="J820">
        <v>999</v>
      </c>
      <c r="K820">
        <v>99</v>
      </c>
      <c r="L820">
        <v>15</v>
      </c>
      <c r="M820">
        <v>99</v>
      </c>
      <c r="N820">
        <v>99</v>
      </c>
      <c r="O820">
        <v>99</v>
      </c>
      <c r="P820">
        <v>9999</v>
      </c>
      <c r="Q820">
        <v>4</v>
      </c>
      <c r="R820">
        <v>4</v>
      </c>
      <c r="S820">
        <v>15</v>
      </c>
      <c r="T820">
        <v>10.25</v>
      </c>
      <c r="U820">
        <v>59.2</v>
      </c>
      <c r="V820">
        <v>0</v>
      </c>
      <c r="W820">
        <v>75</v>
      </c>
      <c r="X820">
        <v>100</v>
      </c>
      <c r="Y820">
        <v>100</v>
      </c>
      <c r="Z820">
        <v>100</v>
      </c>
      <c r="AA820">
        <v>7.5670337649570012</v>
      </c>
      <c r="AB820">
        <v>0</v>
      </c>
      <c r="AC820">
        <v>2.7726341266023558</v>
      </c>
      <c r="AE820">
        <v>-9.0559781234322845</v>
      </c>
      <c r="AG820">
        <v>3.0814267005623605E-2</v>
      </c>
      <c r="AH820">
        <v>4.9361747189059023E-2</v>
      </c>
    </row>
    <row r="821" spans="1:34">
      <c r="A821">
        <v>11</v>
      </c>
      <c r="B821">
        <v>379</v>
      </c>
      <c r="C821">
        <v>1999</v>
      </c>
      <c r="D821">
        <v>99</v>
      </c>
      <c r="E821">
        <v>99</v>
      </c>
      <c r="F821">
        <v>99</v>
      </c>
      <c r="G821">
        <v>99</v>
      </c>
      <c r="H821">
        <v>99</v>
      </c>
      <c r="I821">
        <v>99</v>
      </c>
      <c r="J821">
        <v>999</v>
      </c>
      <c r="K821">
        <v>99</v>
      </c>
      <c r="L821">
        <v>1</v>
      </c>
      <c r="M821">
        <v>99</v>
      </c>
      <c r="N821">
        <v>99</v>
      </c>
      <c r="O821">
        <v>99</v>
      </c>
      <c r="P821">
        <v>9999</v>
      </c>
      <c r="Q821">
        <v>60</v>
      </c>
      <c r="R821">
        <v>74</v>
      </c>
      <c r="S821">
        <v>1</v>
      </c>
      <c r="T821">
        <v>2.2297297297297294</v>
      </c>
      <c r="U821">
        <v>20.213513513513519</v>
      </c>
      <c r="V821">
        <v>0</v>
      </c>
      <c r="W821">
        <v>0</v>
      </c>
      <c r="X821">
        <v>75.675675675675691</v>
      </c>
      <c r="Y821">
        <v>29.729729729729719</v>
      </c>
      <c r="Z821">
        <v>2.7027027027027031</v>
      </c>
      <c r="AA821">
        <v>5.8358936952955265</v>
      </c>
      <c r="AB821">
        <v>0</v>
      </c>
      <c r="AC821">
        <v>1.2471296481867522</v>
      </c>
      <c r="AE821">
        <v>43.831930750368038</v>
      </c>
      <c r="AG821">
        <v>0.54202527009705193</v>
      </c>
      <c r="AH821">
        <v>0.30128047221957566</v>
      </c>
    </row>
    <row r="822" spans="1:34">
      <c r="A822">
        <v>11</v>
      </c>
      <c r="B822">
        <v>380</v>
      </c>
      <c r="C822">
        <v>1999</v>
      </c>
      <c r="D822">
        <v>99</v>
      </c>
      <c r="E822">
        <v>99</v>
      </c>
      <c r="F822">
        <v>99</v>
      </c>
      <c r="G822">
        <v>99</v>
      </c>
      <c r="H822">
        <v>99</v>
      </c>
      <c r="I822">
        <v>99</v>
      </c>
      <c r="J822">
        <v>999</v>
      </c>
      <c r="K822">
        <v>99</v>
      </c>
      <c r="L822">
        <v>2</v>
      </c>
      <c r="M822">
        <v>99</v>
      </c>
      <c r="N822">
        <v>99</v>
      </c>
      <c r="O822">
        <v>99</v>
      </c>
      <c r="P822">
        <v>9999</v>
      </c>
      <c r="Q822">
        <v>313</v>
      </c>
      <c r="R822">
        <v>380</v>
      </c>
      <c r="S822">
        <v>2</v>
      </c>
      <c r="T822">
        <v>3.5868421052631594</v>
      </c>
      <c r="U822">
        <v>22.823947368421049</v>
      </c>
      <c r="V822">
        <v>0</v>
      </c>
      <c r="W822">
        <v>1.0526315789473681</v>
      </c>
      <c r="X822">
        <v>88.15789473684211</v>
      </c>
      <c r="Y822">
        <v>41.578947368421048</v>
      </c>
      <c r="Z822">
        <v>3.9473684210526319</v>
      </c>
      <c r="AA822">
        <v>6.3334184830501004</v>
      </c>
      <c r="AB822">
        <v>0</v>
      </c>
      <c r="AC822">
        <v>1.5149554540318437</v>
      </c>
      <c r="AE822">
        <v>51.951124933124362</v>
      </c>
      <c r="AG822">
        <v>2.7833730086064818</v>
      </c>
      <c r="AH822">
        <v>1.746915138125152</v>
      </c>
    </row>
    <row r="823" spans="1:34">
      <c r="A823">
        <v>11</v>
      </c>
      <c r="B823">
        <v>381</v>
      </c>
      <c r="C823">
        <v>1999</v>
      </c>
      <c r="D823">
        <v>99</v>
      </c>
      <c r="E823">
        <v>99</v>
      </c>
      <c r="F823">
        <v>99</v>
      </c>
      <c r="G823">
        <v>99</v>
      </c>
      <c r="H823">
        <v>99</v>
      </c>
      <c r="I823">
        <v>99</v>
      </c>
      <c r="J823">
        <v>999</v>
      </c>
      <c r="K823">
        <v>99</v>
      </c>
      <c r="L823">
        <v>3</v>
      </c>
      <c r="M823">
        <v>99</v>
      </c>
      <c r="N823">
        <v>99</v>
      </c>
      <c r="O823">
        <v>99</v>
      </c>
      <c r="P823">
        <v>9999</v>
      </c>
      <c r="Q823">
        <v>714</v>
      </c>
      <c r="R823">
        <v>851</v>
      </c>
      <c r="S823">
        <v>3</v>
      </c>
      <c r="T823">
        <v>4.6451233842538189</v>
      </c>
      <c r="U823">
        <v>24.722679200940096</v>
      </c>
      <c r="V823">
        <v>0</v>
      </c>
      <c r="W823">
        <v>1.0575793184488833</v>
      </c>
      <c r="X823">
        <v>92.126909518213893</v>
      </c>
      <c r="Y823">
        <v>55.699177438307878</v>
      </c>
      <c r="Z823">
        <v>6.227967097532316</v>
      </c>
      <c r="AA823">
        <v>6.5555416310839885</v>
      </c>
      <c r="AB823">
        <v>0</v>
      </c>
      <c r="AC823">
        <v>1.5187149238843252</v>
      </c>
      <c r="AE823">
        <v>38.404579151306272</v>
      </c>
      <c r="AG823">
        <v>6.2332906061160944</v>
      </c>
      <c r="AH823">
        <v>4.2376252540631505</v>
      </c>
    </row>
    <row r="824" spans="1:34">
      <c r="A824">
        <v>11</v>
      </c>
      <c r="B824">
        <v>382</v>
      </c>
      <c r="C824">
        <v>1999</v>
      </c>
      <c r="D824">
        <v>99</v>
      </c>
      <c r="E824">
        <v>99</v>
      </c>
      <c r="F824">
        <v>99</v>
      </c>
      <c r="G824">
        <v>99</v>
      </c>
      <c r="H824">
        <v>99</v>
      </c>
      <c r="I824">
        <v>99</v>
      </c>
      <c r="J824">
        <v>999</v>
      </c>
      <c r="K824">
        <v>99</v>
      </c>
      <c r="L824">
        <v>4</v>
      </c>
      <c r="M824">
        <v>99</v>
      </c>
      <c r="N824">
        <v>99</v>
      </c>
      <c r="O824">
        <v>99</v>
      </c>
      <c r="P824">
        <v>9999</v>
      </c>
      <c r="Q824">
        <v>1489</v>
      </c>
      <c r="R824">
        <v>1901</v>
      </c>
      <c r="S824">
        <v>4</v>
      </c>
      <c r="T824">
        <v>5.8164124145186715</v>
      </c>
      <c r="U824">
        <v>28.236191478169321</v>
      </c>
      <c r="V824">
        <v>0</v>
      </c>
      <c r="W824">
        <v>6.3124671225670701</v>
      </c>
      <c r="X824">
        <v>98.106259863229852</v>
      </c>
      <c r="Y824">
        <v>74.802735402419813</v>
      </c>
      <c r="Z824">
        <v>17.148869016307206</v>
      </c>
      <c r="AA824">
        <v>7.0193116805236508</v>
      </c>
      <c r="AB824">
        <v>0</v>
      </c>
      <c r="AC824">
        <v>1.7528706346125549</v>
      </c>
      <c r="AE824">
        <v>42.695238108621758</v>
      </c>
      <c r="AG824">
        <v>13.92418970884453</v>
      </c>
      <c r="AH824">
        <v>10.811493453222438</v>
      </c>
    </row>
    <row r="825" spans="1:34">
      <c r="A825">
        <v>11</v>
      </c>
      <c r="B825">
        <v>383</v>
      </c>
      <c r="C825">
        <v>1999</v>
      </c>
      <c r="D825">
        <v>99</v>
      </c>
      <c r="E825">
        <v>99</v>
      </c>
      <c r="F825">
        <v>99</v>
      </c>
      <c r="G825">
        <v>99</v>
      </c>
      <c r="H825">
        <v>99</v>
      </c>
      <c r="I825">
        <v>99</v>
      </c>
      <c r="J825">
        <v>999</v>
      </c>
      <c r="K825">
        <v>99</v>
      </c>
      <c r="L825">
        <v>5</v>
      </c>
      <c r="M825">
        <v>99</v>
      </c>
      <c r="N825">
        <v>99</v>
      </c>
      <c r="O825">
        <v>99</v>
      </c>
      <c r="P825">
        <v>9999</v>
      </c>
      <c r="Q825">
        <v>2734</v>
      </c>
      <c r="R825">
        <v>3602</v>
      </c>
      <c r="S825">
        <v>5</v>
      </c>
      <c r="T825">
        <v>7.2840088839533585</v>
      </c>
      <c r="U825">
        <v>32.52878956135487</v>
      </c>
      <c r="V825">
        <v>0</v>
      </c>
      <c r="W825">
        <v>22.876179900055526</v>
      </c>
      <c r="X825">
        <v>99.833425874514163</v>
      </c>
      <c r="Y825">
        <v>90.449750138811766</v>
      </c>
      <c r="Z825">
        <v>35.397001665741257</v>
      </c>
      <c r="AA825">
        <v>7.6105154707705891</v>
      </c>
      <c r="AB825">
        <v>0</v>
      </c>
      <c r="AC825">
        <v>1.9870806289115672</v>
      </c>
      <c r="AE825">
        <v>50.052782001333682</v>
      </c>
      <c r="AG825">
        <v>26.383446255264609</v>
      </c>
      <c r="AH825">
        <v>23.599840396679955</v>
      </c>
    </row>
    <row r="826" spans="1:34">
      <c r="A826">
        <v>11</v>
      </c>
      <c r="B826">
        <v>384</v>
      </c>
      <c r="C826">
        <v>1999</v>
      </c>
      <c r="D826">
        <v>99</v>
      </c>
      <c r="E826">
        <v>99</v>
      </c>
      <c r="F826">
        <v>99</v>
      </c>
      <c r="G826">
        <v>99</v>
      </c>
      <c r="H826">
        <v>99</v>
      </c>
      <c r="I826">
        <v>99</v>
      </c>
      <c r="J826">
        <v>999</v>
      </c>
      <c r="K826">
        <v>99</v>
      </c>
      <c r="L826">
        <v>6</v>
      </c>
      <c r="M826">
        <v>99</v>
      </c>
      <c r="N826">
        <v>99</v>
      </c>
      <c r="O826">
        <v>99</v>
      </c>
      <c r="P826">
        <v>9999</v>
      </c>
      <c r="Q826">
        <v>2060</v>
      </c>
      <c r="R826">
        <v>2570</v>
      </c>
      <c r="S826">
        <v>6</v>
      </c>
      <c r="T826">
        <v>8.4821011673151752</v>
      </c>
      <c r="U826">
        <v>38.091245136186807</v>
      </c>
      <c r="V826">
        <v>14.902723735408555</v>
      </c>
      <c r="W826">
        <v>43.696498054474723</v>
      </c>
      <c r="X826">
        <v>99.922178988326863</v>
      </c>
      <c r="Y826">
        <v>97.548638132295707</v>
      </c>
      <c r="Z826">
        <v>61.984435797665363</v>
      </c>
      <c r="AA826">
        <v>8.6352614594451751</v>
      </c>
      <c r="AB826">
        <v>0</v>
      </c>
      <c r="AC826">
        <v>2.1445502964959746</v>
      </c>
      <c r="AE826">
        <v>51.818853099598357</v>
      </c>
      <c r="AG826">
        <v>18.824391137154368</v>
      </c>
      <c r="AH826">
        <v>19.717676953937222</v>
      </c>
    </row>
    <row r="827" spans="1:34">
      <c r="A827">
        <v>11</v>
      </c>
      <c r="B827">
        <v>385</v>
      </c>
      <c r="C827">
        <v>1999</v>
      </c>
      <c r="D827">
        <v>99</v>
      </c>
      <c r="E827">
        <v>99</v>
      </c>
      <c r="F827">
        <v>99</v>
      </c>
      <c r="G827">
        <v>99</v>
      </c>
      <c r="H827">
        <v>99</v>
      </c>
      <c r="I827">
        <v>99</v>
      </c>
      <c r="J827">
        <v>999</v>
      </c>
      <c r="K827">
        <v>99</v>
      </c>
      <c r="L827">
        <v>7</v>
      </c>
      <c r="M827">
        <v>99</v>
      </c>
      <c r="N827">
        <v>99</v>
      </c>
      <c r="O827">
        <v>99</v>
      </c>
      <c r="P827">
        <v>9999</v>
      </c>
      <c r="Q827">
        <v>1138</v>
      </c>
      <c r="R827">
        <v>1328</v>
      </c>
      <c r="S827">
        <v>7</v>
      </c>
      <c r="T827">
        <v>9.1121987951807224</v>
      </c>
      <c r="U827">
        <v>41.694352409638526</v>
      </c>
      <c r="V827">
        <v>9.7891566265060241</v>
      </c>
      <c r="W827">
        <v>55.346385542168683</v>
      </c>
      <c r="X827">
        <v>100</v>
      </c>
      <c r="Y827">
        <v>99.021084337349379</v>
      </c>
      <c r="Z827">
        <v>74.623493975903614</v>
      </c>
      <c r="AA827">
        <v>9.0059028351304349</v>
      </c>
      <c r="AB827">
        <v>0</v>
      </c>
      <c r="AC827">
        <v>2.2625623834037687</v>
      </c>
      <c r="AE827">
        <v>54.767207136190336</v>
      </c>
      <c r="AG827">
        <v>9.7271561984984398</v>
      </c>
      <c r="AH827">
        <v>11.152513621369913</v>
      </c>
    </row>
    <row r="828" spans="1:34">
      <c r="A828">
        <v>11</v>
      </c>
      <c r="B828">
        <v>386</v>
      </c>
      <c r="C828">
        <v>1999</v>
      </c>
      <c r="D828">
        <v>99</v>
      </c>
      <c r="E828">
        <v>99</v>
      </c>
      <c r="F828">
        <v>99</v>
      </c>
      <c r="G828">
        <v>99</v>
      </c>
      <c r="H828">
        <v>99</v>
      </c>
      <c r="I828">
        <v>99</v>
      </c>
      <c r="J828">
        <v>999</v>
      </c>
      <c r="K828">
        <v>99</v>
      </c>
      <c r="L828">
        <v>8</v>
      </c>
      <c r="M828">
        <v>99</v>
      </c>
      <c r="N828">
        <v>99</v>
      </c>
      <c r="O828">
        <v>99</v>
      </c>
      <c r="P828">
        <v>9999</v>
      </c>
      <c r="Q828">
        <v>1336</v>
      </c>
      <c r="R828">
        <v>1559.5</v>
      </c>
      <c r="S828">
        <v>7.9974350753446624</v>
      </c>
      <c r="T828">
        <v>9.7697980121833918</v>
      </c>
      <c r="U828">
        <v>44.839050977877442</v>
      </c>
      <c r="V828">
        <v>4.168002564924655</v>
      </c>
      <c r="W828">
        <v>66.3674254568772</v>
      </c>
      <c r="X828">
        <v>99.967938441808286</v>
      </c>
      <c r="Y828">
        <v>99.775569092657889</v>
      </c>
      <c r="Z828">
        <v>85.21962167361329</v>
      </c>
      <c r="AA828">
        <v>8.8918027603658309</v>
      </c>
      <c r="AC828">
        <v>2.3106535658748402</v>
      </c>
      <c r="AE828">
        <v>50.155651273165688</v>
      </c>
      <c r="AG828">
        <v>11.422816334004763</v>
      </c>
      <c r="AH828">
        <v>14.08442902838757</v>
      </c>
    </row>
    <row r="829" spans="1:34">
      <c r="A829">
        <v>11</v>
      </c>
      <c r="B829">
        <v>387</v>
      </c>
      <c r="C829">
        <v>1999</v>
      </c>
      <c r="D829">
        <v>99</v>
      </c>
      <c r="E829">
        <v>99</v>
      </c>
      <c r="F829">
        <v>99</v>
      </c>
      <c r="G829">
        <v>99</v>
      </c>
      <c r="H829">
        <v>99</v>
      </c>
      <c r="I829">
        <v>99</v>
      </c>
      <c r="J829">
        <v>999</v>
      </c>
      <c r="K829">
        <v>99</v>
      </c>
      <c r="L829">
        <v>9</v>
      </c>
      <c r="M829">
        <v>99</v>
      </c>
      <c r="N829">
        <v>99</v>
      </c>
      <c r="O829">
        <v>99</v>
      </c>
      <c r="P829">
        <v>9999</v>
      </c>
      <c r="Q829">
        <v>743</v>
      </c>
      <c r="R829">
        <v>821</v>
      </c>
      <c r="S829">
        <v>9</v>
      </c>
      <c r="T829">
        <v>10.427527405602921</v>
      </c>
      <c r="U829">
        <v>49.182582216808811</v>
      </c>
      <c r="V829">
        <v>1.5834348355663823</v>
      </c>
      <c r="W829">
        <v>75.030450669914714</v>
      </c>
      <c r="X829">
        <v>100</v>
      </c>
      <c r="Y829">
        <v>99.87819732034103</v>
      </c>
      <c r="Z829">
        <v>94.031668696711321</v>
      </c>
      <c r="AA829">
        <v>8.952916557816577</v>
      </c>
      <c r="AB829">
        <v>0</v>
      </c>
      <c r="AC829">
        <v>2.4965110564737056</v>
      </c>
      <c r="AE829">
        <v>53.679550594340846</v>
      </c>
      <c r="AG829">
        <v>6.0135506317524241</v>
      </c>
      <c r="AH829">
        <v>8.1330218342739986</v>
      </c>
    </row>
    <row r="830" spans="1:34">
      <c r="A830">
        <v>11</v>
      </c>
      <c r="B830">
        <v>388</v>
      </c>
      <c r="C830">
        <v>1999</v>
      </c>
      <c r="D830">
        <v>99</v>
      </c>
      <c r="E830">
        <v>99</v>
      </c>
      <c r="F830">
        <v>99</v>
      </c>
      <c r="G830">
        <v>99</v>
      </c>
      <c r="H830">
        <v>99</v>
      </c>
      <c r="I830">
        <v>99</v>
      </c>
      <c r="J830">
        <v>999</v>
      </c>
      <c r="K830">
        <v>99</v>
      </c>
      <c r="L830">
        <v>10</v>
      </c>
      <c r="M830">
        <v>99</v>
      </c>
      <c r="N830">
        <v>99</v>
      </c>
      <c r="O830">
        <v>99</v>
      </c>
      <c r="P830">
        <v>9999</v>
      </c>
      <c r="Q830">
        <v>222</v>
      </c>
      <c r="R830">
        <v>224</v>
      </c>
      <c r="S830">
        <v>10</v>
      </c>
      <c r="T830">
        <v>10.808035714285712</v>
      </c>
      <c r="U830">
        <v>51.852232142857119</v>
      </c>
      <c r="V830">
        <v>1.785714285714286</v>
      </c>
      <c r="W830">
        <v>78.571428571428555</v>
      </c>
      <c r="X830">
        <v>100</v>
      </c>
      <c r="Y830">
        <v>100</v>
      </c>
      <c r="Z830">
        <v>96.428571428571445</v>
      </c>
      <c r="AA830">
        <v>8.7313778582337278</v>
      </c>
      <c r="AB830">
        <v>0</v>
      </c>
      <c r="AC830">
        <v>2.7228739541435045</v>
      </c>
      <c r="AE830">
        <v>51.284553063422621</v>
      </c>
      <c r="AG830">
        <v>1.6407251419154001</v>
      </c>
      <c r="AH830">
        <v>2.3394454852140321</v>
      </c>
    </row>
    <row r="831" spans="1:34">
      <c r="A831">
        <v>11</v>
      </c>
      <c r="B831">
        <v>389</v>
      </c>
      <c r="C831">
        <v>1999</v>
      </c>
      <c r="D831">
        <v>99</v>
      </c>
      <c r="E831">
        <v>99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11</v>
      </c>
      <c r="M831">
        <v>99</v>
      </c>
      <c r="N831">
        <v>99</v>
      </c>
      <c r="O831">
        <v>99</v>
      </c>
      <c r="P831">
        <v>9999</v>
      </c>
      <c r="Q831">
        <v>226</v>
      </c>
      <c r="R831">
        <v>238</v>
      </c>
      <c r="S831">
        <v>11</v>
      </c>
      <c r="T831">
        <v>11.340336134453784</v>
      </c>
      <c r="U831">
        <v>55.397058823529406</v>
      </c>
      <c r="V831">
        <v>0.42016806722689054</v>
      </c>
      <c r="W831">
        <v>79.831932773109244</v>
      </c>
      <c r="X831">
        <v>100</v>
      </c>
      <c r="Y831">
        <v>100</v>
      </c>
      <c r="Z831">
        <v>99.159663865546236</v>
      </c>
      <c r="AA831">
        <v>8.292268328904612</v>
      </c>
      <c r="AB831">
        <v>0</v>
      </c>
      <c r="AC831">
        <v>2.6133406717926295</v>
      </c>
      <c r="AE831">
        <v>48.69214171771798</v>
      </c>
      <c r="AG831">
        <v>1.743270463285113</v>
      </c>
      <c r="AH831">
        <v>2.6555905776032871</v>
      </c>
    </row>
    <row r="832" spans="1:34">
      <c r="A832">
        <v>11</v>
      </c>
      <c r="B832">
        <v>390</v>
      </c>
      <c r="C832">
        <v>1999</v>
      </c>
      <c r="D832">
        <v>99</v>
      </c>
      <c r="E832">
        <v>99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12</v>
      </c>
      <c r="M832">
        <v>99</v>
      </c>
      <c r="N832">
        <v>99</v>
      </c>
      <c r="O832">
        <v>99</v>
      </c>
      <c r="P832">
        <v>9999</v>
      </c>
      <c r="Q832">
        <v>54</v>
      </c>
      <c r="R832">
        <v>55</v>
      </c>
      <c r="S832">
        <v>12</v>
      </c>
      <c r="T832">
        <v>12.21818181818182</v>
      </c>
      <c r="U832">
        <v>56.71272727272725</v>
      </c>
      <c r="V832">
        <v>0</v>
      </c>
      <c r="W832">
        <v>87.272727272727266</v>
      </c>
      <c r="X832">
        <v>100</v>
      </c>
      <c r="Y832">
        <v>100</v>
      </c>
      <c r="Z832">
        <v>100</v>
      </c>
      <c r="AA832">
        <v>6.1053495036717891</v>
      </c>
      <c r="AB832">
        <v>0</v>
      </c>
      <c r="AC832">
        <v>2.6607648188984339</v>
      </c>
      <c r="AE832">
        <v>46.263167789923358</v>
      </c>
      <c r="AG832">
        <v>0.40285661966672787</v>
      </c>
      <c r="AH832">
        <v>0.62826183242900147</v>
      </c>
    </row>
    <row r="833" spans="1:34">
      <c r="A833">
        <v>11</v>
      </c>
      <c r="B833">
        <v>391</v>
      </c>
      <c r="C833">
        <v>1999</v>
      </c>
      <c r="D833">
        <v>99</v>
      </c>
      <c r="E833">
        <v>99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13</v>
      </c>
      <c r="M833">
        <v>99</v>
      </c>
      <c r="N833">
        <v>99</v>
      </c>
      <c r="O833">
        <v>99</v>
      </c>
      <c r="P833">
        <v>9999</v>
      </c>
      <c r="Q833">
        <v>24</v>
      </c>
      <c r="R833">
        <v>24</v>
      </c>
      <c r="S833">
        <v>13</v>
      </c>
      <c r="T833">
        <v>11.416666666666664</v>
      </c>
      <c r="U833">
        <v>58.370833333333309</v>
      </c>
      <c r="V833">
        <v>0</v>
      </c>
      <c r="W833">
        <v>87.5</v>
      </c>
      <c r="X833">
        <v>100</v>
      </c>
      <c r="Y833">
        <v>100</v>
      </c>
      <c r="Z833">
        <v>95.833333333333314</v>
      </c>
      <c r="AA833">
        <v>9.9644149839428167</v>
      </c>
      <c r="AB833">
        <v>0</v>
      </c>
      <c r="AC833">
        <v>3.0539137003014498</v>
      </c>
      <c r="AE833">
        <v>71.528057701034655</v>
      </c>
      <c r="AG833">
        <v>0.17579197949093578</v>
      </c>
      <c r="AH833">
        <v>0.28216594032116837</v>
      </c>
    </row>
    <row r="834" spans="1:34">
      <c r="A834">
        <v>11</v>
      </c>
      <c r="B834">
        <v>392</v>
      </c>
      <c r="C834">
        <v>1999</v>
      </c>
      <c r="D834">
        <v>99</v>
      </c>
      <c r="E834">
        <v>99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14</v>
      </c>
      <c r="M834">
        <v>99</v>
      </c>
      <c r="N834">
        <v>99</v>
      </c>
      <c r="O834">
        <v>99</v>
      </c>
      <c r="P834">
        <v>9999</v>
      </c>
      <c r="Q834">
        <v>21</v>
      </c>
      <c r="R834">
        <v>21</v>
      </c>
      <c r="S834">
        <v>14</v>
      </c>
      <c r="T834">
        <v>11.809523809523805</v>
      </c>
      <c r="U834">
        <v>60.957142857142806</v>
      </c>
      <c r="V834">
        <v>0</v>
      </c>
      <c r="W834">
        <v>90.476190476190439</v>
      </c>
      <c r="X834">
        <v>100</v>
      </c>
      <c r="Y834">
        <v>100</v>
      </c>
      <c r="Z834">
        <v>100</v>
      </c>
      <c r="AA834">
        <v>9.1527550590010822</v>
      </c>
      <c r="AB834">
        <v>0</v>
      </c>
      <c r="AC834">
        <v>2.3627878533438595</v>
      </c>
      <c r="AE834">
        <v>41.843021640927127</v>
      </c>
      <c r="AG834">
        <v>0.15381798205456876</v>
      </c>
      <c r="AH834">
        <v>0.2578346921301502</v>
      </c>
    </row>
    <row r="835" spans="1:34">
      <c r="A835">
        <v>11</v>
      </c>
      <c r="B835">
        <v>393</v>
      </c>
      <c r="C835">
        <v>1999</v>
      </c>
      <c r="D835">
        <v>99</v>
      </c>
      <c r="E835">
        <v>99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15</v>
      </c>
      <c r="M835">
        <v>99</v>
      </c>
      <c r="N835">
        <v>99</v>
      </c>
      <c r="O835">
        <v>99</v>
      </c>
      <c r="P835">
        <v>9999</v>
      </c>
      <c r="Q835">
        <v>5</v>
      </c>
      <c r="R835">
        <v>4</v>
      </c>
      <c r="S835">
        <v>15</v>
      </c>
      <c r="T835">
        <v>12</v>
      </c>
      <c r="U835">
        <v>64.425000000000011</v>
      </c>
      <c r="V835">
        <v>0</v>
      </c>
      <c r="W835">
        <v>75</v>
      </c>
      <c r="X835">
        <v>100</v>
      </c>
      <c r="Y835">
        <v>100</v>
      </c>
      <c r="Z835">
        <v>100</v>
      </c>
      <c r="AA835">
        <v>5.889556434910741</v>
      </c>
      <c r="AB835">
        <v>0</v>
      </c>
      <c r="AC835">
        <v>3.0822070014844876</v>
      </c>
      <c r="AE835">
        <v>32.914974224913131</v>
      </c>
      <c r="AG835">
        <v>2.929866324848928E-2</v>
      </c>
      <c r="AH835">
        <v>5.1905320023388594E-2</v>
      </c>
    </row>
    <row r="836" spans="1:34">
      <c r="A836">
        <v>11</v>
      </c>
      <c r="B836">
        <v>394</v>
      </c>
      <c r="C836">
        <v>1998</v>
      </c>
      <c r="D836">
        <v>99</v>
      </c>
      <c r="E836">
        <v>99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1</v>
      </c>
      <c r="M836">
        <v>99</v>
      </c>
      <c r="N836">
        <v>99</v>
      </c>
      <c r="O836">
        <v>99</v>
      </c>
      <c r="P836">
        <v>9999</v>
      </c>
      <c r="Q836">
        <v>46</v>
      </c>
      <c r="R836">
        <v>50</v>
      </c>
      <c r="S836">
        <v>1</v>
      </c>
      <c r="T836">
        <v>2.2000000000000002</v>
      </c>
      <c r="U836">
        <v>19.350000000000001</v>
      </c>
      <c r="V836">
        <v>0</v>
      </c>
      <c r="W836">
        <v>0</v>
      </c>
      <c r="X836">
        <v>62</v>
      </c>
      <c r="Y836">
        <v>28</v>
      </c>
      <c r="Z836">
        <v>6</v>
      </c>
      <c r="AA836">
        <v>6.8110571866634579</v>
      </c>
      <c r="AB836">
        <v>0</v>
      </c>
      <c r="AC836">
        <v>1.0198039027185564</v>
      </c>
      <c r="AE836">
        <v>53.124538440000975</v>
      </c>
      <c r="AG836">
        <v>0.35896331394931447</v>
      </c>
      <c r="AH836">
        <v>0.18936980664315139</v>
      </c>
    </row>
    <row r="837" spans="1:34">
      <c r="A837">
        <v>11</v>
      </c>
      <c r="B837">
        <v>395</v>
      </c>
      <c r="C837">
        <v>1998</v>
      </c>
      <c r="D837">
        <v>99</v>
      </c>
      <c r="E837">
        <v>99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2</v>
      </c>
      <c r="M837">
        <v>99</v>
      </c>
      <c r="N837">
        <v>99</v>
      </c>
      <c r="O837">
        <v>99</v>
      </c>
      <c r="P837">
        <v>9999</v>
      </c>
      <c r="Q837">
        <v>268</v>
      </c>
      <c r="R837">
        <v>324</v>
      </c>
      <c r="S837">
        <v>2</v>
      </c>
      <c r="T837">
        <v>3.5679012345679006</v>
      </c>
      <c r="U837">
        <v>22.03117283950618</v>
      </c>
      <c r="V837">
        <v>0</v>
      </c>
      <c r="W837">
        <v>0</v>
      </c>
      <c r="X837">
        <v>82.716049382716065</v>
      </c>
      <c r="Y837">
        <v>38.580246913580247</v>
      </c>
      <c r="Z837">
        <v>3.7037037037037042</v>
      </c>
      <c r="AA837">
        <v>6.2273379650232528</v>
      </c>
      <c r="AB837">
        <v>0</v>
      </c>
      <c r="AC837">
        <v>1.5209505767486524</v>
      </c>
      <c r="AE837">
        <v>36.124205173418694</v>
      </c>
      <c r="AG837">
        <v>2.326082274391557</v>
      </c>
      <c r="AH837">
        <v>1.3971479243405469</v>
      </c>
    </row>
    <row r="838" spans="1:34">
      <c r="A838">
        <v>11</v>
      </c>
      <c r="B838">
        <v>396</v>
      </c>
      <c r="C838">
        <v>1998</v>
      </c>
      <c r="D838">
        <v>99</v>
      </c>
      <c r="E838">
        <v>99</v>
      </c>
      <c r="F838">
        <v>99</v>
      </c>
      <c r="G838">
        <v>99</v>
      </c>
      <c r="H838">
        <v>99</v>
      </c>
      <c r="I838">
        <v>99</v>
      </c>
      <c r="J838">
        <v>999</v>
      </c>
      <c r="K838">
        <v>99</v>
      </c>
      <c r="L838">
        <v>3</v>
      </c>
      <c r="M838">
        <v>99</v>
      </c>
      <c r="N838">
        <v>99</v>
      </c>
      <c r="O838">
        <v>99</v>
      </c>
      <c r="P838">
        <v>9999</v>
      </c>
      <c r="Q838">
        <v>731</v>
      </c>
      <c r="R838">
        <v>893</v>
      </c>
      <c r="S838">
        <v>3</v>
      </c>
      <c r="T838">
        <v>4.6931690929451291</v>
      </c>
      <c r="U838">
        <v>24.350167973124343</v>
      </c>
      <c r="V838">
        <v>0</v>
      </c>
      <c r="W838">
        <v>1.1198208286674132</v>
      </c>
      <c r="X838">
        <v>92.721164613661827</v>
      </c>
      <c r="Y838">
        <v>52.295632698768195</v>
      </c>
      <c r="Z838">
        <v>6.2709966405375148</v>
      </c>
      <c r="AA838">
        <v>6.3496737423836942</v>
      </c>
      <c r="AB838">
        <v>0</v>
      </c>
      <c r="AC838">
        <v>1.6617454400652902</v>
      </c>
      <c r="AE838">
        <v>37.21449910428575</v>
      </c>
      <c r="AG838">
        <v>6.4110847871347563</v>
      </c>
      <c r="AH838">
        <v>4.2561133173264514</v>
      </c>
    </row>
    <row r="839" spans="1:34">
      <c r="A839">
        <v>11</v>
      </c>
      <c r="B839">
        <v>397</v>
      </c>
      <c r="C839">
        <v>1998</v>
      </c>
      <c r="D839">
        <v>99</v>
      </c>
      <c r="E839">
        <v>99</v>
      </c>
      <c r="F839">
        <v>99</v>
      </c>
      <c r="G839">
        <v>99</v>
      </c>
      <c r="H839">
        <v>99</v>
      </c>
      <c r="I839">
        <v>99</v>
      </c>
      <c r="J839">
        <v>999</v>
      </c>
      <c r="K839">
        <v>99</v>
      </c>
      <c r="L839">
        <v>4</v>
      </c>
      <c r="M839">
        <v>99</v>
      </c>
      <c r="N839">
        <v>99</v>
      </c>
      <c r="O839">
        <v>99</v>
      </c>
      <c r="P839">
        <v>9999</v>
      </c>
      <c r="Q839">
        <v>1577</v>
      </c>
      <c r="R839">
        <v>1901</v>
      </c>
      <c r="S839">
        <v>4</v>
      </c>
      <c r="T839">
        <v>5.9700157811678078</v>
      </c>
      <c r="U839">
        <v>28.304892162020003</v>
      </c>
      <c r="V839">
        <v>0</v>
      </c>
      <c r="W839">
        <v>7.1541294055760147</v>
      </c>
      <c r="X839">
        <v>98.737506575486591</v>
      </c>
      <c r="Y839">
        <v>76.749079431877931</v>
      </c>
      <c r="Z839">
        <v>16.833245660178854</v>
      </c>
      <c r="AA839">
        <v>6.8250453346892179</v>
      </c>
      <c r="AB839">
        <v>0</v>
      </c>
      <c r="AC839">
        <v>1.7651859925765652</v>
      </c>
      <c r="AE839">
        <v>40.905497546136715</v>
      </c>
      <c r="AG839">
        <v>13.647785196352936</v>
      </c>
      <c r="AH839">
        <v>10.531818922927169</v>
      </c>
    </row>
    <row r="840" spans="1:34">
      <c r="A840">
        <v>11</v>
      </c>
      <c r="B840">
        <v>398</v>
      </c>
      <c r="C840">
        <v>1998</v>
      </c>
      <c r="D840">
        <v>99</v>
      </c>
      <c r="E840">
        <v>99</v>
      </c>
      <c r="F840">
        <v>99</v>
      </c>
      <c r="G840">
        <v>99</v>
      </c>
      <c r="H840">
        <v>99</v>
      </c>
      <c r="I840">
        <v>99</v>
      </c>
      <c r="J840">
        <v>999</v>
      </c>
      <c r="K840">
        <v>99</v>
      </c>
      <c r="L840">
        <v>5</v>
      </c>
      <c r="M840">
        <v>99</v>
      </c>
      <c r="N840">
        <v>99</v>
      </c>
      <c r="O840">
        <v>99</v>
      </c>
      <c r="P840">
        <v>9999</v>
      </c>
      <c r="Q840">
        <v>2750</v>
      </c>
      <c r="R840">
        <v>3504</v>
      </c>
      <c r="S840">
        <v>5</v>
      </c>
      <c r="T840">
        <v>7.3570205479452051</v>
      </c>
      <c r="U840">
        <v>32.783105022831108</v>
      </c>
      <c r="V840">
        <v>0</v>
      </c>
      <c r="W840">
        <v>24.942922374429219</v>
      </c>
      <c r="X840">
        <v>99.771689497716878</v>
      </c>
      <c r="Y840">
        <v>91.238584474885855</v>
      </c>
      <c r="Z840">
        <v>36.643835616438359</v>
      </c>
      <c r="AA840">
        <v>7.6312761395879827</v>
      </c>
      <c r="AB840">
        <v>0</v>
      </c>
      <c r="AC840">
        <v>1.9825413282701705</v>
      </c>
      <c r="AE840">
        <v>46.343861794127939</v>
      </c>
      <c r="AG840">
        <v>25.156149041567954</v>
      </c>
      <c r="AH840">
        <v>22.484019047764473</v>
      </c>
    </row>
    <row r="841" spans="1:34">
      <c r="A841">
        <v>11</v>
      </c>
      <c r="B841">
        <v>399</v>
      </c>
      <c r="C841">
        <v>1998</v>
      </c>
      <c r="D841">
        <v>99</v>
      </c>
      <c r="E841">
        <v>99</v>
      </c>
      <c r="F841">
        <v>99</v>
      </c>
      <c r="G841">
        <v>99</v>
      </c>
      <c r="H841">
        <v>99</v>
      </c>
      <c r="I841">
        <v>99</v>
      </c>
      <c r="J841">
        <v>999</v>
      </c>
      <c r="K841">
        <v>99</v>
      </c>
      <c r="L841">
        <v>6</v>
      </c>
      <c r="M841">
        <v>99</v>
      </c>
      <c r="N841">
        <v>99</v>
      </c>
      <c r="O841">
        <v>99</v>
      </c>
      <c r="P841">
        <v>9999</v>
      </c>
      <c r="Q841">
        <v>2213</v>
      </c>
      <c r="R841">
        <v>2679</v>
      </c>
      <c r="S841">
        <v>6</v>
      </c>
      <c r="T841">
        <v>8.5841731989548347</v>
      </c>
      <c r="U841">
        <v>37.956028368794378</v>
      </c>
      <c r="V841">
        <v>13.811123553564762</v>
      </c>
      <c r="W841">
        <v>48.077640910787593</v>
      </c>
      <c r="X841">
        <v>100</v>
      </c>
      <c r="Y841">
        <v>97.648376259798411</v>
      </c>
      <c r="Z841">
        <v>60.432997387084718</v>
      </c>
      <c r="AA841">
        <v>8.6028155877316816</v>
      </c>
      <c r="AB841">
        <v>0</v>
      </c>
      <c r="AC841">
        <v>2.1903423148854197</v>
      </c>
      <c r="AE841">
        <v>51.908587862969682</v>
      </c>
      <c r="AG841">
        <v>19.233254361404263</v>
      </c>
      <c r="AH841">
        <v>19.902756891641925</v>
      </c>
    </row>
    <row r="842" spans="1:34">
      <c r="A842">
        <v>11</v>
      </c>
      <c r="B842">
        <v>400</v>
      </c>
      <c r="C842">
        <v>1998</v>
      </c>
      <c r="D842">
        <v>99</v>
      </c>
      <c r="E842">
        <v>99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7</v>
      </c>
      <c r="M842">
        <v>99</v>
      </c>
      <c r="N842">
        <v>99</v>
      </c>
      <c r="O842">
        <v>99</v>
      </c>
      <c r="P842">
        <v>9999</v>
      </c>
      <c r="Q842">
        <v>1171</v>
      </c>
      <c r="R842">
        <v>1348</v>
      </c>
      <c r="S842">
        <v>7</v>
      </c>
      <c r="T842">
        <v>9.2878338278931754</v>
      </c>
      <c r="U842">
        <v>41.817878338278966</v>
      </c>
      <c r="V842">
        <v>6.157270029673592</v>
      </c>
      <c r="W842">
        <v>62.240356083086056</v>
      </c>
      <c r="X842">
        <v>100</v>
      </c>
      <c r="Y842">
        <v>98.887240356083097</v>
      </c>
      <c r="Z842">
        <v>76.186943620178013</v>
      </c>
      <c r="AA842">
        <v>8.8451179820147274</v>
      </c>
      <c r="AB842">
        <v>0</v>
      </c>
      <c r="AC842">
        <v>2.3838477976865877</v>
      </c>
      <c r="AE842">
        <v>46.875762012613478</v>
      </c>
      <c r="AG842">
        <v>9.6776509440735179</v>
      </c>
      <c r="AH842">
        <v>11.03345807274189</v>
      </c>
    </row>
    <row r="843" spans="1:34">
      <c r="A843">
        <v>11</v>
      </c>
      <c r="B843">
        <v>401</v>
      </c>
      <c r="C843">
        <v>1998</v>
      </c>
      <c r="D843">
        <v>99</v>
      </c>
      <c r="E843">
        <v>99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8</v>
      </c>
      <c r="M843">
        <v>99</v>
      </c>
      <c r="N843">
        <v>99</v>
      </c>
      <c r="O843">
        <v>99</v>
      </c>
      <c r="P843">
        <v>9999</v>
      </c>
      <c r="Q843">
        <v>1376</v>
      </c>
      <c r="R843">
        <v>1584</v>
      </c>
      <c r="S843">
        <v>8</v>
      </c>
      <c r="T843">
        <v>9.8402777777777768</v>
      </c>
      <c r="U843">
        <v>44.590404040404053</v>
      </c>
      <c r="V843">
        <v>4.5454545454545459</v>
      </c>
      <c r="W843">
        <v>68.497474747474769</v>
      </c>
      <c r="X843">
        <v>100</v>
      </c>
      <c r="Y843">
        <v>99.242424242424235</v>
      </c>
      <c r="Z843">
        <v>83.017676767676761</v>
      </c>
      <c r="AA843">
        <v>9.294319642369171</v>
      </c>
      <c r="AB843">
        <v>0</v>
      </c>
      <c r="AC843">
        <v>2.6312264152086966</v>
      </c>
      <c r="AE843">
        <v>49.32816537364728</v>
      </c>
      <c r="AG843">
        <v>11.371957785914278</v>
      </c>
      <c r="AH843">
        <v>13.824720089895356</v>
      </c>
    </row>
    <row r="844" spans="1:34">
      <c r="A844">
        <v>11</v>
      </c>
      <c r="B844">
        <v>402</v>
      </c>
      <c r="C844">
        <v>1998</v>
      </c>
      <c r="D844">
        <v>99</v>
      </c>
      <c r="E844">
        <v>99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9</v>
      </c>
      <c r="M844">
        <v>99</v>
      </c>
      <c r="N844">
        <v>99</v>
      </c>
      <c r="O844">
        <v>99</v>
      </c>
      <c r="P844">
        <v>9999</v>
      </c>
      <c r="Q844">
        <v>763</v>
      </c>
      <c r="R844">
        <v>849</v>
      </c>
      <c r="S844">
        <v>9</v>
      </c>
      <c r="T844">
        <v>10.452296819787986</v>
      </c>
      <c r="U844">
        <v>48.557479387514704</v>
      </c>
      <c r="V844">
        <v>1.2956419316843348</v>
      </c>
      <c r="W844">
        <v>77.267373380447552</v>
      </c>
      <c r="X844">
        <v>100</v>
      </c>
      <c r="Y844">
        <v>99.882214369846878</v>
      </c>
      <c r="Z844">
        <v>93.875147232037676</v>
      </c>
      <c r="AA844">
        <v>8.5931735997693401</v>
      </c>
      <c r="AB844">
        <v>0</v>
      </c>
      <c r="AC844">
        <v>2.6531573344275396</v>
      </c>
      <c r="AE844">
        <v>42.543209219823758</v>
      </c>
      <c r="AG844">
        <v>6.0951970708593581</v>
      </c>
      <c r="AH844">
        <v>8.0690719274479683</v>
      </c>
    </row>
    <row r="845" spans="1:34">
      <c r="A845">
        <v>11</v>
      </c>
      <c r="B845">
        <v>403</v>
      </c>
      <c r="C845">
        <v>1998</v>
      </c>
      <c r="D845">
        <v>99</v>
      </c>
      <c r="E845">
        <v>99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10</v>
      </c>
      <c r="M845">
        <v>99</v>
      </c>
      <c r="N845">
        <v>99</v>
      </c>
      <c r="O845">
        <v>99</v>
      </c>
      <c r="P845">
        <v>9999</v>
      </c>
      <c r="Q845">
        <v>300</v>
      </c>
      <c r="R845">
        <v>327</v>
      </c>
      <c r="S845">
        <v>10</v>
      </c>
      <c r="T845">
        <v>10.727828746177368</v>
      </c>
      <c r="U845">
        <v>51.04464831804281</v>
      </c>
      <c r="V845">
        <v>1.5290519877675841</v>
      </c>
      <c r="W845">
        <v>79.204892966360859</v>
      </c>
      <c r="X845">
        <v>100</v>
      </c>
      <c r="Y845">
        <v>100</v>
      </c>
      <c r="Z845">
        <v>95.71865443425078</v>
      </c>
      <c r="AA845">
        <v>9.0106576608939548</v>
      </c>
      <c r="AB845">
        <v>0</v>
      </c>
      <c r="AC845">
        <v>2.6914616144482326</v>
      </c>
      <c r="AE845">
        <v>42.845184518411934</v>
      </c>
      <c r="AG845">
        <v>2.3476200732285162</v>
      </c>
      <c r="AH845">
        <v>3.2670646662168745</v>
      </c>
    </row>
    <row r="846" spans="1:34">
      <c r="A846">
        <v>11</v>
      </c>
      <c r="B846">
        <v>404</v>
      </c>
      <c r="C846">
        <v>1998</v>
      </c>
      <c r="D846">
        <v>99</v>
      </c>
      <c r="E846">
        <v>99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11</v>
      </c>
      <c r="M846">
        <v>99</v>
      </c>
      <c r="N846">
        <v>99</v>
      </c>
      <c r="O846">
        <v>99</v>
      </c>
      <c r="P846">
        <v>9999</v>
      </c>
      <c r="Q846">
        <v>254</v>
      </c>
      <c r="R846">
        <v>279</v>
      </c>
      <c r="S846">
        <v>11</v>
      </c>
      <c r="T846">
        <v>11.154121863799284</v>
      </c>
      <c r="U846">
        <v>54.017921146953441</v>
      </c>
      <c r="V846">
        <v>0</v>
      </c>
      <c r="W846">
        <v>79.928315412186379</v>
      </c>
      <c r="X846">
        <v>100</v>
      </c>
      <c r="Y846">
        <v>100</v>
      </c>
      <c r="Z846">
        <v>99.641577060931908</v>
      </c>
      <c r="AA846">
        <v>8.8067850989294563</v>
      </c>
      <c r="AB846">
        <v>0</v>
      </c>
      <c r="AC846">
        <v>2.6167182104755806</v>
      </c>
      <c r="AE846">
        <v>37.539806231404881</v>
      </c>
      <c r="AG846">
        <v>2.0030152918371744</v>
      </c>
      <c r="AH846">
        <v>2.9498629001746099</v>
      </c>
    </row>
    <row r="847" spans="1:34">
      <c r="A847">
        <v>11</v>
      </c>
      <c r="B847">
        <v>405</v>
      </c>
      <c r="C847">
        <v>1998</v>
      </c>
      <c r="D847">
        <v>99</v>
      </c>
      <c r="E847">
        <v>99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12</v>
      </c>
      <c r="M847">
        <v>99</v>
      </c>
      <c r="N847">
        <v>99</v>
      </c>
      <c r="O847">
        <v>99</v>
      </c>
      <c r="P847">
        <v>9999</v>
      </c>
      <c r="Q847">
        <v>88</v>
      </c>
      <c r="R847">
        <v>97</v>
      </c>
      <c r="S847">
        <v>12</v>
      </c>
      <c r="T847">
        <v>11.721649484536078</v>
      </c>
      <c r="U847">
        <v>55.519587628865985</v>
      </c>
      <c r="V847">
        <v>0</v>
      </c>
      <c r="W847">
        <v>83.505154639175245</v>
      </c>
      <c r="X847">
        <v>100</v>
      </c>
      <c r="Y847">
        <v>100</v>
      </c>
      <c r="Z847">
        <v>100</v>
      </c>
      <c r="AA847">
        <v>9.3570596224670783</v>
      </c>
      <c r="AB847">
        <v>0</v>
      </c>
      <c r="AC847">
        <v>2.9313178066058443</v>
      </c>
      <c r="AE847">
        <v>46.908397117257927</v>
      </c>
      <c r="AG847">
        <v>0.69638882906166988</v>
      </c>
      <c r="AH847">
        <v>1.0540900844403382</v>
      </c>
    </row>
    <row r="848" spans="1:34">
      <c r="A848">
        <v>11</v>
      </c>
      <c r="B848">
        <v>406</v>
      </c>
      <c r="C848">
        <v>1998</v>
      </c>
      <c r="D848">
        <v>99</v>
      </c>
      <c r="E848">
        <v>99</v>
      </c>
      <c r="F848">
        <v>99</v>
      </c>
      <c r="G848">
        <v>99</v>
      </c>
      <c r="H848">
        <v>99</v>
      </c>
      <c r="I848">
        <v>99</v>
      </c>
      <c r="J848">
        <v>999</v>
      </c>
      <c r="K848">
        <v>99</v>
      </c>
      <c r="L848">
        <v>13</v>
      </c>
      <c r="M848">
        <v>99</v>
      </c>
      <c r="N848">
        <v>99</v>
      </c>
      <c r="O848">
        <v>99</v>
      </c>
      <c r="P848">
        <v>9999</v>
      </c>
      <c r="Q848">
        <v>52</v>
      </c>
      <c r="R848">
        <v>50</v>
      </c>
      <c r="S848">
        <v>13</v>
      </c>
      <c r="T848">
        <v>11.18</v>
      </c>
      <c r="U848">
        <v>54.269999999999989</v>
      </c>
      <c r="V848">
        <v>0</v>
      </c>
      <c r="W848">
        <v>82</v>
      </c>
      <c r="X848">
        <v>100</v>
      </c>
      <c r="Y848">
        <v>100</v>
      </c>
      <c r="Z848">
        <v>100</v>
      </c>
      <c r="AA848">
        <v>7.2655144346426948</v>
      </c>
      <c r="AB848">
        <v>0</v>
      </c>
      <c r="AC848">
        <v>2.7545598559479525</v>
      </c>
      <c r="AE848">
        <v>45.936465125587297</v>
      </c>
      <c r="AG848">
        <v>0.35896331394931447</v>
      </c>
      <c r="AH848">
        <v>0.53111624839916394</v>
      </c>
    </row>
    <row r="849" spans="1:34">
      <c r="A849">
        <v>11</v>
      </c>
      <c r="B849">
        <v>407</v>
      </c>
      <c r="C849">
        <v>1998</v>
      </c>
      <c r="D849">
        <v>99</v>
      </c>
      <c r="E849">
        <v>99</v>
      </c>
      <c r="F849">
        <v>99</v>
      </c>
      <c r="G849">
        <v>99</v>
      </c>
      <c r="H849">
        <v>99</v>
      </c>
      <c r="I849">
        <v>99</v>
      </c>
      <c r="J849">
        <v>999</v>
      </c>
      <c r="K849">
        <v>99</v>
      </c>
      <c r="L849">
        <v>14</v>
      </c>
      <c r="M849">
        <v>99</v>
      </c>
      <c r="N849">
        <v>99</v>
      </c>
      <c r="O849">
        <v>99</v>
      </c>
      <c r="P849">
        <v>9999</v>
      </c>
      <c r="Q849">
        <v>36</v>
      </c>
      <c r="R849">
        <v>36</v>
      </c>
      <c r="S849">
        <v>14</v>
      </c>
      <c r="T849">
        <v>11.861111111111111</v>
      </c>
      <c r="U849">
        <v>59.047222222222224</v>
      </c>
      <c r="V849">
        <v>0</v>
      </c>
      <c r="W849">
        <v>88.8888888888889</v>
      </c>
      <c r="X849">
        <v>100</v>
      </c>
      <c r="Y849">
        <v>100</v>
      </c>
      <c r="Z849">
        <v>100</v>
      </c>
      <c r="AA849">
        <v>8.7462527249327824</v>
      </c>
      <c r="AB849">
        <v>0</v>
      </c>
      <c r="AC849">
        <v>2.5511737797180758</v>
      </c>
      <c r="AE849">
        <v>55.514710128556203</v>
      </c>
      <c r="AG849">
        <v>0.25845358604350643</v>
      </c>
      <c r="AH849">
        <v>0.41606552762929927</v>
      </c>
    </row>
    <row r="850" spans="1:34">
      <c r="A850">
        <v>11</v>
      </c>
      <c r="B850">
        <v>408</v>
      </c>
      <c r="C850">
        <v>1998</v>
      </c>
      <c r="D850">
        <v>99</v>
      </c>
      <c r="E850">
        <v>99</v>
      </c>
      <c r="F850">
        <v>99</v>
      </c>
      <c r="G850">
        <v>99</v>
      </c>
      <c r="H850">
        <v>99</v>
      </c>
      <c r="I850">
        <v>99</v>
      </c>
      <c r="J850">
        <v>999</v>
      </c>
      <c r="K850">
        <v>99</v>
      </c>
      <c r="L850">
        <v>15</v>
      </c>
      <c r="M850">
        <v>99</v>
      </c>
      <c r="N850">
        <v>99</v>
      </c>
      <c r="O850">
        <v>99</v>
      </c>
      <c r="P850">
        <v>9999</v>
      </c>
      <c r="Q850">
        <v>8</v>
      </c>
      <c r="R850">
        <v>8</v>
      </c>
      <c r="S850">
        <v>15</v>
      </c>
      <c r="T850">
        <v>13.75</v>
      </c>
      <c r="U850">
        <v>59.6</v>
      </c>
      <c r="V850">
        <v>0</v>
      </c>
      <c r="W850">
        <v>100</v>
      </c>
      <c r="X850">
        <v>100</v>
      </c>
      <c r="Y850">
        <v>100</v>
      </c>
      <c r="Z850">
        <v>100</v>
      </c>
      <c r="AA850">
        <v>6.500384604006074</v>
      </c>
      <c r="AB850">
        <v>0</v>
      </c>
      <c r="AC850">
        <v>1.299038105676658</v>
      </c>
      <c r="AE850">
        <v>20.872197804411453</v>
      </c>
      <c r="AG850">
        <v>5.7434130231890312E-2</v>
      </c>
      <c r="AH850">
        <v>9.3324572410805759E-2</v>
      </c>
    </row>
    <row r="851" spans="1:34">
      <c r="A851">
        <v>11</v>
      </c>
      <c r="B851">
        <v>409</v>
      </c>
      <c r="C851">
        <v>1997</v>
      </c>
      <c r="D851">
        <v>99</v>
      </c>
      <c r="E851">
        <v>99</v>
      </c>
      <c r="F851">
        <v>99</v>
      </c>
      <c r="G851">
        <v>99</v>
      </c>
      <c r="H851">
        <v>99</v>
      </c>
      <c r="I851">
        <v>99</v>
      </c>
      <c r="J851">
        <v>999</v>
      </c>
      <c r="K851">
        <v>99</v>
      </c>
      <c r="L851">
        <v>1</v>
      </c>
      <c r="M851">
        <v>99</v>
      </c>
      <c r="N851">
        <v>99</v>
      </c>
      <c r="O851">
        <v>99</v>
      </c>
      <c r="P851">
        <v>9999</v>
      </c>
      <c r="Q851">
        <v>60</v>
      </c>
      <c r="R851">
        <v>67</v>
      </c>
      <c r="S851">
        <v>1</v>
      </c>
      <c r="T851">
        <v>2.2388059701492535</v>
      </c>
      <c r="U851">
        <v>21.497014925373158</v>
      </c>
      <c r="V851">
        <v>0</v>
      </c>
      <c r="W851">
        <v>0</v>
      </c>
      <c r="X851">
        <v>73.134328358208975</v>
      </c>
      <c r="Y851">
        <v>35.820895522388057</v>
      </c>
      <c r="Z851">
        <v>4.4776119402985071</v>
      </c>
      <c r="AA851">
        <v>6.8485093736935001</v>
      </c>
      <c r="AB851">
        <v>0</v>
      </c>
      <c r="AC851">
        <v>0.96335161570775685</v>
      </c>
      <c r="AE851">
        <v>34.05795867165569</v>
      </c>
      <c r="AG851">
        <v>0.47761619617907042</v>
      </c>
      <c r="AH851">
        <v>0.28386056677512889</v>
      </c>
    </row>
    <row r="852" spans="1:34">
      <c r="A852">
        <v>11</v>
      </c>
      <c r="B852">
        <v>410</v>
      </c>
      <c r="C852">
        <v>1997</v>
      </c>
      <c r="D852">
        <v>99</v>
      </c>
      <c r="E852">
        <v>99</v>
      </c>
      <c r="F852">
        <v>99</v>
      </c>
      <c r="G852">
        <v>99</v>
      </c>
      <c r="H852">
        <v>99</v>
      </c>
      <c r="I852">
        <v>99</v>
      </c>
      <c r="J852">
        <v>999</v>
      </c>
      <c r="K852">
        <v>99</v>
      </c>
      <c r="L852">
        <v>2</v>
      </c>
      <c r="M852">
        <v>99</v>
      </c>
      <c r="N852">
        <v>99</v>
      </c>
      <c r="O852">
        <v>99</v>
      </c>
      <c r="P852">
        <v>9999</v>
      </c>
      <c r="Q852">
        <v>387</v>
      </c>
      <c r="R852">
        <v>443</v>
      </c>
      <c r="S852">
        <v>2</v>
      </c>
      <c r="T852">
        <v>3.426636568848759</v>
      </c>
      <c r="U852">
        <v>22.508577878103829</v>
      </c>
      <c r="V852">
        <v>0</v>
      </c>
      <c r="W852">
        <v>0</v>
      </c>
      <c r="X852">
        <v>87.810383747178321</v>
      </c>
      <c r="Y852">
        <v>39.954853273137694</v>
      </c>
      <c r="Z852">
        <v>4.5146726862302486</v>
      </c>
      <c r="AA852">
        <v>6.0976862362546198</v>
      </c>
      <c r="AB852">
        <v>0</v>
      </c>
      <c r="AC852">
        <v>1.391984218411279</v>
      </c>
      <c r="AE852">
        <v>39.936861573761327</v>
      </c>
      <c r="AG852">
        <v>3.157969774736241</v>
      </c>
      <c r="AH852">
        <v>1.9651870231790896</v>
      </c>
    </row>
    <row r="853" spans="1:34">
      <c r="A853">
        <v>11</v>
      </c>
      <c r="B853">
        <v>411</v>
      </c>
      <c r="C853">
        <v>1997</v>
      </c>
      <c r="D853">
        <v>99</v>
      </c>
      <c r="E853">
        <v>99</v>
      </c>
      <c r="F853">
        <v>99</v>
      </c>
      <c r="G853">
        <v>99</v>
      </c>
      <c r="H853">
        <v>99</v>
      </c>
      <c r="I853">
        <v>99</v>
      </c>
      <c r="J853">
        <v>999</v>
      </c>
      <c r="K853">
        <v>99</v>
      </c>
      <c r="L853">
        <v>3</v>
      </c>
      <c r="M853">
        <v>99</v>
      </c>
      <c r="N853">
        <v>99</v>
      </c>
      <c r="O853">
        <v>99</v>
      </c>
      <c r="P853">
        <v>9999</v>
      </c>
      <c r="Q853">
        <v>907</v>
      </c>
      <c r="R853">
        <v>1034</v>
      </c>
      <c r="S853">
        <v>3</v>
      </c>
      <c r="T853">
        <v>4.5986460348162472</v>
      </c>
      <c r="U853">
        <v>24.99816247582206</v>
      </c>
      <c r="V853">
        <v>0</v>
      </c>
      <c r="W853">
        <v>1.9342359767891679</v>
      </c>
      <c r="X853">
        <v>96.228239845261115</v>
      </c>
      <c r="Y853">
        <v>56.382978723404278</v>
      </c>
      <c r="Z853">
        <v>7.0599613152804634</v>
      </c>
      <c r="AA853">
        <v>6.1652898821900175</v>
      </c>
      <c r="AB853">
        <v>0</v>
      </c>
      <c r="AC853">
        <v>1.6580027206583787</v>
      </c>
      <c r="AE853">
        <v>36.461464743070607</v>
      </c>
      <c r="AG853">
        <v>7.3709723410322212</v>
      </c>
      <c r="AH853">
        <v>5.0942555829064844</v>
      </c>
    </row>
    <row r="854" spans="1:34">
      <c r="A854">
        <v>11</v>
      </c>
      <c r="B854">
        <v>412</v>
      </c>
      <c r="C854">
        <v>1997</v>
      </c>
      <c r="D854">
        <v>99</v>
      </c>
      <c r="E854">
        <v>99</v>
      </c>
      <c r="F854">
        <v>99</v>
      </c>
      <c r="G854">
        <v>99</v>
      </c>
      <c r="H854">
        <v>99</v>
      </c>
      <c r="I854">
        <v>99</v>
      </c>
      <c r="J854">
        <v>999</v>
      </c>
      <c r="K854">
        <v>99</v>
      </c>
      <c r="L854">
        <v>4</v>
      </c>
      <c r="M854">
        <v>99</v>
      </c>
      <c r="N854">
        <v>99</v>
      </c>
      <c r="O854">
        <v>99</v>
      </c>
      <c r="P854">
        <v>9999</v>
      </c>
      <c r="Q854">
        <v>2046</v>
      </c>
      <c r="R854">
        <v>2456</v>
      </c>
      <c r="S854">
        <v>4</v>
      </c>
      <c r="T854">
        <v>5.9246742671009764</v>
      </c>
      <c r="U854">
        <v>28.927524429967399</v>
      </c>
      <c r="V854">
        <v>0</v>
      </c>
      <c r="W854">
        <v>8.4283387622149881</v>
      </c>
      <c r="X854">
        <v>99.104234527687325</v>
      </c>
      <c r="Y854">
        <v>79.275244299674256</v>
      </c>
      <c r="Z854">
        <v>19.258957654723122</v>
      </c>
      <c r="AA854">
        <v>7.0079538149773457</v>
      </c>
      <c r="AB854">
        <v>0</v>
      </c>
      <c r="AC854">
        <v>1.8333528606047595</v>
      </c>
      <c r="AE854">
        <v>44.873631832851913</v>
      </c>
      <c r="AG854">
        <v>17.507841459937271</v>
      </c>
      <c r="AH854">
        <v>14.002053618764</v>
      </c>
    </row>
    <row r="855" spans="1:34">
      <c r="A855">
        <v>11</v>
      </c>
      <c r="B855">
        <v>413</v>
      </c>
      <c r="C855">
        <v>1997</v>
      </c>
      <c r="D855">
        <v>99</v>
      </c>
      <c r="E855">
        <v>99</v>
      </c>
      <c r="F855">
        <v>99</v>
      </c>
      <c r="G855">
        <v>99</v>
      </c>
      <c r="H855">
        <v>99</v>
      </c>
      <c r="I855">
        <v>99</v>
      </c>
      <c r="J855">
        <v>999</v>
      </c>
      <c r="K855">
        <v>99</v>
      </c>
      <c r="L855">
        <v>5</v>
      </c>
      <c r="M855">
        <v>99</v>
      </c>
      <c r="N855">
        <v>99</v>
      </c>
      <c r="O855">
        <v>99</v>
      </c>
      <c r="P855">
        <v>9999</v>
      </c>
      <c r="Q855">
        <v>2929</v>
      </c>
      <c r="R855">
        <v>3620</v>
      </c>
      <c r="S855">
        <v>5</v>
      </c>
      <c r="T855">
        <v>7.3232044198895023</v>
      </c>
      <c r="U855">
        <v>33.854972375690551</v>
      </c>
      <c r="V855">
        <v>0</v>
      </c>
      <c r="W855">
        <v>25.220994475138124</v>
      </c>
      <c r="X855">
        <v>99.94475138121544</v>
      </c>
      <c r="Y855">
        <v>92.430939226519357</v>
      </c>
      <c r="Z855">
        <v>41.546961325966848</v>
      </c>
      <c r="AA855">
        <v>8.056408870847676</v>
      </c>
      <c r="AB855">
        <v>0</v>
      </c>
      <c r="AC855">
        <v>2.0495148886149859</v>
      </c>
      <c r="AE855">
        <v>48.956963076937882</v>
      </c>
      <c r="AG855">
        <v>25.805531793555751</v>
      </c>
      <c r="AH855">
        <v>24.153670597185208</v>
      </c>
    </row>
    <row r="856" spans="1:34">
      <c r="A856">
        <v>11</v>
      </c>
      <c r="B856">
        <v>414</v>
      </c>
      <c r="C856">
        <v>1997</v>
      </c>
      <c r="D856">
        <v>99</v>
      </c>
      <c r="E856">
        <v>99</v>
      </c>
      <c r="F856">
        <v>99</v>
      </c>
      <c r="G856">
        <v>99</v>
      </c>
      <c r="H856">
        <v>99</v>
      </c>
      <c r="I856">
        <v>99</v>
      </c>
      <c r="J856">
        <v>999</v>
      </c>
      <c r="K856">
        <v>99</v>
      </c>
      <c r="L856">
        <v>6</v>
      </c>
      <c r="M856">
        <v>99</v>
      </c>
      <c r="N856">
        <v>99</v>
      </c>
      <c r="O856">
        <v>99</v>
      </c>
      <c r="P856">
        <v>9999</v>
      </c>
      <c r="Q856">
        <v>2128</v>
      </c>
      <c r="R856">
        <v>2603</v>
      </c>
      <c r="S856">
        <v>6</v>
      </c>
      <c r="T856">
        <v>8.3714944295044198</v>
      </c>
      <c r="U856">
        <v>38.49262389550519</v>
      </c>
      <c r="V856">
        <v>15.021129466000772</v>
      </c>
      <c r="W856">
        <v>44.256626968882046</v>
      </c>
      <c r="X856">
        <v>100</v>
      </c>
      <c r="Y856">
        <v>96.696119861698023</v>
      </c>
      <c r="Z856">
        <v>63.388398002305024</v>
      </c>
      <c r="AA856">
        <v>8.9864541074654696</v>
      </c>
      <c r="AB856">
        <v>0</v>
      </c>
      <c r="AC856">
        <v>2.2663386275550419</v>
      </c>
      <c r="AE856">
        <v>51.828645118118409</v>
      </c>
      <c r="AG856">
        <v>18.555745651554034</v>
      </c>
      <c r="AH856">
        <v>19.747121090585889</v>
      </c>
    </row>
    <row r="857" spans="1:34">
      <c r="A857">
        <v>11</v>
      </c>
      <c r="B857">
        <v>415</v>
      </c>
      <c r="C857">
        <v>1997</v>
      </c>
      <c r="D857">
        <v>99</v>
      </c>
      <c r="E857">
        <v>99</v>
      </c>
      <c r="F857">
        <v>99</v>
      </c>
      <c r="G857">
        <v>99</v>
      </c>
      <c r="H857">
        <v>99</v>
      </c>
      <c r="I857">
        <v>99</v>
      </c>
      <c r="J857">
        <v>999</v>
      </c>
      <c r="K857">
        <v>99</v>
      </c>
      <c r="L857">
        <v>7</v>
      </c>
      <c r="M857">
        <v>99</v>
      </c>
      <c r="N857">
        <v>99</v>
      </c>
      <c r="O857">
        <v>99</v>
      </c>
      <c r="P857">
        <v>9999</v>
      </c>
      <c r="Q857">
        <v>1033</v>
      </c>
      <c r="R857">
        <v>1221</v>
      </c>
      <c r="S857">
        <v>7</v>
      </c>
      <c r="T857">
        <v>9.0262080262080246</v>
      </c>
      <c r="U857">
        <v>42.162899262899202</v>
      </c>
      <c r="V857">
        <v>8.1900081900081894</v>
      </c>
      <c r="W857">
        <v>54.873054873054883</v>
      </c>
      <c r="X857">
        <v>100</v>
      </c>
      <c r="Y857">
        <v>98.280098280098272</v>
      </c>
      <c r="Z857">
        <v>75.675675675675691</v>
      </c>
      <c r="AA857">
        <v>9.8053358143052982</v>
      </c>
      <c r="AB857">
        <v>0</v>
      </c>
      <c r="AC857">
        <v>2.4953948318942438</v>
      </c>
      <c r="AE857">
        <v>49.948656180644761</v>
      </c>
      <c r="AG857">
        <v>8.7040205303678366</v>
      </c>
      <c r="AH857">
        <v>10.146078908625782</v>
      </c>
    </row>
    <row r="858" spans="1:34">
      <c r="A858">
        <v>11</v>
      </c>
      <c r="B858">
        <v>416</v>
      </c>
      <c r="C858">
        <v>1997</v>
      </c>
      <c r="D858">
        <v>99</v>
      </c>
      <c r="E858">
        <v>99</v>
      </c>
      <c r="F858">
        <v>99</v>
      </c>
      <c r="G858">
        <v>99</v>
      </c>
      <c r="H858">
        <v>99</v>
      </c>
      <c r="I858">
        <v>99</v>
      </c>
      <c r="J858">
        <v>999</v>
      </c>
      <c r="K858">
        <v>99</v>
      </c>
      <c r="L858">
        <v>8</v>
      </c>
      <c r="M858">
        <v>99</v>
      </c>
      <c r="N858">
        <v>99</v>
      </c>
      <c r="O858">
        <v>99</v>
      </c>
      <c r="P858">
        <v>9999</v>
      </c>
      <c r="Q858">
        <v>1225</v>
      </c>
      <c r="R858">
        <v>1431</v>
      </c>
      <c r="S858">
        <v>8</v>
      </c>
      <c r="T858">
        <v>9.7826694619147485</v>
      </c>
      <c r="U858">
        <v>46.052480782669441</v>
      </c>
      <c r="V858">
        <v>4.6820405310971367</v>
      </c>
      <c r="W858">
        <v>66.596785464709995</v>
      </c>
      <c r="X858">
        <v>100</v>
      </c>
      <c r="Y858">
        <v>98.812019566736566</v>
      </c>
      <c r="Z858">
        <v>86.722571628232004</v>
      </c>
      <c r="AA858">
        <v>9.8385779530289614</v>
      </c>
      <c r="AB858">
        <v>0</v>
      </c>
      <c r="AC858">
        <v>2.5263683083131672</v>
      </c>
      <c r="AE858">
        <v>49.640823601538841</v>
      </c>
      <c r="AG858">
        <v>10.201026518391789</v>
      </c>
      <c r="AH858">
        <v>12.988074426928025</v>
      </c>
    </row>
    <row r="859" spans="1:34">
      <c r="A859">
        <v>11</v>
      </c>
      <c r="B859">
        <v>417</v>
      </c>
      <c r="C859">
        <v>1997</v>
      </c>
      <c r="D859">
        <v>99</v>
      </c>
      <c r="E859">
        <v>99</v>
      </c>
      <c r="F859">
        <v>99</v>
      </c>
      <c r="G859">
        <v>99</v>
      </c>
      <c r="H859">
        <v>99</v>
      </c>
      <c r="I859">
        <v>99</v>
      </c>
      <c r="J859">
        <v>999</v>
      </c>
      <c r="K859">
        <v>99</v>
      </c>
      <c r="L859">
        <v>9</v>
      </c>
      <c r="M859">
        <v>99</v>
      </c>
      <c r="N859">
        <v>99</v>
      </c>
      <c r="O859">
        <v>99</v>
      </c>
      <c r="P859">
        <v>9999</v>
      </c>
      <c r="Q859">
        <v>560</v>
      </c>
      <c r="R859">
        <v>621</v>
      </c>
      <c r="S859">
        <v>9.0144927536231876</v>
      </c>
      <c r="T859">
        <v>10.391304347826088</v>
      </c>
      <c r="U859">
        <v>49.136876006441263</v>
      </c>
      <c r="V859">
        <v>2.7375201288244777</v>
      </c>
      <c r="W859">
        <v>75.684380032206107</v>
      </c>
      <c r="X859">
        <v>100.16103059581322</v>
      </c>
      <c r="Y859">
        <v>99.677938808373597</v>
      </c>
      <c r="Z859">
        <v>92.431561996779394</v>
      </c>
      <c r="AA859">
        <v>9.4384765634121308</v>
      </c>
      <c r="AB859">
        <v>0.36086665501418386</v>
      </c>
      <c r="AC859">
        <v>2.5556331778208143</v>
      </c>
      <c r="AD859">
        <v>-5.8241101362796109E-2</v>
      </c>
      <c r="AE859">
        <v>47.906316420348439</v>
      </c>
      <c r="AF859">
        <v>21.385634456150378</v>
      </c>
      <c r="AG859">
        <v>4.4268605645851133</v>
      </c>
      <c r="AH859">
        <v>6.0138313785852198</v>
      </c>
    </row>
    <row r="860" spans="1:34">
      <c r="A860">
        <v>11</v>
      </c>
      <c r="B860">
        <v>418</v>
      </c>
      <c r="C860">
        <v>1997</v>
      </c>
      <c r="D860">
        <v>99</v>
      </c>
      <c r="E860">
        <v>99</v>
      </c>
      <c r="F860">
        <v>99</v>
      </c>
      <c r="G860">
        <v>99</v>
      </c>
      <c r="H860">
        <v>99</v>
      </c>
      <c r="I860">
        <v>99</v>
      </c>
      <c r="J860">
        <v>999</v>
      </c>
      <c r="K860">
        <v>99</v>
      </c>
      <c r="L860">
        <v>10</v>
      </c>
      <c r="M860">
        <v>99</v>
      </c>
      <c r="N860">
        <v>99</v>
      </c>
      <c r="O860">
        <v>99</v>
      </c>
      <c r="P860">
        <v>9999</v>
      </c>
      <c r="Q860">
        <v>192</v>
      </c>
      <c r="R860">
        <v>212</v>
      </c>
      <c r="S860">
        <v>10</v>
      </c>
      <c r="T860">
        <v>10.787735849056602</v>
      </c>
      <c r="U860">
        <v>51.297169811320785</v>
      </c>
      <c r="V860">
        <v>0.47169811320754707</v>
      </c>
      <c r="W860">
        <v>82.075471698113247</v>
      </c>
      <c r="X860">
        <v>100</v>
      </c>
      <c r="Y860">
        <v>99.528301886792477</v>
      </c>
      <c r="Z860">
        <v>96.698113207547181</v>
      </c>
      <c r="AA860">
        <v>8.9450413959320869</v>
      </c>
      <c r="AB860">
        <v>0</v>
      </c>
      <c r="AC860">
        <v>2.492865397988512</v>
      </c>
      <c r="AE860">
        <v>50.550024033160881</v>
      </c>
      <c r="AG860">
        <v>1.5112631879098943</v>
      </c>
      <c r="AH860">
        <v>2.1432921361379758</v>
      </c>
    </row>
    <row r="861" spans="1:34">
      <c r="A861">
        <v>11</v>
      </c>
      <c r="B861">
        <v>419</v>
      </c>
      <c r="C861">
        <v>1997</v>
      </c>
      <c r="D861">
        <v>99</v>
      </c>
      <c r="E861">
        <v>99</v>
      </c>
      <c r="F861">
        <v>99</v>
      </c>
      <c r="G861">
        <v>99</v>
      </c>
      <c r="H861">
        <v>99</v>
      </c>
      <c r="I861">
        <v>99</v>
      </c>
      <c r="J861">
        <v>999</v>
      </c>
      <c r="K861">
        <v>99</v>
      </c>
      <c r="L861">
        <v>11</v>
      </c>
      <c r="M861">
        <v>99</v>
      </c>
      <c r="N861">
        <v>99</v>
      </c>
      <c r="O861">
        <v>99</v>
      </c>
      <c r="P861">
        <v>9999</v>
      </c>
      <c r="Q861">
        <v>201</v>
      </c>
      <c r="R861">
        <v>214</v>
      </c>
      <c r="S861">
        <v>11.051401869158877</v>
      </c>
      <c r="T861">
        <v>11.359813084112147</v>
      </c>
      <c r="U861">
        <v>54.388785046729005</v>
      </c>
      <c r="V861">
        <v>1.4018691588785048</v>
      </c>
      <c r="W861">
        <v>84.579439252336442</v>
      </c>
      <c r="X861">
        <v>100.46728971962617</v>
      </c>
      <c r="Y861">
        <v>100.46728971962617</v>
      </c>
      <c r="Z861">
        <v>99.065420560747683</v>
      </c>
      <c r="AA861">
        <v>8.3370227894119147</v>
      </c>
      <c r="AB861">
        <v>0.75018558276911995</v>
      </c>
      <c r="AC861">
        <v>2.878614665940717</v>
      </c>
      <c r="AD861">
        <v>-0.48390040033538517</v>
      </c>
      <c r="AE861">
        <v>48.09693631154579</v>
      </c>
      <c r="AF861">
        <v>39.608177986060191</v>
      </c>
      <c r="AG861">
        <v>1.5255203877958372</v>
      </c>
      <c r="AH861">
        <v>2.293903984453991</v>
      </c>
    </row>
    <row r="862" spans="1:34">
      <c r="A862">
        <v>11</v>
      </c>
      <c r="B862">
        <v>420</v>
      </c>
      <c r="C862">
        <v>1997</v>
      </c>
      <c r="D862">
        <v>99</v>
      </c>
      <c r="E862">
        <v>99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12</v>
      </c>
      <c r="M862">
        <v>99</v>
      </c>
      <c r="N862">
        <v>99</v>
      </c>
      <c r="O862">
        <v>99</v>
      </c>
      <c r="P862">
        <v>9999</v>
      </c>
      <c r="Q862">
        <v>45</v>
      </c>
      <c r="R862">
        <v>52</v>
      </c>
      <c r="S862">
        <v>12</v>
      </c>
      <c r="T862">
        <v>11.21153846153846</v>
      </c>
      <c r="U862">
        <v>55.767307692307696</v>
      </c>
      <c r="V862">
        <v>0</v>
      </c>
      <c r="W862">
        <v>76.923076923076891</v>
      </c>
      <c r="X862">
        <v>100</v>
      </c>
      <c r="Y862">
        <v>100</v>
      </c>
      <c r="Z862">
        <v>100</v>
      </c>
      <c r="AA862">
        <v>7.9489409346306861</v>
      </c>
      <c r="AB862">
        <v>0</v>
      </c>
      <c r="AC862">
        <v>2.7965400220047876</v>
      </c>
      <c r="AE862">
        <v>57.335339001728201</v>
      </c>
      <c r="AG862">
        <v>0.37068719703450248</v>
      </c>
      <c r="AH862">
        <v>0.57152486120335755</v>
      </c>
    </row>
    <row r="863" spans="1:34">
      <c r="A863">
        <v>11</v>
      </c>
      <c r="B863">
        <v>421</v>
      </c>
      <c r="C863">
        <v>1997</v>
      </c>
      <c r="D863">
        <v>99</v>
      </c>
      <c r="E863">
        <v>99</v>
      </c>
      <c r="F863">
        <v>99</v>
      </c>
      <c r="G863">
        <v>99</v>
      </c>
      <c r="H863">
        <v>99</v>
      </c>
      <c r="I863">
        <v>99</v>
      </c>
      <c r="J863">
        <v>999</v>
      </c>
      <c r="K863">
        <v>99</v>
      </c>
      <c r="L863">
        <v>13</v>
      </c>
      <c r="M863">
        <v>99</v>
      </c>
      <c r="N863">
        <v>99</v>
      </c>
      <c r="O863">
        <v>99</v>
      </c>
      <c r="P863">
        <v>9999</v>
      </c>
      <c r="Q863">
        <v>20</v>
      </c>
      <c r="R863">
        <v>21</v>
      </c>
      <c r="S863">
        <v>13</v>
      </c>
      <c r="T863">
        <v>10.333333333333336</v>
      </c>
      <c r="U863">
        <v>53.104761904761887</v>
      </c>
      <c r="V863">
        <v>0</v>
      </c>
      <c r="W863">
        <v>76.190476190476218</v>
      </c>
      <c r="X863">
        <v>100</v>
      </c>
      <c r="Y863">
        <v>100</v>
      </c>
      <c r="Z863">
        <v>100</v>
      </c>
      <c r="AA863">
        <v>7.5634129478365759</v>
      </c>
      <c r="AB863">
        <v>0</v>
      </c>
      <c r="AC863">
        <v>2.4559613253766894</v>
      </c>
      <c r="AE863">
        <v>39.752076575571373</v>
      </c>
      <c r="AG863">
        <v>0.14970059880239525</v>
      </c>
      <c r="AH863">
        <v>0.21978844967550076</v>
      </c>
    </row>
    <row r="864" spans="1:34">
      <c r="A864">
        <v>11</v>
      </c>
      <c r="B864">
        <v>422</v>
      </c>
      <c r="C864">
        <v>1997</v>
      </c>
      <c r="D864">
        <v>99</v>
      </c>
      <c r="E864">
        <v>99</v>
      </c>
      <c r="F864">
        <v>99</v>
      </c>
      <c r="G864">
        <v>99</v>
      </c>
      <c r="H864">
        <v>99</v>
      </c>
      <c r="I864">
        <v>99</v>
      </c>
      <c r="J864">
        <v>999</v>
      </c>
      <c r="K864">
        <v>99</v>
      </c>
      <c r="L864">
        <v>14</v>
      </c>
      <c r="M864">
        <v>99</v>
      </c>
      <c r="N864">
        <v>99</v>
      </c>
      <c r="O864">
        <v>99</v>
      </c>
      <c r="P864">
        <v>9999</v>
      </c>
      <c r="Q864">
        <v>26</v>
      </c>
      <c r="R864">
        <v>27</v>
      </c>
      <c r="S864">
        <v>14</v>
      </c>
      <c r="T864">
        <v>10.814814814814817</v>
      </c>
      <c r="U864">
        <v>57.255555555555553</v>
      </c>
      <c r="V864">
        <v>0</v>
      </c>
      <c r="W864">
        <v>74.074074074074076</v>
      </c>
      <c r="X864">
        <v>100</v>
      </c>
      <c r="Y864">
        <v>100</v>
      </c>
      <c r="Z864">
        <v>96.296296296296291</v>
      </c>
      <c r="AA864">
        <v>10.224963400580407</v>
      </c>
      <c r="AB864">
        <v>0</v>
      </c>
      <c r="AC864">
        <v>3.1273824937162291</v>
      </c>
      <c r="AE864">
        <v>67.32512883014769</v>
      </c>
      <c r="AG864">
        <v>0.19247219846022243</v>
      </c>
      <c r="AH864">
        <v>0.3046726724832825</v>
      </c>
    </row>
    <row r="865" spans="1:34">
      <c r="A865">
        <v>11</v>
      </c>
      <c r="B865">
        <v>423</v>
      </c>
      <c r="C865">
        <v>1997</v>
      </c>
      <c r="D865">
        <v>99</v>
      </c>
      <c r="E865">
        <v>99</v>
      </c>
      <c r="F865">
        <v>99</v>
      </c>
      <c r="G865">
        <v>99</v>
      </c>
      <c r="H865">
        <v>99</v>
      </c>
      <c r="I865">
        <v>99</v>
      </c>
      <c r="J865">
        <v>999</v>
      </c>
      <c r="K865">
        <v>99</v>
      </c>
      <c r="L865">
        <v>15</v>
      </c>
      <c r="M865">
        <v>99</v>
      </c>
      <c r="N865">
        <v>99</v>
      </c>
      <c r="O865">
        <v>99</v>
      </c>
      <c r="P865">
        <v>9999</v>
      </c>
      <c r="Q865">
        <v>6</v>
      </c>
      <c r="R865">
        <v>6</v>
      </c>
      <c r="S865">
        <v>15</v>
      </c>
      <c r="T865">
        <v>10</v>
      </c>
      <c r="U865">
        <v>61.466666666666669</v>
      </c>
      <c r="V865">
        <v>0</v>
      </c>
      <c r="W865">
        <v>50</v>
      </c>
      <c r="X865">
        <v>100</v>
      </c>
      <c r="Y865">
        <v>100</v>
      </c>
      <c r="Z865">
        <v>100</v>
      </c>
      <c r="AA865">
        <v>8.5097329896745126</v>
      </c>
      <c r="AB865">
        <v>0</v>
      </c>
      <c r="AC865">
        <v>3</v>
      </c>
      <c r="AE865">
        <v>82.454604335770497</v>
      </c>
      <c r="AG865">
        <v>4.2771599657827203E-2</v>
      </c>
      <c r="AH865">
        <v>7.2684702511051552E-2</v>
      </c>
    </row>
    <row r="866" spans="1:34" s="497" customFormat="1">
      <c r="A866" s="497">
        <v>11</v>
      </c>
      <c r="B866" s="497">
        <v>424</v>
      </c>
      <c r="C866" s="497">
        <v>1996</v>
      </c>
      <c r="D866" s="497">
        <v>99</v>
      </c>
      <c r="E866" s="497">
        <v>99</v>
      </c>
      <c r="F866" s="497">
        <v>99</v>
      </c>
      <c r="G866" s="497">
        <v>99</v>
      </c>
      <c r="H866" s="497">
        <v>99</v>
      </c>
      <c r="I866" s="497">
        <v>99</v>
      </c>
      <c r="J866" s="497">
        <v>999</v>
      </c>
      <c r="K866" s="497">
        <v>99</v>
      </c>
      <c r="L866" s="497">
        <v>1</v>
      </c>
      <c r="M866" s="497">
        <v>99</v>
      </c>
      <c r="N866" s="497">
        <v>99</v>
      </c>
      <c r="O866" s="497">
        <v>99</v>
      </c>
      <c r="P866" s="497">
        <v>9999</v>
      </c>
      <c r="Q866" s="497">
        <v>91</v>
      </c>
      <c r="R866" s="497">
        <v>100</v>
      </c>
      <c r="S866" s="497">
        <v>1.01</v>
      </c>
      <c r="T866" s="497">
        <v>2.0499999999999998</v>
      </c>
      <c r="U866" s="497">
        <v>21.422999999999995</v>
      </c>
      <c r="V866" s="497">
        <v>0</v>
      </c>
      <c r="W866" s="497">
        <v>0</v>
      </c>
      <c r="X866" s="497">
        <v>82</v>
      </c>
      <c r="Y866" s="497">
        <v>33</v>
      </c>
      <c r="Z866" s="497">
        <v>2</v>
      </c>
      <c r="AA866" s="497">
        <v>6.2060592166043582</v>
      </c>
      <c r="AC866" s="497">
        <v>0.90967026993301259</v>
      </c>
      <c r="AE866" s="497">
        <v>26.567330045186004</v>
      </c>
      <c r="AG866" s="497">
        <v>0.61637080867850091</v>
      </c>
      <c r="AH866" s="497">
        <v>0.37009933235966969</v>
      </c>
    </row>
    <row r="867" spans="1:34" s="497" customFormat="1">
      <c r="A867" s="497">
        <v>11</v>
      </c>
      <c r="B867" s="497">
        <v>425</v>
      </c>
      <c r="C867" s="497">
        <v>1996</v>
      </c>
      <c r="D867" s="497">
        <v>99</v>
      </c>
      <c r="E867" s="497">
        <v>99</v>
      </c>
      <c r="F867" s="497">
        <v>99</v>
      </c>
      <c r="G867" s="497">
        <v>99</v>
      </c>
      <c r="H867" s="497">
        <v>99</v>
      </c>
      <c r="I867" s="497">
        <v>99</v>
      </c>
      <c r="J867" s="497">
        <v>999</v>
      </c>
      <c r="K867" s="497">
        <v>99</v>
      </c>
      <c r="L867" s="497">
        <v>2</v>
      </c>
      <c r="M867" s="497">
        <v>99</v>
      </c>
      <c r="N867" s="497">
        <v>99</v>
      </c>
      <c r="O867" s="497">
        <v>99</v>
      </c>
      <c r="P867" s="497">
        <v>9999</v>
      </c>
      <c r="Q867" s="497">
        <v>628</v>
      </c>
      <c r="R867" s="497">
        <v>748</v>
      </c>
      <c r="S867" s="497">
        <v>2</v>
      </c>
      <c r="T867" s="497">
        <v>2.889037433155079</v>
      </c>
      <c r="U867" s="497">
        <v>22.827139037433128</v>
      </c>
      <c r="V867" s="497">
        <v>0</v>
      </c>
      <c r="W867" s="497">
        <v>0.13368983957219252</v>
      </c>
      <c r="X867" s="497">
        <v>92.379679144385022</v>
      </c>
      <c r="Y867" s="497">
        <v>37.433155080213901</v>
      </c>
      <c r="Z867" s="497">
        <v>5.2139037433155089</v>
      </c>
      <c r="AA867" s="497">
        <v>5.8220123362778322</v>
      </c>
      <c r="AB867" s="497">
        <v>0</v>
      </c>
      <c r="AC867" s="497">
        <v>1.2601407415199029</v>
      </c>
      <c r="AE867" s="497">
        <v>23.688290743907967</v>
      </c>
      <c r="AG867" s="497">
        <v>4.6104536489151871</v>
      </c>
      <c r="AH867" s="497">
        <v>2.9497899781737602</v>
      </c>
    </row>
    <row r="868" spans="1:34" s="497" customFormat="1">
      <c r="A868" s="497">
        <v>11</v>
      </c>
      <c r="B868" s="497">
        <v>426</v>
      </c>
      <c r="C868" s="497">
        <v>1996</v>
      </c>
      <c r="D868" s="497">
        <v>99</v>
      </c>
      <c r="E868" s="497">
        <v>99</v>
      </c>
      <c r="F868" s="497">
        <v>99</v>
      </c>
      <c r="G868" s="497">
        <v>99</v>
      </c>
      <c r="H868" s="497">
        <v>99</v>
      </c>
      <c r="I868" s="497">
        <v>99</v>
      </c>
      <c r="J868" s="497">
        <v>999</v>
      </c>
      <c r="K868" s="497">
        <v>99</v>
      </c>
      <c r="L868" s="497">
        <v>3</v>
      </c>
      <c r="M868" s="497">
        <v>99</v>
      </c>
      <c r="N868" s="497">
        <v>99</v>
      </c>
      <c r="O868" s="497">
        <v>99</v>
      </c>
      <c r="P868" s="497">
        <v>9999</v>
      </c>
      <c r="Q868" s="497">
        <v>1224</v>
      </c>
      <c r="R868" s="497">
        <v>1484</v>
      </c>
      <c r="S868" s="497">
        <v>3</v>
      </c>
      <c r="T868" s="497">
        <v>4.3733153638814022</v>
      </c>
      <c r="U868" s="497">
        <v>25.530188679245281</v>
      </c>
      <c r="V868" s="497">
        <v>0</v>
      </c>
      <c r="W868" s="497">
        <v>2.0215633423180597</v>
      </c>
      <c r="X868" s="497">
        <v>93.867924528301884</v>
      </c>
      <c r="Y868" s="497">
        <v>61.725067385444753</v>
      </c>
      <c r="Z868" s="497">
        <v>9.8382749326145529</v>
      </c>
      <c r="AA868" s="497">
        <v>6.6994049473842194</v>
      </c>
      <c r="AB868" s="497">
        <v>0</v>
      </c>
      <c r="AC868" s="497">
        <v>1.7481571522170181</v>
      </c>
      <c r="AE868" s="497">
        <v>26.937091635348505</v>
      </c>
      <c r="AG868" s="497">
        <v>9.1469428007889526</v>
      </c>
      <c r="AH868" s="497">
        <v>6.5452454769380246</v>
      </c>
    </row>
    <row r="869" spans="1:34" s="497" customFormat="1">
      <c r="A869" s="497">
        <v>11</v>
      </c>
      <c r="B869" s="497">
        <v>427</v>
      </c>
      <c r="C869" s="497">
        <v>1996</v>
      </c>
      <c r="D869" s="497">
        <v>99</v>
      </c>
      <c r="E869" s="497">
        <v>99</v>
      </c>
      <c r="F869" s="497">
        <v>99</v>
      </c>
      <c r="G869" s="497">
        <v>99</v>
      </c>
      <c r="H869" s="497">
        <v>99</v>
      </c>
      <c r="I869" s="497">
        <v>99</v>
      </c>
      <c r="J869" s="497">
        <v>999</v>
      </c>
      <c r="K869" s="497">
        <v>99</v>
      </c>
      <c r="L869" s="497">
        <v>4</v>
      </c>
      <c r="M869" s="497">
        <v>99</v>
      </c>
      <c r="N869" s="497">
        <v>99</v>
      </c>
      <c r="O869" s="497">
        <v>99</v>
      </c>
      <c r="P869" s="497">
        <v>9999</v>
      </c>
      <c r="Q869" s="497">
        <v>2540</v>
      </c>
      <c r="R869" s="497">
        <v>3078</v>
      </c>
      <c r="S869" s="497">
        <v>4</v>
      </c>
      <c r="T869" s="497">
        <v>5.7556855100714737</v>
      </c>
      <c r="U869" s="497">
        <v>29.926478232618571</v>
      </c>
      <c r="V869" s="497">
        <v>0</v>
      </c>
      <c r="W869" s="497">
        <v>10.03898635477583</v>
      </c>
      <c r="X869" s="497">
        <v>99.090318388564015</v>
      </c>
      <c r="Y869" s="497">
        <v>82.521117608836903</v>
      </c>
      <c r="Z869" s="497">
        <v>22.254710851202077</v>
      </c>
      <c r="AA869" s="497">
        <v>7.6629784336345956</v>
      </c>
      <c r="AB869" s="497">
        <v>0</v>
      </c>
      <c r="AC869" s="497">
        <v>2.012491489662227</v>
      </c>
      <c r="AE869" s="497">
        <v>40.504636713859128</v>
      </c>
      <c r="AG869" s="497">
        <v>18.971893491124263</v>
      </c>
      <c r="AH869" s="497">
        <v>15.913372950183872</v>
      </c>
    </row>
    <row r="870" spans="1:34" s="497" customFormat="1">
      <c r="A870" s="497">
        <v>11</v>
      </c>
      <c r="B870" s="497">
        <v>428</v>
      </c>
      <c r="C870" s="497">
        <v>1996</v>
      </c>
      <c r="D870" s="497">
        <v>99</v>
      </c>
      <c r="E870" s="497">
        <v>99</v>
      </c>
      <c r="F870" s="497">
        <v>99</v>
      </c>
      <c r="G870" s="497">
        <v>99</v>
      </c>
      <c r="H870" s="497">
        <v>99</v>
      </c>
      <c r="I870" s="497">
        <v>99</v>
      </c>
      <c r="J870" s="497">
        <v>999</v>
      </c>
      <c r="K870" s="497">
        <v>99</v>
      </c>
      <c r="L870" s="497">
        <v>5</v>
      </c>
      <c r="M870" s="497">
        <v>99</v>
      </c>
      <c r="N870" s="497">
        <v>99</v>
      </c>
      <c r="O870" s="497">
        <v>99</v>
      </c>
      <c r="P870" s="497">
        <v>9999</v>
      </c>
      <c r="Q870" s="497">
        <v>3373</v>
      </c>
      <c r="R870" s="497">
        <v>4325</v>
      </c>
      <c r="S870" s="497">
        <v>5.0011560693641597</v>
      </c>
      <c r="T870" s="497">
        <v>7.2434682080924864</v>
      </c>
      <c r="U870" s="497">
        <v>34.687976878612638</v>
      </c>
      <c r="V870" s="497">
        <v>0</v>
      </c>
      <c r="W870" s="497">
        <v>27.884393063583808</v>
      </c>
      <c r="X870" s="497">
        <v>99.74566473988439</v>
      </c>
      <c r="Y870" s="497">
        <v>92.786127167630013</v>
      </c>
      <c r="Z870" s="497">
        <v>43.213872832369944</v>
      </c>
      <c r="AA870" s="497">
        <v>9.1329394922040557</v>
      </c>
      <c r="AB870" s="497">
        <v>7.6019802186277852E-2</v>
      </c>
      <c r="AC870" s="497">
        <v>2.3485146198202607</v>
      </c>
      <c r="AD870" s="497">
        <v>4.2480681647145939</v>
      </c>
      <c r="AE870" s="497">
        <v>49.636117299686717</v>
      </c>
      <c r="AF870" s="497">
        <v>4.3750972793206682</v>
      </c>
      <c r="AG870" s="497">
        <v>26.658037475345168</v>
      </c>
      <c r="AH870" s="497">
        <v>25.918096152231488</v>
      </c>
    </row>
    <row r="871" spans="1:34" s="497" customFormat="1">
      <c r="A871" s="497">
        <v>11</v>
      </c>
      <c r="B871" s="497">
        <v>429</v>
      </c>
      <c r="C871" s="497">
        <v>1996</v>
      </c>
      <c r="D871" s="497">
        <v>99</v>
      </c>
      <c r="E871" s="497">
        <v>99</v>
      </c>
      <c r="F871" s="497">
        <v>99</v>
      </c>
      <c r="G871" s="497">
        <v>99</v>
      </c>
      <c r="H871" s="497">
        <v>99</v>
      </c>
      <c r="I871" s="497">
        <v>99</v>
      </c>
      <c r="J871" s="497">
        <v>999</v>
      </c>
      <c r="K871" s="497">
        <v>99</v>
      </c>
      <c r="L871" s="497">
        <v>6</v>
      </c>
      <c r="M871" s="497">
        <v>99</v>
      </c>
      <c r="N871" s="497">
        <v>99</v>
      </c>
      <c r="O871" s="497">
        <v>99</v>
      </c>
      <c r="P871" s="497">
        <v>9999</v>
      </c>
      <c r="Q871" s="497">
        <v>2290</v>
      </c>
      <c r="R871" s="497">
        <v>2819</v>
      </c>
      <c r="S871" s="497">
        <v>6</v>
      </c>
      <c r="T871" s="497">
        <v>8.247960269599151</v>
      </c>
      <c r="U871" s="497">
        <v>39.21546647747428</v>
      </c>
      <c r="V871" s="497">
        <v>16.353316778999638</v>
      </c>
      <c r="W871" s="497">
        <v>44.767648102163889</v>
      </c>
      <c r="X871" s="497">
        <v>100</v>
      </c>
      <c r="Y871" s="497">
        <v>97.410429230223514</v>
      </c>
      <c r="Z871" s="497">
        <v>62.504434196523583</v>
      </c>
      <c r="AA871" s="497">
        <v>9.7945588282369975</v>
      </c>
      <c r="AB871" s="497">
        <v>0</v>
      </c>
      <c r="AC871" s="497">
        <v>2.4368342104005407</v>
      </c>
      <c r="AE871" s="497">
        <v>45.542629294120005</v>
      </c>
      <c r="AG871" s="497">
        <v>17.375493096646945</v>
      </c>
      <c r="AH871" s="497">
        <v>19.098113725169071</v>
      </c>
    </row>
    <row r="872" spans="1:34" s="497" customFormat="1">
      <c r="A872" s="497">
        <v>11</v>
      </c>
      <c r="B872" s="497">
        <v>430</v>
      </c>
      <c r="C872" s="497">
        <v>1996</v>
      </c>
      <c r="D872" s="497">
        <v>99</v>
      </c>
      <c r="E872" s="497">
        <v>99</v>
      </c>
      <c r="F872" s="497">
        <v>99</v>
      </c>
      <c r="G872" s="497">
        <v>99</v>
      </c>
      <c r="H872" s="497">
        <v>99</v>
      </c>
      <c r="I872" s="497">
        <v>99</v>
      </c>
      <c r="J872" s="497">
        <v>999</v>
      </c>
      <c r="K872" s="497">
        <v>99</v>
      </c>
      <c r="L872" s="497">
        <v>7</v>
      </c>
      <c r="M872" s="497">
        <v>99</v>
      </c>
      <c r="N872" s="497">
        <v>99</v>
      </c>
      <c r="O872" s="497">
        <v>99</v>
      </c>
      <c r="P872" s="497">
        <v>9999</v>
      </c>
      <c r="Q872" s="497">
        <v>1054</v>
      </c>
      <c r="R872" s="497">
        <v>1163</v>
      </c>
      <c r="S872" s="497">
        <v>7</v>
      </c>
      <c r="T872" s="497">
        <v>8.9406706792777282</v>
      </c>
      <c r="U872" s="497">
        <v>42.698366294067057</v>
      </c>
      <c r="V872" s="497">
        <v>10.060189165950128</v>
      </c>
      <c r="W872" s="497">
        <v>55.631986242476337</v>
      </c>
      <c r="X872" s="497">
        <v>100</v>
      </c>
      <c r="Y872" s="497">
        <v>99.226139294926881</v>
      </c>
      <c r="Z872" s="497">
        <v>76.870163370593261</v>
      </c>
      <c r="AA872" s="497">
        <v>9.6598995994615606</v>
      </c>
      <c r="AB872" s="497">
        <v>0</v>
      </c>
      <c r="AC872" s="497">
        <v>2.4496488029597061</v>
      </c>
      <c r="AE872" s="497">
        <v>44.319659767067506</v>
      </c>
      <c r="AG872" s="497">
        <v>7.168392504930968</v>
      </c>
      <c r="AH872" s="497">
        <v>8.5788482781043509</v>
      </c>
    </row>
    <row r="873" spans="1:34" s="497" customFormat="1">
      <c r="A873" s="497">
        <v>11</v>
      </c>
      <c r="B873" s="497">
        <v>431</v>
      </c>
      <c r="C873" s="497">
        <v>1996</v>
      </c>
      <c r="D873" s="497">
        <v>99</v>
      </c>
      <c r="E873" s="497">
        <v>99</v>
      </c>
      <c r="F873" s="497">
        <v>99</v>
      </c>
      <c r="G873" s="497">
        <v>99</v>
      </c>
      <c r="H873" s="497">
        <v>99</v>
      </c>
      <c r="I873" s="497">
        <v>99</v>
      </c>
      <c r="J873" s="497">
        <v>999</v>
      </c>
      <c r="K873" s="497">
        <v>99</v>
      </c>
      <c r="L873" s="497">
        <v>8</v>
      </c>
      <c r="M873" s="497">
        <v>99</v>
      </c>
      <c r="N873" s="497">
        <v>99</v>
      </c>
      <c r="O873" s="497">
        <v>99</v>
      </c>
      <c r="P873" s="497">
        <v>9999</v>
      </c>
      <c r="Q873" s="497">
        <v>1143</v>
      </c>
      <c r="R873" s="497">
        <v>1291</v>
      </c>
      <c r="S873" s="497">
        <v>8</v>
      </c>
      <c r="T873" s="497">
        <v>9.6127033307513585</v>
      </c>
      <c r="U873" s="497">
        <v>45.271107668474031</v>
      </c>
      <c r="V873" s="497">
        <v>5.4221533694810224</v>
      </c>
      <c r="W873" s="497">
        <v>63.051897753679299</v>
      </c>
      <c r="X873" s="497">
        <v>100</v>
      </c>
      <c r="Y873" s="497">
        <v>99.302865995352448</v>
      </c>
      <c r="Z873" s="497">
        <v>82.106893880712619</v>
      </c>
      <c r="AA873" s="497">
        <v>10.269081248064362</v>
      </c>
      <c r="AB873" s="497">
        <v>0</v>
      </c>
      <c r="AC873" s="497">
        <v>2.736611187993133</v>
      </c>
      <c r="AE873" s="497">
        <v>42.140918606915889</v>
      </c>
      <c r="AG873" s="497">
        <v>7.9573471400394444</v>
      </c>
      <c r="AH873" s="497">
        <v>10.09683773503285</v>
      </c>
    </row>
    <row r="874" spans="1:34" s="497" customFormat="1">
      <c r="A874" s="497">
        <v>11</v>
      </c>
      <c r="B874" s="497">
        <v>432</v>
      </c>
      <c r="C874" s="497">
        <v>1996</v>
      </c>
      <c r="D874" s="497">
        <v>99</v>
      </c>
      <c r="E874" s="497">
        <v>99</v>
      </c>
      <c r="F874" s="497">
        <v>99</v>
      </c>
      <c r="G874" s="497">
        <v>99</v>
      </c>
      <c r="H874" s="497">
        <v>99</v>
      </c>
      <c r="I874" s="497">
        <v>99</v>
      </c>
      <c r="J874" s="497">
        <v>999</v>
      </c>
      <c r="K874" s="497">
        <v>99</v>
      </c>
      <c r="L874" s="497">
        <v>9</v>
      </c>
      <c r="M874" s="497">
        <v>99</v>
      </c>
      <c r="N874" s="497">
        <v>99</v>
      </c>
      <c r="O874" s="497">
        <v>99</v>
      </c>
      <c r="P874" s="497">
        <v>9999</v>
      </c>
      <c r="Q874" s="497">
        <v>540</v>
      </c>
      <c r="R874" s="497">
        <v>599</v>
      </c>
      <c r="S874" s="497">
        <v>9</v>
      </c>
      <c r="T874" s="497">
        <v>10.053422370617698</v>
      </c>
      <c r="U874" s="497">
        <v>47.993823038397323</v>
      </c>
      <c r="V874" s="497">
        <v>2.671118530884808</v>
      </c>
      <c r="W874" s="497">
        <v>71.619365609348918</v>
      </c>
      <c r="X874" s="497">
        <v>100</v>
      </c>
      <c r="Y874" s="497">
        <v>99.499165275459077</v>
      </c>
      <c r="Z874" s="497">
        <v>90.150250417362273</v>
      </c>
      <c r="AA874" s="497">
        <v>9.7544088867523921</v>
      </c>
      <c r="AB874" s="497">
        <v>0</v>
      </c>
      <c r="AC874" s="497">
        <v>2.6942994555469633</v>
      </c>
      <c r="AE874" s="497">
        <v>38.300133350458552</v>
      </c>
      <c r="AG874" s="497">
        <v>3.6920611439842226</v>
      </c>
      <c r="AH874" s="497">
        <v>4.9664970529223238</v>
      </c>
    </row>
    <row r="875" spans="1:34" s="497" customFormat="1">
      <c r="A875" s="497">
        <v>11</v>
      </c>
      <c r="B875" s="497">
        <v>433</v>
      </c>
      <c r="C875" s="497">
        <v>1996</v>
      </c>
      <c r="D875" s="497">
        <v>99</v>
      </c>
      <c r="E875" s="497">
        <v>99</v>
      </c>
      <c r="F875" s="497">
        <v>99</v>
      </c>
      <c r="G875" s="497">
        <v>99</v>
      </c>
      <c r="H875" s="497">
        <v>99</v>
      </c>
      <c r="I875" s="497">
        <v>99</v>
      </c>
      <c r="J875" s="497">
        <v>999</v>
      </c>
      <c r="K875" s="497">
        <v>99</v>
      </c>
      <c r="L875" s="497">
        <v>10</v>
      </c>
      <c r="M875" s="497">
        <v>99</v>
      </c>
      <c r="N875" s="497">
        <v>99</v>
      </c>
      <c r="O875" s="497">
        <v>99</v>
      </c>
      <c r="P875" s="497">
        <v>9999</v>
      </c>
      <c r="Q875" s="497">
        <v>202</v>
      </c>
      <c r="R875" s="497">
        <v>205</v>
      </c>
      <c r="S875" s="497">
        <v>10</v>
      </c>
      <c r="T875" s="497">
        <v>10.278048780487806</v>
      </c>
      <c r="U875" s="497">
        <v>49.34292682926835</v>
      </c>
      <c r="V875" s="497">
        <v>2.9268292682926824</v>
      </c>
      <c r="W875" s="497">
        <v>76.097560975609738</v>
      </c>
      <c r="X875" s="497">
        <v>100</v>
      </c>
      <c r="Y875" s="497">
        <v>100</v>
      </c>
      <c r="Z875" s="497">
        <v>93.17073170731706</v>
      </c>
      <c r="AA875" s="497">
        <v>9.1165253982043435</v>
      </c>
      <c r="AB875" s="497">
        <v>0</v>
      </c>
      <c r="AC875" s="497">
        <v>2.7595963115098057</v>
      </c>
      <c r="AE875" s="497">
        <v>40.705841975876154</v>
      </c>
      <c r="AG875" s="497">
        <v>1.263560157790927</v>
      </c>
      <c r="AH875" s="497">
        <v>1.7474983786667462</v>
      </c>
    </row>
    <row r="876" spans="1:34" s="497" customFormat="1">
      <c r="A876" s="497">
        <v>11</v>
      </c>
      <c r="B876" s="497">
        <v>434</v>
      </c>
      <c r="C876" s="497">
        <v>1996</v>
      </c>
      <c r="D876" s="497">
        <v>99</v>
      </c>
      <c r="E876" s="497">
        <v>99</v>
      </c>
      <c r="F876" s="497">
        <v>99</v>
      </c>
      <c r="G876" s="497">
        <v>99</v>
      </c>
      <c r="H876" s="497">
        <v>99</v>
      </c>
      <c r="I876" s="497">
        <v>99</v>
      </c>
      <c r="J876" s="497">
        <v>999</v>
      </c>
      <c r="K876" s="497">
        <v>99</v>
      </c>
      <c r="L876" s="497">
        <v>11</v>
      </c>
      <c r="M876" s="497">
        <v>99</v>
      </c>
      <c r="N876" s="497">
        <v>99</v>
      </c>
      <c r="O876" s="497">
        <v>99</v>
      </c>
      <c r="P876" s="497">
        <v>9999</v>
      </c>
      <c r="Q876" s="497">
        <v>230</v>
      </c>
      <c r="R876" s="497">
        <v>242</v>
      </c>
      <c r="S876" s="497">
        <v>11</v>
      </c>
      <c r="T876" s="497">
        <v>10.900826446280991</v>
      </c>
      <c r="U876" s="497">
        <v>51.850826446280976</v>
      </c>
      <c r="V876" s="497">
        <v>1.6528925619834716</v>
      </c>
      <c r="W876" s="497">
        <v>76.859504132231422</v>
      </c>
      <c r="X876" s="497">
        <v>100</v>
      </c>
      <c r="Y876" s="497">
        <v>100</v>
      </c>
      <c r="Z876" s="497">
        <v>95.454545454545439</v>
      </c>
      <c r="AA876" s="497">
        <v>9.1488166679862974</v>
      </c>
      <c r="AB876" s="497">
        <v>0</v>
      </c>
      <c r="AC876" s="497">
        <v>2.7360614713192746</v>
      </c>
      <c r="AE876" s="497">
        <v>43.011861851629426</v>
      </c>
      <c r="AG876" s="497">
        <v>1.4916173570019724</v>
      </c>
      <c r="AH876" s="497">
        <v>2.1677493406693262</v>
      </c>
    </row>
    <row r="877" spans="1:34" s="497" customFormat="1">
      <c r="A877" s="497">
        <v>11</v>
      </c>
      <c r="B877" s="497">
        <v>435</v>
      </c>
      <c r="C877" s="497">
        <v>1996</v>
      </c>
      <c r="D877" s="497">
        <v>99</v>
      </c>
      <c r="E877" s="497">
        <v>99</v>
      </c>
      <c r="F877" s="497">
        <v>99</v>
      </c>
      <c r="G877" s="497">
        <v>99</v>
      </c>
      <c r="H877" s="497">
        <v>99</v>
      </c>
      <c r="I877" s="497">
        <v>99</v>
      </c>
      <c r="J877" s="497">
        <v>999</v>
      </c>
      <c r="K877" s="497">
        <v>99</v>
      </c>
      <c r="L877" s="497">
        <v>12</v>
      </c>
      <c r="M877" s="497">
        <v>99</v>
      </c>
      <c r="N877" s="497">
        <v>99</v>
      </c>
      <c r="O877" s="497">
        <v>99</v>
      </c>
      <c r="P877" s="497">
        <v>9999</v>
      </c>
      <c r="Q877" s="497">
        <v>79</v>
      </c>
      <c r="R877" s="497">
        <v>83</v>
      </c>
      <c r="S877" s="497">
        <v>12</v>
      </c>
      <c r="T877" s="497">
        <v>11.289156626506024</v>
      </c>
      <c r="U877" s="497">
        <v>54.461445783132511</v>
      </c>
      <c r="V877" s="497">
        <v>1.2048192771084336</v>
      </c>
      <c r="W877" s="497">
        <v>83.132530120481931</v>
      </c>
      <c r="X877" s="497">
        <v>100</v>
      </c>
      <c r="Y877" s="497">
        <v>100</v>
      </c>
      <c r="Z877" s="497">
        <v>97.590361445783117</v>
      </c>
      <c r="AA877" s="497">
        <v>9.3808550400913404</v>
      </c>
      <c r="AB877" s="497">
        <v>0</v>
      </c>
      <c r="AC877" s="497">
        <v>2.7704556646743104</v>
      </c>
      <c r="AE877" s="497">
        <v>47.782758158709846</v>
      </c>
      <c r="AG877" s="497">
        <v>0.51158777120315591</v>
      </c>
      <c r="AH877" s="497">
        <v>0.78091771090202811</v>
      </c>
    </row>
    <row r="878" spans="1:34" s="497" customFormat="1">
      <c r="A878" s="497">
        <v>11</v>
      </c>
      <c r="B878" s="497">
        <v>436</v>
      </c>
      <c r="C878" s="497">
        <v>1996</v>
      </c>
      <c r="D878" s="497">
        <v>99</v>
      </c>
      <c r="E878" s="497">
        <v>99</v>
      </c>
      <c r="F878" s="497">
        <v>99</v>
      </c>
      <c r="G878" s="497">
        <v>99</v>
      </c>
      <c r="H878" s="497">
        <v>99</v>
      </c>
      <c r="I878" s="497">
        <v>99</v>
      </c>
      <c r="J878" s="497">
        <v>999</v>
      </c>
      <c r="K878" s="497">
        <v>99</v>
      </c>
      <c r="L878" s="497">
        <v>13</v>
      </c>
      <c r="M878" s="497">
        <v>99</v>
      </c>
      <c r="N878" s="497">
        <v>99</v>
      </c>
      <c r="O878" s="497">
        <v>99</v>
      </c>
      <c r="P878" s="497">
        <v>9999</v>
      </c>
      <c r="Q878" s="497">
        <v>28</v>
      </c>
      <c r="R878" s="497">
        <v>29</v>
      </c>
      <c r="S878" s="497">
        <v>13</v>
      </c>
      <c r="T878" s="497">
        <v>9.4137931034482794</v>
      </c>
      <c r="U878" s="497">
        <v>52.510344827586174</v>
      </c>
      <c r="V878" s="497">
        <v>3.4482758620689653</v>
      </c>
      <c r="W878" s="497">
        <v>65.517241379310363</v>
      </c>
      <c r="X878" s="497">
        <v>100</v>
      </c>
      <c r="Y878" s="497">
        <v>100</v>
      </c>
      <c r="Z878" s="497">
        <v>96.551724137931018</v>
      </c>
      <c r="AA878" s="497">
        <v>9.1405630562095812</v>
      </c>
      <c r="AB878" s="497">
        <v>0</v>
      </c>
      <c r="AC878" s="497">
        <v>2.9421695183036607</v>
      </c>
      <c r="AE878" s="497">
        <v>52.811402645426256</v>
      </c>
      <c r="AG878" s="497">
        <v>0.17874753451676528</v>
      </c>
      <c r="AH878" s="497">
        <v>0.26307578925328151</v>
      </c>
    </row>
    <row r="879" spans="1:34" s="497" customFormat="1">
      <c r="A879" s="497">
        <v>11</v>
      </c>
      <c r="B879" s="497">
        <v>437</v>
      </c>
      <c r="C879" s="497">
        <v>1996</v>
      </c>
      <c r="D879" s="497">
        <v>99</v>
      </c>
      <c r="E879" s="497">
        <v>99</v>
      </c>
      <c r="F879" s="497">
        <v>99</v>
      </c>
      <c r="G879" s="497">
        <v>99</v>
      </c>
      <c r="H879" s="497">
        <v>99</v>
      </c>
      <c r="I879" s="497">
        <v>99</v>
      </c>
      <c r="J879" s="497">
        <v>999</v>
      </c>
      <c r="K879" s="497">
        <v>99</v>
      </c>
      <c r="L879" s="497">
        <v>14</v>
      </c>
      <c r="M879" s="497">
        <v>99</v>
      </c>
      <c r="N879" s="497">
        <v>99</v>
      </c>
      <c r="O879" s="497">
        <v>99</v>
      </c>
      <c r="P879" s="497">
        <v>9999</v>
      </c>
      <c r="Q879" s="497">
        <v>51</v>
      </c>
      <c r="R879" s="497">
        <v>51</v>
      </c>
      <c r="S879" s="497">
        <v>14</v>
      </c>
      <c r="T879" s="497">
        <v>12.058823529411764</v>
      </c>
      <c r="U879" s="497">
        <v>60.44705882352941</v>
      </c>
      <c r="V879" s="497">
        <v>1.9607843137254899</v>
      </c>
      <c r="W879" s="497">
        <v>86.274509803921589</v>
      </c>
      <c r="X879" s="497">
        <v>100</v>
      </c>
      <c r="Y879" s="497">
        <v>100</v>
      </c>
      <c r="Z879" s="497">
        <v>98.039215686274531</v>
      </c>
      <c r="AA879" s="497">
        <v>8.6218225847447698</v>
      </c>
      <c r="AB879" s="497">
        <v>0</v>
      </c>
      <c r="AC879" s="497">
        <v>2.913200279901631</v>
      </c>
      <c r="AE879" s="497">
        <v>55.165833587804336</v>
      </c>
      <c r="AG879" s="497">
        <v>0.31434911242603558</v>
      </c>
      <c r="AH879" s="497">
        <v>0.53257817383111128</v>
      </c>
    </row>
    <row r="880" spans="1:34" s="497" customFormat="1">
      <c r="A880" s="497">
        <v>11</v>
      </c>
      <c r="B880" s="497">
        <v>438</v>
      </c>
      <c r="C880" s="497">
        <v>1996</v>
      </c>
      <c r="D880" s="497">
        <v>99</v>
      </c>
      <c r="E880" s="497">
        <v>99</v>
      </c>
      <c r="F880" s="497">
        <v>99</v>
      </c>
      <c r="G880" s="497">
        <v>99</v>
      </c>
      <c r="H880" s="497">
        <v>99</v>
      </c>
      <c r="I880" s="497">
        <v>99</v>
      </c>
      <c r="J880" s="497">
        <v>999</v>
      </c>
      <c r="K880" s="497">
        <v>99</v>
      </c>
      <c r="L880" s="497">
        <v>15</v>
      </c>
      <c r="M880" s="497">
        <v>99</v>
      </c>
      <c r="N880" s="497">
        <v>99</v>
      </c>
      <c r="O880" s="497">
        <v>99</v>
      </c>
      <c r="P880" s="497">
        <v>9999</v>
      </c>
      <c r="Q880" s="497">
        <v>7</v>
      </c>
      <c r="R880" s="497">
        <v>7</v>
      </c>
      <c r="S880" s="497">
        <v>15</v>
      </c>
      <c r="T880" s="497">
        <v>10</v>
      </c>
      <c r="U880" s="497">
        <v>58.94285714285715</v>
      </c>
      <c r="V880" s="497">
        <v>0</v>
      </c>
      <c r="W880" s="497">
        <v>71.428571428571445</v>
      </c>
      <c r="X880" s="497">
        <v>100</v>
      </c>
      <c r="Y880" s="497">
        <v>100</v>
      </c>
      <c r="Z880" s="497">
        <v>100</v>
      </c>
      <c r="AA880" s="497">
        <v>5.0519747603874201</v>
      </c>
      <c r="AB880" s="497">
        <v>0</v>
      </c>
      <c r="AC880" s="497">
        <v>1.6035674514745459</v>
      </c>
      <c r="AE880" s="497">
        <v>7.9353496777543997</v>
      </c>
      <c r="AG880" s="497">
        <v>4.3145956607495053E-2</v>
      </c>
      <c r="AH880" s="497">
        <v>7.1279925562059351E-2</v>
      </c>
    </row>
    <row r="881" spans="1:37">
      <c r="A881">
        <v>12</v>
      </c>
      <c r="B881">
        <v>1</v>
      </c>
      <c r="C881">
        <v>2024</v>
      </c>
      <c r="D881">
        <v>99</v>
      </c>
      <c r="E881">
        <v>99</v>
      </c>
      <c r="F881">
        <v>99</v>
      </c>
      <c r="G881">
        <v>99</v>
      </c>
      <c r="H881">
        <v>99</v>
      </c>
      <c r="I881">
        <v>99</v>
      </c>
      <c r="J881">
        <v>999</v>
      </c>
      <c r="K881">
        <v>99</v>
      </c>
      <c r="L881">
        <v>99</v>
      </c>
      <c r="M881">
        <v>1</v>
      </c>
      <c r="N881">
        <v>99</v>
      </c>
      <c r="O881">
        <v>99</v>
      </c>
      <c r="P881">
        <v>9999</v>
      </c>
      <c r="Q881">
        <v>1</v>
      </c>
      <c r="R881">
        <v>1</v>
      </c>
      <c r="S881">
        <v>0</v>
      </c>
      <c r="T881">
        <v>1</v>
      </c>
      <c r="U881">
        <v>38.6</v>
      </c>
      <c r="V881">
        <v>0</v>
      </c>
      <c r="W881">
        <v>0</v>
      </c>
      <c r="X881">
        <v>100</v>
      </c>
      <c r="Y881">
        <v>100</v>
      </c>
      <c r="Z881">
        <v>100</v>
      </c>
      <c r="AA881">
        <v>0</v>
      </c>
      <c r="AC881">
        <v>0</v>
      </c>
      <c r="AG881">
        <v>2.1012817818869503E-2</v>
      </c>
      <c r="AH881">
        <v>1.9251150206351372E-2</v>
      </c>
      <c r="AI881">
        <v>1</v>
      </c>
      <c r="AJ881">
        <v>110.1</v>
      </c>
      <c r="AK881">
        <v>28.921801944457865</v>
      </c>
    </row>
    <row r="882" spans="1:37">
      <c r="A882">
        <v>12</v>
      </c>
      <c r="B882">
        <v>2</v>
      </c>
      <c r="C882">
        <v>2024</v>
      </c>
      <c r="D882">
        <v>99</v>
      </c>
      <c r="E882">
        <v>99</v>
      </c>
      <c r="F882">
        <v>99</v>
      </c>
      <c r="G882">
        <v>99</v>
      </c>
      <c r="H882">
        <v>99</v>
      </c>
      <c r="I882">
        <v>99</v>
      </c>
      <c r="J882">
        <v>999</v>
      </c>
      <c r="K882">
        <v>99</v>
      </c>
      <c r="L882">
        <v>99</v>
      </c>
      <c r="M882">
        <v>2</v>
      </c>
      <c r="N882">
        <v>99</v>
      </c>
      <c r="O882">
        <v>99</v>
      </c>
      <c r="P882">
        <v>9999</v>
      </c>
      <c r="Q882">
        <v>7</v>
      </c>
      <c r="R882">
        <v>8</v>
      </c>
      <c r="S882">
        <v>5</v>
      </c>
      <c r="T882">
        <v>2</v>
      </c>
      <c r="U882">
        <v>20.287499999999994</v>
      </c>
      <c r="V882">
        <v>0</v>
      </c>
      <c r="W882">
        <v>0</v>
      </c>
      <c r="X882">
        <v>37.5</v>
      </c>
      <c r="Y882">
        <v>37.5</v>
      </c>
      <c r="Z882">
        <v>0</v>
      </c>
      <c r="AA882">
        <v>8.6158919300325572</v>
      </c>
      <c r="AB882">
        <v>2.6457513110645903</v>
      </c>
      <c r="AC882">
        <v>0</v>
      </c>
      <c r="AD882">
        <v>19.740731921356705</v>
      </c>
      <c r="AG882">
        <v>0.16810254255095605</v>
      </c>
      <c r="AH882">
        <v>8.0944603069710561E-2</v>
      </c>
      <c r="AI882">
        <v>8</v>
      </c>
      <c r="AJ882">
        <v>104.77500000000001</v>
      </c>
      <c r="AK882">
        <v>16.73800978768331</v>
      </c>
    </row>
    <row r="883" spans="1:37">
      <c r="A883">
        <v>12</v>
      </c>
      <c r="B883">
        <v>3</v>
      </c>
      <c r="C883">
        <v>2024</v>
      </c>
      <c r="D883">
        <v>99</v>
      </c>
      <c r="E883">
        <v>99</v>
      </c>
      <c r="F883">
        <v>99</v>
      </c>
      <c r="G883">
        <v>99</v>
      </c>
      <c r="H883">
        <v>99</v>
      </c>
      <c r="I883">
        <v>99</v>
      </c>
      <c r="J883">
        <v>999</v>
      </c>
      <c r="K883">
        <v>99</v>
      </c>
      <c r="L883">
        <v>99</v>
      </c>
      <c r="M883">
        <v>3</v>
      </c>
      <c r="N883">
        <v>99</v>
      </c>
      <c r="O883">
        <v>99</v>
      </c>
      <c r="P883">
        <v>9999</v>
      </c>
      <c r="Q883">
        <v>57</v>
      </c>
      <c r="R883">
        <v>63</v>
      </c>
      <c r="S883">
        <v>5.603174603174601</v>
      </c>
      <c r="T883">
        <v>3</v>
      </c>
      <c r="U883">
        <v>28.092063492063499</v>
      </c>
      <c r="V883">
        <v>25.396825396825392</v>
      </c>
      <c r="W883">
        <v>0</v>
      </c>
      <c r="X883">
        <v>95.238095238095283</v>
      </c>
      <c r="Y883">
        <v>71.428571428571445</v>
      </c>
      <c r="Z883">
        <v>22.222222222222225</v>
      </c>
      <c r="AA883">
        <v>8.3693564560264715</v>
      </c>
      <c r="AB883">
        <v>2.0512457116381095</v>
      </c>
      <c r="AC883">
        <v>0</v>
      </c>
      <c r="AD883">
        <v>56.233776251603693</v>
      </c>
      <c r="AG883">
        <v>1.3238075225887795</v>
      </c>
      <c r="AH883">
        <v>0.88266024961659717</v>
      </c>
      <c r="AI883">
        <v>42</v>
      </c>
      <c r="AJ883">
        <v>110.62857142857141</v>
      </c>
      <c r="AK883">
        <v>19.811293276087035</v>
      </c>
    </row>
    <row r="884" spans="1:37">
      <c r="A884">
        <v>12</v>
      </c>
      <c r="B884">
        <v>4</v>
      </c>
      <c r="C884">
        <v>2024</v>
      </c>
      <c r="D884">
        <v>99</v>
      </c>
      <c r="E884">
        <v>99</v>
      </c>
      <c r="F884">
        <v>99</v>
      </c>
      <c r="G884">
        <v>99</v>
      </c>
      <c r="H884">
        <v>99</v>
      </c>
      <c r="I884">
        <v>99</v>
      </c>
      <c r="J884">
        <v>999</v>
      </c>
      <c r="K884">
        <v>99</v>
      </c>
      <c r="L884">
        <v>99</v>
      </c>
      <c r="M884">
        <v>4</v>
      </c>
      <c r="N884">
        <v>99</v>
      </c>
      <c r="O884">
        <v>99</v>
      </c>
      <c r="P884">
        <v>9999</v>
      </c>
      <c r="Q884">
        <v>258</v>
      </c>
      <c r="R884">
        <v>313</v>
      </c>
      <c r="S884">
        <v>6.5814696485623028</v>
      </c>
      <c r="T884">
        <v>4</v>
      </c>
      <c r="U884">
        <v>32.384025559105396</v>
      </c>
      <c r="V884">
        <v>26.517571884984033</v>
      </c>
      <c r="W884">
        <v>0</v>
      </c>
      <c r="X884">
        <v>93.6102236421725</v>
      </c>
      <c r="Y884">
        <v>80.83067092651757</v>
      </c>
      <c r="Z884">
        <v>40.575079872204469</v>
      </c>
      <c r="AA884">
        <v>10.272834011077798</v>
      </c>
      <c r="AB884">
        <v>1.7929329889186918</v>
      </c>
      <c r="AC884">
        <v>0</v>
      </c>
      <c r="AD884">
        <v>71.084361429526794</v>
      </c>
      <c r="AG884">
        <v>6.5770119773061584</v>
      </c>
      <c r="AH884">
        <v>5.0552722466740576</v>
      </c>
      <c r="AI884">
        <v>251</v>
      </c>
      <c r="AJ884">
        <v>113.80358565737048</v>
      </c>
      <c r="AK884">
        <v>20.921947761582217</v>
      </c>
    </row>
    <row r="885" spans="1:37">
      <c r="A885">
        <v>12</v>
      </c>
      <c r="B885">
        <v>5</v>
      </c>
      <c r="C885">
        <v>2024</v>
      </c>
      <c r="D885">
        <v>99</v>
      </c>
      <c r="E885">
        <v>99</v>
      </c>
      <c r="F885">
        <v>99</v>
      </c>
      <c r="G885">
        <v>99</v>
      </c>
      <c r="H885">
        <v>99</v>
      </c>
      <c r="I885">
        <v>99</v>
      </c>
      <c r="J885">
        <v>999</v>
      </c>
      <c r="K885">
        <v>99</v>
      </c>
      <c r="L885">
        <v>99</v>
      </c>
      <c r="M885">
        <v>5</v>
      </c>
      <c r="N885">
        <v>99</v>
      </c>
      <c r="O885">
        <v>99</v>
      </c>
      <c r="P885">
        <v>9999</v>
      </c>
      <c r="Q885">
        <v>533</v>
      </c>
      <c r="R885">
        <v>641</v>
      </c>
      <c r="S885">
        <v>7.1684867394695786</v>
      </c>
      <c r="T885">
        <v>5</v>
      </c>
      <c r="U885">
        <v>35.777535101403998</v>
      </c>
      <c r="V885">
        <v>19.968798751950075</v>
      </c>
      <c r="W885">
        <v>0</v>
      </c>
      <c r="X885">
        <v>97.191887675507019</v>
      </c>
      <c r="Y885">
        <v>84.087363494539773</v>
      </c>
      <c r="Z885">
        <v>55.070202808112313</v>
      </c>
      <c r="AA885">
        <v>11.02297250225334</v>
      </c>
      <c r="AB885">
        <v>1.7306106305753322</v>
      </c>
      <c r="AC885">
        <v>0</v>
      </c>
      <c r="AD885">
        <v>69.597748412282641</v>
      </c>
      <c r="AG885">
        <v>13.46921622189536</v>
      </c>
      <c r="AH885">
        <v>11.437676894879221</v>
      </c>
      <c r="AI885">
        <v>509</v>
      </c>
      <c r="AJ885">
        <v>115.80451866404722</v>
      </c>
      <c r="AK885">
        <v>22.72610602047012</v>
      </c>
    </row>
    <row r="886" spans="1:37">
      <c r="A886">
        <v>12</v>
      </c>
      <c r="B886">
        <v>6</v>
      </c>
      <c r="C886">
        <v>2024</v>
      </c>
      <c r="D886">
        <v>99</v>
      </c>
      <c r="E886">
        <v>99</v>
      </c>
      <c r="F886">
        <v>99</v>
      </c>
      <c r="G886">
        <v>99</v>
      </c>
      <c r="H886">
        <v>99</v>
      </c>
      <c r="I886">
        <v>99</v>
      </c>
      <c r="J886">
        <v>999</v>
      </c>
      <c r="K886">
        <v>99</v>
      </c>
      <c r="L886">
        <v>99</v>
      </c>
      <c r="M886">
        <v>6</v>
      </c>
      <c r="N886">
        <v>99</v>
      </c>
      <c r="O886">
        <v>99</v>
      </c>
      <c r="P886">
        <v>9999</v>
      </c>
      <c r="Q886">
        <v>657</v>
      </c>
      <c r="R886">
        <v>740</v>
      </c>
      <c r="S886">
        <v>7.7554054054054076</v>
      </c>
      <c r="T886">
        <v>6</v>
      </c>
      <c r="U886">
        <v>39.488513513513531</v>
      </c>
      <c r="V886">
        <v>19.189189189189189</v>
      </c>
      <c r="W886">
        <v>0</v>
      </c>
      <c r="X886">
        <v>99.189189189189179</v>
      </c>
      <c r="Y886">
        <v>91.621621621621628</v>
      </c>
      <c r="Z886">
        <v>65</v>
      </c>
      <c r="AA886">
        <v>11.216797994517689</v>
      </c>
      <c r="AB886">
        <v>1.6614583216455887</v>
      </c>
      <c r="AC886">
        <v>0</v>
      </c>
      <c r="AD886">
        <v>75.189302968952902</v>
      </c>
      <c r="AG886">
        <v>15.549485185963436</v>
      </c>
      <c r="AH886">
        <v>14.573769061007686</v>
      </c>
      <c r="AI886">
        <v>626</v>
      </c>
      <c r="AJ886">
        <v>116.84153354632591</v>
      </c>
      <c r="AK886">
        <v>24.10722311763098</v>
      </c>
    </row>
    <row r="887" spans="1:37">
      <c r="A887">
        <v>12</v>
      </c>
      <c r="B887">
        <v>7</v>
      </c>
      <c r="C887">
        <v>2024</v>
      </c>
      <c r="D887">
        <v>99</v>
      </c>
      <c r="E887">
        <v>99</v>
      </c>
      <c r="F887">
        <v>99</v>
      </c>
      <c r="G887">
        <v>99</v>
      </c>
      <c r="H887">
        <v>99</v>
      </c>
      <c r="I887">
        <v>99</v>
      </c>
      <c r="J887">
        <v>999</v>
      </c>
      <c r="K887">
        <v>99</v>
      </c>
      <c r="L887">
        <v>99</v>
      </c>
      <c r="M887">
        <v>7</v>
      </c>
      <c r="N887">
        <v>99</v>
      </c>
      <c r="O887">
        <v>99</v>
      </c>
      <c r="P887">
        <v>9999</v>
      </c>
      <c r="Q887">
        <v>804</v>
      </c>
      <c r="R887">
        <v>942</v>
      </c>
      <c r="S887">
        <v>8.3004246284501093</v>
      </c>
      <c r="T887">
        <v>7</v>
      </c>
      <c r="U887">
        <v>42.540870488322689</v>
      </c>
      <c r="V887">
        <v>17.834394904458598</v>
      </c>
      <c r="W887">
        <v>0</v>
      </c>
      <c r="X887">
        <v>99.575371549893831</v>
      </c>
      <c r="Y887">
        <v>94.904458598726109</v>
      </c>
      <c r="Z887">
        <v>73.673036093418261</v>
      </c>
      <c r="AA887">
        <v>11.350977421095829</v>
      </c>
      <c r="AB887">
        <v>1.5720420375696103</v>
      </c>
      <c r="AC887">
        <v>0</v>
      </c>
      <c r="AD887">
        <v>73.23369084754485</v>
      </c>
      <c r="AG887">
        <v>19.794074385375076</v>
      </c>
      <c r="AH887">
        <v>19.986035435083448</v>
      </c>
      <c r="AI887">
        <v>817</v>
      </c>
      <c r="AJ887">
        <v>117.96744186046516</v>
      </c>
      <c r="AK887">
        <v>25.519073667758128</v>
      </c>
    </row>
    <row r="888" spans="1:37">
      <c r="A888">
        <v>12</v>
      </c>
      <c r="B888">
        <v>8</v>
      </c>
      <c r="C888">
        <v>2024</v>
      </c>
      <c r="D888">
        <v>99</v>
      </c>
      <c r="E888">
        <v>99</v>
      </c>
      <c r="F888">
        <v>99</v>
      </c>
      <c r="G888">
        <v>99</v>
      </c>
      <c r="H888">
        <v>99</v>
      </c>
      <c r="I888">
        <v>99</v>
      </c>
      <c r="J888">
        <v>999</v>
      </c>
      <c r="K888">
        <v>99</v>
      </c>
      <c r="L888">
        <v>99</v>
      </c>
      <c r="M888">
        <v>8</v>
      </c>
      <c r="N888">
        <v>99</v>
      </c>
      <c r="O888">
        <v>99</v>
      </c>
      <c r="P888">
        <v>9999</v>
      </c>
      <c r="Q888">
        <v>812</v>
      </c>
      <c r="R888">
        <v>938</v>
      </c>
      <c r="S888">
        <v>8.604477611940295</v>
      </c>
      <c r="T888">
        <v>8</v>
      </c>
      <c r="U888">
        <v>44.454371002132312</v>
      </c>
      <c r="V888">
        <v>0</v>
      </c>
      <c r="W888">
        <v>0</v>
      </c>
      <c r="X888">
        <v>99.786780383795289</v>
      </c>
      <c r="Y888">
        <v>94.456289978678043</v>
      </c>
      <c r="Z888">
        <v>75.586353944562902</v>
      </c>
      <c r="AA888">
        <v>12.400978668601304</v>
      </c>
      <c r="AB888">
        <v>1.4675818825951001</v>
      </c>
      <c r="AC888">
        <v>0</v>
      </c>
      <c r="AD888">
        <v>78.482833136750841</v>
      </c>
      <c r="AG888">
        <v>19.710023114099595</v>
      </c>
      <c r="AH888">
        <v>20.796329314364844</v>
      </c>
      <c r="AI888">
        <v>844</v>
      </c>
      <c r="AJ888">
        <v>117.94431279620839</v>
      </c>
      <c r="AK888">
        <v>26.463903217361807</v>
      </c>
    </row>
    <row r="889" spans="1:37">
      <c r="A889">
        <v>12</v>
      </c>
      <c r="B889">
        <v>9</v>
      </c>
      <c r="C889">
        <v>2024</v>
      </c>
      <c r="D889">
        <v>99</v>
      </c>
      <c r="E889">
        <v>99</v>
      </c>
      <c r="F889">
        <v>99</v>
      </c>
      <c r="G889">
        <v>99</v>
      </c>
      <c r="H889">
        <v>99</v>
      </c>
      <c r="I889">
        <v>99</v>
      </c>
      <c r="J889">
        <v>999</v>
      </c>
      <c r="K889">
        <v>99</v>
      </c>
      <c r="L889">
        <v>99</v>
      </c>
      <c r="M889">
        <v>9</v>
      </c>
      <c r="N889">
        <v>99</v>
      </c>
      <c r="O889">
        <v>99</v>
      </c>
      <c r="P889">
        <v>9999</v>
      </c>
      <c r="Q889">
        <v>556</v>
      </c>
      <c r="R889">
        <v>603</v>
      </c>
      <c r="S889">
        <v>8.9203980099502491</v>
      </c>
      <c r="T889">
        <v>9</v>
      </c>
      <c r="U889">
        <v>47.505638474295203</v>
      </c>
      <c r="V889">
        <v>0</v>
      </c>
      <c r="W889">
        <v>100</v>
      </c>
      <c r="X889">
        <v>100</v>
      </c>
      <c r="Y889">
        <v>98.175787728026535</v>
      </c>
      <c r="Z889">
        <v>83.747927031509107</v>
      </c>
      <c r="AA889">
        <v>12.04410088871553</v>
      </c>
      <c r="AB889">
        <v>1.4352694920774438</v>
      </c>
      <c r="AC889">
        <v>0</v>
      </c>
      <c r="AD889">
        <v>74.642521151762494</v>
      </c>
      <c r="AG889">
        <v>12.670729144778312</v>
      </c>
      <c r="AH889">
        <v>14.286697505080856</v>
      </c>
      <c r="AI889">
        <v>561</v>
      </c>
      <c r="AJ889">
        <v>119.1777183600714</v>
      </c>
      <c r="AK889">
        <v>27.490077879101456</v>
      </c>
    </row>
    <row r="890" spans="1:37">
      <c r="A890">
        <v>12</v>
      </c>
      <c r="B890">
        <v>10</v>
      </c>
      <c r="C890">
        <v>2024</v>
      </c>
      <c r="D890">
        <v>99</v>
      </c>
      <c r="E890">
        <v>99</v>
      </c>
      <c r="F890">
        <v>99</v>
      </c>
      <c r="G890">
        <v>99</v>
      </c>
      <c r="H890">
        <v>99</v>
      </c>
      <c r="I890">
        <v>99</v>
      </c>
      <c r="J890">
        <v>999</v>
      </c>
      <c r="K890">
        <v>99</v>
      </c>
      <c r="L890">
        <v>99</v>
      </c>
      <c r="M890">
        <v>10</v>
      </c>
      <c r="N890">
        <v>99</v>
      </c>
      <c r="O890">
        <v>99</v>
      </c>
      <c r="P890">
        <v>9999</v>
      </c>
      <c r="Q890">
        <v>245</v>
      </c>
      <c r="R890">
        <v>261</v>
      </c>
      <c r="S890">
        <v>9.5057471264367823</v>
      </c>
      <c r="T890">
        <v>10</v>
      </c>
      <c r="U890">
        <v>49.20268199233719</v>
      </c>
      <c r="V890">
        <v>0</v>
      </c>
      <c r="W890">
        <v>100</v>
      </c>
      <c r="X890">
        <v>100</v>
      </c>
      <c r="Y890">
        <v>99.616858237547874</v>
      </c>
      <c r="Z890">
        <v>82.758620689655189</v>
      </c>
      <c r="AA890">
        <v>12.150762415983264</v>
      </c>
      <c r="AB890">
        <v>1.4480021635194038</v>
      </c>
      <c r="AC890">
        <v>0</v>
      </c>
      <c r="AD890">
        <v>69.703009456817</v>
      </c>
      <c r="AG890">
        <v>5.4843454507249412</v>
      </c>
      <c r="AH890">
        <v>6.404698078625489</v>
      </c>
      <c r="AI890">
        <v>247</v>
      </c>
      <c r="AJ890">
        <v>119.0327935222672</v>
      </c>
      <c r="AK890">
        <v>28.460955895420511</v>
      </c>
    </row>
    <row r="891" spans="1:37">
      <c r="A891">
        <v>12</v>
      </c>
      <c r="B891">
        <v>11</v>
      </c>
      <c r="C891">
        <v>2024</v>
      </c>
      <c r="D891">
        <v>99</v>
      </c>
      <c r="E891">
        <v>99</v>
      </c>
      <c r="F891">
        <v>99</v>
      </c>
      <c r="G891">
        <v>99</v>
      </c>
      <c r="H891">
        <v>99</v>
      </c>
      <c r="I891">
        <v>99</v>
      </c>
      <c r="J891">
        <v>999</v>
      </c>
      <c r="K891">
        <v>99</v>
      </c>
      <c r="L891">
        <v>99</v>
      </c>
      <c r="M891">
        <v>11</v>
      </c>
      <c r="N891">
        <v>99</v>
      </c>
      <c r="O891">
        <v>99</v>
      </c>
      <c r="P891">
        <v>9999</v>
      </c>
      <c r="Q891">
        <v>154</v>
      </c>
      <c r="R891">
        <v>160</v>
      </c>
      <c r="S891">
        <v>9.65</v>
      </c>
      <c r="T891">
        <v>11</v>
      </c>
      <c r="U891">
        <v>50.072499999999998</v>
      </c>
      <c r="V891">
        <v>0</v>
      </c>
      <c r="W891">
        <v>100</v>
      </c>
      <c r="X891">
        <v>100</v>
      </c>
      <c r="Y891">
        <v>100</v>
      </c>
      <c r="Z891">
        <v>86.25</v>
      </c>
      <c r="AA891">
        <v>12.074316492042071</v>
      </c>
      <c r="AB891">
        <v>1.3332291625973376</v>
      </c>
      <c r="AC891">
        <v>0</v>
      </c>
      <c r="AD891">
        <v>72.294678066560451</v>
      </c>
      <c r="AG891">
        <v>3.3620508510191209</v>
      </c>
      <c r="AH891">
        <v>3.995661010186649</v>
      </c>
      <c r="AI891">
        <v>151</v>
      </c>
      <c r="AJ891">
        <v>118.87284768211916</v>
      </c>
      <c r="AK891">
        <v>29.133151780800777</v>
      </c>
    </row>
    <row r="892" spans="1:37">
      <c r="A892">
        <v>12</v>
      </c>
      <c r="B892">
        <v>12</v>
      </c>
      <c r="C892">
        <v>2024</v>
      </c>
      <c r="D892">
        <v>99</v>
      </c>
      <c r="E892">
        <v>99</v>
      </c>
      <c r="F892">
        <v>99</v>
      </c>
      <c r="G892">
        <v>99</v>
      </c>
      <c r="H892">
        <v>99</v>
      </c>
      <c r="I892">
        <v>99</v>
      </c>
      <c r="J892">
        <v>999</v>
      </c>
      <c r="K892">
        <v>99</v>
      </c>
      <c r="L892">
        <v>99</v>
      </c>
      <c r="M892">
        <v>12</v>
      </c>
      <c r="N892">
        <v>99</v>
      </c>
      <c r="O892">
        <v>99</v>
      </c>
      <c r="P892">
        <v>9999</v>
      </c>
      <c r="Q892">
        <v>49</v>
      </c>
      <c r="R892">
        <v>52</v>
      </c>
      <c r="S892">
        <v>10.115384615384611</v>
      </c>
      <c r="T892">
        <v>12</v>
      </c>
      <c r="U892">
        <v>53.605769230769241</v>
      </c>
      <c r="V892">
        <v>0</v>
      </c>
      <c r="W892">
        <v>100</v>
      </c>
      <c r="X892">
        <v>100</v>
      </c>
      <c r="Y892">
        <v>100</v>
      </c>
      <c r="Z892">
        <v>98.076923076923109</v>
      </c>
      <c r="AA892">
        <v>9.1779085404853511</v>
      </c>
      <c r="AB892">
        <v>1.103383714444705</v>
      </c>
      <c r="AC892">
        <v>0</v>
      </c>
      <c r="AD892">
        <v>59.394337515398249</v>
      </c>
      <c r="AG892">
        <v>1.0926665265812148</v>
      </c>
      <c r="AH892">
        <v>1.3902223108861265</v>
      </c>
      <c r="AI892">
        <v>51</v>
      </c>
      <c r="AJ892">
        <v>120.05490196078436</v>
      </c>
      <c r="AK892">
        <v>31.078878083476301</v>
      </c>
    </row>
    <row r="893" spans="1:37">
      <c r="A893">
        <v>12</v>
      </c>
      <c r="B893">
        <v>13</v>
      </c>
      <c r="C893">
        <v>2024</v>
      </c>
      <c r="D893">
        <v>99</v>
      </c>
      <c r="E893">
        <v>99</v>
      </c>
      <c r="F893">
        <v>99</v>
      </c>
      <c r="G893">
        <v>99</v>
      </c>
      <c r="H893">
        <v>99</v>
      </c>
      <c r="I893">
        <v>99</v>
      </c>
      <c r="J893">
        <v>999</v>
      </c>
      <c r="K893">
        <v>99</v>
      </c>
      <c r="L893">
        <v>99</v>
      </c>
      <c r="M893">
        <v>13</v>
      </c>
      <c r="N893">
        <v>99</v>
      </c>
      <c r="O893">
        <v>99</v>
      </c>
      <c r="P893">
        <v>9999</v>
      </c>
      <c r="Q893">
        <v>22</v>
      </c>
      <c r="R893">
        <v>23</v>
      </c>
      <c r="S893">
        <v>10.913043478260873</v>
      </c>
      <c r="T893">
        <v>13</v>
      </c>
      <c r="U893">
        <v>58.886956521739123</v>
      </c>
      <c r="V893">
        <v>0</v>
      </c>
      <c r="W893">
        <v>100</v>
      </c>
      <c r="X893">
        <v>100</v>
      </c>
      <c r="Y893">
        <v>100</v>
      </c>
      <c r="Z893">
        <v>100</v>
      </c>
      <c r="AA893">
        <v>11.165720224353862</v>
      </c>
      <c r="AB893">
        <v>1.6128032166079516</v>
      </c>
      <c r="AC893">
        <v>0</v>
      </c>
      <c r="AD893">
        <v>62.381053364864741</v>
      </c>
      <c r="AG893">
        <v>0.48329480983399881</v>
      </c>
      <c r="AH893">
        <v>0.67548595439073322</v>
      </c>
      <c r="AI893">
        <v>23</v>
      </c>
      <c r="AJ893">
        <v>120.42608695652171</v>
      </c>
      <c r="AK893">
        <v>33.52435334235453</v>
      </c>
    </row>
    <row r="894" spans="1:37">
      <c r="A894">
        <v>12</v>
      </c>
      <c r="B894">
        <v>14</v>
      </c>
      <c r="C894">
        <v>2024</v>
      </c>
      <c r="D894">
        <v>99</v>
      </c>
      <c r="E894">
        <v>99</v>
      </c>
      <c r="F894">
        <v>99</v>
      </c>
      <c r="G894">
        <v>99</v>
      </c>
      <c r="H894">
        <v>99</v>
      </c>
      <c r="I894">
        <v>99</v>
      </c>
      <c r="J894">
        <v>999</v>
      </c>
      <c r="K894">
        <v>99</v>
      </c>
      <c r="L894">
        <v>99</v>
      </c>
      <c r="M894">
        <v>14</v>
      </c>
      <c r="N894">
        <v>99</v>
      </c>
      <c r="O894">
        <v>99</v>
      </c>
      <c r="P894">
        <v>9999</v>
      </c>
      <c r="Q894">
        <v>5</v>
      </c>
      <c r="R894">
        <v>5</v>
      </c>
      <c r="S894">
        <v>11.2</v>
      </c>
      <c r="T894">
        <v>14</v>
      </c>
      <c r="U894">
        <v>56.22</v>
      </c>
      <c r="V894">
        <v>0</v>
      </c>
      <c r="W894">
        <v>100</v>
      </c>
      <c r="X894">
        <v>100</v>
      </c>
      <c r="Y894">
        <v>100</v>
      </c>
      <c r="Z894">
        <v>100</v>
      </c>
      <c r="AA894">
        <v>13.956704482075963</v>
      </c>
      <c r="AB894">
        <v>1.4696938456699109</v>
      </c>
      <c r="AC894">
        <v>0</v>
      </c>
      <c r="AD894">
        <v>67.842940256075607</v>
      </c>
      <c r="AG894">
        <v>0.10506408909434752</v>
      </c>
      <c r="AH894">
        <v>0.14019425707267802</v>
      </c>
      <c r="AI894">
        <v>5</v>
      </c>
      <c r="AJ894">
        <v>120.3</v>
      </c>
      <c r="AK894">
        <v>31.714701848756377</v>
      </c>
    </row>
    <row r="895" spans="1:37">
      <c r="A895">
        <v>12</v>
      </c>
      <c r="B895">
        <v>15</v>
      </c>
      <c r="C895">
        <v>2024</v>
      </c>
      <c r="D895">
        <v>99</v>
      </c>
      <c r="E895">
        <v>99</v>
      </c>
      <c r="F895">
        <v>99</v>
      </c>
      <c r="G895">
        <v>99</v>
      </c>
      <c r="H895">
        <v>99</v>
      </c>
      <c r="I895">
        <v>99</v>
      </c>
      <c r="J895">
        <v>999</v>
      </c>
      <c r="K895">
        <v>99</v>
      </c>
      <c r="L895">
        <v>99</v>
      </c>
      <c r="M895">
        <v>15</v>
      </c>
      <c r="N895">
        <v>99</v>
      </c>
      <c r="O895">
        <v>99</v>
      </c>
      <c r="P895">
        <v>9999</v>
      </c>
      <c r="Q895">
        <v>7</v>
      </c>
      <c r="R895">
        <v>8</v>
      </c>
      <c r="S895">
        <v>11</v>
      </c>
      <c r="T895">
        <v>15</v>
      </c>
      <c r="U895">
        <v>60.837499999999984</v>
      </c>
      <c r="V895">
        <v>0</v>
      </c>
      <c r="W895">
        <v>100</v>
      </c>
      <c r="X895">
        <v>100</v>
      </c>
      <c r="Y895">
        <v>100</v>
      </c>
      <c r="Z895">
        <v>100</v>
      </c>
      <c r="AA895">
        <v>11.657179922691489</v>
      </c>
      <c r="AB895">
        <v>2.179449471770337</v>
      </c>
      <c r="AC895">
        <v>0</v>
      </c>
      <c r="AD895">
        <v>81.623665632543435</v>
      </c>
      <c r="AG895">
        <v>0.16810254255095605</v>
      </c>
      <c r="AH895">
        <v>0.24273406231687072</v>
      </c>
      <c r="AI895">
        <v>8</v>
      </c>
      <c r="AJ895">
        <v>119.72499999999999</v>
      </c>
      <c r="AK895">
        <v>35.375586418818102</v>
      </c>
    </row>
    <row r="896" spans="1:37">
      <c r="A896">
        <v>12</v>
      </c>
      <c r="B896">
        <v>16</v>
      </c>
      <c r="C896">
        <v>2023</v>
      </c>
      <c r="D896">
        <v>99</v>
      </c>
      <c r="E896">
        <v>99</v>
      </c>
      <c r="F896">
        <v>99</v>
      </c>
      <c r="G896">
        <v>99</v>
      </c>
      <c r="H896">
        <v>99</v>
      </c>
      <c r="I896">
        <v>99</v>
      </c>
      <c r="J896">
        <v>999</v>
      </c>
      <c r="K896">
        <v>99</v>
      </c>
      <c r="L896">
        <v>99</v>
      </c>
      <c r="M896">
        <v>1</v>
      </c>
      <c r="N896">
        <v>99</v>
      </c>
      <c r="O896">
        <v>99</v>
      </c>
      <c r="P896">
        <v>9999</v>
      </c>
      <c r="Q896">
        <v>1</v>
      </c>
      <c r="R896">
        <v>1</v>
      </c>
      <c r="S896">
        <v>0</v>
      </c>
      <c r="T896">
        <v>1</v>
      </c>
      <c r="U896">
        <v>16.3</v>
      </c>
      <c r="V896">
        <v>0</v>
      </c>
      <c r="W896">
        <v>0</v>
      </c>
      <c r="X896">
        <v>100</v>
      </c>
      <c r="Y896">
        <v>0</v>
      </c>
      <c r="Z896">
        <v>0</v>
      </c>
      <c r="AA896">
        <v>0</v>
      </c>
      <c r="AC896">
        <v>0</v>
      </c>
      <c r="AG896">
        <v>1.9264110961279127E-2</v>
      </c>
      <c r="AH896">
        <v>7.458951627417402E-3</v>
      </c>
      <c r="AI896">
        <v>0</v>
      </c>
    </row>
    <row r="897" spans="1:37">
      <c r="A897">
        <v>12</v>
      </c>
      <c r="B897">
        <v>17</v>
      </c>
      <c r="C897">
        <v>2023</v>
      </c>
      <c r="D897">
        <v>99</v>
      </c>
      <c r="E897">
        <v>99</v>
      </c>
      <c r="F897">
        <v>99</v>
      </c>
      <c r="G897">
        <v>99</v>
      </c>
      <c r="H897">
        <v>99</v>
      </c>
      <c r="I897">
        <v>99</v>
      </c>
      <c r="J897">
        <v>999</v>
      </c>
      <c r="K897">
        <v>99</v>
      </c>
      <c r="L897">
        <v>99</v>
      </c>
      <c r="M897">
        <v>2</v>
      </c>
      <c r="N897">
        <v>99</v>
      </c>
      <c r="O897">
        <v>99</v>
      </c>
      <c r="P897">
        <v>9999</v>
      </c>
      <c r="Q897">
        <v>12</v>
      </c>
      <c r="R897">
        <v>12</v>
      </c>
      <c r="S897">
        <v>3.0833333333333335</v>
      </c>
      <c r="T897">
        <v>2</v>
      </c>
      <c r="U897">
        <v>18.833333333333329</v>
      </c>
      <c r="V897">
        <v>0</v>
      </c>
      <c r="W897">
        <v>0</v>
      </c>
      <c r="X897">
        <v>66.666666666666686</v>
      </c>
      <c r="Y897">
        <v>16.666666666666671</v>
      </c>
      <c r="Z897">
        <v>0</v>
      </c>
      <c r="AA897">
        <v>6.6002946062194052</v>
      </c>
      <c r="AB897">
        <v>2.5967394084804805</v>
      </c>
      <c r="AC897">
        <v>0</v>
      </c>
      <c r="AD897">
        <v>14.764685020170909</v>
      </c>
      <c r="AG897">
        <v>0.2311693315353496</v>
      </c>
      <c r="AH897">
        <v>0.10341859311633944</v>
      </c>
      <c r="AI897">
        <v>5</v>
      </c>
      <c r="AJ897">
        <v>110.7</v>
      </c>
      <c r="AK897">
        <v>17.218846936610348</v>
      </c>
    </row>
    <row r="898" spans="1:37">
      <c r="A898">
        <v>12</v>
      </c>
      <c r="B898">
        <v>18</v>
      </c>
      <c r="C898">
        <v>2023</v>
      </c>
      <c r="D898">
        <v>99</v>
      </c>
      <c r="E898">
        <v>99</v>
      </c>
      <c r="F898">
        <v>99</v>
      </c>
      <c r="G898">
        <v>99</v>
      </c>
      <c r="H898">
        <v>99</v>
      </c>
      <c r="I898">
        <v>99</v>
      </c>
      <c r="J898">
        <v>999</v>
      </c>
      <c r="K898">
        <v>99</v>
      </c>
      <c r="L898">
        <v>99</v>
      </c>
      <c r="M898">
        <v>3</v>
      </c>
      <c r="N898">
        <v>99</v>
      </c>
      <c r="O898">
        <v>99</v>
      </c>
      <c r="P898">
        <v>9999</v>
      </c>
      <c r="Q898">
        <v>85</v>
      </c>
      <c r="R898">
        <v>90</v>
      </c>
      <c r="S898">
        <v>5.5222222222222221</v>
      </c>
      <c r="T898">
        <v>3</v>
      </c>
      <c r="U898">
        <v>27.404444444444433</v>
      </c>
      <c r="V898">
        <v>27.777777777777779</v>
      </c>
      <c r="W898">
        <v>0</v>
      </c>
      <c r="X898">
        <v>92.222222222222229</v>
      </c>
      <c r="Y898">
        <v>73.333333333333314</v>
      </c>
      <c r="Z898">
        <v>13.333333333333337</v>
      </c>
      <c r="AA898">
        <v>8.567716033149793</v>
      </c>
      <c r="AB898">
        <v>2.0397591240022974</v>
      </c>
      <c r="AC898">
        <v>0</v>
      </c>
      <c r="AD898">
        <v>54.105145090156498</v>
      </c>
      <c r="AG898">
        <v>1.7337699865151222</v>
      </c>
      <c r="AH898">
        <v>1.1286354781510601</v>
      </c>
      <c r="AI898">
        <v>24</v>
      </c>
      <c r="AJ898">
        <v>108.9291666666667</v>
      </c>
      <c r="AK898">
        <v>19.598943005569613</v>
      </c>
    </row>
    <row r="899" spans="1:37">
      <c r="A899">
        <v>12</v>
      </c>
      <c r="B899">
        <v>19</v>
      </c>
      <c r="C899">
        <v>2023</v>
      </c>
      <c r="D899">
        <v>99</v>
      </c>
      <c r="E899">
        <v>99</v>
      </c>
      <c r="F899">
        <v>99</v>
      </c>
      <c r="G899">
        <v>99</v>
      </c>
      <c r="H899">
        <v>99</v>
      </c>
      <c r="I899">
        <v>99</v>
      </c>
      <c r="J899">
        <v>999</v>
      </c>
      <c r="K899">
        <v>99</v>
      </c>
      <c r="L899">
        <v>99</v>
      </c>
      <c r="M899">
        <v>4</v>
      </c>
      <c r="N899">
        <v>99</v>
      </c>
      <c r="O899">
        <v>99</v>
      </c>
      <c r="P899">
        <v>9999</v>
      </c>
      <c r="Q899">
        <v>302</v>
      </c>
      <c r="R899">
        <v>346</v>
      </c>
      <c r="S899">
        <v>6.2369942196531793</v>
      </c>
      <c r="T899">
        <v>4</v>
      </c>
      <c r="U899">
        <v>31.480635838150313</v>
      </c>
      <c r="V899">
        <v>25.144508670520231</v>
      </c>
      <c r="W899">
        <v>0</v>
      </c>
      <c r="X899">
        <v>95.375722543352637</v>
      </c>
      <c r="Y899">
        <v>78.323699421965316</v>
      </c>
      <c r="Z899">
        <v>36.127167630057805</v>
      </c>
      <c r="AA899">
        <v>9.4172514583202638</v>
      </c>
      <c r="AB899">
        <v>2.0004092601413026</v>
      </c>
      <c r="AC899">
        <v>0</v>
      </c>
      <c r="AD899">
        <v>57.209986792422178</v>
      </c>
      <c r="AG899">
        <v>6.6653823926025835</v>
      </c>
      <c r="AH899">
        <v>4.9843643442526799</v>
      </c>
      <c r="AI899">
        <v>82</v>
      </c>
      <c r="AJ899">
        <v>113.34634146341465</v>
      </c>
      <c r="AK899">
        <v>20.054576499290743</v>
      </c>
    </row>
    <row r="900" spans="1:37">
      <c r="A900">
        <v>12</v>
      </c>
      <c r="B900">
        <v>20</v>
      </c>
      <c r="C900">
        <v>2023</v>
      </c>
      <c r="D900">
        <v>99</v>
      </c>
      <c r="E900">
        <v>99</v>
      </c>
      <c r="F900">
        <v>99</v>
      </c>
      <c r="G900">
        <v>99</v>
      </c>
      <c r="H900">
        <v>99</v>
      </c>
      <c r="I900">
        <v>99</v>
      </c>
      <c r="J900">
        <v>999</v>
      </c>
      <c r="K900">
        <v>99</v>
      </c>
      <c r="L900">
        <v>99</v>
      </c>
      <c r="M900">
        <v>5</v>
      </c>
      <c r="N900">
        <v>99</v>
      </c>
      <c r="O900">
        <v>99</v>
      </c>
      <c r="P900">
        <v>9999</v>
      </c>
      <c r="Q900">
        <v>587</v>
      </c>
      <c r="R900">
        <v>716</v>
      </c>
      <c r="S900">
        <v>7.1368715083798886</v>
      </c>
      <c r="T900">
        <v>5</v>
      </c>
      <c r="U900">
        <v>37.059078212290451</v>
      </c>
      <c r="V900">
        <v>22.206703910614515</v>
      </c>
      <c r="W900">
        <v>0</v>
      </c>
      <c r="X900">
        <v>99.022346368715077</v>
      </c>
      <c r="Y900">
        <v>90.642458100558628</v>
      </c>
      <c r="Z900">
        <v>57.821229050279314</v>
      </c>
      <c r="AA900">
        <v>10.125651299255216</v>
      </c>
      <c r="AB900">
        <v>1.8417059253131225</v>
      </c>
      <c r="AC900">
        <v>0</v>
      </c>
      <c r="AD900">
        <v>56.626251407087054</v>
      </c>
      <c r="AG900">
        <v>13.793103448275859</v>
      </c>
      <c r="AH900">
        <v>12.142212280207453</v>
      </c>
      <c r="AI900">
        <v>158</v>
      </c>
      <c r="AJ900">
        <v>116.03670886075952</v>
      </c>
      <c r="AK900">
        <v>23.351883087652329</v>
      </c>
    </row>
    <row r="901" spans="1:37">
      <c r="A901">
        <v>12</v>
      </c>
      <c r="B901">
        <v>21</v>
      </c>
      <c r="C901">
        <v>2023</v>
      </c>
      <c r="D901">
        <v>99</v>
      </c>
      <c r="E901">
        <v>99</v>
      </c>
      <c r="F901">
        <v>99</v>
      </c>
      <c r="G901">
        <v>99</v>
      </c>
      <c r="H901">
        <v>99</v>
      </c>
      <c r="I901">
        <v>99</v>
      </c>
      <c r="J901">
        <v>999</v>
      </c>
      <c r="K901">
        <v>99</v>
      </c>
      <c r="L901">
        <v>99</v>
      </c>
      <c r="M901">
        <v>6</v>
      </c>
      <c r="N901">
        <v>99</v>
      </c>
      <c r="O901">
        <v>99</v>
      </c>
      <c r="P901">
        <v>9999</v>
      </c>
      <c r="Q901">
        <v>684</v>
      </c>
      <c r="R901">
        <v>798</v>
      </c>
      <c r="S901">
        <v>7.7543859649122799</v>
      </c>
      <c r="T901">
        <v>6</v>
      </c>
      <c r="U901">
        <v>39.282706766917272</v>
      </c>
      <c r="V901">
        <v>20.802005012531325</v>
      </c>
      <c r="W901">
        <v>0</v>
      </c>
      <c r="X901">
        <v>99.248120300751879</v>
      </c>
      <c r="Y901">
        <v>92.355889724310757</v>
      </c>
      <c r="Z901">
        <v>64.661654135338352</v>
      </c>
      <c r="AA901">
        <v>10.646589894547768</v>
      </c>
      <c r="AB901">
        <v>1.6678666040561572</v>
      </c>
      <c r="AC901">
        <v>0</v>
      </c>
      <c r="AD901">
        <v>68.157388978046185</v>
      </c>
      <c r="AG901">
        <v>15.372760547100752</v>
      </c>
      <c r="AH901">
        <v>14.344799511388331</v>
      </c>
      <c r="AI901">
        <v>148</v>
      </c>
      <c r="AJ901">
        <v>116.61081081081078</v>
      </c>
      <c r="AK901">
        <v>23.139039134316391</v>
      </c>
    </row>
    <row r="902" spans="1:37">
      <c r="A902">
        <v>12</v>
      </c>
      <c r="B902">
        <v>22</v>
      </c>
      <c r="C902">
        <v>2023</v>
      </c>
      <c r="D902">
        <v>99</v>
      </c>
      <c r="E902">
        <v>99</v>
      </c>
      <c r="F902">
        <v>99</v>
      </c>
      <c r="G902">
        <v>99</v>
      </c>
      <c r="H902">
        <v>99</v>
      </c>
      <c r="I902">
        <v>99</v>
      </c>
      <c r="J902">
        <v>999</v>
      </c>
      <c r="K902">
        <v>99</v>
      </c>
      <c r="L902">
        <v>99</v>
      </c>
      <c r="M902">
        <v>7</v>
      </c>
      <c r="N902">
        <v>99</v>
      </c>
      <c r="O902">
        <v>99</v>
      </c>
      <c r="P902">
        <v>9999</v>
      </c>
      <c r="Q902">
        <v>894</v>
      </c>
      <c r="R902">
        <v>1042</v>
      </c>
      <c r="S902">
        <v>8.1238003838771604</v>
      </c>
      <c r="T902">
        <v>7</v>
      </c>
      <c r="U902">
        <v>41.972552783109379</v>
      </c>
      <c r="V902">
        <v>17.082533589251444</v>
      </c>
      <c r="W902">
        <v>0</v>
      </c>
      <c r="X902">
        <v>99.616122840690977</v>
      </c>
      <c r="Y902">
        <v>93.761996161228396</v>
      </c>
      <c r="Z902">
        <v>73.70441458733201</v>
      </c>
      <c r="AA902">
        <v>11.202606077457107</v>
      </c>
      <c r="AB902">
        <v>1.582967690356903</v>
      </c>
      <c r="AC902">
        <v>0</v>
      </c>
      <c r="AD902">
        <v>65.928304386789776</v>
      </c>
      <c r="AG902">
        <v>20.073203621652873</v>
      </c>
      <c r="AH902">
        <v>20.013511227346687</v>
      </c>
      <c r="AI902">
        <v>208</v>
      </c>
      <c r="AJ902">
        <v>118.6182692307693</v>
      </c>
      <c r="AK902">
        <v>24.624259034927597</v>
      </c>
    </row>
    <row r="903" spans="1:37">
      <c r="A903">
        <v>12</v>
      </c>
      <c r="B903">
        <v>23</v>
      </c>
      <c r="C903">
        <v>2023</v>
      </c>
      <c r="D903">
        <v>99</v>
      </c>
      <c r="E903">
        <v>99</v>
      </c>
      <c r="F903">
        <v>99</v>
      </c>
      <c r="G903">
        <v>99</v>
      </c>
      <c r="H903">
        <v>99</v>
      </c>
      <c r="I903">
        <v>99</v>
      </c>
      <c r="J903">
        <v>999</v>
      </c>
      <c r="K903">
        <v>99</v>
      </c>
      <c r="L903">
        <v>99</v>
      </c>
      <c r="M903">
        <v>8</v>
      </c>
      <c r="N903">
        <v>99</v>
      </c>
      <c r="O903">
        <v>99</v>
      </c>
      <c r="P903">
        <v>9999</v>
      </c>
      <c r="Q903">
        <v>895</v>
      </c>
      <c r="R903">
        <v>1033</v>
      </c>
      <c r="S903">
        <v>8.3969022265246878</v>
      </c>
      <c r="T903">
        <v>8</v>
      </c>
      <c r="U903">
        <v>44.883252662149054</v>
      </c>
      <c r="V903">
        <v>0</v>
      </c>
      <c r="W903">
        <v>0</v>
      </c>
      <c r="X903">
        <v>99.6127783155857</v>
      </c>
      <c r="Y903">
        <v>96.418199419167507</v>
      </c>
      <c r="Z903">
        <v>78.218780251694099</v>
      </c>
      <c r="AA903">
        <v>11.86439597452507</v>
      </c>
      <c r="AB903">
        <v>1.5789240172965275</v>
      </c>
      <c r="AC903">
        <v>0</v>
      </c>
      <c r="AD903">
        <v>64.754573741016088</v>
      </c>
      <c r="AG903">
        <v>19.899826623001349</v>
      </c>
      <c r="AH903">
        <v>21.216553180014195</v>
      </c>
      <c r="AI903">
        <v>250</v>
      </c>
      <c r="AJ903">
        <v>118.732</v>
      </c>
      <c r="AK903">
        <v>26.280025638933807</v>
      </c>
    </row>
    <row r="904" spans="1:37">
      <c r="A904">
        <v>12</v>
      </c>
      <c r="B904">
        <v>24</v>
      </c>
      <c r="C904">
        <v>2023</v>
      </c>
      <c r="D904">
        <v>99</v>
      </c>
      <c r="E904">
        <v>99</v>
      </c>
      <c r="F904">
        <v>99</v>
      </c>
      <c r="G904">
        <v>99</v>
      </c>
      <c r="H904">
        <v>99</v>
      </c>
      <c r="I904">
        <v>99</v>
      </c>
      <c r="J904">
        <v>999</v>
      </c>
      <c r="K904">
        <v>99</v>
      </c>
      <c r="L904">
        <v>99</v>
      </c>
      <c r="M904">
        <v>9</v>
      </c>
      <c r="N904">
        <v>99</v>
      </c>
      <c r="O904">
        <v>99</v>
      </c>
      <c r="P904">
        <v>9999</v>
      </c>
      <c r="Q904">
        <v>563</v>
      </c>
      <c r="R904">
        <v>625</v>
      </c>
      <c r="S904">
        <v>8.7712000000000003</v>
      </c>
      <c r="T904">
        <v>9</v>
      </c>
      <c r="U904">
        <v>47.47675200000004</v>
      </c>
      <c r="V904">
        <v>0</v>
      </c>
      <c r="W904">
        <v>100</v>
      </c>
      <c r="X904">
        <v>100</v>
      </c>
      <c r="Y904">
        <v>97.76</v>
      </c>
      <c r="Z904">
        <v>84.64</v>
      </c>
      <c r="AA904">
        <v>11.92952351816683</v>
      </c>
      <c r="AB904">
        <v>1.5190953097156188</v>
      </c>
      <c r="AC904">
        <v>0</v>
      </c>
      <c r="AD904">
        <v>70.001537356846825</v>
      </c>
      <c r="AG904">
        <v>12.040069350799461</v>
      </c>
      <c r="AH904">
        <v>13.578481464528103</v>
      </c>
      <c r="AI904">
        <v>155</v>
      </c>
      <c r="AJ904">
        <v>119.90387096774198</v>
      </c>
      <c r="AK904">
        <v>27.604251079804456</v>
      </c>
    </row>
    <row r="905" spans="1:37">
      <c r="A905">
        <v>12</v>
      </c>
      <c r="B905">
        <v>25</v>
      </c>
      <c r="C905">
        <v>2023</v>
      </c>
      <c r="D905">
        <v>99</v>
      </c>
      <c r="E905">
        <v>99</v>
      </c>
      <c r="F905">
        <v>99</v>
      </c>
      <c r="G905">
        <v>99</v>
      </c>
      <c r="H905">
        <v>99</v>
      </c>
      <c r="I905">
        <v>99</v>
      </c>
      <c r="J905">
        <v>999</v>
      </c>
      <c r="K905">
        <v>99</v>
      </c>
      <c r="L905">
        <v>99</v>
      </c>
      <c r="M905">
        <v>10</v>
      </c>
      <c r="N905">
        <v>99</v>
      </c>
      <c r="O905">
        <v>99</v>
      </c>
      <c r="P905">
        <v>9999</v>
      </c>
      <c r="Q905">
        <v>227</v>
      </c>
      <c r="R905">
        <v>237</v>
      </c>
      <c r="S905">
        <v>8.9578059071729985</v>
      </c>
      <c r="T905">
        <v>10</v>
      </c>
      <c r="U905">
        <v>48.972995780590736</v>
      </c>
      <c r="V905">
        <v>0</v>
      </c>
      <c r="W905">
        <v>100</v>
      </c>
      <c r="X905">
        <v>100</v>
      </c>
      <c r="Y905">
        <v>99.578059071729982</v>
      </c>
      <c r="Z905">
        <v>86.075949367088626</v>
      </c>
      <c r="AA905">
        <v>11.78049721590676</v>
      </c>
      <c r="AB905">
        <v>1.3985798388735322</v>
      </c>
      <c r="AC905">
        <v>0</v>
      </c>
      <c r="AD905">
        <v>68.255154775552683</v>
      </c>
      <c r="AG905">
        <v>4.5655942978231554</v>
      </c>
      <c r="AH905">
        <v>5.311231163115516</v>
      </c>
      <c r="AI905">
        <v>51</v>
      </c>
      <c r="AJ905">
        <v>119.56470588235295</v>
      </c>
      <c r="AK905">
        <v>28.202265764655198</v>
      </c>
    </row>
    <row r="906" spans="1:37">
      <c r="A906">
        <v>12</v>
      </c>
      <c r="B906">
        <v>26</v>
      </c>
      <c r="C906">
        <v>2023</v>
      </c>
      <c r="D906">
        <v>99</v>
      </c>
      <c r="E906">
        <v>99</v>
      </c>
      <c r="F906">
        <v>99</v>
      </c>
      <c r="G906">
        <v>99</v>
      </c>
      <c r="H906">
        <v>99</v>
      </c>
      <c r="I906">
        <v>99</v>
      </c>
      <c r="J906">
        <v>999</v>
      </c>
      <c r="K906">
        <v>99</v>
      </c>
      <c r="L906">
        <v>99</v>
      </c>
      <c r="M906">
        <v>11</v>
      </c>
      <c r="N906">
        <v>99</v>
      </c>
      <c r="O906">
        <v>99</v>
      </c>
      <c r="P906">
        <v>9999</v>
      </c>
      <c r="Q906">
        <v>167</v>
      </c>
      <c r="R906">
        <v>176</v>
      </c>
      <c r="S906">
        <v>9.1988636363636385</v>
      </c>
      <c r="T906">
        <v>11</v>
      </c>
      <c r="U906">
        <v>52.708522727272751</v>
      </c>
      <c r="V906">
        <v>0</v>
      </c>
      <c r="W906">
        <v>100</v>
      </c>
      <c r="X906">
        <v>100</v>
      </c>
      <c r="Y906">
        <v>99.431818181818173</v>
      </c>
      <c r="Z906">
        <v>93.181818181818173</v>
      </c>
      <c r="AA906">
        <v>12.061720350665675</v>
      </c>
      <c r="AB906">
        <v>1.3484835184705677</v>
      </c>
      <c r="AC906">
        <v>0</v>
      </c>
      <c r="AD906">
        <v>65.362676660967054</v>
      </c>
      <c r="AG906">
        <v>3.3904835291851274</v>
      </c>
      <c r="AH906">
        <v>4.2450586847891447</v>
      </c>
      <c r="AI906">
        <v>31</v>
      </c>
      <c r="AJ906">
        <v>122.21935483870971</v>
      </c>
      <c r="AK906">
        <v>29.796825302011872</v>
      </c>
    </row>
    <row r="907" spans="1:37">
      <c r="A907">
        <v>12</v>
      </c>
      <c r="B907">
        <v>27</v>
      </c>
      <c r="C907">
        <v>2023</v>
      </c>
      <c r="D907">
        <v>99</v>
      </c>
      <c r="E907">
        <v>99</v>
      </c>
      <c r="F907">
        <v>99</v>
      </c>
      <c r="G907">
        <v>99</v>
      </c>
      <c r="H907">
        <v>99</v>
      </c>
      <c r="I907">
        <v>99</v>
      </c>
      <c r="J907">
        <v>999</v>
      </c>
      <c r="K907">
        <v>99</v>
      </c>
      <c r="L907">
        <v>99</v>
      </c>
      <c r="M907">
        <v>12</v>
      </c>
      <c r="N907">
        <v>99</v>
      </c>
      <c r="O907">
        <v>99</v>
      </c>
      <c r="P907">
        <v>9999</v>
      </c>
      <c r="Q907">
        <v>66</v>
      </c>
      <c r="R907">
        <v>70</v>
      </c>
      <c r="S907">
        <v>9.3714285714285754</v>
      </c>
      <c r="T907">
        <v>12</v>
      </c>
      <c r="U907">
        <v>53.99</v>
      </c>
      <c r="V907">
        <v>0</v>
      </c>
      <c r="W907">
        <v>100</v>
      </c>
      <c r="X907">
        <v>100</v>
      </c>
      <c r="Y907">
        <v>100</v>
      </c>
      <c r="Z907">
        <v>92.857142857142875</v>
      </c>
      <c r="AA907">
        <v>12.253526023149444</v>
      </c>
      <c r="AB907">
        <v>1.5781673691018772</v>
      </c>
      <c r="AC907">
        <v>0</v>
      </c>
      <c r="AD907">
        <v>65.197668170512785</v>
      </c>
      <c r="AG907">
        <v>1.3484877672895397</v>
      </c>
      <c r="AH907">
        <v>1.7294242874539014</v>
      </c>
      <c r="AI907">
        <v>10</v>
      </c>
      <c r="AJ907">
        <v>122.99</v>
      </c>
      <c r="AK907">
        <v>29.380559324296833</v>
      </c>
    </row>
    <row r="908" spans="1:37">
      <c r="A908">
        <v>12</v>
      </c>
      <c r="B908">
        <v>28</v>
      </c>
      <c r="C908">
        <v>2023</v>
      </c>
      <c r="D908">
        <v>99</v>
      </c>
      <c r="E908">
        <v>99</v>
      </c>
      <c r="F908">
        <v>99</v>
      </c>
      <c r="G908">
        <v>99</v>
      </c>
      <c r="H908">
        <v>99</v>
      </c>
      <c r="I908">
        <v>99</v>
      </c>
      <c r="J908">
        <v>999</v>
      </c>
      <c r="K908">
        <v>99</v>
      </c>
      <c r="L908">
        <v>99</v>
      </c>
      <c r="M908">
        <v>13</v>
      </c>
      <c r="N908">
        <v>99</v>
      </c>
      <c r="O908">
        <v>99</v>
      </c>
      <c r="P908">
        <v>9999</v>
      </c>
      <c r="Q908">
        <v>21</v>
      </c>
      <c r="R908">
        <v>21</v>
      </c>
      <c r="S908">
        <v>9.2857142857142883</v>
      </c>
      <c r="T908">
        <v>13</v>
      </c>
      <c r="U908">
        <v>54.6</v>
      </c>
      <c r="V908">
        <v>0</v>
      </c>
      <c r="W908">
        <v>100</v>
      </c>
      <c r="X908">
        <v>100</v>
      </c>
      <c r="Y908">
        <v>100</v>
      </c>
      <c r="Z908">
        <v>90.476190476190439</v>
      </c>
      <c r="AA908">
        <v>11.73639029441582</v>
      </c>
      <c r="AB908">
        <v>1.1605769149479837</v>
      </c>
      <c r="AC908">
        <v>0</v>
      </c>
      <c r="AD908">
        <v>57.229626735982706</v>
      </c>
      <c r="AG908">
        <v>0.40454633018686192</v>
      </c>
      <c r="AH908">
        <v>0.52468919852741081</v>
      </c>
      <c r="AI908">
        <v>8</v>
      </c>
      <c r="AJ908">
        <v>120.41249999999999</v>
      </c>
      <c r="AK908">
        <v>30.40318987098188</v>
      </c>
    </row>
    <row r="909" spans="1:37">
      <c r="A909">
        <v>12</v>
      </c>
      <c r="B909">
        <v>29</v>
      </c>
      <c r="C909">
        <v>2023</v>
      </c>
      <c r="D909">
        <v>99</v>
      </c>
      <c r="E909">
        <v>99</v>
      </c>
      <c r="F909">
        <v>99</v>
      </c>
      <c r="G909">
        <v>99</v>
      </c>
      <c r="H909">
        <v>99</v>
      </c>
      <c r="I909">
        <v>99</v>
      </c>
      <c r="J909">
        <v>999</v>
      </c>
      <c r="K909">
        <v>99</v>
      </c>
      <c r="L909">
        <v>99</v>
      </c>
      <c r="M909">
        <v>14</v>
      </c>
      <c r="N909">
        <v>99</v>
      </c>
      <c r="O909">
        <v>99</v>
      </c>
      <c r="P909">
        <v>9999</v>
      </c>
      <c r="Q909">
        <v>18</v>
      </c>
      <c r="R909">
        <v>18</v>
      </c>
      <c r="S909">
        <v>10.222222222222221</v>
      </c>
      <c r="T909">
        <v>14</v>
      </c>
      <c r="U909">
        <v>58.111111111111121</v>
      </c>
      <c r="V909">
        <v>0</v>
      </c>
      <c r="W909">
        <v>100</v>
      </c>
      <c r="X909">
        <v>100</v>
      </c>
      <c r="Y909">
        <v>100</v>
      </c>
      <c r="Z909">
        <v>94.444444444444443</v>
      </c>
      <c r="AA909">
        <v>14.198117593888149</v>
      </c>
      <c r="AB909">
        <v>1.6178021976179002</v>
      </c>
      <c r="AC909">
        <v>0</v>
      </c>
      <c r="AD909">
        <v>61.471089760573427</v>
      </c>
      <c r="AG909">
        <v>0.34675399730302442</v>
      </c>
      <c r="AH909">
        <v>0.4786541964588103</v>
      </c>
      <c r="AI909">
        <v>9</v>
      </c>
      <c r="AJ909">
        <v>123.98888888888889</v>
      </c>
      <c r="AK909">
        <v>33.08584057173266</v>
      </c>
    </row>
    <row r="910" spans="1:37">
      <c r="A910">
        <v>12</v>
      </c>
      <c r="B910">
        <v>30</v>
      </c>
      <c r="C910">
        <v>2023</v>
      </c>
      <c r="D910">
        <v>99</v>
      </c>
      <c r="E910">
        <v>99</v>
      </c>
      <c r="F910">
        <v>99</v>
      </c>
      <c r="G910">
        <v>99</v>
      </c>
      <c r="H910">
        <v>99</v>
      </c>
      <c r="I910">
        <v>99</v>
      </c>
      <c r="J910">
        <v>999</v>
      </c>
      <c r="K910">
        <v>99</v>
      </c>
      <c r="L910">
        <v>99</v>
      </c>
      <c r="M910">
        <v>15</v>
      </c>
      <c r="N910">
        <v>99</v>
      </c>
      <c r="O910">
        <v>99</v>
      </c>
      <c r="P910">
        <v>9999</v>
      </c>
      <c r="Q910">
        <v>4</v>
      </c>
      <c r="R910">
        <v>5</v>
      </c>
      <c r="S910">
        <v>12.8</v>
      </c>
      <c r="T910">
        <v>15</v>
      </c>
      <c r="U910">
        <v>72.240000000000009</v>
      </c>
      <c r="V910">
        <v>0</v>
      </c>
      <c r="W910">
        <v>100</v>
      </c>
      <c r="X910">
        <v>100</v>
      </c>
      <c r="Y910">
        <v>100</v>
      </c>
      <c r="Z910">
        <v>100</v>
      </c>
      <c r="AA910">
        <v>12.61849436343333</v>
      </c>
      <c r="AB910">
        <v>1.5999999999999901</v>
      </c>
      <c r="AC910">
        <v>0</v>
      </c>
      <c r="AD910">
        <v>83.647063556068602</v>
      </c>
      <c r="AG910">
        <v>9.6320554806395647E-2</v>
      </c>
      <c r="AH910">
        <v>0.16528670722841521</v>
      </c>
      <c r="AI910">
        <v>3</v>
      </c>
      <c r="AJ910">
        <v>124.4</v>
      </c>
      <c r="AK910">
        <v>40.17219446583055</v>
      </c>
    </row>
    <row r="911" spans="1:37">
      <c r="A911">
        <v>12</v>
      </c>
      <c r="B911">
        <v>31</v>
      </c>
      <c r="C911">
        <v>2022</v>
      </c>
      <c r="D911">
        <v>99</v>
      </c>
      <c r="E911">
        <v>99</v>
      </c>
      <c r="F911">
        <v>99</v>
      </c>
      <c r="G911">
        <v>99</v>
      </c>
      <c r="H911">
        <v>99</v>
      </c>
      <c r="I911">
        <v>99</v>
      </c>
      <c r="J911">
        <v>999</v>
      </c>
      <c r="K911">
        <v>99</v>
      </c>
      <c r="L911">
        <v>99</v>
      </c>
      <c r="M911">
        <v>1</v>
      </c>
      <c r="N911">
        <v>99</v>
      </c>
      <c r="O911">
        <v>99</v>
      </c>
      <c r="P911">
        <v>9999</v>
      </c>
    </row>
    <row r="912" spans="1:37">
      <c r="A912">
        <v>12</v>
      </c>
      <c r="B912">
        <v>32</v>
      </c>
      <c r="C912">
        <v>2022</v>
      </c>
      <c r="D912">
        <v>99</v>
      </c>
      <c r="E912">
        <v>99</v>
      </c>
      <c r="F912">
        <v>99</v>
      </c>
      <c r="G912">
        <v>99</v>
      </c>
      <c r="H912">
        <v>99</v>
      </c>
      <c r="I912">
        <v>99</v>
      </c>
      <c r="J912">
        <v>999</v>
      </c>
      <c r="K912">
        <v>99</v>
      </c>
      <c r="L912">
        <v>99</v>
      </c>
      <c r="M912">
        <v>2</v>
      </c>
      <c r="N912">
        <v>99</v>
      </c>
      <c r="O912">
        <v>99</v>
      </c>
      <c r="P912">
        <v>9999</v>
      </c>
      <c r="Q912">
        <v>35</v>
      </c>
      <c r="R912">
        <v>38</v>
      </c>
      <c r="S912">
        <v>4.1315789473684221</v>
      </c>
      <c r="T912">
        <v>2</v>
      </c>
      <c r="U912">
        <v>25.490789473684202</v>
      </c>
      <c r="V912">
        <v>0</v>
      </c>
      <c r="W912">
        <v>0</v>
      </c>
      <c r="X912">
        <v>76.31578947368422</v>
      </c>
      <c r="Y912">
        <v>57.894736842105239</v>
      </c>
      <c r="Z912">
        <v>13.157894736842103</v>
      </c>
      <c r="AA912">
        <v>9.2097786651440234</v>
      </c>
      <c r="AB912">
        <v>2.4513267367046563</v>
      </c>
      <c r="AC912">
        <v>0</v>
      </c>
      <c r="AD912">
        <v>58.456596656790317</v>
      </c>
      <c r="AG912">
        <v>0.71227741330834127</v>
      </c>
      <c r="AH912">
        <v>0.41937542610236128</v>
      </c>
      <c r="AI912">
        <v>0</v>
      </c>
    </row>
    <row r="913" spans="1:37">
      <c r="A913">
        <v>12</v>
      </c>
      <c r="B913">
        <v>33</v>
      </c>
      <c r="C913">
        <v>2022</v>
      </c>
      <c r="D913">
        <v>99</v>
      </c>
      <c r="E913">
        <v>99</v>
      </c>
      <c r="F913">
        <v>99</v>
      </c>
      <c r="G913">
        <v>99</v>
      </c>
      <c r="H913">
        <v>99</v>
      </c>
      <c r="I913">
        <v>99</v>
      </c>
      <c r="J913">
        <v>999</v>
      </c>
      <c r="K913">
        <v>99</v>
      </c>
      <c r="L913">
        <v>99</v>
      </c>
      <c r="M913">
        <v>3</v>
      </c>
      <c r="N913">
        <v>99</v>
      </c>
      <c r="O913">
        <v>99</v>
      </c>
      <c r="P913">
        <v>9999</v>
      </c>
      <c r="Q913">
        <v>132</v>
      </c>
      <c r="R913">
        <v>143</v>
      </c>
      <c r="S913">
        <v>5.58041958041958</v>
      </c>
      <c r="T913">
        <v>3</v>
      </c>
      <c r="U913">
        <v>29.185594405594426</v>
      </c>
      <c r="V913">
        <v>23.77622377622378</v>
      </c>
      <c r="W913">
        <v>0</v>
      </c>
      <c r="X913">
        <v>93.006993006992985</v>
      </c>
      <c r="Y913">
        <v>69.930069930069905</v>
      </c>
      <c r="Z913">
        <v>27.972027972027966</v>
      </c>
      <c r="AA913">
        <v>9.5734333467822683</v>
      </c>
      <c r="AB913">
        <v>2.0735179639996346</v>
      </c>
      <c r="AC913">
        <v>0</v>
      </c>
      <c r="AD913">
        <v>56.802943052664574</v>
      </c>
      <c r="AG913">
        <v>2.6804123711340195</v>
      </c>
      <c r="AH913">
        <v>1.8069272862801316</v>
      </c>
      <c r="AI913">
        <v>4</v>
      </c>
      <c r="AJ913">
        <v>104</v>
      </c>
      <c r="AK913">
        <v>15.156591274861468</v>
      </c>
    </row>
    <row r="914" spans="1:37">
      <c r="A914">
        <v>12</v>
      </c>
      <c r="B914">
        <v>34</v>
      </c>
      <c r="C914">
        <v>2022</v>
      </c>
      <c r="D914">
        <v>99</v>
      </c>
      <c r="E914">
        <v>99</v>
      </c>
      <c r="F914">
        <v>99</v>
      </c>
      <c r="G914">
        <v>99</v>
      </c>
      <c r="H914">
        <v>99</v>
      </c>
      <c r="I914">
        <v>99</v>
      </c>
      <c r="J914">
        <v>999</v>
      </c>
      <c r="K914">
        <v>99</v>
      </c>
      <c r="L914">
        <v>99</v>
      </c>
      <c r="M914">
        <v>4</v>
      </c>
      <c r="N914">
        <v>99</v>
      </c>
      <c r="O914">
        <v>99</v>
      </c>
      <c r="P914">
        <v>9999</v>
      </c>
      <c r="Q914">
        <v>302</v>
      </c>
      <c r="R914">
        <v>348</v>
      </c>
      <c r="S914">
        <v>6.5517241379310356</v>
      </c>
      <c r="T914">
        <v>4</v>
      </c>
      <c r="U914">
        <v>34.347413793103442</v>
      </c>
      <c r="V914">
        <v>22.1264367816092</v>
      </c>
      <c r="W914">
        <v>0</v>
      </c>
      <c r="X914">
        <v>97.413793103448256</v>
      </c>
      <c r="Y914">
        <v>85.057471264367805</v>
      </c>
      <c r="Z914">
        <v>46.839080459770123</v>
      </c>
      <c r="AA914">
        <v>10.521124873267592</v>
      </c>
      <c r="AB914">
        <v>2.0706410839671756</v>
      </c>
      <c r="AC914">
        <v>0</v>
      </c>
      <c r="AD914">
        <v>61.330762636856882</v>
      </c>
      <c r="AG914">
        <v>6.5229615745079652</v>
      </c>
      <c r="AH914">
        <v>5.1749884175490788</v>
      </c>
      <c r="AI914">
        <v>16</v>
      </c>
      <c r="AJ914">
        <v>111.93124999999998</v>
      </c>
      <c r="AK914">
        <v>20.414409537834672</v>
      </c>
    </row>
    <row r="915" spans="1:37">
      <c r="A915">
        <v>12</v>
      </c>
      <c r="B915">
        <v>35</v>
      </c>
      <c r="C915">
        <v>2022</v>
      </c>
      <c r="D915">
        <v>99</v>
      </c>
      <c r="E915">
        <v>99</v>
      </c>
      <c r="F915">
        <v>99</v>
      </c>
      <c r="G915">
        <v>99</v>
      </c>
      <c r="H915">
        <v>99</v>
      </c>
      <c r="I915">
        <v>99</v>
      </c>
      <c r="J915">
        <v>999</v>
      </c>
      <c r="K915">
        <v>99</v>
      </c>
      <c r="L915">
        <v>99</v>
      </c>
      <c r="M915">
        <v>5</v>
      </c>
      <c r="N915">
        <v>99</v>
      </c>
      <c r="O915">
        <v>99</v>
      </c>
      <c r="P915">
        <v>9999</v>
      </c>
      <c r="Q915">
        <v>607</v>
      </c>
      <c r="R915">
        <v>708</v>
      </c>
      <c r="S915">
        <v>7.27683615819209</v>
      </c>
      <c r="T915">
        <v>4.9788135593220355</v>
      </c>
      <c r="U915">
        <v>38.290776836158209</v>
      </c>
      <c r="V915">
        <v>19.067796610169488</v>
      </c>
      <c r="W915">
        <v>0</v>
      </c>
      <c r="X915">
        <v>99.293785310734435</v>
      </c>
      <c r="Y915">
        <v>93.644067796610173</v>
      </c>
      <c r="Z915">
        <v>63.98305084745764</v>
      </c>
      <c r="AA915">
        <v>9.7673774499418435</v>
      </c>
      <c r="AB915">
        <v>1.8999480044157924</v>
      </c>
      <c r="AC915">
        <v>0.3247819855244915</v>
      </c>
      <c r="AD915">
        <v>54.604402920135591</v>
      </c>
      <c r="AE915">
        <v>-2.7666647584464421</v>
      </c>
      <c r="AF915">
        <v>19.261953724020124</v>
      </c>
      <c r="AG915">
        <v>13.270852858481719</v>
      </c>
      <c r="AH915">
        <v>11.73717367762311</v>
      </c>
      <c r="AI915">
        <v>35</v>
      </c>
      <c r="AJ915">
        <v>115.36285714285712</v>
      </c>
      <c r="AK915">
        <v>21.087136032724501</v>
      </c>
    </row>
    <row r="916" spans="1:37">
      <c r="A916">
        <v>12</v>
      </c>
      <c r="B916">
        <v>36</v>
      </c>
      <c r="C916">
        <v>2022</v>
      </c>
      <c r="D916">
        <v>99</v>
      </c>
      <c r="E916">
        <v>99</v>
      </c>
      <c r="F916">
        <v>99</v>
      </c>
      <c r="G916">
        <v>99</v>
      </c>
      <c r="H916">
        <v>99</v>
      </c>
      <c r="I916">
        <v>99</v>
      </c>
      <c r="J916">
        <v>999</v>
      </c>
      <c r="K916">
        <v>99</v>
      </c>
      <c r="L916">
        <v>99</v>
      </c>
      <c r="M916">
        <v>6</v>
      </c>
      <c r="N916">
        <v>99</v>
      </c>
      <c r="O916">
        <v>99</v>
      </c>
      <c r="P916">
        <v>9999</v>
      </c>
      <c r="Q916">
        <v>682</v>
      </c>
      <c r="R916">
        <v>775</v>
      </c>
      <c r="S916">
        <v>7.9135483870967747</v>
      </c>
      <c r="T916">
        <v>6</v>
      </c>
      <c r="U916">
        <v>41.29224516129031</v>
      </c>
      <c r="V916">
        <v>17.290322580645157</v>
      </c>
      <c r="W916">
        <v>0</v>
      </c>
      <c r="X916">
        <v>99.48387096774195</v>
      </c>
      <c r="Y916">
        <v>95.741935483870975</v>
      </c>
      <c r="Z916">
        <v>73.935483870967744</v>
      </c>
      <c r="AA916">
        <v>10.156776977572829</v>
      </c>
      <c r="AB916">
        <v>1.5629615156079819</v>
      </c>
      <c r="AC916">
        <v>0</v>
      </c>
      <c r="AD916">
        <v>64.82601366233348</v>
      </c>
      <c r="AG916">
        <v>14.526710402999059</v>
      </c>
      <c r="AH916">
        <v>13.854992520167704</v>
      </c>
      <c r="AI916">
        <v>34</v>
      </c>
      <c r="AJ916">
        <v>120.10588235294109</v>
      </c>
      <c r="AK916">
        <v>22.590162041419632</v>
      </c>
    </row>
    <row r="917" spans="1:37">
      <c r="A917">
        <v>12</v>
      </c>
      <c r="B917">
        <v>37</v>
      </c>
      <c r="C917">
        <v>2022</v>
      </c>
      <c r="D917">
        <v>99</v>
      </c>
      <c r="E917">
        <v>99</v>
      </c>
      <c r="F917">
        <v>99</v>
      </c>
      <c r="G917">
        <v>99</v>
      </c>
      <c r="H917">
        <v>99</v>
      </c>
      <c r="I917">
        <v>99</v>
      </c>
      <c r="J917">
        <v>999</v>
      </c>
      <c r="K917">
        <v>99</v>
      </c>
      <c r="L917">
        <v>99</v>
      </c>
      <c r="M917">
        <v>7</v>
      </c>
      <c r="N917">
        <v>99</v>
      </c>
      <c r="O917">
        <v>99</v>
      </c>
      <c r="P917">
        <v>9999</v>
      </c>
      <c r="Q917">
        <v>914</v>
      </c>
      <c r="R917">
        <v>1063</v>
      </c>
      <c r="S917">
        <v>8.2935089369708379</v>
      </c>
      <c r="T917">
        <v>7</v>
      </c>
      <c r="U917">
        <v>43.187403574788327</v>
      </c>
      <c r="V917">
        <v>16.462841015992474</v>
      </c>
      <c r="W917">
        <v>0</v>
      </c>
      <c r="X917">
        <v>99.717779868297271</v>
      </c>
      <c r="Y917">
        <v>96.425211665098786</v>
      </c>
      <c r="Z917">
        <v>75.070555032925697</v>
      </c>
      <c r="AA917">
        <v>11.280026697203402</v>
      </c>
      <c r="AB917">
        <v>1.5586451203407046</v>
      </c>
      <c r="AC917">
        <v>0</v>
      </c>
      <c r="AD917">
        <v>66.672742791002889</v>
      </c>
      <c r="AG917">
        <v>19.925023430178072</v>
      </c>
      <c r="AH917">
        <v>19.875884096780755</v>
      </c>
      <c r="AI917">
        <v>81</v>
      </c>
      <c r="AJ917">
        <v>118.56419753086421</v>
      </c>
      <c r="AK917">
        <v>24.378857478401564</v>
      </c>
    </row>
    <row r="918" spans="1:37">
      <c r="A918">
        <v>12</v>
      </c>
      <c r="B918">
        <v>38</v>
      </c>
      <c r="C918">
        <v>2022</v>
      </c>
      <c r="D918">
        <v>99</v>
      </c>
      <c r="E918">
        <v>99</v>
      </c>
      <c r="F918">
        <v>99</v>
      </c>
      <c r="G918">
        <v>99</v>
      </c>
      <c r="H918">
        <v>99</v>
      </c>
      <c r="I918">
        <v>99</v>
      </c>
      <c r="J918">
        <v>999</v>
      </c>
      <c r="K918">
        <v>99</v>
      </c>
      <c r="L918">
        <v>99</v>
      </c>
      <c r="M918">
        <v>8</v>
      </c>
      <c r="N918">
        <v>99</v>
      </c>
      <c r="O918">
        <v>99</v>
      </c>
      <c r="P918">
        <v>9999</v>
      </c>
      <c r="Q918">
        <v>949</v>
      </c>
      <c r="R918">
        <v>1107</v>
      </c>
      <c r="S918">
        <v>8.4588979223125609</v>
      </c>
      <c r="T918">
        <v>8</v>
      </c>
      <c r="U918">
        <v>45.523965672990009</v>
      </c>
      <c r="V918">
        <v>0</v>
      </c>
      <c r="W918">
        <v>0</v>
      </c>
      <c r="X918">
        <v>99.909665763324284</v>
      </c>
      <c r="Y918">
        <v>97.741644083107516</v>
      </c>
      <c r="Z918">
        <v>77.326106594399278</v>
      </c>
      <c r="AA918">
        <v>11.892351405118283</v>
      </c>
      <c r="AB918">
        <v>1.4504398782881831</v>
      </c>
      <c r="AC918">
        <v>0</v>
      </c>
      <c r="AD918">
        <v>68.047616455011052</v>
      </c>
      <c r="AG918">
        <v>20.749765698219299</v>
      </c>
      <c r="AH918">
        <v>21.81844544437234</v>
      </c>
      <c r="AI918">
        <v>94</v>
      </c>
      <c r="AJ918">
        <v>118.02553191489363</v>
      </c>
      <c r="AK918">
        <v>25.995715136879124</v>
      </c>
    </row>
    <row r="919" spans="1:37">
      <c r="A919">
        <v>12</v>
      </c>
      <c r="B919">
        <v>39</v>
      </c>
      <c r="C919">
        <v>2022</v>
      </c>
      <c r="D919">
        <v>99</v>
      </c>
      <c r="E919">
        <v>99</v>
      </c>
      <c r="F919">
        <v>99</v>
      </c>
      <c r="G919">
        <v>99</v>
      </c>
      <c r="H919">
        <v>99</v>
      </c>
      <c r="I919">
        <v>99</v>
      </c>
      <c r="J919">
        <v>999</v>
      </c>
      <c r="K919">
        <v>99</v>
      </c>
      <c r="L919">
        <v>99</v>
      </c>
      <c r="M919">
        <v>9</v>
      </c>
      <c r="N919">
        <v>99</v>
      </c>
      <c r="O919">
        <v>99</v>
      </c>
      <c r="P919">
        <v>9999</v>
      </c>
      <c r="Q919">
        <v>574</v>
      </c>
      <c r="R919">
        <v>634</v>
      </c>
      <c r="S919">
        <v>8.8138801261829673</v>
      </c>
      <c r="T919">
        <v>9</v>
      </c>
      <c r="U919">
        <v>48.591388012618246</v>
      </c>
      <c r="V919">
        <v>0</v>
      </c>
      <c r="W919">
        <v>100</v>
      </c>
      <c r="X919">
        <v>100</v>
      </c>
      <c r="Y919">
        <v>98.580441640378567</v>
      </c>
      <c r="Z919">
        <v>83.438485804416402</v>
      </c>
      <c r="AA919">
        <v>12.49816464624025</v>
      </c>
      <c r="AB919">
        <v>1.5463592404279041</v>
      </c>
      <c r="AC919">
        <v>0</v>
      </c>
      <c r="AD919">
        <v>72.708992171968745</v>
      </c>
      <c r="AG919">
        <v>11.883786316776009</v>
      </c>
      <c r="AH919">
        <v>13.337814060197044</v>
      </c>
      <c r="AI919">
        <v>55</v>
      </c>
      <c r="AJ919">
        <v>119.7581818181818</v>
      </c>
      <c r="AK919">
        <v>27.078751776849501</v>
      </c>
    </row>
    <row r="920" spans="1:37">
      <c r="A920">
        <v>12</v>
      </c>
      <c r="B920">
        <v>40</v>
      </c>
      <c r="C920">
        <v>2022</v>
      </c>
      <c r="D920">
        <v>99</v>
      </c>
      <c r="E920">
        <v>99</v>
      </c>
      <c r="F920">
        <v>99</v>
      </c>
      <c r="G920">
        <v>99</v>
      </c>
      <c r="H920">
        <v>99</v>
      </c>
      <c r="I920">
        <v>99</v>
      </c>
      <c r="J920">
        <v>999</v>
      </c>
      <c r="K920">
        <v>99</v>
      </c>
      <c r="L920">
        <v>99</v>
      </c>
      <c r="M920">
        <v>10</v>
      </c>
      <c r="N920">
        <v>99</v>
      </c>
      <c r="O920">
        <v>99</v>
      </c>
      <c r="P920">
        <v>9999</v>
      </c>
      <c r="Q920">
        <v>219</v>
      </c>
      <c r="R920">
        <v>230</v>
      </c>
      <c r="S920">
        <v>9.1869565217391322</v>
      </c>
      <c r="T920">
        <v>10</v>
      </c>
      <c r="U920">
        <v>51.518652173913033</v>
      </c>
      <c r="V920">
        <v>0</v>
      </c>
      <c r="W920">
        <v>100</v>
      </c>
      <c r="X920">
        <v>100</v>
      </c>
      <c r="Y920">
        <v>100</v>
      </c>
      <c r="Z920">
        <v>92.608695652173907</v>
      </c>
      <c r="AA920">
        <v>11.514068536808461</v>
      </c>
      <c r="AB920">
        <v>1.6002185578514725</v>
      </c>
      <c r="AC920">
        <v>0</v>
      </c>
      <c r="AD920">
        <v>72.014715954610452</v>
      </c>
      <c r="AG920">
        <v>4.3111527647610117</v>
      </c>
      <c r="AH920">
        <v>5.1301306382702174</v>
      </c>
      <c r="AI920">
        <v>38</v>
      </c>
      <c r="AJ920">
        <v>122.81842105263156</v>
      </c>
      <c r="AK920">
        <v>28.37091835323584</v>
      </c>
    </row>
    <row r="921" spans="1:37">
      <c r="A921">
        <v>12</v>
      </c>
      <c r="B921">
        <v>41</v>
      </c>
      <c r="C921">
        <v>2022</v>
      </c>
      <c r="D921">
        <v>99</v>
      </c>
      <c r="E921">
        <v>99</v>
      </c>
      <c r="F921">
        <v>99</v>
      </c>
      <c r="G921">
        <v>99</v>
      </c>
      <c r="H921">
        <v>99</v>
      </c>
      <c r="I921">
        <v>99</v>
      </c>
      <c r="J921">
        <v>999</v>
      </c>
      <c r="K921">
        <v>99</v>
      </c>
      <c r="L921">
        <v>99</v>
      </c>
      <c r="M921">
        <v>11</v>
      </c>
      <c r="N921">
        <v>99</v>
      </c>
      <c r="O921">
        <v>99</v>
      </c>
      <c r="P921">
        <v>9999</v>
      </c>
      <c r="Q921">
        <v>156</v>
      </c>
      <c r="R921">
        <v>167</v>
      </c>
      <c r="S921">
        <v>9.2155688622754504</v>
      </c>
      <c r="T921">
        <v>11</v>
      </c>
      <c r="U921">
        <v>53.06592814371259</v>
      </c>
      <c r="V921">
        <v>0</v>
      </c>
      <c r="W921">
        <v>100</v>
      </c>
      <c r="X921">
        <v>100</v>
      </c>
      <c r="Y921">
        <v>99.401197604790482</v>
      </c>
      <c r="Z921">
        <v>93.413173652694553</v>
      </c>
      <c r="AA921">
        <v>12.261772695965623</v>
      </c>
      <c r="AB921">
        <v>1.3847750437903978</v>
      </c>
      <c r="AC921">
        <v>0</v>
      </c>
      <c r="AD921">
        <v>66.356301601771861</v>
      </c>
      <c r="AG921">
        <v>3.1302717900656054</v>
      </c>
      <c r="AH921">
        <v>3.8367926700804071</v>
      </c>
      <c r="AI921">
        <v>22</v>
      </c>
      <c r="AJ921">
        <v>123.49090909090908</v>
      </c>
      <c r="AK921">
        <v>28.674566486449432</v>
      </c>
    </row>
    <row r="922" spans="1:37">
      <c r="A922">
        <v>12</v>
      </c>
      <c r="B922">
        <v>42</v>
      </c>
      <c r="C922">
        <v>2022</v>
      </c>
      <c r="D922">
        <v>99</v>
      </c>
      <c r="E922">
        <v>99</v>
      </c>
      <c r="F922">
        <v>99</v>
      </c>
      <c r="G922">
        <v>99</v>
      </c>
      <c r="H922">
        <v>99</v>
      </c>
      <c r="I922">
        <v>99</v>
      </c>
      <c r="J922">
        <v>999</v>
      </c>
      <c r="K922">
        <v>99</v>
      </c>
      <c r="L922">
        <v>99</v>
      </c>
      <c r="M922">
        <v>12</v>
      </c>
      <c r="N922">
        <v>99</v>
      </c>
      <c r="O922">
        <v>99</v>
      </c>
      <c r="P922">
        <v>9999</v>
      </c>
      <c r="Q922">
        <v>70</v>
      </c>
      <c r="R922">
        <v>73</v>
      </c>
      <c r="S922">
        <v>9.6849315068493151</v>
      </c>
      <c r="T922">
        <v>12</v>
      </c>
      <c r="U922">
        <v>57.256164383561639</v>
      </c>
      <c r="V922">
        <v>0</v>
      </c>
      <c r="W922">
        <v>100</v>
      </c>
      <c r="X922">
        <v>100</v>
      </c>
      <c r="Y922">
        <v>100</v>
      </c>
      <c r="Z922">
        <v>94.520547945205479</v>
      </c>
      <c r="AA922">
        <v>11.179616803065672</v>
      </c>
      <c r="AB922">
        <v>1.5951700414257131</v>
      </c>
      <c r="AC922">
        <v>0</v>
      </c>
      <c r="AD922">
        <v>55.282768050823933</v>
      </c>
      <c r="AG922">
        <v>1.3683223992502345</v>
      </c>
      <c r="AH922">
        <v>1.8095942481598513</v>
      </c>
      <c r="AI922">
        <v>8</v>
      </c>
      <c r="AJ922">
        <v>124.21250000000001</v>
      </c>
      <c r="AK922">
        <v>30.317042974769222</v>
      </c>
    </row>
    <row r="923" spans="1:37">
      <c r="A923">
        <v>12</v>
      </c>
      <c r="B923">
        <v>43</v>
      </c>
      <c r="C923">
        <v>2022</v>
      </c>
      <c r="D923">
        <v>99</v>
      </c>
      <c r="E923">
        <v>99</v>
      </c>
      <c r="F923">
        <v>99</v>
      </c>
      <c r="G923">
        <v>99</v>
      </c>
      <c r="H923">
        <v>99</v>
      </c>
      <c r="I923">
        <v>99</v>
      </c>
      <c r="J923">
        <v>999</v>
      </c>
      <c r="K923">
        <v>99</v>
      </c>
      <c r="L923">
        <v>99</v>
      </c>
      <c r="M923">
        <v>13</v>
      </c>
      <c r="N923">
        <v>99</v>
      </c>
      <c r="O923">
        <v>99</v>
      </c>
      <c r="P923">
        <v>9999</v>
      </c>
      <c r="Q923">
        <v>22</v>
      </c>
      <c r="R923">
        <v>22</v>
      </c>
      <c r="S923">
        <v>9.6818181818181817</v>
      </c>
      <c r="T923">
        <v>13</v>
      </c>
      <c r="U923">
        <v>54.704545454545446</v>
      </c>
      <c r="V923">
        <v>0</v>
      </c>
      <c r="W923">
        <v>100</v>
      </c>
      <c r="X923">
        <v>100</v>
      </c>
      <c r="Y923">
        <v>100</v>
      </c>
      <c r="Z923">
        <v>95.454545454545439</v>
      </c>
      <c r="AA923">
        <v>14.4407087862035</v>
      </c>
      <c r="AB923">
        <v>1.8680656898213219</v>
      </c>
      <c r="AC923">
        <v>0</v>
      </c>
      <c r="AD923">
        <v>67.505957740089301</v>
      </c>
      <c r="AG923">
        <v>0.41237113402061853</v>
      </c>
      <c r="AH923">
        <v>0.52105334776667689</v>
      </c>
      <c r="AI923">
        <v>3</v>
      </c>
      <c r="AJ923">
        <v>121.53333333333336</v>
      </c>
      <c r="AK923">
        <v>29.678704448901559</v>
      </c>
    </row>
    <row r="924" spans="1:37">
      <c r="A924">
        <v>12</v>
      </c>
      <c r="B924">
        <v>44</v>
      </c>
      <c r="C924">
        <v>2022</v>
      </c>
      <c r="D924">
        <v>99</v>
      </c>
      <c r="E924">
        <v>99</v>
      </c>
      <c r="F924">
        <v>99</v>
      </c>
      <c r="G924">
        <v>99</v>
      </c>
      <c r="H924">
        <v>99</v>
      </c>
      <c r="I924">
        <v>99</v>
      </c>
      <c r="J924">
        <v>999</v>
      </c>
      <c r="K924">
        <v>99</v>
      </c>
      <c r="L924">
        <v>99</v>
      </c>
      <c r="M924">
        <v>14</v>
      </c>
      <c r="N924">
        <v>99</v>
      </c>
      <c r="O924">
        <v>99</v>
      </c>
      <c r="P924">
        <v>9999</v>
      </c>
      <c r="Q924">
        <v>22</v>
      </c>
      <c r="R924">
        <v>24</v>
      </c>
      <c r="S924">
        <v>9.5416666666666643</v>
      </c>
      <c r="T924">
        <v>14</v>
      </c>
      <c r="U924">
        <v>56.574999999999989</v>
      </c>
      <c r="V924">
        <v>0</v>
      </c>
      <c r="W924">
        <v>100</v>
      </c>
      <c r="X924">
        <v>100</v>
      </c>
      <c r="Y924">
        <v>100</v>
      </c>
      <c r="Z924">
        <v>91.666666666666686</v>
      </c>
      <c r="AA924">
        <v>10.477167635705182</v>
      </c>
      <c r="AB924">
        <v>1.2903218806001711</v>
      </c>
      <c r="AC924">
        <v>0</v>
      </c>
      <c r="AD924">
        <v>58.84500484851953</v>
      </c>
      <c r="AG924">
        <v>0.44985941893158377</v>
      </c>
      <c r="AH924">
        <v>0.58785727926679998</v>
      </c>
      <c r="AI924">
        <v>2</v>
      </c>
      <c r="AJ924">
        <v>128.85</v>
      </c>
      <c r="AK924">
        <v>31.040562301478751</v>
      </c>
    </row>
    <row r="925" spans="1:37">
      <c r="A925">
        <v>12</v>
      </c>
      <c r="B925">
        <v>45</v>
      </c>
      <c r="C925">
        <v>2022</v>
      </c>
      <c r="D925">
        <v>99</v>
      </c>
      <c r="E925">
        <v>99</v>
      </c>
      <c r="F925">
        <v>99</v>
      </c>
      <c r="G925">
        <v>99</v>
      </c>
      <c r="H925">
        <v>99</v>
      </c>
      <c r="I925">
        <v>99</v>
      </c>
      <c r="J925">
        <v>999</v>
      </c>
      <c r="K925">
        <v>99</v>
      </c>
      <c r="L925">
        <v>99</v>
      </c>
      <c r="M925">
        <v>15</v>
      </c>
      <c r="N925">
        <v>99</v>
      </c>
      <c r="O925">
        <v>99</v>
      </c>
      <c r="P925">
        <v>9999</v>
      </c>
      <c r="Q925">
        <v>3</v>
      </c>
      <c r="R925">
        <v>3</v>
      </c>
      <c r="S925">
        <v>10</v>
      </c>
      <c r="T925">
        <v>15</v>
      </c>
      <c r="U925">
        <v>68.500000000000014</v>
      </c>
      <c r="V925">
        <v>0</v>
      </c>
      <c r="W925">
        <v>100</v>
      </c>
      <c r="X925">
        <v>100</v>
      </c>
      <c r="Y925">
        <v>100</v>
      </c>
      <c r="Z925">
        <v>100</v>
      </c>
      <c r="AA925">
        <v>6.3890531379851954</v>
      </c>
      <c r="AB925">
        <v>0.81649658092772603</v>
      </c>
      <c r="AC925">
        <v>0</v>
      </c>
      <c r="AD925">
        <v>97.764077230178529</v>
      </c>
      <c r="AG925">
        <v>5.6232427366447971E-2</v>
      </c>
      <c r="AH925">
        <v>8.8970887383508224E-2</v>
      </c>
      <c r="AI925">
        <v>0</v>
      </c>
    </row>
    <row r="926" spans="1:37">
      <c r="A926">
        <v>13</v>
      </c>
      <c r="B926">
        <v>1</v>
      </c>
      <c r="C926">
        <v>2024</v>
      </c>
      <c r="D926">
        <v>99</v>
      </c>
      <c r="E926">
        <v>99</v>
      </c>
      <c r="F926">
        <v>99</v>
      </c>
      <c r="G926">
        <v>99</v>
      </c>
      <c r="H926">
        <v>99</v>
      </c>
      <c r="I926">
        <v>99</v>
      </c>
      <c r="J926">
        <v>999</v>
      </c>
      <c r="K926">
        <v>99</v>
      </c>
      <c r="L926">
        <v>99</v>
      </c>
      <c r="M926">
        <v>99</v>
      </c>
      <c r="N926">
        <v>409</v>
      </c>
      <c r="O926">
        <v>99</v>
      </c>
      <c r="P926">
        <v>9999</v>
      </c>
    </row>
    <row r="927" spans="1:37">
      <c r="A927">
        <v>13</v>
      </c>
      <c r="B927">
        <v>2</v>
      </c>
      <c r="C927">
        <v>2024</v>
      </c>
      <c r="D927">
        <v>99</v>
      </c>
      <c r="E927">
        <v>99</v>
      </c>
      <c r="F927">
        <v>99</v>
      </c>
      <c r="G927">
        <v>99</v>
      </c>
      <c r="H927">
        <v>99</v>
      </c>
      <c r="I927">
        <v>99</v>
      </c>
      <c r="J927">
        <v>999</v>
      </c>
      <c r="K927">
        <v>99</v>
      </c>
      <c r="L927">
        <v>99</v>
      </c>
      <c r="M927">
        <v>99</v>
      </c>
      <c r="N927">
        <v>410</v>
      </c>
      <c r="O927">
        <v>99</v>
      </c>
      <c r="P927">
        <v>9999</v>
      </c>
      <c r="Q927">
        <v>19</v>
      </c>
      <c r="R927">
        <v>32</v>
      </c>
      <c r="S927">
        <v>4.53125</v>
      </c>
      <c r="T927">
        <v>4.34375</v>
      </c>
      <c r="U927">
        <v>13.4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1.093160555453782</v>
      </c>
      <c r="AB927">
        <v>0.99951159948246715</v>
      </c>
      <c r="AC927">
        <v>1.2651426549998228</v>
      </c>
      <c r="AD927">
        <v>15.158425725816988</v>
      </c>
      <c r="AE927">
        <v>18.980421675597835</v>
      </c>
      <c r="AF927">
        <v>-2.0851460059732689</v>
      </c>
      <c r="AG927">
        <v>0.67241017020382421</v>
      </c>
      <c r="AH927">
        <v>0.21385733700734377</v>
      </c>
      <c r="AI927">
        <v>26</v>
      </c>
      <c r="AJ927">
        <v>96.33461538461539</v>
      </c>
      <c r="AK927">
        <v>15.08274141752258</v>
      </c>
    </row>
    <row r="928" spans="1:37">
      <c r="A928">
        <v>13</v>
      </c>
      <c r="B928">
        <v>3</v>
      </c>
      <c r="C928">
        <v>2024</v>
      </c>
      <c r="D928">
        <v>99</v>
      </c>
      <c r="E928">
        <v>99</v>
      </c>
      <c r="F928">
        <v>99</v>
      </c>
      <c r="G928">
        <v>99</v>
      </c>
      <c r="H928">
        <v>99</v>
      </c>
      <c r="I928">
        <v>99</v>
      </c>
      <c r="J928">
        <v>999</v>
      </c>
      <c r="K928">
        <v>99</v>
      </c>
      <c r="L928">
        <v>99</v>
      </c>
      <c r="M928">
        <v>99</v>
      </c>
      <c r="N928">
        <v>415</v>
      </c>
      <c r="O928">
        <v>99</v>
      </c>
      <c r="P928">
        <v>9999</v>
      </c>
      <c r="Q928">
        <v>118</v>
      </c>
      <c r="R928">
        <v>162</v>
      </c>
      <c r="S928">
        <v>5.2283950617283939</v>
      </c>
      <c r="T928">
        <v>5.5555555555555562</v>
      </c>
      <c r="U928">
        <v>17.7</v>
      </c>
      <c r="V928">
        <v>0</v>
      </c>
      <c r="W928">
        <v>3.7037037037037042</v>
      </c>
      <c r="X928">
        <v>83.950617283950621</v>
      </c>
      <c r="Y928">
        <v>0</v>
      </c>
      <c r="Z928">
        <v>0</v>
      </c>
      <c r="AA928">
        <v>1.435786015213103</v>
      </c>
      <c r="AB928">
        <v>1.0615309894002618</v>
      </c>
      <c r="AC928">
        <v>1.5713484026367723</v>
      </c>
      <c r="AD928">
        <v>20.73636126321848</v>
      </c>
      <c r="AE928">
        <v>17.674832066683813</v>
      </c>
      <c r="AF928">
        <v>46.422791554300865</v>
      </c>
      <c r="AG928">
        <v>3.4040764866568609</v>
      </c>
      <c r="AH928">
        <v>1.4300711943443511</v>
      </c>
      <c r="AI928">
        <v>134</v>
      </c>
      <c r="AJ928">
        <v>100.85970149253733</v>
      </c>
      <c r="AK928">
        <v>17.35535896100631</v>
      </c>
    </row>
    <row r="929" spans="1:37">
      <c r="A929">
        <v>13</v>
      </c>
      <c r="B929">
        <v>4</v>
      </c>
      <c r="C929">
        <v>2024</v>
      </c>
      <c r="D929">
        <v>99</v>
      </c>
      <c r="E929">
        <v>99</v>
      </c>
      <c r="F929">
        <v>99</v>
      </c>
      <c r="G929">
        <v>99</v>
      </c>
      <c r="H929">
        <v>99</v>
      </c>
      <c r="I929">
        <v>99</v>
      </c>
      <c r="J929">
        <v>999</v>
      </c>
      <c r="K929">
        <v>99</v>
      </c>
      <c r="L929">
        <v>99</v>
      </c>
      <c r="M929">
        <v>99</v>
      </c>
      <c r="N929">
        <v>420</v>
      </c>
      <c r="O929">
        <v>99</v>
      </c>
      <c r="P929">
        <v>9999</v>
      </c>
      <c r="Q929">
        <v>248</v>
      </c>
      <c r="R929">
        <v>305</v>
      </c>
      <c r="S929">
        <v>6.1049180327868848</v>
      </c>
      <c r="T929">
        <v>6.1508196721311474</v>
      </c>
      <c r="U929">
        <v>22.796393442622943</v>
      </c>
      <c r="V929">
        <v>0.98360655737704927</v>
      </c>
      <c r="W929">
        <v>5.9016393442622954</v>
      </c>
      <c r="X929">
        <v>100</v>
      </c>
      <c r="Y929">
        <v>45.901639344262307</v>
      </c>
      <c r="Z929">
        <v>0</v>
      </c>
      <c r="AA929">
        <v>1.4498230901543361</v>
      </c>
      <c r="AB929">
        <v>1.2289441329067703</v>
      </c>
      <c r="AC929">
        <v>1.5754908629646625</v>
      </c>
      <c r="AD929">
        <v>21.532579830473779</v>
      </c>
      <c r="AE929">
        <v>11.219838392555401</v>
      </c>
      <c r="AF929">
        <v>40.500993933138368</v>
      </c>
      <c r="AG929">
        <v>6.408909434755202</v>
      </c>
      <c r="AH929">
        <v>3.4676508360036404</v>
      </c>
      <c r="AI929">
        <v>242</v>
      </c>
      <c r="AJ929">
        <v>105.91322314049594</v>
      </c>
      <c r="AK929">
        <v>19.470148750625096</v>
      </c>
    </row>
    <row r="930" spans="1:37">
      <c r="A930">
        <v>13</v>
      </c>
      <c r="B930">
        <v>5</v>
      </c>
      <c r="C930">
        <v>2024</v>
      </c>
      <c r="D930">
        <v>99</v>
      </c>
      <c r="E930">
        <v>99</v>
      </c>
      <c r="F930">
        <v>99</v>
      </c>
      <c r="G930">
        <v>99</v>
      </c>
      <c r="H930">
        <v>99</v>
      </c>
      <c r="I930">
        <v>99</v>
      </c>
      <c r="J930">
        <v>999</v>
      </c>
      <c r="K930">
        <v>99</v>
      </c>
      <c r="L930">
        <v>99</v>
      </c>
      <c r="M930">
        <v>99</v>
      </c>
      <c r="N930">
        <v>425</v>
      </c>
      <c r="O930">
        <v>99</v>
      </c>
      <c r="P930">
        <v>9999</v>
      </c>
      <c r="Q930">
        <v>206</v>
      </c>
      <c r="R930">
        <v>228</v>
      </c>
      <c r="S930">
        <v>6.5438596491228047</v>
      </c>
      <c r="T930">
        <v>6.3421052631578956</v>
      </c>
      <c r="U930">
        <v>26.607894736842098</v>
      </c>
      <c r="V930">
        <v>54.385964912280706</v>
      </c>
      <c r="W930">
        <v>14.035087719298245</v>
      </c>
      <c r="X930">
        <v>100</v>
      </c>
      <c r="Y930">
        <v>100</v>
      </c>
      <c r="Z930">
        <v>0</v>
      </c>
      <c r="AA930">
        <v>0.84075412439769248</v>
      </c>
      <c r="AB930">
        <v>1.4638350908774125</v>
      </c>
      <c r="AC930">
        <v>1.8910173042730236</v>
      </c>
      <c r="AD930">
        <v>8.9168111581808898</v>
      </c>
      <c r="AE930">
        <v>-2.5147506569183311</v>
      </c>
      <c r="AF930">
        <v>56.181126437590088</v>
      </c>
      <c r="AG930">
        <v>4.7909224627022473</v>
      </c>
      <c r="AH930">
        <v>3.0256224829495157</v>
      </c>
      <c r="AI930">
        <v>196</v>
      </c>
      <c r="AJ930">
        <v>109.13214285714275</v>
      </c>
      <c r="AK930">
        <v>20.780189851925631</v>
      </c>
    </row>
    <row r="931" spans="1:37">
      <c r="A931">
        <v>13</v>
      </c>
      <c r="B931">
        <v>6</v>
      </c>
      <c r="C931">
        <v>2024</v>
      </c>
      <c r="D931">
        <v>99</v>
      </c>
      <c r="E931">
        <v>99</v>
      </c>
      <c r="F931">
        <v>99</v>
      </c>
      <c r="G931">
        <v>99</v>
      </c>
      <c r="H931">
        <v>99</v>
      </c>
      <c r="I931">
        <v>99</v>
      </c>
      <c r="J931">
        <v>999</v>
      </c>
      <c r="K931">
        <v>99</v>
      </c>
      <c r="L931">
        <v>99</v>
      </c>
      <c r="M931">
        <v>99</v>
      </c>
      <c r="N931">
        <v>428</v>
      </c>
      <c r="O931">
        <v>99</v>
      </c>
      <c r="P931">
        <v>9999</v>
      </c>
      <c r="Q931">
        <v>176</v>
      </c>
      <c r="R931">
        <v>191</v>
      </c>
      <c r="S931">
        <v>6.8272251308900547</v>
      </c>
      <c r="T931">
        <v>6.4973821989528817</v>
      </c>
      <c r="U931">
        <v>29.078010471204198</v>
      </c>
      <c r="V931">
        <v>58.638743455497369</v>
      </c>
      <c r="W931">
        <v>15.706806282722509</v>
      </c>
      <c r="X931">
        <v>100</v>
      </c>
      <c r="Y931">
        <v>100</v>
      </c>
      <c r="Z931">
        <v>0</v>
      </c>
      <c r="AA931">
        <v>0.57681034829524813</v>
      </c>
      <c r="AB931">
        <v>1.3867330044950543</v>
      </c>
      <c r="AC931">
        <v>1.8781586882136556</v>
      </c>
      <c r="AD931">
        <v>3.7795796935438126</v>
      </c>
      <c r="AE931">
        <v>4.2959030126979378</v>
      </c>
      <c r="AF931">
        <v>43.503687630134579</v>
      </c>
      <c r="AG931">
        <v>4.0134482034040762</v>
      </c>
      <c r="AH931">
        <v>2.7699213246387298</v>
      </c>
      <c r="AI931">
        <v>172</v>
      </c>
      <c r="AJ931">
        <v>110.96686046511624</v>
      </c>
      <c r="AK931">
        <v>21.479670336473504</v>
      </c>
    </row>
    <row r="932" spans="1:37">
      <c r="A932">
        <v>13</v>
      </c>
      <c r="B932">
        <v>7</v>
      </c>
      <c r="C932">
        <v>2024</v>
      </c>
      <c r="D932">
        <v>99</v>
      </c>
      <c r="E932">
        <v>99</v>
      </c>
      <c r="F932">
        <v>99</v>
      </c>
      <c r="G932">
        <v>99</v>
      </c>
      <c r="H932">
        <v>99</v>
      </c>
      <c r="I932">
        <v>99</v>
      </c>
      <c r="J932">
        <v>999</v>
      </c>
      <c r="K932">
        <v>99</v>
      </c>
      <c r="L932">
        <v>99</v>
      </c>
      <c r="M932">
        <v>99</v>
      </c>
      <c r="N932">
        <v>430</v>
      </c>
      <c r="O932">
        <v>99</v>
      </c>
      <c r="P932">
        <v>9999</v>
      </c>
      <c r="Q932">
        <v>287</v>
      </c>
      <c r="R932">
        <v>309</v>
      </c>
      <c r="S932">
        <v>6.9838187702265371</v>
      </c>
      <c r="T932">
        <v>6.5598705501618113</v>
      </c>
      <c r="U932">
        <v>31.592233009708742</v>
      </c>
      <c r="V932">
        <v>57.928802588996781</v>
      </c>
      <c r="W932">
        <v>14.239482200647251</v>
      </c>
      <c r="X932">
        <v>100</v>
      </c>
      <c r="Y932">
        <v>100</v>
      </c>
      <c r="Z932">
        <v>0</v>
      </c>
      <c r="AA932">
        <v>0.88978627160506718</v>
      </c>
      <c r="AB932">
        <v>1.3734880994711163</v>
      </c>
      <c r="AC932">
        <v>1.8661890236296752</v>
      </c>
      <c r="AD932">
        <v>5.5506818640689639</v>
      </c>
      <c r="AE932">
        <v>3.8089628709307282</v>
      </c>
      <c r="AF932">
        <v>36.968438028715269</v>
      </c>
      <c r="AG932">
        <v>6.4929607060306793</v>
      </c>
      <c r="AH932">
        <v>4.8686458112539439</v>
      </c>
      <c r="AI932">
        <v>265</v>
      </c>
      <c r="AJ932">
        <v>112.83056603773584</v>
      </c>
      <c r="AK932">
        <v>22.215841037867737</v>
      </c>
    </row>
    <row r="933" spans="1:37">
      <c r="A933">
        <v>13</v>
      </c>
      <c r="B933">
        <v>8</v>
      </c>
      <c r="C933">
        <v>2024</v>
      </c>
      <c r="D933">
        <v>99</v>
      </c>
      <c r="E933">
        <v>99</v>
      </c>
      <c r="F933">
        <v>99</v>
      </c>
      <c r="G933">
        <v>99</v>
      </c>
      <c r="H933">
        <v>99</v>
      </c>
      <c r="I933">
        <v>99</v>
      </c>
      <c r="J933">
        <v>999</v>
      </c>
      <c r="K933">
        <v>99</v>
      </c>
      <c r="L933">
        <v>99</v>
      </c>
      <c r="M933">
        <v>99</v>
      </c>
      <c r="N933">
        <v>433</v>
      </c>
      <c r="O933">
        <v>99</v>
      </c>
      <c r="P933">
        <v>9999</v>
      </c>
      <c r="Q933">
        <v>198</v>
      </c>
      <c r="R933">
        <v>206</v>
      </c>
      <c r="S933">
        <v>7.417475728155341</v>
      </c>
      <c r="T933">
        <v>6.9223300970873805</v>
      </c>
      <c r="U933">
        <v>34.093203883495157</v>
      </c>
      <c r="V933">
        <v>57.766990291262118</v>
      </c>
      <c r="W933">
        <v>17.475728155339812</v>
      </c>
      <c r="X933">
        <v>100</v>
      </c>
      <c r="Y933">
        <v>100</v>
      </c>
      <c r="Z933">
        <v>0</v>
      </c>
      <c r="AA933">
        <v>0.55042122191720555</v>
      </c>
      <c r="AB933">
        <v>1.1106219008701488</v>
      </c>
      <c r="AC933">
        <v>1.8522582406524859</v>
      </c>
      <c r="AD933">
        <v>12.454924919962069</v>
      </c>
      <c r="AE933">
        <v>11.518464851139271</v>
      </c>
      <c r="AF933">
        <v>35.320566329224462</v>
      </c>
      <c r="AG933">
        <v>4.3286404706871204</v>
      </c>
      <c r="AH933">
        <v>3.5027118686333449</v>
      </c>
      <c r="AI933">
        <v>181</v>
      </c>
      <c r="AJ933">
        <v>114.37458563535903</v>
      </c>
      <c r="AK933">
        <v>22.970447663340895</v>
      </c>
    </row>
    <row r="934" spans="1:37">
      <c r="A934">
        <v>13</v>
      </c>
      <c r="B934">
        <v>9</v>
      </c>
      <c r="C934">
        <v>2024</v>
      </c>
      <c r="D934">
        <v>99</v>
      </c>
      <c r="E934">
        <v>99</v>
      </c>
      <c r="F934">
        <v>99</v>
      </c>
      <c r="G934">
        <v>99</v>
      </c>
      <c r="H934">
        <v>99</v>
      </c>
      <c r="I934">
        <v>99</v>
      </c>
      <c r="J934">
        <v>999</v>
      </c>
      <c r="K934">
        <v>99</v>
      </c>
      <c r="L934">
        <v>99</v>
      </c>
      <c r="M934">
        <v>99</v>
      </c>
      <c r="N934">
        <v>435</v>
      </c>
      <c r="O934">
        <v>99</v>
      </c>
      <c r="P934">
        <v>9999</v>
      </c>
      <c r="Q934">
        <v>343</v>
      </c>
      <c r="R934">
        <v>367</v>
      </c>
      <c r="S934">
        <v>7.5258855585831057</v>
      </c>
      <c r="T934">
        <v>6.8256130790190737</v>
      </c>
      <c r="U934">
        <v>36.54196185286105</v>
      </c>
      <c r="V934">
        <v>0</v>
      </c>
      <c r="W934">
        <v>16.348773841961862</v>
      </c>
      <c r="X934">
        <v>100</v>
      </c>
      <c r="Y934">
        <v>100</v>
      </c>
      <c r="Z934">
        <v>100</v>
      </c>
      <c r="AA934">
        <v>0.84051655887269505</v>
      </c>
      <c r="AB934">
        <v>1.1382668684198762</v>
      </c>
      <c r="AC934">
        <v>1.8549875599494876</v>
      </c>
      <c r="AD934">
        <v>7.5476502618077452</v>
      </c>
      <c r="AE934">
        <v>-1.6627614872115621</v>
      </c>
      <c r="AF934">
        <v>21.764684465597476</v>
      </c>
      <c r="AG934">
        <v>7.7117041395251116</v>
      </c>
      <c r="AH934">
        <v>6.6884779871077145</v>
      </c>
      <c r="AI934">
        <v>307</v>
      </c>
      <c r="AJ934">
        <v>116.19413680781769</v>
      </c>
      <c r="AK934">
        <v>23.503066200163712</v>
      </c>
    </row>
    <row r="935" spans="1:37">
      <c r="A935">
        <v>13</v>
      </c>
      <c r="B935">
        <v>10</v>
      </c>
      <c r="C935">
        <v>2024</v>
      </c>
      <c r="D935">
        <v>99</v>
      </c>
      <c r="E935">
        <v>99</v>
      </c>
      <c r="F935">
        <v>99</v>
      </c>
      <c r="G935">
        <v>99</v>
      </c>
      <c r="H935">
        <v>99</v>
      </c>
      <c r="I935">
        <v>99</v>
      </c>
      <c r="J935">
        <v>999</v>
      </c>
      <c r="K935">
        <v>99</v>
      </c>
      <c r="L935">
        <v>99</v>
      </c>
      <c r="M935">
        <v>99</v>
      </c>
      <c r="N935">
        <v>438</v>
      </c>
      <c r="O935">
        <v>99</v>
      </c>
      <c r="P935">
        <v>9999</v>
      </c>
      <c r="Q935">
        <v>223</v>
      </c>
      <c r="R935">
        <v>239</v>
      </c>
      <c r="S935">
        <v>7.97907949790795</v>
      </c>
      <c r="T935">
        <v>6.7405857740585793</v>
      </c>
      <c r="U935">
        <v>39.089958158995799</v>
      </c>
      <c r="V935">
        <v>0</v>
      </c>
      <c r="W935">
        <v>18.828451882845187</v>
      </c>
      <c r="X935">
        <v>100</v>
      </c>
      <c r="Y935">
        <v>100</v>
      </c>
      <c r="Z935">
        <v>100</v>
      </c>
      <c r="AA935">
        <v>0.58293694292047082</v>
      </c>
      <c r="AB935">
        <v>1.1942950118249844</v>
      </c>
      <c r="AC935">
        <v>1.8990377633799784</v>
      </c>
      <c r="AD935">
        <v>5.3787552773602147</v>
      </c>
      <c r="AE935">
        <v>2.3726142108463595</v>
      </c>
      <c r="AF935">
        <v>23.928014478505037</v>
      </c>
      <c r="AG935">
        <v>5.0220634587098125</v>
      </c>
      <c r="AH935">
        <v>4.6594267047367284</v>
      </c>
      <c r="AI935">
        <v>215</v>
      </c>
      <c r="AJ935">
        <v>117.26465116279071</v>
      </c>
      <c r="AK935">
        <v>24.393483084705473</v>
      </c>
    </row>
    <row r="936" spans="1:37">
      <c r="A936">
        <v>13</v>
      </c>
      <c r="B936">
        <v>11</v>
      </c>
      <c r="C936">
        <v>2024</v>
      </c>
      <c r="D936">
        <v>99</v>
      </c>
      <c r="E936">
        <v>99</v>
      </c>
      <c r="F936">
        <v>99</v>
      </c>
      <c r="G936">
        <v>99</v>
      </c>
      <c r="H936">
        <v>99</v>
      </c>
      <c r="I936">
        <v>99</v>
      </c>
      <c r="J936">
        <v>999</v>
      </c>
      <c r="K936">
        <v>99</v>
      </c>
      <c r="L936">
        <v>99</v>
      </c>
      <c r="M936">
        <v>99</v>
      </c>
      <c r="N936">
        <v>440</v>
      </c>
      <c r="O936">
        <v>99</v>
      </c>
      <c r="P936">
        <v>9999</v>
      </c>
      <c r="Q936">
        <v>394</v>
      </c>
      <c r="R936">
        <v>432</v>
      </c>
      <c r="S936">
        <v>8.0509259259259256</v>
      </c>
      <c r="T936">
        <v>7.067129629629628</v>
      </c>
      <c r="U936">
        <v>41.573611111111127</v>
      </c>
      <c r="V936">
        <v>0</v>
      </c>
      <c r="W936">
        <v>21.990740740740737</v>
      </c>
      <c r="X936">
        <v>100</v>
      </c>
      <c r="Y936">
        <v>100</v>
      </c>
      <c r="Z936">
        <v>100</v>
      </c>
      <c r="AA936">
        <v>0.85168564703124094</v>
      </c>
      <c r="AB936">
        <v>1.2122824639046843</v>
      </c>
      <c r="AC936">
        <v>1.8047347968330036</v>
      </c>
      <c r="AD936">
        <v>12.573187991546511</v>
      </c>
      <c r="AE936">
        <v>12.494529432017149</v>
      </c>
      <c r="AF936">
        <v>21.216002235850265</v>
      </c>
      <c r="AG936">
        <v>9.0775372977516327</v>
      </c>
      <c r="AH936">
        <v>8.9571711781354875</v>
      </c>
      <c r="AI936">
        <v>381</v>
      </c>
      <c r="AJ936">
        <v>118.64068241469803</v>
      </c>
      <c r="AK936">
        <v>25.10388637377806</v>
      </c>
    </row>
    <row r="937" spans="1:37">
      <c r="A937">
        <v>13</v>
      </c>
      <c r="B937">
        <v>12</v>
      </c>
      <c r="C937">
        <v>2024</v>
      </c>
      <c r="D937">
        <v>99</v>
      </c>
      <c r="E937">
        <v>99</v>
      </c>
      <c r="F937">
        <v>99</v>
      </c>
      <c r="G937">
        <v>99</v>
      </c>
      <c r="H937">
        <v>99</v>
      </c>
      <c r="I937">
        <v>99</v>
      </c>
      <c r="J937">
        <v>999</v>
      </c>
      <c r="K937">
        <v>99</v>
      </c>
      <c r="L937">
        <v>99</v>
      </c>
      <c r="M937">
        <v>99</v>
      </c>
      <c r="N937">
        <v>443</v>
      </c>
      <c r="O937">
        <v>99</v>
      </c>
      <c r="P937">
        <v>9999</v>
      </c>
      <c r="Q937">
        <v>278</v>
      </c>
      <c r="R937">
        <v>285</v>
      </c>
      <c r="S937">
        <v>8.4315789473684184</v>
      </c>
      <c r="T937">
        <v>6.9859649122807026</v>
      </c>
      <c r="U937">
        <v>44.075438596491217</v>
      </c>
      <c r="V937">
        <v>0</v>
      </c>
      <c r="W937">
        <v>17.543859649122805</v>
      </c>
      <c r="X937">
        <v>100</v>
      </c>
      <c r="Y937">
        <v>100</v>
      </c>
      <c r="Z937">
        <v>100</v>
      </c>
      <c r="AA937">
        <v>0.5762798728430788</v>
      </c>
      <c r="AB937">
        <v>1.1992918809435651</v>
      </c>
      <c r="AC937">
        <v>1.8005299996030637</v>
      </c>
      <c r="AD937">
        <v>8.1844630170247381</v>
      </c>
      <c r="AE937">
        <v>-3.6177111707351632</v>
      </c>
      <c r="AF937">
        <v>25.466649392149776</v>
      </c>
      <c r="AG937">
        <v>5.9886530783778085</v>
      </c>
      <c r="AH937">
        <v>6.2648529356757265</v>
      </c>
      <c r="AI937">
        <v>244</v>
      </c>
      <c r="AJ937">
        <v>119.77991803278688</v>
      </c>
      <c r="AK937">
        <v>25.857470966209497</v>
      </c>
    </row>
    <row r="938" spans="1:37">
      <c r="A938">
        <v>13</v>
      </c>
      <c r="B938">
        <v>13</v>
      </c>
      <c r="C938">
        <v>2024</v>
      </c>
      <c r="D938">
        <v>99</v>
      </c>
      <c r="E938">
        <v>99</v>
      </c>
      <c r="F938">
        <v>99</v>
      </c>
      <c r="G938">
        <v>99</v>
      </c>
      <c r="H938">
        <v>99</v>
      </c>
      <c r="I938">
        <v>99</v>
      </c>
      <c r="J938">
        <v>999</v>
      </c>
      <c r="K938">
        <v>99</v>
      </c>
      <c r="L938">
        <v>99</v>
      </c>
      <c r="M938">
        <v>99</v>
      </c>
      <c r="N938">
        <v>445</v>
      </c>
      <c r="O938">
        <v>99</v>
      </c>
      <c r="P938">
        <v>9999</v>
      </c>
      <c r="Q938">
        <v>597</v>
      </c>
      <c r="R938">
        <v>661</v>
      </c>
      <c r="S938">
        <v>8.8335854765506809</v>
      </c>
      <c r="T938">
        <v>7.3570347957639939</v>
      </c>
      <c r="U938">
        <v>47.417246596066519</v>
      </c>
      <c r="V938">
        <v>0</v>
      </c>
      <c r="W938">
        <v>23.7518910741301</v>
      </c>
      <c r="X938">
        <v>100</v>
      </c>
      <c r="Y938">
        <v>100</v>
      </c>
      <c r="Z938">
        <v>100</v>
      </c>
      <c r="AA938">
        <v>1.398455701543589</v>
      </c>
      <c r="AB938">
        <v>1.0050510877498973</v>
      </c>
      <c r="AC938">
        <v>1.7165827275473564</v>
      </c>
      <c r="AD938">
        <v>19.460464856995536</v>
      </c>
      <c r="AE938">
        <v>2.0500597827726637</v>
      </c>
      <c r="AF938">
        <v>26.681501258954999</v>
      </c>
      <c r="AG938">
        <v>13.88947257827275</v>
      </c>
      <c r="AH938">
        <v>15.63173447377279</v>
      </c>
      <c r="AI938">
        <v>590</v>
      </c>
      <c r="AJ938">
        <v>120.9335593220339</v>
      </c>
      <c r="AK938">
        <v>26.989315245182325</v>
      </c>
    </row>
    <row r="939" spans="1:37">
      <c r="A939">
        <v>13</v>
      </c>
      <c r="B939">
        <v>14</v>
      </c>
      <c r="C939">
        <v>2024</v>
      </c>
      <c r="D939">
        <v>99</v>
      </c>
      <c r="E939">
        <v>99</v>
      </c>
      <c r="F939">
        <v>99</v>
      </c>
      <c r="G939">
        <v>99</v>
      </c>
      <c r="H939">
        <v>99</v>
      </c>
      <c r="I939">
        <v>99</v>
      </c>
      <c r="J939">
        <v>999</v>
      </c>
      <c r="K939">
        <v>99</v>
      </c>
      <c r="L939">
        <v>99</v>
      </c>
      <c r="M939">
        <v>99</v>
      </c>
      <c r="N939">
        <v>450</v>
      </c>
      <c r="O939">
        <v>99</v>
      </c>
      <c r="P939">
        <v>9999</v>
      </c>
      <c r="Q939">
        <v>505</v>
      </c>
      <c r="R939">
        <v>551</v>
      </c>
      <c r="S939">
        <v>9.3647912885662485</v>
      </c>
      <c r="T939">
        <v>7.7858439201451901</v>
      </c>
      <c r="U939">
        <v>52.321415607985443</v>
      </c>
      <c r="V939">
        <v>0</v>
      </c>
      <c r="W939">
        <v>29.764065335753177</v>
      </c>
      <c r="X939">
        <v>100</v>
      </c>
      <c r="Y939">
        <v>100</v>
      </c>
      <c r="Z939">
        <v>100</v>
      </c>
      <c r="AA939">
        <v>1.4521198571549891</v>
      </c>
      <c r="AB939">
        <v>0.95228920003582318</v>
      </c>
      <c r="AC939">
        <v>1.7712820946310812</v>
      </c>
      <c r="AD939">
        <v>17.507258165108102</v>
      </c>
      <c r="AE939">
        <v>8.4267649299824985</v>
      </c>
      <c r="AF939">
        <v>19.049184513775003</v>
      </c>
      <c r="AG939">
        <v>11.5780626181971</v>
      </c>
      <c r="AH939">
        <v>14.37806565839182</v>
      </c>
      <c r="AI939">
        <v>496</v>
      </c>
      <c r="AJ939">
        <v>122.64354838709684</v>
      </c>
      <c r="AK939">
        <v>28.505462270426399</v>
      </c>
    </row>
    <row r="940" spans="1:37">
      <c r="A940">
        <v>13</v>
      </c>
      <c r="B940">
        <v>15</v>
      </c>
      <c r="C940">
        <v>2024</v>
      </c>
      <c r="D940">
        <v>99</v>
      </c>
      <c r="E940">
        <v>99</v>
      </c>
      <c r="F940">
        <v>99</v>
      </c>
      <c r="G940">
        <v>99</v>
      </c>
      <c r="H940">
        <v>99</v>
      </c>
      <c r="I940">
        <v>99</v>
      </c>
      <c r="J940">
        <v>999</v>
      </c>
      <c r="K940">
        <v>99</v>
      </c>
      <c r="L940">
        <v>99</v>
      </c>
      <c r="M940">
        <v>99</v>
      </c>
      <c r="N940">
        <v>455</v>
      </c>
      <c r="O940">
        <v>99</v>
      </c>
      <c r="P940">
        <v>9999</v>
      </c>
      <c r="Q940">
        <v>358</v>
      </c>
      <c r="R940">
        <v>389</v>
      </c>
      <c r="S940">
        <v>9.8688946015424168</v>
      </c>
      <c r="T940">
        <v>8.0951156812339349</v>
      </c>
      <c r="U940">
        <v>57.456555269922895</v>
      </c>
      <c r="V940">
        <v>0</v>
      </c>
      <c r="W940">
        <v>35.989717223650381</v>
      </c>
      <c r="X940">
        <v>100</v>
      </c>
      <c r="Y940">
        <v>100</v>
      </c>
      <c r="Z940">
        <v>100</v>
      </c>
      <c r="AA940">
        <v>1.397128697205269</v>
      </c>
      <c r="AB940">
        <v>1.0878076637497784</v>
      </c>
      <c r="AC940">
        <v>1.70247115101457</v>
      </c>
      <c r="AD940">
        <v>3.4479270883279738</v>
      </c>
      <c r="AE940">
        <v>16.590661241355001</v>
      </c>
      <c r="AF940">
        <v>18.857366518520763</v>
      </c>
      <c r="AG940">
        <v>8.1739861315402376</v>
      </c>
      <c r="AH940">
        <v>11.147014450831024</v>
      </c>
      <c r="AI940">
        <v>337</v>
      </c>
      <c r="AJ940">
        <v>123.6602373887241</v>
      </c>
      <c r="AK940">
        <v>30.656290605515476</v>
      </c>
    </row>
    <row r="941" spans="1:37">
      <c r="A941">
        <v>13</v>
      </c>
      <c r="B941">
        <v>16</v>
      </c>
      <c r="C941">
        <v>2024</v>
      </c>
      <c r="D941">
        <v>99</v>
      </c>
      <c r="E941">
        <v>99</v>
      </c>
      <c r="F941">
        <v>99</v>
      </c>
      <c r="G941">
        <v>99</v>
      </c>
      <c r="H941">
        <v>99</v>
      </c>
      <c r="I941">
        <v>99</v>
      </c>
      <c r="J941">
        <v>999</v>
      </c>
      <c r="K941">
        <v>99</v>
      </c>
      <c r="L941">
        <v>99</v>
      </c>
      <c r="M941">
        <v>99</v>
      </c>
      <c r="N941">
        <v>460</v>
      </c>
      <c r="O941">
        <v>99</v>
      </c>
      <c r="P941">
        <v>9999</v>
      </c>
      <c r="Q941">
        <v>364</v>
      </c>
      <c r="R941">
        <v>402</v>
      </c>
      <c r="S941">
        <v>10.669154228855723</v>
      </c>
      <c r="T941">
        <v>9.037313432835818</v>
      </c>
      <c r="U941">
        <v>64.814676616915435</v>
      </c>
      <c r="V941">
        <v>0</v>
      </c>
      <c r="W941">
        <v>58.706467661691541</v>
      </c>
      <c r="X941">
        <v>100</v>
      </c>
      <c r="Y941">
        <v>100</v>
      </c>
      <c r="Z941">
        <v>100</v>
      </c>
      <c r="AA941">
        <v>4.2255628751495777</v>
      </c>
      <c r="AB941">
        <v>1.073189221697046</v>
      </c>
      <c r="AC941">
        <v>2.3459716179246755</v>
      </c>
      <c r="AD941">
        <v>34.221153250853199</v>
      </c>
      <c r="AE941">
        <v>12.87512887223345</v>
      </c>
      <c r="AF941">
        <v>24.796138065862561</v>
      </c>
      <c r="AG941">
        <v>8.4471527631855459</v>
      </c>
      <c r="AH941">
        <v>12.994775756517845</v>
      </c>
      <c r="AI941">
        <v>359</v>
      </c>
      <c r="AJ941">
        <v>125.51086350974924</v>
      </c>
      <c r="AK941">
        <v>32.881684997372162</v>
      </c>
    </row>
    <row r="942" spans="1:37">
      <c r="A942">
        <v>13</v>
      </c>
      <c r="B942">
        <v>17</v>
      </c>
      <c r="C942">
        <v>2023</v>
      </c>
      <c r="D942">
        <v>99</v>
      </c>
      <c r="E942">
        <v>99</v>
      </c>
      <c r="F942">
        <v>99</v>
      </c>
      <c r="G942">
        <v>99</v>
      </c>
      <c r="H942">
        <v>99</v>
      </c>
      <c r="I942">
        <v>99</v>
      </c>
      <c r="J942">
        <v>999</v>
      </c>
      <c r="K942">
        <v>99</v>
      </c>
      <c r="L942">
        <v>99</v>
      </c>
      <c r="M942">
        <v>99</v>
      </c>
      <c r="N942">
        <v>409</v>
      </c>
      <c r="O942">
        <v>99</v>
      </c>
      <c r="P942">
        <v>9999</v>
      </c>
      <c r="Q942">
        <v>2</v>
      </c>
      <c r="R942">
        <v>2</v>
      </c>
      <c r="S942">
        <v>2.5</v>
      </c>
      <c r="T942">
        <v>2.5</v>
      </c>
      <c r="U942">
        <v>8.1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1.7999999999999985</v>
      </c>
      <c r="AB942">
        <v>0.5</v>
      </c>
      <c r="AC942">
        <v>0.5</v>
      </c>
      <c r="AD942">
        <v>-99.999999999999915</v>
      </c>
      <c r="AE942">
        <v>-99.999999999999915</v>
      </c>
      <c r="AF942">
        <v>100</v>
      </c>
      <c r="AG942">
        <v>3.8528221922558253E-2</v>
      </c>
      <c r="AH942">
        <v>7.413191187985395E-3</v>
      </c>
      <c r="AI942">
        <v>0</v>
      </c>
    </row>
    <row r="943" spans="1:37">
      <c r="A943">
        <v>13</v>
      </c>
      <c r="B943">
        <v>18</v>
      </c>
      <c r="C943">
        <v>2023</v>
      </c>
      <c r="D943">
        <v>99</v>
      </c>
      <c r="E943">
        <v>99</v>
      </c>
      <c r="F943">
        <v>99</v>
      </c>
      <c r="G943">
        <v>99</v>
      </c>
      <c r="H943">
        <v>99</v>
      </c>
      <c r="I943">
        <v>99</v>
      </c>
      <c r="J943">
        <v>999</v>
      </c>
      <c r="K943">
        <v>99</v>
      </c>
      <c r="L943">
        <v>99</v>
      </c>
      <c r="M943">
        <v>99</v>
      </c>
      <c r="N943">
        <v>410</v>
      </c>
      <c r="O943">
        <v>99</v>
      </c>
      <c r="P943">
        <v>9999</v>
      </c>
      <c r="Q943">
        <v>21</v>
      </c>
      <c r="R943">
        <v>29</v>
      </c>
      <c r="S943">
        <v>4.5517241379310338</v>
      </c>
      <c r="T943">
        <v>4.7586206896551744</v>
      </c>
      <c r="U943">
        <v>13.355172413793104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0.94123404209449602</v>
      </c>
      <c r="AB943">
        <v>1.7924401956368314</v>
      </c>
      <c r="AC943">
        <v>1.8128881969786088</v>
      </c>
      <c r="AD943">
        <v>24.357652900201231</v>
      </c>
      <c r="AE943">
        <v>26.647301773068939</v>
      </c>
      <c r="AF943">
        <v>39.117042645370354</v>
      </c>
      <c r="AG943">
        <v>0.55865921787709516</v>
      </c>
      <c r="AH943">
        <v>0.17723018192016937</v>
      </c>
      <c r="AI943">
        <v>10</v>
      </c>
      <c r="AJ943">
        <v>95.289999999999978</v>
      </c>
      <c r="AK943">
        <v>15.781399512586356</v>
      </c>
    </row>
    <row r="944" spans="1:37">
      <c r="A944">
        <v>13</v>
      </c>
      <c r="B944">
        <v>19</v>
      </c>
      <c r="C944">
        <v>2023</v>
      </c>
      <c r="D944">
        <v>99</v>
      </c>
      <c r="E944">
        <v>99</v>
      </c>
      <c r="F944">
        <v>99</v>
      </c>
      <c r="G944">
        <v>99</v>
      </c>
      <c r="H944">
        <v>99</v>
      </c>
      <c r="I944">
        <v>99</v>
      </c>
      <c r="J944">
        <v>999</v>
      </c>
      <c r="K944">
        <v>99</v>
      </c>
      <c r="L944">
        <v>99</v>
      </c>
      <c r="M944">
        <v>99</v>
      </c>
      <c r="N944">
        <v>415</v>
      </c>
      <c r="O944">
        <v>99</v>
      </c>
      <c r="P944">
        <v>9999</v>
      </c>
      <c r="Q944">
        <v>114</v>
      </c>
      <c r="R944">
        <v>151</v>
      </c>
      <c r="S944">
        <v>5.5231788079470201</v>
      </c>
      <c r="T944">
        <v>5.483443708609272</v>
      </c>
      <c r="U944">
        <v>17.886092715231779</v>
      </c>
      <c r="V944">
        <v>0</v>
      </c>
      <c r="W944">
        <v>3.9735099337748343</v>
      </c>
      <c r="X944">
        <v>88.741721854304672</v>
      </c>
      <c r="Y944">
        <v>0</v>
      </c>
      <c r="Z944">
        <v>0</v>
      </c>
      <c r="AA944">
        <v>1.2815057231851532</v>
      </c>
      <c r="AB944">
        <v>1.6269031121242714</v>
      </c>
      <c r="AC944">
        <v>1.7524034758569498</v>
      </c>
      <c r="AD944">
        <v>29.445188681810393</v>
      </c>
      <c r="AE944">
        <v>31.204453740786366</v>
      </c>
      <c r="AF944">
        <v>66.389830101012805</v>
      </c>
      <c r="AG944">
        <v>2.9088807551531497</v>
      </c>
      <c r="AH944">
        <v>1.2358979481796881</v>
      </c>
      <c r="AI944">
        <v>46</v>
      </c>
      <c r="AJ944">
        <v>102.72391304347823</v>
      </c>
      <c r="AK944">
        <v>16.633565155301866</v>
      </c>
    </row>
    <row r="945" spans="1:37">
      <c r="A945">
        <v>13</v>
      </c>
      <c r="B945">
        <v>20</v>
      </c>
      <c r="C945">
        <v>2023</v>
      </c>
      <c r="D945">
        <v>99</v>
      </c>
      <c r="E945">
        <v>99</v>
      </c>
      <c r="F945">
        <v>99</v>
      </c>
      <c r="G945">
        <v>99</v>
      </c>
      <c r="H945">
        <v>99</v>
      </c>
      <c r="I945">
        <v>99</v>
      </c>
      <c r="J945">
        <v>999</v>
      </c>
      <c r="K945">
        <v>99</v>
      </c>
      <c r="L945">
        <v>99</v>
      </c>
      <c r="M945">
        <v>99</v>
      </c>
      <c r="N945">
        <v>420</v>
      </c>
      <c r="O945">
        <v>99</v>
      </c>
      <c r="P945">
        <v>9999</v>
      </c>
      <c r="Q945">
        <v>258</v>
      </c>
      <c r="R945">
        <v>309</v>
      </c>
      <c r="S945">
        <v>6.074433656957928</v>
      </c>
      <c r="T945">
        <v>5.9061488673139149</v>
      </c>
      <c r="U945">
        <v>22.770550161812341</v>
      </c>
      <c r="V945">
        <v>0.97087378640776723</v>
      </c>
      <c r="W945">
        <v>7.1197411003236244</v>
      </c>
      <c r="X945">
        <v>100</v>
      </c>
      <c r="Y945">
        <v>43.689320388349529</v>
      </c>
      <c r="Z945">
        <v>0</v>
      </c>
      <c r="AA945">
        <v>1.3868102751968923</v>
      </c>
      <c r="AB945">
        <v>1.3856500184945459</v>
      </c>
      <c r="AC945">
        <v>1.6878380084851357</v>
      </c>
      <c r="AD945">
        <v>12.525976625178281</v>
      </c>
      <c r="AE945">
        <v>4.9698551353567746</v>
      </c>
      <c r="AF945">
        <v>47.62289605448116</v>
      </c>
      <c r="AG945">
        <v>5.9526102870352551</v>
      </c>
      <c r="AH945">
        <v>3.2197502788755625</v>
      </c>
      <c r="AI945">
        <v>64</v>
      </c>
      <c r="AJ945">
        <v>106.33437499999999</v>
      </c>
      <c r="AK945">
        <v>18.910201934438188</v>
      </c>
    </row>
    <row r="946" spans="1:37">
      <c r="A946">
        <v>13</v>
      </c>
      <c r="B946">
        <v>21</v>
      </c>
      <c r="C946">
        <v>2023</v>
      </c>
      <c r="D946">
        <v>99</v>
      </c>
      <c r="E946">
        <v>99</v>
      </c>
      <c r="F946">
        <v>99</v>
      </c>
      <c r="G946">
        <v>99</v>
      </c>
      <c r="H946">
        <v>99</v>
      </c>
      <c r="I946">
        <v>99</v>
      </c>
      <c r="J946">
        <v>999</v>
      </c>
      <c r="K946">
        <v>99</v>
      </c>
      <c r="L946">
        <v>99</v>
      </c>
      <c r="M946">
        <v>99</v>
      </c>
      <c r="N946">
        <v>425</v>
      </c>
      <c r="O946">
        <v>99</v>
      </c>
      <c r="P946">
        <v>9999</v>
      </c>
      <c r="Q946">
        <v>254</v>
      </c>
      <c r="R946">
        <v>291</v>
      </c>
      <c r="S946">
        <v>6.6151202749140889</v>
      </c>
      <c r="T946">
        <v>6.4914089347079056</v>
      </c>
      <c r="U946">
        <v>26.535738831615124</v>
      </c>
      <c r="V946">
        <v>53.264604810996573</v>
      </c>
      <c r="W946">
        <v>11.68384879725086</v>
      </c>
      <c r="X946">
        <v>100</v>
      </c>
      <c r="Y946">
        <v>100</v>
      </c>
      <c r="Z946">
        <v>0</v>
      </c>
      <c r="AA946">
        <v>0.89846818123068228</v>
      </c>
      <c r="AB946">
        <v>1.2585016329367218</v>
      </c>
      <c r="AC946">
        <v>1.8432830809783936</v>
      </c>
      <c r="AD946">
        <v>0.79101157384740128</v>
      </c>
      <c r="AE946">
        <v>-1.1849445789268398</v>
      </c>
      <c r="AF946">
        <v>43.261369142361367</v>
      </c>
      <c r="AG946">
        <v>5.6058562897322277</v>
      </c>
      <c r="AH946">
        <v>3.533575372500275</v>
      </c>
      <c r="AI946">
        <v>72</v>
      </c>
      <c r="AJ946">
        <v>109.08055555555556</v>
      </c>
      <c r="AK946">
        <v>20.710426438821504</v>
      </c>
    </row>
    <row r="947" spans="1:37">
      <c r="A947">
        <v>13</v>
      </c>
      <c r="B947">
        <v>22</v>
      </c>
      <c r="C947">
        <v>2023</v>
      </c>
      <c r="D947">
        <v>99</v>
      </c>
      <c r="E947">
        <v>99</v>
      </c>
      <c r="F947">
        <v>99</v>
      </c>
      <c r="G947">
        <v>99</v>
      </c>
      <c r="H947">
        <v>99</v>
      </c>
      <c r="I947">
        <v>99</v>
      </c>
      <c r="J947">
        <v>999</v>
      </c>
      <c r="K947">
        <v>99</v>
      </c>
      <c r="L947">
        <v>99</v>
      </c>
      <c r="M947">
        <v>99</v>
      </c>
      <c r="N947">
        <v>428</v>
      </c>
      <c r="O947">
        <v>99</v>
      </c>
      <c r="P947">
        <v>9999</v>
      </c>
      <c r="Q947">
        <v>177</v>
      </c>
      <c r="R947">
        <v>189</v>
      </c>
      <c r="S947">
        <v>6.3280423280423284</v>
      </c>
      <c r="T947">
        <v>6.1481481481481488</v>
      </c>
      <c r="U947">
        <v>29.021164021164022</v>
      </c>
      <c r="V947">
        <v>53.968253968253954</v>
      </c>
      <c r="W947">
        <v>10.582010582010582</v>
      </c>
      <c r="X947">
        <v>100</v>
      </c>
      <c r="Y947">
        <v>100</v>
      </c>
      <c r="Z947">
        <v>0</v>
      </c>
      <c r="AA947">
        <v>0.57337460129877638</v>
      </c>
      <c r="AB947">
        <v>1.5696549947173539</v>
      </c>
      <c r="AC947">
        <v>1.8284232254266624</v>
      </c>
      <c r="AD947">
        <v>6.8711503256424047</v>
      </c>
      <c r="AE947">
        <v>6.8674958118598886</v>
      </c>
      <c r="AF947">
        <v>39.971110495444485</v>
      </c>
      <c r="AG947">
        <v>3.6409169716817567</v>
      </c>
      <c r="AH947">
        <v>2.5099601028456724</v>
      </c>
      <c r="AI947">
        <v>41</v>
      </c>
      <c r="AJ947">
        <v>113.35609756097564</v>
      </c>
      <c r="AK947">
        <v>20.141805230554844</v>
      </c>
    </row>
    <row r="948" spans="1:37">
      <c r="A948">
        <v>13</v>
      </c>
      <c r="B948">
        <v>23</v>
      </c>
      <c r="C948">
        <v>2023</v>
      </c>
      <c r="D948">
        <v>99</v>
      </c>
      <c r="E948">
        <v>99</v>
      </c>
      <c r="F948">
        <v>99</v>
      </c>
      <c r="G948">
        <v>99</v>
      </c>
      <c r="H948">
        <v>99</v>
      </c>
      <c r="I948">
        <v>99</v>
      </c>
      <c r="J948">
        <v>999</v>
      </c>
      <c r="K948">
        <v>99</v>
      </c>
      <c r="L948">
        <v>99</v>
      </c>
      <c r="M948">
        <v>99</v>
      </c>
      <c r="N948">
        <v>430</v>
      </c>
      <c r="O948">
        <v>99</v>
      </c>
      <c r="P948">
        <v>9999</v>
      </c>
      <c r="Q948">
        <v>316</v>
      </c>
      <c r="R948">
        <v>340</v>
      </c>
      <c r="S948">
        <v>6.723529411764706</v>
      </c>
      <c r="T948">
        <v>6.2941176470588243</v>
      </c>
      <c r="U948">
        <v>31.622352941176473</v>
      </c>
      <c r="V948">
        <v>60.588235294117645</v>
      </c>
      <c r="W948">
        <v>12.647058823529411</v>
      </c>
      <c r="X948">
        <v>100</v>
      </c>
      <c r="Y948">
        <v>100</v>
      </c>
      <c r="Z948">
        <v>0</v>
      </c>
      <c r="AA948">
        <v>0.82588654263984196</v>
      </c>
      <c r="AB948">
        <v>1.4970674910184765</v>
      </c>
      <c r="AC948">
        <v>1.9361789502356557</v>
      </c>
      <c r="AD948">
        <v>14.368277641755062</v>
      </c>
      <c r="AE948">
        <v>3.5065925741923341</v>
      </c>
      <c r="AF948">
        <v>27.969684780378294</v>
      </c>
      <c r="AG948">
        <v>6.5497977268349077</v>
      </c>
      <c r="AH948">
        <v>4.919979405971838</v>
      </c>
      <c r="AI948">
        <v>67</v>
      </c>
      <c r="AJ948">
        <v>115.07164179104478</v>
      </c>
      <c r="AK948">
        <v>21.140049105914237</v>
      </c>
    </row>
    <row r="949" spans="1:37">
      <c r="A949">
        <v>13</v>
      </c>
      <c r="B949">
        <v>24</v>
      </c>
      <c r="C949">
        <v>2023</v>
      </c>
      <c r="D949">
        <v>99</v>
      </c>
      <c r="E949">
        <v>99</v>
      </c>
      <c r="F949">
        <v>99</v>
      </c>
      <c r="G949">
        <v>99</v>
      </c>
      <c r="H949">
        <v>99</v>
      </c>
      <c r="I949">
        <v>99</v>
      </c>
      <c r="J949">
        <v>999</v>
      </c>
      <c r="K949">
        <v>99</v>
      </c>
      <c r="L949">
        <v>99</v>
      </c>
      <c r="M949">
        <v>99</v>
      </c>
      <c r="N949">
        <v>433</v>
      </c>
      <c r="O949">
        <v>99</v>
      </c>
      <c r="P949">
        <v>9999</v>
      </c>
      <c r="Q949">
        <v>224</v>
      </c>
      <c r="R949">
        <v>233</v>
      </c>
      <c r="S949">
        <v>6.9442060085836914</v>
      </c>
      <c r="T949">
        <v>6.4463519313304705</v>
      </c>
      <c r="U949">
        <v>34.034334763948493</v>
      </c>
      <c r="V949">
        <v>63.948497854077246</v>
      </c>
      <c r="W949">
        <v>10.30042918454936</v>
      </c>
      <c r="X949">
        <v>100</v>
      </c>
      <c r="Y949">
        <v>100</v>
      </c>
      <c r="Z949">
        <v>0</v>
      </c>
      <c r="AA949">
        <v>0.58326196047929291</v>
      </c>
      <c r="AB949">
        <v>1.4535359847103939</v>
      </c>
      <c r="AC949">
        <v>1.7524714603930005</v>
      </c>
      <c r="AD949">
        <v>-7.9244695943430079</v>
      </c>
      <c r="AE949">
        <v>-7.1677646810591318</v>
      </c>
      <c r="AF949">
        <v>32.653285108238286</v>
      </c>
      <c r="AG949">
        <v>4.4885378539780394</v>
      </c>
      <c r="AH949">
        <v>3.6288028469582825</v>
      </c>
      <c r="AI949">
        <v>46</v>
      </c>
      <c r="AJ949">
        <v>116.03260869565216</v>
      </c>
      <c r="AK949">
        <v>21.986450237109764</v>
      </c>
    </row>
    <row r="950" spans="1:37">
      <c r="A950">
        <v>13</v>
      </c>
      <c r="B950">
        <v>25</v>
      </c>
      <c r="C950">
        <v>2023</v>
      </c>
      <c r="D950">
        <v>99</v>
      </c>
      <c r="E950">
        <v>99</v>
      </c>
      <c r="F950">
        <v>99</v>
      </c>
      <c r="G950">
        <v>99</v>
      </c>
      <c r="H950">
        <v>99</v>
      </c>
      <c r="I950">
        <v>99</v>
      </c>
      <c r="J950">
        <v>999</v>
      </c>
      <c r="K950">
        <v>99</v>
      </c>
      <c r="L950">
        <v>99</v>
      </c>
      <c r="M950">
        <v>99</v>
      </c>
      <c r="N950">
        <v>435</v>
      </c>
      <c r="O950">
        <v>99</v>
      </c>
      <c r="P950">
        <v>9999</v>
      </c>
      <c r="Q950">
        <v>390</v>
      </c>
      <c r="R950">
        <v>420</v>
      </c>
      <c r="S950">
        <v>7.3047619047619055</v>
      </c>
      <c r="T950">
        <v>6.7928571428571436</v>
      </c>
      <c r="U950">
        <v>36.579690476190493</v>
      </c>
      <c r="V950">
        <v>0</v>
      </c>
      <c r="W950">
        <v>18.333333333333329</v>
      </c>
      <c r="X950">
        <v>100</v>
      </c>
      <c r="Y950">
        <v>100</v>
      </c>
      <c r="Z950">
        <v>100</v>
      </c>
      <c r="AA950">
        <v>0.82826217922095691</v>
      </c>
      <c r="AB950">
        <v>1.328255637499334</v>
      </c>
      <c r="AC950">
        <v>1.8302865840058593</v>
      </c>
      <c r="AD950">
        <v>9.6198711322597674</v>
      </c>
      <c r="AE950">
        <v>5.4457298953637263</v>
      </c>
      <c r="AF950">
        <v>15.91627699842034</v>
      </c>
      <c r="AG950">
        <v>8.0909266037372376</v>
      </c>
      <c r="AH950">
        <v>7.0303913840048207</v>
      </c>
      <c r="AI950">
        <v>103</v>
      </c>
      <c r="AJ950">
        <v>117.3844660194175</v>
      </c>
      <c r="AK950">
        <v>22.972995730967899</v>
      </c>
    </row>
    <row r="951" spans="1:37">
      <c r="A951">
        <v>13</v>
      </c>
      <c r="B951">
        <v>26</v>
      </c>
      <c r="C951">
        <v>2023</v>
      </c>
      <c r="D951">
        <v>99</v>
      </c>
      <c r="E951">
        <v>99</v>
      </c>
      <c r="F951">
        <v>99</v>
      </c>
      <c r="G951">
        <v>99</v>
      </c>
      <c r="H951">
        <v>99</v>
      </c>
      <c r="I951">
        <v>99</v>
      </c>
      <c r="J951">
        <v>999</v>
      </c>
      <c r="K951">
        <v>99</v>
      </c>
      <c r="L951">
        <v>99</v>
      </c>
      <c r="M951">
        <v>99</v>
      </c>
      <c r="N951">
        <v>438</v>
      </c>
      <c r="O951">
        <v>99</v>
      </c>
      <c r="P951">
        <v>9999</v>
      </c>
      <c r="Q951">
        <v>273</v>
      </c>
      <c r="R951">
        <v>285</v>
      </c>
      <c r="S951">
        <v>7.6842105263157903</v>
      </c>
      <c r="T951">
        <v>6.863157894736843</v>
      </c>
      <c r="U951">
        <v>39.023508771929826</v>
      </c>
      <c r="V951">
        <v>0</v>
      </c>
      <c r="W951">
        <v>15.789473684210527</v>
      </c>
      <c r="X951">
        <v>100</v>
      </c>
      <c r="Y951">
        <v>100</v>
      </c>
      <c r="Z951">
        <v>100</v>
      </c>
      <c r="AA951">
        <v>0.5855945883058935</v>
      </c>
      <c r="AB951">
        <v>1.2917809647698888</v>
      </c>
      <c r="AC951">
        <v>1.687584340083129</v>
      </c>
      <c r="AD951">
        <v>-8.5444408611296999E-2</v>
      </c>
      <c r="AE951">
        <v>0.96462163432600379</v>
      </c>
      <c r="AF951">
        <v>10.411158412127405</v>
      </c>
      <c r="AG951">
        <v>5.4902716239645528</v>
      </c>
      <c r="AH951">
        <v>5.0893387923097011</v>
      </c>
      <c r="AI951">
        <v>60</v>
      </c>
      <c r="AJ951">
        <v>116.98666666666664</v>
      </c>
      <c r="AK951">
        <v>24.877284035667689</v>
      </c>
    </row>
    <row r="952" spans="1:37">
      <c r="A952">
        <v>13</v>
      </c>
      <c r="B952">
        <v>27</v>
      </c>
      <c r="C952">
        <v>2023</v>
      </c>
      <c r="D952">
        <v>99</v>
      </c>
      <c r="E952">
        <v>99</v>
      </c>
      <c r="F952">
        <v>99</v>
      </c>
      <c r="G952">
        <v>99</v>
      </c>
      <c r="H952">
        <v>99</v>
      </c>
      <c r="I952">
        <v>99</v>
      </c>
      <c r="J952">
        <v>999</v>
      </c>
      <c r="K952">
        <v>99</v>
      </c>
      <c r="L952">
        <v>99</v>
      </c>
      <c r="M952">
        <v>99</v>
      </c>
      <c r="N952">
        <v>440</v>
      </c>
      <c r="O952">
        <v>99</v>
      </c>
      <c r="P952">
        <v>9999</v>
      </c>
      <c r="Q952">
        <v>439</v>
      </c>
      <c r="R952">
        <v>470</v>
      </c>
      <c r="S952">
        <v>7.9361702127659548</v>
      </c>
      <c r="T952">
        <v>6.8765957446808512</v>
      </c>
      <c r="U952">
        <v>41.517021276595763</v>
      </c>
      <c r="V952">
        <v>0</v>
      </c>
      <c r="W952">
        <v>17.446808510638306</v>
      </c>
      <c r="X952">
        <v>100</v>
      </c>
      <c r="Y952">
        <v>100</v>
      </c>
      <c r="Z952">
        <v>100</v>
      </c>
      <c r="AA952">
        <v>0.86223834117631937</v>
      </c>
      <c r="AB952">
        <v>1.3668453401148111</v>
      </c>
      <c r="AC952">
        <v>1.8420863248140673</v>
      </c>
      <c r="AD952">
        <v>8.6133215732301753</v>
      </c>
      <c r="AE952">
        <v>2.7845917919041021</v>
      </c>
      <c r="AF952">
        <v>9.6585277772261406</v>
      </c>
      <c r="AG952">
        <v>9.0541321518011966</v>
      </c>
      <c r="AH952">
        <v>8.9292345463678444</v>
      </c>
      <c r="AI952">
        <v>92</v>
      </c>
      <c r="AJ952">
        <v>119.02173913043478</v>
      </c>
      <c r="AK952">
        <v>24.979192931326288</v>
      </c>
    </row>
    <row r="953" spans="1:37">
      <c r="A953">
        <v>13</v>
      </c>
      <c r="B953">
        <v>28</v>
      </c>
      <c r="C953">
        <v>2023</v>
      </c>
      <c r="D953">
        <v>99</v>
      </c>
      <c r="E953">
        <v>99</v>
      </c>
      <c r="F953">
        <v>99</v>
      </c>
      <c r="G953">
        <v>99</v>
      </c>
      <c r="H953">
        <v>99</v>
      </c>
      <c r="I953">
        <v>99</v>
      </c>
      <c r="J953">
        <v>999</v>
      </c>
      <c r="K953">
        <v>99</v>
      </c>
      <c r="L953">
        <v>99</v>
      </c>
      <c r="M953">
        <v>99</v>
      </c>
      <c r="N953">
        <v>443</v>
      </c>
      <c r="O953">
        <v>99</v>
      </c>
      <c r="P953">
        <v>9999</v>
      </c>
      <c r="Q953">
        <v>295</v>
      </c>
      <c r="R953">
        <v>312</v>
      </c>
      <c r="S953">
        <v>8.2147435897435912</v>
      </c>
      <c r="T953">
        <v>7.1538461538461551</v>
      </c>
      <c r="U953">
        <v>44.015064102564125</v>
      </c>
      <c r="V953">
        <v>0</v>
      </c>
      <c r="W953">
        <v>17.948717948717952</v>
      </c>
      <c r="X953">
        <v>100</v>
      </c>
      <c r="Y953">
        <v>100</v>
      </c>
      <c r="Z953">
        <v>100</v>
      </c>
      <c r="AA953">
        <v>0.59420060153452003</v>
      </c>
      <c r="AB953">
        <v>1.2717494757716978</v>
      </c>
      <c r="AC953">
        <v>1.8227685555496576</v>
      </c>
      <c r="AD953">
        <v>2.328835821310284</v>
      </c>
      <c r="AE953">
        <v>-2.9956655689818312</v>
      </c>
      <c r="AF953">
        <v>20.005884351988968</v>
      </c>
      <c r="AG953">
        <v>6.0104026199190894</v>
      </c>
      <c r="AH953">
        <v>6.2841438658794484</v>
      </c>
      <c r="AI953">
        <v>64</v>
      </c>
      <c r="AJ953">
        <v>121.00624999999999</v>
      </c>
      <c r="AK953">
        <v>25.172107805707778</v>
      </c>
    </row>
    <row r="954" spans="1:37">
      <c r="A954">
        <v>13</v>
      </c>
      <c r="B954">
        <v>29</v>
      </c>
      <c r="C954">
        <v>2023</v>
      </c>
      <c r="D954">
        <v>99</v>
      </c>
      <c r="E954">
        <v>99</v>
      </c>
      <c r="F954">
        <v>99</v>
      </c>
      <c r="G954">
        <v>99</v>
      </c>
      <c r="H954">
        <v>99</v>
      </c>
      <c r="I954">
        <v>99</v>
      </c>
      <c r="J954">
        <v>999</v>
      </c>
      <c r="K954">
        <v>99</v>
      </c>
      <c r="L954">
        <v>99</v>
      </c>
      <c r="M954">
        <v>99</v>
      </c>
      <c r="N954">
        <v>445</v>
      </c>
      <c r="O954">
        <v>99</v>
      </c>
      <c r="P954">
        <v>9999</v>
      </c>
      <c r="Q954">
        <v>673</v>
      </c>
      <c r="R954">
        <v>746</v>
      </c>
      <c r="S954">
        <v>8.6045576407506719</v>
      </c>
      <c r="T954">
        <v>7.4235924932975887</v>
      </c>
      <c r="U954">
        <v>47.561528150134031</v>
      </c>
      <c r="V954">
        <v>0</v>
      </c>
      <c r="W954">
        <v>23.056300268096518</v>
      </c>
      <c r="X954">
        <v>100</v>
      </c>
      <c r="Y954">
        <v>100</v>
      </c>
      <c r="Z954">
        <v>100</v>
      </c>
      <c r="AA954">
        <v>1.3992078656710729</v>
      </c>
      <c r="AB954">
        <v>1.2450139183419657</v>
      </c>
      <c r="AC954">
        <v>1.6890059151439856</v>
      </c>
      <c r="AD954">
        <v>14.708922435467164</v>
      </c>
      <c r="AE954">
        <v>5.3407329055902526</v>
      </c>
      <c r="AF954">
        <v>9.4956529555688949</v>
      </c>
      <c r="AG954">
        <v>14.371026777114238</v>
      </c>
      <c r="AH954">
        <v>16.236215754431541</v>
      </c>
      <c r="AI954">
        <v>157</v>
      </c>
      <c r="AJ954">
        <v>120.8305732484076</v>
      </c>
      <c r="AK954">
        <v>27.457601934887641</v>
      </c>
    </row>
    <row r="955" spans="1:37">
      <c r="A955">
        <v>13</v>
      </c>
      <c r="B955">
        <v>30</v>
      </c>
      <c r="C955">
        <v>2023</v>
      </c>
      <c r="D955">
        <v>99</v>
      </c>
      <c r="E955">
        <v>99</v>
      </c>
      <c r="F955">
        <v>99</v>
      </c>
      <c r="G955">
        <v>99</v>
      </c>
      <c r="H955">
        <v>99</v>
      </c>
      <c r="I955">
        <v>99</v>
      </c>
      <c r="J955">
        <v>999</v>
      </c>
      <c r="K955">
        <v>99</v>
      </c>
      <c r="L955">
        <v>99</v>
      </c>
      <c r="M955">
        <v>99</v>
      </c>
      <c r="N955">
        <v>450</v>
      </c>
      <c r="O955">
        <v>99</v>
      </c>
      <c r="P955">
        <v>9999</v>
      </c>
      <c r="Q955">
        <v>532</v>
      </c>
      <c r="R955">
        <v>598</v>
      </c>
      <c r="S955">
        <v>9.1187290969899646</v>
      </c>
      <c r="T955">
        <v>7.6605351170568561</v>
      </c>
      <c r="U955">
        <v>52.490802675585215</v>
      </c>
      <c r="V955">
        <v>0</v>
      </c>
      <c r="W955">
        <v>26.755852842809368</v>
      </c>
      <c r="X955">
        <v>100</v>
      </c>
      <c r="Y955">
        <v>100</v>
      </c>
      <c r="Z955">
        <v>100</v>
      </c>
      <c r="AA955">
        <v>1.4426491186243184</v>
      </c>
      <c r="AB955">
        <v>1.201010050190416</v>
      </c>
      <c r="AC955">
        <v>1.6439249817910695</v>
      </c>
      <c r="AD955">
        <v>10.447958541179984</v>
      </c>
      <c r="AE955">
        <v>8.0687669863326086</v>
      </c>
      <c r="AF955">
        <v>1.1097061577713139</v>
      </c>
      <c r="AG955">
        <v>11.519938354844921</v>
      </c>
      <c r="AH955">
        <v>14.363973135510323</v>
      </c>
      <c r="AI955">
        <v>133</v>
      </c>
      <c r="AJ955">
        <v>123.3338345864662</v>
      </c>
      <c r="AK955">
        <v>27.929608632523824</v>
      </c>
    </row>
    <row r="956" spans="1:37">
      <c r="A956">
        <v>13</v>
      </c>
      <c r="B956">
        <v>31</v>
      </c>
      <c r="C956">
        <v>2023</v>
      </c>
      <c r="D956">
        <v>99</v>
      </c>
      <c r="E956">
        <v>99</v>
      </c>
      <c r="F956">
        <v>99</v>
      </c>
      <c r="G956">
        <v>99</v>
      </c>
      <c r="H956">
        <v>99</v>
      </c>
      <c r="I956">
        <v>99</v>
      </c>
      <c r="J956">
        <v>999</v>
      </c>
      <c r="K956">
        <v>99</v>
      </c>
      <c r="L956">
        <v>99</v>
      </c>
      <c r="M956">
        <v>99</v>
      </c>
      <c r="N956">
        <v>455</v>
      </c>
      <c r="O956">
        <v>99</v>
      </c>
      <c r="P956">
        <v>9999</v>
      </c>
      <c r="Q956">
        <v>394</v>
      </c>
      <c r="R956">
        <v>426</v>
      </c>
      <c r="S956">
        <v>9.71830985915493</v>
      </c>
      <c r="T956">
        <v>8.342723004694836</v>
      </c>
      <c r="U956">
        <v>57.371830985915423</v>
      </c>
      <c r="V956">
        <v>0</v>
      </c>
      <c r="W956">
        <v>41.784037558685448</v>
      </c>
      <c r="X956">
        <v>100</v>
      </c>
      <c r="Y956">
        <v>100</v>
      </c>
      <c r="Z956">
        <v>100</v>
      </c>
      <c r="AA956">
        <v>1.377060531905159</v>
      </c>
      <c r="AB956">
        <v>1.1630028147772384</v>
      </c>
      <c r="AC956">
        <v>2.3685946197205983</v>
      </c>
      <c r="AD956">
        <v>12.945364377937871</v>
      </c>
      <c r="AE956">
        <v>2.2031695834376888</v>
      </c>
      <c r="AF956">
        <v>-0.1596291455028534</v>
      </c>
      <c r="AG956">
        <v>8.2065112695049134</v>
      </c>
      <c r="AH956">
        <v>11.184034438940625</v>
      </c>
      <c r="AI956">
        <v>98</v>
      </c>
      <c r="AJ956">
        <v>124.36326530612236</v>
      </c>
      <c r="AK956">
        <v>30.104494059108521</v>
      </c>
    </row>
    <row r="957" spans="1:37">
      <c r="A957">
        <v>13</v>
      </c>
      <c r="B957">
        <v>32</v>
      </c>
      <c r="C957">
        <v>2023</v>
      </c>
      <c r="D957">
        <v>99</v>
      </c>
      <c r="E957">
        <v>99</v>
      </c>
      <c r="F957">
        <v>99</v>
      </c>
      <c r="G957">
        <v>99</v>
      </c>
      <c r="H957">
        <v>99</v>
      </c>
      <c r="I957">
        <v>99</v>
      </c>
      <c r="J957">
        <v>999</v>
      </c>
      <c r="K957">
        <v>99</v>
      </c>
      <c r="L957">
        <v>99</v>
      </c>
      <c r="M957">
        <v>99</v>
      </c>
      <c r="N957">
        <v>460</v>
      </c>
      <c r="O957">
        <v>99</v>
      </c>
      <c r="P957">
        <v>9999</v>
      </c>
      <c r="Q957">
        <v>346</v>
      </c>
      <c r="R957">
        <v>390</v>
      </c>
      <c r="S957">
        <v>10.320512820512818</v>
      </c>
      <c r="T957">
        <v>9.1846153846153822</v>
      </c>
      <c r="U957">
        <v>65.278974358974381</v>
      </c>
      <c r="V957">
        <v>0</v>
      </c>
      <c r="W957">
        <v>60</v>
      </c>
      <c r="X957">
        <v>100</v>
      </c>
      <c r="Y957">
        <v>100</v>
      </c>
      <c r="Z957">
        <v>100</v>
      </c>
      <c r="AA957">
        <v>4.8075921767347189</v>
      </c>
      <c r="AB957">
        <v>1.2939067233807764</v>
      </c>
      <c r="AC957">
        <v>1.9246762580301295</v>
      </c>
      <c r="AD957">
        <v>28.756023804766802</v>
      </c>
      <c r="AE957">
        <v>29.118960733309606</v>
      </c>
      <c r="AF957">
        <v>16.87776096324087</v>
      </c>
      <c r="AG957">
        <v>7.5130032748988622</v>
      </c>
      <c r="AH957">
        <v>11.650058754116213</v>
      </c>
      <c r="AI957">
        <v>89</v>
      </c>
      <c r="AJ957">
        <v>125.46179775280898</v>
      </c>
      <c r="AK957">
        <v>33.498363016522617</v>
      </c>
    </row>
    <row r="958" spans="1:37">
      <c r="A958">
        <v>13</v>
      </c>
      <c r="B958">
        <v>33</v>
      </c>
      <c r="C958">
        <v>2022</v>
      </c>
      <c r="D958">
        <v>99</v>
      </c>
      <c r="E958">
        <v>99</v>
      </c>
      <c r="F958">
        <v>99</v>
      </c>
      <c r="G958">
        <v>99</v>
      </c>
      <c r="H958">
        <v>99</v>
      </c>
      <c r="I958">
        <v>99</v>
      </c>
      <c r="J958">
        <v>999</v>
      </c>
      <c r="K958">
        <v>99</v>
      </c>
      <c r="L958">
        <v>99</v>
      </c>
      <c r="M958">
        <v>99</v>
      </c>
      <c r="N958">
        <v>409</v>
      </c>
      <c r="O958">
        <v>99</v>
      </c>
      <c r="P958">
        <v>9999</v>
      </c>
    </row>
    <row r="959" spans="1:37">
      <c r="A959">
        <v>13</v>
      </c>
      <c r="B959">
        <v>34</v>
      </c>
      <c r="C959">
        <v>2022</v>
      </c>
      <c r="D959">
        <v>99</v>
      </c>
      <c r="E959">
        <v>99</v>
      </c>
      <c r="F959">
        <v>99</v>
      </c>
      <c r="G959">
        <v>99</v>
      </c>
      <c r="H959">
        <v>99</v>
      </c>
      <c r="I959">
        <v>99</v>
      </c>
      <c r="J959">
        <v>999</v>
      </c>
      <c r="K959">
        <v>99</v>
      </c>
      <c r="L959">
        <v>99</v>
      </c>
      <c r="M959">
        <v>99</v>
      </c>
      <c r="N959">
        <v>410</v>
      </c>
      <c r="O959">
        <v>99</v>
      </c>
      <c r="P959">
        <v>9999</v>
      </c>
      <c r="Q959">
        <v>19</v>
      </c>
      <c r="R959">
        <v>26</v>
      </c>
      <c r="S959">
        <v>3.6538461538461551</v>
      </c>
      <c r="T959">
        <v>3.8846153846153855</v>
      </c>
      <c r="U959">
        <v>13.340769230769228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1.2903247148770545</v>
      </c>
      <c r="AB959">
        <v>2.1293246977948321</v>
      </c>
      <c r="AC959">
        <v>1.5523412362008122</v>
      </c>
      <c r="AD959">
        <v>61.379714953600498</v>
      </c>
      <c r="AE959">
        <v>37.639829190893693</v>
      </c>
      <c r="AF959">
        <v>40.680670432225149</v>
      </c>
      <c r="AG959">
        <v>0.48734770384254922</v>
      </c>
      <c r="AH959">
        <v>0.15017246714279148</v>
      </c>
      <c r="AI959">
        <v>4</v>
      </c>
      <c r="AJ959">
        <v>97.575000000000017</v>
      </c>
      <c r="AK959">
        <v>14.545454015321884</v>
      </c>
    </row>
    <row r="960" spans="1:37">
      <c r="A960">
        <v>13</v>
      </c>
      <c r="B960">
        <v>35</v>
      </c>
      <c r="C960">
        <v>2022</v>
      </c>
      <c r="D960">
        <v>99</v>
      </c>
      <c r="E960">
        <v>99</v>
      </c>
      <c r="F960">
        <v>99</v>
      </c>
      <c r="G960">
        <v>99</v>
      </c>
      <c r="H960">
        <v>99</v>
      </c>
      <c r="I960">
        <v>99</v>
      </c>
      <c r="J960">
        <v>999</v>
      </c>
      <c r="K960">
        <v>99</v>
      </c>
      <c r="L960">
        <v>99</v>
      </c>
      <c r="M960">
        <v>99</v>
      </c>
      <c r="N960">
        <v>415</v>
      </c>
      <c r="O960">
        <v>99</v>
      </c>
      <c r="P960">
        <v>9999</v>
      </c>
      <c r="Q960">
        <v>87</v>
      </c>
      <c r="R960">
        <v>105</v>
      </c>
      <c r="S960">
        <v>5.5714285714285694</v>
      </c>
      <c r="T960">
        <v>4.9142857142857155</v>
      </c>
      <c r="U960">
        <v>17.889619047619046</v>
      </c>
      <c r="V960">
        <v>0</v>
      </c>
      <c r="W960">
        <v>1.9047619047619055</v>
      </c>
      <c r="X960">
        <v>85.714285714285694</v>
      </c>
      <c r="Y960">
        <v>0</v>
      </c>
      <c r="Z960">
        <v>0</v>
      </c>
      <c r="AA960">
        <v>1.4197215849189435</v>
      </c>
      <c r="AB960">
        <v>1.5967654379856735</v>
      </c>
      <c r="AC960">
        <v>1.8000755842029343</v>
      </c>
      <c r="AD960">
        <v>11.411476533650742</v>
      </c>
      <c r="AE960">
        <v>13.589757511181144</v>
      </c>
      <c r="AF960">
        <v>58.363841921360589</v>
      </c>
      <c r="AG960">
        <v>1.9681349578256799</v>
      </c>
      <c r="AH960">
        <v>0.8132545234552585</v>
      </c>
      <c r="AI960">
        <v>8</v>
      </c>
      <c r="AJ960">
        <v>101.3125</v>
      </c>
      <c r="AK960">
        <v>17.34882555258298</v>
      </c>
    </row>
    <row r="961" spans="1:37">
      <c r="A961">
        <v>13</v>
      </c>
      <c r="B961">
        <v>36</v>
      </c>
      <c r="C961">
        <v>2022</v>
      </c>
      <c r="D961">
        <v>99</v>
      </c>
      <c r="E961">
        <v>99</v>
      </c>
      <c r="F961">
        <v>99</v>
      </c>
      <c r="G961">
        <v>99</v>
      </c>
      <c r="H961">
        <v>99</v>
      </c>
      <c r="I961">
        <v>99</v>
      </c>
      <c r="J961">
        <v>999</v>
      </c>
      <c r="K961">
        <v>99</v>
      </c>
      <c r="L961">
        <v>99</v>
      </c>
      <c r="M961">
        <v>99</v>
      </c>
      <c r="N961">
        <v>420</v>
      </c>
      <c r="O961">
        <v>99</v>
      </c>
      <c r="P961">
        <v>9999</v>
      </c>
      <c r="Q961">
        <v>233</v>
      </c>
      <c r="R961">
        <v>277</v>
      </c>
      <c r="S961">
        <v>6.046931407942238</v>
      </c>
      <c r="T961">
        <v>5.9638989169675112</v>
      </c>
      <c r="U961">
        <v>22.867328519855597</v>
      </c>
      <c r="V961">
        <v>0.72202166064981932</v>
      </c>
      <c r="W961">
        <v>6.859205776173285</v>
      </c>
      <c r="X961">
        <v>100</v>
      </c>
      <c r="Y961">
        <v>52.707581227436819</v>
      </c>
      <c r="Z961">
        <v>0</v>
      </c>
      <c r="AA961">
        <v>1.4705052339169957</v>
      </c>
      <c r="AB961">
        <v>1.5299535064037797</v>
      </c>
      <c r="AC961">
        <v>1.8535155290682128</v>
      </c>
      <c r="AD961">
        <v>13.954637914297461</v>
      </c>
      <c r="AE961">
        <v>20.898659090057944</v>
      </c>
      <c r="AF961">
        <v>56.965121354940123</v>
      </c>
      <c r="AG961">
        <v>5.1921274601686962</v>
      </c>
      <c r="AH961">
        <v>2.7424031309439765</v>
      </c>
      <c r="AI961">
        <v>27</v>
      </c>
      <c r="AJ961">
        <v>107.09629629629627</v>
      </c>
      <c r="AK961">
        <v>18.675473877162837</v>
      </c>
    </row>
    <row r="962" spans="1:37">
      <c r="A962">
        <v>13</v>
      </c>
      <c r="B962">
        <v>37</v>
      </c>
      <c r="C962">
        <v>2022</v>
      </c>
      <c r="D962">
        <v>99</v>
      </c>
      <c r="E962">
        <v>99</v>
      </c>
      <c r="F962">
        <v>99</v>
      </c>
      <c r="G962">
        <v>99</v>
      </c>
      <c r="H962">
        <v>99</v>
      </c>
      <c r="I962">
        <v>99</v>
      </c>
      <c r="J962">
        <v>999</v>
      </c>
      <c r="K962">
        <v>99</v>
      </c>
      <c r="L962">
        <v>99</v>
      </c>
      <c r="M962">
        <v>99</v>
      </c>
      <c r="N962">
        <v>425</v>
      </c>
      <c r="O962">
        <v>99</v>
      </c>
      <c r="P962">
        <v>9999</v>
      </c>
      <c r="Q962">
        <v>228</v>
      </c>
      <c r="R962">
        <v>258</v>
      </c>
      <c r="S962">
        <v>6.4844961240310077</v>
      </c>
      <c r="T962">
        <v>6.1821705426356584</v>
      </c>
      <c r="U962">
        <v>26.656589147286841</v>
      </c>
      <c r="V962">
        <v>53.875968992248062</v>
      </c>
      <c r="W962">
        <v>8.9147286821705443</v>
      </c>
      <c r="X962">
        <v>100</v>
      </c>
      <c r="Y962">
        <v>100</v>
      </c>
      <c r="Z962">
        <v>0</v>
      </c>
      <c r="AA962">
        <v>0.83222126988665102</v>
      </c>
      <c r="AB962">
        <v>1.1819671956257352</v>
      </c>
      <c r="AC962">
        <v>1.9672098689742337</v>
      </c>
      <c r="AD962">
        <v>11.40591070735961</v>
      </c>
      <c r="AE962">
        <v>6.8753060851046888</v>
      </c>
      <c r="AF962">
        <v>38.378111818271513</v>
      </c>
      <c r="AG962">
        <v>4.8359887535145276</v>
      </c>
      <c r="AH962">
        <v>2.9775590311014102</v>
      </c>
      <c r="AI962">
        <v>16</v>
      </c>
      <c r="AJ962">
        <v>109.85625</v>
      </c>
      <c r="AK962">
        <v>20.379430455489768</v>
      </c>
    </row>
    <row r="963" spans="1:37">
      <c r="A963">
        <v>13</v>
      </c>
      <c r="B963">
        <v>38</v>
      </c>
      <c r="C963">
        <v>2022</v>
      </c>
      <c r="D963">
        <v>99</v>
      </c>
      <c r="E963">
        <v>99</v>
      </c>
      <c r="F963">
        <v>99</v>
      </c>
      <c r="G963">
        <v>99</v>
      </c>
      <c r="H963">
        <v>99</v>
      </c>
      <c r="I963">
        <v>99</v>
      </c>
      <c r="J963">
        <v>999</v>
      </c>
      <c r="K963">
        <v>99</v>
      </c>
      <c r="L963">
        <v>99</v>
      </c>
      <c r="M963">
        <v>99</v>
      </c>
      <c r="N963">
        <v>428</v>
      </c>
      <c r="O963">
        <v>99</v>
      </c>
      <c r="P963">
        <v>9999</v>
      </c>
      <c r="Q963">
        <v>190</v>
      </c>
      <c r="R963">
        <v>200</v>
      </c>
      <c r="S963">
        <v>6.56</v>
      </c>
      <c r="T963">
        <v>6.37</v>
      </c>
      <c r="U963">
        <v>29.090749999999993</v>
      </c>
      <c r="V963">
        <v>49</v>
      </c>
      <c r="W963">
        <v>14</v>
      </c>
      <c r="X963">
        <v>100</v>
      </c>
      <c r="Y963">
        <v>100</v>
      </c>
      <c r="Z963">
        <v>0</v>
      </c>
      <c r="AA963">
        <v>0.55219012803597556</v>
      </c>
      <c r="AB963">
        <v>1.4786480311419627</v>
      </c>
      <c r="AC963">
        <v>1.9243440440835935</v>
      </c>
      <c r="AD963">
        <v>13.60449494490757</v>
      </c>
      <c r="AE963">
        <v>2.8677198835800839</v>
      </c>
      <c r="AF963">
        <v>40.162681605428816</v>
      </c>
      <c r="AG963">
        <v>3.7488284910965328</v>
      </c>
      <c r="AH963">
        <v>2.5189584838460255</v>
      </c>
      <c r="AI963">
        <v>15</v>
      </c>
      <c r="AJ963">
        <v>109.3133333333333</v>
      </c>
      <c r="AK963">
        <v>22.645021588065244</v>
      </c>
    </row>
    <row r="964" spans="1:37">
      <c r="A964">
        <v>13</v>
      </c>
      <c r="B964">
        <v>39</v>
      </c>
      <c r="C964">
        <v>2022</v>
      </c>
      <c r="D964">
        <v>99</v>
      </c>
      <c r="E964">
        <v>99</v>
      </c>
      <c r="F964">
        <v>99</v>
      </c>
      <c r="G964">
        <v>99</v>
      </c>
      <c r="H964">
        <v>99</v>
      </c>
      <c r="I964">
        <v>99</v>
      </c>
      <c r="J964">
        <v>999</v>
      </c>
      <c r="K964">
        <v>99</v>
      </c>
      <c r="L964">
        <v>99</v>
      </c>
      <c r="M964">
        <v>99</v>
      </c>
      <c r="N964">
        <v>430</v>
      </c>
      <c r="O964">
        <v>99</v>
      </c>
      <c r="P964">
        <v>9999</v>
      </c>
      <c r="Q964">
        <v>287</v>
      </c>
      <c r="R964">
        <v>303</v>
      </c>
      <c r="S964">
        <v>6.5907590759075889</v>
      </c>
      <c r="T964">
        <v>6.1452145214521492</v>
      </c>
      <c r="U964">
        <v>31.552145214521438</v>
      </c>
      <c r="V964">
        <v>58.745874587458736</v>
      </c>
      <c r="W964">
        <v>8.5808580858085755</v>
      </c>
      <c r="X964">
        <v>100</v>
      </c>
      <c r="Y964">
        <v>100</v>
      </c>
      <c r="Z964">
        <v>0</v>
      </c>
      <c r="AA964">
        <v>0.85765684632141459</v>
      </c>
      <c r="AB964">
        <v>1.6523352066166517</v>
      </c>
      <c r="AC964">
        <v>1.83440763098631</v>
      </c>
      <c r="AD964">
        <v>13.657905425335596</v>
      </c>
      <c r="AE964">
        <v>-2.0084408817641086</v>
      </c>
      <c r="AF964">
        <v>42.356526407213394</v>
      </c>
      <c r="AG964">
        <v>5.6794751640112491</v>
      </c>
      <c r="AH964">
        <v>4.1391161783579227</v>
      </c>
      <c r="AI964">
        <v>16</v>
      </c>
      <c r="AJ964">
        <v>114.69375000000002</v>
      </c>
      <c r="AK964">
        <v>21.150970436747688</v>
      </c>
    </row>
    <row r="965" spans="1:37">
      <c r="A965">
        <v>13</v>
      </c>
      <c r="B965">
        <v>40</v>
      </c>
      <c r="C965">
        <v>2022</v>
      </c>
      <c r="D965">
        <v>99</v>
      </c>
      <c r="E965">
        <v>99</v>
      </c>
      <c r="F965">
        <v>99</v>
      </c>
      <c r="G965">
        <v>99</v>
      </c>
      <c r="H965">
        <v>99</v>
      </c>
      <c r="I965">
        <v>99</v>
      </c>
      <c r="J965">
        <v>999</v>
      </c>
      <c r="K965">
        <v>99</v>
      </c>
      <c r="L965">
        <v>99</v>
      </c>
      <c r="M965">
        <v>99</v>
      </c>
      <c r="N965">
        <v>433</v>
      </c>
      <c r="O965">
        <v>99</v>
      </c>
      <c r="P965">
        <v>9999</v>
      </c>
      <c r="Q965">
        <v>252</v>
      </c>
      <c r="R965">
        <v>265</v>
      </c>
      <c r="S965">
        <v>6.9924528301886761</v>
      </c>
      <c r="T965">
        <v>6.7358490566037741</v>
      </c>
      <c r="U965">
        <v>34.084981132075491</v>
      </c>
      <c r="V965">
        <v>52.075471698113205</v>
      </c>
      <c r="W965">
        <v>15.84905660377359</v>
      </c>
      <c r="X965">
        <v>100</v>
      </c>
      <c r="Y965">
        <v>100</v>
      </c>
      <c r="Z965">
        <v>0</v>
      </c>
      <c r="AA965">
        <v>0.60700074571899221</v>
      </c>
      <c r="AB965">
        <v>1.5661332091833997</v>
      </c>
      <c r="AC965">
        <v>1.9691099741821556</v>
      </c>
      <c r="AD965">
        <v>6.8195922464775185</v>
      </c>
      <c r="AE965">
        <v>-0.11091715881956618</v>
      </c>
      <c r="AF965">
        <v>30.893574199253273</v>
      </c>
      <c r="AG965">
        <v>4.9671977507029057</v>
      </c>
      <c r="AH965">
        <v>3.9106146944490807</v>
      </c>
      <c r="AI965">
        <v>30</v>
      </c>
      <c r="AJ965">
        <v>116.37333333333331</v>
      </c>
      <c r="AK965">
        <v>21.807096228540424</v>
      </c>
    </row>
    <row r="966" spans="1:37">
      <c r="A966">
        <v>13</v>
      </c>
      <c r="B966">
        <v>41</v>
      </c>
      <c r="C966">
        <v>2022</v>
      </c>
      <c r="D966">
        <v>99</v>
      </c>
      <c r="E966">
        <v>99</v>
      </c>
      <c r="F966">
        <v>99</v>
      </c>
      <c r="G966">
        <v>99</v>
      </c>
      <c r="H966">
        <v>99</v>
      </c>
      <c r="I966">
        <v>99</v>
      </c>
      <c r="J966">
        <v>999</v>
      </c>
      <c r="K966">
        <v>99</v>
      </c>
      <c r="L966">
        <v>99</v>
      </c>
      <c r="M966">
        <v>99</v>
      </c>
      <c r="N966">
        <v>435</v>
      </c>
      <c r="O966">
        <v>99</v>
      </c>
      <c r="P966">
        <v>9999</v>
      </c>
      <c r="Q966">
        <v>409</v>
      </c>
      <c r="R966">
        <v>438</v>
      </c>
      <c r="S966">
        <v>7.3150684931506849</v>
      </c>
      <c r="T966">
        <v>6.5684931506849296</v>
      </c>
      <c r="U966">
        <v>36.575410958904065</v>
      </c>
      <c r="V966">
        <v>0</v>
      </c>
      <c r="W966">
        <v>17.123287671232877</v>
      </c>
      <c r="X966">
        <v>100</v>
      </c>
      <c r="Y966">
        <v>100</v>
      </c>
      <c r="Z966">
        <v>100</v>
      </c>
      <c r="AA966">
        <v>0.89404329626281376</v>
      </c>
      <c r="AB966">
        <v>1.433869933493368</v>
      </c>
      <c r="AC966">
        <v>1.9085515351391111</v>
      </c>
      <c r="AD966">
        <v>15.532459809647596</v>
      </c>
      <c r="AE966">
        <v>13.211992510290724</v>
      </c>
      <c r="AF966">
        <v>27.660407923302849</v>
      </c>
      <c r="AG966">
        <v>8.2099343955014046</v>
      </c>
      <c r="AH966">
        <v>6.9358456691504689</v>
      </c>
      <c r="AI966">
        <v>33</v>
      </c>
      <c r="AJ966">
        <v>119.04242424242422</v>
      </c>
      <c r="AK966">
        <v>21.886849299955077</v>
      </c>
    </row>
    <row r="967" spans="1:37">
      <c r="A967">
        <v>13</v>
      </c>
      <c r="B967">
        <v>42</v>
      </c>
      <c r="C967">
        <v>2022</v>
      </c>
      <c r="D967">
        <v>99</v>
      </c>
      <c r="E967">
        <v>99</v>
      </c>
      <c r="F967">
        <v>99</v>
      </c>
      <c r="G967">
        <v>99</v>
      </c>
      <c r="H967">
        <v>99</v>
      </c>
      <c r="I967">
        <v>99</v>
      </c>
      <c r="J967">
        <v>999</v>
      </c>
      <c r="K967">
        <v>99</v>
      </c>
      <c r="L967">
        <v>99</v>
      </c>
      <c r="M967">
        <v>99</v>
      </c>
      <c r="N967">
        <v>438</v>
      </c>
      <c r="O967">
        <v>99</v>
      </c>
      <c r="P967">
        <v>9999</v>
      </c>
      <c r="Q967">
        <v>273</v>
      </c>
      <c r="R967">
        <v>283</v>
      </c>
      <c r="S967">
        <v>7.6643109540636045</v>
      </c>
      <c r="T967">
        <v>6.4734982332155484</v>
      </c>
      <c r="U967">
        <v>38.996431095406365</v>
      </c>
      <c r="V967">
        <v>0</v>
      </c>
      <c r="W967">
        <v>12.014134275618378</v>
      </c>
      <c r="X967">
        <v>100</v>
      </c>
      <c r="Y967">
        <v>100</v>
      </c>
      <c r="Z967">
        <v>100</v>
      </c>
      <c r="AA967">
        <v>0.58395476192896878</v>
      </c>
      <c r="AB967">
        <v>1.4055789152705529</v>
      </c>
      <c r="AC967">
        <v>1.9119775313495639</v>
      </c>
      <c r="AD967">
        <v>-13.117104605761892</v>
      </c>
      <c r="AE967">
        <v>-5.1782352157448122</v>
      </c>
      <c r="AF967">
        <v>17.616639993916763</v>
      </c>
      <c r="AG967">
        <v>5.3045923149015932</v>
      </c>
      <c r="AH967">
        <v>4.7780137394429358</v>
      </c>
      <c r="AI967">
        <v>16</v>
      </c>
      <c r="AJ967">
        <v>119.2</v>
      </c>
      <c r="AK967">
        <v>23.339750894503808</v>
      </c>
    </row>
    <row r="968" spans="1:37">
      <c r="A968">
        <v>13</v>
      </c>
      <c r="B968">
        <v>43</v>
      </c>
      <c r="C968">
        <v>2022</v>
      </c>
      <c r="D968">
        <v>99</v>
      </c>
      <c r="E968">
        <v>99</v>
      </c>
      <c r="F968">
        <v>99</v>
      </c>
      <c r="G968">
        <v>99</v>
      </c>
      <c r="H968">
        <v>99</v>
      </c>
      <c r="I968">
        <v>99</v>
      </c>
      <c r="J968">
        <v>999</v>
      </c>
      <c r="K968">
        <v>99</v>
      </c>
      <c r="L968">
        <v>99</v>
      </c>
      <c r="M968">
        <v>99</v>
      </c>
      <c r="N968">
        <v>440</v>
      </c>
      <c r="O968">
        <v>99</v>
      </c>
      <c r="P968">
        <v>9999</v>
      </c>
      <c r="Q968">
        <v>424</v>
      </c>
      <c r="R968">
        <v>456</v>
      </c>
      <c r="S968">
        <v>7.9144736842105248</v>
      </c>
      <c r="T968">
        <v>6.8048245614035086</v>
      </c>
      <c r="U968">
        <v>41.549868421052643</v>
      </c>
      <c r="V968">
        <v>0</v>
      </c>
      <c r="W968">
        <v>16.228070175438599</v>
      </c>
      <c r="X968">
        <v>100</v>
      </c>
      <c r="Y968">
        <v>100</v>
      </c>
      <c r="Z968">
        <v>100</v>
      </c>
      <c r="AA968">
        <v>0.88350154651104718</v>
      </c>
      <c r="AB968">
        <v>1.2580133266421398</v>
      </c>
      <c r="AC968">
        <v>1.782978354138536</v>
      </c>
      <c r="AD968">
        <v>14.05711475571624</v>
      </c>
      <c r="AE968">
        <v>4.5255971356679616</v>
      </c>
      <c r="AF968">
        <v>14.703390259302596</v>
      </c>
      <c r="AG968">
        <v>8.5473289597000939</v>
      </c>
      <c r="AH968">
        <v>8.2029599553509058</v>
      </c>
      <c r="AI968">
        <v>22</v>
      </c>
      <c r="AJ968">
        <v>120.06363636363636</v>
      </c>
      <c r="AK968">
        <v>24.768269333262595</v>
      </c>
    </row>
    <row r="969" spans="1:37">
      <c r="A969">
        <v>13</v>
      </c>
      <c r="B969">
        <v>44</v>
      </c>
      <c r="C969">
        <v>2022</v>
      </c>
      <c r="D969">
        <v>99</v>
      </c>
      <c r="E969">
        <v>99</v>
      </c>
      <c r="F969">
        <v>99</v>
      </c>
      <c r="G969">
        <v>99</v>
      </c>
      <c r="H969">
        <v>99</v>
      </c>
      <c r="I969">
        <v>99</v>
      </c>
      <c r="J969">
        <v>999</v>
      </c>
      <c r="K969">
        <v>99</v>
      </c>
      <c r="L969">
        <v>99</v>
      </c>
      <c r="M969">
        <v>99</v>
      </c>
      <c r="N969">
        <v>443</v>
      </c>
      <c r="O969">
        <v>99</v>
      </c>
      <c r="P969">
        <v>9999</v>
      </c>
      <c r="Q969">
        <v>296</v>
      </c>
      <c r="R969">
        <v>315</v>
      </c>
      <c r="S969">
        <v>8.1841269841269817</v>
      </c>
      <c r="T969">
        <v>7.2190476190476227</v>
      </c>
      <c r="U969">
        <v>44.040793650793638</v>
      </c>
      <c r="V969">
        <v>0</v>
      </c>
      <c r="W969">
        <v>21.587301587301592</v>
      </c>
      <c r="X969">
        <v>100</v>
      </c>
      <c r="Y969">
        <v>100</v>
      </c>
      <c r="Z969">
        <v>100</v>
      </c>
      <c r="AA969">
        <v>0.59285615265295122</v>
      </c>
      <c r="AB969">
        <v>1.1060018584338669</v>
      </c>
      <c r="AC969">
        <v>1.8395010661414704</v>
      </c>
      <c r="AD969">
        <v>6.983433726913618</v>
      </c>
      <c r="AE969">
        <v>5.4217801629689548</v>
      </c>
      <c r="AF969">
        <v>5.039321150081312</v>
      </c>
      <c r="AG969">
        <v>5.9044048734770405</v>
      </c>
      <c r="AH969">
        <v>6.0062276157581618</v>
      </c>
      <c r="AI969">
        <v>29</v>
      </c>
      <c r="AJ969">
        <v>121.58620689655172</v>
      </c>
      <c r="AK969">
        <v>24.67540075759258</v>
      </c>
    </row>
    <row r="970" spans="1:37">
      <c r="A970">
        <v>13</v>
      </c>
      <c r="B970">
        <v>45</v>
      </c>
      <c r="C970">
        <v>2022</v>
      </c>
      <c r="D970">
        <v>99</v>
      </c>
      <c r="E970">
        <v>99</v>
      </c>
      <c r="F970">
        <v>99</v>
      </c>
      <c r="G970">
        <v>99</v>
      </c>
      <c r="H970">
        <v>99</v>
      </c>
      <c r="I970">
        <v>99</v>
      </c>
      <c r="J970">
        <v>999</v>
      </c>
      <c r="K970">
        <v>99</v>
      </c>
      <c r="L970">
        <v>99</v>
      </c>
      <c r="M970">
        <v>99</v>
      </c>
      <c r="N970">
        <v>445</v>
      </c>
      <c r="O970">
        <v>99</v>
      </c>
      <c r="P970">
        <v>9999</v>
      </c>
      <c r="Q970">
        <v>678</v>
      </c>
      <c r="R970">
        <v>766</v>
      </c>
      <c r="S970">
        <v>8.5691906005221927</v>
      </c>
      <c r="T970">
        <v>7.120104438642298</v>
      </c>
      <c r="U970">
        <v>47.429177545691878</v>
      </c>
      <c r="V970">
        <v>0</v>
      </c>
      <c r="W970">
        <v>18.276762402088774</v>
      </c>
      <c r="X970">
        <v>100</v>
      </c>
      <c r="Y970">
        <v>100</v>
      </c>
      <c r="Z970">
        <v>100</v>
      </c>
      <c r="AA970">
        <v>1.3853190439748653</v>
      </c>
      <c r="AB970">
        <v>1.1123757290713712</v>
      </c>
      <c r="AC970">
        <v>1.7384270041110694</v>
      </c>
      <c r="AD970">
        <v>14.378875554703944</v>
      </c>
      <c r="AE970">
        <v>12.744654356380847</v>
      </c>
      <c r="AF970">
        <v>11.991969026209604</v>
      </c>
      <c r="AG970">
        <v>14.35801312089972</v>
      </c>
      <c r="AH970">
        <v>15.729338524615036</v>
      </c>
      <c r="AI970">
        <v>38</v>
      </c>
      <c r="AJ970">
        <v>122.6105263157895</v>
      </c>
      <c r="AK970">
        <v>26.176096326610192</v>
      </c>
    </row>
    <row r="971" spans="1:37">
      <c r="A971">
        <v>13</v>
      </c>
      <c r="B971">
        <v>46</v>
      </c>
      <c r="C971">
        <v>2022</v>
      </c>
      <c r="D971">
        <v>99</v>
      </c>
      <c r="E971">
        <v>99</v>
      </c>
      <c r="F971">
        <v>99</v>
      </c>
      <c r="G971">
        <v>99</v>
      </c>
      <c r="H971">
        <v>99</v>
      </c>
      <c r="I971">
        <v>99</v>
      </c>
      <c r="J971">
        <v>999</v>
      </c>
      <c r="K971">
        <v>99</v>
      </c>
      <c r="L971">
        <v>99</v>
      </c>
      <c r="M971">
        <v>99</v>
      </c>
      <c r="N971">
        <v>450</v>
      </c>
      <c r="O971">
        <v>99</v>
      </c>
      <c r="P971">
        <v>9999</v>
      </c>
      <c r="Q971">
        <v>605</v>
      </c>
      <c r="R971">
        <v>671</v>
      </c>
      <c r="S971">
        <v>9.1087928464977637</v>
      </c>
      <c r="T971">
        <v>7.6721311475409859</v>
      </c>
      <c r="U971">
        <v>52.420163934426242</v>
      </c>
      <c r="V971">
        <v>0</v>
      </c>
      <c r="W971">
        <v>25.931445603576755</v>
      </c>
      <c r="X971">
        <v>100</v>
      </c>
      <c r="Y971">
        <v>100</v>
      </c>
      <c r="Z971">
        <v>100</v>
      </c>
      <c r="AA971">
        <v>1.406405233573778</v>
      </c>
      <c r="AB971">
        <v>1.186773935037658</v>
      </c>
      <c r="AC971">
        <v>1.7614301416048621</v>
      </c>
      <c r="AD971">
        <v>12.30477111846654</v>
      </c>
      <c r="AE971">
        <v>8.0947764980871373</v>
      </c>
      <c r="AF971">
        <v>7.9800889850612995</v>
      </c>
      <c r="AG971">
        <v>12.577319587628862</v>
      </c>
      <c r="AH971">
        <v>15.22849520615768</v>
      </c>
      <c r="AI971">
        <v>42</v>
      </c>
      <c r="AJ971">
        <v>122.06190476190471</v>
      </c>
      <c r="AK971">
        <v>29.41616941798025</v>
      </c>
    </row>
    <row r="972" spans="1:37">
      <c r="A972">
        <v>13</v>
      </c>
      <c r="B972">
        <v>47</v>
      </c>
      <c r="C972">
        <v>2022</v>
      </c>
      <c r="D972">
        <v>99</v>
      </c>
      <c r="E972">
        <v>99</v>
      </c>
      <c r="F972">
        <v>99</v>
      </c>
      <c r="G972">
        <v>99</v>
      </c>
      <c r="H972">
        <v>99</v>
      </c>
      <c r="I972">
        <v>99</v>
      </c>
      <c r="J972">
        <v>999</v>
      </c>
      <c r="K972">
        <v>99</v>
      </c>
      <c r="L972">
        <v>99</v>
      </c>
      <c r="M972">
        <v>99</v>
      </c>
      <c r="N972">
        <v>455</v>
      </c>
      <c r="O972">
        <v>99</v>
      </c>
      <c r="P972">
        <v>9999</v>
      </c>
      <c r="Q972">
        <v>443</v>
      </c>
      <c r="R972">
        <v>480</v>
      </c>
      <c r="S972">
        <v>9.5541666666666689</v>
      </c>
      <c r="T972">
        <v>8.0250000000000004</v>
      </c>
      <c r="U972">
        <v>57.32900000000005</v>
      </c>
      <c r="V972">
        <v>0</v>
      </c>
      <c r="W972">
        <v>32.916666666666657</v>
      </c>
      <c r="X972">
        <v>100</v>
      </c>
      <c r="Y972">
        <v>100</v>
      </c>
      <c r="Z972">
        <v>100</v>
      </c>
      <c r="AA972">
        <v>1.4265875075369012</v>
      </c>
      <c r="AB972">
        <v>1.2218425862424103</v>
      </c>
      <c r="AC972">
        <v>1.8187106238578277</v>
      </c>
      <c r="AD972">
        <v>9.9102230856287505</v>
      </c>
      <c r="AE972">
        <v>9.4912096645178625</v>
      </c>
      <c r="AF972">
        <v>8.3767288490481651</v>
      </c>
      <c r="AG972">
        <v>8.9971883786316784</v>
      </c>
      <c r="AH972">
        <v>11.913838254736696</v>
      </c>
      <c r="AI972">
        <v>46</v>
      </c>
      <c r="AJ972">
        <v>123.3652173913043</v>
      </c>
      <c r="AK972">
        <v>29.75985069992786</v>
      </c>
    </row>
    <row r="973" spans="1:37">
      <c r="A973">
        <v>13</v>
      </c>
      <c r="B973">
        <v>48</v>
      </c>
      <c r="C973">
        <v>2022</v>
      </c>
      <c r="D973">
        <v>99</v>
      </c>
      <c r="E973">
        <v>99</v>
      </c>
      <c r="F973">
        <v>99</v>
      </c>
      <c r="G973">
        <v>99</v>
      </c>
      <c r="H973">
        <v>99</v>
      </c>
      <c r="I973">
        <v>99</v>
      </c>
      <c r="J973">
        <v>999</v>
      </c>
      <c r="K973">
        <v>99</v>
      </c>
      <c r="L973">
        <v>99</v>
      </c>
      <c r="M973">
        <v>99</v>
      </c>
      <c r="N973">
        <v>460</v>
      </c>
      <c r="O973">
        <v>99</v>
      </c>
      <c r="P973">
        <v>9999</v>
      </c>
      <c r="Q973">
        <v>445</v>
      </c>
      <c r="R973">
        <v>492</v>
      </c>
      <c r="S973">
        <v>10.380081300813005</v>
      </c>
      <c r="T973">
        <v>9.0040650406504046</v>
      </c>
      <c r="U973">
        <v>65.504735772357719</v>
      </c>
      <c r="V973">
        <v>0</v>
      </c>
      <c r="W973">
        <v>58.943089430894318</v>
      </c>
      <c r="X973">
        <v>100</v>
      </c>
      <c r="Y973">
        <v>100</v>
      </c>
      <c r="Z973">
        <v>100</v>
      </c>
      <c r="AA973">
        <v>4.7094572438669697</v>
      </c>
      <c r="AB973">
        <v>1.2670983406082881</v>
      </c>
      <c r="AC973">
        <v>1.8729958773967796</v>
      </c>
      <c r="AD973">
        <v>23.078666566430705</v>
      </c>
      <c r="AE973">
        <v>26.539066188084995</v>
      </c>
      <c r="AF973">
        <v>8.6704011759429296</v>
      </c>
      <c r="AG973">
        <v>9.2221180880974689</v>
      </c>
      <c r="AH973">
        <v>13.953202525491678</v>
      </c>
      <c r="AI973">
        <v>50</v>
      </c>
      <c r="AJ973">
        <v>126.66399999999997</v>
      </c>
      <c r="AK973">
        <v>31.77355639362117</v>
      </c>
    </row>
    <row r="974" spans="1:37">
      <c r="A974">
        <v>14</v>
      </c>
      <c r="B974">
        <v>1</v>
      </c>
      <c r="C974">
        <v>2024</v>
      </c>
      <c r="D974">
        <v>99</v>
      </c>
      <c r="E974">
        <v>99</v>
      </c>
      <c r="F974">
        <v>99</v>
      </c>
      <c r="G974">
        <v>99</v>
      </c>
      <c r="H974">
        <v>99</v>
      </c>
      <c r="I974">
        <v>99</v>
      </c>
      <c r="J974">
        <v>999</v>
      </c>
      <c r="K974">
        <v>99</v>
      </c>
      <c r="L974">
        <v>99</v>
      </c>
      <c r="M974">
        <v>99</v>
      </c>
      <c r="N974">
        <v>99</v>
      </c>
      <c r="O974">
        <v>1</v>
      </c>
      <c r="P974">
        <v>9999</v>
      </c>
      <c r="Q974">
        <v>21</v>
      </c>
      <c r="R974">
        <v>27</v>
      </c>
      <c r="S974">
        <v>8.4444444444444446</v>
      </c>
      <c r="T974">
        <v>7.4814814814814818</v>
      </c>
      <c r="U974">
        <v>44.881481481481472</v>
      </c>
      <c r="V974">
        <v>7.4074074074074083</v>
      </c>
      <c r="W974">
        <v>25.925925925925927</v>
      </c>
      <c r="X974">
        <v>100</v>
      </c>
      <c r="Y974">
        <v>100</v>
      </c>
      <c r="Z974">
        <v>77.777777777777771</v>
      </c>
      <c r="AA974">
        <v>10.66805675098561</v>
      </c>
      <c r="AB974">
        <v>1.3966450099973904</v>
      </c>
      <c r="AC974">
        <v>1.8129241852622828</v>
      </c>
      <c r="AD974">
        <v>81.216367034841454</v>
      </c>
      <c r="AE974">
        <v>24.175240875678803</v>
      </c>
      <c r="AF974">
        <v>32.505589410335155</v>
      </c>
      <c r="AG974">
        <v>0.56734608110947693</v>
      </c>
      <c r="AH974">
        <v>0.60436642020872011</v>
      </c>
      <c r="AI974">
        <v>27</v>
      </c>
      <c r="AJ974">
        <v>119.6</v>
      </c>
      <c r="AK974">
        <v>25.906421678106096</v>
      </c>
    </row>
    <row r="975" spans="1:37">
      <c r="A975">
        <v>14</v>
      </c>
      <c r="B975">
        <v>2</v>
      </c>
      <c r="C975">
        <v>2024</v>
      </c>
      <c r="D975">
        <v>99</v>
      </c>
      <c r="E975">
        <v>99</v>
      </c>
      <c r="F975">
        <v>99</v>
      </c>
      <c r="G975">
        <v>99</v>
      </c>
      <c r="H975">
        <v>99</v>
      </c>
      <c r="I975">
        <v>99</v>
      </c>
      <c r="J975">
        <v>999</v>
      </c>
      <c r="K975">
        <v>99</v>
      </c>
      <c r="L975">
        <v>99</v>
      </c>
      <c r="M975">
        <v>99</v>
      </c>
      <c r="N975">
        <v>99</v>
      </c>
      <c r="O975">
        <v>2</v>
      </c>
      <c r="P975">
        <v>9999</v>
      </c>
      <c r="Q975">
        <v>65</v>
      </c>
      <c r="R975">
        <v>104</v>
      </c>
      <c r="S975">
        <v>8.4038461538461586</v>
      </c>
      <c r="T975">
        <v>7.6153846153846141</v>
      </c>
      <c r="U975">
        <v>42.117307692307691</v>
      </c>
      <c r="V975">
        <v>12.5</v>
      </c>
      <c r="W975">
        <v>29.807692307692299</v>
      </c>
      <c r="X975">
        <v>99.038461538461561</v>
      </c>
      <c r="Y975">
        <v>95.192307692307679</v>
      </c>
      <c r="Z975">
        <v>67.307692307692307</v>
      </c>
      <c r="AA975">
        <v>12.803420834260322</v>
      </c>
      <c r="AB975">
        <v>1.9783405573729589</v>
      </c>
      <c r="AC975">
        <v>2.0110640711386751</v>
      </c>
      <c r="AD975">
        <v>82.788492941172791</v>
      </c>
      <c r="AE975">
        <v>44.121028886937722</v>
      </c>
      <c r="AF975">
        <v>53.206657415939823</v>
      </c>
      <c r="AG975">
        <v>2.1853330531624295</v>
      </c>
      <c r="AH975">
        <v>2.1845566874057081</v>
      </c>
      <c r="AI975">
        <v>103</v>
      </c>
      <c r="AJ975">
        <v>116.51941747572812</v>
      </c>
      <c r="AK975">
        <v>26.073137615832184</v>
      </c>
    </row>
    <row r="976" spans="1:37">
      <c r="A976">
        <v>14</v>
      </c>
      <c r="B976">
        <v>3</v>
      </c>
      <c r="C976">
        <v>2024</v>
      </c>
      <c r="D976">
        <v>99</v>
      </c>
      <c r="E976">
        <v>99</v>
      </c>
      <c r="F976">
        <v>99</v>
      </c>
      <c r="G976">
        <v>99</v>
      </c>
      <c r="H976">
        <v>99</v>
      </c>
      <c r="I976">
        <v>99</v>
      </c>
      <c r="J976">
        <v>999</v>
      </c>
      <c r="K976">
        <v>99</v>
      </c>
      <c r="L976">
        <v>99</v>
      </c>
      <c r="M976">
        <v>99</v>
      </c>
      <c r="N976">
        <v>99</v>
      </c>
      <c r="O976">
        <v>3</v>
      </c>
      <c r="P976">
        <v>9999</v>
      </c>
      <c r="Q976">
        <v>120</v>
      </c>
      <c r="R976">
        <v>185</v>
      </c>
      <c r="S976">
        <v>7.9729729729729746</v>
      </c>
      <c r="T976">
        <v>6.4540540540540521</v>
      </c>
      <c r="U976">
        <v>40.917297297297289</v>
      </c>
      <c r="V976">
        <v>13.513513513513516</v>
      </c>
      <c r="W976">
        <v>12.432432432432435</v>
      </c>
      <c r="X976">
        <v>95.675675675675677</v>
      </c>
      <c r="Y976">
        <v>92.972972972972983</v>
      </c>
      <c r="Z976">
        <v>69.189189189189193</v>
      </c>
      <c r="AA976">
        <v>12.565044745330381</v>
      </c>
      <c r="AB976">
        <v>1.9903345703605315</v>
      </c>
      <c r="AC976">
        <v>1.8857351558899356</v>
      </c>
      <c r="AD976">
        <v>75.521706756659853</v>
      </c>
      <c r="AE976">
        <v>56.253515099123213</v>
      </c>
      <c r="AF976">
        <v>52.894103666908258</v>
      </c>
      <c r="AG976">
        <v>3.8873712964908593</v>
      </c>
      <c r="AH976">
        <v>3.7752702517362193</v>
      </c>
      <c r="AI976">
        <v>185</v>
      </c>
      <c r="AJ976">
        <v>117.1783783783783</v>
      </c>
      <c r="AK976">
        <v>24.4769779147911</v>
      </c>
    </row>
    <row r="977" spans="1:37">
      <c r="A977">
        <v>14</v>
      </c>
      <c r="B977">
        <v>4</v>
      </c>
      <c r="C977">
        <v>2024</v>
      </c>
      <c r="D977">
        <v>99</v>
      </c>
      <c r="E977">
        <v>99</v>
      </c>
      <c r="F977">
        <v>99</v>
      </c>
      <c r="G977">
        <v>99</v>
      </c>
      <c r="H977">
        <v>99</v>
      </c>
      <c r="I977">
        <v>99</v>
      </c>
      <c r="J977">
        <v>999</v>
      </c>
      <c r="K977">
        <v>99</v>
      </c>
      <c r="L977">
        <v>99</v>
      </c>
      <c r="M977">
        <v>99</v>
      </c>
      <c r="N977">
        <v>99</v>
      </c>
      <c r="O977">
        <v>4</v>
      </c>
      <c r="P977">
        <v>9999</v>
      </c>
      <c r="Q977">
        <v>467</v>
      </c>
      <c r="R977">
        <v>783</v>
      </c>
      <c r="S977">
        <v>7.9821200510855697</v>
      </c>
      <c r="T977">
        <v>6.7586206896551708</v>
      </c>
      <c r="U977">
        <v>42.076883780332096</v>
      </c>
      <c r="V977">
        <v>12.899106002554278</v>
      </c>
      <c r="W977">
        <v>18.390804597701152</v>
      </c>
      <c r="X977">
        <v>99.872286079182643</v>
      </c>
      <c r="Y977">
        <v>96.168582375478891</v>
      </c>
      <c r="Z977">
        <v>72.030651340996172</v>
      </c>
      <c r="AA977">
        <v>11.44937279573027</v>
      </c>
      <c r="AB977">
        <v>1.8066676848603784</v>
      </c>
      <c r="AC977">
        <v>1.9689088168121436</v>
      </c>
      <c r="AD977">
        <v>75.678452610883241</v>
      </c>
      <c r="AE977">
        <v>47.360692875494223</v>
      </c>
      <c r="AF977">
        <v>54.272169812496237</v>
      </c>
      <c r="AG977">
        <v>16.453036352174824</v>
      </c>
      <c r="AH977">
        <v>16.431405309028356</v>
      </c>
      <c r="AI977">
        <v>776</v>
      </c>
      <c r="AJ977">
        <v>118.34445876288665</v>
      </c>
      <c r="AK977">
        <v>24.909459774202912</v>
      </c>
    </row>
    <row r="978" spans="1:37">
      <c r="A978">
        <v>14</v>
      </c>
      <c r="B978">
        <v>5</v>
      </c>
      <c r="C978">
        <v>2024</v>
      </c>
      <c r="D978">
        <v>99</v>
      </c>
      <c r="E978">
        <v>99</v>
      </c>
      <c r="F978">
        <v>99</v>
      </c>
      <c r="G978">
        <v>99</v>
      </c>
      <c r="H978">
        <v>99</v>
      </c>
      <c r="I978">
        <v>99</v>
      </c>
      <c r="J978">
        <v>999</v>
      </c>
      <c r="K978">
        <v>99</v>
      </c>
      <c r="L978">
        <v>99</v>
      </c>
      <c r="M978">
        <v>99</v>
      </c>
      <c r="N978">
        <v>99</v>
      </c>
      <c r="O978">
        <v>7</v>
      </c>
      <c r="P978">
        <v>9999</v>
      </c>
      <c r="Q978">
        <v>23</v>
      </c>
      <c r="R978">
        <v>37</v>
      </c>
      <c r="S978">
        <v>8.6216216216216193</v>
      </c>
      <c r="T978">
        <v>7.270270270270272</v>
      </c>
      <c r="U978">
        <v>43.216216216216203</v>
      </c>
      <c r="V978">
        <v>13.513513513513516</v>
      </c>
      <c r="W978">
        <v>29.729729729729719</v>
      </c>
      <c r="X978">
        <v>100</v>
      </c>
      <c r="Y978">
        <v>97.297297297297305</v>
      </c>
      <c r="Z978">
        <v>67.567567567567593</v>
      </c>
      <c r="AA978">
        <v>12.845495866698148</v>
      </c>
      <c r="AB978">
        <v>1.458458114944007</v>
      </c>
      <c r="AC978">
        <v>1.8980594449815604</v>
      </c>
      <c r="AD978">
        <v>75.55416796076598</v>
      </c>
      <c r="AE978">
        <v>25.588485968692282</v>
      </c>
      <c r="AF978">
        <v>16.386431275389025</v>
      </c>
      <c r="AG978">
        <v>0.77747425929817204</v>
      </c>
      <c r="AH978">
        <v>0.79747640362579941</v>
      </c>
      <c r="AI978">
        <v>35</v>
      </c>
      <c r="AJ978">
        <v>115.45142857142868</v>
      </c>
      <c r="AK978">
        <v>27.044831521258399</v>
      </c>
    </row>
    <row r="979" spans="1:37">
      <c r="A979">
        <v>14</v>
      </c>
      <c r="B979">
        <v>6</v>
      </c>
      <c r="C979">
        <v>2024</v>
      </c>
      <c r="D979">
        <v>99</v>
      </c>
      <c r="E979">
        <v>99</v>
      </c>
      <c r="F979">
        <v>99</v>
      </c>
      <c r="G979">
        <v>99</v>
      </c>
      <c r="H979">
        <v>99</v>
      </c>
      <c r="I979">
        <v>99</v>
      </c>
      <c r="J979">
        <v>999</v>
      </c>
      <c r="K979">
        <v>99</v>
      </c>
      <c r="L979">
        <v>99</v>
      </c>
      <c r="M979">
        <v>99</v>
      </c>
      <c r="N979">
        <v>99</v>
      </c>
      <c r="O979">
        <v>8</v>
      </c>
      <c r="P979">
        <v>9999</v>
      </c>
      <c r="Q979">
        <v>80</v>
      </c>
      <c r="R979">
        <v>114</v>
      </c>
      <c r="S979">
        <v>8.5087719298245617</v>
      </c>
      <c r="T979">
        <v>7.5789473684210495</v>
      </c>
      <c r="U979">
        <v>45.581578947368406</v>
      </c>
      <c r="V979">
        <v>6.1403508771929838</v>
      </c>
      <c r="W979">
        <v>21.929824561403503</v>
      </c>
      <c r="X979">
        <v>100</v>
      </c>
      <c r="Y979">
        <v>97.368421052631547</v>
      </c>
      <c r="Z979">
        <v>81.578947368421055</v>
      </c>
      <c r="AA979">
        <v>11.47111219763744</v>
      </c>
      <c r="AB979">
        <v>1.850773257246382</v>
      </c>
      <c r="AC979">
        <v>2.2706932894545204</v>
      </c>
      <c r="AD979">
        <v>66.607000437475634</v>
      </c>
      <c r="AE979">
        <v>32.316813341823305</v>
      </c>
      <c r="AF979">
        <v>40.58137395719644</v>
      </c>
      <c r="AG979">
        <v>2.3954612313511237</v>
      </c>
      <c r="AH979">
        <v>2.5915738812762599</v>
      </c>
      <c r="AI979">
        <v>94</v>
      </c>
      <c r="AJ979">
        <v>118.67872340425529</v>
      </c>
      <c r="AK979">
        <v>27.225806999509594</v>
      </c>
    </row>
    <row r="980" spans="1:37">
      <c r="A980">
        <v>14</v>
      </c>
      <c r="B980">
        <v>7</v>
      </c>
      <c r="C980">
        <v>2024</v>
      </c>
      <c r="D980">
        <v>99</v>
      </c>
      <c r="E980">
        <v>99</v>
      </c>
      <c r="F980">
        <v>99</v>
      </c>
      <c r="G980">
        <v>99</v>
      </c>
      <c r="H980">
        <v>99</v>
      </c>
      <c r="I980">
        <v>99</v>
      </c>
      <c r="J980">
        <v>999</v>
      </c>
      <c r="K980">
        <v>99</v>
      </c>
      <c r="L980">
        <v>99</v>
      </c>
      <c r="M980">
        <v>99</v>
      </c>
      <c r="N980">
        <v>99</v>
      </c>
      <c r="O980">
        <v>9</v>
      </c>
      <c r="P980">
        <v>9999</v>
      </c>
      <c r="Q980">
        <v>164</v>
      </c>
      <c r="R980">
        <v>249</v>
      </c>
      <c r="S980">
        <v>8.0120481927710845</v>
      </c>
      <c r="T980">
        <v>6.9638554216867457</v>
      </c>
      <c r="U980">
        <v>40.948594377510005</v>
      </c>
      <c r="V980">
        <v>12.048192771084336</v>
      </c>
      <c r="W980">
        <v>21.285140562248998</v>
      </c>
      <c r="X980">
        <v>99.598393574297191</v>
      </c>
      <c r="Y980">
        <v>89.959839357429729</v>
      </c>
      <c r="Z980">
        <v>66.265060240963862</v>
      </c>
      <c r="AA980">
        <v>12.703947779681872</v>
      </c>
      <c r="AB980">
        <v>1.8157763067269672</v>
      </c>
      <c r="AC980">
        <v>1.9986689333657848</v>
      </c>
      <c r="AD980">
        <v>79.543905219981696</v>
      </c>
      <c r="AE980">
        <v>43.429025296806905</v>
      </c>
      <c r="AF980">
        <v>53.12962872410165</v>
      </c>
      <c r="AG980">
        <v>5.2321916368985075</v>
      </c>
      <c r="AH980">
        <v>5.0851963143523289</v>
      </c>
      <c r="AI980">
        <v>242</v>
      </c>
      <c r="AJ980">
        <v>117.0223140495868</v>
      </c>
      <c r="AK980">
        <v>25.055396393707724</v>
      </c>
    </row>
    <row r="981" spans="1:37">
      <c r="A981">
        <v>14</v>
      </c>
      <c r="B981">
        <v>8</v>
      </c>
      <c r="C981">
        <v>2024</v>
      </c>
      <c r="D981">
        <v>99</v>
      </c>
      <c r="E981">
        <v>99</v>
      </c>
      <c r="F981">
        <v>99</v>
      </c>
      <c r="G981">
        <v>99</v>
      </c>
      <c r="H981">
        <v>99</v>
      </c>
      <c r="I981">
        <v>99</v>
      </c>
      <c r="J981">
        <v>999</v>
      </c>
      <c r="K981">
        <v>99</v>
      </c>
      <c r="L981">
        <v>99</v>
      </c>
      <c r="M981">
        <v>99</v>
      </c>
      <c r="N981">
        <v>99</v>
      </c>
      <c r="O981">
        <v>11</v>
      </c>
      <c r="P981">
        <v>9999</v>
      </c>
      <c r="Q981">
        <v>699</v>
      </c>
      <c r="R981">
        <v>1085</v>
      </c>
      <c r="S981">
        <v>8.631336405529952</v>
      </c>
      <c r="T981">
        <v>7.7115207373271888</v>
      </c>
      <c r="U981">
        <v>45.809124423963162</v>
      </c>
      <c r="V981">
        <v>7.9262672811059938</v>
      </c>
      <c r="W981">
        <v>32.442396313364057</v>
      </c>
      <c r="X981">
        <v>99.815668202764982</v>
      </c>
      <c r="Y981">
        <v>95.852534562211986</v>
      </c>
      <c r="Z981">
        <v>78.525345622119815</v>
      </c>
      <c r="AA981">
        <v>12.662129743771819</v>
      </c>
      <c r="AB981">
        <v>1.7562356481430028</v>
      </c>
      <c r="AC981">
        <v>2.1571242998403393</v>
      </c>
      <c r="AD981">
        <v>77.157398677712493</v>
      </c>
      <c r="AE981">
        <v>34.012483831199319</v>
      </c>
      <c r="AF981">
        <v>41.445945200109954</v>
      </c>
      <c r="AG981">
        <v>22.798907333473419</v>
      </c>
      <c r="AH981">
        <v>24.78854905676846</v>
      </c>
      <c r="AI981">
        <v>989</v>
      </c>
      <c r="AJ981">
        <v>119.2939332659252</v>
      </c>
      <c r="AK981">
        <v>26.579205368237169</v>
      </c>
    </row>
    <row r="982" spans="1:37">
      <c r="A982">
        <v>14</v>
      </c>
      <c r="B982">
        <v>9</v>
      </c>
      <c r="C982">
        <v>2024</v>
      </c>
      <c r="D982">
        <v>99</v>
      </c>
      <c r="E982">
        <v>99</v>
      </c>
      <c r="F982">
        <v>99</v>
      </c>
      <c r="G982">
        <v>99</v>
      </c>
      <c r="H982">
        <v>99</v>
      </c>
      <c r="I982">
        <v>99</v>
      </c>
      <c r="J982">
        <v>999</v>
      </c>
      <c r="K982">
        <v>99</v>
      </c>
      <c r="L982">
        <v>99</v>
      </c>
      <c r="M982">
        <v>99</v>
      </c>
      <c r="N982">
        <v>99</v>
      </c>
      <c r="O982">
        <v>14</v>
      </c>
      <c r="P982">
        <v>9999</v>
      </c>
      <c r="Q982">
        <v>697</v>
      </c>
      <c r="R982">
        <v>911</v>
      </c>
      <c r="S982">
        <v>8.1185510428100969</v>
      </c>
      <c r="T982">
        <v>7.2063666300768388</v>
      </c>
      <c r="U982">
        <v>41.135565312843006</v>
      </c>
      <c r="V982">
        <v>12.733260153677277</v>
      </c>
      <c r="W982">
        <v>22.392974753018663</v>
      </c>
      <c r="X982">
        <v>99.231613611416023</v>
      </c>
      <c r="Y982">
        <v>92.206366630076829</v>
      </c>
      <c r="Z982">
        <v>67.288693743139405</v>
      </c>
      <c r="AA982">
        <v>12.221413594863415</v>
      </c>
      <c r="AB982">
        <v>1.6793432434385376</v>
      </c>
      <c r="AC982">
        <v>1.9305172616207129</v>
      </c>
      <c r="AD982">
        <v>75.510614647198352</v>
      </c>
      <c r="AE982">
        <v>31.99531446840416</v>
      </c>
      <c r="AF982">
        <v>39.604775683066869</v>
      </c>
      <c r="AG982">
        <v>19.142677032990125</v>
      </c>
      <c r="AH982">
        <v>18.689824570153224</v>
      </c>
      <c r="AI982">
        <v>752</v>
      </c>
      <c r="AJ982">
        <v>116.1843085106383</v>
      </c>
      <c r="AK982">
        <v>25.446355450430296</v>
      </c>
    </row>
    <row r="983" spans="1:37">
      <c r="A983">
        <v>14</v>
      </c>
      <c r="B983">
        <v>10</v>
      </c>
      <c r="C983">
        <v>2024</v>
      </c>
      <c r="D983">
        <v>99</v>
      </c>
      <c r="E983">
        <v>99</v>
      </c>
      <c r="F983">
        <v>99</v>
      </c>
      <c r="G983">
        <v>99</v>
      </c>
      <c r="H983">
        <v>99</v>
      </c>
      <c r="I983">
        <v>99</v>
      </c>
      <c r="J983">
        <v>999</v>
      </c>
      <c r="K983">
        <v>99</v>
      </c>
      <c r="L983">
        <v>99</v>
      </c>
      <c r="M983">
        <v>99</v>
      </c>
      <c r="N983">
        <v>99</v>
      </c>
      <c r="O983">
        <v>15</v>
      </c>
      <c r="P983">
        <v>9999</v>
      </c>
      <c r="Q983">
        <v>195</v>
      </c>
      <c r="R983">
        <v>269</v>
      </c>
      <c r="S983">
        <v>8.2342007434944247</v>
      </c>
      <c r="T983">
        <v>7.3382899628252813</v>
      </c>
      <c r="U983">
        <v>40.077695167286237</v>
      </c>
      <c r="V983">
        <v>13.38289962825279</v>
      </c>
      <c r="W983">
        <v>28.996282527881046</v>
      </c>
      <c r="X983">
        <v>99.628252788104092</v>
      </c>
      <c r="Y983">
        <v>90.334572490706321</v>
      </c>
      <c r="Z983">
        <v>63.568773234200727</v>
      </c>
      <c r="AA983">
        <v>12.76207587194788</v>
      </c>
      <c r="AB983">
        <v>1.6498792939512577</v>
      </c>
      <c r="AC983">
        <v>1.8273181166848536</v>
      </c>
      <c r="AD983">
        <v>78.361217363295751</v>
      </c>
      <c r="AE983">
        <v>37.510954079640925</v>
      </c>
      <c r="AF983">
        <v>48.173828518086914</v>
      </c>
      <c r="AG983">
        <v>5.6524479932758993</v>
      </c>
      <c r="AH983">
        <v>5.3768063538770381</v>
      </c>
      <c r="AI983">
        <v>210</v>
      </c>
      <c r="AJ983">
        <v>115.25904761904764</v>
      </c>
      <c r="AK983">
        <v>25.450140636153964</v>
      </c>
    </row>
    <row r="984" spans="1:37">
      <c r="A984">
        <v>14</v>
      </c>
      <c r="B984">
        <v>11</v>
      </c>
      <c r="C984">
        <v>2024</v>
      </c>
      <c r="D984">
        <v>99</v>
      </c>
      <c r="E984">
        <v>99</v>
      </c>
      <c r="F984">
        <v>99</v>
      </c>
      <c r="G984">
        <v>99</v>
      </c>
      <c r="H984">
        <v>99</v>
      </c>
      <c r="I984">
        <v>99</v>
      </c>
      <c r="J984">
        <v>999</v>
      </c>
      <c r="K984">
        <v>99</v>
      </c>
      <c r="L984">
        <v>99</v>
      </c>
      <c r="M984">
        <v>99</v>
      </c>
      <c r="N984">
        <v>99</v>
      </c>
      <c r="O984">
        <v>16</v>
      </c>
      <c r="P984">
        <v>9999</v>
      </c>
      <c r="Q984">
        <v>235</v>
      </c>
      <c r="R984">
        <v>349</v>
      </c>
      <c r="S984">
        <v>7.7679083094555876</v>
      </c>
      <c r="T984">
        <v>7.1575931232091685</v>
      </c>
      <c r="U984">
        <v>39.760744985673313</v>
      </c>
      <c r="V984">
        <v>13.753581661891117</v>
      </c>
      <c r="W984">
        <v>23.782234957020055</v>
      </c>
      <c r="X984">
        <v>98.567335243552975</v>
      </c>
      <c r="Y984">
        <v>88.825214899713473</v>
      </c>
      <c r="Z984">
        <v>62.177650429799421</v>
      </c>
      <c r="AA984">
        <v>12.813617868634781</v>
      </c>
      <c r="AB984">
        <v>1.8987256871770195</v>
      </c>
      <c r="AC984">
        <v>1.7675297853749627</v>
      </c>
      <c r="AD984">
        <v>79.410097009352143</v>
      </c>
      <c r="AE984">
        <v>44.732041847660589</v>
      </c>
      <c r="AF984">
        <v>57.951552340720234</v>
      </c>
      <c r="AG984">
        <v>7.3334734187854593</v>
      </c>
      <c r="AH984">
        <v>6.9206887522910545</v>
      </c>
      <c r="AI984">
        <v>349</v>
      </c>
      <c r="AJ984">
        <v>116.99025787965604</v>
      </c>
      <c r="AK984">
        <v>24.190735192331601</v>
      </c>
    </row>
    <row r="985" spans="1:37">
      <c r="A985">
        <v>14</v>
      </c>
      <c r="B985">
        <v>12</v>
      </c>
      <c r="C985">
        <v>2024</v>
      </c>
      <c r="D985">
        <v>99</v>
      </c>
      <c r="E985">
        <v>99</v>
      </c>
      <c r="F985">
        <v>99</v>
      </c>
      <c r="G985">
        <v>99</v>
      </c>
      <c r="H985">
        <v>99</v>
      </c>
      <c r="I985">
        <v>99</v>
      </c>
      <c r="J985">
        <v>999</v>
      </c>
      <c r="K985">
        <v>99</v>
      </c>
      <c r="L985">
        <v>99</v>
      </c>
      <c r="M985">
        <v>99</v>
      </c>
      <c r="N985">
        <v>99</v>
      </c>
      <c r="O985">
        <v>18</v>
      </c>
      <c r="P985">
        <v>9999</v>
      </c>
      <c r="Q985">
        <v>215</v>
      </c>
      <c r="R985">
        <v>403</v>
      </c>
      <c r="S985">
        <v>7.5856079404466525</v>
      </c>
      <c r="T985">
        <v>6.6178660049627798</v>
      </c>
      <c r="U985">
        <v>37.105707196029798</v>
      </c>
      <c r="V985">
        <v>11.166253101736975</v>
      </c>
      <c r="W985">
        <v>12.90322580645161</v>
      </c>
      <c r="X985">
        <v>92.803970223325095</v>
      </c>
      <c r="Y985">
        <v>80.645161290322562</v>
      </c>
      <c r="Z985">
        <v>56.575682382133991</v>
      </c>
      <c r="AA985">
        <v>13.652972742168084</v>
      </c>
      <c r="AB985">
        <v>1.8516953040105633</v>
      </c>
      <c r="AC985">
        <v>1.7278562606535226</v>
      </c>
      <c r="AD985">
        <v>82.605064100568057</v>
      </c>
      <c r="AE985">
        <v>43.728973388314401</v>
      </c>
      <c r="AF985">
        <v>50.115695820332405</v>
      </c>
      <c r="AG985">
        <v>8.4681655810044152</v>
      </c>
      <c r="AH985">
        <v>7.4578756405620803</v>
      </c>
      <c r="AI985">
        <v>189</v>
      </c>
      <c r="AJ985">
        <v>112.9338624338624</v>
      </c>
      <c r="AK985">
        <v>23.743194896791621</v>
      </c>
    </row>
    <row r="986" spans="1:37">
      <c r="A986">
        <v>14</v>
      </c>
      <c r="B986">
        <v>13</v>
      </c>
      <c r="C986">
        <v>2024</v>
      </c>
      <c r="D986">
        <v>99</v>
      </c>
      <c r="E986">
        <v>99</v>
      </c>
      <c r="F986">
        <v>99</v>
      </c>
      <c r="G986">
        <v>99</v>
      </c>
      <c r="H986">
        <v>99</v>
      </c>
      <c r="I986">
        <v>99</v>
      </c>
      <c r="J986">
        <v>999</v>
      </c>
      <c r="K986">
        <v>99</v>
      </c>
      <c r="L986">
        <v>99</v>
      </c>
      <c r="M986">
        <v>99</v>
      </c>
      <c r="N986">
        <v>99</v>
      </c>
      <c r="O986">
        <v>55</v>
      </c>
      <c r="P986">
        <v>9999</v>
      </c>
      <c r="Q986">
        <v>122</v>
      </c>
      <c r="R986">
        <v>200</v>
      </c>
      <c r="S986">
        <v>8.8949999999999978</v>
      </c>
      <c r="T986">
        <v>7.0199999999999987</v>
      </c>
      <c r="U986">
        <v>43.651000000000032</v>
      </c>
      <c r="V986">
        <v>8</v>
      </c>
      <c r="W986">
        <v>19.5</v>
      </c>
      <c r="X986">
        <v>98.5</v>
      </c>
      <c r="Y986">
        <v>90</v>
      </c>
      <c r="Z986">
        <v>75.5</v>
      </c>
      <c r="AA986">
        <v>13.270580205853721</v>
      </c>
      <c r="AB986">
        <v>1.9062987698679372</v>
      </c>
      <c r="AC986">
        <v>2.1701612843288882</v>
      </c>
      <c r="AD986">
        <v>81.257831894682326</v>
      </c>
      <c r="AE986">
        <v>58.891988219060593</v>
      </c>
      <c r="AF986">
        <v>54.800900872358049</v>
      </c>
      <c r="AG986">
        <v>4.2025635637739009</v>
      </c>
      <c r="AH986">
        <v>4.3540515940800244</v>
      </c>
      <c r="AI986">
        <v>151</v>
      </c>
      <c r="AJ986">
        <v>117.96291390728479</v>
      </c>
      <c r="AK986">
        <v>27.706452401724192</v>
      </c>
    </row>
    <row r="987" spans="1:37">
      <c r="A987">
        <v>14</v>
      </c>
      <c r="B987">
        <v>14</v>
      </c>
      <c r="C987">
        <v>2024</v>
      </c>
      <c r="D987">
        <v>99</v>
      </c>
      <c r="E987">
        <v>99</v>
      </c>
      <c r="F987">
        <v>99</v>
      </c>
      <c r="G987">
        <v>99</v>
      </c>
      <c r="H987">
        <v>99</v>
      </c>
      <c r="I987">
        <v>99</v>
      </c>
      <c r="J987">
        <v>999</v>
      </c>
      <c r="K987">
        <v>99</v>
      </c>
      <c r="L987">
        <v>99</v>
      </c>
      <c r="M987">
        <v>99</v>
      </c>
      <c r="N987">
        <v>99</v>
      </c>
      <c r="O987">
        <v>56</v>
      </c>
      <c r="P987">
        <v>9999</v>
      </c>
      <c r="Q987">
        <v>26</v>
      </c>
      <c r="R987">
        <v>43</v>
      </c>
      <c r="S987">
        <v>8.8139534883720874</v>
      </c>
      <c r="T987">
        <v>7.6279069767441889</v>
      </c>
      <c r="U987">
        <v>43.941860465116278</v>
      </c>
      <c r="V987">
        <v>16.279069767441861</v>
      </c>
      <c r="W987">
        <v>25.581395348837205</v>
      </c>
      <c r="X987">
        <v>100</v>
      </c>
      <c r="Y987">
        <v>93.023255813953469</v>
      </c>
      <c r="Z987">
        <v>65.116279069767444</v>
      </c>
      <c r="AA987">
        <v>13.012395388550509</v>
      </c>
      <c r="AB987">
        <v>1.9796148786074828</v>
      </c>
      <c r="AC987">
        <v>1.8429407215031577</v>
      </c>
      <c r="AD987">
        <v>85.498709665261856</v>
      </c>
      <c r="AE987">
        <v>61.663916360227454</v>
      </c>
      <c r="AF987">
        <v>47.822841414173311</v>
      </c>
      <c r="AG987">
        <v>0.90355116621138898</v>
      </c>
      <c r="AH987">
        <v>0.94235876463473989</v>
      </c>
      <c r="AI987">
        <v>43</v>
      </c>
      <c r="AJ987">
        <v>119.80465116279063</v>
      </c>
      <c r="AK987">
        <v>25.135858301169659</v>
      </c>
    </row>
    <row r="988" spans="1:37">
      <c r="A988">
        <v>14</v>
      </c>
      <c r="B988">
        <v>15</v>
      </c>
      <c r="C988">
        <v>2023</v>
      </c>
      <c r="D988">
        <v>99</v>
      </c>
      <c r="E988">
        <v>99</v>
      </c>
      <c r="F988">
        <v>99</v>
      </c>
      <c r="G988">
        <v>99</v>
      </c>
      <c r="H988">
        <v>99</v>
      </c>
      <c r="I988">
        <v>99</v>
      </c>
      <c r="J988">
        <v>999</v>
      </c>
      <c r="K988">
        <v>99</v>
      </c>
      <c r="L988">
        <v>99</v>
      </c>
      <c r="M988">
        <v>99</v>
      </c>
      <c r="N988">
        <v>99</v>
      </c>
      <c r="O988">
        <v>1</v>
      </c>
      <c r="P988">
        <v>9999</v>
      </c>
      <c r="Q988">
        <v>29</v>
      </c>
      <c r="R988">
        <v>39</v>
      </c>
      <c r="S988">
        <v>7.9487179487179507</v>
      </c>
      <c r="T988">
        <v>8.2564102564102537</v>
      </c>
      <c r="U988">
        <v>42.348717948717962</v>
      </c>
      <c r="V988">
        <v>5.1282051282051277</v>
      </c>
      <c r="W988">
        <v>46.15384615384616</v>
      </c>
      <c r="X988">
        <v>100</v>
      </c>
      <c r="Y988">
        <v>97.435897435897445</v>
      </c>
      <c r="Z988">
        <v>79.487179487179503</v>
      </c>
      <c r="AA988">
        <v>11.584226052185741</v>
      </c>
      <c r="AB988">
        <v>1.5182432146756348</v>
      </c>
      <c r="AC988">
        <v>2.3393835339399045</v>
      </c>
      <c r="AD988">
        <v>78.055463581947151</v>
      </c>
      <c r="AE988">
        <v>56.212883671794337</v>
      </c>
      <c r="AF988">
        <v>48.739252860030561</v>
      </c>
      <c r="AG988">
        <v>0.75130032748988629</v>
      </c>
      <c r="AH988">
        <v>0.75577941765905488</v>
      </c>
      <c r="AI988">
        <v>27</v>
      </c>
      <c r="AJ988">
        <v>117.05925925925924</v>
      </c>
      <c r="AK988">
        <v>26.233943364868768</v>
      </c>
    </row>
    <row r="989" spans="1:37">
      <c r="A989">
        <v>14</v>
      </c>
      <c r="B989">
        <v>16</v>
      </c>
      <c r="C989">
        <v>2023</v>
      </c>
      <c r="D989">
        <v>99</v>
      </c>
      <c r="E989">
        <v>99</v>
      </c>
      <c r="F989">
        <v>99</v>
      </c>
      <c r="G989">
        <v>99</v>
      </c>
      <c r="H989">
        <v>99</v>
      </c>
      <c r="I989">
        <v>99</v>
      </c>
      <c r="J989">
        <v>999</v>
      </c>
      <c r="K989">
        <v>99</v>
      </c>
      <c r="L989">
        <v>99</v>
      </c>
      <c r="M989">
        <v>99</v>
      </c>
      <c r="N989">
        <v>99</v>
      </c>
      <c r="O989">
        <v>2</v>
      </c>
      <c r="P989">
        <v>9999</v>
      </c>
      <c r="Q989">
        <v>78</v>
      </c>
      <c r="R989">
        <v>128</v>
      </c>
      <c r="S989">
        <v>7.9609375</v>
      </c>
      <c r="T989">
        <v>7.5546875</v>
      </c>
      <c r="U989">
        <v>41.210937499999993</v>
      </c>
      <c r="V989">
        <v>10.9375</v>
      </c>
      <c r="W989">
        <v>31.25</v>
      </c>
      <c r="X989">
        <v>100</v>
      </c>
      <c r="Y989">
        <v>93.75</v>
      </c>
      <c r="Z989">
        <v>66.40625</v>
      </c>
      <c r="AA989">
        <v>12.83425734591197</v>
      </c>
      <c r="AB989">
        <v>1.9421409889845151</v>
      </c>
      <c r="AC989">
        <v>2.1206153063070521</v>
      </c>
      <c r="AD989">
        <v>71.742371463856259</v>
      </c>
      <c r="AE989">
        <v>39.323638157048514</v>
      </c>
      <c r="AF989">
        <v>37.515898008630224</v>
      </c>
      <c r="AG989">
        <v>2.4658062030437282</v>
      </c>
      <c r="AH989">
        <v>2.4138631800384545</v>
      </c>
      <c r="AI989">
        <v>81</v>
      </c>
      <c r="AJ989">
        <v>114.99012345679016</v>
      </c>
      <c r="AK989">
        <v>24.780827819024033</v>
      </c>
    </row>
    <row r="990" spans="1:37">
      <c r="A990">
        <v>14</v>
      </c>
      <c r="B990">
        <v>17</v>
      </c>
      <c r="C990">
        <v>2023</v>
      </c>
      <c r="D990">
        <v>99</v>
      </c>
      <c r="E990">
        <v>99</v>
      </c>
      <c r="F990">
        <v>99</v>
      </c>
      <c r="G990">
        <v>99</v>
      </c>
      <c r="H990">
        <v>99</v>
      </c>
      <c r="I990">
        <v>99</v>
      </c>
      <c r="J990">
        <v>999</v>
      </c>
      <c r="K990">
        <v>99</v>
      </c>
      <c r="L990">
        <v>99</v>
      </c>
      <c r="M990">
        <v>99</v>
      </c>
      <c r="N990">
        <v>99</v>
      </c>
      <c r="O990">
        <v>3</v>
      </c>
      <c r="P990">
        <v>9999</v>
      </c>
      <c r="Q990">
        <v>129</v>
      </c>
      <c r="R990">
        <v>223</v>
      </c>
      <c r="S990">
        <v>7.8340807174887885</v>
      </c>
      <c r="T990">
        <v>6.636771300448431</v>
      </c>
      <c r="U990">
        <v>42.921524663677154</v>
      </c>
      <c r="V990">
        <v>14.349775784753362</v>
      </c>
      <c r="W990">
        <v>11.659192825112104</v>
      </c>
      <c r="X990">
        <v>99.103139013452875</v>
      </c>
      <c r="Y990">
        <v>95.067264573991011</v>
      </c>
      <c r="Z990">
        <v>71.300448430493262</v>
      </c>
      <c r="AA990">
        <v>12.434978273841722</v>
      </c>
      <c r="AB990">
        <v>1.9115661488598152</v>
      </c>
      <c r="AC990">
        <v>1.7863188032876527</v>
      </c>
      <c r="AD990">
        <v>75.151232505258889</v>
      </c>
      <c r="AE990">
        <v>49.327992031445071</v>
      </c>
      <c r="AF990">
        <v>40.390334335725754</v>
      </c>
      <c r="AG990">
        <v>4.2958967443652467</v>
      </c>
      <c r="AH990">
        <v>4.3799604602347069</v>
      </c>
      <c r="AI990">
        <v>98</v>
      </c>
      <c r="AJ990">
        <v>117.2071428571428</v>
      </c>
      <c r="AK990">
        <v>24.530326755330815</v>
      </c>
    </row>
    <row r="991" spans="1:37">
      <c r="A991">
        <v>14</v>
      </c>
      <c r="B991">
        <v>18</v>
      </c>
      <c r="C991">
        <v>2023</v>
      </c>
      <c r="D991">
        <v>99</v>
      </c>
      <c r="E991">
        <v>99</v>
      </c>
      <c r="F991">
        <v>99</v>
      </c>
      <c r="G991">
        <v>99</v>
      </c>
      <c r="H991">
        <v>99</v>
      </c>
      <c r="I991">
        <v>99</v>
      </c>
      <c r="J991">
        <v>999</v>
      </c>
      <c r="K991">
        <v>99</v>
      </c>
      <c r="L991">
        <v>99</v>
      </c>
      <c r="M991">
        <v>99</v>
      </c>
      <c r="N991">
        <v>99</v>
      </c>
      <c r="O991">
        <v>4</v>
      </c>
      <c r="P991">
        <v>9999</v>
      </c>
      <c r="Q991">
        <v>531</v>
      </c>
      <c r="R991">
        <v>898</v>
      </c>
      <c r="S991">
        <v>7.8496659242761693</v>
      </c>
      <c r="T991">
        <v>7.0289532293986641</v>
      </c>
      <c r="U991">
        <v>44.017227171492223</v>
      </c>
      <c r="V991">
        <v>8.6859688195991112</v>
      </c>
      <c r="W991">
        <v>20.489977728285076</v>
      </c>
      <c r="X991">
        <v>99.888641425389778</v>
      </c>
      <c r="Y991">
        <v>96.547884187082403</v>
      </c>
      <c r="Z991">
        <v>77.9510022271715</v>
      </c>
      <c r="AA991">
        <v>11.421818022711548</v>
      </c>
      <c r="AB991">
        <v>2.0300374939698713</v>
      </c>
      <c r="AC991">
        <v>2.0169789356276699</v>
      </c>
      <c r="AD991">
        <v>68.340355343922482</v>
      </c>
      <c r="AE991">
        <v>47.173807509789881</v>
      </c>
      <c r="AF991">
        <v>47.836735540695038</v>
      </c>
      <c r="AG991">
        <v>17.299171643228661</v>
      </c>
      <c r="AH991">
        <v>18.087943968355393</v>
      </c>
      <c r="AI991">
        <v>289</v>
      </c>
      <c r="AJ991">
        <v>117.99619377162632</v>
      </c>
      <c r="AK991">
        <v>25.458667156887817</v>
      </c>
    </row>
    <row r="992" spans="1:37">
      <c r="A992">
        <v>14</v>
      </c>
      <c r="B992">
        <v>19</v>
      </c>
      <c r="C992">
        <v>2023</v>
      </c>
      <c r="D992">
        <v>99</v>
      </c>
      <c r="E992">
        <v>99</v>
      </c>
      <c r="F992">
        <v>99</v>
      </c>
      <c r="G992">
        <v>99</v>
      </c>
      <c r="H992">
        <v>99</v>
      </c>
      <c r="I992">
        <v>99</v>
      </c>
      <c r="J992">
        <v>999</v>
      </c>
      <c r="K992">
        <v>99</v>
      </c>
      <c r="L992">
        <v>99</v>
      </c>
      <c r="M992">
        <v>99</v>
      </c>
      <c r="N992">
        <v>99</v>
      </c>
      <c r="O992">
        <v>7</v>
      </c>
      <c r="P992">
        <v>9999</v>
      </c>
      <c r="Q992">
        <v>20</v>
      </c>
      <c r="R992">
        <v>26</v>
      </c>
      <c r="S992">
        <v>7.7307692307692291</v>
      </c>
      <c r="T992">
        <v>6.8461538461538449</v>
      </c>
      <c r="U992">
        <v>41.457692307692305</v>
      </c>
      <c r="V992">
        <v>15.38461538461538</v>
      </c>
      <c r="W992">
        <v>30.769230769230759</v>
      </c>
      <c r="X992">
        <v>100</v>
      </c>
      <c r="Y992">
        <v>92.307692307692321</v>
      </c>
      <c r="Z992">
        <v>69.230769230769269</v>
      </c>
      <c r="AA992">
        <v>11.683820933137961</v>
      </c>
      <c r="AB992">
        <v>1.8304621591216592</v>
      </c>
      <c r="AC992">
        <v>2.0697883149344176</v>
      </c>
      <c r="AD992">
        <v>82.438343646249123</v>
      </c>
      <c r="AE992">
        <v>42.898916154933353</v>
      </c>
      <c r="AF992">
        <v>26.316402163271121</v>
      </c>
      <c r="AG992">
        <v>0.50086688499325749</v>
      </c>
      <c r="AH992">
        <v>0.49325177663762121</v>
      </c>
      <c r="AI992">
        <v>14</v>
      </c>
      <c r="AJ992">
        <v>114.37857142857132</v>
      </c>
      <c r="AK992">
        <v>26.102376352584141</v>
      </c>
    </row>
    <row r="993" spans="1:37">
      <c r="A993">
        <v>14</v>
      </c>
      <c r="B993">
        <v>20</v>
      </c>
      <c r="C993">
        <v>2023</v>
      </c>
      <c r="D993">
        <v>99</v>
      </c>
      <c r="E993">
        <v>99</v>
      </c>
      <c r="F993">
        <v>99</v>
      </c>
      <c r="G993">
        <v>99</v>
      </c>
      <c r="H993">
        <v>99</v>
      </c>
      <c r="I993">
        <v>99</v>
      </c>
      <c r="J993">
        <v>999</v>
      </c>
      <c r="K993">
        <v>99</v>
      </c>
      <c r="L993">
        <v>99</v>
      </c>
      <c r="M993">
        <v>99</v>
      </c>
      <c r="N993">
        <v>99</v>
      </c>
      <c r="O993">
        <v>8</v>
      </c>
      <c r="P993">
        <v>9999</v>
      </c>
      <c r="Q993">
        <v>78</v>
      </c>
      <c r="R993">
        <v>106</v>
      </c>
      <c r="S993">
        <v>8.5660377358490596</v>
      </c>
      <c r="T993">
        <v>7.3490566037735858</v>
      </c>
      <c r="U993">
        <v>45.753773584905666</v>
      </c>
      <c r="V993">
        <v>5.6603773584905639</v>
      </c>
      <c r="W993">
        <v>28.301886792452819</v>
      </c>
      <c r="X993">
        <v>100</v>
      </c>
      <c r="Y993">
        <v>96.226415094339615</v>
      </c>
      <c r="Z993">
        <v>81.132075471698116</v>
      </c>
      <c r="AA993">
        <v>12.248358954603297</v>
      </c>
      <c r="AB993">
        <v>1.636948771829734</v>
      </c>
      <c r="AC993">
        <v>2.2235550866149247</v>
      </c>
      <c r="AD993">
        <v>77.686860350168089</v>
      </c>
      <c r="AE993">
        <v>32.100541786289938</v>
      </c>
      <c r="AF993">
        <v>38.633350553886871</v>
      </c>
      <c r="AG993">
        <v>2.0419957618955888</v>
      </c>
      <c r="AH993">
        <v>2.2193355520129874</v>
      </c>
      <c r="AI993">
        <v>16</v>
      </c>
      <c r="AJ993">
        <v>118.55625000000001</v>
      </c>
      <c r="AK993">
        <v>26.070565648768405</v>
      </c>
    </row>
    <row r="994" spans="1:37">
      <c r="A994">
        <v>14</v>
      </c>
      <c r="B994">
        <v>21</v>
      </c>
      <c r="C994">
        <v>2023</v>
      </c>
      <c r="D994">
        <v>99</v>
      </c>
      <c r="E994">
        <v>99</v>
      </c>
      <c r="F994">
        <v>99</v>
      </c>
      <c r="G994">
        <v>99</v>
      </c>
      <c r="H994">
        <v>99</v>
      </c>
      <c r="I994">
        <v>99</v>
      </c>
      <c r="J994">
        <v>999</v>
      </c>
      <c r="K994">
        <v>99</v>
      </c>
      <c r="L994">
        <v>99</v>
      </c>
      <c r="M994">
        <v>99</v>
      </c>
      <c r="N994">
        <v>99</v>
      </c>
      <c r="O994">
        <v>9</v>
      </c>
      <c r="P994">
        <v>9999</v>
      </c>
      <c r="Q994">
        <v>167</v>
      </c>
      <c r="R994">
        <v>236</v>
      </c>
      <c r="S994">
        <v>7.8389830508474558</v>
      </c>
      <c r="T994">
        <v>7.2245762711864403</v>
      </c>
      <c r="U994">
        <v>39.598728813559305</v>
      </c>
      <c r="V994">
        <v>17.372881355932201</v>
      </c>
      <c r="W994">
        <v>22.457627118644066</v>
      </c>
      <c r="X994">
        <v>99.576271186440707</v>
      </c>
      <c r="Y994">
        <v>96.18644067796609</v>
      </c>
      <c r="Z994">
        <v>66.101694915254242</v>
      </c>
      <c r="AA994">
        <v>10.131815475262282</v>
      </c>
      <c r="AB994">
        <v>1.3178715440028228</v>
      </c>
      <c r="AC994">
        <v>1.8629954211156712</v>
      </c>
      <c r="AD994">
        <v>67.735131055837556</v>
      </c>
      <c r="AE994">
        <v>41.618940951944609</v>
      </c>
      <c r="AF994">
        <v>39.61411532162019</v>
      </c>
      <c r="AG994">
        <v>4.5463301868618764</v>
      </c>
      <c r="AH994">
        <v>4.2764503462395007</v>
      </c>
      <c r="AI994">
        <v>60</v>
      </c>
      <c r="AJ994">
        <v>116.02</v>
      </c>
      <c r="AK994">
        <v>24.880617956006841</v>
      </c>
    </row>
    <row r="995" spans="1:37">
      <c r="A995">
        <v>14</v>
      </c>
      <c r="B995">
        <v>22</v>
      </c>
      <c r="C995">
        <v>2023</v>
      </c>
      <c r="D995">
        <v>99</v>
      </c>
      <c r="E995">
        <v>99</v>
      </c>
      <c r="F995">
        <v>99</v>
      </c>
      <c r="G995">
        <v>99</v>
      </c>
      <c r="H995">
        <v>99</v>
      </c>
      <c r="I995">
        <v>99</v>
      </c>
      <c r="J995">
        <v>999</v>
      </c>
      <c r="K995">
        <v>99</v>
      </c>
      <c r="L995">
        <v>99</v>
      </c>
      <c r="M995">
        <v>99</v>
      </c>
      <c r="N995">
        <v>99</v>
      </c>
      <c r="O995">
        <v>11</v>
      </c>
      <c r="P995">
        <v>9999</v>
      </c>
      <c r="Q995">
        <v>706</v>
      </c>
      <c r="R995">
        <v>1092</v>
      </c>
      <c r="S995">
        <v>8.4358974358974379</v>
      </c>
      <c r="T995">
        <v>7.3864468864468877</v>
      </c>
      <c r="U995">
        <v>45.571611721611632</v>
      </c>
      <c r="V995">
        <v>8.8827838827838814</v>
      </c>
      <c r="W995">
        <v>24.725274725274723</v>
      </c>
      <c r="X995">
        <v>99.725274725274716</v>
      </c>
      <c r="Y995">
        <v>96.153846153846175</v>
      </c>
      <c r="Z995">
        <v>79.487179487179503</v>
      </c>
      <c r="AA995">
        <v>12.320542569109161</v>
      </c>
      <c r="AB995">
        <v>1.6909890522497721</v>
      </c>
      <c r="AC995">
        <v>1.9496687550722436</v>
      </c>
      <c r="AD995">
        <v>73.785732473633615</v>
      </c>
      <c r="AE995">
        <v>48.742042992350655</v>
      </c>
      <c r="AF995">
        <v>44.360312369646472</v>
      </c>
      <c r="AG995">
        <v>21.036409169716816</v>
      </c>
      <c r="AH995">
        <v>22.772316599823608</v>
      </c>
      <c r="AI995">
        <v>359</v>
      </c>
      <c r="AJ995">
        <v>120.30083565459609</v>
      </c>
      <c r="AK995">
        <v>25.653961225270272</v>
      </c>
    </row>
    <row r="996" spans="1:37">
      <c r="A996">
        <v>14</v>
      </c>
      <c r="B996">
        <v>23</v>
      </c>
      <c r="C996">
        <v>2023</v>
      </c>
      <c r="D996">
        <v>99</v>
      </c>
      <c r="E996">
        <v>99</v>
      </c>
      <c r="F996">
        <v>99</v>
      </c>
      <c r="G996">
        <v>99</v>
      </c>
      <c r="H996">
        <v>99</v>
      </c>
      <c r="I996">
        <v>99</v>
      </c>
      <c r="J996">
        <v>999</v>
      </c>
      <c r="K996">
        <v>99</v>
      </c>
      <c r="L996">
        <v>99</v>
      </c>
      <c r="M996">
        <v>99</v>
      </c>
      <c r="N996">
        <v>99</v>
      </c>
      <c r="O996">
        <v>14</v>
      </c>
      <c r="P996">
        <v>9999</v>
      </c>
      <c r="Q996">
        <v>742</v>
      </c>
      <c r="R996">
        <v>987</v>
      </c>
      <c r="S996">
        <v>8.0162107396149924</v>
      </c>
      <c r="T996">
        <v>7.2907801418439711</v>
      </c>
      <c r="U996">
        <v>41.258358662613993</v>
      </c>
      <c r="V996">
        <v>12.867274569402229</v>
      </c>
      <c r="W996">
        <v>25.937183383991901</v>
      </c>
      <c r="X996">
        <v>98.885511651469102</v>
      </c>
      <c r="Y996">
        <v>90.374873353596783</v>
      </c>
      <c r="Z996">
        <v>67.57852077001013</v>
      </c>
      <c r="AA996">
        <v>12.989963335513609</v>
      </c>
      <c r="AB996">
        <v>1.7773027582247436</v>
      </c>
      <c r="AC996">
        <v>2.0612569569179211</v>
      </c>
      <c r="AD996">
        <v>63.401449076075309</v>
      </c>
      <c r="AE996">
        <v>42.574294829532953</v>
      </c>
      <c r="AF996">
        <v>40.497988561137241</v>
      </c>
      <c r="AG996">
        <v>19.013677518782504</v>
      </c>
      <c r="AH996">
        <v>18.634566145502564</v>
      </c>
      <c r="AI996">
        <v>1</v>
      </c>
      <c r="AJ996">
        <v>112.6</v>
      </c>
      <c r="AK996">
        <v>27.878403560115288</v>
      </c>
    </row>
    <row r="997" spans="1:37">
      <c r="A997">
        <v>14</v>
      </c>
      <c r="B997">
        <v>24</v>
      </c>
      <c r="C997">
        <v>2023</v>
      </c>
      <c r="D997">
        <v>99</v>
      </c>
      <c r="E997">
        <v>99</v>
      </c>
      <c r="F997">
        <v>99</v>
      </c>
      <c r="G997">
        <v>99</v>
      </c>
      <c r="H997">
        <v>99</v>
      </c>
      <c r="I997">
        <v>99</v>
      </c>
      <c r="J997">
        <v>999</v>
      </c>
      <c r="K997">
        <v>99</v>
      </c>
      <c r="L997">
        <v>99</v>
      </c>
      <c r="M997">
        <v>99</v>
      </c>
      <c r="N997">
        <v>99</v>
      </c>
      <c r="O997">
        <v>15</v>
      </c>
      <c r="P997">
        <v>9999</v>
      </c>
      <c r="Q997">
        <v>178</v>
      </c>
      <c r="R997">
        <v>268</v>
      </c>
      <c r="S997">
        <v>7.8582089552238816</v>
      </c>
      <c r="T997">
        <v>7.3843283582089549</v>
      </c>
      <c r="U997">
        <v>40.769402985074606</v>
      </c>
      <c r="V997">
        <v>13.80597014925373</v>
      </c>
      <c r="W997">
        <v>25.373134328358208</v>
      </c>
      <c r="X997">
        <v>98.880597014925371</v>
      </c>
      <c r="Y997">
        <v>89.179104477611929</v>
      </c>
      <c r="Z997">
        <v>61.567164179104488</v>
      </c>
      <c r="AA997">
        <v>13.867823423639596</v>
      </c>
      <c r="AB997">
        <v>2.1183384966025738</v>
      </c>
      <c r="AC997">
        <v>2.8595311816359081</v>
      </c>
      <c r="AD997">
        <v>69.86612541267445</v>
      </c>
      <c r="AE997">
        <v>39.169006070206471</v>
      </c>
      <c r="AF997">
        <v>37.551142832697408</v>
      </c>
      <c r="AG997">
        <v>5.1627817376228089</v>
      </c>
      <c r="AH997">
        <v>4.9998771332201244</v>
      </c>
      <c r="AI997">
        <v>21</v>
      </c>
      <c r="AJ997">
        <v>114.1</v>
      </c>
      <c r="AK997">
        <v>24.137965804976801</v>
      </c>
    </row>
    <row r="998" spans="1:37" s="507" customFormat="1">
      <c r="A998" s="507">
        <v>14</v>
      </c>
      <c r="B998" s="507">
        <v>25</v>
      </c>
      <c r="C998" s="507">
        <v>2023</v>
      </c>
      <c r="D998" s="507">
        <v>99</v>
      </c>
      <c r="E998" s="507">
        <v>99</v>
      </c>
      <c r="F998" s="507">
        <v>99</v>
      </c>
      <c r="G998" s="507">
        <v>99</v>
      </c>
      <c r="H998" s="507">
        <v>99</v>
      </c>
      <c r="I998" s="507">
        <v>99</v>
      </c>
      <c r="J998" s="507">
        <v>999</v>
      </c>
      <c r="K998" s="507">
        <v>99</v>
      </c>
      <c r="L998" s="507">
        <v>99</v>
      </c>
      <c r="M998" s="507">
        <v>99</v>
      </c>
      <c r="N998" s="507">
        <v>99</v>
      </c>
      <c r="O998" s="507">
        <v>16</v>
      </c>
      <c r="P998" s="507">
        <v>9999</v>
      </c>
      <c r="Q998" s="507">
        <v>284</v>
      </c>
      <c r="R998" s="507">
        <v>500</v>
      </c>
      <c r="S998" s="507">
        <v>7.42</v>
      </c>
      <c r="T998" s="507">
        <v>6.92</v>
      </c>
      <c r="U998" s="507">
        <v>37.545399999999979</v>
      </c>
      <c r="V998" s="507">
        <v>14.4</v>
      </c>
      <c r="W998" s="507">
        <v>19.399999999999999</v>
      </c>
      <c r="X998" s="507">
        <v>96.8</v>
      </c>
      <c r="Y998" s="507">
        <v>85.6</v>
      </c>
      <c r="Z998" s="507">
        <v>56</v>
      </c>
      <c r="AA998" s="507">
        <v>12.615363603162658</v>
      </c>
      <c r="AB998" s="507">
        <v>1.7842645543752764</v>
      </c>
      <c r="AC998" s="507">
        <v>1.8850994668717087</v>
      </c>
      <c r="AD998" s="507">
        <v>78.204352612799525</v>
      </c>
      <c r="AE998" s="507">
        <v>51.863758411270076</v>
      </c>
      <c r="AF998" s="507">
        <v>55.525227501297088</v>
      </c>
      <c r="AG998" s="507">
        <v>9.6320554806395648</v>
      </c>
      <c r="AH998" s="507">
        <v>8.5904700132526859</v>
      </c>
      <c r="AI998" s="507">
        <v>133</v>
      </c>
      <c r="AJ998" s="507">
        <v>114.54436090225563</v>
      </c>
      <c r="AK998" s="507">
        <v>22.97630233060692</v>
      </c>
    </row>
    <row r="999" spans="1:37" s="507" customFormat="1">
      <c r="A999" s="507">
        <v>14</v>
      </c>
      <c r="B999" s="507">
        <v>26</v>
      </c>
      <c r="C999" s="507">
        <v>2023</v>
      </c>
      <c r="D999" s="507">
        <v>99</v>
      </c>
      <c r="E999" s="507">
        <v>99</v>
      </c>
      <c r="F999" s="507">
        <v>99</v>
      </c>
      <c r="G999" s="507">
        <v>99</v>
      </c>
      <c r="H999" s="507">
        <v>99</v>
      </c>
      <c r="I999" s="507">
        <v>99</v>
      </c>
      <c r="J999" s="507">
        <v>999</v>
      </c>
      <c r="K999" s="507">
        <v>99</v>
      </c>
      <c r="L999" s="507">
        <v>99</v>
      </c>
      <c r="M999" s="507">
        <v>99</v>
      </c>
      <c r="N999" s="507">
        <v>99</v>
      </c>
      <c r="O999" s="507">
        <v>18</v>
      </c>
      <c r="P999" s="507">
        <v>9999</v>
      </c>
      <c r="Q999" s="507">
        <v>246</v>
      </c>
      <c r="R999" s="507">
        <v>457</v>
      </c>
      <c r="S999" s="507">
        <v>7.6805251641137886</v>
      </c>
      <c r="T999" s="507">
        <v>6.5185995623632396</v>
      </c>
      <c r="U999" s="507">
        <v>38.442450765864329</v>
      </c>
      <c r="V999" s="507">
        <v>15.973741794310721</v>
      </c>
      <c r="W999" s="507">
        <v>13.347921225382928</v>
      </c>
      <c r="X999" s="507">
        <v>97.592997811816176</v>
      </c>
      <c r="Y999" s="507">
        <v>90.371991247264774</v>
      </c>
      <c r="Z999" s="507">
        <v>60.612691466083149</v>
      </c>
      <c r="AA999" s="507">
        <v>11.696373641303788</v>
      </c>
      <c r="AB999" s="507">
        <v>2.0632009048213424</v>
      </c>
      <c r="AC999" s="507">
        <v>1.7898888782054765</v>
      </c>
      <c r="AD999" s="507">
        <v>72.15428327528322</v>
      </c>
      <c r="AE999" s="507">
        <v>37.158921728690942</v>
      </c>
      <c r="AF999" s="507">
        <v>35.713186127825345</v>
      </c>
      <c r="AG999" s="507">
        <v>8.8036987093045695</v>
      </c>
      <c r="AH999" s="507">
        <v>8.0392855202941416</v>
      </c>
      <c r="AI999" s="507">
        <v>0</v>
      </c>
    </row>
    <row r="1000" spans="1:37" s="507" customFormat="1">
      <c r="A1000" s="507">
        <v>14</v>
      </c>
      <c r="B1000" s="507">
        <v>27</v>
      </c>
      <c r="C1000" s="507">
        <v>2023</v>
      </c>
      <c r="D1000" s="507">
        <v>99</v>
      </c>
      <c r="E1000" s="507">
        <v>99</v>
      </c>
      <c r="F1000" s="507">
        <v>99</v>
      </c>
      <c r="G1000" s="507">
        <v>99</v>
      </c>
      <c r="H1000" s="507">
        <v>99</v>
      </c>
      <c r="I1000" s="507">
        <v>99</v>
      </c>
      <c r="J1000" s="507">
        <v>999</v>
      </c>
      <c r="K1000" s="507">
        <v>99</v>
      </c>
      <c r="L1000" s="507">
        <v>99</v>
      </c>
      <c r="M1000" s="507">
        <v>99</v>
      </c>
      <c r="N1000" s="507">
        <v>99</v>
      </c>
      <c r="O1000" s="507">
        <v>55</v>
      </c>
      <c r="P1000" s="507">
        <v>9999</v>
      </c>
      <c r="Q1000" s="507">
        <v>121</v>
      </c>
      <c r="R1000" s="507">
        <v>188</v>
      </c>
      <c r="S1000" s="507">
        <v>8.367021276595743</v>
      </c>
      <c r="T1000" s="507">
        <v>6.877659574468086</v>
      </c>
      <c r="U1000" s="507">
        <v>40.982978723404258</v>
      </c>
      <c r="V1000" s="507">
        <v>15.425531914893622</v>
      </c>
      <c r="W1000" s="507">
        <v>15.957446808510644</v>
      </c>
      <c r="X1000" s="507">
        <v>100</v>
      </c>
      <c r="Y1000" s="507">
        <v>95.744680851063833</v>
      </c>
      <c r="Z1000" s="507">
        <v>65.425531914893611</v>
      </c>
      <c r="AA1000" s="507">
        <v>11.460878306340163</v>
      </c>
      <c r="AB1000" s="507">
        <v>1.8560933749595077</v>
      </c>
      <c r="AC1000" s="507">
        <v>1.9188124793525203</v>
      </c>
      <c r="AD1000" s="507">
        <v>79.527319117471862</v>
      </c>
      <c r="AE1000" s="507">
        <v>36.267004555438739</v>
      </c>
      <c r="AF1000" s="507">
        <v>39.494751928380126</v>
      </c>
      <c r="AG1000" s="507">
        <v>3.6216528607204785</v>
      </c>
      <c r="AH1000" s="507">
        <v>3.5257503373574024</v>
      </c>
      <c r="AI1000" s="507">
        <v>0</v>
      </c>
    </row>
    <row r="1001" spans="1:37" s="507" customFormat="1">
      <c r="A1001" s="507">
        <v>14</v>
      </c>
      <c r="B1001" s="507">
        <v>28</v>
      </c>
      <c r="C1001" s="507">
        <v>2023</v>
      </c>
      <c r="D1001" s="507">
        <v>99</v>
      </c>
      <c r="E1001" s="507">
        <v>99</v>
      </c>
      <c r="F1001" s="507">
        <v>99</v>
      </c>
      <c r="G1001" s="507">
        <v>99</v>
      </c>
      <c r="H1001" s="507">
        <v>99</v>
      </c>
      <c r="I1001" s="507">
        <v>99</v>
      </c>
      <c r="J1001" s="507">
        <v>999</v>
      </c>
      <c r="K1001" s="507">
        <v>99</v>
      </c>
      <c r="L1001" s="507">
        <v>99</v>
      </c>
      <c r="M1001" s="507">
        <v>99</v>
      </c>
      <c r="N1001" s="507">
        <v>99</v>
      </c>
      <c r="O1001" s="507">
        <v>56</v>
      </c>
      <c r="P1001" s="507">
        <v>9999</v>
      </c>
      <c r="Q1001" s="507">
        <v>19</v>
      </c>
      <c r="R1001" s="507">
        <v>43</v>
      </c>
      <c r="S1001" s="507">
        <v>8.2325581395348841</v>
      </c>
      <c r="T1001" s="507">
        <v>7</v>
      </c>
      <c r="U1001" s="507">
        <v>41.223255813953472</v>
      </c>
      <c r="V1001" s="507">
        <v>6.9767441860465107</v>
      </c>
      <c r="W1001" s="507">
        <v>27.906976744186039</v>
      </c>
      <c r="X1001" s="507">
        <v>100</v>
      </c>
      <c r="Y1001" s="507">
        <v>100</v>
      </c>
      <c r="Z1001" s="507">
        <v>74.418604651162795</v>
      </c>
      <c r="AA1001" s="507">
        <v>8.5138420045679606</v>
      </c>
      <c r="AB1001" s="507">
        <v>1.5071489996297316</v>
      </c>
      <c r="AC1001" s="507">
        <v>2.4871764134511873</v>
      </c>
      <c r="AD1001" s="507">
        <v>57.809088753939278</v>
      </c>
      <c r="AE1001" s="507">
        <v>9.1923134580493038</v>
      </c>
      <c r="AF1001" s="507">
        <v>36.603345056376376</v>
      </c>
      <c r="AG1001" s="507">
        <v>0.82835677133500285</v>
      </c>
      <c r="AH1001" s="507">
        <v>0.81114954937178507</v>
      </c>
      <c r="AI1001" s="507">
        <v>43</v>
      </c>
      <c r="AJ1001" s="507">
        <v>118.87209302325584</v>
      </c>
      <c r="AK1001" s="507">
        <v>24.420519498339296</v>
      </c>
    </row>
    <row r="1002" spans="1:37">
      <c r="A1002">
        <v>14</v>
      </c>
      <c r="B1002">
        <v>29</v>
      </c>
      <c r="C1002">
        <v>2022</v>
      </c>
      <c r="D1002">
        <v>99</v>
      </c>
      <c r="E1002">
        <v>99</v>
      </c>
      <c r="F1002">
        <v>99</v>
      </c>
      <c r="G1002">
        <v>99</v>
      </c>
      <c r="H1002">
        <v>99</v>
      </c>
      <c r="I1002">
        <v>99</v>
      </c>
      <c r="J1002">
        <v>999</v>
      </c>
      <c r="K1002">
        <v>99</v>
      </c>
      <c r="L1002">
        <v>99</v>
      </c>
      <c r="M1002">
        <v>99</v>
      </c>
      <c r="N1002">
        <v>99</v>
      </c>
      <c r="O1002">
        <v>1</v>
      </c>
      <c r="P1002">
        <v>9999</v>
      </c>
      <c r="Q1002">
        <v>27</v>
      </c>
      <c r="R1002">
        <v>34</v>
      </c>
      <c r="S1002">
        <v>7.8235294117647056</v>
      </c>
      <c r="T1002">
        <v>8.9705882352941178</v>
      </c>
      <c r="U1002">
        <v>43.105882352941194</v>
      </c>
      <c r="V1002">
        <v>8.8235294117647047</v>
      </c>
      <c r="W1002">
        <v>50</v>
      </c>
      <c r="X1002">
        <v>100</v>
      </c>
      <c r="Y1002">
        <v>97.058823529411754</v>
      </c>
      <c r="Z1002">
        <v>70.588235294117652</v>
      </c>
      <c r="AA1002">
        <v>13.616446396058961</v>
      </c>
      <c r="AB1002">
        <v>1.542926711600471</v>
      </c>
      <c r="AC1002">
        <v>2.781084152941788</v>
      </c>
      <c r="AD1002">
        <v>77.478081165300452</v>
      </c>
      <c r="AE1002">
        <v>54.5312915002254</v>
      </c>
      <c r="AF1002">
        <v>40.319276781517026</v>
      </c>
      <c r="AG1002">
        <v>0.63730084348641047</v>
      </c>
      <c r="AH1002">
        <v>0.63452911216189556</v>
      </c>
      <c r="AI1002">
        <v>0</v>
      </c>
    </row>
    <row r="1003" spans="1:37">
      <c r="A1003">
        <v>14</v>
      </c>
      <c r="B1003">
        <v>30</v>
      </c>
      <c r="C1003">
        <v>2022</v>
      </c>
      <c r="D1003">
        <v>99</v>
      </c>
      <c r="E1003">
        <v>99</v>
      </c>
      <c r="F1003">
        <v>99</v>
      </c>
      <c r="G1003">
        <v>99</v>
      </c>
      <c r="H1003">
        <v>99</v>
      </c>
      <c r="I1003">
        <v>99</v>
      </c>
      <c r="J1003">
        <v>999</v>
      </c>
      <c r="K1003">
        <v>99</v>
      </c>
      <c r="L1003">
        <v>99</v>
      </c>
      <c r="M1003">
        <v>99</v>
      </c>
      <c r="N1003">
        <v>99</v>
      </c>
      <c r="O1003">
        <v>2</v>
      </c>
      <c r="P1003">
        <v>9999</v>
      </c>
      <c r="Q1003">
        <v>66</v>
      </c>
      <c r="R1003">
        <v>115</v>
      </c>
      <c r="S1003">
        <v>7.9652173913043489</v>
      </c>
      <c r="T1003">
        <v>7.4</v>
      </c>
      <c r="U1003">
        <v>43.160173913043501</v>
      </c>
      <c r="V1003">
        <v>7.8260869565217392</v>
      </c>
      <c r="W1003">
        <v>26.086956521739129</v>
      </c>
      <c r="X1003">
        <v>99.130434782608717</v>
      </c>
      <c r="Y1003">
        <v>97.391304347826093</v>
      </c>
      <c r="Z1003">
        <v>73.913043478260875</v>
      </c>
      <c r="AA1003">
        <v>11.441622717278117</v>
      </c>
      <c r="AB1003">
        <v>1.6467646001761109</v>
      </c>
      <c r="AC1003">
        <v>1.8311317479255456</v>
      </c>
      <c r="AD1003">
        <v>74.223163798067503</v>
      </c>
      <c r="AE1003">
        <v>29.797392082512744</v>
      </c>
      <c r="AF1003">
        <v>19.493855413884752</v>
      </c>
      <c r="AG1003">
        <v>2.1555763823805059</v>
      </c>
      <c r="AH1003">
        <v>2.1489045345841964</v>
      </c>
      <c r="AI1003">
        <v>0</v>
      </c>
    </row>
    <row r="1004" spans="1:37">
      <c r="A1004">
        <v>14</v>
      </c>
      <c r="B1004">
        <v>31</v>
      </c>
      <c r="C1004">
        <v>2022</v>
      </c>
      <c r="D1004">
        <v>99</v>
      </c>
      <c r="E1004">
        <v>99</v>
      </c>
      <c r="F1004">
        <v>99</v>
      </c>
      <c r="G1004">
        <v>99</v>
      </c>
      <c r="H1004">
        <v>99</v>
      </c>
      <c r="I1004">
        <v>99</v>
      </c>
      <c r="J1004">
        <v>999</v>
      </c>
      <c r="K1004">
        <v>99</v>
      </c>
      <c r="L1004">
        <v>99</v>
      </c>
      <c r="M1004">
        <v>99</v>
      </c>
      <c r="N1004">
        <v>99</v>
      </c>
      <c r="O1004">
        <v>3</v>
      </c>
      <c r="P1004">
        <v>9999</v>
      </c>
      <c r="Q1004">
        <v>133</v>
      </c>
      <c r="R1004">
        <v>217</v>
      </c>
      <c r="S1004">
        <v>7.7373271889400943</v>
      </c>
      <c r="T1004">
        <v>6.8525345622119804</v>
      </c>
      <c r="U1004">
        <v>43.931935483871023</v>
      </c>
      <c r="V1004">
        <v>7.3732718894009217</v>
      </c>
      <c r="W1004">
        <v>15.668202764976956</v>
      </c>
      <c r="X1004">
        <v>100</v>
      </c>
      <c r="Y1004">
        <v>99.078341013824925</v>
      </c>
      <c r="Z1004">
        <v>76.036866359447004</v>
      </c>
      <c r="AA1004">
        <v>10.989314581154469</v>
      </c>
      <c r="AB1004">
        <v>1.6461484859051623</v>
      </c>
      <c r="AC1004">
        <v>1.9991716095376832</v>
      </c>
      <c r="AD1004">
        <v>68.260690158721104</v>
      </c>
      <c r="AE1004">
        <v>40.408968324787743</v>
      </c>
      <c r="AF1004">
        <v>36.210991541815872</v>
      </c>
      <c r="AG1004">
        <v>4.0674789128397375</v>
      </c>
      <c r="AH1004">
        <v>4.1273962663313002</v>
      </c>
      <c r="AI1004">
        <v>0</v>
      </c>
    </row>
    <row r="1005" spans="1:37">
      <c r="A1005">
        <v>14</v>
      </c>
      <c r="B1005">
        <v>32</v>
      </c>
      <c r="C1005">
        <v>2022</v>
      </c>
      <c r="D1005">
        <v>99</v>
      </c>
      <c r="E1005">
        <v>99</v>
      </c>
      <c r="F1005">
        <v>99</v>
      </c>
      <c r="G1005">
        <v>99</v>
      </c>
      <c r="H1005">
        <v>99</v>
      </c>
      <c r="I1005">
        <v>99</v>
      </c>
      <c r="J1005">
        <v>999</v>
      </c>
      <c r="K1005">
        <v>99</v>
      </c>
      <c r="L1005">
        <v>99</v>
      </c>
      <c r="M1005">
        <v>99</v>
      </c>
      <c r="N1005">
        <v>99</v>
      </c>
      <c r="O1005">
        <v>4</v>
      </c>
      <c r="P1005">
        <v>9999</v>
      </c>
      <c r="Q1005">
        <v>531</v>
      </c>
      <c r="R1005">
        <v>910</v>
      </c>
      <c r="S1005">
        <v>7.8846153846153859</v>
      </c>
      <c r="T1005">
        <v>7.0648351648351637</v>
      </c>
      <c r="U1005">
        <v>44.951318681318675</v>
      </c>
      <c r="V1005">
        <v>8.6813186813186807</v>
      </c>
      <c r="W1005">
        <v>20.879120879120876</v>
      </c>
      <c r="X1005">
        <v>99.780219780219781</v>
      </c>
      <c r="Y1005">
        <v>98.571428571428555</v>
      </c>
      <c r="Z1005">
        <v>79.780219780219781</v>
      </c>
      <c r="AA1005">
        <v>11.39620166226506</v>
      </c>
      <c r="AB1005">
        <v>1.8999377130867896</v>
      </c>
      <c r="AC1005">
        <v>2.0921556067175038</v>
      </c>
      <c r="AD1005">
        <v>71.20186319948769</v>
      </c>
      <c r="AE1005">
        <v>49.313432197218965</v>
      </c>
      <c r="AF1005">
        <v>49.673740002040624</v>
      </c>
      <c r="AG1005">
        <v>17.05716963448922</v>
      </c>
      <c r="AH1005">
        <v>17.71005561091761</v>
      </c>
      <c r="AI1005">
        <v>6</v>
      </c>
      <c r="AJ1005">
        <v>117.21666666666664</v>
      </c>
      <c r="AK1005">
        <v>25.408883716165096</v>
      </c>
    </row>
    <row r="1006" spans="1:37">
      <c r="A1006">
        <v>14</v>
      </c>
      <c r="B1006">
        <v>33</v>
      </c>
      <c r="C1006">
        <v>2022</v>
      </c>
      <c r="D1006">
        <v>99</v>
      </c>
      <c r="E1006">
        <v>99</v>
      </c>
      <c r="F1006">
        <v>99</v>
      </c>
      <c r="G1006">
        <v>99</v>
      </c>
      <c r="H1006">
        <v>99</v>
      </c>
      <c r="I1006">
        <v>99</v>
      </c>
      <c r="J1006">
        <v>999</v>
      </c>
      <c r="K1006">
        <v>99</v>
      </c>
      <c r="L1006">
        <v>99</v>
      </c>
      <c r="M1006">
        <v>99</v>
      </c>
      <c r="N1006">
        <v>99</v>
      </c>
      <c r="O1006">
        <v>7</v>
      </c>
      <c r="P1006">
        <v>9999</v>
      </c>
      <c r="Q1006">
        <v>22</v>
      </c>
      <c r="R1006">
        <v>40</v>
      </c>
      <c r="S1006">
        <v>7.0250000000000004</v>
      </c>
      <c r="T1006">
        <v>6.65</v>
      </c>
      <c r="U1006">
        <v>39.045000000000009</v>
      </c>
      <c r="V1006">
        <v>0</v>
      </c>
      <c r="W1006">
        <v>12.5</v>
      </c>
      <c r="X1006">
        <v>97.5</v>
      </c>
      <c r="Y1006">
        <v>87.5</v>
      </c>
      <c r="Z1006">
        <v>62.5</v>
      </c>
      <c r="AA1006">
        <v>12.826105215535998</v>
      </c>
      <c r="AB1006">
        <v>2.5931399885081392</v>
      </c>
      <c r="AC1006">
        <v>2.4140215409146619</v>
      </c>
      <c r="AD1006">
        <v>78.664956156033028</v>
      </c>
      <c r="AE1006">
        <v>52.339937006892491</v>
      </c>
      <c r="AF1006">
        <v>64.837341316804995</v>
      </c>
      <c r="AG1006">
        <v>0.74976569821930661</v>
      </c>
      <c r="AH1006">
        <v>0.67617874411466217</v>
      </c>
      <c r="AI1006">
        <v>0</v>
      </c>
    </row>
    <row r="1007" spans="1:37">
      <c r="A1007">
        <v>14</v>
      </c>
      <c r="B1007">
        <v>34</v>
      </c>
      <c r="C1007">
        <v>2022</v>
      </c>
      <c r="D1007">
        <v>99</v>
      </c>
      <c r="E1007">
        <v>99</v>
      </c>
      <c r="F1007">
        <v>99</v>
      </c>
      <c r="G1007">
        <v>99</v>
      </c>
      <c r="H1007">
        <v>99</v>
      </c>
      <c r="I1007">
        <v>99</v>
      </c>
      <c r="J1007">
        <v>999</v>
      </c>
      <c r="K1007">
        <v>99</v>
      </c>
      <c r="L1007">
        <v>99</v>
      </c>
      <c r="M1007">
        <v>99</v>
      </c>
      <c r="N1007">
        <v>99</v>
      </c>
      <c r="O1007">
        <v>8</v>
      </c>
      <c r="P1007">
        <v>9999</v>
      </c>
      <c r="Q1007">
        <v>74</v>
      </c>
      <c r="R1007">
        <v>102</v>
      </c>
      <c r="S1007">
        <v>8.3431372549019613</v>
      </c>
      <c r="T1007">
        <v>6.9803921568627443</v>
      </c>
      <c r="U1007">
        <v>45.935294117647054</v>
      </c>
      <c r="V1007">
        <v>5.882352941176471</v>
      </c>
      <c r="W1007">
        <v>17.647058823529413</v>
      </c>
      <c r="X1007">
        <v>100</v>
      </c>
      <c r="Y1007">
        <v>98.039215686274531</v>
      </c>
      <c r="Z1007">
        <v>77.450980392156865</v>
      </c>
      <c r="AA1007">
        <v>12.099592012720088</v>
      </c>
      <c r="AB1007">
        <v>1.593461505464246</v>
      </c>
      <c r="AC1007">
        <v>2.1003286024738745</v>
      </c>
      <c r="AD1007">
        <v>67.30273344927906</v>
      </c>
      <c r="AE1007">
        <v>19.874349170741166</v>
      </c>
      <c r="AF1007">
        <v>13.090166009569897</v>
      </c>
      <c r="AG1007">
        <v>1.9119025304592312</v>
      </c>
      <c r="AH1007">
        <v>2.0285362323439857</v>
      </c>
      <c r="AI1007">
        <v>0</v>
      </c>
    </row>
    <row r="1008" spans="1:37">
      <c r="A1008">
        <v>14</v>
      </c>
      <c r="B1008">
        <v>35</v>
      </c>
      <c r="C1008">
        <v>2022</v>
      </c>
      <c r="D1008">
        <v>99</v>
      </c>
      <c r="E1008">
        <v>99</v>
      </c>
      <c r="F1008">
        <v>99</v>
      </c>
      <c r="G1008">
        <v>99</v>
      </c>
      <c r="H1008">
        <v>99</v>
      </c>
      <c r="I1008">
        <v>99</v>
      </c>
      <c r="J1008">
        <v>999</v>
      </c>
      <c r="K1008">
        <v>99</v>
      </c>
      <c r="L1008">
        <v>99</v>
      </c>
      <c r="M1008">
        <v>99</v>
      </c>
      <c r="N1008">
        <v>99</v>
      </c>
      <c r="O1008">
        <v>9</v>
      </c>
      <c r="P1008">
        <v>9999</v>
      </c>
      <c r="Q1008">
        <v>141</v>
      </c>
      <c r="R1008">
        <v>196</v>
      </c>
      <c r="S1008">
        <v>8.0153061224489761</v>
      </c>
      <c r="T1008">
        <v>6.9489795918367347</v>
      </c>
      <c r="U1008">
        <v>41.811224489795926</v>
      </c>
      <c r="V1008">
        <v>10.714285714285712</v>
      </c>
      <c r="W1008">
        <v>13.77551020408163</v>
      </c>
      <c r="X1008">
        <v>99.489795918367363</v>
      </c>
      <c r="Y1008">
        <v>94.897959183673478</v>
      </c>
      <c r="Z1008">
        <v>70.408163265306129</v>
      </c>
      <c r="AA1008">
        <v>11.27436031628578</v>
      </c>
      <c r="AB1008">
        <v>1.7305096595509801</v>
      </c>
      <c r="AC1008">
        <v>1.7634176521488143</v>
      </c>
      <c r="AD1008">
        <v>67.189903693855854</v>
      </c>
      <c r="AE1008">
        <v>28.703679847806441</v>
      </c>
      <c r="AF1008">
        <v>36.974956545009761</v>
      </c>
      <c r="AG1008">
        <v>3.6738519212746024</v>
      </c>
      <c r="AH1008">
        <v>3.5480117864128946</v>
      </c>
      <c r="AI1008">
        <v>47</v>
      </c>
      <c r="AJ1008">
        <v>118.03191489361701</v>
      </c>
      <c r="AK1008">
        <v>24.773630657692578</v>
      </c>
    </row>
    <row r="1009" spans="1:37">
      <c r="A1009">
        <v>14</v>
      </c>
      <c r="B1009">
        <v>36</v>
      </c>
      <c r="C1009">
        <v>2022</v>
      </c>
      <c r="D1009">
        <v>99</v>
      </c>
      <c r="E1009">
        <v>99</v>
      </c>
      <c r="F1009">
        <v>99</v>
      </c>
      <c r="G1009">
        <v>99</v>
      </c>
      <c r="H1009">
        <v>99</v>
      </c>
      <c r="I1009">
        <v>99</v>
      </c>
      <c r="J1009">
        <v>999</v>
      </c>
      <c r="K1009">
        <v>99</v>
      </c>
      <c r="L1009">
        <v>99</v>
      </c>
      <c r="M1009">
        <v>99</v>
      </c>
      <c r="N1009">
        <v>99</v>
      </c>
      <c r="O1009">
        <v>11</v>
      </c>
      <c r="P1009">
        <v>9999</v>
      </c>
      <c r="Q1009">
        <v>756</v>
      </c>
      <c r="R1009">
        <v>1192</v>
      </c>
      <c r="S1009">
        <v>8.4832214765100655</v>
      </c>
      <c r="T1009">
        <v>7.3154362416107395</v>
      </c>
      <c r="U1009">
        <v>45.45875838926181</v>
      </c>
      <c r="V1009">
        <v>9.3120805369127524</v>
      </c>
      <c r="W1009">
        <v>27.013422818791955</v>
      </c>
      <c r="X1009">
        <v>99.328859060402692</v>
      </c>
      <c r="Y1009">
        <v>95.553691275167822</v>
      </c>
      <c r="Z1009">
        <v>77.432885906040255</v>
      </c>
      <c r="AA1009">
        <v>13.154212475132891</v>
      </c>
      <c r="AB1009">
        <v>1.8031628693766089</v>
      </c>
      <c r="AC1009">
        <v>2.1735513522422685</v>
      </c>
      <c r="AD1009">
        <v>71.564074777686486</v>
      </c>
      <c r="AE1009">
        <v>49.851143831911045</v>
      </c>
      <c r="AF1009">
        <v>47.67594408815863</v>
      </c>
      <c r="AG1009">
        <v>22.343017806935329</v>
      </c>
      <c r="AH1009">
        <v>23.460103354297726</v>
      </c>
      <c r="AI1009">
        <v>278</v>
      </c>
      <c r="AJ1009">
        <v>120.06654676258997</v>
      </c>
      <c r="AK1009">
        <v>25.585910247097939</v>
      </c>
    </row>
    <row r="1010" spans="1:37">
      <c r="A1010">
        <v>14</v>
      </c>
      <c r="B1010">
        <v>37</v>
      </c>
      <c r="C1010">
        <v>2022</v>
      </c>
      <c r="D1010">
        <v>99</v>
      </c>
      <c r="E1010">
        <v>99</v>
      </c>
      <c r="F1010">
        <v>99</v>
      </c>
      <c r="G1010">
        <v>99</v>
      </c>
      <c r="H1010">
        <v>99</v>
      </c>
      <c r="I1010">
        <v>99</v>
      </c>
      <c r="J1010">
        <v>999</v>
      </c>
      <c r="K1010">
        <v>99</v>
      </c>
      <c r="L1010">
        <v>99</v>
      </c>
      <c r="M1010">
        <v>99</v>
      </c>
      <c r="N1010">
        <v>99</v>
      </c>
      <c r="O1010">
        <v>14</v>
      </c>
      <c r="P1010">
        <v>9999</v>
      </c>
      <c r="Q1010">
        <v>715</v>
      </c>
      <c r="R1010">
        <v>968</v>
      </c>
      <c r="S1010">
        <v>8.1973140495867742</v>
      </c>
      <c r="T1010">
        <v>6.991735537190082</v>
      </c>
      <c r="U1010">
        <v>42.891756198347139</v>
      </c>
      <c r="V1010">
        <v>12.190082644628102</v>
      </c>
      <c r="W1010">
        <v>20.867768595041326</v>
      </c>
      <c r="X1010">
        <v>98.863636363636346</v>
      </c>
      <c r="Y1010">
        <v>92.665289256198363</v>
      </c>
      <c r="Z1010">
        <v>71.797520661157009</v>
      </c>
      <c r="AA1010">
        <v>12.892894032910656</v>
      </c>
      <c r="AB1010">
        <v>1.7508300913597781</v>
      </c>
      <c r="AC1010">
        <v>2.0363265733988953</v>
      </c>
      <c r="AD1010">
        <v>74.082340071545062</v>
      </c>
      <c r="AE1010">
        <v>43.239630347277107</v>
      </c>
      <c r="AF1010">
        <v>45.276730647201603</v>
      </c>
      <c r="AG1010">
        <v>18.144329896907216</v>
      </c>
      <c r="AH1010">
        <v>17.975678086964002</v>
      </c>
      <c r="AI1010">
        <v>2</v>
      </c>
      <c r="AJ1010">
        <v>123.05</v>
      </c>
      <c r="AK1010">
        <v>14.477659658831884</v>
      </c>
    </row>
    <row r="1011" spans="1:37">
      <c r="A1011">
        <v>14</v>
      </c>
      <c r="B1011">
        <v>38</v>
      </c>
      <c r="C1011">
        <v>2022</v>
      </c>
      <c r="D1011">
        <v>99</v>
      </c>
      <c r="E1011">
        <v>99</v>
      </c>
      <c r="F1011">
        <v>99</v>
      </c>
      <c r="G1011">
        <v>99</v>
      </c>
      <c r="H1011">
        <v>99</v>
      </c>
      <c r="I1011">
        <v>99</v>
      </c>
      <c r="J1011">
        <v>999</v>
      </c>
      <c r="K1011">
        <v>99</v>
      </c>
      <c r="L1011">
        <v>99</v>
      </c>
      <c r="M1011">
        <v>99</v>
      </c>
      <c r="N1011">
        <v>99</v>
      </c>
      <c r="O1011">
        <v>15</v>
      </c>
      <c r="P1011">
        <v>9999</v>
      </c>
      <c r="Q1011">
        <v>241</v>
      </c>
      <c r="R1011">
        <v>357</v>
      </c>
      <c r="S1011">
        <v>7.8179271708683489</v>
      </c>
      <c r="T1011">
        <v>7.3501400560224068</v>
      </c>
      <c r="U1011">
        <v>40.677310924369749</v>
      </c>
      <c r="V1011">
        <v>10.364145658263304</v>
      </c>
      <c r="W1011">
        <v>25.210084033613441</v>
      </c>
      <c r="X1011">
        <v>98.319327731092486</v>
      </c>
      <c r="Y1011">
        <v>91.036414565826362</v>
      </c>
      <c r="Z1011">
        <v>64.145658263305322</v>
      </c>
      <c r="AA1011">
        <v>13.092201178734143</v>
      </c>
      <c r="AB1011">
        <v>1.8555430367098673</v>
      </c>
      <c r="AC1011">
        <v>1.8205429769946655</v>
      </c>
      <c r="AD1011">
        <v>69.858968642962992</v>
      </c>
      <c r="AE1011">
        <v>36.235899845575446</v>
      </c>
      <c r="AF1011">
        <v>44.010597890846995</v>
      </c>
      <c r="AG1011">
        <v>6.6916588566073116</v>
      </c>
      <c r="AH1011">
        <v>6.2871894520964844</v>
      </c>
      <c r="AI1011">
        <v>11</v>
      </c>
      <c r="AJ1011">
        <v>103.70909090909092</v>
      </c>
      <c r="AK1011">
        <v>22.124806151313717</v>
      </c>
    </row>
    <row r="1012" spans="1:37" s="509" customFormat="1">
      <c r="A1012" s="509">
        <v>14</v>
      </c>
      <c r="B1012" s="509">
        <v>39</v>
      </c>
      <c r="C1012" s="509">
        <v>2022</v>
      </c>
      <c r="D1012" s="509">
        <v>99</v>
      </c>
      <c r="E1012" s="509">
        <v>99</v>
      </c>
      <c r="F1012" s="509">
        <v>99</v>
      </c>
      <c r="G1012" s="509">
        <v>99</v>
      </c>
      <c r="H1012" s="509">
        <v>99</v>
      </c>
      <c r="I1012" s="509">
        <v>99</v>
      </c>
      <c r="J1012" s="509">
        <v>999</v>
      </c>
      <c r="K1012" s="509">
        <v>99</v>
      </c>
      <c r="L1012" s="509">
        <v>99</v>
      </c>
      <c r="M1012" s="509">
        <v>99</v>
      </c>
      <c r="N1012" s="509">
        <v>99</v>
      </c>
      <c r="O1012" s="509">
        <v>16</v>
      </c>
      <c r="P1012" s="509">
        <v>9999</v>
      </c>
      <c r="Q1012" s="509">
        <v>279</v>
      </c>
      <c r="R1012" s="509">
        <v>451</v>
      </c>
      <c r="S1012" s="509">
        <v>7.8536585365853613</v>
      </c>
      <c r="T1012" s="509">
        <v>7.0975609756097553</v>
      </c>
      <c r="U1012" s="509">
        <v>41.764523281596446</v>
      </c>
      <c r="V1012" s="509">
        <v>15.299334811529937</v>
      </c>
      <c r="W1012" s="509">
        <v>19.733924611973393</v>
      </c>
      <c r="X1012" s="509">
        <v>99.77827050997783</v>
      </c>
      <c r="Y1012" s="509">
        <v>96.674057649667375</v>
      </c>
      <c r="Z1012" s="509">
        <v>68.736141906873613</v>
      </c>
      <c r="AA1012" s="509">
        <v>11.643977000256196</v>
      </c>
      <c r="AB1012" s="509">
        <v>1.6901576721044316</v>
      </c>
      <c r="AC1012" s="509">
        <v>1.7767326680045878</v>
      </c>
      <c r="AD1012" s="509">
        <v>71.979922102052996</v>
      </c>
      <c r="AE1012" s="509">
        <v>45.262409291959614</v>
      </c>
      <c r="AF1012" s="509">
        <v>45.959041504205693</v>
      </c>
      <c r="AG1012" s="509">
        <v>8.4536082474226824</v>
      </c>
      <c r="AH1012" s="509">
        <v>8.1549286646145145</v>
      </c>
      <c r="AI1012" s="509">
        <v>38</v>
      </c>
      <c r="AJ1012" s="509">
        <v>116.09473684210523</v>
      </c>
      <c r="AK1012" s="509">
        <v>25.276846234791446</v>
      </c>
    </row>
    <row r="1013" spans="1:37" s="509" customFormat="1">
      <c r="A1013" s="509">
        <v>14</v>
      </c>
      <c r="B1013" s="509">
        <v>40</v>
      </c>
      <c r="C1013" s="509">
        <v>2022</v>
      </c>
      <c r="D1013" s="509">
        <v>99</v>
      </c>
      <c r="E1013" s="509">
        <v>99</v>
      </c>
      <c r="F1013" s="509">
        <v>99</v>
      </c>
      <c r="G1013" s="509">
        <v>99</v>
      </c>
      <c r="H1013" s="509">
        <v>99</v>
      </c>
      <c r="I1013" s="509">
        <v>99</v>
      </c>
      <c r="J1013" s="509">
        <v>999</v>
      </c>
      <c r="K1013" s="509">
        <v>99</v>
      </c>
      <c r="L1013" s="509">
        <v>99</v>
      </c>
      <c r="M1013" s="509">
        <v>99</v>
      </c>
      <c r="N1013" s="509">
        <v>99</v>
      </c>
      <c r="O1013" s="509">
        <v>18</v>
      </c>
      <c r="P1013" s="509">
        <v>9999</v>
      </c>
      <c r="Q1013" s="509">
        <v>239</v>
      </c>
      <c r="R1013" s="509">
        <v>452</v>
      </c>
      <c r="S1013" s="509">
        <v>7.8871681415929196</v>
      </c>
      <c r="T1013" s="509">
        <v>6.7920353982300883</v>
      </c>
      <c r="U1013" s="509">
        <v>40.576858407079662</v>
      </c>
      <c r="V1013" s="509">
        <v>11.283185840707963</v>
      </c>
      <c r="W1013" s="509">
        <v>16.814159292035399</v>
      </c>
      <c r="X1013" s="509">
        <v>98.893805309734532</v>
      </c>
      <c r="Y1013" s="509">
        <v>93.584070796460182</v>
      </c>
      <c r="Z1013" s="509">
        <v>67.699115044247804</v>
      </c>
      <c r="AA1013" s="509">
        <v>11.686653205226955</v>
      </c>
      <c r="AB1013" s="509">
        <v>2.1323703911381671</v>
      </c>
      <c r="AC1013" s="509">
        <v>1.9304564819843677</v>
      </c>
      <c r="AD1013" s="509">
        <v>67.797891636067391</v>
      </c>
      <c r="AE1013" s="509">
        <v>39.498720774416782</v>
      </c>
      <c r="AF1013" s="509">
        <v>44.790836555523377</v>
      </c>
      <c r="AG1013" s="509">
        <v>8.4723523898781607</v>
      </c>
      <c r="AH1013" s="509">
        <v>7.940593250949898</v>
      </c>
      <c r="AI1013" s="509">
        <v>0</v>
      </c>
    </row>
    <row r="1014" spans="1:37" s="509" customFormat="1">
      <c r="A1014" s="509">
        <v>14</v>
      </c>
      <c r="B1014" s="509">
        <v>41</v>
      </c>
      <c r="C1014" s="509">
        <v>2022</v>
      </c>
      <c r="D1014" s="509">
        <v>99</v>
      </c>
      <c r="E1014" s="509">
        <v>99</v>
      </c>
      <c r="F1014" s="509">
        <v>99</v>
      </c>
      <c r="G1014" s="509">
        <v>99</v>
      </c>
      <c r="H1014" s="509">
        <v>99</v>
      </c>
      <c r="I1014" s="509">
        <v>99</v>
      </c>
      <c r="J1014" s="509">
        <v>999</v>
      </c>
      <c r="K1014" s="509">
        <v>99</v>
      </c>
      <c r="L1014" s="509">
        <v>99</v>
      </c>
      <c r="M1014" s="509">
        <v>99</v>
      </c>
      <c r="N1014" s="509">
        <v>99</v>
      </c>
      <c r="O1014" s="509">
        <v>55</v>
      </c>
      <c r="P1014" s="509">
        <v>9999</v>
      </c>
      <c r="Q1014" s="509">
        <v>147</v>
      </c>
      <c r="R1014" s="509">
        <v>237</v>
      </c>
      <c r="S1014" s="509">
        <v>8.1898734177215129</v>
      </c>
      <c r="T1014" s="509">
        <v>6.3080168776371286</v>
      </c>
      <c r="U1014" s="509">
        <v>40.741687763713088</v>
      </c>
      <c r="V1014" s="509">
        <v>11.814345991561179</v>
      </c>
      <c r="W1014" s="509">
        <v>15.611814345991563</v>
      </c>
      <c r="X1014" s="509">
        <v>98.312236286919827</v>
      </c>
      <c r="Y1014" s="509">
        <v>91.561181434599135</v>
      </c>
      <c r="Z1014" s="509">
        <v>64.978902953586498</v>
      </c>
      <c r="AA1014" s="509">
        <v>12.964416266634403</v>
      </c>
      <c r="AB1014" s="509">
        <v>2.2487274377883524</v>
      </c>
      <c r="AC1014" s="509">
        <v>2.1173532239143844</v>
      </c>
      <c r="AD1014" s="509">
        <v>75.751014667705732</v>
      </c>
      <c r="AE1014" s="509">
        <v>46.935957849536223</v>
      </c>
      <c r="AF1014" s="509">
        <v>48.663573728282515</v>
      </c>
      <c r="AG1014" s="509">
        <v>4.4423617619493907</v>
      </c>
      <c r="AH1014" s="509">
        <v>4.1804540874935796</v>
      </c>
      <c r="AI1014" s="509">
        <v>0</v>
      </c>
    </row>
    <row r="1015" spans="1:37" s="509" customFormat="1">
      <c r="A1015" s="509">
        <v>14</v>
      </c>
      <c r="B1015" s="509">
        <v>42</v>
      </c>
      <c r="C1015" s="509">
        <v>2022</v>
      </c>
      <c r="D1015" s="509">
        <v>99</v>
      </c>
      <c r="E1015" s="509">
        <v>99</v>
      </c>
      <c r="F1015" s="509">
        <v>99</v>
      </c>
      <c r="G1015" s="509">
        <v>99</v>
      </c>
      <c r="H1015" s="509">
        <v>99</v>
      </c>
      <c r="I1015" s="509">
        <v>99</v>
      </c>
      <c r="J1015" s="509">
        <v>999</v>
      </c>
      <c r="K1015" s="509">
        <v>99</v>
      </c>
      <c r="L1015" s="509">
        <v>99</v>
      </c>
      <c r="M1015" s="509">
        <v>99</v>
      </c>
      <c r="N1015" s="509">
        <v>99</v>
      </c>
      <c r="O1015" s="509">
        <v>56</v>
      </c>
      <c r="P1015" s="509">
        <v>9999</v>
      </c>
      <c r="Q1015" s="509">
        <v>18</v>
      </c>
      <c r="R1015" s="509">
        <v>27</v>
      </c>
      <c r="S1015" s="509">
        <v>8</v>
      </c>
      <c r="T1015" s="509">
        <v>7.0740740740740753</v>
      </c>
      <c r="U1015" s="509">
        <v>44.603703703703694</v>
      </c>
      <c r="V1015" s="509">
        <v>3.7037037037037042</v>
      </c>
      <c r="W1015" s="509">
        <v>25.925925925925927</v>
      </c>
      <c r="X1015" s="509">
        <v>100</v>
      </c>
      <c r="Y1015" s="509">
        <v>96.296296296296291</v>
      </c>
      <c r="Z1015" s="509">
        <v>81.481481481481467</v>
      </c>
      <c r="AA1015" s="509">
        <v>10.93768482109178</v>
      </c>
      <c r="AB1015" s="509">
        <v>1.7427096823731247</v>
      </c>
      <c r="AC1015" s="509">
        <v>1.8644019183189939</v>
      </c>
      <c r="AD1015" s="509">
        <v>77.294851273433594</v>
      </c>
      <c r="AE1015" s="509">
        <v>24.481460136225294</v>
      </c>
      <c r="AF1015" s="509">
        <v>37.617124155397669</v>
      </c>
      <c r="AG1015" s="509">
        <v>0.50609184629803161</v>
      </c>
      <c r="AH1015" s="509">
        <v>0.52139970645235456</v>
      </c>
      <c r="AI1015" s="509">
        <v>10</v>
      </c>
      <c r="AJ1015" s="509">
        <v>118.51</v>
      </c>
      <c r="AK1015" s="509">
        <v>24.103182066901834</v>
      </c>
    </row>
    <row r="1016" spans="1:37">
      <c r="A1016">
        <v>16</v>
      </c>
      <c r="B1016">
        <v>1</v>
      </c>
      <c r="C1016">
        <v>2024</v>
      </c>
      <c r="D1016">
        <v>1</v>
      </c>
      <c r="E1016">
        <v>99</v>
      </c>
      <c r="F1016">
        <v>99</v>
      </c>
      <c r="G1016">
        <v>99</v>
      </c>
      <c r="H1016">
        <v>99</v>
      </c>
      <c r="I1016">
        <v>99</v>
      </c>
      <c r="J1016">
        <v>999</v>
      </c>
      <c r="K1016">
        <v>99</v>
      </c>
      <c r="L1016">
        <v>1</v>
      </c>
      <c r="M1016">
        <v>99</v>
      </c>
      <c r="N1016">
        <v>99</v>
      </c>
      <c r="O1016">
        <v>99</v>
      </c>
      <c r="P1016">
        <v>99</v>
      </c>
      <c r="R1016">
        <v>0</v>
      </c>
    </row>
    <row r="1017" spans="1:37">
      <c r="A1017">
        <v>16</v>
      </c>
      <c r="B1017">
        <v>2</v>
      </c>
      <c r="C1017">
        <v>2024</v>
      </c>
      <c r="D1017">
        <v>2</v>
      </c>
      <c r="E1017">
        <v>99</v>
      </c>
      <c r="F1017">
        <v>99</v>
      </c>
      <c r="G1017">
        <v>99</v>
      </c>
      <c r="H1017">
        <v>99</v>
      </c>
      <c r="I1017">
        <v>99</v>
      </c>
      <c r="J1017">
        <v>999</v>
      </c>
      <c r="K1017">
        <v>99</v>
      </c>
      <c r="L1017">
        <v>1</v>
      </c>
      <c r="M1017">
        <v>99</v>
      </c>
      <c r="N1017">
        <v>99</v>
      </c>
      <c r="O1017">
        <v>99</v>
      </c>
      <c r="P1017">
        <v>99</v>
      </c>
      <c r="R1017">
        <v>0</v>
      </c>
    </row>
    <row r="1018" spans="1:37">
      <c r="A1018">
        <v>16</v>
      </c>
      <c r="B1018">
        <v>3</v>
      </c>
      <c r="C1018">
        <v>2024</v>
      </c>
      <c r="D1018">
        <v>3</v>
      </c>
      <c r="E1018">
        <v>99</v>
      </c>
      <c r="F1018">
        <v>99</v>
      </c>
      <c r="G1018">
        <v>99</v>
      </c>
      <c r="H1018">
        <v>99</v>
      </c>
      <c r="I1018">
        <v>99</v>
      </c>
      <c r="J1018">
        <v>999</v>
      </c>
      <c r="K1018">
        <v>99</v>
      </c>
      <c r="L1018">
        <v>1</v>
      </c>
      <c r="M1018">
        <v>99</v>
      </c>
      <c r="N1018">
        <v>99</v>
      </c>
      <c r="O1018">
        <v>99</v>
      </c>
      <c r="P1018">
        <v>99</v>
      </c>
      <c r="R1018">
        <v>0</v>
      </c>
    </row>
    <row r="1019" spans="1:37">
      <c r="A1019">
        <v>16</v>
      </c>
      <c r="B1019">
        <v>4</v>
      </c>
      <c r="C1019">
        <v>2024</v>
      </c>
      <c r="D1019">
        <v>4</v>
      </c>
      <c r="E1019">
        <v>99</v>
      </c>
      <c r="F1019">
        <v>99</v>
      </c>
      <c r="G1019">
        <v>99</v>
      </c>
      <c r="H1019">
        <v>99</v>
      </c>
      <c r="I1019">
        <v>99</v>
      </c>
      <c r="J1019">
        <v>999</v>
      </c>
      <c r="K1019">
        <v>99</v>
      </c>
      <c r="L1019">
        <v>1</v>
      </c>
      <c r="M1019">
        <v>99</v>
      </c>
      <c r="N1019">
        <v>99</v>
      </c>
      <c r="O1019">
        <v>99</v>
      </c>
      <c r="P1019">
        <v>99</v>
      </c>
      <c r="R1019">
        <v>0</v>
      </c>
    </row>
    <row r="1020" spans="1:37">
      <c r="A1020">
        <v>16</v>
      </c>
      <c r="B1020">
        <v>5</v>
      </c>
      <c r="C1020">
        <v>2024</v>
      </c>
      <c r="D1020">
        <v>5</v>
      </c>
      <c r="E1020">
        <v>99</v>
      </c>
      <c r="F1020">
        <v>99</v>
      </c>
      <c r="G1020">
        <v>99</v>
      </c>
      <c r="H1020">
        <v>99</v>
      </c>
      <c r="I1020">
        <v>99</v>
      </c>
      <c r="J1020">
        <v>999</v>
      </c>
      <c r="K1020">
        <v>99</v>
      </c>
      <c r="L1020">
        <v>1</v>
      </c>
      <c r="M1020">
        <v>99</v>
      </c>
      <c r="N1020">
        <v>99</v>
      </c>
      <c r="O1020">
        <v>99</v>
      </c>
      <c r="P1020">
        <v>99</v>
      </c>
      <c r="R1020">
        <v>0</v>
      </c>
    </row>
    <row r="1021" spans="1:37">
      <c r="A1021">
        <v>16</v>
      </c>
      <c r="B1021">
        <v>6</v>
      </c>
      <c r="C1021">
        <v>2024</v>
      </c>
      <c r="D1021">
        <v>6</v>
      </c>
      <c r="E1021">
        <v>99</v>
      </c>
      <c r="F1021">
        <v>99</v>
      </c>
      <c r="G1021">
        <v>99</v>
      </c>
      <c r="H1021">
        <v>99</v>
      </c>
      <c r="I1021">
        <v>99</v>
      </c>
      <c r="J1021">
        <v>999</v>
      </c>
      <c r="K1021">
        <v>99</v>
      </c>
      <c r="L1021">
        <v>1</v>
      </c>
      <c r="M1021">
        <v>99</v>
      </c>
      <c r="N1021">
        <v>99</v>
      </c>
      <c r="O1021">
        <v>99</v>
      </c>
      <c r="P1021">
        <v>99</v>
      </c>
      <c r="R1021">
        <v>0</v>
      </c>
    </row>
    <row r="1022" spans="1:37">
      <c r="A1022">
        <v>16</v>
      </c>
      <c r="B1022">
        <v>7</v>
      </c>
      <c r="C1022">
        <v>2024</v>
      </c>
      <c r="D1022">
        <v>7</v>
      </c>
      <c r="E1022">
        <v>99</v>
      </c>
      <c r="F1022">
        <v>99</v>
      </c>
      <c r="G1022">
        <v>99</v>
      </c>
      <c r="H1022">
        <v>99</v>
      </c>
      <c r="I1022">
        <v>99</v>
      </c>
      <c r="J1022">
        <v>999</v>
      </c>
      <c r="K1022">
        <v>99</v>
      </c>
      <c r="L1022">
        <v>1</v>
      </c>
      <c r="M1022">
        <v>99</v>
      </c>
      <c r="N1022">
        <v>99</v>
      </c>
      <c r="O1022">
        <v>99</v>
      </c>
      <c r="P1022">
        <v>99</v>
      </c>
      <c r="R1022">
        <v>0</v>
      </c>
    </row>
    <row r="1023" spans="1:37">
      <c r="A1023">
        <v>16</v>
      </c>
      <c r="B1023">
        <v>8</v>
      </c>
      <c r="C1023">
        <v>2024</v>
      </c>
      <c r="D1023">
        <v>8</v>
      </c>
      <c r="E1023">
        <v>99</v>
      </c>
      <c r="F1023">
        <v>99</v>
      </c>
      <c r="G1023">
        <v>99</v>
      </c>
      <c r="H1023">
        <v>99</v>
      </c>
      <c r="I1023">
        <v>99</v>
      </c>
      <c r="J1023">
        <v>999</v>
      </c>
      <c r="K1023">
        <v>99</v>
      </c>
      <c r="L1023">
        <v>1</v>
      </c>
      <c r="M1023">
        <v>99</v>
      </c>
      <c r="N1023">
        <v>99</v>
      </c>
      <c r="O1023">
        <v>99</v>
      </c>
      <c r="P1023">
        <v>99</v>
      </c>
      <c r="R1023">
        <v>0</v>
      </c>
    </row>
    <row r="1024" spans="1:37">
      <c r="A1024">
        <v>16</v>
      </c>
      <c r="B1024">
        <v>9</v>
      </c>
      <c r="C1024">
        <v>2024</v>
      </c>
      <c r="D1024">
        <v>9</v>
      </c>
      <c r="E1024">
        <v>99</v>
      </c>
      <c r="F1024">
        <v>99</v>
      </c>
      <c r="G1024">
        <v>99</v>
      </c>
      <c r="H1024">
        <v>99</v>
      </c>
      <c r="I1024">
        <v>99</v>
      </c>
      <c r="J1024">
        <v>999</v>
      </c>
      <c r="K1024">
        <v>99</v>
      </c>
      <c r="L1024">
        <v>1</v>
      </c>
      <c r="M1024">
        <v>99</v>
      </c>
      <c r="N1024">
        <v>99</v>
      </c>
      <c r="O1024">
        <v>99</v>
      </c>
      <c r="P1024">
        <v>99</v>
      </c>
      <c r="R1024">
        <v>0</v>
      </c>
    </row>
    <row r="1025" spans="1:37">
      <c r="A1025">
        <v>16</v>
      </c>
      <c r="B1025">
        <v>10</v>
      </c>
      <c r="C1025">
        <v>2024</v>
      </c>
      <c r="D1025">
        <v>10</v>
      </c>
      <c r="E1025">
        <v>99</v>
      </c>
      <c r="F1025">
        <v>99</v>
      </c>
      <c r="G1025">
        <v>99</v>
      </c>
      <c r="H1025">
        <v>99</v>
      </c>
      <c r="I1025">
        <v>99</v>
      </c>
      <c r="J1025">
        <v>999</v>
      </c>
      <c r="K1025">
        <v>99</v>
      </c>
      <c r="L1025">
        <v>1</v>
      </c>
      <c r="M1025">
        <v>99</v>
      </c>
      <c r="N1025">
        <v>99</v>
      </c>
      <c r="O1025">
        <v>99</v>
      </c>
      <c r="P1025">
        <v>99</v>
      </c>
      <c r="R1025">
        <v>0</v>
      </c>
    </row>
    <row r="1026" spans="1:37">
      <c r="A1026">
        <v>16</v>
      </c>
      <c r="B1026">
        <v>11</v>
      </c>
      <c r="C1026">
        <v>2024</v>
      </c>
      <c r="D1026">
        <v>11</v>
      </c>
      <c r="E1026">
        <v>99</v>
      </c>
      <c r="F1026">
        <v>99</v>
      </c>
      <c r="G1026">
        <v>99</v>
      </c>
      <c r="H1026">
        <v>99</v>
      </c>
      <c r="I1026">
        <v>99</v>
      </c>
      <c r="J1026">
        <v>999</v>
      </c>
      <c r="K1026">
        <v>99</v>
      </c>
      <c r="L1026">
        <v>1</v>
      </c>
      <c r="M1026">
        <v>99</v>
      </c>
      <c r="N1026">
        <v>99</v>
      </c>
      <c r="O1026">
        <v>99</v>
      </c>
      <c r="P1026">
        <v>99</v>
      </c>
      <c r="R1026">
        <v>0</v>
      </c>
    </row>
    <row r="1027" spans="1:37">
      <c r="A1027">
        <v>16</v>
      </c>
      <c r="B1027">
        <v>12</v>
      </c>
      <c r="C1027">
        <v>2024</v>
      </c>
      <c r="D1027">
        <v>12</v>
      </c>
      <c r="E1027">
        <v>99</v>
      </c>
      <c r="F1027">
        <v>99</v>
      </c>
      <c r="G1027">
        <v>99</v>
      </c>
      <c r="H1027">
        <v>99</v>
      </c>
      <c r="I1027">
        <v>99</v>
      </c>
      <c r="J1027">
        <v>999</v>
      </c>
      <c r="K1027">
        <v>99</v>
      </c>
      <c r="L1027">
        <v>1</v>
      </c>
      <c r="M1027">
        <v>99</v>
      </c>
      <c r="N1027">
        <v>99</v>
      </c>
      <c r="O1027">
        <v>99</v>
      </c>
      <c r="P1027">
        <v>99</v>
      </c>
      <c r="R1027">
        <v>0</v>
      </c>
    </row>
    <row r="1028" spans="1:37">
      <c r="A1028">
        <v>16</v>
      </c>
      <c r="B1028">
        <v>13</v>
      </c>
      <c r="C1028">
        <v>2024</v>
      </c>
      <c r="D1028">
        <v>1</v>
      </c>
      <c r="E1028">
        <v>99</v>
      </c>
      <c r="F1028">
        <v>99</v>
      </c>
      <c r="G1028">
        <v>99</v>
      </c>
      <c r="H1028">
        <v>99</v>
      </c>
      <c r="I1028">
        <v>99</v>
      </c>
      <c r="J1028">
        <v>999</v>
      </c>
      <c r="K1028">
        <v>99</v>
      </c>
      <c r="L1028">
        <v>2</v>
      </c>
      <c r="M1028">
        <v>99</v>
      </c>
      <c r="N1028">
        <v>99</v>
      </c>
      <c r="O1028">
        <v>99</v>
      </c>
      <c r="P1028">
        <v>99</v>
      </c>
      <c r="R1028">
        <v>0</v>
      </c>
    </row>
    <row r="1029" spans="1:37">
      <c r="A1029">
        <v>16</v>
      </c>
      <c r="B1029">
        <v>14</v>
      </c>
      <c r="C1029">
        <v>2024</v>
      </c>
      <c r="D1029">
        <v>2</v>
      </c>
      <c r="E1029">
        <v>99</v>
      </c>
      <c r="F1029">
        <v>99</v>
      </c>
      <c r="G1029">
        <v>99</v>
      </c>
      <c r="H1029">
        <v>99</v>
      </c>
      <c r="I1029">
        <v>99</v>
      </c>
      <c r="J1029">
        <v>999</v>
      </c>
      <c r="K1029">
        <v>99</v>
      </c>
      <c r="L1029">
        <v>2</v>
      </c>
      <c r="M1029">
        <v>99</v>
      </c>
      <c r="N1029">
        <v>99</v>
      </c>
      <c r="O1029">
        <v>99</v>
      </c>
      <c r="P1029">
        <v>99</v>
      </c>
      <c r="Q1029">
        <v>3</v>
      </c>
      <c r="R1029">
        <v>3</v>
      </c>
      <c r="S1029">
        <v>2</v>
      </c>
      <c r="T1029">
        <v>4.6666666666666679</v>
      </c>
      <c r="U1029">
        <v>32.766666666666673</v>
      </c>
      <c r="V1029">
        <v>0</v>
      </c>
      <c r="W1029">
        <v>0</v>
      </c>
      <c r="X1029">
        <v>100</v>
      </c>
      <c r="Y1029">
        <v>33.333333333333343</v>
      </c>
      <c r="Z1029">
        <v>33.333333333333343</v>
      </c>
      <c r="AA1029">
        <v>17.984128805390839</v>
      </c>
      <c r="AB1029">
        <v>0</v>
      </c>
      <c r="AC1029">
        <v>1.6996731711975941</v>
      </c>
      <c r="AE1029">
        <v>97.017759445560074</v>
      </c>
      <c r="AG1029">
        <v>0.94936708860759444</v>
      </c>
      <c r="AH1029">
        <v>0.74837648742681862</v>
      </c>
      <c r="AI1029">
        <v>2</v>
      </c>
      <c r="AJ1029">
        <v>107.65</v>
      </c>
      <c r="AK1029">
        <v>16.090357005273798</v>
      </c>
    </row>
    <row r="1030" spans="1:37">
      <c r="A1030">
        <v>16</v>
      </c>
      <c r="B1030">
        <v>15</v>
      </c>
      <c r="C1030">
        <v>2024</v>
      </c>
      <c r="D1030">
        <v>3</v>
      </c>
      <c r="E1030">
        <v>99</v>
      </c>
      <c r="F1030">
        <v>99</v>
      </c>
      <c r="G1030">
        <v>99</v>
      </c>
      <c r="H1030">
        <v>99</v>
      </c>
      <c r="I1030">
        <v>99</v>
      </c>
      <c r="J1030">
        <v>999</v>
      </c>
      <c r="K1030">
        <v>99</v>
      </c>
      <c r="L1030">
        <v>2</v>
      </c>
      <c r="M1030">
        <v>99</v>
      </c>
      <c r="N1030">
        <v>99</v>
      </c>
      <c r="O1030">
        <v>99</v>
      </c>
      <c r="P1030">
        <v>99</v>
      </c>
      <c r="Q1030">
        <v>4</v>
      </c>
      <c r="R1030">
        <v>4</v>
      </c>
      <c r="S1030">
        <v>2</v>
      </c>
      <c r="T1030">
        <v>3.5</v>
      </c>
      <c r="U1030">
        <v>23</v>
      </c>
      <c r="V1030">
        <v>0</v>
      </c>
      <c r="W1030">
        <v>0</v>
      </c>
      <c r="X1030">
        <v>100</v>
      </c>
      <c r="Y1030">
        <v>50</v>
      </c>
      <c r="Z1030">
        <v>0</v>
      </c>
      <c r="AA1030">
        <v>4.4039754767709596</v>
      </c>
      <c r="AB1030">
        <v>0</v>
      </c>
      <c r="AC1030">
        <v>0.8660254037844386</v>
      </c>
      <c r="AE1030">
        <v>-36.707305984279749</v>
      </c>
      <c r="AG1030">
        <v>0.18357044515832951</v>
      </c>
      <c r="AH1030">
        <v>9.5983908089148223E-2</v>
      </c>
      <c r="AI1030">
        <v>3</v>
      </c>
      <c r="AJ1030">
        <v>110.7</v>
      </c>
      <c r="AK1030">
        <v>15.623236201993995</v>
      </c>
    </row>
    <row r="1031" spans="1:37">
      <c r="A1031">
        <v>16</v>
      </c>
      <c r="B1031">
        <v>16</v>
      </c>
      <c r="C1031">
        <v>2024</v>
      </c>
      <c r="D1031">
        <v>4</v>
      </c>
      <c r="E1031">
        <v>99</v>
      </c>
      <c r="F1031">
        <v>99</v>
      </c>
      <c r="G1031">
        <v>99</v>
      </c>
      <c r="H1031">
        <v>99</v>
      </c>
      <c r="I1031">
        <v>99</v>
      </c>
      <c r="J1031">
        <v>999</v>
      </c>
      <c r="K1031">
        <v>99</v>
      </c>
      <c r="L1031">
        <v>2</v>
      </c>
      <c r="M1031">
        <v>99</v>
      </c>
      <c r="N1031">
        <v>99</v>
      </c>
      <c r="O1031">
        <v>99</v>
      </c>
      <c r="P1031">
        <v>99</v>
      </c>
      <c r="Q1031">
        <v>2</v>
      </c>
      <c r="R1031">
        <v>2</v>
      </c>
      <c r="S1031">
        <v>2</v>
      </c>
      <c r="T1031">
        <v>3.5</v>
      </c>
      <c r="U1031">
        <v>20.6</v>
      </c>
      <c r="V1031">
        <v>0</v>
      </c>
      <c r="W1031">
        <v>0</v>
      </c>
      <c r="X1031">
        <v>100</v>
      </c>
      <c r="Y1031">
        <v>50</v>
      </c>
      <c r="Z1031">
        <v>0</v>
      </c>
      <c r="AA1031">
        <v>2.5999999999999859</v>
      </c>
      <c r="AB1031">
        <v>0</v>
      </c>
      <c r="AC1031">
        <v>0.5</v>
      </c>
      <c r="AE1031">
        <v>100.0000000000003</v>
      </c>
      <c r="AG1031">
        <v>0.48661800486618007</v>
      </c>
      <c r="AH1031">
        <v>0.25637515401177341</v>
      </c>
      <c r="AI1031">
        <v>2</v>
      </c>
      <c r="AJ1031">
        <v>113.35</v>
      </c>
      <c r="AK1031">
        <v>14.06746920731393</v>
      </c>
    </row>
    <row r="1032" spans="1:37">
      <c r="A1032">
        <v>16</v>
      </c>
      <c r="B1032">
        <v>17</v>
      </c>
      <c r="C1032">
        <v>2024</v>
      </c>
      <c r="D1032">
        <v>5</v>
      </c>
      <c r="E1032">
        <v>99</v>
      </c>
      <c r="F1032">
        <v>99</v>
      </c>
      <c r="G1032">
        <v>99</v>
      </c>
      <c r="H1032">
        <v>99</v>
      </c>
      <c r="I1032">
        <v>99</v>
      </c>
      <c r="J1032">
        <v>999</v>
      </c>
      <c r="K1032">
        <v>99</v>
      </c>
      <c r="L1032">
        <v>2</v>
      </c>
      <c r="M1032">
        <v>99</v>
      </c>
      <c r="N1032">
        <v>99</v>
      </c>
      <c r="O1032">
        <v>99</v>
      </c>
      <c r="P1032">
        <v>99</v>
      </c>
      <c r="R1032">
        <v>0</v>
      </c>
    </row>
    <row r="1033" spans="1:37">
      <c r="A1033">
        <v>16</v>
      </c>
      <c r="B1033">
        <v>18</v>
      </c>
      <c r="C1033">
        <v>2024</v>
      </c>
      <c r="D1033">
        <v>6</v>
      </c>
      <c r="E1033">
        <v>99</v>
      </c>
      <c r="F1033">
        <v>99</v>
      </c>
      <c r="G1033">
        <v>99</v>
      </c>
      <c r="H1033">
        <v>99</v>
      </c>
      <c r="I1033">
        <v>99</v>
      </c>
      <c r="J1033">
        <v>999</v>
      </c>
      <c r="K1033">
        <v>99</v>
      </c>
      <c r="L1033">
        <v>2</v>
      </c>
      <c r="M1033">
        <v>99</v>
      </c>
      <c r="N1033">
        <v>99</v>
      </c>
      <c r="O1033">
        <v>99</v>
      </c>
      <c r="P1033">
        <v>99</v>
      </c>
      <c r="R1033">
        <v>0</v>
      </c>
    </row>
    <row r="1034" spans="1:37">
      <c r="A1034">
        <v>16</v>
      </c>
      <c r="B1034">
        <v>19</v>
      </c>
      <c r="C1034">
        <v>2024</v>
      </c>
      <c r="D1034">
        <v>7</v>
      </c>
      <c r="E1034">
        <v>99</v>
      </c>
      <c r="F1034">
        <v>99</v>
      </c>
      <c r="G1034">
        <v>99</v>
      </c>
      <c r="H1034">
        <v>99</v>
      </c>
      <c r="I1034">
        <v>99</v>
      </c>
      <c r="J1034">
        <v>999</v>
      </c>
      <c r="K1034">
        <v>99</v>
      </c>
      <c r="L1034">
        <v>2</v>
      </c>
      <c r="M1034">
        <v>99</v>
      </c>
      <c r="N1034">
        <v>99</v>
      </c>
      <c r="O1034">
        <v>99</v>
      </c>
      <c r="P1034">
        <v>99</v>
      </c>
      <c r="R1034">
        <v>0</v>
      </c>
    </row>
    <row r="1035" spans="1:37">
      <c r="A1035">
        <v>16</v>
      </c>
      <c r="B1035">
        <v>20</v>
      </c>
      <c r="C1035">
        <v>2024</v>
      </c>
      <c r="D1035">
        <v>8</v>
      </c>
      <c r="E1035">
        <v>99</v>
      </c>
      <c r="F1035">
        <v>99</v>
      </c>
      <c r="G1035">
        <v>99</v>
      </c>
      <c r="H1035">
        <v>99</v>
      </c>
      <c r="I1035">
        <v>99</v>
      </c>
      <c r="J1035">
        <v>999</v>
      </c>
      <c r="K1035">
        <v>99</v>
      </c>
      <c r="L1035">
        <v>2</v>
      </c>
      <c r="M1035">
        <v>99</v>
      </c>
      <c r="N1035">
        <v>99</v>
      </c>
      <c r="O1035">
        <v>99</v>
      </c>
      <c r="P1035">
        <v>99</v>
      </c>
      <c r="R1035">
        <v>0</v>
      </c>
    </row>
    <row r="1036" spans="1:37">
      <c r="A1036">
        <v>16</v>
      </c>
      <c r="B1036">
        <v>21</v>
      </c>
      <c r="C1036">
        <v>2024</v>
      </c>
      <c r="D1036">
        <v>9</v>
      </c>
      <c r="E1036">
        <v>99</v>
      </c>
      <c r="F1036">
        <v>99</v>
      </c>
      <c r="G1036">
        <v>99</v>
      </c>
      <c r="H1036">
        <v>99</v>
      </c>
      <c r="I1036">
        <v>99</v>
      </c>
      <c r="J1036">
        <v>999</v>
      </c>
      <c r="K1036">
        <v>99</v>
      </c>
      <c r="L1036">
        <v>2</v>
      </c>
      <c r="M1036">
        <v>99</v>
      </c>
      <c r="N1036">
        <v>99</v>
      </c>
      <c r="O1036">
        <v>99</v>
      </c>
      <c r="P1036">
        <v>99</v>
      </c>
      <c r="R1036">
        <v>0</v>
      </c>
    </row>
    <row r="1037" spans="1:37">
      <c r="A1037">
        <v>16</v>
      </c>
      <c r="B1037">
        <v>22</v>
      </c>
      <c r="C1037">
        <v>2024</v>
      </c>
      <c r="D1037">
        <v>10</v>
      </c>
      <c r="E1037">
        <v>99</v>
      </c>
      <c r="F1037">
        <v>99</v>
      </c>
      <c r="G1037">
        <v>99</v>
      </c>
      <c r="H1037">
        <v>99</v>
      </c>
      <c r="I1037">
        <v>99</v>
      </c>
      <c r="J1037">
        <v>999</v>
      </c>
      <c r="K1037">
        <v>99</v>
      </c>
      <c r="L1037">
        <v>2</v>
      </c>
      <c r="M1037">
        <v>99</v>
      </c>
      <c r="N1037">
        <v>99</v>
      </c>
      <c r="O1037">
        <v>99</v>
      </c>
      <c r="P1037">
        <v>99</v>
      </c>
      <c r="R1037">
        <v>0</v>
      </c>
    </row>
    <row r="1038" spans="1:37">
      <c r="A1038">
        <v>16</v>
      </c>
      <c r="B1038">
        <v>23</v>
      </c>
      <c r="C1038">
        <v>2024</v>
      </c>
      <c r="D1038">
        <v>11</v>
      </c>
      <c r="E1038">
        <v>99</v>
      </c>
      <c r="F1038">
        <v>99</v>
      </c>
      <c r="G1038">
        <v>99</v>
      </c>
      <c r="H1038">
        <v>99</v>
      </c>
      <c r="I1038">
        <v>99</v>
      </c>
      <c r="J1038">
        <v>999</v>
      </c>
      <c r="K1038">
        <v>99</v>
      </c>
      <c r="L1038">
        <v>2</v>
      </c>
      <c r="M1038">
        <v>99</v>
      </c>
      <c r="N1038">
        <v>99</v>
      </c>
      <c r="O1038">
        <v>99</v>
      </c>
      <c r="P1038">
        <v>99</v>
      </c>
      <c r="R1038">
        <v>0</v>
      </c>
    </row>
    <row r="1039" spans="1:37">
      <c r="A1039">
        <v>16</v>
      </c>
      <c r="B1039">
        <v>24</v>
      </c>
      <c r="C1039">
        <v>2024</v>
      </c>
      <c r="D1039">
        <v>12</v>
      </c>
      <c r="E1039">
        <v>99</v>
      </c>
      <c r="F1039">
        <v>99</v>
      </c>
      <c r="G1039">
        <v>99</v>
      </c>
      <c r="H1039">
        <v>99</v>
      </c>
      <c r="I1039">
        <v>99</v>
      </c>
      <c r="J1039">
        <v>999</v>
      </c>
      <c r="K1039">
        <v>99</v>
      </c>
      <c r="L1039">
        <v>2</v>
      </c>
      <c r="M1039">
        <v>99</v>
      </c>
      <c r="N1039">
        <v>99</v>
      </c>
      <c r="O1039">
        <v>99</v>
      </c>
      <c r="P1039">
        <v>99</v>
      </c>
      <c r="R1039">
        <v>0</v>
      </c>
    </row>
    <row r="1040" spans="1:37">
      <c r="A1040">
        <v>16</v>
      </c>
      <c r="B1040">
        <v>25</v>
      </c>
      <c r="C1040">
        <v>2024</v>
      </c>
      <c r="D1040">
        <v>1</v>
      </c>
      <c r="E1040">
        <v>99</v>
      </c>
      <c r="F1040">
        <v>99</v>
      </c>
      <c r="G1040">
        <v>99</v>
      </c>
      <c r="H1040">
        <v>99</v>
      </c>
      <c r="I1040">
        <v>99</v>
      </c>
      <c r="J1040">
        <v>999</v>
      </c>
      <c r="K1040">
        <v>99</v>
      </c>
      <c r="L1040">
        <v>3</v>
      </c>
      <c r="M1040">
        <v>99</v>
      </c>
      <c r="N1040">
        <v>99</v>
      </c>
      <c r="O1040">
        <v>99</v>
      </c>
      <c r="P1040">
        <v>99</v>
      </c>
      <c r="R1040">
        <v>0</v>
      </c>
    </row>
    <row r="1041" spans="1:37">
      <c r="A1041">
        <v>16</v>
      </c>
      <c r="B1041">
        <v>26</v>
      </c>
      <c r="C1041">
        <v>2024</v>
      </c>
      <c r="D1041">
        <v>2</v>
      </c>
      <c r="E1041">
        <v>99</v>
      </c>
      <c r="F1041">
        <v>99</v>
      </c>
      <c r="G1041">
        <v>99</v>
      </c>
      <c r="H1041">
        <v>99</v>
      </c>
      <c r="I1041">
        <v>99</v>
      </c>
      <c r="J1041">
        <v>999</v>
      </c>
      <c r="K1041">
        <v>99</v>
      </c>
      <c r="L1041">
        <v>3</v>
      </c>
      <c r="M1041">
        <v>99</v>
      </c>
      <c r="N1041">
        <v>99</v>
      </c>
      <c r="O1041">
        <v>99</v>
      </c>
      <c r="P1041">
        <v>99</v>
      </c>
      <c r="Q1041">
        <v>1</v>
      </c>
      <c r="R1041">
        <v>1</v>
      </c>
      <c r="S1041">
        <v>3</v>
      </c>
      <c r="T1041">
        <v>4</v>
      </c>
      <c r="U1041">
        <v>21.7</v>
      </c>
      <c r="V1041">
        <v>0</v>
      </c>
      <c r="W1041">
        <v>0</v>
      </c>
      <c r="X1041">
        <v>100</v>
      </c>
      <c r="Y1041">
        <v>0</v>
      </c>
      <c r="Z1041">
        <v>0</v>
      </c>
      <c r="AA1041">
        <v>0</v>
      </c>
      <c r="AB1041">
        <v>0</v>
      </c>
      <c r="AC1041">
        <v>0</v>
      </c>
      <c r="AG1041">
        <v>0.31645569620253161</v>
      </c>
      <c r="AH1041">
        <v>0.16520620322646951</v>
      </c>
      <c r="AI1041">
        <v>1</v>
      </c>
      <c r="AJ1041">
        <v>107.1</v>
      </c>
      <c r="AK1041">
        <v>17.664092136633947</v>
      </c>
    </row>
    <row r="1042" spans="1:37">
      <c r="A1042">
        <v>16</v>
      </c>
      <c r="B1042">
        <v>27</v>
      </c>
      <c r="C1042">
        <v>2024</v>
      </c>
      <c r="D1042">
        <v>3</v>
      </c>
      <c r="E1042">
        <v>99</v>
      </c>
      <c r="F1042">
        <v>99</v>
      </c>
      <c r="G1042">
        <v>99</v>
      </c>
      <c r="H1042">
        <v>99</v>
      </c>
      <c r="I1042">
        <v>99</v>
      </c>
      <c r="J1042">
        <v>999</v>
      </c>
      <c r="K1042">
        <v>99</v>
      </c>
      <c r="L1042">
        <v>3</v>
      </c>
      <c r="M1042">
        <v>99</v>
      </c>
      <c r="N1042">
        <v>99</v>
      </c>
      <c r="O1042">
        <v>99</v>
      </c>
      <c r="P1042">
        <v>99</v>
      </c>
      <c r="Q1042">
        <v>3</v>
      </c>
      <c r="R1042">
        <v>3</v>
      </c>
      <c r="S1042">
        <v>3</v>
      </c>
      <c r="T1042">
        <v>5</v>
      </c>
      <c r="U1042">
        <v>29.9</v>
      </c>
      <c r="V1042">
        <v>0</v>
      </c>
      <c r="W1042">
        <v>0</v>
      </c>
      <c r="X1042">
        <v>100</v>
      </c>
      <c r="Y1042">
        <v>66.666666666666686</v>
      </c>
      <c r="Z1042">
        <v>33.333333333333343</v>
      </c>
      <c r="AA1042">
        <v>5.4135632135098257</v>
      </c>
      <c r="AB1042">
        <v>0</v>
      </c>
      <c r="AC1042">
        <v>0</v>
      </c>
      <c r="AG1042">
        <v>0.1376778338687471</v>
      </c>
      <c r="AH1042">
        <v>9.35843103869195E-2</v>
      </c>
      <c r="AI1042">
        <v>3</v>
      </c>
      <c r="AJ1042">
        <v>115.8333333333333</v>
      </c>
      <c r="AK1042">
        <v>19.016871682423659</v>
      </c>
    </row>
    <row r="1043" spans="1:37">
      <c r="A1043">
        <v>16</v>
      </c>
      <c r="B1043">
        <v>28</v>
      </c>
      <c r="C1043">
        <v>2024</v>
      </c>
      <c r="D1043">
        <v>4</v>
      </c>
      <c r="E1043">
        <v>99</v>
      </c>
      <c r="F1043">
        <v>99</v>
      </c>
      <c r="G1043">
        <v>99</v>
      </c>
      <c r="H1043">
        <v>99</v>
      </c>
      <c r="I1043">
        <v>99</v>
      </c>
      <c r="J1043">
        <v>999</v>
      </c>
      <c r="K1043">
        <v>99</v>
      </c>
      <c r="L1043">
        <v>3</v>
      </c>
      <c r="M1043">
        <v>99</v>
      </c>
      <c r="N1043">
        <v>99</v>
      </c>
      <c r="O1043">
        <v>99</v>
      </c>
      <c r="P1043">
        <v>99</v>
      </c>
      <c r="Q1043">
        <v>4</v>
      </c>
      <c r="R1043">
        <v>4</v>
      </c>
      <c r="S1043">
        <v>3</v>
      </c>
      <c r="T1043">
        <v>4</v>
      </c>
      <c r="U1043">
        <v>21.025000000000006</v>
      </c>
      <c r="V1043">
        <v>0</v>
      </c>
      <c r="W1043">
        <v>0</v>
      </c>
      <c r="X1043">
        <v>75</v>
      </c>
      <c r="Y1043">
        <v>50</v>
      </c>
      <c r="Z1043">
        <v>0</v>
      </c>
      <c r="AA1043">
        <v>7.8222039733057249</v>
      </c>
      <c r="AB1043">
        <v>0</v>
      </c>
      <c r="AC1043">
        <v>1.8708286933869704</v>
      </c>
      <c r="AE1043">
        <v>98.571794541365435</v>
      </c>
      <c r="AG1043">
        <v>0.97323600973236013</v>
      </c>
      <c r="AH1043">
        <v>0.5233288944754888</v>
      </c>
      <c r="AI1043">
        <v>3</v>
      </c>
      <c r="AJ1043">
        <v>103.23333333333332</v>
      </c>
      <c r="AK1043">
        <v>15.18934669593783</v>
      </c>
    </row>
    <row r="1044" spans="1:37">
      <c r="A1044">
        <v>16</v>
      </c>
      <c r="B1044">
        <v>29</v>
      </c>
      <c r="C1044">
        <v>2024</v>
      </c>
      <c r="D1044">
        <v>5</v>
      </c>
      <c r="E1044">
        <v>99</v>
      </c>
      <c r="F1044">
        <v>99</v>
      </c>
      <c r="G1044">
        <v>99</v>
      </c>
      <c r="H1044">
        <v>99</v>
      </c>
      <c r="I1044">
        <v>99</v>
      </c>
      <c r="J1044">
        <v>999</v>
      </c>
      <c r="K1044">
        <v>99</v>
      </c>
      <c r="L1044">
        <v>3</v>
      </c>
      <c r="M1044">
        <v>99</v>
      </c>
      <c r="N1044">
        <v>99</v>
      </c>
      <c r="O1044">
        <v>99</v>
      </c>
      <c r="P1044">
        <v>99</v>
      </c>
      <c r="Q1044">
        <v>1</v>
      </c>
      <c r="R1044">
        <v>1</v>
      </c>
      <c r="S1044">
        <v>3</v>
      </c>
      <c r="T1044">
        <v>5</v>
      </c>
      <c r="U1044">
        <v>17.2</v>
      </c>
      <c r="V1044">
        <v>0</v>
      </c>
      <c r="W1044">
        <v>0</v>
      </c>
      <c r="X1044">
        <v>100</v>
      </c>
      <c r="Y1044">
        <v>0</v>
      </c>
      <c r="Z1044">
        <v>0</v>
      </c>
      <c r="AA1044">
        <v>0</v>
      </c>
      <c r="AB1044">
        <v>0</v>
      </c>
      <c r="AC1044">
        <v>0</v>
      </c>
      <c r="AG1044">
        <v>0.74074074074074081</v>
      </c>
      <c r="AH1044">
        <v>0.31150955356334326</v>
      </c>
      <c r="AI1044">
        <v>1</v>
      </c>
      <c r="AJ1044">
        <v>107.1</v>
      </c>
      <c r="AK1044">
        <v>14.001031555304325</v>
      </c>
    </row>
    <row r="1045" spans="1:37">
      <c r="A1045">
        <v>16</v>
      </c>
      <c r="B1045">
        <v>30</v>
      </c>
      <c r="C1045">
        <v>2024</v>
      </c>
      <c r="D1045">
        <v>6</v>
      </c>
      <c r="E1045">
        <v>99</v>
      </c>
      <c r="F1045">
        <v>99</v>
      </c>
      <c r="G1045">
        <v>99</v>
      </c>
      <c r="H1045">
        <v>99</v>
      </c>
      <c r="I1045">
        <v>99</v>
      </c>
      <c r="J1045">
        <v>999</v>
      </c>
      <c r="K1045">
        <v>99</v>
      </c>
      <c r="L1045">
        <v>3</v>
      </c>
      <c r="M1045">
        <v>99</v>
      </c>
      <c r="N1045">
        <v>99</v>
      </c>
      <c r="O1045">
        <v>99</v>
      </c>
      <c r="P1045">
        <v>99</v>
      </c>
      <c r="Q1045">
        <v>2</v>
      </c>
      <c r="R1045">
        <v>2</v>
      </c>
      <c r="S1045">
        <v>3</v>
      </c>
      <c r="T1045">
        <v>4.5</v>
      </c>
      <c r="U1045">
        <v>12.9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0.80000000000000926</v>
      </c>
      <c r="AB1045">
        <v>0</v>
      </c>
      <c r="AC1045">
        <v>0.5</v>
      </c>
      <c r="AE1045">
        <v>-99.999999999998522</v>
      </c>
      <c r="AG1045">
        <v>2.2471910112359552</v>
      </c>
      <c r="AH1045">
        <v>0.7631104143867018</v>
      </c>
      <c r="AI1045">
        <v>2</v>
      </c>
      <c r="AJ1045">
        <v>99.1</v>
      </c>
      <c r="AK1045">
        <v>13.257898343086637</v>
      </c>
    </row>
    <row r="1046" spans="1:37">
      <c r="A1046">
        <v>16</v>
      </c>
      <c r="B1046">
        <v>31</v>
      </c>
      <c r="C1046">
        <v>2024</v>
      </c>
      <c r="D1046">
        <v>7</v>
      </c>
      <c r="E1046">
        <v>99</v>
      </c>
      <c r="F1046">
        <v>99</v>
      </c>
      <c r="G1046">
        <v>99</v>
      </c>
      <c r="H1046">
        <v>99</v>
      </c>
      <c r="I1046">
        <v>99</v>
      </c>
      <c r="J1046">
        <v>999</v>
      </c>
      <c r="K1046">
        <v>99</v>
      </c>
      <c r="L1046">
        <v>3</v>
      </c>
      <c r="M1046">
        <v>99</v>
      </c>
      <c r="N1046">
        <v>99</v>
      </c>
      <c r="O1046">
        <v>99</v>
      </c>
      <c r="P1046">
        <v>99</v>
      </c>
      <c r="R1046">
        <v>0</v>
      </c>
    </row>
    <row r="1047" spans="1:37">
      <c r="A1047">
        <v>16</v>
      </c>
      <c r="B1047">
        <v>32</v>
      </c>
      <c r="C1047">
        <v>2024</v>
      </c>
      <c r="D1047">
        <v>8</v>
      </c>
      <c r="E1047">
        <v>99</v>
      </c>
      <c r="F1047">
        <v>99</v>
      </c>
      <c r="G1047">
        <v>99</v>
      </c>
      <c r="H1047">
        <v>99</v>
      </c>
      <c r="I1047">
        <v>99</v>
      </c>
      <c r="J1047">
        <v>999</v>
      </c>
      <c r="K1047">
        <v>99</v>
      </c>
      <c r="L1047">
        <v>3</v>
      </c>
      <c r="M1047">
        <v>99</v>
      </c>
      <c r="N1047">
        <v>99</v>
      </c>
      <c r="O1047">
        <v>99</v>
      </c>
      <c r="P1047">
        <v>99</v>
      </c>
      <c r="R1047">
        <v>0</v>
      </c>
    </row>
    <row r="1048" spans="1:37">
      <c r="A1048">
        <v>16</v>
      </c>
      <c r="B1048">
        <v>33</v>
      </c>
      <c r="C1048">
        <v>2024</v>
      </c>
      <c r="D1048">
        <v>9</v>
      </c>
      <c r="E1048">
        <v>99</v>
      </c>
      <c r="F1048">
        <v>99</v>
      </c>
      <c r="G1048">
        <v>99</v>
      </c>
      <c r="H1048">
        <v>99</v>
      </c>
      <c r="I1048">
        <v>99</v>
      </c>
      <c r="J1048">
        <v>999</v>
      </c>
      <c r="K1048">
        <v>99</v>
      </c>
      <c r="L1048">
        <v>3</v>
      </c>
      <c r="M1048">
        <v>99</v>
      </c>
      <c r="N1048">
        <v>99</v>
      </c>
      <c r="O1048">
        <v>99</v>
      </c>
      <c r="P1048">
        <v>99</v>
      </c>
      <c r="Q1048">
        <v>1</v>
      </c>
      <c r="R1048">
        <v>1</v>
      </c>
      <c r="S1048">
        <v>3</v>
      </c>
      <c r="T1048">
        <v>2</v>
      </c>
      <c r="U1048">
        <v>14.9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G1048">
        <v>0.4385964912280701</v>
      </c>
      <c r="AH1048">
        <v>0.16767949583614672</v>
      </c>
      <c r="AI1048">
        <v>1</v>
      </c>
      <c r="AJ1048">
        <v>99.9</v>
      </c>
      <c r="AK1048">
        <v>14.944789549223811</v>
      </c>
    </row>
    <row r="1049" spans="1:37">
      <c r="A1049">
        <v>16</v>
      </c>
      <c r="B1049">
        <v>34</v>
      </c>
      <c r="C1049">
        <v>2024</v>
      </c>
      <c r="D1049">
        <v>10</v>
      </c>
      <c r="E1049">
        <v>99</v>
      </c>
      <c r="F1049">
        <v>99</v>
      </c>
      <c r="G1049">
        <v>99</v>
      </c>
      <c r="H1049">
        <v>99</v>
      </c>
      <c r="I1049">
        <v>99</v>
      </c>
      <c r="J1049">
        <v>999</v>
      </c>
      <c r="K1049">
        <v>99</v>
      </c>
      <c r="L1049">
        <v>3</v>
      </c>
      <c r="M1049">
        <v>99</v>
      </c>
      <c r="N1049">
        <v>99</v>
      </c>
      <c r="O1049">
        <v>99</v>
      </c>
      <c r="P1049">
        <v>99</v>
      </c>
      <c r="Q1049">
        <v>1</v>
      </c>
      <c r="R1049">
        <v>1</v>
      </c>
      <c r="S1049">
        <v>3</v>
      </c>
      <c r="T1049">
        <v>5</v>
      </c>
      <c r="U1049">
        <v>14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G1049">
        <v>0.18382352941176472</v>
      </c>
      <c r="AH1049">
        <v>6.2365524338145878E-2</v>
      </c>
      <c r="AI1049">
        <v>1</v>
      </c>
      <c r="AJ1049">
        <v>100.9</v>
      </c>
      <c r="AK1049">
        <v>13.628703300655538</v>
      </c>
    </row>
    <row r="1050" spans="1:37">
      <c r="A1050">
        <v>16</v>
      </c>
      <c r="B1050">
        <v>35</v>
      </c>
      <c r="C1050">
        <v>2024</v>
      </c>
      <c r="D1050">
        <v>11</v>
      </c>
      <c r="E1050">
        <v>99</v>
      </c>
      <c r="F1050">
        <v>99</v>
      </c>
      <c r="G1050">
        <v>99</v>
      </c>
      <c r="H1050">
        <v>99</v>
      </c>
      <c r="I1050">
        <v>99</v>
      </c>
      <c r="J1050">
        <v>999</v>
      </c>
      <c r="K1050">
        <v>99</v>
      </c>
      <c r="L1050">
        <v>3</v>
      </c>
      <c r="M1050">
        <v>99</v>
      </c>
      <c r="N1050">
        <v>99</v>
      </c>
      <c r="O1050">
        <v>99</v>
      </c>
      <c r="P1050">
        <v>99</v>
      </c>
      <c r="R1050">
        <v>0</v>
      </c>
    </row>
    <row r="1051" spans="1:37">
      <c r="A1051">
        <v>16</v>
      </c>
      <c r="B1051">
        <v>36</v>
      </c>
      <c r="C1051">
        <v>2024</v>
      </c>
      <c r="D1051">
        <v>12</v>
      </c>
      <c r="E1051">
        <v>99</v>
      </c>
      <c r="F1051">
        <v>99</v>
      </c>
      <c r="G1051">
        <v>99</v>
      </c>
      <c r="H1051">
        <v>99</v>
      </c>
      <c r="I1051">
        <v>99</v>
      </c>
      <c r="J1051">
        <v>999</v>
      </c>
      <c r="K1051">
        <v>99</v>
      </c>
      <c r="L1051">
        <v>3</v>
      </c>
      <c r="M1051">
        <v>99</v>
      </c>
      <c r="N1051">
        <v>99</v>
      </c>
      <c r="O1051">
        <v>99</v>
      </c>
      <c r="P1051">
        <v>99</v>
      </c>
      <c r="R1051">
        <v>0</v>
      </c>
    </row>
    <row r="1052" spans="1:37">
      <c r="A1052">
        <v>16</v>
      </c>
      <c r="B1052">
        <v>37</v>
      </c>
      <c r="C1052">
        <v>2024</v>
      </c>
      <c r="D1052">
        <v>1</v>
      </c>
      <c r="E1052">
        <v>99</v>
      </c>
      <c r="F1052">
        <v>99</v>
      </c>
      <c r="G1052">
        <v>99</v>
      </c>
      <c r="H1052">
        <v>99</v>
      </c>
      <c r="I1052">
        <v>99</v>
      </c>
      <c r="J1052">
        <v>999</v>
      </c>
      <c r="K1052">
        <v>99</v>
      </c>
      <c r="L1052">
        <v>4</v>
      </c>
      <c r="M1052">
        <v>99</v>
      </c>
      <c r="N1052">
        <v>99</v>
      </c>
      <c r="O1052">
        <v>99</v>
      </c>
      <c r="P1052">
        <v>99</v>
      </c>
      <c r="Q1052">
        <v>2</v>
      </c>
      <c r="R1052">
        <v>2</v>
      </c>
      <c r="S1052">
        <v>4</v>
      </c>
      <c r="T1052">
        <v>4</v>
      </c>
      <c r="U1052">
        <v>20.9</v>
      </c>
      <c r="V1052">
        <v>0</v>
      </c>
      <c r="W1052">
        <v>0</v>
      </c>
      <c r="X1052">
        <v>50</v>
      </c>
      <c r="Y1052">
        <v>50</v>
      </c>
      <c r="Z1052">
        <v>0</v>
      </c>
      <c r="AA1052">
        <v>5.6000000000000068</v>
      </c>
      <c r="AB1052">
        <v>0</v>
      </c>
      <c r="AC1052">
        <v>0</v>
      </c>
      <c r="AG1052">
        <v>0.69930069930069916</v>
      </c>
      <c r="AH1052">
        <v>0.35326431438833716</v>
      </c>
      <c r="AI1052">
        <v>2</v>
      </c>
      <c r="AJ1052">
        <v>109.75</v>
      </c>
      <c r="AK1052">
        <v>15.388575872783264</v>
      </c>
    </row>
    <row r="1053" spans="1:37">
      <c r="A1053">
        <v>16</v>
      </c>
      <c r="B1053">
        <v>38</v>
      </c>
      <c r="C1053">
        <v>2024</v>
      </c>
      <c r="D1053">
        <v>2</v>
      </c>
      <c r="E1053">
        <v>99</v>
      </c>
      <c r="F1053">
        <v>99</v>
      </c>
      <c r="G1053">
        <v>99</v>
      </c>
      <c r="H1053">
        <v>99</v>
      </c>
      <c r="I1053">
        <v>99</v>
      </c>
      <c r="J1053">
        <v>999</v>
      </c>
      <c r="K1053">
        <v>99</v>
      </c>
      <c r="L1053">
        <v>4</v>
      </c>
      <c r="M1053">
        <v>99</v>
      </c>
      <c r="N1053">
        <v>99</v>
      </c>
      <c r="O1053">
        <v>99</v>
      </c>
      <c r="P1053">
        <v>99</v>
      </c>
      <c r="Q1053">
        <v>7</v>
      </c>
      <c r="R1053">
        <v>8</v>
      </c>
      <c r="S1053">
        <v>4</v>
      </c>
      <c r="T1053">
        <v>4.125</v>
      </c>
      <c r="U1053">
        <v>25.35</v>
      </c>
      <c r="V1053">
        <v>0</v>
      </c>
      <c r="W1053">
        <v>0</v>
      </c>
      <c r="X1053">
        <v>100</v>
      </c>
      <c r="Y1053">
        <v>62.5</v>
      </c>
      <c r="Z1053">
        <v>0</v>
      </c>
      <c r="AA1053">
        <v>4.6216880033165282</v>
      </c>
      <c r="AB1053">
        <v>0</v>
      </c>
      <c r="AC1053">
        <v>1.0532687216470451</v>
      </c>
      <c r="AE1053">
        <v>32.226558347610059</v>
      </c>
      <c r="AG1053">
        <v>2.5316455696202529</v>
      </c>
      <c r="AH1053">
        <v>1.5439547472040565</v>
      </c>
      <c r="AI1053">
        <v>7</v>
      </c>
      <c r="AJ1053">
        <v>113.52857142857148</v>
      </c>
      <c r="AK1053">
        <v>17.812597858192284</v>
      </c>
    </row>
    <row r="1054" spans="1:37">
      <c r="A1054">
        <v>16</v>
      </c>
      <c r="B1054">
        <v>39</v>
      </c>
      <c r="C1054">
        <v>2024</v>
      </c>
      <c r="D1054">
        <v>3</v>
      </c>
      <c r="E1054">
        <v>99</v>
      </c>
      <c r="F1054">
        <v>99</v>
      </c>
      <c r="G1054">
        <v>99</v>
      </c>
      <c r="H1054">
        <v>99</v>
      </c>
      <c r="I1054">
        <v>99</v>
      </c>
      <c r="J1054">
        <v>999</v>
      </c>
      <c r="K1054">
        <v>99</v>
      </c>
      <c r="L1054">
        <v>4</v>
      </c>
      <c r="M1054">
        <v>99</v>
      </c>
      <c r="N1054">
        <v>99</v>
      </c>
      <c r="O1054">
        <v>99</v>
      </c>
      <c r="P1054">
        <v>99</v>
      </c>
      <c r="Q1054">
        <v>22</v>
      </c>
      <c r="R1054">
        <v>22</v>
      </c>
      <c r="S1054">
        <v>4</v>
      </c>
      <c r="T1054">
        <v>4.5454545454545459</v>
      </c>
      <c r="U1054">
        <v>25.13636363636364</v>
      </c>
      <c r="V1054">
        <v>0</v>
      </c>
      <c r="W1054">
        <v>0</v>
      </c>
      <c r="X1054">
        <v>90.909090909090892</v>
      </c>
      <c r="Y1054">
        <v>72.727272727272734</v>
      </c>
      <c r="Z1054">
        <v>4.5454545454545459</v>
      </c>
      <c r="AA1054">
        <v>5.3581327696184866</v>
      </c>
      <c r="AB1054">
        <v>0</v>
      </c>
      <c r="AC1054">
        <v>1.3391745329687461</v>
      </c>
      <c r="AE1054">
        <v>18.410967768580928</v>
      </c>
      <c r="AG1054">
        <v>1.0096374483708124</v>
      </c>
      <c r="AH1054">
        <v>0.57694675188368405</v>
      </c>
      <c r="AI1054">
        <v>15</v>
      </c>
      <c r="AJ1054">
        <v>114.3866666666667</v>
      </c>
      <c r="AK1054">
        <v>16.91972071519287</v>
      </c>
    </row>
    <row r="1055" spans="1:37">
      <c r="A1055">
        <v>16</v>
      </c>
      <c r="B1055">
        <v>40</v>
      </c>
      <c r="C1055">
        <v>2024</v>
      </c>
      <c r="D1055">
        <v>4</v>
      </c>
      <c r="E1055">
        <v>99</v>
      </c>
      <c r="F1055">
        <v>99</v>
      </c>
      <c r="G1055">
        <v>99</v>
      </c>
      <c r="H1055">
        <v>99</v>
      </c>
      <c r="I1055">
        <v>99</v>
      </c>
      <c r="J1055">
        <v>999</v>
      </c>
      <c r="K1055">
        <v>99</v>
      </c>
      <c r="L1055">
        <v>4</v>
      </c>
      <c r="M1055">
        <v>99</v>
      </c>
      <c r="N1055">
        <v>99</v>
      </c>
      <c r="O1055">
        <v>99</v>
      </c>
      <c r="P1055">
        <v>99</v>
      </c>
      <c r="Q1055">
        <v>12</v>
      </c>
      <c r="R1055">
        <v>14</v>
      </c>
      <c r="S1055">
        <v>4</v>
      </c>
      <c r="T1055">
        <v>4.7142857142857153</v>
      </c>
      <c r="U1055">
        <v>19.957142857142859</v>
      </c>
      <c r="V1055">
        <v>0</v>
      </c>
      <c r="W1055">
        <v>0</v>
      </c>
      <c r="X1055">
        <v>71.428571428571445</v>
      </c>
      <c r="Y1055">
        <v>28.571428571428577</v>
      </c>
      <c r="Z1055">
        <v>0</v>
      </c>
      <c r="AA1055">
        <v>6.7514775404789615</v>
      </c>
      <c r="AB1055">
        <v>0</v>
      </c>
      <c r="AC1055">
        <v>0.8806305718527101</v>
      </c>
      <c r="AE1055">
        <v>69.113512981511022</v>
      </c>
      <c r="AG1055">
        <v>3.4063260340632606</v>
      </c>
      <c r="AH1055">
        <v>1.7386217968662501</v>
      </c>
      <c r="AI1055">
        <v>7</v>
      </c>
      <c r="AJ1055">
        <v>108.78571428571431</v>
      </c>
      <c r="AK1055">
        <v>15.534338725760135</v>
      </c>
    </row>
    <row r="1056" spans="1:37">
      <c r="A1056">
        <v>16</v>
      </c>
      <c r="B1056">
        <v>41</v>
      </c>
      <c r="C1056">
        <v>2024</v>
      </c>
      <c r="D1056">
        <v>5</v>
      </c>
      <c r="E1056">
        <v>99</v>
      </c>
      <c r="F1056">
        <v>99</v>
      </c>
      <c r="G1056">
        <v>99</v>
      </c>
      <c r="H1056">
        <v>99</v>
      </c>
      <c r="I1056">
        <v>99</v>
      </c>
      <c r="J1056">
        <v>999</v>
      </c>
      <c r="K1056">
        <v>99</v>
      </c>
      <c r="L1056">
        <v>4</v>
      </c>
      <c r="M1056">
        <v>99</v>
      </c>
      <c r="N1056">
        <v>99</v>
      </c>
      <c r="O1056">
        <v>99</v>
      </c>
      <c r="P1056">
        <v>99</v>
      </c>
      <c r="Q1056">
        <v>5</v>
      </c>
      <c r="R1056">
        <v>6</v>
      </c>
      <c r="S1056">
        <v>4</v>
      </c>
      <c r="T1056">
        <v>4.6666666666666679</v>
      </c>
      <c r="U1056">
        <v>18.816666666666663</v>
      </c>
      <c r="V1056">
        <v>0</v>
      </c>
      <c r="W1056">
        <v>0</v>
      </c>
      <c r="X1056">
        <v>50</v>
      </c>
      <c r="Y1056">
        <v>16.666666666666671</v>
      </c>
      <c r="Z1056">
        <v>0</v>
      </c>
      <c r="AA1056">
        <v>5.8353567919098897</v>
      </c>
      <c r="AB1056">
        <v>0</v>
      </c>
      <c r="AC1056">
        <v>0.9428090415820618</v>
      </c>
      <c r="AE1056">
        <v>37.059743152758656</v>
      </c>
      <c r="AG1056">
        <v>4.4444444444444446</v>
      </c>
      <c r="AH1056">
        <v>2.044734220773341</v>
      </c>
      <c r="AI1056">
        <v>6</v>
      </c>
      <c r="AJ1056">
        <v>104.85</v>
      </c>
      <c r="AK1056">
        <v>15.866162576316112</v>
      </c>
    </row>
    <row r="1057" spans="1:37">
      <c r="A1057">
        <v>16</v>
      </c>
      <c r="B1057">
        <v>42</v>
      </c>
      <c r="C1057">
        <v>2024</v>
      </c>
      <c r="D1057">
        <v>6</v>
      </c>
      <c r="E1057">
        <v>99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99</v>
      </c>
      <c r="L1057">
        <v>4</v>
      </c>
      <c r="M1057">
        <v>99</v>
      </c>
      <c r="N1057">
        <v>99</v>
      </c>
      <c r="O1057">
        <v>99</v>
      </c>
      <c r="P1057">
        <v>99</v>
      </c>
      <c r="Q1057">
        <v>3</v>
      </c>
      <c r="R1057">
        <v>4</v>
      </c>
      <c r="S1057">
        <v>4</v>
      </c>
      <c r="T1057">
        <v>5</v>
      </c>
      <c r="U1057">
        <v>23.45</v>
      </c>
      <c r="V1057">
        <v>0</v>
      </c>
      <c r="W1057">
        <v>0</v>
      </c>
      <c r="X1057">
        <v>75</v>
      </c>
      <c r="Y1057">
        <v>50</v>
      </c>
      <c r="Z1057">
        <v>0</v>
      </c>
      <c r="AA1057">
        <v>7.6238113827664948</v>
      </c>
      <c r="AB1057">
        <v>0</v>
      </c>
      <c r="AC1057">
        <v>1</v>
      </c>
      <c r="AE1057">
        <v>23.610237840732193</v>
      </c>
      <c r="AG1057">
        <v>4.4943820224719104</v>
      </c>
      <c r="AH1057">
        <v>2.7744091809873099</v>
      </c>
      <c r="AI1057">
        <v>4</v>
      </c>
      <c r="AJ1057">
        <v>118.075</v>
      </c>
      <c r="AK1057">
        <v>14.139012059639988</v>
      </c>
    </row>
    <row r="1058" spans="1:37">
      <c r="A1058">
        <v>16</v>
      </c>
      <c r="B1058">
        <v>43</v>
      </c>
      <c r="C1058">
        <v>2024</v>
      </c>
      <c r="D1058">
        <v>7</v>
      </c>
      <c r="E1058">
        <v>99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99</v>
      </c>
      <c r="L1058">
        <v>4</v>
      </c>
      <c r="M1058">
        <v>99</v>
      </c>
      <c r="N1058">
        <v>99</v>
      </c>
      <c r="O1058">
        <v>99</v>
      </c>
      <c r="P1058">
        <v>99</v>
      </c>
      <c r="R1058">
        <v>0</v>
      </c>
    </row>
    <row r="1059" spans="1:37">
      <c r="A1059">
        <v>16</v>
      </c>
      <c r="B1059">
        <v>44</v>
      </c>
      <c r="C1059">
        <v>2024</v>
      </c>
      <c r="D1059">
        <v>8</v>
      </c>
      <c r="E1059">
        <v>99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99</v>
      </c>
      <c r="L1059">
        <v>4</v>
      </c>
      <c r="M1059">
        <v>99</v>
      </c>
      <c r="N1059">
        <v>99</v>
      </c>
      <c r="O1059">
        <v>99</v>
      </c>
      <c r="P1059">
        <v>99</v>
      </c>
      <c r="R1059">
        <v>0</v>
      </c>
    </row>
    <row r="1060" spans="1:37">
      <c r="A1060">
        <v>16</v>
      </c>
      <c r="B1060">
        <v>45</v>
      </c>
      <c r="C1060">
        <v>2024</v>
      </c>
      <c r="D1060">
        <v>9</v>
      </c>
      <c r="E1060">
        <v>99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99</v>
      </c>
      <c r="L1060">
        <v>4</v>
      </c>
      <c r="M1060">
        <v>99</v>
      </c>
      <c r="N1060">
        <v>99</v>
      </c>
      <c r="O1060">
        <v>99</v>
      </c>
      <c r="P1060">
        <v>99</v>
      </c>
      <c r="Q1060">
        <v>3</v>
      </c>
      <c r="R1060">
        <v>3</v>
      </c>
      <c r="S1060">
        <v>4</v>
      </c>
      <c r="T1060">
        <v>4.6666666666666679</v>
      </c>
      <c r="U1060">
        <v>17.233333333333338</v>
      </c>
      <c r="V1060">
        <v>0</v>
      </c>
      <c r="W1060">
        <v>0</v>
      </c>
      <c r="X1060">
        <v>100</v>
      </c>
      <c r="Y1060">
        <v>0</v>
      </c>
      <c r="Z1060">
        <v>0</v>
      </c>
      <c r="AA1060">
        <v>1.2036980056845228</v>
      </c>
      <c r="AB1060">
        <v>0</v>
      </c>
      <c r="AC1060">
        <v>0.9428090415820618</v>
      </c>
      <c r="AE1060">
        <v>97.907556248493989</v>
      </c>
      <c r="AG1060">
        <v>1.3157894736842111</v>
      </c>
      <c r="AH1060">
        <v>0.58181408957911318</v>
      </c>
      <c r="AI1060">
        <v>3</v>
      </c>
      <c r="AJ1060">
        <v>104</v>
      </c>
      <c r="AK1060">
        <v>15.33438871905182</v>
      </c>
    </row>
    <row r="1061" spans="1:37">
      <c r="A1061">
        <v>16</v>
      </c>
      <c r="B1061">
        <v>46</v>
      </c>
      <c r="C1061">
        <v>2024</v>
      </c>
      <c r="D1061">
        <v>10</v>
      </c>
      <c r="E1061">
        <v>99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99</v>
      </c>
      <c r="L1061">
        <v>4</v>
      </c>
      <c r="M1061">
        <v>99</v>
      </c>
      <c r="N1061">
        <v>99</v>
      </c>
      <c r="O1061">
        <v>99</v>
      </c>
      <c r="P1061">
        <v>99</v>
      </c>
      <c r="Q1061">
        <v>8</v>
      </c>
      <c r="R1061">
        <v>10</v>
      </c>
      <c r="S1061">
        <v>4</v>
      </c>
      <c r="T1061">
        <v>4.8</v>
      </c>
      <c r="U1061">
        <v>18.689999999999998</v>
      </c>
      <c r="V1061">
        <v>0</v>
      </c>
      <c r="W1061">
        <v>0</v>
      </c>
      <c r="X1061">
        <v>90</v>
      </c>
      <c r="Y1061">
        <v>20</v>
      </c>
      <c r="Z1061">
        <v>0</v>
      </c>
      <c r="AA1061">
        <v>3.1117358499718626</v>
      </c>
      <c r="AB1061">
        <v>0</v>
      </c>
      <c r="AC1061">
        <v>1.326649916142161</v>
      </c>
      <c r="AE1061">
        <v>-4.8931926215117985</v>
      </c>
      <c r="AG1061">
        <v>1.8382352941176472</v>
      </c>
      <c r="AH1061">
        <v>0.83257974991424699</v>
      </c>
      <c r="AI1061">
        <v>10</v>
      </c>
      <c r="AJ1061">
        <v>105.57</v>
      </c>
      <c r="AK1061">
        <v>15.830091534400614</v>
      </c>
    </row>
    <row r="1062" spans="1:37">
      <c r="A1062">
        <v>16</v>
      </c>
      <c r="B1062">
        <v>47</v>
      </c>
      <c r="C1062">
        <v>2024</v>
      </c>
      <c r="D1062">
        <v>11</v>
      </c>
      <c r="E1062">
        <v>99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99</v>
      </c>
      <c r="L1062">
        <v>4</v>
      </c>
      <c r="M1062">
        <v>99</v>
      </c>
      <c r="N1062">
        <v>99</v>
      </c>
      <c r="O1062">
        <v>99</v>
      </c>
      <c r="P1062">
        <v>99</v>
      </c>
      <c r="Q1062">
        <v>4</v>
      </c>
      <c r="R1062">
        <v>4</v>
      </c>
      <c r="S1062">
        <v>4</v>
      </c>
      <c r="T1062">
        <v>4.5</v>
      </c>
      <c r="U1062">
        <v>16.650000000000006</v>
      </c>
      <c r="V1062">
        <v>0</v>
      </c>
      <c r="W1062">
        <v>0</v>
      </c>
      <c r="X1062">
        <v>50</v>
      </c>
      <c r="Y1062">
        <v>0</v>
      </c>
      <c r="Z1062">
        <v>0</v>
      </c>
      <c r="AA1062">
        <v>2.5303161857759839</v>
      </c>
      <c r="AB1062">
        <v>0</v>
      </c>
      <c r="AC1062">
        <v>0.5</v>
      </c>
      <c r="AE1062">
        <v>-90.897731000154053</v>
      </c>
      <c r="AG1062">
        <v>1.2944983818770228</v>
      </c>
      <c r="AH1062">
        <v>0.52680704307794524</v>
      </c>
      <c r="AI1062">
        <v>4</v>
      </c>
      <c r="AJ1062">
        <v>102.6</v>
      </c>
      <c r="AK1062">
        <v>16.278857965326289</v>
      </c>
    </row>
    <row r="1063" spans="1:37">
      <c r="A1063">
        <v>16</v>
      </c>
      <c r="B1063">
        <v>48</v>
      </c>
      <c r="C1063">
        <v>2024</v>
      </c>
      <c r="D1063">
        <v>12</v>
      </c>
      <c r="E1063">
        <v>99</v>
      </c>
      <c r="F1063">
        <v>99</v>
      </c>
      <c r="G1063">
        <v>99</v>
      </c>
      <c r="H1063">
        <v>99</v>
      </c>
      <c r="I1063">
        <v>99</v>
      </c>
      <c r="J1063">
        <v>999</v>
      </c>
      <c r="K1063">
        <v>99</v>
      </c>
      <c r="L1063">
        <v>4</v>
      </c>
      <c r="M1063">
        <v>99</v>
      </c>
      <c r="N1063">
        <v>99</v>
      </c>
      <c r="O1063">
        <v>99</v>
      </c>
      <c r="P1063">
        <v>99</v>
      </c>
      <c r="Q1063">
        <v>1</v>
      </c>
      <c r="R1063">
        <v>9</v>
      </c>
      <c r="S1063">
        <v>4</v>
      </c>
      <c r="T1063">
        <v>5</v>
      </c>
      <c r="U1063">
        <v>14.677777777777781</v>
      </c>
      <c r="V1063">
        <v>0</v>
      </c>
      <c r="W1063">
        <v>0</v>
      </c>
      <c r="X1063">
        <v>22.222222222222225</v>
      </c>
      <c r="Y1063">
        <v>0</v>
      </c>
      <c r="Z1063">
        <v>0</v>
      </c>
      <c r="AA1063">
        <v>1.3709508280166482</v>
      </c>
      <c r="AB1063">
        <v>0</v>
      </c>
      <c r="AC1063">
        <v>0.81649658092772603</v>
      </c>
      <c r="AE1063">
        <v>37.719405443763762</v>
      </c>
      <c r="AG1063">
        <v>8.5714285714285694</v>
      </c>
      <c r="AH1063">
        <v>3.2676990055904609</v>
      </c>
      <c r="AI1063">
        <v>9</v>
      </c>
      <c r="AJ1063">
        <v>97.699999999999989</v>
      </c>
      <c r="AK1063">
        <v>15.718471379523637</v>
      </c>
    </row>
    <row r="1064" spans="1:37">
      <c r="A1064">
        <v>16</v>
      </c>
      <c r="B1064">
        <v>49</v>
      </c>
      <c r="C1064">
        <v>2024</v>
      </c>
      <c r="D1064">
        <v>1</v>
      </c>
      <c r="E1064">
        <v>99</v>
      </c>
      <c r="F1064">
        <v>99</v>
      </c>
      <c r="G1064">
        <v>99</v>
      </c>
      <c r="H1064">
        <v>99</v>
      </c>
      <c r="I1064">
        <v>99</v>
      </c>
      <c r="J1064">
        <v>999</v>
      </c>
      <c r="K1064">
        <v>99</v>
      </c>
      <c r="L1064">
        <v>5</v>
      </c>
      <c r="M1064">
        <v>99</v>
      </c>
      <c r="N1064">
        <v>99</v>
      </c>
      <c r="O1064">
        <v>99</v>
      </c>
      <c r="P1064">
        <v>99</v>
      </c>
      <c r="Q1064">
        <v>10</v>
      </c>
      <c r="R1064">
        <v>11</v>
      </c>
      <c r="S1064">
        <v>5</v>
      </c>
      <c r="T1064">
        <v>4.9090909090909092</v>
      </c>
      <c r="U1064">
        <v>27.95454545454545</v>
      </c>
      <c r="V1064">
        <v>0</v>
      </c>
      <c r="W1064">
        <v>0</v>
      </c>
      <c r="X1064">
        <v>100</v>
      </c>
      <c r="Y1064">
        <v>54.545454545454554</v>
      </c>
      <c r="Z1064">
        <v>18.181818181818183</v>
      </c>
      <c r="AA1064">
        <v>7.9985639206915504</v>
      </c>
      <c r="AB1064">
        <v>0</v>
      </c>
      <c r="AC1064">
        <v>1.0833068443466336</v>
      </c>
      <c r="AE1064">
        <v>-9.9098406336157883</v>
      </c>
      <c r="AG1064">
        <v>3.8461538461538449</v>
      </c>
      <c r="AH1064">
        <v>2.598774561588844</v>
      </c>
      <c r="AI1064">
        <v>7</v>
      </c>
      <c r="AJ1064">
        <v>117.01428571428571</v>
      </c>
      <c r="AK1064">
        <v>19.190308554759721</v>
      </c>
    </row>
    <row r="1065" spans="1:37">
      <c r="A1065">
        <v>16</v>
      </c>
      <c r="B1065">
        <v>50</v>
      </c>
      <c r="C1065">
        <v>2024</v>
      </c>
      <c r="D1065">
        <v>2</v>
      </c>
      <c r="E1065">
        <v>99</v>
      </c>
      <c r="F1065">
        <v>99</v>
      </c>
      <c r="G1065">
        <v>99</v>
      </c>
      <c r="H1065">
        <v>99</v>
      </c>
      <c r="I1065">
        <v>99</v>
      </c>
      <c r="J1065">
        <v>999</v>
      </c>
      <c r="K1065">
        <v>99</v>
      </c>
      <c r="L1065">
        <v>5</v>
      </c>
      <c r="M1065">
        <v>99</v>
      </c>
      <c r="N1065">
        <v>99</v>
      </c>
      <c r="O1065">
        <v>99</v>
      </c>
      <c r="P1065">
        <v>99</v>
      </c>
      <c r="Q1065">
        <v>13</v>
      </c>
      <c r="R1065">
        <v>13</v>
      </c>
      <c r="S1065">
        <v>5</v>
      </c>
      <c r="T1065">
        <v>4.9230769230769216</v>
      </c>
      <c r="U1065">
        <v>27.11538461538462</v>
      </c>
      <c r="V1065">
        <v>0</v>
      </c>
      <c r="W1065">
        <v>0</v>
      </c>
      <c r="X1065">
        <v>100</v>
      </c>
      <c r="Y1065">
        <v>76.923076923076891</v>
      </c>
      <c r="Z1065">
        <v>7.6923076923076898</v>
      </c>
      <c r="AA1065">
        <v>4.8220401290239314</v>
      </c>
      <c r="AB1065">
        <v>0</v>
      </c>
      <c r="AC1065">
        <v>1.1409536133993321</v>
      </c>
      <c r="AE1065">
        <v>-0.25812242035719796</v>
      </c>
      <c r="AG1065">
        <v>4.1139240506329111</v>
      </c>
      <c r="AH1065">
        <v>2.6836491537940321</v>
      </c>
      <c r="AI1065">
        <v>11</v>
      </c>
      <c r="AJ1065">
        <v>112.59090909090909</v>
      </c>
      <c r="AK1065">
        <v>18.507590767156156</v>
      </c>
    </row>
    <row r="1066" spans="1:37">
      <c r="A1066">
        <v>16</v>
      </c>
      <c r="B1066">
        <v>51</v>
      </c>
      <c r="C1066">
        <v>2024</v>
      </c>
      <c r="D1066">
        <v>3</v>
      </c>
      <c r="E1066">
        <v>99</v>
      </c>
      <c r="F1066">
        <v>99</v>
      </c>
      <c r="G1066">
        <v>99</v>
      </c>
      <c r="H1066">
        <v>99</v>
      </c>
      <c r="I1066">
        <v>99</v>
      </c>
      <c r="J1066">
        <v>999</v>
      </c>
      <c r="K1066">
        <v>99</v>
      </c>
      <c r="L1066">
        <v>5</v>
      </c>
      <c r="M1066">
        <v>99</v>
      </c>
      <c r="N1066">
        <v>99</v>
      </c>
      <c r="O1066">
        <v>99</v>
      </c>
      <c r="P1066">
        <v>99</v>
      </c>
      <c r="Q1066">
        <v>68</v>
      </c>
      <c r="R1066">
        <v>83</v>
      </c>
      <c r="S1066">
        <v>5</v>
      </c>
      <c r="T1066">
        <v>5.1325301204819276</v>
      </c>
      <c r="U1066">
        <v>28.019277108433727</v>
      </c>
      <c r="V1066">
        <v>0</v>
      </c>
      <c r="W1066">
        <v>2.4096385542168672</v>
      </c>
      <c r="X1066">
        <v>93.975903614457835</v>
      </c>
      <c r="Y1066">
        <v>73.493975903614427</v>
      </c>
      <c r="Z1066">
        <v>21.686746987951807</v>
      </c>
      <c r="AA1066">
        <v>7.7483065826743553</v>
      </c>
      <c r="AB1066">
        <v>0</v>
      </c>
      <c r="AC1066">
        <v>1.2684406928435537</v>
      </c>
      <c r="AE1066">
        <v>26.293466519973595</v>
      </c>
      <c r="AG1066">
        <v>3.809086737035337</v>
      </c>
      <c r="AH1066">
        <v>2.4263062679578593</v>
      </c>
      <c r="AI1066">
        <v>67</v>
      </c>
      <c r="AJ1066">
        <v>115.17164179104478</v>
      </c>
      <c r="AK1066">
        <v>18.614917988334405</v>
      </c>
    </row>
    <row r="1067" spans="1:37">
      <c r="A1067">
        <v>16</v>
      </c>
      <c r="B1067">
        <v>52</v>
      </c>
      <c r="C1067">
        <v>2024</v>
      </c>
      <c r="D1067">
        <v>4</v>
      </c>
      <c r="E1067">
        <v>99</v>
      </c>
      <c r="F1067">
        <v>99</v>
      </c>
      <c r="G1067">
        <v>99</v>
      </c>
      <c r="H1067">
        <v>99</v>
      </c>
      <c r="I1067">
        <v>99</v>
      </c>
      <c r="J1067">
        <v>999</v>
      </c>
      <c r="K1067">
        <v>99</v>
      </c>
      <c r="L1067">
        <v>5</v>
      </c>
      <c r="M1067">
        <v>99</v>
      </c>
      <c r="N1067">
        <v>99</v>
      </c>
      <c r="O1067">
        <v>99</v>
      </c>
      <c r="P1067">
        <v>99</v>
      </c>
      <c r="Q1067">
        <v>27</v>
      </c>
      <c r="R1067">
        <v>32</v>
      </c>
      <c r="S1067">
        <v>5</v>
      </c>
      <c r="T1067">
        <v>5.4375</v>
      </c>
      <c r="U1067">
        <v>24.437500000000004</v>
      </c>
      <c r="V1067">
        <v>0</v>
      </c>
      <c r="W1067">
        <v>0</v>
      </c>
      <c r="X1067">
        <v>96.875</v>
      </c>
      <c r="Y1067">
        <v>46.875</v>
      </c>
      <c r="Z1067">
        <v>9.375</v>
      </c>
      <c r="AA1067">
        <v>6.7226645573016652</v>
      </c>
      <c r="AB1067">
        <v>0</v>
      </c>
      <c r="AC1067">
        <v>1.3448396744593758</v>
      </c>
      <c r="AE1067">
        <v>33.450394739963173</v>
      </c>
      <c r="AG1067">
        <v>7.7858880778588819</v>
      </c>
      <c r="AH1067">
        <v>4.8661497678933694</v>
      </c>
      <c r="AI1067">
        <v>25</v>
      </c>
      <c r="AJ1067">
        <v>111.43199999999997</v>
      </c>
      <c r="AK1067">
        <v>17.762997503850681</v>
      </c>
    </row>
    <row r="1068" spans="1:37">
      <c r="A1068">
        <v>16</v>
      </c>
      <c r="B1068">
        <v>53</v>
      </c>
      <c r="C1068">
        <v>2024</v>
      </c>
      <c r="D1068">
        <v>5</v>
      </c>
      <c r="E1068">
        <v>99</v>
      </c>
      <c r="F1068">
        <v>99</v>
      </c>
      <c r="G1068">
        <v>99</v>
      </c>
      <c r="H1068">
        <v>99</v>
      </c>
      <c r="I1068">
        <v>99</v>
      </c>
      <c r="J1068">
        <v>999</v>
      </c>
      <c r="K1068">
        <v>99</v>
      </c>
      <c r="L1068">
        <v>5</v>
      </c>
      <c r="M1068">
        <v>99</v>
      </c>
      <c r="N1068">
        <v>99</v>
      </c>
      <c r="O1068">
        <v>99</v>
      </c>
      <c r="P1068">
        <v>99</v>
      </c>
      <c r="Q1068">
        <v>8</v>
      </c>
      <c r="R1068">
        <v>8</v>
      </c>
      <c r="S1068">
        <v>5</v>
      </c>
      <c r="T1068">
        <v>5</v>
      </c>
      <c r="U1068">
        <v>24.487500000000001</v>
      </c>
      <c r="V1068">
        <v>0</v>
      </c>
      <c r="W1068">
        <v>0</v>
      </c>
      <c r="X1068">
        <v>87.5</v>
      </c>
      <c r="Y1068">
        <v>62.5</v>
      </c>
      <c r="Z1068">
        <v>0</v>
      </c>
      <c r="AA1068">
        <v>6.5879506487222548</v>
      </c>
      <c r="AB1068">
        <v>0</v>
      </c>
      <c r="AC1068">
        <v>1.1180339887498949</v>
      </c>
      <c r="AE1068">
        <v>-27.832262858639329</v>
      </c>
      <c r="AG1068">
        <v>5.9259259259259265</v>
      </c>
      <c r="AH1068">
        <v>3.547948926922031</v>
      </c>
      <c r="AI1068">
        <v>8</v>
      </c>
      <c r="AJ1068">
        <v>110.6375</v>
      </c>
      <c r="AK1068">
        <v>17.663309509921024</v>
      </c>
    </row>
    <row r="1069" spans="1:37">
      <c r="A1069">
        <v>16</v>
      </c>
      <c r="B1069">
        <v>54</v>
      </c>
      <c r="C1069">
        <v>2024</v>
      </c>
      <c r="D1069">
        <v>6</v>
      </c>
      <c r="E1069">
        <v>99</v>
      </c>
      <c r="F1069">
        <v>99</v>
      </c>
      <c r="G1069">
        <v>99</v>
      </c>
      <c r="H1069">
        <v>99</v>
      </c>
      <c r="I1069">
        <v>99</v>
      </c>
      <c r="J1069">
        <v>999</v>
      </c>
      <c r="K1069">
        <v>99</v>
      </c>
      <c r="L1069">
        <v>5</v>
      </c>
      <c r="M1069">
        <v>99</v>
      </c>
      <c r="N1069">
        <v>99</v>
      </c>
      <c r="O1069">
        <v>99</v>
      </c>
      <c r="P1069">
        <v>99</v>
      </c>
      <c r="Q1069">
        <v>2</v>
      </c>
      <c r="R1069">
        <v>2</v>
      </c>
      <c r="S1069">
        <v>5</v>
      </c>
      <c r="T1069">
        <v>5</v>
      </c>
      <c r="U1069">
        <v>22</v>
      </c>
      <c r="V1069">
        <v>0</v>
      </c>
      <c r="W1069">
        <v>0</v>
      </c>
      <c r="X1069">
        <v>100</v>
      </c>
      <c r="Y1069">
        <v>50</v>
      </c>
      <c r="Z1069">
        <v>0</v>
      </c>
      <c r="AA1069">
        <v>4.1000000000000085</v>
      </c>
      <c r="AB1069">
        <v>0</v>
      </c>
      <c r="AC1069">
        <v>1</v>
      </c>
      <c r="AE1069">
        <v>100.00000000000038</v>
      </c>
      <c r="AG1069">
        <v>2.2471910112359552</v>
      </c>
      <c r="AH1069">
        <v>1.3014286136827471</v>
      </c>
      <c r="AI1069">
        <v>2</v>
      </c>
      <c r="AJ1069">
        <v>111.5</v>
      </c>
      <c r="AK1069">
        <v>15.886995567772709</v>
      </c>
    </row>
    <row r="1070" spans="1:37">
      <c r="A1070">
        <v>16</v>
      </c>
      <c r="B1070">
        <v>55</v>
      </c>
      <c r="C1070">
        <v>2024</v>
      </c>
      <c r="D1070">
        <v>7</v>
      </c>
      <c r="E1070">
        <v>99</v>
      </c>
      <c r="F1070">
        <v>99</v>
      </c>
      <c r="G1070">
        <v>99</v>
      </c>
      <c r="H1070">
        <v>99</v>
      </c>
      <c r="I1070">
        <v>99</v>
      </c>
      <c r="J1070">
        <v>999</v>
      </c>
      <c r="K1070">
        <v>99</v>
      </c>
      <c r="L1070">
        <v>5</v>
      </c>
      <c r="M1070">
        <v>99</v>
      </c>
      <c r="N1070">
        <v>99</v>
      </c>
      <c r="O1070">
        <v>99</v>
      </c>
      <c r="P1070">
        <v>99</v>
      </c>
      <c r="Q1070">
        <v>1</v>
      </c>
      <c r="R1070">
        <v>1</v>
      </c>
      <c r="S1070">
        <v>5</v>
      </c>
      <c r="T1070">
        <v>5</v>
      </c>
      <c r="U1070">
        <v>27.7</v>
      </c>
      <c r="V1070">
        <v>0</v>
      </c>
      <c r="W1070">
        <v>0</v>
      </c>
      <c r="X1070">
        <v>100</v>
      </c>
      <c r="Y1070">
        <v>100</v>
      </c>
      <c r="Z1070">
        <v>0</v>
      </c>
      <c r="AA1070">
        <v>0</v>
      </c>
      <c r="AB1070">
        <v>0</v>
      </c>
      <c r="AC1070">
        <v>0</v>
      </c>
      <c r="AG1070">
        <v>4</v>
      </c>
      <c r="AH1070">
        <v>2.8497942386831281</v>
      </c>
      <c r="AI1070">
        <v>1</v>
      </c>
      <c r="AJ1070">
        <v>120.9</v>
      </c>
      <c r="AK1070">
        <v>15.674758791450044</v>
      </c>
    </row>
    <row r="1071" spans="1:37">
      <c r="A1071">
        <v>16</v>
      </c>
      <c r="B1071">
        <v>56</v>
      </c>
      <c r="C1071">
        <v>2024</v>
      </c>
      <c r="D1071">
        <v>8</v>
      </c>
      <c r="E1071">
        <v>99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99</v>
      </c>
      <c r="L1071">
        <v>5</v>
      </c>
      <c r="M1071">
        <v>99</v>
      </c>
      <c r="N1071">
        <v>99</v>
      </c>
      <c r="O1071">
        <v>99</v>
      </c>
      <c r="P1071">
        <v>99</v>
      </c>
      <c r="Q1071">
        <v>5</v>
      </c>
      <c r="R1071">
        <v>5</v>
      </c>
      <c r="S1071">
        <v>5</v>
      </c>
      <c r="T1071">
        <v>5.8</v>
      </c>
      <c r="U1071">
        <v>18.879999999999995</v>
      </c>
      <c r="V1071">
        <v>0</v>
      </c>
      <c r="W1071">
        <v>0</v>
      </c>
      <c r="X1071">
        <v>100</v>
      </c>
      <c r="Y1071">
        <v>0</v>
      </c>
      <c r="Z1071">
        <v>0</v>
      </c>
      <c r="AA1071">
        <v>1.7645396000090212</v>
      </c>
      <c r="AB1071">
        <v>0</v>
      </c>
      <c r="AC1071">
        <v>0.74833147735479011</v>
      </c>
      <c r="AE1071">
        <v>40.591898777542355</v>
      </c>
      <c r="AG1071">
        <v>3.7878787878787881</v>
      </c>
      <c r="AH1071">
        <v>1.6483900258434028</v>
      </c>
      <c r="AI1071">
        <v>5</v>
      </c>
      <c r="AJ1071">
        <v>102.56</v>
      </c>
      <c r="AK1071">
        <v>17.454445996778052</v>
      </c>
    </row>
    <row r="1072" spans="1:37">
      <c r="A1072">
        <v>16</v>
      </c>
      <c r="B1072">
        <v>57</v>
      </c>
      <c r="C1072">
        <v>2024</v>
      </c>
      <c r="D1072">
        <v>9</v>
      </c>
      <c r="E1072">
        <v>99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99</v>
      </c>
      <c r="L1072">
        <v>5</v>
      </c>
      <c r="M1072">
        <v>99</v>
      </c>
      <c r="N1072">
        <v>99</v>
      </c>
      <c r="O1072">
        <v>99</v>
      </c>
      <c r="P1072">
        <v>99</v>
      </c>
      <c r="Q1072">
        <v>10</v>
      </c>
      <c r="R1072">
        <v>11</v>
      </c>
      <c r="S1072">
        <v>5</v>
      </c>
      <c r="T1072">
        <v>6.2727272727272716</v>
      </c>
      <c r="U1072">
        <v>19.009090909090911</v>
      </c>
      <c r="V1072">
        <v>0</v>
      </c>
      <c r="W1072">
        <v>0</v>
      </c>
      <c r="X1072">
        <v>90.909090909090892</v>
      </c>
      <c r="Y1072">
        <v>9.0909090909090917</v>
      </c>
      <c r="Z1072">
        <v>0</v>
      </c>
      <c r="AA1072">
        <v>3.7514735396918577</v>
      </c>
      <c r="AB1072">
        <v>0</v>
      </c>
      <c r="AC1072">
        <v>1.482682402754554</v>
      </c>
      <c r="AE1072">
        <v>-32.895934291055944</v>
      </c>
      <c r="AG1072">
        <v>4.8245614035087723</v>
      </c>
      <c r="AH1072">
        <v>2.353139770425388</v>
      </c>
      <c r="AI1072">
        <v>11</v>
      </c>
      <c r="AJ1072">
        <v>103.3909090909091</v>
      </c>
      <c r="AK1072">
        <v>17.033010056941553</v>
      </c>
    </row>
    <row r="1073" spans="1:37">
      <c r="A1073">
        <v>16</v>
      </c>
      <c r="B1073">
        <v>58</v>
      </c>
      <c r="C1073">
        <v>2024</v>
      </c>
      <c r="D1073">
        <v>10</v>
      </c>
      <c r="E1073">
        <v>99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99</v>
      </c>
      <c r="L1073">
        <v>5</v>
      </c>
      <c r="M1073">
        <v>99</v>
      </c>
      <c r="N1073">
        <v>99</v>
      </c>
      <c r="O1073">
        <v>99</v>
      </c>
      <c r="P1073">
        <v>99</v>
      </c>
      <c r="Q1073">
        <v>12</v>
      </c>
      <c r="R1073">
        <v>14</v>
      </c>
      <c r="S1073">
        <v>5</v>
      </c>
      <c r="T1073">
        <v>6</v>
      </c>
      <c r="U1073">
        <v>20.200000000000003</v>
      </c>
      <c r="V1073">
        <v>0</v>
      </c>
      <c r="W1073">
        <v>0</v>
      </c>
      <c r="X1073">
        <v>85.714285714285694</v>
      </c>
      <c r="Y1073">
        <v>28.571428571428577</v>
      </c>
      <c r="Z1073">
        <v>0</v>
      </c>
      <c r="AA1073">
        <v>4.1431526988169454</v>
      </c>
      <c r="AB1073">
        <v>0</v>
      </c>
      <c r="AC1073">
        <v>1.4142135623730951</v>
      </c>
      <c r="AE1073">
        <v>-49.859662527021186</v>
      </c>
      <c r="AG1073">
        <v>2.5735294117647065</v>
      </c>
      <c r="AH1073">
        <v>1.2597835916305471</v>
      </c>
      <c r="AI1073">
        <v>14</v>
      </c>
      <c r="AJ1073">
        <v>104.75</v>
      </c>
      <c r="AK1073">
        <v>17.395938161984319</v>
      </c>
    </row>
    <row r="1074" spans="1:37">
      <c r="A1074">
        <v>16</v>
      </c>
      <c r="B1074">
        <v>59</v>
      </c>
      <c r="C1074">
        <v>2024</v>
      </c>
      <c r="D1074">
        <v>11</v>
      </c>
      <c r="E1074">
        <v>99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99</v>
      </c>
      <c r="L1074">
        <v>5</v>
      </c>
      <c r="M1074">
        <v>99</v>
      </c>
      <c r="N1074">
        <v>99</v>
      </c>
      <c r="O1074">
        <v>99</v>
      </c>
      <c r="P1074">
        <v>99</v>
      </c>
      <c r="Q1074">
        <v>13</v>
      </c>
      <c r="R1074">
        <v>17</v>
      </c>
      <c r="S1074">
        <v>5</v>
      </c>
      <c r="T1074">
        <v>5.1764705882352944</v>
      </c>
      <c r="U1074">
        <v>19.847058823529412</v>
      </c>
      <c r="V1074">
        <v>0</v>
      </c>
      <c r="W1074">
        <v>0</v>
      </c>
      <c r="X1074">
        <v>94.117647058823522</v>
      </c>
      <c r="Y1074">
        <v>11.76470588235294</v>
      </c>
      <c r="Z1074">
        <v>0</v>
      </c>
      <c r="AA1074">
        <v>2.5736487367294765</v>
      </c>
      <c r="AB1074">
        <v>0</v>
      </c>
      <c r="AC1074">
        <v>0.70588235294117507</v>
      </c>
      <c r="AE1074">
        <v>22.208494084444808</v>
      </c>
      <c r="AG1074">
        <v>5.5016181229773444</v>
      </c>
      <c r="AH1074">
        <v>2.6688392843017819</v>
      </c>
      <c r="AI1074">
        <v>17</v>
      </c>
      <c r="AJ1074">
        <v>102.88235294117648</v>
      </c>
      <c r="AK1074">
        <v>18.151048475413795</v>
      </c>
    </row>
    <row r="1075" spans="1:37">
      <c r="A1075">
        <v>16</v>
      </c>
      <c r="B1075">
        <v>60</v>
      </c>
      <c r="C1075">
        <v>2024</v>
      </c>
      <c r="D1075">
        <v>12</v>
      </c>
      <c r="E1075">
        <v>99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99</v>
      </c>
      <c r="L1075">
        <v>5</v>
      </c>
      <c r="M1075">
        <v>99</v>
      </c>
      <c r="N1075">
        <v>99</v>
      </c>
      <c r="O1075">
        <v>99</v>
      </c>
      <c r="P1075">
        <v>99</v>
      </c>
      <c r="Q1075">
        <v>6</v>
      </c>
      <c r="R1075">
        <v>12</v>
      </c>
      <c r="S1075">
        <v>5</v>
      </c>
      <c r="T1075">
        <v>4.9166666666666679</v>
      </c>
      <c r="U1075">
        <v>19.333333333333336</v>
      </c>
      <c r="V1075">
        <v>0</v>
      </c>
      <c r="W1075">
        <v>0</v>
      </c>
      <c r="X1075">
        <v>41.666666666666657</v>
      </c>
      <c r="Y1075">
        <v>25</v>
      </c>
      <c r="Z1075">
        <v>0</v>
      </c>
      <c r="AA1075">
        <v>5.3815012362309638</v>
      </c>
      <c r="AB1075">
        <v>0</v>
      </c>
      <c r="AC1075">
        <v>0.9537935951882982</v>
      </c>
      <c r="AE1075">
        <v>-50.113027384824761</v>
      </c>
      <c r="AG1075">
        <v>11.428571428571431</v>
      </c>
      <c r="AH1075">
        <v>5.738880918220949</v>
      </c>
      <c r="AI1075">
        <v>12</v>
      </c>
      <c r="AJ1075">
        <v>103.31666666666663</v>
      </c>
      <c r="AK1075">
        <v>17.158484472922805</v>
      </c>
    </row>
    <row r="1076" spans="1:37">
      <c r="A1076">
        <v>16</v>
      </c>
      <c r="B1076">
        <v>61</v>
      </c>
      <c r="C1076">
        <v>2024</v>
      </c>
      <c r="D1076">
        <v>1</v>
      </c>
      <c r="E1076">
        <v>99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99</v>
      </c>
      <c r="L1076">
        <v>6</v>
      </c>
      <c r="M1076">
        <v>99</v>
      </c>
      <c r="N1076">
        <v>99</v>
      </c>
      <c r="O1076">
        <v>99</v>
      </c>
      <c r="P1076">
        <v>99</v>
      </c>
      <c r="Q1076">
        <v>30</v>
      </c>
      <c r="R1076">
        <v>34</v>
      </c>
      <c r="S1076">
        <v>6</v>
      </c>
      <c r="T1076">
        <v>5.8529411764705879</v>
      </c>
      <c r="U1076">
        <v>28.423529411764697</v>
      </c>
      <c r="V1076">
        <v>26.47058823529412</v>
      </c>
      <c r="W1076">
        <v>5.882352941176471</v>
      </c>
      <c r="X1076">
        <v>97.058823529411754</v>
      </c>
      <c r="Y1076">
        <v>67.647058823529392</v>
      </c>
      <c r="Z1076">
        <v>23.52941176470588</v>
      </c>
      <c r="AA1076">
        <v>8.762589558945864</v>
      </c>
      <c r="AB1076">
        <v>0</v>
      </c>
      <c r="AC1076">
        <v>1.4375705188058747</v>
      </c>
      <c r="AE1076">
        <v>41.447752714528754</v>
      </c>
      <c r="AG1076">
        <v>11.88811188811189</v>
      </c>
      <c r="AH1076">
        <v>8.1673357278681564</v>
      </c>
      <c r="AI1076">
        <v>24</v>
      </c>
      <c r="AJ1076">
        <v>114.82500000000002</v>
      </c>
      <c r="AK1076">
        <v>20.399977532040655</v>
      </c>
    </row>
    <row r="1077" spans="1:37">
      <c r="A1077">
        <v>16</v>
      </c>
      <c r="B1077">
        <v>62</v>
      </c>
      <c r="C1077">
        <v>2024</v>
      </c>
      <c r="D1077">
        <v>2</v>
      </c>
      <c r="E1077">
        <v>99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99</v>
      </c>
      <c r="L1077">
        <v>6</v>
      </c>
      <c r="M1077">
        <v>99</v>
      </c>
      <c r="N1077">
        <v>99</v>
      </c>
      <c r="O1077">
        <v>99</v>
      </c>
      <c r="P1077">
        <v>99</v>
      </c>
      <c r="Q1077">
        <v>29</v>
      </c>
      <c r="R1077">
        <v>32</v>
      </c>
      <c r="S1077">
        <v>6</v>
      </c>
      <c r="T1077">
        <v>5.75</v>
      </c>
      <c r="U1077">
        <v>28.859375</v>
      </c>
      <c r="V1077">
        <v>43.75</v>
      </c>
      <c r="W1077">
        <v>0</v>
      </c>
      <c r="X1077">
        <v>100</v>
      </c>
      <c r="Y1077">
        <v>75</v>
      </c>
      <c r="Z1077">
        <v>18.75</v>
      </c>
      <c r="AA1077">
        <v>6.7702409195962128</v>
      </c>
      <c r="AB1077">
        <v>0</v>
      </c>
      <c r="AC1077">
        <v>1.4142135623730951</v>
      </c>
      <c r="AE1077">
        <v>-7.2539184713421934</v>
      </c>
      <c r="AG1077">
        <v>10.126582278481012</v>
      </c>
      <c r="AH1077">
        <v>7.0307801234859282</v>
      </c>
      <c r="AI1077">
        <v>28</v>
      </c>
      <c r="AJ1077">
        <v>112.36428571428576</v>
      </c>
      <c r="AK1077">
        <v>19.888375491618287</v>
      </c>
    </row>
    <row r="1078" spans="1:37">
      <c r="A1078">
        <v>16</v>
      </c>
      <c r="B1078">
        <v>63</v>
      </c>
      <c r="C1078">
        <v>2024</v>
      </c>
      <c r="D1078">
        <v>3</v>
      </c>
      <c r="E1078">
        <v>99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99</v>
      </c>
      <c r="L1078">
        <v>6</v>
      </c>
      <c r="M1078">
        <v>99</v>
      </c>
      <c r="N1078">
        <v>99</v>
      </c>
      <c r="O1078">
        <v>99</v>
      </c>
      <c r="P1078">
        <v>99</v>
      </c>
      <c r="Q1078">
        <v>200</v>
      </c>
      <c r="R1078">
        <v>233</v>
      </c>
      <c r="S1078">
        <v>6</v>
      </c>
      <c r="T1078">
        <v>5.8454935622317592</v>
      </c>
      <c r="U1078">
        <v>31.746351931330494</v>
      </c>
      <c r="V1078">
        <v>42.489270386266085</v>
      </c>
      <c r="W1078">
        <v>5.5793991416309021</v>
      </c>
      <c r="X1078">
        <v>98.712446351931334</v>
      </c>
      <c r="Y1078">
        <v>87.982832618025739</v>
      </c>
      <c r="Z1078">
        <v>32.188841201716748</v>
      </c>
      <c r="AA1078">
        <v>7.2442309144159331</v>
      </c>
      <c r="AB1078">
        <v>0</v>
      </c>
      <c r="AC1078">
        <v>1.5145046474711681</v>
      </c>
      <c r="AE1078">
        <v>13.334240036677929</v>
      </c>
      <c r="AG1078">
        <v>10.692978430472694</v>
      </c>
      <c r="AH1078">
        <v>7.7172105407023981</v>
      </c>
      <c r="AI1078">
        <v>198</v>
      </c>
      <c r="AJ1078">
        <v>115.90606060606062</v>
      </c>
      <c r="AK1078">
        <v>20.691303250081688</v>
      </c>
    </row>
    <row r="1079" spans="1:37">
      <c r="A1079">
        <v>16</v>
      </c>
      <c r="B1079">
        <v>64</v>
      </c>
      <c r="C1079">
        <v>2024</v>
      </c>
      <c r="D1079">
        <v>4</v>
      </c>
      <c r="E1079">
        <v>99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99</v>
      </c>
      <c r="L1079">
        <v>6</v>
      </c>
      <c r="M1079">
        <v>99</v>
      </c>
      <c r="N1079">
        <v>99</v>
      </c>
      <c r="O1079">
        <v>99</v>
      </c>
      <c r="P1079">
        <v>99</v>
      </c>
      <c r="Q1079">
        <v>57</v>
      </c>
      <c r="R1079">
        <v>63</v>
      </c>
      <c r="S1079">
        <v>6</v>
      </c>
      <c r="T1079">
        <v>6.3174603174603181</v>
      </c>
      <c r="U1079">
        <v>29.011111111111113</v>
      </c>
      <c r="V1079">
        <v>30.158730158730155</v>
      </c>
      <c r="W1079">
        <v>9.5238095238095273</v>
      </c>
      <c r="X1079">
        <v>95.238095238095283</v>
      </c>
      <c r="Y1079">
        <v>73.015873015873026</v>
      </c>
      <c r="Z1079">
        <v>25.396825396825392</v>
      </c>
      <c r="AA1079">
        <v>7.8633389069422686</v>
      </c>
      <c r="AB1079">
        <v>0</v>
      </c>
      <c r="AC1079">
        <v>1.5100236182889248</v>
      </c>
      <c r="AE1079">
        <v>22.308338424473437</v>
      </c>
      <c r="AG1079">
        <v>15.328467153284668</v>
      </c>
      <c r="AH1079">
        <v>11.373224975420342</v>
      </c>
      <c r="AI1079">
        <v>41</v>
      </c>
      <c r="AJ1079">
        <v>114.96585365853652</v>
      </c>
      <c r="AK1079">
        <v>20.01953847021662</v>
      </c>
    </row>
    <row r="1080" spans="1:37">
      <c r="A1080">
        <v>16</v>
      </c>
      <c r="B1080">
        <v>65</v>
      </c>
      <c r="C1080">
        <v>2024</v>
      </c>
      <c r="D1080">
        <v>5</v>
      </c>
      <c r="E1080">
        <v>99</v>
      </c>
      <c r="F1080">
        <v>99</v>
      </c>
      <c r="G1080">
        <v>99</v>
      </c>
      <c r="H1080">
        <v>99</v>
      </c>
      <c r="I1080">
        <v>99</v>
      </c>
      <c r="J1080">
        <v>999</v>
      </c>
      <c r="K1080">
        <v>99</v>
      </c>
      <c r="L1080">
        <v>6</v>
      </c>
      <c r="M1080">
        <v>99</v>
      </c>
      <c r="N1080">
        <v>99</v>
      </c>
      <c r="O1080">
        <v>99</v>
      </c>
      <c r="P1080">
        <v>99</v>
      </c>
      <c r="Q1080">
        <v>14</v>
      </c>
      <c r="R1080">
        <v>15</v>
      </c>
      <c r="S1080">
        <v>6</v>
      </c>
      <c r="T1080">
        <v>6.2666666666666648</v>
      </c>
      <c r="U1080">
        <v>27.18</v>
      </c>
      <c r="V1080">
        <v>40</v>
      </c>
      <c r="W1080">
        <v>0</v>
      </c>
      <c r="X1080">
        <v>100</v>
      </c>
      <c r="Y1080">
        <v>80</v>
      </c>
      <c r="Z1080">
        <v>6.6666666666666687</v>
      </c>
      <c r="AA1080">
        <v>7.0488013165360321</v>
      </c>
      <c r="AB1080">
        <v>0</v>
      </c>
      <c r="AC1080">
        <v>1.4817407180595259</v>
      </c>
      <c r="AE1080">
        <v>2.9233898461791221</v>
      </c>
      <c r="AG1080">
        <v>11.111111111111112</v>
      </c>
      <c r="AH1080">
        <v>7.3838630806845948</v>
      </c>
      <c r="AI1080">
        <v>14</v>
      </c>
      <c r="AJ1080">
        <v>108.5642857142857</v>
      </c>
      <c r="AK1080">
        <v>20.391166718150405</v>
      </c>
    </row>
    <row r="1081" spans="1:37">
      <c r="A1081">
        <v>16</v>
      </c>
      <c r="B1081">
        <v>66</v>
      </c>
      <c r="C1081">
        <v>2024</v>
      </c>
      <c r="D1081">
        <v>6</v>
      </c>
      <c r="E1081">
        <v>99</v>
      </c>
      <c r="F1081">
        <v>99</v>
      </c>
      <c r="G1081">
        <v>99</v>
      </c>
      <c r="H1081">
        <v>99</v>
      </c>
      <c r="I1081">
        <v>99</v>
      </c>
      <c r="J1081">
        <v>999</v>
      </c>
      <c r="K1081">
        <v>99</v>
      </c>
      <c r="L1081">
        <v>6</v>
      </c>
      <c r="M1081">
        <v>99</v>
      </c>
      <c r="N1081">
        <v>99</v>
      </c>
      <c r="O1081">
        <v>99</v>
      </c>
      <c r="P1081">
        <v>99</v>
      </c>
      <c r="Q1081">
        <v>16</v>
      </c>
      <c r="R1081">
        <v>19</v>
      </c>
      <c r="S1081">
        <v>6</v>
      </c>
      <c r="T1081">
        <v>6</v>
      </c>
      <c r="U1081">
        <v>27.952631578947376</v>
      </c>
      <c r="V1081">
        <v>21.052631578947377</v>
      </c>
      <c r="W1081">
        <v>5.2631578947368443</v>
      </c>
      <c r="X1081">
        <v>78.947368421052644</v>
      </c>
      <c r="Y1081">
        <v>63.15789473684211</v>
      </c>
      <c r="Z1081">
        <v>26.315789473684205</v>
      </c>
      <c r="AA1081">
        <v>10.478216422205731</v>
      </c>
      <c r="AB1081">
        <v>0</v>
      </c>
      <c r="AC1081">
        <v>2.0261449005179104</v>
      </c>
      <c r="AE1081">
        <v>53.547880434531933</v>
      </c>
      <c r="AG1081">
        <v>21.348314606741575</v>
      </c>
      <c r="AH1081">
        <v>15.708834925611525</v>
      </c>
      <c r="AI1081">
        <v>19</v>
      </c>
      <c r="AJ1081">
        <v>111.64210526315794</v>
      </c>
      <c r="AK1081">
        <v>19.043973805419355</v>
      </c>
    </row>
    <row r="1082" spans="1:37">
      <c r="A1082">
        <v>16</v>
      </c>
      <c r="B1082">
        <v>67</v>
      </c>
      <c r="C1082">
        <v>2024</v>
      </c>
      <c r="D1082">
        <v>7</v>
      </c>
      <c r="E1082">
        <v>99</v>
      </c>
      <c r="F1082">
        <v>99</v>
      </c>
      <c r="G1082">
        <v>99</v>
      </c>
      <c r="H1082">
        <v>99</v>
      </c>
      <c r="I1082">
        <v>99</v>
      </c>
      <c r="J1082">
        <v>999</v>
      </c>
      <c r="K1082">
        <v>99</v>
      </c>
      <c r="L1082">
        <v>6</v>
      </c>
      <c r="M1082">
        <v>99</v>
      </c>
      <c r="N1082">
        <v>99</v>
      </c>
      <c r="O1082">
        <v>99</v>
      </c>
      <c r="P1082">
        <v>99</v>
      </c>
      <c r="Q1082">
        <v>2</v>
      </c>
      <c r="R1082">
        <v>2</v>
      </c>
      <c r="S1082">
        <v>6</v>
      </c>
      <c r="T1082">
        <v>6.5</v>
      </c>
      <c r="U1082">
        <v>24.65</v>
      </c>
      <c r="V1082">
        <v>50</v>
      </c>
      <c r="W1082">
        <v>0</v>
      </c>
      <c r="X1082">
        <v>100</v>
      </c>
      <c r="Y1082">
        <v>50</v>
      </c>
      <c r="Z1082">
        <v>0</v>
      </c>
      <c r="AA1082">
        <v>3.0500000000000007</v>
      </c>
      <c r="AB1082">
        <v>0</v>
      </c>
      <c r="AC1082">
        <v>1.5</v>
      </c>
      <c r="AE1082">
        <v>-99.999999999999673</v>
      </c>
      <c r="AG1082">
        <v>8</v>
      </c>
      <c r="AH1082">
        <v>5.07201646090535</v>
      </c>
      <c r="AI1082">
        <v>2</v>
      </c>
      <c r="AJ1082">
        <v>111</v>
      </c>
      <c r="AK1082">
        <v>17.920519857200837</v>
      </c>
    </row>
    <row r="1083" spans="1:37">
      <c r="A1083">
        <v>16</v>
      </c>
      <c r="B1083">
        <v>68</v>
      </c>
      <c r="C1083">
        <v>2024</v>
      </c>
      <c r="D1083">
        <v>8</v>
      </c>
      <c r="E1083">
        <v>99</v>
      </c>
      <c r="F1083">
        <v>99</v>
      </c>
      <c r="G1083">
        <v>99</v>
      </c>
      <c r="H1083">
        <v>99</v>
      </c>
      <c r="I1083">
        <v>99</v>
      </c>
      <c r="J1083">
        <v>999</v>
      </c>
      <c r="K1083">
        <v>99</v>
      </c>
      <c r="L1083">
        <v>6</v>
      </c>
      <c r="M1083">
        <v>99</v>
      </c>
      <c r="N1083">
        <v>99</v>
      </c>
      <c r="O1083">
        <v>99</v>
      </c>
      <c r="P1083">
        <v>99</v>
      </c>
      <c r="Q1083">
        <v>8</v>
      </c>
      <c r="R1083">
        <v>8</v>
      </c>
      <c r="S1083">
        <v>6</v>
      </c>
      <c r="T1083">
        <v>7.625</v>
      </c>
      <c r="U1083">
        <v>22.725000000000001</v>
      </c>
      <c r="V1083">
        <v>25</v>
      </c>
      <c r="W1083">
        <v>25</v>
      </c>
      <c r="X1083">
        <v>100</v>
      </c>
      <c r="Y1083">
        <v>50</v>
      </c>
      <c r="Z1083">
        <v>0</v>
      </c>
      <c r="AA1083">
        <v>4.6197267235194595</v>
      </c>
      <c r="AB1083">
        <v>0</v>
      </c>
      <c r="AC1083">
        <v>0.99215674164922163</v>
      </c>
      <c r="AE1083">
        <v>-42.612151787412152</v>
      </c>
      <c r="AG1083">
        <v>6.0606060606060606</v>
      </c>
      <c r="AH1083">
        <v>3.1745477404484181</v>
      </c>
      <c r="AI1083">
        <v>8</v>
      </c>
      <c r="AJ1083">
        <v>105.8125</v>
      </c>
      <c r="AK1083">
        <v>18.949577201339675</v>
      </c>
    </row>
    <row r="1084" spans="1:37">
      <c r="A1084">
        <v>16</v>
      </c>
      <c r="B1084">
        <v>69</v>
      </c>
      <c r="C1084">
        <v>2024</v>
      </c>
      <c r="D1084">
        <v>9</v>
      </c>
      <c r="E1084">
        <v>99</v>
      </c>
      <c r="F1084">
        <v>99</v>
      </c>
      <c r="G1084">
        <v>99</v>
      </c>
      <c r="H1084">
        <v>99</v>
      </c>
      <c r="I1084">
        <v>99</v>
      </c>
      <c r="J1084">
        <v>999</v>
      </c>
      <c r="K1084">
        <v>99</v>
      </c>
      <c r="L1084">
        <v>6</v>
      </c>
      <c r="M1084">
        <v>99</v>
      </c>
      <c r="N1084">
        <v>99</v>
      </c>
      <c r="O1084">
        <v>99</v>
      </c>
      <c r="P1084">
        <v>99</v>
      </c>
      <c r="Q1084">
        <v>19</v>
      </c>
      <c r="R1084">
        <v>22</v>
      </c>
      <c r="S1084">
        <v>6</v>
      </c>
      <c r="T1084">
        <v>7.1818181818181808</v>
      </c>
      <c r="U1084">
        <v>23.099999999999994</v>
      </c>
      <c r="V1084">
        <v>18.181818181818183</v>
      </c>
      <c r="W1084">
        <v>9.0909090909090917</v>
      </c>
      <c r="X1084">
        <v>100</v>
      </c>
      <c r="Y1084">
        <v>31.818181818181817</v>
      </c>
      <c r="Z1084">
        <v>4.5454545454545459</v>
      </c>
      <c r="AA1084">
        <v>5.9399265376540908</v>
      </c>
      <c r="AB1084">
        <v>0</v>
      </c>
      <c r="AC1084">
        <v>1.3696835612108516</v>
      </c>
      <c r="AE1084">
        <v>-57.713355252500072</v>
      </c>
      <c r="AG1084">
        <v>9.6491228070175445</v>
      </c>
      <c r="AH1084">
        <v>5.7191087103308575</v>
      </c>
      <c r="AI1084">
        <v>22</v>
      </c>
      <c r="AJ1084">
        <v>105.75</v>
      </c>
      <c r="AK1084">
        <v>19.210395552851701</v>
      </c>
    </row>
    <row r="1085" spans="1:37">
      <c r="A1085">
        <v>16</v>
      </c>
      <c r="B1085">
        <v>70</v>
      </c>
      <c r="C1085">
        <v>2024</v>
      </c>
      <c r="D1085">
        <v>10</v>
      </c>
      <c r="E1085">
        <v>99</v>
      </c>
      <c r="F1085">
        <v>99</v>
      </c>
      <c r="G1085">
        <v>99</v>
      </c>
      <c r="H1085">
        <v>99</v>
      </c>
      <c r="I1085">
        <v>99</v>
      </c>
      <c r="J1085">
        <v>999</v>
      </c>
      <c r="K1085">
        <v>99</v>
      </c>
      <c r="L1085">
        <v>6</v>
      </c>
      <c r="M1085">
        <v>99</v>
      </c>
      <c r="N1085">
        <v>99</v>
      </c>
      <c r="O1085">
        <v>99</v>
      </c>
      <c r="P1085">
        <v>99</v>
      </c>
      <c r="Q1085">
        <v>31</v>
      </c>
      <c r="R1085">
        <v>41</v>
      </c>
      <c r="S1085">
        <v>6</v>
      </c>
      <c r="T1085">
        <v>6.5121951219512209</v>
      </c>
      <c r="U1085">
        <v>24.599999999999994</v>
      </c>
      <c r="V1085">
        <v>29.268292682926838</v>
      </c>
      <c r="W1085">
        <v>4.8780487804878048</v>
      </c>
      <c r="X1085">
        <v>97.560975609756099</v>
      </c>
      <c r="Y1085">
        <v>58.536585365853675</v>
      </c>
      <c r="Z1085">
        <v>4.8780487804878048</v>
      </c>
      <c r="AA1085">
        <v>5.2955112146411603</v>
      </c>
      <c r="AB1085">
        <v>0</v>
      </c>
      <c r="AC1085">
        <v>1.3814441227811063</v>
      </c>
      <c r="AE1085">
        <v>-51.27802190633416</v>
      </c>
      <c r="AG1085">
        <v>7.5367647058823524</v>
      </c>
      <c r="AH1085">
        <v>4.4929905605324221</v>
      </c>
      <c r="AI1085">
        <v>41</v>
      </c>
      <c r="AJ1085">
        <v>108.24146341463415</v>
      </c>
      <c r="AK1085">
        <v>19.171488669787003</v>
      </c>
    </row>
    <row r="1086" spans="1:37">
      <c r="A1086">
        <v>16</v>
      </c>
      <c r="B1086">
        <v>71</v>
      </c>
      <c r="C1086">
        <v>2024</v>
      </c>
      <c r="D1086">
        <v>11</v>
      </c>
      <c r="E1086">
        <v>99</v>
      </c>
      <c r="F1086">
        <v>99</v>
      </c>
      <c r="G1086">
        <v>99</v>
      </c>
      <c r="H1086">
        <v>99</v>
      </c>
      <c r="I1086">
        <v>99</v>
      </c>
      <c r="J1086">
        <v>999</v>
      </c>
      <c r="K1086">
        <v>99</v>
      </c>
      <c r="L1086">
        <v>6</v>
      </c>
      <c r="M1086">
        <v>99</v>
      </c>
      <c r="N1086">
        <v>99</v>
      </c>
      <c r="O1086">
        <v>99</v>
      </c>
      <c r="P1086">
        <v>99</v>
      </c>
      <c r="Q1086">
        <v>30</v>
      </c>
      <c r="R1086">
        <v>35</v>
      </c>
      <c r="S1086">
        <v>6</v>
      </c>
      <c r="T1086">
        <v>5.4</v>
      </c>
      <c r="U1086">
        <v>25.125714285714281</v>
      </c>
      <c r="V1086">
        <v>40</v>
      </c>
      <c r="W1086">
        <v>0</v>
      </c>
      <c r="X1086">
        <v>100</v>
      </c>
      <c r="Y1086">
        <v>57.142857142857153</v>
      </c>
      <c r="Z1086">
        <v>2.8571428571428577</v>
      </c>
      <c r="AA1086">
        <v>4.8515295294896701</v>
      </c>
      <c r="AB1086">
        <v>0</v>
      </c>
      <c r="AC1086">
        <v>0.93197179601714619</v>
      </c>
      <c r="AE1086">
        <v>-33.844731669879096</v>
      </c>
      <c r="AG1086">
        <v>11.326860841423947</v>
      </c>
      <c r="AH1086">
        <v>6.9560677730141869</v>
      </c>
      <c r="AI1086">
        <v>35</v>
      </c>
      <c r="AJ1086">
        <v>108.28285714285705</v>
      </c>
      <c r="AK1086">
        <v>19.593137459868224</v>
      </c>
    </row>
    <row r="1087" spans="1:37">
      <c r="A1087">
        <v>16</v>
      </c>
      <c r="B1087">
        <v>72</v>
      </c>
      <c r="C1087">
        <v>2024</v>
      </c>
      <c r="D1087">
        <v>12</v>
      </c>
      <c r="E1087">
        <v>99</v>
      </c>
      <c r="F1087">
        <v>99</v>
      </c>
      <c r="G1087">
        <v>99</v>
      </c>
      <c r="H1087">
        <v>99</v>
      </c>
      <c r="I1087">
        <v>99</v>
      </c>
      <c r="J1087">
        <v>999</v>
      </c>
      <c r="K1087">
        <v>99</v>
      </c>
      <c r="L1087">
        <v>6</v>
      </c>
      <c r="M1087">
        <v>99</v>
      </c>
      <c r="N1087">
        <v>99</v>
      </c>
      <c r="O1087">
        <v>99</v>
      </c>
      <c r="P1087">
        <v>99</v>
      </c>
      <c r="Q1087">
        <v>6</v>
      </c>
      <c r="R1087">
        <v>6</v>
      </c>
      <c r="S1087">
        <v>6</v>
      </c>
      <c r="T1087">
        <v>5.3333333333333321</v>
      </c>
      <c r="U1087">
        <v>26.86666666666666</v>
      </c>
      <c r="V1087">
        <v>50</v>
      </c>
      <c r="W1087">
        <v>0</v>
      </c>
      <c r="X1087">
        <v>100</v>
      </c>
      <c r="Y1087">
        <v>66.666666666666686</v>
      </c>
      <c r="Z1087">
        <v>16.666666666666671</v>
      </c>
      <c r="AA1087">
        <v>6.1345107565495667</v>
      </c>
      <c r="AB1087">
        <v>0</v>
      </c>
      <c r="AC1087">
        <v>1.374368541872554</v>
      </c>
      <c r="AE1087">
        <v>-80.324505803399362</v>
      </c>
      <c r="AG1087">
        <v>5.7142857142857153</v>
      </c>
      <c r="AH1087">
        <v>3.9875327759362791</v>
      </c>
      <c r="AI1087">
        <v>6</v>
      </c>
      <c r="AJ1087">
        <v>111.2166666666667</v>
      </c>
      <c r="AK1087">
        <v>19.179268793636805</v>
      </c>
    </row>
    <row r="1088" spans="1:37">
      <c r="A1088">
        <v>16</v>
      </c>
      <c r="B1088">
        <v>73</v>
      </c>
      <c r="C1088">
        <v>2024</v>
      </c>
      <c r="D1088">
        <v>1</v>
      </c>
      <c r="E1088">
        <v>99</v>
      </c>
      <c r="F1088">
        <v>99</v>
      </c>
      <c r="G1088">
        <v>99</v>
      </c>
      <c r="H1088">
        <v>99</v>
      </c>
      <c r="I1088">
        <v>99</v>
      </c>
      <c r="J1088">
        <v>999</v>
      </c>
      <c r="K1088">
        <v>99</v>
      </c>
      <c r="L1088">
        <v>7</v>
      </c>
      <c r="M1088">
        <v>99</v>
      </c>
      <c r="N1088">
        <v>99</v>
      </c>
      <c r="O1088">
        <v>99</v>
      </c>
      <c r="P1088">
        <v>99</v>
      </c>
      <c r="Q1088">
        <v>41</v>
      </c>
      <c r="R1088">
        <v>45</v>
      </c>
      <c r="S1088">
        <v>7</v>
      </c>
      <c r="T1088">
        <v>6.0444444444444443</v>
      </c>
      <c r="U1088">
        <v>32.135555555555563</v>
      </c>
      <c r="V1088">
        <v>28.888888888888889</v>
      </c>
      <c r="W1088">
        <v>8.8888888888888893</v>
      </c>
      <c r="X1088">
        <v>100</v>
      </c>
      <c r="Y1088">
        <v>80</v>
      </c>
      <c r="Z1088">
        <v>40</v>
      </c>
      <c r="AA1088">
        <v>8.7217520043103622</v>
      </c>
      <c r="AB1088">
        <v>0</v>
      </c>
      <c r="AC1088">
        <v>1.5910242061927782</v>
      </c>
      <c r="AE1088">
        <v>36.517146720427952</v>
      </c>
      <c r="AG1088">
        <v>15.734265734265733</v>
      </c>
      <c r="AH1088">
        <v>12.221424043946756</v>
      </c>
      <c r="AI1088">
        <v>29</v>
      </c>
      <c r="AJ1088">
        <v>115.40344827586202</v>
      </c>
      <c r="AK1088">
        <v>21.932186551747797</v>
      </c>
    </row>
    <row r="1089" spans="1:37">
      <c r="A1089">
        <v>16</v>
      </c>
      <c r="B1089">
        <v>74</v>
      </c>
      <c r="C1089">
        <v>2024</v>
      </c>
      <c r="D1089">
        <v>2</v>
      </c>
      <c r="E1089">
        <v>99</v>
      </c>
      <c r="F1089">
        <v>99</v>
      </c>
      <c r="G1089">
        <v>99</v>
      </c>
      <c r="H1089">
        <v>99</v>
      </c>
      <c r="I1089">
        <v>99</v>
      </c>
      <c r="J1089">
        <v>999</v>
      </c>
      <c r="K1089">
        <v>99</v>
      </c>
      <c r="L1089">
        <v>7</v>
      </c>
      <c r="M1089">
        <v>99</v>
      </c>
      <c r="N1089">
        <v>99</v>
      </c>
      <c r="O1089">
        <v>99</v>
      </c>
      <c r="P1089">
        <v>99</v>
      </c>
      <c r="Q1089">
        <v>44</v>
      </c>
      <c r="R1089">
        <v>50</v>
      </c>
      <c r="S1089">
        <v>7</v>
      </c>
      <c r="T1089">
        <v>6.4</v>
      </c>
      <c r="U1089">
        <v>35.455999999999989</v>
      </c>
      <c r="V1089">
        <v>14</v>
      </c>
      <c r="W1089">
        <v>16</v>
      </c>
      <c r="X1089">
        <v>100</v>
      </c>
      <c r="Y1089">
        <v>96</v>
      </c>
      <c r="Z1089">
        <v>64</v>
      </c>
      <c r="AA1089">
        <v>7.125620253704275</v>
      </c>
      <c r="AB1089">
        <v>0</v>
      </c>
      <c r="AC1089">
        <v>1.5999999999999972</v>
      </c>
      <c r="AE1089">
        <v>13.293579594107319</v>
      </c>
      <c r="AG1089">
        <v>15.822784810126588</v>
      </c>
      <c r="AH1089">
        <v>13.49666161658457</v>
      </c>
      <c r="AI1089">
        <v>34</v>
      </c>
      <c r="AJ1089">
        <v>116.23823529411764</v>
      </c>
      <c r="AK1089">
        <v>22.610369329809849</v>
      </c>
    </row>
    <row r="1090" spans="1:37">
      <c r="A1090">
        <v>16</v>
      </c>
      <c r="B1090">
        <v>75</v>
      </c>
      <c r="C1090">
        <v>2024</v>
      </c>
      <c r="D1090">
        <v>3</v>
      </c>
      <c r="E1090">
        <v>99</v>
      </c>
      <c r="F1090">
        <v>99</v>
      </c>
      <c r="G1090">
        <v>99</v>
      </c>
      <c r="H1090">
        <v>99</v>
      </c>
      <c r="I1090">
        <v>99</v>
      </c>
      <c r="J1090">
        <v>999</v>
      </c>
      <c r="K1090">
        <v>99</v>
      </c>
      <c r="L1090">
        <v>7</v>
      </c>
      <c r="M1090">
        <v>99</v>
      </c>
      <c r="N1090">
        <v>99</v>
      </c>
      <c r="O1090">
        <v>99</v>
      </c>
      <c r="P1090">
        <v>99</v>
      </c>
      <c r="Q1090">
        <v>285</v>
      </c>
      <c r="R1090">
        <v>323</v>
      </c>
      <c r="S1090">
        <v>7</v>
      </c>
      <c r="T1090">
        <v>6.5603715170278631</v>
      </c>
      <c r="U1090">
        <v>35.837461300309577</v>
      </c>
      <c r="V1090">
        <v>28.173374613003102</v>
      </c>
      <c r="W1090">
        <v>13.622291021671828</v>
      </c>
      <c r="X1090">
        <v>99.690402476780221</v>
      </c>
      <c r="Y1090">
        <v>96.904024767801886</v>
      </c>
      <c r="Z1090">
        <v>54.179566563467489</v>
      </c>
      <c r="AA1090">
        <v>6.9272461386788908</v>
      </c>
      <c r="AB1090">
        <v>0</v>
      </c>
      <c r="AC1090">
        <v>1.7218076355393812</v>
      </c>
      <c r="AE1090">
        <v>6.6246980844463277</v>
      </c>
      <c r="AG1090">
        <v>14.823313446535105</v>
      </c>
      <c r="AH1090">
        <v>12.076757913977548</v>
      </c>
      <c r="AI1090">
        <v>268</v>
      </c>
      <c r="AJ1090">
        <v>116.72574626865671</v>
      </c>
      <c r="AK1090">
        <v>22.639459915227047</v>
      </c>
    </row>
    <row r="1091" spans="1:37">
      <c r="A1091">
        <v>16</v>
      </c>
      <c r="B1091">
        <v>76</v>
      </c>
      <c r="C1091">
        <v>2024</v>
      </c>
      <c r="D1091">
        <v>4</v>
      </c>
      <c r="E1091">
        <v>99</v>
      </c>
      <c r="F1091">
        <v>99</v>
      </c>
      <c r="G1091">
        <v>99</v>
      </c>
      <c r="H1091">
        <v>99</v>
      </c>
      <c r="I1091">
        <v>99</v>
      </c>
      <c r="J1091">
        <v>999</v>
      </c>
      <c r="K1091">
        <v>99</v>
      </c>
      <c r="L1091">
        <v>7</v>
      </c>
      <c r="M1091">
        <v>99</v>
      </c>
      <c r="N1091">
        <v>99</v>
      </c>
      <c r="O1091">
        <v>99</v>
      </c>
      <c r="P1091">
        <v>99</v>
      </c>
      <c r="Q1091">
        <v>68</v>
      </c>
      <c r="R1091">
        <v>80</v>
      </c>
      <c r="S1091">
        <v>7</v>
      </c>
      <c r="T1091">
        <v>7.1124999999999998</v>
      </c>
      <c r="U1091">
        <v>35.402499999999989</v>
      </c>
      <c r="V1091">
        <v>21.25</v>
      </c>
      <c r="W1091">
        <v>13.75</v>
      </c>
      <c r="X1091">
        <v>100</v>
      </c>
      <c r="Y1091">
        <v>92.5</v>
      </c>
      <c r="Z1091">
        <v>53.75</v>
      </c>
      <c r="AA1091">
        <v>7.8841133775460932</v>
      </c>
      <c r="AB1091">
        <v>0</v>
      </c>
      <c r="AC1091">
        <v>1.5165235738358973</v>
      </c>
      <c r="AE1091">
        <v>19.976414315017699</v>
      </c>
      <c r="AG1091">
        <v>19.464720194647203</v>
      </c>
      <c r="AH1091">
        <v>17.623925028935545</v>
      </c>
      <c r="AI1091">
        <v>56</v>
      </c>
      <c r="AJ1091">
        <v>115.0071428571428</v>
      </c>
      <c r="AK1091">
        <v>22.369323147528466</v>
      </c>
    </row>
    <row r="1092" spans="1:37">
      <c r="A1092">
        <v>16</v>
      </c>
      <c r="B1092">
        <v>77</v>
      </c>
      <c r="C1092">
        <v>2024</v>
      </c>
      <c r="D1092">
        <v>5</v>
      </c>
      <c r="E1092">
        <v>99</v>
      </c>
      <c r="F1092">
        <v>99</v>
      </c>
      <c r="G1092">
        <v>99</v>
      </c>
      <c r="H1092">
        <v>99</v>
      </c>
      <c r="I1092">
        <v>99</v>
      </c>
      <c r="J1092">
        <v>999</v>
      </c>
      <c r="K1092">
        <v>99</v>
      </c>
      <c r="L1092">
        <v>7</v>
      </c>
      <c r="M1092">
        <v>99</v>
      </c>
      <c r="N1092">
        <v>99</v>
      </c>
      <c r="O1092">
        <v>99</v>
      </c>
      <c r="P1092">
        <v>99</v>
      </c>
      <c r="Q1092">
        <v>15</v>
      </c>
      <c r="R1092">
        <v>16</v>
      </c>
      <c r="S1092">
        <v>7</v>
      </c>
      <c r="T1092">
        <v>7.3125</v>
      </c>
      <c r="U1092">
        <v>35.443749999999994</v>
      </c>
      <c r="V1092">
        <v>31.25</v>
      </c>
      <c r="W1092">
        <v>25</v>
      </c>
      <c r="X1092">
        <v>100</v>
      </c>
      <c r="Y1092">
        <v>100</v>
      </c>
      <c r="Z1092">
        <v>50</v>
      </c>
      <c r="AA1092">
        <v>4.6690428288355186</v>
      </c>
      <c r="AB1092">
        <v>0</v>
      </c>
      <c r="AC1092">
        <v>1.7218721642444883</v>
      </c>
      <c r="AE1092">
        <v>27.428068028390044</v>
      </c>
      <c r="AG1092">
        <v>11.851851851851851</v>
      </c>
      <c r="AH1092">
        <v>10.270759757312319</v>
      </c>
      <c r="AI1092">
        <v>16</v>
      </c>
      <c r="AJ1092">
        <v>116.56874999999998</v>
      </c>
      <c r="AK1092">
        <v>22.329576675227361</v>
      </c>
    </row>
    <row r="1093" spans="1:37">
      <c r="A1093">
        <v>16</v>
      </c>
      <c r="B1093">
        <v>78</v>
      </c>
      <c r="C1093">
        <v>2024</v>
      </c>
      <c r="D1093">
        <v>6</v>
      </c>
      <c r="E1093">
        <v>99</v>
      </c>
      <c r="F1093">
        <v>99</v>
      </c>
      <c r="G1093">
        <v>99</v>
      </c>
      <c r="H1093">
        <v>99</v>
      </c>
      <c r="I1093">
        <v>99</v>
      </c>
      <c r="J1093">
        <v>999</v>
      </c>
      <c r="K1093">
        <v>99</v>
      </c>
      <c r="L1093">
        <v>7</v>
      </c>
      <c r="M1093">
        <v>99</v>
      </c>
      <c r="N1093">
        <v>99</v>
      </c>
      <c r="O1093">
        <v>99</v>
      </c>
      <c r="P1093">
        <v>99</v>
      </c>
      <c r="Q1093">
        <v>14</v>
      </c>
      <c r="R1093">
        <v>15</v>
      </c>
      <c r="S1093">
        <v>7</v>
      </c>
      <c r="T1093">
        <v>7.1333333333333355</v>
      </c>
      <c r="U1093">
        <v>33.686666666666675</v>
      </c>
      <c r="V1093">
        <v>33.333333333333343</v>
      </c>
      <c r="W1093">
        <v>13.333333333333337</v>
      </c>
      <c r="X1093">
        <v>100</v>
      </c>
      <c r="Y1093">
        <v>93.333333333333314</v>
      </c>
      <c r="Z1093">
        <v>33.333333333333343</v>
      </c>
      <c r="AA1093">
        <v>7.2632285444483502</v>
      </c>
      <c r="AB1093">
        <v>0</v>
      </c>
      <c r="AC1093">
        <v>1.5434449203720284</v>
      </c>
      <c r="AE1093">
        <v>-15.505452760082289</v>
      </c>
      <c r="AG1093">
        <v>16.853932584269664</v>
      </c>
      <c r="AH1093">
        <v>14.945724511224819</v>
      </c>
      <c r="AI1093">
        <v>15</v>
      </c>
      <c r="AJ1093">
        <v>115.82666666666664</v>
      </c>
      <c r="AK1093">
        <v>21.394110470879625</v>
      </c>
    </row>
    <row r="1094" spans="1:37">
      <c r="A1094">
        <v>16</v>
      </c>
      <c r="B1094">
        <v>79</v>
      </c>
      <c r="C1094">
        <v>2024</v>
      </c>
      <c r="D1094">
        <v>7</v>
      </c>
      <c r="E1094">
        <v>99</v>
      </c>
      <c r="F1094">
        <v>99</v>
      </c>
      <c r="G1094">
        <v>99</v>
      </c>
      <c r="H1094">
        <v>99</v>
      </c>
      <c r="I1094">
        <v>99</v>
      </c>
      <c r="J1094">
        <v>999</v>
      </c>
      <c r="K1094">
        <v>99</v>
      </c>
      <c r="L1094">
        <v>7</v>
      </c>
      <c r="M1094">
        <v>99</v>
      </c>
      <c r="N1094">
        <v>99</v>
      </c>
      <c r="O1094">
        <v>99</v>
      </c>
      <c r="P1094">
        <v>99</v>
      </c>
      <c r="Q1094">
        <v>3</v>
      </c>
      <c r="R1094">
        <v>4</v>
      </c>
      <c r="S1094">
        <v>7</v>
      </c>
      <c r="T1094">
        <v>8</v>
      </c>
      <c r="U1094">
        <v>27.05</v>
      </c>
      <c r="V1094">
        <v>25</v>
      </c>
      <c r="W1094">
        <v>25</v>
      </c>
      <c r="X1094">
        <v>100</v>
      </c>
      <c r="Y1094">
        <v>75</v>
      </c>
      <c r="Z1094">
        <v>0</v>
      </c>
      <c r="AA1094">
        <v>4.5213382974513321</v>
      </c>
      <c r="AB1094">
        <v>0</v>
      </c>
      <c r="AC1094">
        <v>2.1213203435596424</v>
      </c>
      <c r="AE1094">
        <v>59.429434201451954</v>
      </c>
      <c r="AG1094">
        <v>16</v>
      </c>
      <c r="AH1094">
        <v>11.13168724279835</v>
      </c>
      <c r="AI1094">
        <v>4</v>
      </c>
      <c r="AJ1094">
        <v>109.47499999999999</v>
      </c>
      <c r="AK1094">
        <v>20.428342349108902</v>
      </c>
    </row>
    <row r="1095" spans="1:37">
      <c r="A1095">
        <v>16</v>
      </c>
      <c r="B1095">
        <v>80</v>
      </c>
      <c r="C1095">
        <v>2024</v>
      </c>
      <c r="D1095">
        <v>8</v>
      </c>
      <c r="E1095">
        <v>99</v>
      </c>
      <c r="F1095">
        <v>99</v>
      </c>
      <c r="G1095">
        <v>99</v>
      </c>
      <c r="H1095">
        <v>99</v>
      </c>
      <c r="I1095">
        <v>99</v>
      </c>
      <c r="J1095">
        <v>999</v>
      </c>
      <c r="K1095">
        <v>99</v>
      </c>
      <c r="L1095">
        <v>7</v>
      </c>
      <c r="M1095">
        <v>99</v>
      </c>
      <c r="N1095">
        <v>99</v>
      </c>
      <c r="O1095">
        <v>99</v>
      </c>
      <c r="P1095">
        <v>99</v>
      </c>
      <c r="Q1095">
        <v>12</v>
      </c>
      <c r="R1095">
        <v>14</v>
      </c>
      <c r="S1095">
        <v>7</v>
      </c>
      <c r="T1095">
        <v>7.8571428571428559</v>
      </c>
      <c r="U1095">
        <v>27.392857142857153</v>
      </c>
      <c r="V1095">
        <v>7.1428571428571441</v>
      </c>
      <c r="W1095">
        <v>7.1428571428571441</v>
      </c>
      <c r="X1095">
        <v>100</v>
      </c>
      <c r="Y1095">
        <v>71.428571428571445</v>
      </c>
      <c r="Z1095">
        <v>14.285714285714288</v>
      </c>
      <c r="AA1095">
        <v>5.0901114618323859</v>
      </c>
      <c r="AB1095">
        <v>0</v>
      </c>
      <c r="AC1095">
        <v>0.83299312783504575</v>
      </c>
      <c r="AE1095">
        <v>-14.006453956483519</v>
      </c>
      <c r="AG1095">
        <v>10.606060606060607</v>
      </c>
      <c r="AH1095">
        <v>6.6965844799888279</v>
      </c>
      <c r="AI1095">
        <v>14</v>
      </c>
      <c r="AJ1095">
        <v>108.1</v>
      </c>
      <c r="AK1095">
        <v>21.511639826861312</v>
      </c>
    </row>
    <row r="1096" spans="1:37">
      <c r="A1096">
        <v>16</v>
      </c>
      <c r="B1096">
        <v>81</v>
      </c>
      <c r="C1096">
        <v>2024</v>
      </c>
      <c r="D1096">
        <v>9</v>
      </c>
      <c r="E1096">
        <v>99</v>
      </c>
      <c r="F1096">
        <v>99</v>
      </c>
      <c r="G1096">
        <v>99</v>
      </c>
      <c r="H1096">
        <v>99</v>
      </c>
      <c r="I1096">
        <v>99</v>
      </c>
      <c r="J1096">
        <v>999</v>
      </c>
      <c r="K1096">
        <v>99</v>
      </c>
      <c r="L1096">
        <v>7</v>
      </c>
      <c r="M1096">
        <v>99</v>
      </c>
      <c r="N1096">
        <v>99</v>
      </c>
      <c r="O1096">
        <v>99</v>
      </c>
      <c r="P1096">
        <v>99</v>
      </c>
      <c r="Q1096">
        <v>19</v>
      </c>
      <c r="R1096">
        <v>28</v>
      </c>
      <c r="S1096">
        <v>7</v>
      </c>
      <c r="T1096">
        <v>7.8214285714285694</v>
      </c>
      <c r="U1096">
        <v>26.728571428571424</v>
      </c>
      <c r="V1096">
        <v>14.285714285714288</v>
      </c>
      <c r="W1096">
        <v>25</v>
      </c>
      <c r="X1096">
        <v>100</v>
      </c>
      <c r="Y1096">
        <v>67.85714285714289</v>
      </c>
      <c r="Z1096">
        <v>7.1428571428571441</v>
      </c>
      <c r="AA1096">
        <v>5.7687493781369215</v>
      </c>
      <c r="AB1096">
        <v>0</v>
      </c>
      <c r="AC1096">
        <v>1.0708331678974976</v>
      </c>
      <c r="AE1096">
        <v>-48.713037493908317</v>
      </c>
      <c r="AG1096">
        <v>12.280701754385968</v>
      </c>
      <c r="AH1096">
        <v>8.4222372270988064</v>
      </c>
      <c r="AI1096">
        <v>28</v>
      </c>
      <c r="AJ1096">
        <v>107.54285714285717</v>
      </c>
      <c r="AK1096">
        <v>21.190523282038392</v>
      </c>
    </row>
    <row r="1097" spans="1:37">
      <c r="A1097">
        <v>16</v>
      </c>
      <c r="B1097">
        <v>82</v>
      </c>
      <c r="C1097">
        <v>2024</v>
      </c>
      <c r="D1097">
        <v>10</v>
      </c>
      <c r="E1097">
        <v>99</v>
      </c>
      <c r="F1097">
        <v>99</v>
      </c>
      <c r="G1097">
        <v>99</v>
      </c>
      <c r="H1097">
        <v>99</v>
      </c>
      <c r="I1097">
        <v>99</v>
      </c>
      <c r="J1097">
        <v>999</v>
      </c>
      <c r="K1097">
        <v>99</v>
      </c>
      <c r="L1097">
        <v>7</v>
      </c>
      <c r="M1097">
        <v>99</v>
      </c>
      <c r="N1097">
        <v>99</v>
      </c>
      <c r="O1097">
        <v>99</v>
      </c>
      <c r="P1097">
        <v>99</v>
      </c>
      <c r="Q1097">
        <v>69</v>
      </c>
      <c r="R1097">
        <v>81</v>
      </c>
      <c r="S1097">
        <v>7</v>
      </c>
      <c r="T1097">
        <v>7.0246913580246932</v>
      </c>
      <c r="U1097">
        <v>30.708641975308641</v>
      </c>
      <c r="V1097">
        <v>24.691358024691361</v>
      </c>
      <c r="W1097">
        <v>8.6419753086419746</v>
      </c>
      <c r="X1097">
        <v>100</v>
      </c>
      <c r="Y1097">
        <v>87.654320987654302</v>
      </c>
      <c r="Z1097">
        <v>29.629629629629633</v>
      </c>
      <c r="AA1097">
        <v>6.2452193574313712</v>
      </c>
      <c r="AB1097">
        <v>0</v>
      </c>
      <c r="AC1097">
        <v>1.2666209411042575</v>
      </c>
      <c r="AE1097">
        <v>-38.255559296002545</v>
      </c>
      <c r="AG1097">
        <v>14.88970588235294</v>
      </c>
      <c r="AH1097">
        <v>11.080571802764572</v>
      </c>
      <c r="AI1097">
        <v>81</v>
      </c>
      <c r="AJ1097">
        <v>112.3493827160494</v>
      </c>
      <c r="AK1097">
        <v>21.387691558966527</v>
      </c>
    </row>
    <row r="1098" spans="1:37">
      <c r="A1098">
        <v>16</v>
      </c>
      <c r="B1098">
        <v>83</v>
      </c>
      <c r="C1098">
        <v>2024</v>
      </c>
      <c r="D1098">
        <v>11</v>
      </c>
      <c r="E1098">
        <v>99</v>
      </c>
      <c r="F1098">
        <v>99</v>
      </c>
      <c r="G1098">
        <v>99</v>
      </c>
      <c r="H1098">
        <v>99</v>
      </c>
      <c r="I1098">
        <v>99</v>
      </c>
      <c r="J1098">
        <v>999</v>
      </c>
      <c r="K1098">
        <v>99</v>
      </c>
      <c r="L1098">
        <v>7</v>
      </c>
      <c r="M1098">
        <v>99</v>
      </c>
      <c r="N1098">
        <v>99</v>
      </c>
      <c r="O1098">
        <v>99</v>
      </c>
      <c r="P1098">
        <v>99</v>
      </c>
      <c r="Q1098">
        <v>43</v>
      </c>
      <c r="R1098">
        <v>48</v>
      </c>
      <c r="S1098">
        <v>7</v>
      </c>
      <c r="T1098">
        <v>5.958333333333333</v>
      </c>
      <c r="U1098">
        <v>31.118750000000009</v>
      </c>
      <c r="V1098">
        <v>50</v>
      </c>
      <c r="W1098">
        <v>0</v>
      </c>
      <c r="X1098">
        <v>100</v>
      </c>
      <c r="Y1098">
        <v>89.583333333333314</v>
      </c>
      <c r="Z1098">
        <v>22.916666666666671</v>
      </c>
      <c r="AA1098">
        <v>5.8703228279343298</v>
      </c>
      <c r="AB1098">
        <v>0</v>
      </c>
      <c r="AC1098">
        <v>1.3378828631668624</v>
      </c>
      <c r="AE1098">
        <v>-29.964910289985177</v>
      </c>
      <c r="AG1098">
        <v>15.533980582524276</v>
      </c>
      <c r="AH1098">
        <v>11.81519039407698</v>
      </c>
      <c r="AI1098">
        <v>48</v>
      </c>
      <c r="AJ1098">
        <v>112.30625000000002</v>
      </c>
      <c r="AK1098">
        <v>21.793941385135515</v>
      </c>
    </row>
    <row r="1099" spans="1:37">
      <c r="A1099">
        <v>16</v>
      </c>
      <c r="B1099">
        <v>84</v>
      </c>
      <c r="C1099">
        <v>2024</v>
      </c>
      <c r="D1099">
        <v>12</v>
      </c>
      <c r="E1099">
        <v>99</v>
      </c>
      <c r="F1099">
        <v>99</v>
      </c>
      <c r="G1099">
        <v>99</v>
      </c>
      <c r="H1099">
        <v>99</v>
      </c>
      <c r="I1099">
        <v>99</v>
      </c>
      <c r="J1099">
        <v>999</v>
      </c>
      <c r="K1099">
        <v>99</v>
      </c>
      <c r="L1099">
        <v>7</v>
      </c>
      <c r="M1099">
        <v>99</v>
      </c>
      <c r="N1099">
        <v>99</v>
      </c>
      <c r="O1099">
        <v>99</v>
      </c>
      <c r="P1099">
        <v>99</v>
      </c>
      <c r="Q1099">
        <v>15</v>
      </c>
      <c r="R1099">
        <v>16</v>
      </c>
      <c r="S1099">
        <v>7</v>
      </c>
      <c r="T1099">
        <v>5.6875</v>
      </c>
      <c r="U1099">
        <v>32.718749999999993</v>
      </c>
      <c r="V1099">
        <v>43.75</v>
      </c>
      <c r="W1099">
        <v>6.25</v>
      </c>
      <c r="X1099">
        <v>100</v>
      </c>
      <c r="Y1099">
        <v>100</v>
      </c>
      <c r="Z1099">
        <v>43.75</v>
      </c>
      <c r="AA1099">
        <v>5.1167883909245839</v>
      </c>
      <c r="AB1099">
        <v>0</v>
      </c>
      <c r="AC1099">
        <v>1.3095204274848102</v>
      </c>
      <c r="AE1099">
        <v>-16.049315400950075</v>
      </c>
      <c r="AG1099">
        <v>15.238095238095244</v>
      </c>
      <c r="AH1099">
        <v>12.949586899520112</v>
      </c>
      <c r="AI1099">
        <v>16</v>
      </c>
      <c r="AJ1099">
        <v>113.18125000000001</v>
      </c>
      <c r="AK1099">
        <v>22.400257548495535</v>
      </c>
    </row>
    <row r="1100" spans="1:37">
      <c r="A1100">
        <v>16</v>
      </c>
      <c r="B1100">
        <v>85</v>
      </c>
      <c r="C1100">
        <v>2024</v>
      </c>
      <c r="D1100">
        <v>1</v>
      </c>
      <c r="E1100">
        <v>99</v>
      </c>
      <c r="F1100">
        <v>99</v>
      </c>
      <c r="G1100">
        <v>99</v>
      </c>
      <c r="H1100">
        <v>99</v>
      </c>
      <c r="I1100">
        <v>99</v>
      </c>
      <c r="J1100">
        <v>999</v>
      </c>
      <c r="K1100">
        <v>99</v>
      </c>
      <c r="L1100">
        <v>8</v>
      </c>
      <c r="M1100">
        <v>99</v>
      </c>
      <c r="N1100">
        <v>99</v>
      </c>
      <c r="O1100">
        <v>99</v>
      </c>
      <c r="P1100">
        <v>99</v>
      </c>
      <c r="Q1100">
        <v>57</v>
      </c>
      <c r="R1100">
        <v>62</v>
      </c>
      <c r="S1100">
        <v>8</v>
      </c>
      <c r="T1100">
        <v>6.564516129032258</v>
      </c>
      <c r="U1100">
        <v>38.198387096774177</v>
      </c>
      <c r="V1100">
        <v>16.129032258064512</v>
      </c>
      <c r="W1100">
        <v>9.6774193548387117</v>
      </c>
      <c r="X1100">
        <v>98.387096774193566</v>
      </c>
      <c r="Y1100">
        <v>95.161290322580641</v>
      </c>
      <c r="Z1100">
        <v>69.354838709677423</v>
      </c>
      <c r="AA1100">
        <v>8.3919795030248441</v>
      </c>
      <c r="AB1100">
        <v>0</v>
      </c>
      <c r="AC1100">
        <v>1.5199848019394651</v>
      </c>
      <c r="AE1100">
        <v>17.975096267542501</v>
      </c>
      <c r="AG1100">
        <v>21.67832167832168</v>
      </c>
      <c r="AH1100">
        <v>20.015212338897101</v>
      </c>
      <c r="AI1100">
        <v>50</v>
      </c>
      <c r="AJ1100">
        <v>117.03400000000001</v>
      </c>
      <c r="AK1100">
        <v>23.931398733881597</v>
      </c>
    </row>
    <row r="1101" spans="1:37">
      <c r="A1101">
        <v>16</v>
      </c>
      <c r="B1101">
        <v>86</v>
      </c>
      <c r="C1101">
        <v>2024</v>
      </c>
      <c r="D1101">
        <v>2</v>
      </c>
      <c r="E1101">
        <v>99</v>
      </c>
      <c r="F1101">
        <v>99</v>
      </c>
      <c r="G1101">
        <v>99</v>
      </c>
      <c r="H1101">
        <v>99</v>
      </c>
      <c r="I1101">
        <v>99</v>
      </c>
      <c r="J1101">
        <v>999</v>
      </c>
      <c r="K1101">
        <v>99</v>
      </c>
      <c r="L1101">
        <v>8</v>
      </c>
      <c r="M1101">
        <v>99</v>
      </c>
      <c r="N1101">
        <v>99</v>
      </c>
      <c r="O1101">
        <v>99</v>
      </c>
      <c r="P1101">
        <v>99</v>
      </c>
      <c r="Q1101">
        <v>70</v>
      </c>
      <c r="R1101">
        <v>78</v>
      </c>
      <c r="S1101">
        <v>8</v>
      </c>
      <c r="T1101">
        <v>6.4743589743589745</v>
      </c>
      <c r="U1101">
        <v>40.95128205128205</v>
      </c>
      <c r="V1101">
        <v>19.230769230769223</v>
      </c>
      <c r="W1101">
        <v>7.6923076923076898</v>
      </c>
      <c r="X1101">
        <v>100</v>
      </c>
      <c r="Y1101">
        <v>98.71794871794873</v>
      </c>
      <c r="Z1101">
        <v>76.923076923076891</v>
      </c>
      <c r="AA1101">
        <v>7.723386788485378</v>
      </c>
      <c r="AB1101">
        <v>0</v>
      </c>
      <c r="AC1101">
        <v>1.4825857433963228</v>
      </c>
      <c r="AE1101">
        <v>22.258698879535942</v>
      </c>
      <c r="AG1101">
        <v>24.683544303797472</v>
      </c>
      <c r="AH1101">
        <v>24.318048587372765</v>
      </c>
      <c r="AI1101">
        <v>62</v>
      </c>
      <c r="AJ1101">
        <v>118.32741935483864</v>
      </c>
      <c r="AK1101">
        <v>25.123910378898064</v>
      </c>
    </row>
    <row r="1102" spans="1:37">
      <c r="A1102">
        <v>16</v>
      </c>
      <c r="B1102">
        <v>87</v>
      </c>
      <c r="C1102">
        <v>2024</v>
      </c>
      <c r="D1102">
        <v>3</v>
      </c>
      <c r="E1102">
        <v>99</v>
      </c>
      <c r="F1102">
        <v>99</v>
      </c>
      <c r="G1102">
        <v>99</v>
      </c>
      <c r="H1102">
        <v>99</v>
      </c>
      <c r="I1102">
        <v>99</v>
      </c>
      <c r="J1102">
        <v>999</v>
      </c>
      <c r="K1102">
        <v>99</v>
      </c>
      <c r="L1102">
        <v>8</v>
      </c>
      <c r="M1102">
        <v>99</v>
      </c>
      <c r="N1102">
        <v>99</v>
      </c>
      <c r="O1102">
        <v>99</v>
      </c>
      <c r="P1102">
        <v>99</v>
      </c>
      <c r="Q1102">
        <v>418</v>
      </c>
      <c r="R1102">
        <v>472</v>
      </c>
      <c r="S1102">
        <v>8</v>
      </c>
      <c r="T1102">
        <v>6.9194915254237293</v>
      </c>
      <c r="U1102">
        <v>41.872881355932222</v>
      </c>
      <c r="V1102">
        <v>11.228813559322033</v>
      </c>
      <c r="W1102">
        <v>20.338983050847457</v>
      </c>
      <c r="X1102">
        <v>100</v>
      </c>
      <c r="Y1102">
        <v>99.788135593220318</v>
      </c>
      <c r="Z1102">
        <v>81.355932203389827</v>
      </c>
      <c r="AA1102">
        <v>7.5515646713725184</v>
      </c>
      <c r="AB1102">
        <v>0</v>
      </c>
      <c r="AC1102">
        <v>1.7617286615840748</v>
      </c>
      <c r="AE1102">
        <v>15.413413728928187</v>
      </c>
      <c r="AG1102">
        <v>21.661312528682881</v>
      </c>
      <c r="AH1102">
        <v>20.619847385586151</v>
      </c>
      <c r="AI1102">
        <v>391</v>
      </c>
      <c r="AJ1102">
        <v>118.9539641943734</v>
      </c>
      <c r="AK1102">
        <v>24.932275678411742</v>
      </c>
    </row>
    <row r="1103" spans="1:37">
      <c r="A1103">
        <v>16</v>
      </c>
      <c r="B1103">
        <v>88</v>
      </c>
      <c r="C1103">
        <v>2024</v>
      </c>
      <c r="D1103">
        <v>4</v>
      </c>
      <c r="E1103">
        <v>99</v>
      </c>
      <c r="F1103">
        <v>99</v>
      </c>
      <c r="G1103">
        <v>99</v>
      </c>
      <c r="H1103">
        <v>99</v>
      </c>
      <c r="I1103">
        <v>99</v>
      </c>
      <c r="J1103">
        <v>999</v>
      </c>
      <c r="K1103">
        <v>99</v>
      </c>
      <c r="L1103">
        <v>8</v>
      </c>
      <c r="M1103">
        <v>99</v>
      </c>
      <c r="N1103">
        <v>99</v>
      </c>
      <c r="O1103">
        <v>99</v>
      </c>
      <c r="P1103">
        <v>99</v>
      </c>
      <c r="Q1103">
        <v>60</v>
      </c>
      <c r="R1103">
        <v>67</v>
      </c>
      <c r="S1103">
        <v>8</v>
      </c>
      <c r="T1103">
        <v>7.5820895522388065</v>
      </c>
      <c r="U1103">
        <v>41.146268656716408</v>
      </c>
      <c r="V1103">
        <v>11.940298507462691</v>
      </c>
      <c r="W1103">
        <v>31.343283582089548</v>
      </c>
      <c r="X1103">
        <v>100</v>
      </c>
      <c r="Y1103">
        <v>100</v>
      </c>
      <c r="Z1103">
        <v>79.104477611940311</v>
      </c>
      <c r="AA1103">
        <v>7.5833542839881423</v>
      </c>
      <c r="AB1103">
        <v>0</v>
      </c>
      <c r="AC1103">
        <v>1.8779891892568177</v>
      </c>
      <c r="AE1103">
        <v>37.780755490908149</v>
      </c>
      <c r="AG1103">
        <v>16.301703163017031</v>
      </c>
      <c r="AH1103">
        <v>17.154733606302347</v>
      </c>
      <c r="AI1103">
        <v>52</v>
      </c>
      <c r="AJ1103">
        <v>119.4807692307692</v>
      </c>
      <c r="AK1103">
        <v>24.447491613989559</v>
      </c>
    </row>
    <row r="1104" spans="1:37">
      <c r="A1104">
        <v>16</v>
      </c>
      <c r="B1104">
        <v>89</v>
      </c>
      <c r="C1104">
        <v>2024</v>
      </c>
      <c r="D1104">
        <v>5</v>
      </c>
      <c r="E1104">
        <v>99</v>
      </c>
      <c r="F1104">
        <v>99</v>
      </c>
      <c r="G1104">
        <v>99</v>
      </c>
      <c r="H1104">
        <v>99</v>
      </c>
      <c r="I1104">
        <v>99</v>
      </c>
      <c r="J1104">
        <v>999</v>
      </c>
      <c r="K1104">
        <v>99</v>
      </c>
      <c r="L1104">
        <v>8</v>
      </c>
      <c r="M1104">
        <v>99</v>
      </c>
      <c r="N1104">
        <v>99</v>
      </c>
      <c r="O1104">
        <v>99</v>
      </c>
      <c r="P1104">
        <v>99</v>
      </c>
      <c r="Q1104">
        <v>24</v>
      </c>
      <c r="R1104">
        <v>29</v>
      </c>
      <c r="S1104">
        <v>8</v>
      </c>
      <c r="T1104">
        <v>7.5172413793103487</v>
      </c>
      <c r="U1104">
        <v>39.403448275862075</v>
      </c>
      <c r="V1104">
        <v>6.8965517241379306</v>
      </c>
      <c r="W1104">
        <v>20.689655172413797</v>
      </c>
      <c r="X1104">
        <v>100</v>
      </c>
      <c r="Y1104">
        <v>100</v>
      </c>
      <c r="Z1104">
        <v>72.413793103448299</v>
      </c>
      <c r="AA1104">
        <v>8.0114350498315385</v>
      </c>
      <c r="AB1104">
        <v>0</v>
      </c>
      <c r="AC1104">
        <v>1.8122321853063317</v>
      </c>
      <c r="AE1104">
        <v>1.6265188209603147</v>
      </c>
      <c r="AG1104">
        <v>21.481481481481481</v>
      </c>
      <c r="AH1104">
        <v>20.695463189350718</v>
      </c>
      <c r="AI1104">
        <v>29</v>
      </c>
      <c r="AJ1104">
        <v>116.67586206896549</v>
      </c>
      <c r="AK1104">
        <v>24.488174446042834</v>
      </c>
    </row>
    <row r="1105" spans="1:37">
      <c r="A1105">
        <v>16</v>
      </c>
      <c r="B1105">
        <v>90</v>
      </c>
      <c r="C1105">
        <v>2024</v>
      </c>
      <c r="D1105">
        <v>6</v>
      </c>
      <c r="E1105">
        <v>99</v>
      </c>
      <c r="F1105">
        <v>99</v>
      </c>
      <c r="G1105">
        <v>99</v>
      </c>
      <c r="H1105">
        <v>99</v>
      </c>
      <c r="I1105">
        <v>99</v>
      </c>
      <c r="J1105">
        <v>999</v>
      </c>
      <c r="K1105">
        <v>99</v>
      </c>
      <c r="L1105">
        <v>8</v>
      </c>
      <c r="M1105">
        <v>99</v>
      </c>
      <c r="N1105">
        <v>99</v>
      </c>
      <c r="O1105">
        <v>99</v>
      </c>
      <c r="P1105">
        <v>99</v>
      </c>
      <c r="Q1105">
        <v>13</v>
      </c>
      <c r="R1105">
        <v>14</v>
      </c>
      <c r="S1105">
        <v>8</v>
      </c>
      <c r="T1105">
        <v>7.3571428571428559</v>
      </c>
      <c r="U1105">
        <v>39.021428571428558</v>
      </c>
      <c r="V1105">
        <v>14.285714285714288</v>
      </c>
      <c r="W1105">
        <v>35.714285714285722</v>
      </c>
      <c r="X1105">
        <v>100</v>
      </c>
      <c r="Y1105">
        <v>100</v>
      </c>
      <c r="Z1105">
        <v>78.571428571428555</v>
      </c>
      <c r="AA1105">
        <v>5.4944359610985405</v>
      </c>
      <c r="AB1105">
        <v>0</v>
      </c>
      <c r="AC1105">
        <v>2.1249249686633607</v>
      </c>
      <c r="AE1105">
        <v>26.486312392985937</v>
      </c>
      <c r="AG1105">
        <v>15.730337078651679</v>
      </c>
      <c r="AH1105">
        <v>16.158419355792827</v>
      </c>
      <c r="AI1105">
        <v>14</v>
      </c>
      <c r="AJ1105">
        <v>116.00714285714288</v>
      </c>
      <c r="AK1105">
        <v>24.950510735740831</v>
      </c>
    </row>
    <row r="1106" spans="1:37">
      <c r="A1106">
        <v>16</v>
      </c>
      <c r="B1106">
        <v>91</v>
      </c>
      <c r="C1106">
        <v>2024</v>
      </c>
      <c r="D1106">
        <v>7</v>
      </c>
      <c r="E1106">
        <v>99</v>
      </c>
      <c r="F1106">
        <v>99</v>
      </c>
      <c r="G1106">
        <v>99</v>
      </c>
      <c r="H1106">
        <v>99</v>
      </c>
      <c r="I1106">
        <v>99</v>
      </c>
      <c r="J1106">
        <v>999</v>
      </c>
      <c r="K1106">
        <v>99</v>
      </c>
      <c r="L1106">
        <v>8</v>
      </c>
      <c r="M1106">
        <v>99</v>
      </c>
      <c r="N1106">
        <v>99</v>
      </c>
      <c r="O1106">
        <v>99</v>
      </c>
      <c r="P1106">
        <v>99</v>
      </c>
      <c r="Q1106">
        <v>5</v>
      </c>
      <c r="R1106">
        <v>10</v>
      </c>
      <c r="S1106">
        <v>8</v>
      </c>
      <c r="T1106">
        <v>9.1</v>
      </c>
      <c r="U1106">
        <v>37.89</v>
      </c>
      <c r="V1106">
        <v>0</v>
      </c>
      <c r="W1106">
        <v>70</v>
      </c>
      <c r="X1106">
        <v>100</v>
      </c>
      <c r="Y1106">
        <v>100</v>
      </c>
      <c r="Z1106">
        <v>50</v>
      </c>
      <c r="AA1106">
        <v>7.5692073561238882</v>
      </c>
      <c r="AB1106">
        <v>0</v>
      </c>
      <c r="AC1106">
        <v>2.3853720883753144</v>
      </c>
      <c r="AE1106">
        <v>-57.871960263033998</v>
      </c>
      <c r="AG1106">
        <v>40</v>
      </c>
      <c r="AH1106">
        <v>38.981481481481488</v>
      </c>
      <c r="AI1106">
        <v>10</v>
      </c>
      <c r="AJ1106">
        <v>115.39999999999998</v>
      </c>
      <c r="AK1106">
        <v>24.480742121068577</v>
      </c>
    </row>
    <row r="1107" spans="1:37">
      <c r="A1107">
        <v>16</v>
      </c>
      <c r="B1107">
        <v>92</v>
      </c>
      <c r="C1107">
        <v>2024</v>
      </c>
      <c r="D1107">
        <v>8</v>
      </c>
      <c r="E1107">
        <v>99</v>
      </c>
      <c r="F1107">
        <v>99</v>
      </c>
      <c r="G1107">
        <v>99</v>
      </c>
      <c r="H1107">
        <v>99</v>
      </c>
      <c r="I1107">
        <v>99</v>
      </c>
      <c r="J1107">
        <v>999</v>
      </c>
      <c r="K1107">
        <v>99</v>
      </c>
      <c r="L1107">
        <v>8</v>
      </c>
      <c r="M1107">
        <v>99</v>
      </c>
      <c r="N1107">
        <v>99</v>
      </c>
      <c r="O1107">
        <v>99</v>
      </c>
      <c r="P1107">
        <v>99</v>
      </c>
      <c r="Q1107">
        <v>15</v>
      </c>
      <c r="R1107">
        <v>17</v>
      </c>
      <c r="S1107">
        <v>8</v>
      </c>
      <c r="T1107">
        <v>7.8235294117647056</v>
      </c>
      <c r="U1107">
        <v>35.211764705882359</v>
      </c>
      <c r="V1107">
        <v>0</v>
      </c>
      <c r="W1107">
        <v>35.294117647058826</v>
      </c>
      <c r="X1107">
        <v>100</v>
      </c>
      <c r="Y1107">
        <v>100</v>
      </c>
      <c r="Z1107">
        <v>52.941176470588239</v>
      </c>
      <c r="AA1107">
        <v>7.419123331193533</v>
      </c>
      <c r="AB1107">
        <v>0</v>
      </c>
      <c r="AC1107">
        <v>1.338800785498947</v>
      </c>
      <c r="AE1107">
        <v>-76.138495371210396</v>
      </c>
      <c r="AG1107">
        <v>12.878787878787877</v>
      </c>
      <c r="AH1107">
        <v>10.452608786757002</v>
      </c>
      <c r="AI1107">
        <v>17</v>
      </c>
      <c r="AJ1107">
        <v>113.59411764705882</v>
      </c>
      <c r="AK1107">
        <v>23.712022585447205</v>
      </c>
    </row>
    <row r="1108" spans="1:37">
      <c r="A1108">
        <v>16</v>
      </c>
      <c r="B1108">
        <v>93</v>
      </c>
      <c r="C1108">
        <v>2024</v>
      </c>
      <c r="D1108">
        <v>9</v>
      </c>
      <c r="E1108">
        <v>99</v>
      </c>
      <c r="F1108">
        <v>99</v>
      </c>
      <c r="G1108">
        <v>99</v>
      </c>
      <c r="H1108">
        <v>99</v>
      </c>
      <c r="I1108">
        <v>99</v>
      </c>
      <c r="J1108">
        <v>999</v>
      </c>
      <c r="K1108">
        <v>99</v>
      </c>
      <c r="L1108">
        <v>8</v>
      </c>
      <c r="M1108">
        <v>99</v>
      </c>
      <c r="N1108">
        <v>99</v>
      </c>
      <c r="O1108">
        <v>99</v>
      </c>
      <c r="P1108">
        <v>99</v>
      </c>
      <c r="Q1108">
        <v>34</v>
      </c>
      <c r="R1108">
        <v>42</v>
      </c>
      <c r="S1108">
        <v>8</v>
      </c>
      <c r="T1108">
        <v>8.5476190476190457</v>
      </c>
      <c r="U1108">
        <v>33.24047619047618</v>
      </c>
      <c r="V1108">
        <v>4.7619047619047636</v>
      </c>
      <c r="W1108">
        <v>61.904761904761877</v>
      </c>
      <c r="X1108">
        <v>100</v>
      </c>
      <c r="Y1108">
        <v>92.857142857142875</v>
      </c>
      <c r="Z1108">
        <v>42.857142857142847</v>
      </c>
      <c r="AA1108">
        <v>7.4145307632991857</v>
      </c>
      <c r="AB1108">
        <v>0</v>
      </c>
      <c r="AC1108">
        <v>1.2189453082066863</v>
      </c>
      <c r="AE1108">
        <v>-27.616736068870967</v>
      </c>
      <c r="AG1108">
        <v>18.421052631578945</v>
      </c>
      <c r="AH1108">
        <v>15.71123115012378</v>
      </c>
      <c r="AI1108">
        <v>42</v>
      </c>
      <c r="AJ1108">
        <v>111.7166666666667</v>
      </c>
      <c r="AK1108">
        <v>23.547477313479902</v>
      </c>
    </row>
    <row r="1109" spans="1:37">
      <c r="A1109">
        <v>16</v>
      </c>
      <c r="B1109">
        <v>94</v>
      </c>
      <c r="C1109">
        <v>2024</v>
      </c>
      <c r="D1109">
        <v>10</v>
      </c>
      <c r="E1109">
        <v>99</v>
      </c>
      <c r="F1109">
        <v>99</v>
      </c>
      <c r="G1109">
        <v>99</v>
      </c>
      <c r="H1109">
        <v>99</v>
      </c>
      <c r="I1109">
        <v>99</v>
      </c>
      <c r="J1109">
        <v>999</v>
      </c>
      <c r="K1109">
        <v>99</v>
      </c>
      <c r="L1109">
        <v>8</v>
      </c>
      <c r="M1109">
        <v>99</v>
      </c>
      <c r="N1109">
        <v>99</v>
      </c>
      <c r="O1109">
        <v>99</v>
      </c>
      <c r="P1109">
        <v>99</v>
      </c>
      <c r="Q1109">
        <v>94</v>
      </c>
      <c r="R1109">
        <v>102</v>
      </c>
      <c r="S1109">
        <v>8</v>
      </c>
      <c r="T1109">
        <v>7.5882352941176476</v>
      </c>
      <c r="U1109">
        <v>36.909803921568624</v>
      </c>
      <c r="V1109">
        <v>11.76470588235294</v>
      </c>
      <c r="W1109">
        <v>30.3921568627451</v>
      </c>
      <c r="X1109">
        <v>100</v>
      </c>
      <c r="Y1109">
        <v>100</v>
      </c>
      <c r="Z1109">
        <v>55.882352941176485</v>
      </c>
      <c r="AA1109">
        <v>6.8922165506577882</v>
      </c>
      <c r="AB1109">
        <v>0</v>
      </c>
      <c r="AC1109">
        <v>1.5925866318448132</v>
      </c>
      <c r="AE1109">
        <v>-44.773944876796307</v>
      </c>
      <c r="AG1109">
        <v>18.75</v>
      </c>
      <c r="AH1109">
        <v>16.7709804305894</v>
      </c>
      <c r="AI1109">
        <v>102</v>
      </c>
      <c r="AJ1109">
        <v>115.5186274509804</v>
      </c>
      <c r="AK1109">
        <v>23.726509344467122</v>
      </c>
    </row>
    <row r="1110" spans="1:37">
      <c r="A1110">
        <v>16</v>
      </c>
      <c r="B1110">
        <v>95</v>
      </c>
      <c r="C1110">
        <v>2024</v>
      </c>
      <c r="D1110">
        <v>11</v>
      </c>
      <c r="E1110">
        <v>99</v>
      </c>
      <c r="F1110">
        <v>99</v>
      </c>
      <c r="G1110">
        <v>99</v>
      </c>
      <c r="H1110">
        <v>99</v>
      </c>
      <c r="I1110">
        <v>99</v>
      </c>
      <c r="J1110">
        <v>999</v>
      </c>
      <c r="K1110">
        <v>99</v>
      </c>
      <c r="L1110">
        <v>8</v>
      </c>
      <c r="M1110">
        <v>99</v>
      </c>
      <c r="N1110">
        <v>99</v>
      </c>
      <c r="O1110">
        <v>99</v>
      </c>
      <c r="P1110">
        <v>99</v>
      </c>
      <c r="Q1110">
        <v>57</v>
      </c>
      <c r="R1110">
        <v>58</v>
      </c>
      <c r="S1110">
        <v>8</v>
      </c>
      <c r="T1110">
        <v>6.4137931034482794</v>
      </c>
      <c r="U1110">
        <v>39.462068965517254</v>
      </c>
      <c r="V1110">
        <v>13.793103448275859</v>
      </c>
      <c r="W1110">
        <v>6.8965517241379306</v>
      </c>
      <c r="X1110">
        <v>100</v>
      </c>
      <c r="Y1110">
        <v>100</v>
      </c>
      <c r="Z1110">
        <v>75.86206896551721</v>
      </c>
      <c r="AA1110">
        <v>6.9159692163961646</v>
      </c>
      <c r="AB1110">
        <v>0</v>
      </c>
      <c r="AC1110">
        <v>1.3135170313614422</v>
      </c>
      <c r="AE1110">
        <v>-43.460939442881127</v>
      </c>
      <c r="AG1110">
        <v>18.770226537216832</v>
      </c>
      <c r="AH1110">
        <v>18.104443846798812</v>
      </c>
      <c r="AI1110">
        <v>58</v>
      </c>
      <c r="AJ1110">
        <v>117.33448275862072</v>
      </c>
      <c r="AK1110">
        <v>24.224083859355719</v>
      </c>
    </row>
    <row r="1111" spans="1:37">
      <c r="A1111">
        <v>16</v>
      </c>
      <c r="B1111">
        <v>96</v>
      </c>
      <c r="C1111">
        <v>2024</v>
      </c>
      <c r="D1111">
        <v>12</v>
      </c>
      <c r="E1111">
        <v>99</v>
      </c>
      <c r="F1111">
        <v>99</v>
      </c>
      <c r="G1111">
        <v>99</v>
      </c>
      <c r="H1111">
        <v>99</v>
      </c>
      <c r="I1111">
        <v>99</v>
      </c>
      <c r="J1111">
        <v>999</v>
      </c>
      <c r="K1111">
        <v>99</v>
      </c>
      <c r="L1111">
        <v>8</v>
      </c>
      <c r="M1111">
        <v>99</v>
      </c>
      <c r="N1111">
        <v>99</v>
      </c>
      <c r="O1111">
        <v>99</v>
      </c>
      <c r="P1111">
        <v>99</v>
      </c>
      <c r="Q1111">
        <v>15</v>
      </c>
      <c r="R1111">
        <v>17</v>
      </c>
      <c r="S1111">
        <v>8</v>
      </c>
      <c r="T1111">
        <v>6</v>
      </c>
      <c r="U1111">
        <v>41.005882352941178</v>
      </c>
      <c r="V1111">
        <v>11.76470588235294</v>
      </c>
      <c r="W1111">
        <v>0</v>
      </c>
      <c r="X1111">
        <v>100</v>
      </c>
      <c r="Y1111">
        <v>100</v>
      </c>
      <c r="Z1111">
        <v>82.352941176470608</v>
      </c>
      <c r="AA1111">
        <v>6.3109121731130964</v>
      </c>
      <c r="AB1111">
        <v>0</v>
      </c>
      <c r="AC1111">
        <v>1.3719886811400701</v>
      </c>
      <c r="AE1111">
        <v>-17.052267441687519</v>
      </c>
      <c r="AG1111">
        <v>16.190476190476186</v>
      </c>
      <c r="AH1111">
        <v>17.243852965913028</v>
      </c>
      <c r="AI1111">
        <v>17</v>
      </c>
      <c r="AJ1111">
        <v>119.15294117647056</v>
      </c>
      <c r="AK1111">
        <v>24.087101599287035</v>
      </c>
    </row>
    <row r="1112" spans="1:37">
      <c r="A1112">
        <v>16</v>
      </c>
      <c r="B1112">
        <v>97</v>
      </c>
      <c r="C1112">
        <v>2024</v>
      </c>
      <c r="D1112">
        <v>1</v>
      </c>
      <c r="E1112">
        <v>99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9</v>
      </c>
      <c r="M1112">
        <v>99</v>
      </c>
      <c r="N1112">
        <v>99</v>
      </c>
      <c r="O1112">
        <v>99</v>
      </c>
      <c r="P1112">
        <v>99</v>
      </c>
      <c r="Q1112">
        <v>60</v>
      </c>
      <c r="R1112">
        <v>67</v>
      </c>
      <c r="S1112">
        <v>9</v>
      </c>
      <c r="T1112">
        <v>6.6417910447761193</v>
      </c>
      <c r="U1112">
        <v>46.365671641791046</v>
      </c>
      <c r="V1112">
        <v>2.9850746268656723</v>
      </c>
      <c r="W1112">
        <v>11.940298507462691</v>
      </c>
      <c r="X1112">
        <v>100</v>
      </c>
      <c r="Y1112">
        <v>100</v>
      </c>
      <c r="Z1112">
        <v>94.029850746268622</v>
      </c>
      <c r="AA1112">
        <v>7.7114482105581628</v>
      </c>
      <c r="AB1112">
        <v>0</v>
      </c>
      <c r="AC1112">
        <v>1.6180095800438996</v>
      </c>
      <c r="AE1112">
        <v>14.088520979783343</v>
      </c>
      <c r="AG1112">
        <v>23.42657342657343</v>
      </c>
      <c r="AH1112">
        <v>26.253961546587796</v>
      </c>
      <c r="AI1112">
        <v>49</v>
      </c>
      <c r="AJ1112">
        <v>119.20408163265304</v>
      </c>
      <c r="AK1112">
        <v>27.212156155508566</v>
      </c>
    </row>
    <row r="1113" spans="1:37">
      <c r="A1113">
        <v>16</v>
      </c>
      <c r="B1113">
        <v>98</v>
      </c>
      <c r="C1113">
        <v>2024</v>
      </c>
      <c r="D1113">
        <v>2</v>
      </c>
      <c r="E1113">
        <v>99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9</v>
      </c>
      <c r="M1113">
        <v>99</v>
      </c>
      <c r="N1113">
        <v>99</v>
      </c>
      <c r="O1113">
        <v>99</v>
      </c>
      <c r="P1113">
        <v>99</v>
      </c>
      <c r="Q1113">
        <v>61</v>
      </c>
      <c r="R1113">
        <v>73</v>
      </c>
      <c r="S1113">
        <v>9</v>
      </c>
      <c r="T1113">
        <v>6.9178082191780819</v>
      </c>
      <c r="U1113">
        <v>46.654794520547931</v>
      </c>
      <c r="V1113">
        <v>15.068493150684933</v>
      </c>
      <c r="W1113">
        <v>10.95890410958904</v>
      </c>
      <c r="X1113">
        <v>100</v>
      </c>
      <c r="Y1113">
        <v>100</v>
      </c>
      <c r="Z1113">
        <v>83.561643835616422</v>
      </c>
      <c r="AA1113">
        <v>9.3155495443878173</v>
      </c>
      <c r="AB1113">
        <v>0</v>
      </c>
      <c r="AC1113">
        <v>1.6940946962706804</v>
      </c>
      <c r="AE1113">
        <v>33.820653218978975</v>
      </c>
      <c r="AG1113">
        <v>23.101265822784807</v>
      </c>
      <c r="AH1113">
        <v>25.928999398558048</v>
      </c>
      <c r="AI1113">
        <v>63</v>
      </c>
      <c r="AJ1113">
        <v>119.14444444444445</v>
      </c>
      <c r="AK1113">
        <v>28.072281411272776</v>
      </c>
    </row>
    <row r="1114" spans="1:37">
      <c r="A1114">
        <v>16</v>
      </c>
      <c r="B1114">
        <v>99</v>
      </c>
      <c r="C1114">
        <v>2024</v>
      </c>
      <c r="D1114">
        <v>3</v>
      </c>
      <c r="E1114">
        <v>99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9</v>
      </c>
      <c r="M1114">
        <v>99</v>
      </c>
      <c r="N1114">
        <v>99</v>
      </c>
      <c r="O1114">
        <v>99</v>
      </c>
      <c r="P1114">
        <v>99</v>
      </c>
      <c r="Q1114">
        <v>488</v>
      </c>
      <c r="R1114">
        <v>560</v>
      </c>
      <c r="S1114">
        <v>9</v>
      </c>
      <c r="T1114">
        <v>7.3767857142857123</v>
      </c>
      <c r="U1114">
        <v>48.209642857142818</v>
      </c>
      <c r="V1114">
        <v>2.1428571428571423</v>
      </c>
      <c r="W1114">
        <v>24.285714285714281</v>
      </c>
      <c r="X1114">
        <v>100</v>
      </c>
      <c r="Y1114">
        <v>100</v>
      </c>
      <c r="Z1114">
        <v>96.785714285714306</v>
      </c>
      <c r="AA1114">
        <v>7.7179299510679549</v>
      </c>
      <c r="AB1114">
        <v>0</v>
      </c>
      <c r="AC1114">
        <v>1.8397875528973235</v>
      </c>
      <c r="AE1114">
        <v>30.170710917687895</v>
      </c>
      <c r="AG1114">
        <v>25.69986232216613</v>
      </c>
      <c r="AH1114">
        <v>28.166477828760524</v>
      </c>
      <c r="AI1114">
        <v>472</v>
      </c>
      <c r="AJ1114">
        <v>120.11483050847455</v>
      </c>
      <c r="AK1114">
        <v>27.750595895262567</v>
      </c>
    </row>
    <row r="1115" spans="1:37">
      <c r="A1115">
        <v>16</v>
      </c>
      <c r="B1115">
        <v>100</v>
      </c>
      <c r="C1115">
        <v>2024</v>
      </c>
      <c r="D1115">
        <v>4</v>
      </c>
      <c r="E1115">
        <v>99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9</v>
      </c>
      <c r="M1115">
        <v>99</v>
      </c>
      <c r="N1115">
        <v>99</v>
      </c>
      <c r="O1115">
        <v>99</v>
      </c>
      <c r="P1115">
        <v>99</v>
      </c>
      <c r="Q1115">
        <v>81</v>
      </c>
      <c r="R1115">
        <v>92</v>
      </c>
      <c r="S1115">
        <v>9</v>
      </c>
      <c r="T1115">
        <v>7.8260869565217392</v>
      </c>
      <c r="U1115">
        <v>48.064130434782591</v>
      </c>
      <c r="V1115">
        <v>5.4347826086956523</v>
      </c>
      <c r="W1115">
        <v>30.434782608695649</v>
      </c>
      <c r="X1115">
        <v>100</v>
      </c>
      <c r="Y1115">
        <v>100</v>
      </c>
      <c r="Z1115">
        <v>91.304347826086953</v>
      </c>
      <c r="AA1115">
        <v>8.2288144521149054</v>
      </c>
      <c r="AB1115">
        <v>0</v>
      </c>
      <c r="AC1115">
        <v>1.9088392537839296</v>
      </c>
      <c r="AE1115">
        <v>36.940718531178838</v>
      </c>
      <c r="AG1115">
        <v>22.384428223844282</v>
      </c>
      <c r="AH1115">
        <v>27.516147901083993</v>
      </c>
      <c r="AI1115">
        <v>73</v>
      </c>
      <c r="AJ1115">
        <v>120.30547945205473</v>
      </c>
      <c r="AK1115">
        <v>27.324173697333219</v>
      </c>
    </row>
    <row r="1116" spans="1:37">
      <c r="A1116">
        <v>16</v>
      </c>
      <c r="B1116">
        <v>101</v>
      </c>
      <c r="C1116">
        <v>2024</v>
      </c>
      <c r="D1116">
        <v>5</v>
      </c>
      <c r="E1116">
        <v>99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9</v>
      </c>
      <c r="M1116">
        <v>99</v>
      </c>
      <c r="N1116">
        <v>99</v>
      </c>
      <c r="O1116">
        <v>99</v>
      </c>
      <c r="P1116">
        <v>99</v>
      </c>
      <c r="Q1116">
        <v>38</v>
      </c>
      <c r="R1116">
        <v>40</v>
      </c>
      <c r="S1116">
        <v>9</v>
      </c>
      <c r="T1116">
        <v>8.4749999999999996</v>
      </c>
      <c r="U1116">
        <v>48.342499999999994</v>
      </c>
      <c r="V1116">
        <v>5</v>
      </c>
      <c r="W1116">
        <v>37.5</v>
      </c>
      <c r="X1116">
        <v>100</v>
      </c>
      <c r="Y1116">
        <v>100</v>
      </c>
      <c r="Z1116">
        <v>92.5</v>
      </c>
      <c r="AA1116">
        <v>6.8182067840453042</v>
      </c>
      <c r="AB1116">
        <v>0</v>
      </c>
      <c r="AC1116">
        <v>2.2021296510423745</v>
      </c>
      <c r="AE1116">
        <v>10.488558389423098</v>
      </c>
      <c r="AG1116">
        <v>29.629629629629633</v>
      </c>
      <c r="AH1116">
        <v>35.021280449153309</v>
      </c>
      <c r="AI1116">
        <v>38</v>
      </c>
      <c r="AJ1116">
        <v>120.9368421052632</v>
      </c>
      <c r="AK1116">
        <v>27.466045976057838</v>
      </c>
    </row>
    <row r="1117" spans="1:37">
      <c r="A1117">
        <v>16</v>
      </c>
      <c r="B1117">
        <v>102</v>
      </c>
      <c r="C1117">
        <v>2024</v>
      </c>
      <c r="D1117">
        <v>6</v>
      </c>
      <c r="E1117">
        <v>99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9</v>
      </c>
      <c r="M1117">
        <v>99</v>
      </c>
      <c r="N1117">
        <v>99</v>
      </c>
      <c r="O1117">
        <v>99</v>
      </c>
      <c r="P1117">
        <v>99</v>
      </c>
      <c r="Q1117">
        <v>16</v>
      </c>
      <c r="R1117">
        <v>18</v>
      </c>
      <c r="S1117">
        <v>9</v>
      </c>
      <c r="T1117">
        <v>8.1111111111111107</v>
      </c>
      <c r="U1117">
        <v>44.172222222222224</v>
      </c>
      <c r="V1117">
        <v>0</v>
      </c>
      <c r="W1117">
        <v>33.333333333333343</v>
      </c>
      <c r="X1117">
        <v>100</v>
      </c>
      <c r="Y1117">
        <v>100</v>
      </c>
      <c r="Z1117">
        <v>94.444444444444443</v>
      </c>
      <c r="AA1117">
        <v>7.2244804161925744</v>
      </c>
      <c r="AB1117">
        <v>0</v>
      </c>
      <c r="AC1117">
        <v>1.629208699846135</v>
      </c>
      <c r="AE1117">
        <v>0.8758265733724534</v>
      </c>
      <c r="AG1117">
        <v>20.224719101123597</v>
      </c>
      <c r="AH1117">
        <v>23.517406607708008</v>
      </c>
      <c r="AI1117">
        <v>18</v>
      </c>
      <c r="AJ1117">
        <v>117.21111111111109</v>
      </c>
      <c r="AK1117">
        <v>27.234241234781035</v>
      </c>
    </row>
    <row r="1118" spans="1:37">
      <c r="A1118">
        <v>16</v>
      </c>
      <c r="B1118">
        <v>103</v>
      </c>
      <c r="C1118">
        <v>2024</v>
      </c>
      <c r="D1118">
        <v>7</v>
      </c>
      <c r="E1118">
        <v>99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9</v>
      </c>
      <c r="M1118">
        <v>99</v>
      </c>
      <c r="N1118">
        <v>99</v>
      </c>
      <c r="O1118">
        <v>99</v>
      </c>
      <c r="P1118">
        <v>99</v>
      </c>
      <c r="Q1118">
        <v>4</v>
      </c>
      <c r="R1118">
        <v>4</v>
      </c>
      <c r="S1118">
        <v>9</v>
      </c>
      <c r="T1118">
        <v>8.5</v>
      </c>
      <c r="U1118">
        <v>42.4</v>
      </c>
      <c r="V1118">
        <v>0</v>
      </c>
      <c r="W1118">
        <v>50</v>
      </c>
      <c r="X1118">
        <v>100</v>
      </c>
      <c r="Y1118">
        <v>100</v>
      </c>
      <c r="Z1118">
        <v>75</v>
      </c>
      <c r="AA1118">
        <v>6.6434177950811009</v>
      </c>
      <c r="AB1118">
        <v>0</v>
      </c>
      <c r="AC1118">
        <v>2.5</v>
      </c>
      <c r="AE1118">
        <v>23.933463904336602</v>
      </c>
      <c r="AG1118">
        <v>16</v>
      </c>
      <c r="AH1118">
        <v>17.448559670781894</v>
      </c>
      <c r="AI1118">
        <v>4</v>
      </c>
      <c r="AJ1118">
        <v>115.35</v>
      </c>
      <c r="AK1118">
        <v>27.563181516770712</v>
      </c>
    </row>
    <row r="1119" spans="1:37">
      <c r="A1119">
        <v>16</v>
      </c>
      <c r="B1119">
        <v>104</v>
      </c>
      <c r="C1119">
        <v>2024</v>
      </c>
      <c r="D1119">
        <v>8</v>
      </c>
      <c r="E1119">
        <v>99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9</v>
      </c>
      <c r="M1119">
        <v>99</v>
      </c>
      <c r="N1119">
        <v>99</v>
      </c>
      <c r="O1119">
        <v>99</v>
      </c>
      <c r="P1119">
        <v>99</v>
      </c>
      <c r="Q1119">
        <v>31</v>
      </c>
      <c r="R1119">
        <v>33</v>
      </c>
      <c r="S1119">
        <v>9</v>
      </c>
      <c r="T1119">
        <v>8.6363636363636385</v>
      </c>
      <c r="U1119">
        <v>41.739393939393949</v>
      </c>
      <c r="V1119">
        <v>0</v>
      </c>
      <c r="W1119">
        <v>54.545454545454554</v>
      </c>
      <c r="X1119">
        <v>100</v>
      </c>
      <c r="Y1119">
        <v>100</v>
      </c>
      <c r="Z1119">
        <v>72.727272727272734</v>
      </c>
      <c r="AA1119">
        <v>7.0504218396872149</v>
      </c>
      <c r="AB1119">
        <v>0</v>
      </c>
      <c r="AC1119">
        <v>1.5919909741289318</v>
      </c>
      <c r="AE1119">
        <v>-56.163043193554842</v>
      </c>
      <c r="AG1119">
        <v>25</v>
      </c>
      <c r="AH1119">
        <v>24.051826499965088</v>
      </c>
      <c r="AI1119">
        <v>33</v>
      </c>
      <c r="AJ1119">
        <v>116.45454545454544</v>
      </c>
      <c r="AK1119">
        <v>26.333353210383397</v>
      </c>
    </row>
    <row r="1120" spans="1:37">
      <c r="A1120">
        <v>16</v>
      </c>
      <c r="B1120">
        <v>105</v>
      </c>
      <c r="C1120">
        <v>2024</v>
      </c>
      <c r="D1120">
        <v>9</v>
      </c>
      <c r="E1120">
        <v>99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9</v>
      </c>
      <c r="M1120">
        <v>99</v>
      </c>
      <c r="N1120">
        <v>99</v>
      </c>
      <c r="O1120">
        <v>99</v>
      </c>
      <c r="P1120">
        <v>99</v>
      </c>
      <c r="Q1120">
        <v>50</v>
      </c>
      <c r="R1120">
        <v>51</v>
      </c>
      <c r="S1120">
        <v>9</v>
      </c>
      <c r="T1120">
        <v>8.9019607843137223</v>
      </c>
      <c r="U1120">
        <v>42.421568627450995</v>
      </c>
      <c r="V1120">
        <v>0</v>
      </c>
      <c r="W1120">
        <v>62.745098039215677</v>
      </c>
      <c r="X1120">
        <v>100</v>
      </c>
      <c r="Y1120">
        <v>100</v>
      </c>
      <c r="Z1120">
        <v>84.313725490196092</v>
      </c>
      <c r="AA1120">
        <v>6.846762902663575</v>
      </c>
      <c r="AB1120">
        <v>0</v>
      </c>
      <c r="AC1120">
        <v>1.2719431168805373</v>
      </c>
      <c r="AE1120">
        <v>-34.086328247604534</v>
      </c>
      <c r="AG1120">
        <v>22.368421052631575</v>
      </c>
      <c r="AH1120">
        <v>24.347287868557281</v>
      </c>
      <c r="AI1120">
        <v>51</v>
      </c>
      <c r="AJ1120">
        <v>117.3313725490196</v>
      </c>
      <c r="AK1120">
        <v>26.198158569541995</v>
      </c>
    </row>
    <row r="1121" spans="1:37">
      <c r="A1121">
        <v>16</v>
      </c>
      <c r="B1121">
        <v>106</v>
      </c>
      <c r="C1121">
        <v>2024</v>
      </c>
      <c r="D1121">
        <v>10</v>
      </c>
      <c r="E1121">
        <v>99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9</v>
      </c>
      <c r="M1121">
        <v>99</v>
      </c>
      <c r="N1121">
        <v>99</v>
      </c>
      <c r="O1121">
        <v>99</v>
      </c>
      <c r="P1121">
        <v>99</v>
      </c>
      <c r="Q1121">
        <v>129</v>
      </c>
      <c r="R1121">
        <v>137</v>
      </c>
      <c r="S1121">
        <v>9</v>
      </c>
      <c r="T1121">
        <v>7.9854014598540148</v>
      </c>
      <c r="U1121">
        <v>43.087591240875902</v>
      </c>
      <c r="V1121">
        <v>1.4598540145985412</v>
      </c>
      <c r="W1121">
        <v>37.226277372262757</v>
      </c>
      <c r="X1121">
        <v>100</v>
      </c>
      <c r="Y1121">
        <v>100</v>
      </c>
      <c r="Z1121">
        <v>82.481751824817508</v>
      </c>
      <c r="AA1121">
        <v>7.5445097285771645</v>
      </c>
      <c r="AB1121">
        <v>0</v>
      </c>
      <c r="AC1121">
        <v>1.4846435412816781</v>
      </c>
      <c r="AE1121">
        <v>-46.374293051483477</v>
      </c>
      <c r="AG1121">
        <v>25.183823529411764</v>
      </c>
      <c r="AH1121">
        <v>26.295977869148221</v>
      </c>
      <c r="AI1121">
        <v>137</v>
      </c>
      <c r="AJ1121">
        <v>116.80583941605845</v>
      </c>
      <c r="AK1121">
        <v>26.801419541603703</v>
      </c>
    </row>
    <row r="1122" spans="1:37">
      <c r="A1122">
        <v>16</v>
      </c>
      <c r="B1122">
        <v>107</v>
      </c>
      <c r="C1122">
        <v>2024</v>
      </c>
      <c r="D1122">
        <v>11</v>
      </c>
      <c r="E1122">
        <v>99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9</v>
      </c>
      <c r="M1122">
        <v>99</v>
      </c>
      <c r="N1122">
        <v>99</v>
      </c>
      <c r="O1122">
        <v>99</v>
      </c>
      <c r="P1122">
        <v>99</v>
      </c>
      <c r="Q1122">
        <v>70</v>
      </c>
      <c r="R1122">
        <v>76</v>
      </c>
      <c r="S1122">
        <v>9</v>
      </c>
      <c r="T1122">
        <v>6.9868421052631566</v>
      </c>
      <c r="U1122">
        <v>47.019736842105281</v>
      </c>
      <c r="V1122">
        <v>2.6315789473684221</v>
      </c>
      <c r="W1122">
        <v>9.2105263157894726</v>
      </c>
      <c r="X1122">
        <v>100</v>
      </c>
      <c r="Y1122">
        <v>100</v>
      </c>
      <c r="Z1122">
        <v>94.736842105263179</v>
      </c>
      <c r="AA1122">
        <v>6.3216008077741721</v>
      </c>
      <c r="AB1122">
        <v>0</v>
      </c>
      <c r="AC1122">
        <v>1.3523217953679327</v>
      </c>
      <c r="AE1122">
        <v>-24.192308046111393</v>
      </c>
      <c r="AG1122">
        <v>24.595469255663421</v>
      </c>
      <c r="AH1122">
        <v>28.26644096755312</v>
      </c>
      <c r="AI1122">
        <v>76</v>
      </c>
      <c r="AJ1122">
        <v>120.39868421052635</v>
      </c>
      <c r="AK1122">
        <v>26.899855272561425</v>
      </c>
    </row>
    <row r="1123" spans="1:37">
      <c r="A1123">
        <v>16</v>
      </c>
      <c r="B1123">
        <v>108</v>
      </c>
      <c r="C1123">
        <v>2024</v>
      </c>
      <c r="D1123">
        <v>12</v>
      </c>
      <c r="E1123">
        <v>99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9</v>
      </c>
      <c r="M1123">
        <v>99</v>
      </c>
      <c r="N1123">
        <v>99</v>
      </c>
      <c r="O1123">
        <v>99</v>
      </c>
      <c r="P1123">
        <v>99</v>
      </c>
      <c r="Q1123">
        <v>18</v>
      </c>
      <c r="R1123">
        <v>23</v>
      </c>
      <c r="S1123">
        <v>9</v>
      </c>
      <c r="T1123">
        <v>6.5652173913043477</v>
      </c>
      <c r="U1123">
        <v>46.321739130434786</v>
      </c>
      <c r="V1123">
        <v>0</v>
      </c>
      <c r="W1123">
        <v>4.3478260869565215</v>
      </c>
      <c r="X1123">
        <v>100</v>
      </c>
      <c r="Y1123">
        <v>100</v>
      </c>
      <c r="Z1123">
        <v>95.652173913043484</v>
      </c>
      <c r="AA1123">
        <v>4.9744526919170804</v>
      </c>
      <c r="AB1123">
        <v>0</v>
      </c>
      <c r="AC1123">
        <v>1.1354404223652697</v>
      </c>
      <c r="AE1123">
        <v>-36.011975249998684</v>
      </c>
      <c r="AG1123">
        <v>21.904761904761905</v>
      </c>
      <c r="AH1123">
        <v>26.354326423588791</v>
      </c>
      <c r="AI1123">
        <v>23</v>
      </c>
      <c r="AJ1123">
        <v>119.30000000000003</v>
      </c>
      <c r="AK1123">
        <v>27.220643039124255</v>
      </c>
    </row>
    <row r="1124" spans="1:37">
      <c r="A1124">
        <v>16</v>
      </c>
      <c r="B1124">
        <v>109</v>
      </c>
      <c r="C1124">
        <v>2024</v>
      </c>
      <c r="D1124">
        <v>1</v>
      </c>
      <c r="E1124">
        <v>99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10</v>
      </c>
      <c r="M1124">
        <v>99</v>
      </c>
      <c r="N1124">
        <v>99</v>
      </c>
      <c r="O1124">
        <v>99</v>
      </c>
      <c r="P1124">
        <v>99</v>
      </c>
      <c r="Q1124">
        <v>33</v>
      </c>
      <c r="R1124">
        <v>37</v>
      </c>
      <c r="S1124">
        <v>10</v>
      </c>
      <c r="T1124">
        <v>7.1621621621621614</v>
      </c>
      <c r="U1124">
        <v>52.570270270270257</v>
      </c>
      <c r="V1124">
        <v>0</v>
      </c>
      <c r="W1124">
        <v>8.1081081081081106</v>
      </c>
      <c r="X1124">
        <v>100</v>
      </c>
      <c r="Y1124">
        <v>100</v>
      </c>
      <c r="Z1124">
        <v>100</v>
      </c>
      <c r="AA1124">
        <v>7.0109129168001392</v>
      </c>
      <c r="AB1124">
        <v>0</v>
      </c>
      <c r="AC1124">
        <v>1.0270270270270283</v>
      </c>
      <c r="AE1124">
        <v>30.921109537591207</v>
      </c>
      <c r="AG1124">
        <v>12.937062937062937</v>
      </c>
      <c r="AH1124">
        <v>16.438622438199875</v>
      </c>
      <c r="AI1124">
        <v>21</v>
      </c>
      <c r="AJ1124">
        <v>120.50952380952378</v>
      </c>
      <c r="AK1124">
        <v>30.711009799598578</v>
      </c>
    </row>
    <row r="1125" spans="1:37">
      <c r="A1125">
        <v>16</v>
      </c>
      <c r="B1125">
        <v>110</v>
      </c>
      <c r="C1125">
        <v>2024</v>
      </c>
      <c r="D1125">
        <v>2</v>
      </c>
      <c r="E1125">
        <v>99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10</v>
      </c>
      <c r="M1125">
        <v>99</v>
      </c>
      <c r="N1125">
        <v>99</v>
      </c>
      <c r="O1125">
        <v>99</v>
      </c>
      <c r="P1125">
        <v>99</v>
      </c>
      <c r="Q1125">
        <v>30</v>
      </c>
      <c r="R1125">
        <v>31</v>
      </c>
      <c r="S1125">
        <v>10</v>
      </c>
      <c r="T1125">
        <v>7.3548387096774208</v>
      </c>
      <c r="U1125">
        <v>51.941935483870978</v>
      </c>
      <c r="V1125">
        <v>0</v>
      </c>
      <c r="W1125">
        <v>16.129032258064512</v>
      </c>
      <c r="X1125">
        <v>100</v>
      </c>
      <c r="Y1125">
        <v>100</v>
      </c>
      <c r="Z1125">
        <v>96.774193548387117</v>
      </c>
      <c r="AA1125">
        <v>7.5552918516480876</v>
      </c>
      <c r="AB1125">
        <v>0</v>
      </c>
      <c r="AC1125">
        <v>1.1230254958405963</v>
      </c>
      <c r="AE1125">
        <v>18.719925168631711</v>
      </c>
      <c r="AG1125">
        <v>9.8101265822784818</v>
      </c>
      <c r="AH1125">
        <v>12.258757070749361</v>
      </c>
      <c r="AI1125">
        <v>26</v>
      </c>
      <c r="AJ1125">
        <v>118.09999999999998</v>
      </c>
      <c r="AK1125">
        <v>31.598730672955607</v>
      </c>
    </row>
    <row r="1126" spans="1:37">
      <c r="A1126">
        <v>16</v>
      </c>
      <c r="B1126">
        <v>111</v>
      </c>
      <c r="C1126">
        <v>2024</v>
      </c>
      <c r="D1126">
        <v>3</v>
      </c>
      <c r="E1126">
        <v>99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10</v>
      </c>
      <c r="M1126">
        <v>99</v>
      </c>
      <c r="N1126">
        <v>99</v>
      </c>
      <c r="O1126">
        <v>99</v>
      </c>
      <c r="P1126">
        <v>99</v>
      </c>
      <c r="Q1126">
        <v>242</v>
      </c>
      <c r="R1126">
        <v>261</v>
      </c>
      <c r="S1126">
        <v>10</v>
      </c>
      <c r="T1126">
        <v>7.85057471264368</v>
      </c>
      <c r="U1126">
        <v>53.977777777777774</v>
      </c>
      <c r="V1126">
        <v>1.9157088122605359</v>
      </c>
      <c r="W1126">
        <v>31.800766283524904</v>
      </c>
      <c r="X1126">
        <v>100</v>
      </c>
      <c r="Y1126">
        <v>100</v>
      </c>
      <c r="Z1126">
        <v>98.084291187739481</v>
      </c>
      <c r="AA1126">
        <v>7.8506292573308478</v>
      </c>
      <c r="AB1126">
        <v>0</v>
      </c>
      <c r="AC1126">
        <v>1.6691618262686301</v>
      </c>
      <c r="AE1126">
        <v>43.247788519265207</v>
      </c>
      <c r="AG1126">
        <v>11.977971546580999</v>
      </c>
      <c r="AH1126">
        <v>14.698266238494972</v>
      </c>
      <c r="AI1126">
        <v>228</v>
      </c>
      <c r="AJ1126">
        <v>121.48640350877189</v>
      </c>
      <c r="AK1126">
        <v>30.020895933075511</v>
      </c>
    </row>
    <row r="1127" spans="1:37">
      <c r="A1127">
        <v>16</v>
      </c>
      <c r="B1127">
        <v>112</v>
      </c>
      <c r="C1127">
        <v>2024</v>
      </c>
      <c r="D1127">
        <v>4</v>
      </c>
      <c r="E1127">
        <v>99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10</v>
      </c>
      <c r="M1127">
        <v>99</v>
      </c>
      <c r="N1127">
        <v>99</v>
      </c>
      <c r="O1127">
        <v>99</v>
      </c>
      <c r="P1127">
        <v>99</v>
      </c>
      <c r="Q1127">
        <v>32</v>
      </c>
      <c r="R1127">
        <v>35</v>
      </c>
      <c r="S1127">
        <v>10</v>
      </c>
      <c r="T1127">
        <v>8</v>
      </c>
      <c r="U1127">
        <v>52.83428571428572</v>
      </c>
      <c r="V1127">
        <v>0</v>
      </c>
      <c r="W1127">
        <v>22.857142857142861</v>
      </c>
      <c r="X1127">
        <v>100</v>
      </c>
      <c r="Y1127">
        <v>100</v>
      </c>
      <c r="Z1127">
        <v>100</v>
      </c>
      <c r="AA1127">
        <v>7.1450259564516481</v>
      </c>
      <c r="AB1127">
        <v>0</v>
      </c>
      <c r="AC1127">
        <v>1.4735767952260139</v>
      </c>
      <c r="AE1127">
        <v>41.139079704176474</v>
      </c>
      <c r="AG1127">
        <v>8.5158150851581524</v>
      </c>
      <c r="AH1127">
        <v>11.50701298054785</v>
      </c>
      <c r="AI1127">
        <v>32</v>
      </c>
      <c r="AJ1127">
        <v>121.75000000000001</v>
      </c>
      <c r="AK1127">
        <v>29.260895834661241</v>
      </c>
    </row>
    <row r="1128" spans="1:37">
      <c r="A1128">
        <v>16</v>
      </c>
      <c r="B1128">
        <v>113</v>
      </c>
      <c r="C1128">
        <v>2024</v>
      </c>
      <c r="D1128">
        <v>5</v>
      </c>
      <c r="E1128">
        <v>99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10</v>
      </c>
      <c r="M1128">
        <v>99</v>
      </c>
      <c r="N1128">
        <v>99</v>
      </c>
      <c r="O1128">
        <v>99</v>
      </c>
      <c r="P1128">
        <v>99</v>
      </c>
      <c r="Q1128">
        <v>9</v>
      </c>
      <c r="R1128">
        <v>9</v>
      </c>
      <c r="S1128">
        <v>10</v>
      </c>
      <c r="T1128">
        <v>8</v>
      </c>
      <c r="U1128">
        <v>55.722222222222221</v>
      </c>
      <c r="V1128">
        <v>0</v>
      </c>
      <c r="W1128">
        <v>33.333333333333343</v>
      </c>
      <c r="X1128">
        <v>100</v>
      </c>
      <c r="Y1128">
        <v>100</v>
      </c>
      <c r="Z1128">
        <v>100</v>
      </c>
      <c r="AA1128">
        <v>5.5274623025555378</v>
      </c>
      <c r="AB1128">
        <v>0</v>
      </c>
      <c r="AC1128">
        <v>1.763834207376394</v>
      </c>
      <c r="AE1128">
        <v>13.789842647131263</v>
      </c>
      <c r="AG1128">
        <v>6.6666666666666687</v>
      </c>
      <c r="AH1128">
        <v>9.0826768088381797</v>
      </c>
      <c r="AI1128">
        <v>9</v>
      </c>
      <c r="AJ1128">
        <v>122.02222222222223</v>
      </c>
      <c r="AK1128">
        <v>31.023542870411671</v>
      </c>
    </row>
    <row r="1129" spans="1:37">
      <c r="A1129">
        <v>16</v>
      </c>
      <c r="B1129">
        <v>114</v>
      </c>
      <c r="C1129">
        <v>2024</v>
      </c>
      <c r="D1129">
        <v>6</v>
      </c>
      <c r="E1129">
        <v>99</v>
      </c>
      <c r="F1129">
        <v>99</v>
      </c>
      <c r="G1129">
        <v>99</v>
      </c>
      <c r="H1129">
        <v>99</v>
      </c>
      <c r="I1129">
        <v>99</v>
      </c>
      <c r="J1129">
        <v>999</v>
      </c>
      <c r="K1129">
        <v>99</v>
      </c>
      <c r="L1129">
        <v>10</v>
      </c>
      <c r="M1129">
        <v>99</v>
      </c>
      <c r="N1129">
        <v>99</v>
      </c>
      <c r="O1129">
        <v>99</v>
      </c>
      <c r="P1129">
        <v>99</v>
      </c>
      <c r="Q1129">
        <v>8</v>
      </c>
      <c r="R1129">
        <v>8</v>
      </c>
      <c r="S1129">
        <v>10</v>
      </c>
      <c r="T1129">
        <v>9</v>
      </c>
      <c r="U1129">
        <v>56.9</v>
      </c>
      <c r="V1129">
        <v>0</v>
      </c>
      <c r="W1129">
        <v>62.5</v>
      </c>
      <c r="X1129">
        <v>100</v>
      </c>
      <c r="Y1129">
        <v>100</v>
      </c>
      <c r="Z1129">
        <v>100</v>
      </c>
      <c r="AA1129">
        <v>6.0926184846911156</v>
      </c>
      <c r="AB1129">
        <v>0</v>
      </c>
      <c r="AC1129">
        <v>1.6583123951777001</v>
      </c>
      <c r="AE1129">
        <v>-13.485472888854828</v>
      </c>
      <c r="AG1129">
        <v>8.9887640449438209</v>
      </c>
      <c r="AH1129">
        <v>13.463870567008779</v>
      </c>
      <c r="AI1129">
        <v>8</v>
      </c>
      <c r="AJ1129">
        <v>124.77500000000001</v>
      </c>
      <c r="AK1129">
        <v>29.263246578730502</v>
      </c>
    </row>
    <row r="1130" spans="1:37">
      <c r="A1130">
        <v>16</v>
      </c>
      <c r="B1130">
        <v>115</v>
      </c>
      <c r="C1130">
        <v>2024</v>
      </c>
      <c r="D1130">
        <v>7</v>
      </c>
      <c r="E1130">
        <v>99</v>
      </c>
      <c r="F1130">
        <v>99</v>
      </c>
      <c r="G1130">
        <v>99</v>
      </c>
      <c r="H1130">
        <v>99</v>
      </c>
      <c r="I1130">
        <v>99</v>
      </c>
      <c r="J1130">
        <v>999</v>
      </c>
      <c r="K1130">
        <v>99</v>
      </c>
      <c r="L1130">
        <v>10</v>
      </c>
      <c r="M1130">
        <v>99</v>
      </c>
      <c r="N1130">
        <v>99</v>
      </c>
      <c r="O1130">
        <v>99</v>
      </c>
      <c r="P1130">
        <v>99</v>
      </c>
      <c r="Q1130">
        <v>3</v>
      </c>
      <c r="R1130">
        <v>3</v>
      </c>
      <c r="S1130">
        <v>10</v>
      </c>
      <c r="T1130">
        <v>9.6666666666666643</v>
      </c>
      <c r="U1130">
        <v>56.26666666666668</v>
      </c>
      <c r="V1130">
        <v>0</v>
      </c>
      <c r="W1130">
        <v>100</v>
      </c>
      <c r="X1130">
        <v>100</v>
      </c>
      <c r="Y1130">
        <v>100</v>
      </c>
      <c r="Z1130">
        <v>100</v>
      </c>
      <c r="AA1130">
        <v>4.6649997022745531</v>
      </c>
      <c r="AB1130">
        <v>0</v>
      </c>
      <c r="AC1130">
        <v>0.47140452079105849</v>
      </c>
      <c r="AE1130">
        <v>-95.998783136708667</v>
      </c>
      <c r="AG1130">
        <v>12</v>
      </c>
      <c r="AH1130">
        <v>17.36625514403293</v>
      </c>
      <c r="AI1130">
        <v>3</v>
      </c>
      <c r="AJ1130">
        <v>124.9</v>
      </c>
      <c r="AK1130">
        <v>28.808502558687259</v>
      </c>
    </row>
    <row r="1131" spans="1:37">
      <c r="A1131">
        <v>16</v>
      </c>
      <c r="B1131">
        <v>116</v>
      </c>
      <c r="C1131">
        <v>2024</v>
      </c>
      <c r="D1131">
        <v>8</v>
      </c>
      <c r="E1131">
        <v>99</v>
      </c>
      <c r="F1131">
        <v>99</v>
      </c>
      <c r="G1131">
        <v>99</v>
      </c>
      <c r="H1131">
        <v>99</v>
      </c>
      <c r="I1131">
        <v>99</v>
      </c>
      <c r="J1131">
        <v>999</v>
      </c>
      <c r="K1131">
        <v>99</v>
      </c>
      <c r="L1131">
        <v>10</v>
      </c>
      <c r="M1131">
        <v>99</v>
      </c>
      <c r="N1131">
        <v>99</v>
      </c>
      <c r="O1131">
        <v>99</v>
      </c>
      <c r="P1131">
        <v>99</v>
      </c>
      <c r="Q1131">
        <v>32</v>
      </c>
      <c r="R1131">
        <v>35</v>
      </c>
      <c r="S1131">
        <v>10</v>
      </c>
      <c r="T1131">
        <v>9.2857142857142883</v>
      </c>
      <c r="U1131">
        <v>53.22857142857147</v>
      </c>
      <c r="V1131">
        <v>0</v>
      </c>
      <c r="W1131">
        <v>60</v>
      </c>
      <c r="X1131">
        <v>100</v>
      </c>
      <c r="Y1131">
        <v>100</v>
      </c>
      <c r="Z1131">
        <v>100</v>
      </c>
      <c r="AA1131">
        <v>6.6700426826035502</v>
      </c>
      <c r="AB1131">
        <v>0</v>
      </c>
      <c r="AC1131">
        <v>1.765889958898559</v>
      </c>
      <c r="AE1131">
        <v>-36.236711096154046</v>
      </c>
      <c r="AG1131">
        <v>26.515151515151519</v>
      </c>
      <c r="AH1131">
        <v>32.53125654815954</v>
      </c>
      <c r="AI1131">
        <v>35</v>
      </c>
      <c r="AJ1131">
        <v>122.17714285714288</v>
      </c>
      <c r="AK1131">
        <v>29.206201882405495</v>
      </c>
    </row>
    <row r="1132" spans="1:37">
      <c r="A1132">
        <v>16</v>
      </c>
      <c r="B1132">
        <v>117</v>
      </c>
      <c r="C1132">
        <v>2024</v>
      </c>
      <c r="D1132">
        <v>9</v>
      </c>
      <c r="E1132">
        <v>99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10</v>
      </c>
      <c r="M1132">
        <v>99</v>
      </c>
      <c r="N1132">
        <v>99</v>
      </c>
      <c r="O1132">
        <v>99</v>
      </c>
      <c r="P1132">
        <v>99</v>
      </c>
      <c r="Q1132">
        <v>37</v>
      </c>
      <c r="R1132">
        <v>39</v>
      </c>
      <c r="S1132">
        <v>10</v>
      </c>
      <c r="T1132">
        <v>9.2307692307692282</v>
      </c>
      <c r="U1132">
        <v>49.65384615384616</v>
      </c>
      <c r="V1132">
        <v>0</v>
      </c>
      <c r="W1132">
        <v>64.102564102564102</v>
      </c>
      <c r="X1132">
        <v>100</v>
      </c>
      <c r="Y1132">
        <v>100</v>
      </c>
      <c r="Z1132">
        <v>97.435897435897445</v>
      </c>
      <c r="AA1132">
        <v>7.5514592291259808</v>
      </c>
      <c r="AB1132">
        <v>0</v>
      </c>
      <c r="AC1132">
        <v>1.45816073929364</v>
      </c>
      <c r="AE1132">
        <v>-33.691586693170358</v>
      </c>
      <c r="AG1132">
        <v>17.10526315789474</v>
      </c>
      <c r="AH1132">
        <v>21.792707629979745</v>
      </c>
      <c r="AI1132">
        <v>39</v>
      </c>
      <c r="AJ1132">
        <v>119.1307692307692</v>
      </c>
      <c r="AK1132">
        <v>29.262297802505639</v>
      </c>
    </row>
    <row r="1133" spans="1:37">
      <c r="A1133">
        <v>16</v>
      </c>
      <c r="B1133">
        <v>118</v>
      </c>
      <c r="C1133">
        <v>2024</v>
      </c>
      <c r="D1133">
        <v>10</v>
      </c>
      <c r="E1133">
        <v>99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10</v>
      </c>
      <c r="M1133">
        <v>99</v>
      </c>
      <c r="N1133">
        <v>99</v>
      </c>
      <c r="O1133">
        <v>99</v>
      </c>
      <c r="P1133">
        <v>99</v>
      </c>
      <c r="Q1133">
        <v>94</v>
      </c>
      <c r="R1133">
        <v>104</v>
      </c>
      <c r="S1133">
        <v>10</v>
      </c>
      <c r="T1133">
        <v>8.5673076923076898</v>
      </c>
      <c r="U1133">
        <v>52.421153846153842</v>
      </c>
      <c r="V1133">
        <v>0</v>
      </c>
      <c r="W1133">
        <v>47.115384615384606</v>
      </c>
      <c r="X1133">
        <v>100</v>
      </c>
      <c r="Y1133">
        <v>100</v>
      </c>
      <c r="Z1133">
        <v>99.038461538461561</v>
      </c>
      <c r="AA1133">
        <v>6.734079131222134</v>
      </c>
      <c r="AB1133">
        <v>0</v>
      </c>
      <c r="AC1133">
        <v>1.591832658610121</v>
      </c>
      <c r="AE1133">
        <v>-37.534670780010671</v>
      </c>
      <c r="AG1133">
        <v>19.117647058823529</v>
      </c>
      <c r="AH1133">
        <v>24.286026113335978</v>
      </c>
      <c r="AI1133">
        <v>104</v>
      </c>
      <c r="AJ1133">
        <v>120.25673076923076</v>
      </c>
      <c r="AK1133">
        <v>30.046563815812</v>
      </c>
    </row>
    <row r="1134" spans="1:37">
      <c r="A1134">
        <v>16</v>
      </c>
      <c r="B1134">
        <v>119</v>
      </c>
      <c r="C1134">
        <v>2024</v>
      </c>
      <c r="D1134">
        <v>11</v>
      </c>
      <c r="E1134">
        <v>99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10</v>
      </c>
      <c r="M1134">
        <v>99</v>
      </c>
      <c r="N1134">
        <v>99</v>
      </c>
      <c r="O1134">
        <v>99</v>
      </c>
      <c r="P1134">
        <v>99</v>
      </c>
      <c r="Q1134">
        <v>49</v>
      </c>
      <c r="R1134">
        <v>52</v>
      </c>
      <c r="S1134">
        <v>10</v>
      </c>
      <c r="T1134">
        <v>7.4807692307692291</v>
      </c>
      <c r="U1134">
        <v>55.580769230769242</v>
      </c>
      <c r="V1134">
        <v>0</v>
      </c>
      <c r="W1134">
        <v>19.230769230769223</v>
      </c>
      <c r="X1134">
        <v>100</v>
      </c>
      <c r="Y1134">
        <v>100</v>
      </c>
      <c r="Z1134">
        <v>100</v>
      </c>
      <c r="AA1134">
        <v>5.3211493286238438</v>
      </c>
      <c r="AB1134">
        <v>0</v>
      </c>
      <c r="AC1134">
        <v>1.2479272756082771</v>
      </c>
      <c r="AE1134">
        <v>-18.395312182801479</v>
      </c>
      <c r="AG1134">
        <v>16.828478964401295</v>
      </c>
      <c r="AH1134">
        <v>22.861527265823991</v>
      </c>
      <c r="AI1134">
        <v>52</v>
      </c>
      <c r="AJ1134">
        <v>122.5038461538461</v>
      </c>
      <c r="AK1134">
        <v>30.214989360321077</v>
      </c>
    </row>
    <row r="1135" spans="1:37">
      <c r="A1135">
        <v>16</v>
      </c>
      <c r="B1135">
        <v>120</v>
      </c>
      <c r="C1135">
        <v>2024</v>
      </c>
      <c r="D1135">
        <v>12</v>
      </c>
      <c r="E1135">
        <v>99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10</v>
      </c>
      <c r="M1135">
        <v>99</v>
      </c>
      <c r="N1135">
        <v>99</v>
      </c>
      <c r="O1135">
        <v>99</v>
      </c>
      <c r="P1135">
        <v>99</v>
      </c>
      <c r="Q1135">
        <v>15</v>
      </c>
      <c r="R1135">
        <v>19</v>
      </c>
      <c r="S1135">
        <v>10</v>
      </c>
      <c r="T1135">
        <v>7.4210526315789505</v>
      </c>
      <c r="U1135">
        <v>55.168421052631594</v>
      </c>
      <c r="V1135">
        <v>0</v>
      </c>
      <c r="W1135">
        <v>26.315789473684205</v>
      </c>
      <c r="X1135">
        <v>100</v>
      </c>
      <c r="Y1135">
        <v>100</v>
      </c>
      <c r="Z1135">
        <v>100</v>
      </c>
      <c r="AA1135">
        <v>3.4721527724663699</v>
      </c>
      <c r="AB1135">
        <v>0</v>
      </c>
      <c r="AC1135">
        <v>1.310515747156707</v>
      </c>
      <c r="AE1135">
        <v>-25.038622830113304</v>
      </c>
      <c r="AG1135">
        <v>18.095238095238088</v>
      </c>
      <c r="AH1135">
        <v>25.928857665858601</v>
      </c>
      <c r="AI1135">
        <v>19</v>
      </c>
      <c r="AJ1135">
        <v>120.98947368421057</v>
      </c>
      <c r="AK1135">
        <v>31.218913803895379</v>
      </c>
    </row>
    <row r="1136" spans="1:37">
      <c r="A1136">
        <v>16</v>
      </c>
      <c r="B1136">
        <v>121</v>
      </c>
      <c r="C1136">
        <v>2024</v>
      </c>
      <c r="D1136">
        <v>1</v>
      </c>
      <c r="E1136">
        <v>99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11</v>
      </c>
      <c r="M1136">
        <v>99</v>
      </c>
      <c r="N1136">
        <v>99</v>
      </c>
      <c r="O1136">
        <v>99</v>
      </c>
      <c r="P1136">
        <v>99</v>
      </c>
      <c r="Q1136">
        <v>22</v>
      </c>
      <c r="R1136">
        <v>22</v>
      </c>
      <c r="S1136">
        <v>11</v>
      </c>
      <c r="T1136">
        <v>7.7272727272727284</v>
      </c>
      <c r="U1136">
        <v>58.563636363636355</v>
      </c>
      <c r="V1136">
        <v>0</v>
      </c>
      <c r="W1136">
        <v>31.818181818181817</v>
      </c>
      <c r="X1136">
        <v>100</v>
      </c>
      <c r="Y1136">
        <v>100</v>
      </c>
      <c r="Z1136">
        <v>100</v>
      </c>
      <c r="AA1136">
        <v>8.0339928629738377</v>
      </c>
      <c r="AB1136">
        <v>0</v>
      </c>
      <c r="AC1136">
        <v>1.6287702606517185</v>
      </c>
      <c r="AE1136">
        <v>45.950072621522061</v>
      </c>
      <c r="AG1136">
        <v>7.6923076923076898</v>
      </c>
      <c r="AH1136">
        <v>10.888654130572576</v>
      </c>
      <c r="AI1136">
        <v>14</v>
      </c>
      <c r="AJ1136">
        <v>122.02857142857133</v>
      </c>
      <c r="AK1136">
        <v>33.501577951159383</v>
      </c>
    </row>
    <row r="1137" spans="1:37">
      <c r="A1137">
        <v>16</v>
      </c>
      <c r="B1137">
        <v>122</v>
      </c>
      <c r="C1137">
        <v>2024</v>
      </c>
      <c r="D1137">
        <v>2</v>
      </c>
      <c r="E1137">
        <v>99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11</v>
      </c>
      <c r="M1137">
        <v>99</v>
      </c>
      <c r="N1137">
        <v>99</v>
      </c>
      <c r="O1137">
        <v>99</v>
      </c>
      <c r="P1137">
        <v>99</v>
      </c>
      <c r="Q1137">
        <v>22</v>
      </c>
      <c r="R1137">
        <v>24</v>
      </c>
      <c r="S1137">
        <v>11</v>
      </c>
      <c r="T1137">
        <v>7.25</v>
      </c>
      <c r="U1137">
        <v>56.429166666666681</v>
      </c>
      <c r="V1137">
        <v>0</v>
      </c>
      <c r="W1137">
        <v>16.666666666666671</v>
      </c>
      <c r="X1137">
        <v>100</v>
      </c>
      <c r="Y1137">
        <v>100</v>
      </c>
      <c r="Z1137">
        <v>100</v>
      </c>
      <c r="AA1137">
        <v>5.6531318139200302</v>
      </c>
      <c r="AB1137">
        <v>0</v>
      </c>
      <c r="AC1137">
        <v>1.5877132402714711</v>
      </c>
      <c r="AE1137">
        <v>16.584402034872038</v>
      </c>
      <c r="AG1137">
        <v>7.5949367088607556</v>
      </c>
      <c r="AH1137">
        <v>10.310541982931236</v>
      </c>
      <c r="AI1137">
        <v>14</v>
      </c>
      <c r="AJ1137">
        <v>120.90714285714289</v>
      </c>
      <c r="AK1137">
        <v>32.360178728105595</v>
      </c>
    </row>
    <row r="1138" spans="1:37">
      <c r="A1138">
        <v>16</v>
      </c>
      <c r="B1138">
        <v>123</v>
      </c>
      <c r="C1138">
        <v>2024</v>
      </c>
      <c r="D1138">
        <v>3</v>
      </c>
      <c r="E1138">
        <v>99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11</v>
      </c>
      <c r="M1138">
        <v>99</v>
      </c>
      <c r="N1138">
        <v>99</v>
      </c>
      <c r="O1138">
        <v>99</v>
      </c>
      <c r="P1138">
        <v>99</v>
      </c>
      <c r="Q1138">
        <v>144</v>
      </c>
      <c r="R1138">
        <v>155</v>
      </c>
      <c r="S1138">
        <v>11</v>
      </c>
      <c r="T1138">
        <v>8.7096774193548399</v>
      </c>
      <c r="U1138">
        <v>58.910322580645143</v>
      </c>
      <c r="V1138">
        <v>0</v>
      </c>
      <c r="W1138">
        <v>52.903225806451601</v>
      </c>
      <c r="X1138">
        <v>100</v>
      </c>
      <c r="Y1138">
        <v>100</v>
      </c>
      <c r="Z1138">
        <v>99.354838709677423</v>
      </c>
      <c r="AA1138">
        <v>7.8863555031299821</v>
      </c>
      <c r="AB1138">
        <v>0</v>
      </c>
      <c r="AC1138">
        <v>1.831508251847886</v>
      </c>
      <c r="AE1138">
        <v>32.104780165591478</v>
      </c>
      <c r="AG1138">
        <v>7.1133547498852723</v>
      </c>
      <c r="AH1138">
        <v>9.5265072081828386</v>
      </c>
      <c r="AI1138">
        <v>129</v>
      </c>
      <c r="AJ1138">
        <v>122.04806201550387</v>
      </c>
      <c r="AK1138">
        <v>32.408063666903949</v>
      </c>
    </row>
    <row r="1139" spans="1:37">
      <c r="A1139">
        <v>16</v>
      </c>
      <c r="B1139">
        <v>124</v>
      </c>
      <c r="C1139">
        <v>2024</v>
      </c>
      <c r="D1139">
        <v>4</v>
      </c>
      <c r="E1139">
        <v>99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11</v>
      </c>
      <c r="M1139">
        <v>99</v>
      </c>
      <c r="N1139">
        <v>99</v>
      </c>
      <c r="O1139">
        <v>99</v>
      </c>
      <c r="P1139">
        <v>99</v>
      </c>
      <c r="Q1139">
        <v>18</v>
      </c>
      <c r="R1139">
        <v>18</v>
      </c>
      <c r="S1139">
        <v>11</v>
      </c>
      <c r="T1139">
        <v>9.2777777777777768</v>
      </c>
      <c r="U1139">
        <v>55.74444444444444</v>
      </c>
      <c r="V1139">
        <v>0</v>
      </c>
      <c r="W1139">
        <v>83.333333333333314</v>
      </c>
      <c r="X1139">
        <v>100</v>
      </c>
      <c r="Y1139">
        <v>100</v>
      </c>
      <c r="Z1139">
        <v>100</v>
      </c>
      <c r="AA1139">
        <v>8.0531720611765127</v>
      </c>
      <c r="AB1139">
        <v>0</v>
      </c>
      <c r="AC1139">
        <v>1.1453071182271219</v>
      </c>
      <c r="AE1139">
        <v>28.657790951226897</v>
      </c>
      <c r="AG1139">
        <v>4.3795620437956222</v>
      </c>
      <c r="AH1139">
        <v>6.2438550858110062</v>
      </c>
      <c r="AI1139">
        <v>16</v>
      </c>
      <c r="AJ1139">
        <v>120.96250000000001</v>
      </c>
      <c r="AK1139">
        <v>31.099726861002189</v>
      </c>
    </row>
    <row r="1140" spans="1:37">
      <c r="A1140">
        <v>16</v>
      </c>
      <c r="B1140">
        <v>125</v>
      </c>
      <c r="C1140">
        <v>2024</v>
      </c>
      <c r="D1140">
        <v>5</v>
      </c>
      <c r="E1140">
        <v>99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11</v>
      </c>
      <c r="M1140">
        <v>99</v>
      </c>
      <c r="N1140">
        <v>99</v>
      </c>
      <c r="O1140">
        <v>99</v>
      </c>
      <c r="P1140">
        <v>99</v>
      </c>
      <c r="Q1140">
        <v>6</v>
      </c>
      <c r="R1140">
        <v>6</v>
      </c>
      <c r="S1140">
        <v>11</v>
      </c>
      <c r="T1140">
        <v>8.8333333333333357</v>
      </c>
      <c r="U1140">
        <v>57.16666666666665</v>
      </c>
      <c r="V1140">
        <v>0</v>
      </c>
      <c r="W1140">
        <v>50</v>
      </c>
      <c r="X1140">
        <v>100</v>
      </c>
      <c r="Y1140">
        <v>100</v>
      </c>
      <c r="Z1140">
        <v>100</v>
      </c>
      <c r="AA1140">
        <v>6.659496143770161</v>
      </c>
      <c r="AB1140">
        <v>0</v>
      </c>
      <c r="AC1140">
        <v>1.0671873729054688</v>
      </c>
      <c r="AE1140">
        <v>76.607540744160787</v>
      </c>
      <c r="AG1140">
        <v>4.4444444444444446</v>
      </c>
      <c r="AH1140">
        <v>6.2120800507108589</v>
      </c>
      <c r="AI1140">
        <v>6</v>
      </c>
      <c r="AJ1140">
        <v>121.86666666666665</v>
      </c>
      <c r="AK1140">
        <v>31.567821125359774</v>
      </c>
    </row>
    <row r="1141" spans="1:37">
      <c r="A1141">
        <v>16</v>
      </c>
      <c r="B1141">
        <v>126</v>
      </c>
      <c r="C1141">
        <v>2024</v>
      </c>
      <c r="D1141">
        <v>6</v>
      </c>
      <c r="E1141">
        <v>99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11</v>
      </c>
      <c r="M1141">
        <v>99</v>
      </c>
      <c r="N1141">
        <v>99</v>
      </c>
      <c r="O1141">
        <v>99</v>
      </c>
      <c r="P1141">
        <v>99</v>
      </c>
      <c r="Q1141">
        <v>4</v>
      </c>
      <c r="R1141">
        <v>4</v>
      </c>
      <c r="S1141">
        <v>11</v>
      </c>
      <c r="T1141">
        <v>8.5</v>
      </c>
      <c r="U1141">
        <v>55.9</v>
      </c>
      <c r="V1141">
        <v>0</v>
      </c>
      <c r="W1141">
        <v>50</v>
      </c>
      <c r="X1141">
        <v>100</v>
      </c>
      <c r="Y1141">
        <v>100</v>
      </c>
      <c r="Z1141">
        <v>100</v>
      </c>
      <c r="AA1141">
        <v>6.8102863375925438</v>
      </c>
      <c r="AB1141">
        <v>0</v>
      </c>
      <c r="AC1141">
        <v>1.6583123951777001</v>
      </c>
      <c r="AE1141">
        <v>42.502014812049566</v>
      </c>
      <c r="AG1141">
        <v>4.4943820224719104</v>
      </c>
      <c r="AH1141">
        <v>6.6136235913514154</v>
      </c>
      <c r="AI1141">
        <v>4</v>
      </c>
      <c r="AJ1141">
        <v>118.8</v>
      </c>
      <c r="AK1141">
        <v>33.363236608265375</v>
      </c>
    </row>
    <row r="1142" spans="1:37">
      <c r="A1142">
        <v>16</v>
      </c>
      <c r="B1142">
        <v>127</v>
      </c>
      <c r="C1142">
        <v>2024</v>
      </c>
      <c r="D1142">
        <v>7</v>
      </c>
      <c r="E1142">
        <v>99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11</v>
      </c>
      <c r="M1142">
        <v>99</v>
      </c>
      <c r="N1142">
        <v>99</v>
      </c>
      <c r="O1142">
        <v>99</v>
      </c>
      <c r="P1142">
        <v>99</v>
      </c>
      <c r="R1142">
        <v>0</v>
      </c>
    </row>
    <row r="1143" spans="1:37">
      <c r="A1143">
        <v>16</v>
      </c>
      <c r="B1143">
        <v>128</v>
      </c>
      <c r="C1143">
        <v>2024</v>
      </c>
      <c r="D1143">
        <v>8</v>
      </c>
      <c r="E1143">
        <v>99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11</v>
      </c>
      <c r="M1143">
        <v>99</v>
      </c>
      <c r="N1143">
        <v>99</v>
      </c>
      <c r="O1143">
        <v>99</v>
      </c>
      <c r="P1143">
        <v>99</v>
      </c>
      <c r="Q1143">
        <v>13</v>
      </c>
      <c r="R1143">
        <v>13</v>
      </c>
      <c r="S1143">
        <v>11</v>
      </c>
      <c r="T1143">
        <v>10.692307692307699</v>
      </c>
      <c r="U1143">
        <v>62</v>
      </c>
      <c r="V1143">
        <v>0</v>
      </c>
      <c r="W1143">
        <v>100</v>
      </c>
      <c r="X1143">
        <v>100</v>
      </c>
      <c r="Y1143">
        <v>100</v>
      </c>
      <c r="Z1143">
        <v>100</v>
      </c>
      <c r="AA1143">
        <v>4.5684537023778367</v>
      </c>
      <c r="AB1143">
        <v>0</v>
      </c>
      <c r="AC1143">
        <v>0.99108451744040094</v>
      </c>
      <c r="AE1143">
        <v>2.2086153196485032</v>
      </c>
      <c r="AG1143">
        <v>9.8484848484848477</v>
      </c>
      <c r="AH1143">
        <v>14.074177551162951</v>
      </c>
      <c r="AI1143">
        <v>13</v>
      </c>
      <c r="AJ1143">
        <v>123.86153846153844</v>
      </c>
      <c r="AK1143">
        <v>32.634208538716152</v>
      </c>
    </row>
    <row r="1144" spans="1:37">
      <c r="A1144">
        <v>16</v>
      </c>
      <c r="B1144">
        <v>129</v>
      </c>
      <c r="C1144">
        <v>2024</v>
      </c>
      <c r="D1144">
        <v>9</v>
      </c>
      <c r="E1144">
        <v>99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11</v>
      </c>
      <c r="M1144">
        <v>99</v>
      </c>
      <c r="N1144">
        <v>99</v>
      </c>
      <c r="O1144">
        <v>99</v>
      </c>
      <c r="P1144">
        <v>99</v>
      </c>
      <c r="Q1144">
        <v>19</v>
      </c>
      <c r="R1144">
        <v>21</v>
      </c>
      <c r="S1144">
        <v>11</v>
      </c>
      <c r="T1144">
        <v>10.142857142857141</v>
      </c>
      <c r="U1144">
        <v>59.171428571428592</v>
      </c>
      <c r="V1144">
        <v>0</v>
      </c>
      <c r="W1144">
        <v>85.714285714285694</v>
      </c>
      <c r="X1144">
        <v>100</v>
      </c>
      <c r="Y1144">
        <v>100</v>
      </c>
      <c r="Z1144">
        <v>100</v>
      </c>
      <c r="AA1144">
        <v>6.3933107048466482</v>
      </c>
      <c r="AB1144">
        <v>0</v>
      </c>
      <c r="AC1144">
        <v>1.2453996981544844</v>
      </c>
      <c r="AE1144">
        <v>-36.310901233614651</v>
      </c>
      <c r="AG1144">
        <v>9.2105263157894726</v>
      </c>
      <c r="AH1144">
        <v>13.983794733288324</v>
      </c>
      <c r="AI1144">
        <v>21</v>
      </c>
      <c r="AJ1144">
        <v>120.98095238095242</v>
      </c>
      <c r="AK1144">
        <v>33.401224533627989</v>
      </c>
    </row>
    <row r="1145" spans="1:37">
      <c r="A1145">
        <v>16</v>
      </c>
      <c r="B1145">
        <v>130</v>
      </c>
      <c r="C1145">
        <v>2024</v>
      </c>
      <c r="D1145">
        <v>10</v>
      </c>
      <c r="E1145">
        <v>99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11</v>
      </c>
      <c r="M1145">
        <v>99</v>
      </c>
      <c r="N1145">
        <v>99</v>
      </c>
      <c r="O1145">
        <v>99</v>
      </c>
      <c r="P1145">
        <v>99</v>
      </c>
      <c r="Q1145">
        <v>41</v>
      </c>
      <c r="R1145">
        <v>45</v>
      </c>
      <c r="S1145">
        <v>11</v>
      </c>
      <c r="T1145">
        <v>9.9555555555555557</v>
      </c>
      <c r="U1145">
        <v>62.29777777777781</v>
      </c>
      <c r="V1145">
        <v>0</v>
      </c>
      <c r="W1145">
        <v>71.111111111111114</v>
      </c>
      <c r="X1145">
        <v>100</v>
      </c>
      <c r="Y1145">
        <v>100</v>
      </c>
      <c r="Z1145">
        <v>100</v>
      </c>
      <c r="AA1145">
        <v>7.6074667674123218</v>
      </c>
      <c r="AB1145">
        <v>0</v>
      </c>
      <c r="AC1145">
        <v>4.5604851377192324</v>
      </c>
      <c r="AE1145">
        <v>-7.6481583289112622</v>
      </c>
      <c r="AG1145">
        <v>8.2720588235294112</v>
      </c>
      <c r="AH1145">
        <v>12.488250780682719</v>
      </c>
      <c r="AI1145">
        <v>45</v>
      </c>
      <c r="AJ1145">
        <v>122.93777777777778</v>
      </c>
      <c r="AK1145">
        <v>33.522677425741627</v>
      </c>
    </row>
    <row r="1146" spans="1:37">
      <c r="A1146">
        <v>16</v>
      </c>
      <c r="B1146">
        <v>131</v>
      </c>
      <c r="C1146">
        <v>2024</v>
      </c>
      <c r="D1146">
        <v>11</v>
      </c>
      <c r="E1146">
        <v>99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11</v>
      </c>
      <c r="M1146">
        <v>99</v>
      </c>
      <c r="N1146">
        <v>99</v>
      </c>
      <c r="O1146">
        <v>99</v>
      </c>
      <c r="P1146">
        <v>99</v>
      </c>
      <c r="Q1146">
        <v>15</v>
      </c>
      <c r="R1146">
        <v>16</v>
      </c>
      <c r="S1146">
        <v>11</v>
      </c>
      <c r="T1146">
        <v>8.5</v>
      </c>
      <c r="U1146">
        <v>62.093750000000014</v>
      </c>
      <c r="V1146">
        <v>0</v>
      </c>
      <c r="W1146">
        <v>43.75</v>
      </c>
      <c r="X1146">
        <v>100</v>
      </c>
      <c r="Y1146">
        <v>100</v>
      </c>
      <c r="Z1146">
        <v>100</v>
      </c>
      <c r="AA1146">
        <v>5.7740225092650963</v>
      </c>
      <c r="AB1146">
        <v>0</v>
      </c>
      <c r="AC1146">
        <v>1.1180339887498949</v>
      </c>
      <c r="AE1146">
        <v>17.281632230529762</v>
      </c>
      <c r="AG1146">
        <v>5.1779935275080913</v>
      </c>
      <c r="AH1146">
        <v>7.8586005600291076</v>
      </c>
      <c r="AI1146">
        <v>16</v>
      </c>
      <c r="AJ1146">
        <v>122.94374999999999</v>
      </c>
      <c r="AK1146">
        <v>33.335155869045941</v>
      </c>
    </row>
    <row r="1147" spans="1:37">
      <c r="A1147">
        <v>16</v>
      </c>
      <c r="B1147">
        <v>132</v>
      </c>
      <c r="C1147">
        <v>2024</v>
      </c>
      <c r="D1147">
        <v>12</v>
      </c>
      <c r="E1147">
        <v>99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11</v>
      </c>
      <c r="M1147">
        <v>99</v>
      </c>
      <c r="N1147">
        <v>99</v>
      </c>
      <c r="O1147">
        <v>99</v>
      </c>
      <c r="P1147">
        <v>99</v>
      </c>
      <c r="Q1147">
        <v>3</v>
      </c>
      <c r="R1147">
        <v>3</v>
      </c>
      <c r="S1147">
        <v>11</v>
      </c>
      <c r="T1147">
        <v>7</v>
      </c>
      <c r="U1147">
        <v>61.033333333333331</v>
      </c>
      <c r="V1147">
        <v>0</v>
      </c>
      <c r="W1147">
        <v>0</v>
      </c>
      <c r="X1147">
        <v>100</v>
      </c>
      <c r="Y1147">
        <v>100</v>
      </c>
      <c r="Z1147">
        <v>100</v>
      </c>
      <c r="AA1147">
        <v>6.3636118325646205</v>
      </c>
      <c r="AB1147">
        <v>0</v>
      </c>
      <c r="AC1147">
        <v>0.81649658092772603</v>
      </c>
      <c r="AE1147">
        <v>26.944491038467682</v>
      </c>
      <c r="AG1147">
        <v>2.8571428571428577</v>
      </c>
      <c r="AH1147">
        <v>4.5292633453717892</v>
      </c>
      <c r="AI1147">
        <v>3</v>
      </c>
      <c r="AJ1147">
        <v>122.1</v>
      </c>
      <c r="AK1147">
        <v>33.4392410498277</v>
      </c>
    </row>
    <row r="1148" spans="1:37">
      <c r="A1148">
        <v>16</v>
      </c>
      <c r="B1148">
        <v>133</v>
      </c>
      <c r="C1148">
        <v>2024</v>
      </c>
      <c r="D1148">
        <v>1</v>
      </c>
      <c r="E1148">
        <v>99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12</v>
      </c>
      <c r="M1148">
        <v>99</v>
      </c>
      <c r="N1148">
        <v>99</v>
      </c>
      <c r="O1148">
        <v>99</v>
      </c>
      <c r="P1148">
        <v>99</v>
      </c>
      <c r="Q1148">
        <v>5</v>
      </c>
      <c r="R1148">
        <v>6</v>
      </c>
      <c r="S1148">
        <v>12</v>
      </c>
      <c r="T1148">
        <v>8.3333333333333357</v>
      </c>
      <c r="U1148">
        <v>60.4</v>
      </c>
      <c r="V1148">
        <v>0</v>
      </c>
      <c r="W1148">
        <v>50</v>
      </c>
      <c r="X1148">
        <v>100</v>
      </c>
      <c r="Y1148">
        <v>100</v>
      </c>
      <c r="Z1148">
        <v>100</v>
      </c>
      <c r="AA1148">
        <v>8.0678373806119144</v>
      </c>
      <c r="AB1148">
        <v>0</v>
      </c>
      <c r="AC1148">
        <v>0.74535599249992179</v>
      </c>
      <c r="AE1148">
        <v>-36.584893708852249</v>
      </c>
      <c r="AG1148">
        <v>2.0979020979020975</v>
      </c>
      <c r="AH1148">
        <v>3.0627508979505591</v>
      </c>
      <c r="AI1148">
        <v>5</v>
      </c>
      <c r="AJ1148">
        <v>120.92</v>
      </c>
      <c r="AK1148">
        <v>34.540123391008471</v>
      </c>
    </row>
    <row r="1149" spans="1:37">
      <c r="A1149">
        <v>16</v>
      </c>
      <c r="B1149">
        <v>134</v>
      </c>
      <c r="C1149">
        <v>2024</v>
      </c>
      <c r="D1149">
        <v>2</v>
      </c>
      <c r="E1149">
        <v>99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12</v>
      </c>
      <c r="M1149">
        <v>99</v>
      </c>
      <c r="N1149">
        <v>99</v>
      </c>
      <c r="O1149">
        <v>99</v>
      </c>
      <c r="P1149">
        <v>99</v>
      </c>
      <c r="Q1149">
        <v>1</v>
      </c>
      <c r="R1149">
        <v>1</v>
      </c>
      <c r="S1149">
        <v>12</v>
      </c>
      <c r="T1149">
        <v>7</v>
      </c>
      <c r="U1149">
        <v>70.8</v>
      </c>
      <c r="V1149">
        <v>0</v>
      </c>
      <c r="W1149">
        <v>0</v>
      </c>
      <c r="X1149">
        <v>100</v>
      </c>
      <c r="Y1149">
        <v>100</v>
      </c>
      <c r="Z1149">
        <v>100</v>
      </c>
      <c r="AA1149">
        <v>0</v>
      </c>
      <c r="AB1149">
        <v>0</v>
      </c>
      <c r="AC1149">
        <v>0</v>
      </c>
      <c r="AG1149">
        <v>0.31645569620253161</v>
      </c>
      <c r="AH1149">
        <v>0.53901378748543982</v>
      </c>
      <c r="AI1149">
        <v>0</v>
      </c>
    </row>
    <row r="1150" spans="1:37">
      <c r="A1150">
        <v>16</v>
      </c>
      <c r="B1150">
        <v>135</v>
      </c>
      <c r="C1150">
        <v>2024</v>
      </c>
      <c r="D1150">
        <v>3</v>
      </c>
      <c r="E1150">
        <v>99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12</v>
      </c>
      <c r="M1150">
        <v>99</v>
      </c>
      <c r="N1150">
        <v>99</v>
      </c>
      <c r="O1150">
        <v>99</v>
      </c>
      <c r="P1150">
        <v>99</v>
      </c>
      <c r="Q1150">
        <v>42</v>
      </c>
      <c r="R1150">
        <v>44</v>
      </c>
      <c r="S1150">
        <v>12</v>
      </c>
      <c r="T1150">
        <v>8.5454545454545432</v>
      </c>
      <c r="U1150">
        <v>61.484090909090916</v>
      </c>
      <c r="V1150">
        <v>0</v>
      </c>
      <c r="W1150">
        <v>50</v>
      </c>
      <c r="X1150">
        <v>100</v>
      </c>
      <c r="Y1150">
        <v>100</v>
      </c>
      <c r="Z1150">
        <v>100</v>
      </c>
      <c r="AA1150">
        <v>7.0927601750534608</v>
      </c>
      <c r="AB1150">
        <v>0</v>
      </c>
      <c r="AC1150">
        <v>2.4629485789352872</v>
      </c>
      <c r="AE1150">
        <v>31.026442159366113</v>
      </c>
      <c r="AG1150">
        <v>2.0192748967416247</v>
      </c>
      <c r="AH1150">
        <v>2.8224485494953551</v>
      </c>
      <c r="AI1150">
        <v>31</v>
      </c>
      <c r="AJ1150">
        <v>120.17741935483872</v>
      </c>
      <c r="AK1150">
        <v>35.51853361087872</v>
      </c>
    </row>
    <row r="1151" spans="1:37">
      <c r="A1151">
        <v>16</v>
      </c>
      <c r="B1151">
        <v>136</v>
      </c>
      <c r="C1151">
        <v>2024</v>
      </c>
      <c r="D1151">
        <v>4</v>
      </c>
      <c r="E1151">
        <v>99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12</v>
      </c>
      <c r="M1151">
        <v>99</v>
      </c>
      <c r="N1151">
        <v>99</v>
      </c>
      <c r="O1151">
        <v>99</v>
      </c>
      <c r="P1151">
        <v>99</v>
      </c>
      <c r="Q1151">
        <v>2</v>
      </c>
      <c r="R1151">
        <v>2</v>
      </c>
      <c r="S1151">
        <v>12</v>
      </c>
      <c r="T1151">
        <v>8</v>
      </c>
      <c r="U1151">
        <v>55.05</v>
      </c>
      <c r="V1151">
        <v>0</v>
      </c>
      <c r="W1151">
        <v>0</v>
      </c>
      <c r="X1151">
        <v>100</v>
      </c>
      <c r="Y1151">
        <v>100</v>
      </c>
      <c r="Z1151">
        <v>100</v>
      </c>
      <c r="AA1151">
        <v>5.0000000005093186E-2</v>
      </c>
      <c r="AB1151">
        <v>0</v>
      </c>
      <c r="AC1151">
        <v>0</v>
      </c>
      <c r="AG1151">
        <v>0.48661800486618007</v>
      </c>
      <c r="AH1151">
        <v>0.68511904021107406</v>
      </c>
      <c r="AI1151">
        <v>1</v>
      </c>
      <c r="AJ1151">
        <v>114.9</v>
      </c>
      <c r="AK1151">
        <v>36.257896375695552</v>
      </c>
    </row>
    <row r="1152" spans="1:37">
      <c r="A1152">
        <v>16</v>
      </c>
      <c r="B1152">
        <v>137</v>
      </c>
      <c r="C1152">
        <v>2024</v>
      </c>
      <c r="D1152">
        <v>5</v>
      </c>
      <c r="E1152">
        <v>99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12</v>
      </c>
      <c r="M1152">
        <v>99</v>
      </c>
      <c r="N1152">
        <v>99</v>
      </c>
      <c r="O1152">
        <v>99</v>
      </c>
      <c r="P1152">
        <v>99</v>
      </c>
      <c r="Q1152">
        <v>2</v>
      </c>
      <c r="R1152">
        <v>2</v>
      </c>
      <c r="S1152">
        <v>12</v>
      </c>
      <c r="T1152">
        <v>9</v>
      </c>
      <c r="U1152">
        <v>64.349999999999994</v>
      </c>
      <c r="V1152">
        <v>0</v>
      </c>
      <c r="W1152">
        <v>50</v>
      </c>
      <c r="X1152">
        <v>100</v>
      </c>
      <c r="Y1152">
        <v>100</v>
      </c>
      <c r="Z1152">
        <v>100</v>
      </c>
      <c r="AA1152">
        <v>2.350000000000009</v>
      </c>
      <c r="AB1152">
        <v>0</v>
      </c>
      <c r="AC1152">
        <v>1</v>
      </c>
      <c r="AE1152">
        <v>100.00000000000063</v>
      </c>
      <c r="AG1152">
        <v>1.4814814814814816</v>
      </c>
      <c r="AH1152">
        <v>2.3308883455582716</v>
      </c>
      <c r="AI1152">
        <v>2</v>
      </c>
      <c r="AJ1152">
        <v>121.65</v>
      </c>
      <c r="AK1152">
        <v>35.743172335824781</v>
      </c>
    </row>
    <row r="1153" spans="1:37">
      <c r="A1153">
        <v>16</v>
      </c>
      <c r="B1153">
        <v>138</v>
      </c>
      <c r="C1153">
        <v>2024</v>
      </c>
      <c r="D1153">
        <v>6</v>
      </c>
      <c r="E1153">
        <v>99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12</v>
      </c>
      <c r="M1153">
        <v>99</v>
      </c>
      <c r="N1153">
        <v>99</v>
      </c>
      <c r="O1153">
        <v>99</v>
      </c>
      <c r="P1153">
        <v>99</v>
      </c>
      <c r="Q1153">
        <v>2</v>
      </c>
      <c r="R1153">
        <v>2</v>
      </c>
      <c r="S1153">
        <v>12</v>
      </c>
      <c r="T1153">
        <v>9.5</v>
      </c>
      <c r="U1153">
        <v>65.5</v>
      </c>
      <c r="V1153">
        <v>0</v>
      </c>
      <c r="W1153">
        <v>50</v>
      </c>
      <c r="X1153">
        <v>100</v>
      </c>
      <c r="Y1153">
        <v>100</v>
      </c>
      <c r="Z1153">
        <v>100</v>
      </c>
      <c r="AA1153">
        <v>6.2000000000000401</v>
      </c>
      <c r="AB1153">
        <v>0</v>
      </c>
      <c r="AC1153">
        <v>3.5</v>
      </c>
      <c r="AE1153">
        <v>-99.999999999999019</v>
      </c>
      <c r="AG1153">
        <v>2.2471910112359552</v>
      </c>
      <c r="AH1153">
        <v>3.8747079180099968</v>
      </c>
      <c r="AI1153">
        <v>2</v>
      </c>
      <c r="AJ1153">
        <v>122.3</v>
      </c>
      <c r="AK1153">
        <v>35.939739318527245</v>
      </c>
    </row>
    <row r="1154" spans="1:37">
      <c r="A1154">
        <v>16</v>
      </c>
      <c r="B1154">
        <v>139</v>
      </c>
      <c r="C1154">
        <v>2024</v>
      </c>
      <c r="D1154">
        <v>7</v>
      </c>
      <c r="E1154">
        <v>99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12</v>
      </c>
      <c r="M1154">
        <v>99</v>
      </c>
      <c r="N1154">
        <v>99</v>
      </c>
      <c r="O1154">
        <v>99</v>
      </c>
      <c r="P1154">
        <v>99</v>
      </c>
      <c r="Q1154">
        <v>1</v>
      </c>
      <c r="R1154">
        <v>1</v>
      </c>
      <c r="S1154">
        <v>12</v>
      </c>
      <c r="T1154">
        <v>11</v>
      </c>
      <c r="U1154">
        <v>69.5</v>
      </c>
      <c r="V1154">
        <v>0</v>
      </c>
      <c r="W1154">
        <v>100</v>
      </c>
      <c r="X1154">
        <v>100</v>
      </c>
      <c r="Y1154">
        <v>100</v>
      </c>
      <c r="Z1154">
        <v>100</v>
      </c>
      <c r="AA1154">
        <v>0</v>
      </c>
      <c r="AB1154">
        <v>0</v>
      </c>
      <c r="AC1154">
        <v>0</v>
      </c>
      <c r="AG1154">
        <v>4</v>
      </c>
      <c r="AH1154">
        <v>7.1502057613168741</v>
      </c>
      <c r="AI1154">
        <v>1</v>
      </c>
      <c r="AJ1154">
        <v>125.7</v>
      </c>
      <c r="AK1154">
        <v>34.9928223150837</v>
      </c>
    </row>
    <row r="1155" spans="1:37">
      <c r="A1155">
        <v>16</v>
      </c>
      <c r="B1155">
        <v>140</v>
      </c>
      <c r="C1155">
        <v>2024</v>
      </c>
      <c r="D1155">
        <v>8</v>
      </c>
      <c r="E1155">
        <v>99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12</v>
      </c>
      <c r="M1155">
        <v>99</v>
      </c>
      <c r="N1155">
        <v>99</v>
      </c>
      <c r="O1155">
        <v>99</v>
      </c>
      <c r="P1155">
        <v>99</v>
      </c>
      <c r="Q1155">
        <v>4</v>
      </c>
      <c r="R1155">
        <v>4</v>
      </c>
      <c r="S1155">
        <v>12</v>
      </c>
      <c r="T1155">
        <v>11</v>
      </c>
      <c r="U1155">
        <v>64.974999999999994</v>
      </c>
      <c r="V1155">
        <v>0</v>
      </c>
      <c r="W1155">
        <v>100</v>
      </c>
      <c r="X1155">
        <v>100</v>
      </c>
      <c r="Y1155">
        <v>100</v>
      </c>
      <c r="Z1155">
        <v>100</v>
      </c>
      <c r="AA1155">
        <v>3.3424354892802355</v>
      </c>
      <c r="AB1155">
        <v>0</v>
      </c>
      <c r="AC1155">
        <v>1.2247448713915889</v>
      </c>
      <c r="AE1155">
        <v>-96.491361015286884</v>
      </c>
      <c r="AG1155">
        <v>3.0303030303030303</v>
      </c>
      <c r="AH1155">
        <v>4.5383110986938595</v>
      </c>
      <c r="AI1155">
        <v>4</v>
      </c>
      <c r="AJ1155">
        <v>122.7</v>
      </c>
      <c r="AK1155">
        <v>35.19697595229534</v>
      </c>
    </row>
    <row r="1156" spans="1:37">
      <c r="A1156">
        <v>16</v>
      </c>
      <c r="B1156">
        <v>141</v>
      </c>
      <c r="C1156">
        <v>2024</v>
      </c>
      <c r="D1156">
        <v>9</v>
      </c>
      <c r="E1156">
        <v>99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12</v>
      </c>
      <c r="M1156">
        <v>99</v>
      </c>
      <c r="N1156">
        <v>99</v>
      </c>
      <c r="O1156">
        <v>99</v>
      </c>
      <c r="P1156">
        <v>99</v>
      </c>
      <c r="Q1156">
        <v>6</v>
      </c>
      <c r="R1156">
        <v>7</v>
      </c>
      <c r="S1156">
        <v>12</v>
      </c>
      <c r="T1156">
        <v>11.142857142857141</v>
      </c>
      <c r="U1156">
        <v>65.714285714285751</v>
      </c>
      <c r="V1156">
        <v>0</v>
      </c>
      <c r="W1156">
        <v>100</v>
      </c>
      <c r="X1156">
        <v>100</v>
      </c>
      <c r="Y1156">
        <v>100</v>
      </c>
      <c r="Z1156">
        <v>100</v>
      </c>
      <c r="AA1156">
        <v>7.6696858887865584</v>
      </c>
      <c r="AB1156">
        <v>0</v>
      </c>
      <c r="AC1156">
        <v>1.2453996981544797</v>
      </c>
      <c r="AE1156">
        <v>-67.323391997713287</v>
      </c>
      <c r="AG1156">
        <v>3.0701754385964919</v>
      </c>
      <c r="AH1156">
        <v>5.1766824217870813</v>
      </c>
      <c r="AI1156">
        <v>7</v>
      </c>
      <c r="AJ1156">
        <v>121.25714285714288</v>
      </c>
      <c r="AK1156">
        <v>36.808935685186334</v>
      </c>
    </row>
    <row r="1157" spans="1:37">
      <c r="A1157">
        <v>16</v>
      </c>
      <c r="B1157">
        <v>142</v>
      </c>
      <c r="C1157">
        <v>2024</v>
      </c>
      <c r="D1157">
        <v>10</v>
      </c>
      <c r="E1157">
        <v>99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12</v>
      </c>
      <c r="M1157">
        <v>99</v>
      </c>
      <c r="N1157">
        <v>99</v>
      </c>
      <c r="O1157">
        <v>99</v>
      </c>
      <c r="P1157">
        <v>99</v>
      </c>
      <c r="Q1157">
        <v>6</v>
      </c>
      <c r="R1157">
        <v>6</v>
      </c>
      <c r="S1157">
        <v>12</v>
      </c>
      <c r="T1157">
        <v>9.8333333333333357</v>
      </c>
      <c r="U1157">
        <v>67.866666666666646</v>
      </c>
      <c r="V1157">
        <v>0</v>
      </c>
      <c r="W1157">
        <v>83.333333333333314</v>
      </c>
      <c r="X1157">
        <v>100</v>
      </c>
      <c r="Y1157">
        <v>100</v>
      </c>
      <c r="Z1157">
        <v>100</v>
      </c>
      <c r="AA1157">
        <v>4.3323075709013432</v>
      </c>
      <c r="AB1157">
        <v>0</v>
      </c>
      <c r="AC1157">
        <v>0.89752746785574389</v>
      </c>
      <c r="AE1157">
        <v>54.29302771671324</v>
      </c>
      <c r="AG1157">
        <v>1.1029411764705881</v>
      </c>
      <c r="AH1157">
        <v>1.8139458221780715</v>
      </c>
      <c r="AI1157">
        <v>6</v>
      </c>
      <c r="AJ1157">
        <v>124.05</v>
      </c>
      <c r="AK1157">
        <v>35.517747822029143</v>
      </c>
    </row>
    <row r="1158" spans="1:37">
      <c r="A1158">
        <v>16</v>
      </c>
      <c r="B1158">
        <v>143</v>
      </c>
      <c r="C1158">
        <v>2024</v>
      </c>
      <c r="D1158">
        <v>11</v>
      </c>
      <c r="E1158">
        <v>99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12</v>
      </c>
      <c r="M1158">
        <v>99</v>
      </c>
      <c r="N1158">
        <v>99</v>
      </c>
      <c r="O1158">
        <v>99</v>
      </c>
      <c r="P1158">
        <v>99</v>
      </c>
      <c r="Q1158">
        <v>1</v>
      </c>
      <c r="R1158">
        <v>1</v>
      </c>
      <c r="S1158">
        <v>12</v>
      </c>
      <c r="T1158">
        <v>10</v>
      </c>
      <c r="U1158">
        <v>68.600000000000023</v>
      </c>
      <c r="V1158">
        <v>0</v>
      </c>
      <c r="W1158">
        <v>100</v>
      </c>
      <c r="X1158">
        <v>100</v>
      </c>
      <c r="Y1158">
        <v>100</v>
      </c>
      <c r="Z1158">
        <v>100</v>
      </c>
      <c r="AA1158">
        <v>0</v>
      </c>
      <c r="AB1158">
        <v>0</v>
      </c>
      <c r="AC1158">
        <v>0</v>
      </c>
      <c r="AG1158">
        <v>0.3236245954692557</v>
      </c>
      <c r="AH1158">
        <v>0.5426270744016074</v>
      </c>
      <c r="AI1158">
        <v>1</v>
      </c>
      <c r="AJ1158">
        <v>121.5</v>
      </c>
      <c r="AK1158">
        <v>38.246815593689455</v>
      </c>
    </row>
    <row r="1159" spans="1:37">
      <c r="A1159">
        <v>16</v>
      </c>
      <c r="B1159">
        <v>144</v>
      </c>
      <c r="C1159">
        <v>2024</v>
      </c>
      <c r="D1159">
        <v>12</v>
      </c>
      <c r="E1159">
        <v>99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12</v>
      </c>
      <c r="M1159">
        <v>99</v>
      </c>
      <c r="N1159">
        <v>99</v>
      </c>
      <c r="O1159">
        <v>99</v>
      </c>
      <c r="P1159">
        <v>99</v>
      </c>
      <c r="R1159">
        <v>0</v>
      </c>
    </row>
    <row r="1160" spans="1:37">
      <c r="A1160">
        <v>16</v>
      </c>
      <c r="B1160">
        <v>145</v>
      </c>
      <c r="C1160">
        <v>2024</v>
      </c>
      <c r="D1160">
        <v>1</v>
      </c>
      <c r="E1160">
        <v>99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13</v>
      </c>
      <c r="M1160">
        <v>99</v>
      </c>
      <c r="N1160">
        <v>99</v>
      </c>
      <c r="O1160">
        <v>99</v>
      </c>
      <c r="P1160">
        <v>99</v>
      </c>
      <c r="R1160">
        <v>0</v>
      </c>
    </row>
    <row r="1161" spans="1:37">
      <c r="A1161">
        <v>16</v>
      </c>
      <c r="B1161">
        <v>146</v>
      </c>
      <c r="C1161">
        <v>2024</v>
      </c>
      <c r="D1161">
        <v>2</v>
      </c>
      <c r="E1161">
        <v>99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13</v>
      </c>
      <c r="M1161">
        <v>99</v>
      </c>
      <c r="N1161">
        <v>99</v>
      </c>
      <c r="O1161">
        <v>99</v>
      </c>
      <c r="P1161">
        <v>99</v>
      </c>
      <c r="Q1161">
        <v>2</v>
      </c>
      <c r="R1161">
        <v>2</v>
      </c>
      <c r="S1161">
        <v>13</v>
      </c>
      <c r="T1161">
        <v>8</v>
      </c>
      <c r="U1161">
        <v>64.100000000000023</v>
      </c>
      <c r="V1161">
        <v>0</v>
      </c>
      <c r="W1161">
        <v>0</v>
      </c>
      <c r="X1161">
        <v>100</v>
      </c>
      <c r="Y1161">
        <v>100</v>
      </c>
      <c r="Z1161">
        <v>100</v>
      </c>
      <c r="AA1161">
        <v>8</v>
      </c>
      <c r="AB1161">
        <v>0</v>
      </c>
      <c r="AC1161">
        <v>0</v>
      </c>
      <c r="AG1161">
        <v>0.63291139240506322</v>
      </c>
      <c r="AH1161">
        <v>0.97601084118126269</v>
      </c>
      <c r="AI1161">
        <v>2</v>
      </c>
      <c r="AJ1161">
        <v>118.45</v>
      </c>
      <c r="AK1161">
        <v>38.3443732532198</v>
      </c>
    </row>
    <row r="1162" spans="1:37">
      <c r="A1162">
        <v>16</v>
      </c>
      <c r="B1162">
        <v>147</v>
      </c>
      <c r="C1162">
        <v>2024</v>
      </c>
      <c r="D1162">
        <v>3</v>
      </c>
      <c r="E1162">
        <v>99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13</v>
      </c>
      <c r="M1162">
        <v>99</v>
      </c>
      <c r="N1162">
        <v>99</v>
      </c>
      <c r="O1162">
        <v>99</v>
      </c>
      <c r="P1162">
        <v>99</v>
      </c>
      <c r="Q1162">
        <v>8</v>
      </c>
      <c r="R1162">
        <v>8</v>
      </c>
      <c r="S1162">
        <v>13</v>
      </c>
      <c r="T1162">
        <v>9.625</v>
      </c>
      <c r="U1162">
        <v>66.224999999999994</v>
      </c>
      <c r="V1162">
        <v>0</v>
      </c>
      <c r="W1162">
        <v>62.5</v>
      </c>
      <c r="X1162">
        <v>100</v>
      </c>
      <c r="Y1162">
        <v>100</v>
      </c>
      <c r="Z1162">
        <v>100</v>
      </c>
      <c r="AA1162">
        <v>9.9654089228691376</v>
      </c>
      <c r="AB1162">
        <v>0</v>
      </c>
      <c r="AC1162">
        <v>2.6427968139832463</v>
      </c>
      <c r="AE1162">
        <v>59.7434911998768</v>
      </c>
      <c r="AG1162">
        <v>0.36714089031665903</v>
      </c>
      <c r="AH1162">
        <v>0.55274211419163821</v>
      </c>
      <c r="AI1162">
        <v>7</v>
      </c>
      <c r="AJ1162">
        <v>121.5</v>
      </c>
      <c r="AK1162">
        <v>36.834052962590889</v>
      </c>
    </row>
    <row r="1163" spans="1:37">
      <c r="A1163">
        <v>16</v>
      </c>
      <c r="B1163">
        <v>148</v>
      </c>
      <c r="C1163">
        <v>2024</v>
      </c>
      <c r="D1163">
        <v>4</v>
      </c>
      <c r="E1163">
        <v>99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13</v>
      </c>
      <c r="M1163">
        <v>99</v>
      </c>
      <c r="N1163">
        <v>99</v>
      </c>
      <c r="O1163">
        <v>99</v>
      </c>
      <c r="P1163">
        <v>99</v>
      </c>
      <c r="R1163">
        <v>0</v>
      </c>
    </row>
    <row r="1164" spans="1:37">
      <c r="A1164">
        <v>16</v>
      </c>
      <c r="B1164">
        <v>149</v>
      </c>
      <c r="C1164">
        <v>2024</v>
      </c>
      <c r="D1164">
        <v>5</v>
      </c>
      <c r="E1164">
        <v>99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13</v>
      </c>
      <c r="M1164">
        <v>99</v>
      </c>
      <c r="N1164">
        <v>99</v>
      </c>
      <c r="O1164">
        <v>99</v>
      </c>
      <c r="P1164">
        <v>99</v>
      </c>
      <c r="Q1164">
        <v>2</v>
      </c>
      <c r="R1164">
        <v>2</v>
      </c>
      <c r="S1164">
        <v>13</v>
      </c>
      <c r="T1164">
        <v>13</v>
      </c>
      <c r="U1164">
        <v>65</v>
      </c>
      <c r="V1164">
        <v>0</v>
      </c>
      <c r="W1164">
        <v>100</v>
      </c>
      <c r="X1164">
        <v>100</v>
      </c>
      <c r="Y1164">
        <v>100</v>
      </c>
      <c r="Z1164">
        <v>100</v>
      </c>
      <c r="AA1164">
        <v>1.2000000000002125</v>
      </c>
      <c r="AB1164">
        <v>0</v>
      </c>
      <c r="AC1164">
        <v>2</v>
      </c>
      <c r="AE1164">
        <v>99.999999999986116</v>
      </c>
      <c r="AG1164">
        <v>1.4814814814814816</v>
      </c>
      <c r="AH1164">
        <v>2.3544326722810833</v>
      </c>
      <c r="AI1164">
        <v>1</v>
      </c>
      <c r="AJ1164">
        <v>123.4</v>
      </c>
      <c r="AK1164">
        <v>35.229989224561876</v>
      </c>
    </row>
    <row r="1165" spans="1:37">
      <c r="A1165">
        <v>16</v>
      </c>
      <c r="B1165">
        <v>150</v>
      </c>
      <c r="C1165">
        <v>2024</v>
      </c>
      <c r="D1165">
        <v>6</v>
      </c>
      <c r="E1165">
        <v>99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13</v>
      </c>
      <c r="M1165">
        <v>99</v>
      </c>
      <c r="N1165">
        <v>99</v>
      </c>
      <c r="O1165">
        <v>99</v>
      </c>
      <c r="P1165">
        <v>99</v>
      </c>
      <c r="R1165">
        <v>0</v>
      </c>
    </row>
    <row r="1166" spans="1:37">
      <c r="A1166">
        <v>16</v>
      </c>
      <c r="B1166">
        <v>151</v>
      </c>
      <c r="C1166">
        <v>2024</v>
      </c>
      <c r="D1166">
        <v>7</v>
      </c>
      <c r="E1166">
        <v>99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13</v>
      </c>
      <c r="M1166">
        <v>99</v>
      </c>
      <c r="N1166">
        <v>99</v>
      </c>
      <c r="O1166">
        <v>99</v>
      </c>
      <c r="P1166">
        <v>99</v>
      </c>
      <c r="R1166">
        <v>0</v>
      </c>
    </row>
    <row r="1167" spans="1:37">
      <c r="A1167">
        <v>16</v>
      </c>
      <c r="B1167">
        <v>152</v>
      </c>
      <c r="C1167">
        <v>2024</v>
      </c>
      <c r="D1167">
        <v>8</v>
      </c>
      <c r="E1167">
        <v>99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13</v>
      </c>
      <c r="M1167">
        <v>99</v>
      </c>
      <c r="N1167">
        <v>99</v>
      </c>
      <c r="O1167">
        <v>99</v>
      </c>
      <c r="P1167">
        <v>99</v>
      </c>
      <c r="Q1167">
        <v>2</v>
      </c>
      <c r="R1167">
        <v>2</v>
      </c>
      <c r="S1167">
        <v>13</v>
      </c>
      <c r="T1167">
        <v>13.5</v>
      </c>
      <c r="U1167">
        <v>65.350000000000023</v>
      </c>
      <c r="V1167">
        <v>0</v>
      </c>
      <c r="W1167">
        <v>100</v>
      </c>
      <c r="X1167">
        <v>100</v>
      </c>
      <c r="Y1167">
        <v>100</v>
      </c>
      <c r="Z1167">
        <v>100</v>
      </c>
      <c r="AA1167">
        <v>4.0499999999999057</v>
      </c>
      <c r="AB1167">
        <v>0</v>
      </c>
      <c r="AC1167">
        <v>0.5</v>
      </c>
      <c r="AE1167">
        <v>-100.00000000000684</v>
      </c>
      <c r="AG1167">
        <v>1.5151515151515151</v>
      </c>
      <c r="AH1167">
        <v>2.2822518684081872</v>
      </c>
      <c r="AI1167">
        <v>2</v>
      </c>
      <c r="AJ1167">
        <v>120.85</v>
      </c>
      <c r="AK1167">
        <v>36.972528050566943</v>
      </c>
    </row>
    <row r="1168" spans="1:37">
      <c r="A1168">
        <v>16</v>
      </c>
      <c r="B1168">
        <v>153</v>
      </c>
      <c r="C1168">
        <v>2024</v>
      </c>
      <c r="D1168">
        <v>9</v>
      </c>
      <c r="E1168">
        <v>99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13</v>
      </c>
      <c r="M1168">
        <v>99</v>
      </c>
      <c r="N1168">
        <v>99</v>
      </c>
      <c r="O1168">
        <v>99</v>
      </c>
      <c r="P1168">
        <v>99</v>
      </c>
      <c r="Q1168">
        <v>2</v>
      </c>
      <c r="R1168">
        <v>2</v>
      </c>
      <c r="S1168">
        <v>13</v>
      </c>
      <c r="T1168">
        <v>13</v>
      </c>
      <c r="U1168">
        <v>64.75</v>
      </c>
      <c r="V1168">
        <v>0</v>
      </c>
      <c r="W1168">
        <v>100</v>
      </c>
      <c r="X1168">
        <v>100</v>
      </c>
      <c r="Y1168">
        <v>100</v>
      </c>
      <c r="Z1168">
        <v>100</v>
      </c>
      <c r="AA1168">
        <v>5.5499999999999776</v>
      </c>
      <c r="AB1168">
        <v>0</v>
      </c>
      <c r="AC1168">
        <v>0</v>
      </c>
      <c r="AG1168">
        <v>0.87719298245614019</v>
      </c>
      <c r="AH1168">
        <v>1.4573486383074501</v>
      </c>
      <c r="AI1168">
        <v>2</v>
      </c>
      <c r="AJ1168">
        <v>122</v>
      </c>
      <c r="AK1168">
        <v>35.573614927416024</v>
      </c>
    </row>
    <row r="1169" spans="1:37">
      <c r="A1169">
        <v>16</v>
      </c>
      <c r="B1169">
        <v>154</v>
      </c>
      <c r="C1169">
        <v>2024</v>
      </c>
      <c r="D1169">
        <v>10</v>
      </c>
      <c r="E1169">
        <v>99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13</v>
      </c>
      <c r="M1169">
        <v>99</v>
      </c>
      <c r="N1169">
        <v>99</v>
      </c>
      <c r="O1169">
        <v>99</v>
      </c>
      <c r="P1169">
        <v>99</v>
      </c>
      <c r="Q1169">
        <v>1</v>
      </c>
      <c r="R1169">
        <v>1</v>
      </c>
      <c r="S1169">
        <v>13</v>
      </c>
      <c r="T1169">
        <v>13</v>
      </c>
      <c r="U1169">
        <v>63.5</v>
      </c>
      <c r="V1169">
        <v>0</v>
      </c>
      <c r="W1169">
        <v>100</v>
      </c>
      <c r="X1169">
        <v>100</v>
      </c>
      <c r="Y1169">
        <v>100</v>
      </c>
      <c r="Z1169">
        <v>100</v>
      </c>
      <c r="AA1169">
        <v>0</v>
      </c>
      <c r="AB1169">
        <v>0</v>
      </c>
      <c r="AC1169">
        <v>0</v>
      </c>
      <c r="AG1169">
        <v>0.18382352941176472</v>
      </c>
      <c r="AH1169">
        <v>0.28287219967659022</v>
      </c>
      <c r="AI1169">
        <v>1</v>
      </c>
      <c r="AJ1169">
        <v>118.4</v>
      </c>
      <c r="AK1169">
        <v>38.257678931899406</v>
      </c>
    </row>
    <row r="1170" spans="1:37">
      <c r="A1170">
        <v>16</v>
      </c>
      <c r="B1170">
        <v>155</v>
      </c>
      <c r="C1170">
        <v>2024</v>
      </c>
      <c r="D1170">
        <v>11</v>
      </c>
      <c r="E1170">
        <v>99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13</v>
      </c>
      <c r="M1170">
        <v>99</v>
      </c>
      <c r="N1170">
        <v>99</v>
      </c>
      <c r="O1170">
        <v>99</v>
      </c>
      <c r="P1170">
        <v>99</v>
      </c>
      <c r="R1170">
        <v>0</v>
      </c>
    </row>
    <row r="1171" spans="1:37">
      <c r="A1171">
        <v>16</v>
      </c>
      <c r="B1171">
        <v>156</v>
      </c>
      <c r="C1171">
        <v>2024</v>
      </c>
      <c r="D1171">
        <v>12</v>
      </c>
      <c r="E1171">
        <v>99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13</v>
      </c>
      <c r="M1171">
        <v>99</v>
      </c>
      <c r="N1171">
        <v>99</v>
      </c>
      <c r="O1171">
        <v>99</v>
      </c>
      <c r="P1171">
        <v>99</v>
      </c>
      <c r="R1171">
        <v>0</v>
      </c>
    </row>
    <row r="1172" spans="1:37">
      <c r="A1172">
        <v>16</v>
      </c>
      <c r="B1172">
        <v>157</v>
      </c>
      <c r="C1172">
        <v>2024</v>
      </c>
      <c r="D1172">
        <v>1</v>
      </c>
      <c r="E1172">
        <v>99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14</v>
      </c>
      <c r="M1172">
        <v>99</v>
      </c>
      <c r="N1172">
        <v>99</v>
      </c>
      <c r="O1172">
        <v>99</v>
      </c>
      <c r="P1172">
        <v>99</v>
      </c>
      <c r="R1172">
        <v>0</v>
      </c>
    </row>
    <row r="1173" spans="1:37">
      <c r="A1173">
        <v>16</v>
      </c>
      <c r="B1173">
        <v>158</v>
      </c>
      <c r="C1173">
        <v>2024</v>
      </c>
      <c r="D1173">
        <v>2</v>
      </c>
      <c r="E1173">
        <v>99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14</v>
      </c>
      <c r="M1173">
        <v>99</v>
      </c>
      <c r="N1173">
        <v>99</v>
      </c>
      <c r="O1173">
        <v>99</v>
      </c>
      <c r="P1173">
        <v>99</v>
      </c>
      <c r="R1173">
        <v>0</v>
      </c>
    </row>
    <row r="1174" spans="1:37">
      <c r="A1174">
        <v>16</v>
      </c>
      <c r="B1174">
        <v>159</v>
      </c>
      <c r="C1174">
        <v>2024</v>
      </c>
      <c r="D1174">
        <v>3</v>
      </c>
      <c r="E1174">
        <v>99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14</v>
      </c>
      <c r="M1174">
        <v>99</v>
      </c>
      <c r="N1174">
        <v>99</v>
      </c>
      <c r="O1174">
        <v>99</v>
      </c>
      <c r="P1174">
        <v>99</v>
      </c>
      <c r="Q1174">
        <v>6</v>
      </c>
      <c r="R1174">
        <v>6</v>
      </c>
      <c r="S1174">
        <v>14</v>
      </c>
      <c r="T1174">
        <v>10.833333333333336</v>
      </c>
      <c r="U1174">
        <v>69.366666666666688</v>
      </c>
      <c r="V1174">
        <v>0</v>
      </c>
      <c r="W1174">
        <v>83.333333333333314</v>
      </c>
      <c r="X1174">
        <v>100</v>
      </c>
      <c r="Y1174">
        <v>100</v>
      </c>
      <c r="Z1174">
        <v>100</v>
      </c>
      <c r="AA1174">
        <v>7.5311943866088882</v>
      </c>
      <c r="AB1174">
        <v>0</v>
      </c>
      <c r="AC1174">
        <v>3.0776975521032286</v>
      </c>
      <c r="AE1174">
        <v>44.269497663473715</v>
      </c>
      <c r="AG1174">
        <v>0.2753556677374942</v>
      </c>
      <c r="AH1174">
        <v>0.43422285376851616</v>
      </c>
      <c r="AI1174">
        <v>6</v>
      </c>
      <c r="AJ1174">
        <v>119.46666666666664</v>
      </c>
      <c r="AK1174">
        <v>40.619443685654552</v>
      </c>
    </row>
    <row r="1175" spans="1:37">
      <c r="A1175">
        <v>16</v>
      </c>
      <c r="B1175">
        <v>160</v>
      </c>
      <c r="C1175">
        <v>2024</v>
      </c>
      <c r="D1175">
        <v>4</v>
      </c>
      <c r="E1175">
        <v>99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14</v>
      </c>
      <c r="M1175">
        <v>99</v>
      </c>
      <c r="N1175">
        <v>99</v>
      </c>
      <c r="O1175">
        <v>99</v>
      </c>
      <c r="P1175">
        <v>99</v>
      </c>
      <c r="R1175">
        <v>0</v>
      </c>
    </row>
    <row r="1176" spans="1:37">
      <c r="A1176">
        <v>16</v>
      </c>
      <c r="B1176">
        <v>161</v>
      </c>
      <c r="C1176">
        <v>2024</v>
      </c>
      <c r="D1176">
        <v>5</v>
      </c>
      <c r="E1176">
        <v>99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14</v>
      </c>
      <c r="M1176">
        <v>99</v>
      </c>
      <c r="N1176">
        <v>99</v>
      </c>
      <c r="O1176">
        <v>99</v>
      </c>
      <c r="P1176">
        <v>99</v>
      </c>
      <c r="R1176">
        <v>0</v>
      </c>
    </row>
    <row r="1177" spans="1:37">
      <c r="A1177">
        <v>16</v>
      </c>
      <c r="B1177">
        <v>162</v>
      </c>
      <c r="C1177">
        <v>2024</v>
      </c>
      <c r="D1177">
        <v>6</v>
      </c>
      <c r="E1177">
        <v>99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14</v>
      </c>
      <c r="M1177">
        <v>99</v>
      </c>
      <c r="N1177">
        <v>99</v>
      </c>
      <c r="O1177">
        <v>99</v>
      </c>
      <c r="P1177">
        <v>99</v>
      </c>
      <c r="R1177">
        <v>0</v>
      </c>
    </row>
    <row r="1178" spans="1:37">
      <c r="A1178">
        <v>16</v>
      </c>
      <c r="B1178">
        <v>163</v>
      </c>
      <c r="C1178">
        <v>2024</v>
      </c>
      <c r="D1178">
        <v>7</v>
      </c>
      <c r="E1178">
        <v>99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14</v>
      </c>
      <c r="M1178">
        <v>99</v>
      </c>
      <c r="N1178">
        <v>99</v>
      </c>
      <c r="O1178">
        <v>99</v>
      </c>
      <c r="P1178">
        <v>99</v>
      </c>
      <c r="R1178">
        <v>0</v>
      </c>
    </row>
    <row r="1179" spans="1:37">
      <c r="A1179">
        <v>16</v>
      </c>
      <c r="B1179">
        <v>164</v>
      </c>
      <c r="C1179">
        <v>2024</v>
      </c>
      <c r="D1179">
        <v>8</v>
      </c>
      <c r="E1179">
        <v>99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14</v>
      </c>
      <c r="M1179">
        <v>99</v>
      </c>
      <c r="N1179">
        <v>99</v>
      </c>
      <c r="O1179">
        <v>99</v>
      </c>
      <c r="P1179">
        <v>99</v>
      </c>
      <c r="R1179">
        <v>0</v>
      </c>
    </row>
    <row r="1180" spans="1:37">
      <c r="A1180">
        <v>16</v>
      </c>
      <c r="B1180">
        <v>165</v>
      </c>
      <c r="C1180">
        <v>2024</v>
      </c>
      <c r="D1180">
        <v>9</v>
      </c>
      <c r="E1180">
        <v>99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14</v>
      </c>
      <c r="M1180">
        <v>99</v>
      </c>
      <c r="N1180">
        <v>99</v>
      </c>
      <c r="O1180">
        <v>99</v>
      </c>
      <c r="P1180">
        <v>99</v>
      </c>
      <c r="R1180">
        <v>0</v>
      </c>
    </row>
    <row r="1181" spans="1:37">
      <c r="A1181">
        <v>16</v>
      </c>
      <c r="B1181">
        <v>166</v>
      </c>
      <c r="C1181">
        <v>2024</v>
      </c>
      <c r="D1181">
        <v>10</v>
      </c>
      <c r="E1181">
        <v>99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14</v>
      </c>
      <c r="M1181">
        <v>99</v>
      </c>
      <c r="N1181">
        <v>99</v>
      </c>
      <c r="O1181">
        <v>99</v>
      </c>
      <c r="P1181">
        <v>99</v>
      </c>
      <c r="Q1181">
        <v>1</v>
      </c>
      <c r="R1181">
        <v>1</v>
      </c>
      <c r="S1181">
        <v>14</v>
      </c>
      <c r="T1181">
        <v>9</v>
      </c>
      <c r="U1181">
        <v>53.3</v>
      </c>
      <c r="V1181">
        <v>0</v>
      </c>
      <c r="W1181">
        <v>100</v>
      </c>
      <c r="X1181">
        <v>100</v>
      </c>
      <c r="Y1181">
        <v>100</v>
      </c>
      <c r="Z1181">
        <v>100</v>
      </c>
      <c r="AA1181">
        <v>0</v>
      </c>
      <c r="AB1181">
        <v>0</v>
      </c>
      <c r="AC1181">
        <v>0</v>
      </c>
      <c r="AG1181">
        <v>0.18382352941176472</v>
      </c>
      <c r="AH1181">
        <v>0.23743446051594111</v>
      </c>
      <c r="AI1181">
        <v>1</v>
      </c>
      <c r="AJ1181">
        <v>113.9</v>
      </c>
      <c r="AK1181">
        <v>36.070821787165357</v>
      </c>
    </row>
    <row r="1182" spans="1:37">
      <c r="A1182">
        <v>16</v>
      </c>
      <c r="B1182">
        <v>167</v>
      </c>
      <c r="C1182">
        <v>2024</v>
      </c>
      <c r="D1182">
        <v>11</v>
      </c>
      <c r="E1182">
        <v>99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14</v>
      </c>
      <c r="M1182">
        <v>99</v>
      </c>
      <c r="N1182">
        <v>99</v>
      </c>
      <c r="O1182">
        <v>99</v>
      </c>
      <c r="P1182">
        <v>99</v>
      </c>
      <c r="R1182">
        <v>0</v>
      </c>
    </row>
    <row r="1183" spans="1:37">
      <c r="A1183">
        <v>16</v>
      </c>
      <c r="B1183">
        <v>168</v>
      </c>
      <c r="C1183">
        <v>2024</v>
      </c>
      <c r="D1183">
        <v>12</v>
      </c>
      <c r="E1183">
        <v>99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14</v>
      </c>
      <c r="M1183">
        <v>99</v>
      </c>
      <c r="N1183">
        <v>99</v>
      </c>
      <c r="O1183">
        <v>99</v>
      </c>
      <c r="P1183">
        <v>99</v>
      </c>
      <c r="R1183">
        <v>0</v>
      </c>
    </row>
    <row r="1184" spans="1:37">
      <c r="A1184">
        <v>16</v>
      </c>
      <c r="B1184">
        <v>169</v>
      </c>
      <c r="C1184">
        <v>2024</v>
      </c>
      <c r="D1184">
        <v>1</v>
      </c>
      <c r="E1184">
        <v>99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15</v>
      </c>
      <c r="M1184">
        <v>99</v>
      </c>
      <c r="N1184">
        <v>99</v>
      </c>
      <c r="O1184">
        <v>99</v>
      </c>
      <c r="P1184">
        <v>99</v>
      </c>
      <c r="R1184">
        <v>0</v>
      </c>
    </row>
    <row r="1185" spans="1:37">
      <c r="A1185">
        <v>16</v>
      </c>
      <c r="B1185">
        <v>170</v>
      </c>
      <c r="C1185">
        <v>2024</v>
      </c>
      <c r="D1185">
        <v>2</v>
      </c>
      <c r="E1185">
        <v>99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15</v>
      </c>
      <c r="M1185">
        <v>99</v>
      </c>
      <c r="N1185">
        <v>99</v>
      </c>
      <c r="O1185">
        <v>99</v>
      </c>
      <c r="P1185">
        <v>99</v>
      </c>
      <c r="R1185">
        <v>0</v>
      </c>
    </row>
    <row r="1186" spans="1:37">
      <c r="A1186">
        <v>16</v>
      </c>
      <c r="B1186">
        <v>171</v>
      </c>
      <c r="C1186">
        <v>2024</v>
      </c>
      <c r="D1186">
        <v>3</v>
      </c>
      <c r="E1186">
        <v>99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15</v>
      </c>
      <c r="M1186">
        <v>99</v>
      </c>
      <c r="N1186">
        <v>99</v>
      </c>
      <c r="O1186">
        <v>99</v>
      </c>
      <c r="P1186">
        <v>99</v>
      </c>
      <c r="R1186">
        <v>0</v>
      </c>
    </row>
    <row r="1187" spans="1:37">
      <c r="A1187">
        <v>16</v>
      </c>
      <c r="B1187">
        <v>172</v>
      </c>
      <c r="C1187">
        <v>2024</v>
      </c>
      <c r="D1187">
        <v>4</v>
      </c>
      <c r="E1187">
        <v>99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15</v>
      </c>
      <c r="M1187">
        <v>99</v>
      </c>
      <c r="N1187">
        <v>99</v>
      </c>
      <c r="O1187">
        <v>99</v>
      </c>
      <c r="P1187">
        <v>99</v>
      </c>
      <c r="Q1187">
        <v>1</v>
      </c>
      <c r="R1187">
        <v>1</v>
      </c>
      <c r="S1187">
        <v>15</v>
      </c>
      <c r="T1187">
        <v>10</v>
      </c>
      <c r="U1187">
        <v>55.9</v>
      </c>
      <c r="V1187">
        <v>0</v>
      </c>
      <c r="W1187">
        <v>100</v>
      </c>
      <c r="X1187">
        <v>100</v>
      </c>
      <c r="Y1187">
        <v>100</v>
      </c>
      <c r="Z1187">
        <v>100</v>
      </c>
      <c r="AA1187">
        <v>0</v>
      </c>
      <c r="AB1187">
        <v>0</v>
      </c>
      <c r="AC1187">
        <v>0</v>
      </c>
      <c r="AG1187">
        <v>0.24330900243309003</v>
      </c>
      <c r="AH1187">
        <v>0.34784881333150802</v>
      </c>
      <c r="AI1187">
        <v>1</v>
      </c>
      <c r="AJ1187">
        <v>107.8</v>
      </c>
      <c r="AK1187">
        <v>44.622667182039578</v>
      </c>
    </row>
    <row r="1188" spans="1:37">
      <c r="A1188">
        <v>16</v>
      </c>
      <c r="B1188">
        <v>173</v>
      </c>
      <c r="C1188">
        <v>2024</v>
      </c>
      <c r="D1188">
        <v>5</v>
      </c>
      <c r="E1188">
        <v>99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15</v>
      </c>
      <c r="M1188">
        <v>99</v>
      </c>
      <c r="N1188">
        <v>99</v>
      </c>
      <c r="O1188">
        <v>99</v>
      </c>
      <c r="P1188">
        <v>99</v>
      </c>
      <c r="R1188">
        <v>0</v>
      </c>
    </row>
    <row r="1189" spans="1:37">
      <c r="A1189">
        <v>16</v>
      </c>
      <c r="B1189">
        <v>174</v>
      </c>
      <c r="C1189">
        <v>2024</v>
      </c>
      <c r="D1189">
        <v>6</v>
      </c>
      <c r="E1189">
        <v>99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15</v>
      </c>
      <c r="M1189">
        <v>99</v>
      </c>
      <c r="N1189">
        <v>99</v>
      </c>
      <c r="O1189">
        <v>99</v>
      </c>
      <c r="P1189">
        <v>99</v>
      </c>
      <c r="R1189">
        <v>0</v>
      </c>
    </row>
    <row r="1190" spans="1:37">
      <c r="A1190">
        <v>16</v>
      </c>
      <c r="B1190">
        <v>175</v>
      </c>
      <c r="C1190">
        <v>2024</v>
      </c>
      <c r="D1190">
        <v>7</v>
      </c>
      <c r="E1190">
        <v>99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15</v>
      </c>
      <c r="M1190">
        <v>99</v>
      </c>
      <c r="N1190">
        <v>99</v>
      </c>
      <c r="O1190">
        <v>99</v>
      </c>
      <c r="P1190">
        <v>99</v>
      </c>
      <c r="R1190">
        <v>0</v>
      </c>
    </row>
    <row r="1191" spans="1:37">
      <c r="A1191">
        <v>16</v>
      </c>
      <c r="B1191">
        <v>176</v>
      </c>
      <c r="C1191">
        <v>2024</v>
      </c>
      <c r="D1191">
        <v>8</v>
      </c>
      <c r="E1191">
        <v>99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15</v>
      </c>
      <c r="M1191">
        <v>99</v>
      </c>
      <c r="N1191">
        <v>99</v>
      </c>
      <c r="O1191">
        <v>99</v>
      </c>
      <c r="P1191">
        <v>99</v>
      </c>
      <c r="R1191">
        <v>0</v>
      </c>
    </row>
    <row r="1192" spans="1:37">
      <c r="A1192">
        <v>16</v>
      </c>
      <c r="B1192">
        <v>177</v>
      </c>
      <c r="C1192">
        <v>2024</v>
      </c>
      <c r="D1192">
        <v>9</v>
      </c>
      <c r="E1192">
        <v>99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15</v>
      </c>
      <c r="M1192">
        <v>99</v>
      </c>
      <c r="N1192">
        <v>99</v>
      </c>
      <c r="O1192">
        <v>99</v>
      </c>
      <c r="P1192">
        <v>99</v>
      </c>
      <c r="R1192">
        <v>0</v>
      </c>
    </row>
    <row r="1193" spans="1:37">
      <c r="A1193">
        <v>16</v>
      </c>
      <c r="B1193">
        <v>178</v>
      </c>
      <c r="C1193">
        <v>2024</v>
      </c>
      <c r="D1193">
        <v>10</v>
      </c>
      <c r="E1193">
        <v>99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15</v>
      </c>
      <c r="M1193">
        <v>99</v>
      </c>
      <c r="N1193">
        <v>99</v>
      </c>
      <c r="O1193">
        <v>99</v>
      </c>
      <c r="P1193">
        <v>99</v>
      </c>
      <c r="R1193">
        <v>0</v>
      </c>
    </row>
    <row r="1194" spans="1:37">
      <c r="A1194">
        <v>16</v>
      </c>
      <c r="B1194">
        <v>179</v>
      </c>
      <c r="C1194">
        <v>2024</v>
      </c>
      <c r="D1194">
        <v>11</v>
      </c>
      <c r="E1194">
        <v>99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15</v>
      </c>
      <c r="M1194">
        <v>99</v>
      </c>
      <c r="N1194">
        <v>99</v>
      </c>
      <c r="O1194">
        <v>99</v>
      </c>
      <c r="P1194">
        <v>99</v>
      </c>
      <c r="R1194">
        <v>0</v>
      </c>
    </row>
    <row r="1195" spans="1:37">
      <c r="A1195">
        <v>16</v>
      </c>
      <c r="B1195">
        <v>180</v>
      </c>
      <c r="C1195">
        <v>2024</v>
      </c>
      <c r="D1195">
        <v>12</v>
      </c>
      <c r="E1195">
        <v>99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15</v>
      </c>
      <c r="M1195">
        <v>99</v>
      </c>
      <c r="N1195">
        <v>99</v>
      </c>
      <c r="O1195">
        <v>99</v>
      </c>
      <c r="P1195">
        <v>99</v>
      </c>
      <c r="R1195">
        <v>0</v>
      </c>
    </row>
    <row r="1196" spans="1:37">
      <c r="A1196">
        <v>17</v>
      </c>
      <c r="B1196">
        <v>1</v>
      </c>
      <c r="C1196">
        <v>2024</v>
      </c>
      <c r="D1196">
        <v>1</v>
      </c>
      <c r="E1196">
        <v>99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99</v>
      </c>
      <c r="M1196">
        <v>1</v>
      </c>
      <c r="N1196">
        <v>99</v>
      </c>
      <c r="O1196">
        <v>99</v>
      </c>
      <c r="P1196">
        <v>99</v>
      </c>
      <c r="R1196">
        <v>0</v>
      </c>
    </row>
    <row r="1197" spans="1:37">
      <c r="A1197">
        <v>17</v>
      </c>
      <c r="B1197">
        <v>2</v>
      </c>
      <c r="C1197">
        <v>2024</v>
      </c>
      <c r="D1197">
        <v>2</v>
      </c>
      <c r="E1197">
        <v>99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99</v>
      </c>
      <c r="M1197">
        <v>1</v>
      </c>
      <c r="N1197">
        <v>99</v>
      </c>
      <c r="O1197">
        <v>99</v>
      </c>
      <c r="P1197">
        <v>99</v>
      </c>
      <c r="R1197">
        <v>0</v>
      </c>
    </row>
    <row r="1198" spans="1:37">
      <c r="A1198">
        <v>17</v>
      </c>
      <c r="B1198">
        <v>3</v>
      </c>
      <c r="C1198">
        <v>2024</v>
      </c>
      <c r="D1198">
        <v>3</v>
      </c>
      <c r="E1198">
        <v>99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99</v>
      </c>
      <c r="M1198">
        <v>1</v>
      </c>
      <c r="N1198">
        <v>99</v>
      </c>
      <c r="O1198">
        <v>99</v>
      </c>
      <c r="P1198">
        <v>99</v>
      </c>
      <c r="Q1198">
        <v>1</v>
      </c>
      <c r="R1198">
        <v>1</v>
      </c>
      <c r="S1198">
        <v>0</v>
      </c>
      <c r="T1198">
        <v>1</v>
      </c>
      <c r="U1198">
        <v>38.6</v>
      </c>
      <c r="V1198">
        <v>0</v>
      </c>
      <c r="W1198">
        <v>0</v>
      </c>
      <c r="X1198">
        <v>100</v>
      </c>
      <c r="Y1198">
        <v>100</v>
      </c>
      <c r="Z1198">
        <v>100</v>
      </c>
      <c r="AA1198">
        <v>0</v>
      </c>
      <c r="AC1198">
        <v>0</v>
      </c>
      <c r="AG1198">
        <v>4.5892611289582386E-2</v>
      </c>
      <c r="AH1198">
        <v>4.0271509263490442E-2</v>
      </c>
      <c r="AI1198">
        <v>1</v>
      </c>
      <c r="AJ1198">
        <v>110.1</v>
      </c>
      <c r="AK1198">
        <v>28.921801944457865</v>
      </c>
    </row>
    <row r="1199" spans="1:37">
      <c r="A1199">
        <v>17</v>
      </c>
      <c r="B1199">
        <v>4</v>
      </c>
      <c r="C1199">
        <v>2024</v>
      </c>
      <c r="D1199">
        <v>4</v>
      </c>
      <c r="E1199">
        <v>99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99</v>
      </c>
      <c r="M1199">
        <v>1</v>
      </c>
      <c r="N1199">
        <v>99</v>
      </c>
      <c r="O1199">
        <v>99</v>
      </c>
      <c r="P1199">
        <v>99</v>
      </c>
      <c r="R1199">
        <v>0</v>
      </c>
    </row>
    <row r="1200" spans="1:37">
      <c r="A1200">
        <v>17</v>
      </c>
      <c r="B1200">
        <v>5</v>
      </c>
      <c r="C1200">
        <v>2024</v>
      </c>
      <c r="D1200">
        <v>5</v>
      </c>
      <c r="E1200">
        <v>99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99</v>
      </c>
      <c r="M1200">
        <v>1</v>
      </c>
      <c r="N1200">
        <v>99</v>
      </c>
      <c r="O1200">
        <v>99</v>
      </c>
      <c r="P1200">
        <v>99</v>
      </c>
      <c r="R1200">
        <v>0</v>
      </c>
    </row>
    <row r="1201" spans="1:37">
      <c r="A1201">
        <v>17</v>
      </c>
      <c r="B1201">
        <v>6</v>
      </c>
      <c r="C1201">
        <v>2024</v>
      </c>
      <c r="D1201">
        <v>6</v>
      </c>
      <c r="E1201">
        <v>99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99</v>
      </c>
      <c r="M1201">
        <v>1</v>
      </c>
      <c r="N1201">
        <v>99</v>
      </c>
      <c r="O1201">
        <v>99</v>
      </c>
      <c r="P1201">
        <v>99</v>
      </c>
      <c r="R1201">
        <v>0</v>
      </c>
    </row>
    <row r="1202" spans="1:37">
      <c r="A1202">
        <v>17</v>
      </c>
      <c r="B1202">
        <v>7</v>
      </c>
      <c r="C1202">
        <v>2024</v>
      </c>
      <c r="D1202">
        <v>7</v>
      </c>
      <c r="E1202">
        <v>99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99</v>
      </c>
      <c r="M1202">
        <v>1</v>
      </c>
      <c r="N1202">
        <v>99</v>
      </c>
      <c r="O1202">
        <v>99</v>
      </c>
      <c r="P1202">
        <v>99</v>
      </c>
      <c r="R1202">
        <v>0</v>
      </c>
    </row>
    <row r="1203" spans="1:37">
      <c r="A1203">
        <v>17</v>
      </c>
      <c r="B1203">
        <v>8</v>
      </c>
      <c r="C1203">
        <v>2024</v>
      </c>
      <c r="D1203">
        <v>8</v>
      </c>
      <c r="E1203">
        <v>99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99</v>
      </c>
      <c r="M1203">
        <v>1</v>
      </c>
      <c r="N1203">
        <v>99</v>
      </c>
      <c r="O1203">
        <v>99</v>
      </c>
      <c r="P1203">
        <v>99</v>
      </c>
      <c r="R1203">
        <v>0</v>
      </c>
    </row>
    <row r="1204" spans="1:37">
      <c r="A1204">
        <v>17</v>
      </c>
      <c r="B1204">
        <v>9</v>
      </c>
      <c r="C1204">
        <v>2024</v>
      </c>
      <c r="D1204">
        <v>9</v>
      </c>
      <c r="E1204">
        <v>99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99</v>
      </c>
      <c r="M1204">
        <v>1</v>
      </c>
      <c r="N1204">
        <v>99</v>
      </c>
      <c r="O1204">
        <v>99</v>
      </c>
      <c r="P1204">
        <v>99</v>
      </c>
      <c r="R1204">
        <v>0</v>
      </c>
    </row>
    <row r="1205" spans="1:37">
      <c r="A1205">
        <v>17</v>
      </c>
      <c r="B1205">
        <v>10</v>
      </c>
      <c r="C1205">
        <v>2024</v>
      </c>
      <c r="D1205">
        <v>10</v>
      </c>
      <c r="E1205">
        <v>99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99</v>
      </c>
      <c r="M1205">
        <v>1</v>
      </c>
      <c r="N1205">
        <v>99</v>
      </c>
      <c r="O1205">
        <v>99</v>
      </c>
      <c r="P1205">
        <v>99</v>
      </c>
      <c r="R1205">
        <v>0</v>
      </c>
    </row>
    <row r="1206" spans="1:37">
      <c r="A1206">
        <v>17</v>
      </c>
      <c r="B1206">
        <v>11</v>
      </c>
      <c r="C1206">
        <v>2024</v>
      </c>
      <c r="D1206">
        <v>11</v>
      </c>
      <c r="E1206">
        <v>99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99</v>
      </c>
      <c r="M1206">
        <v>1</v>
      </c>
      <c r="N1206">
        <v>99</v>
      </c>
      <c r="O1206">
        <v>99</v>
      </c>
      <c r="P1206">
        <v>99</v>
      </c>
      <c r="R1206">
        <v>0</v>
      </c>
    </row>
    <row r="1207" spans="1:37">
      <c r="A1207">
        <v>17</v>
      </c>
      <c r="B1207">
        <v>12</v>
      </c>
      <c r="C1207">
        <v>2024</v>
      </c>
      <c r="D1207">
        <v>12</v>
      </c>
      <c r="E1207">
        <v>99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99</v>
      </c>
      <c r="M1207">
        <v>1</v>
      </c>
      <c r="N1207">
        <v>99</v>
      </c>
      <c r="O1207">
        <v>99</v>
      </c>
      <c r="P1207">
        <v>99</v>
      </c>
      <c r="R1207">
        <v>0</v>
      </c>
    </row>
    <row r="1208" spans="1:37">
      <c r="A1208">
        <v>17</v>
      </c>
      <c r="B1208">
        <v>13</v>
      </c>
      <c r="C1208">
        <v>2024</v>
      </c>
      <c r="D1208">
        <v>1</v>
      </c>
      <c r="E1208">
        <v>99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99</v>
      </c>
      <c r="M1208">
        <v>2</v>
      </c>
      <c r="N1208">
        <v>99</v>
      </c>
      <c r="O1208">
        <v>99</v>
      </c>
      <c r="P1208">
        <v>99</v>
      </c>
      <c r="R1208">
        <v>0</v>
      </c>
    </row>
    <row r="1209" spans="1:37">
      <c r="A1209">
        <v>17</v>
      </c>
      <c r="B1209">
        <v>14</v>
      </c>
      <c r="C1209">
        <v>2024</v>
      </c>
      <c r="D1209">
        <v>2</v>
      </c>
      <c r="E1209">
        <v>99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99</v>
      </c>
      <c r="M1209">
        <v>2</v>
      </c>
      <c r="N1209">
        <v>99</v>
      </c>
      <c r="O1209">
        <v>99</v>
      </c>
      <c r="P1209">
        <v>99</v>
      </c>
      <c r="R1209">
        <v>0</v>
      </c>
    </row>
    <row r="1210" spans="1:37">
      <c r="A1210">
        <v>17</v>
      </c>
      <c r="B1210">
        <v>15</v>
      </c>
      <c r="C1210">
        <v>2024</v>
      </c>
      <c r="D1210">
        <v>3</v>
      </c>
      <c r="E1210">
        <v>99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99</v>
      </c>
      <c r="M1210">
        <v>2</v>
      </c>
      <c r="N1210">
        <v>99</v>
      </c>
      <c r="O1210">
        <v>99</v>
      </c>
      <c r="P1210">
        <v>99</v>
      </c>
      <c r="Q1210">
        <v>3</v>
      </c>
      <c r="R1210">
        <v>3</v>
      </c>
      <c r="S1210">
        <v>7.3333333333333313</v>
      </c>
      <c r="T1210">
        <v>2</v>
      </c>
      <c r="U1210">
        <v>27.266666666666659</v>
      </c>
      <c r="V1210">
        <v>0</v>
      </c>
      <c r="W1210">
        <v>0</v>
      </c>
      <c r="X1210">
        <v>66.666666666666686</v>
      </c>
      <c r="Y1210">
        <v>66.666666666666686</v>
      </c>
      <c r="Z1210">
        <v>0</v>
      </c>
      <c r="AA1210">
        <v>8.4641728610787617</v>
      </c>
      <c r="AB1210">
        <v>1.2472191289246499</v>
      </c>
      <c r="AC1210">
        <v>0</v>
      </c>
      <c r="AD1210">
        <v>16.524558146017057</v>
      </c>
      <c r="AG1210">
        <v>0.1376778338687471</v>
      </c>
      <c r="AH1210">
        <v>8.5342213931438302E-2</v>
      </c>
      <c r="AI1210">
        <v>3</v>
      </c>
      <c r="AJ1210">
        <v>109.03333333333336</v>
      </c>
      <c r="AK1210">
        <v>20.342926580319372</v>
      </c>
    </row>
    <row r="1211" spans="1:37">
      <c r="A1211">
        <v>17</v>
      </c>
      <c r="B1211">
        <v>16</v>
      </c>
      <c r="C1211">
        <v>2024</v>
      </c>
      <c r="D1211">
        <v>4</v>
      </c>
      <c r="E1211">
        <v>99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99</v>
      </c>
      <c r="M1211">
        <v>2</v>
      </c>
      <c r="N1211">
        <v>99</v>
      </c>
      <c r="O1211">
        <v>99</v>
      </c>
      <c r="P1211">
        <v>99</v>
      </c>
      <c r="Q1211">
        <v>1</v>
      </c>
      <c r="R1211">
        <v>1</v>
      </c>
      <c r="S1211">
        <v>3</v>
      </c>
      <c r="T1211">
        <v>2</v>
      </c>
      <c r="U1211">
        <v>11.9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G1211">
        <v>0.24330900243309003</v>
      </c>
      <c r="AH1211">
        <v>7.4050105163594726E-2</v>
      </c>
      <c r="AI1211">
        <v>1</v>
      </c>
      <c r="AJ1211">
        <v>96.1</v>
      </c>
      <c r="AK1211">
        <v>13.40839509149033</v>
      </c>
    </row>
    <row r="1212" spans="1:37">
      <c r="A1212">
        <v>17</v>
      </c>
      <c r="B1212">
        <v>17</v>
      </c>
      <c r="C1212">
        <v>2024</v>
      </c>
      <c r="D1212">
        <v>5</v>
      </c>
      <c r="E1212">
        <v>99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99</v>
      </c>
      <c r="M1212">
        <v>2</v>
      </c>
      <c r="N1212">
        <v>99</v>
      </c>
      <c r="O1212">
        <v>99</v>
      </c>
      <c r="P1212">
        <v>99</v>
      </c>
      <c r="R1212">
        <v>0</v>
      </c>
    </row>
    <row r="1213" spans="1:37">
      <c r="A1213">
        <v>17</v>
      </c>
      <c r="B1213">
        <v>18</v>
      </c>
      <c r="C1213">
        <v>2024</v>
      </c>
      <c r="D1213">
        <v>6</v>
      </c>
      <c r="E1213">
        <v>99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99</v>
      </c>
      <c r="M1213">
        <v>2</v>
      </c>
      <c r="N1213">
        <v>99</v>
      </c>
      <c r="O1213">
        <v>99</v>
      </c>
      <c r="P1213">
        <v>99</v>
      </c>
      <c r="Q1213">
        <v>1</v>
      </c>
      <c r="R1213">
        <v>2</v>
      </c>
      <c r="S1213">
        <v>6</v>
      </c>
      <c r="T1213">
        <v>2</v>
      </c>
      <c r="U1213">
        <v>13.5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0.30000000000005311</v>
      </c>
      <c r="AB1213">
        <v>0</v>
      </c>
      <c r="AC1213">
        <v>0</v>
      </c>
      <c r="AG1213">
        <v>2.2471910112359552</v>
      </c>
      <c r="AH1213">
        <v>0.79860392203259489</v>
      </c>
      <c r="AI1213">
        <v>2</v>
      </c>
      <c r="AJ1213">
        <v>97.699999999999989</v>
      </c>
      <c r="AK1213">
        <v>14.477128881895217</v>
      </c>
    </row>
    <row r="1214" spans="1:37">
      <c r="A1214">
        <v>17</v>
      </c>
      <c r="B1214">
        <v>19</v>
      </c>
      <c r="C1214">
        <v>2024</v>
      </c>
      <c r="D1214">
        <v>7</v>
      </c>
      <c r="E1214">
        <v>99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99</v>
      </c>
      <c r="M1214">
        <v>2</v>
      </c>
      <c r="N1214">
        <v>99</v>
      </c>
      <c r="O1214">
        <v>99</v>
      </c>
      <c r="P1214">
        <v>99</v>
      </c>
      <c r="R1214">
        <v>0</v>
      </c>
    </row>
    <row r="1215" spans="1:37">
      <c r="A1215">
        <v>17</v>
      </c>
      <c r="B1215">
        <v>20</v>
      </c>
      <c r="C1215">
        <v>2024</v>
      </c>
      <c r="D1215">
        <v>8</v>
      </c>
      <c r="E1215">
        <v>99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99</v>
      </c>
      <c r="M1215">
        <v>2</v>
      </c>
      <c r="N1215">
        <v>99</v>
      </c>
      <c r="O1215">
        <v>99</v>
      </c>
      <c r="P1215">
        <v>99</v>
      </c>
      <c r="R1215">
        <v>0</v>
      </c>
    </row>
    <row r="1216" spans="1:37">
      <c r="A1216">
        <v>17</v>
      </c>
      <c r="B1216">
        <v>21</v>
      </c>
      <c r="C1216">
        <v>2024</v>
      </c>
      <c r="D1216">
        <v>9</v>
      </c>
      <c r="E1216">
        <v>99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99</v>
      </c>
      <c r="M1216">
        <v>2</v>
      </c>
      <c r="N1216">
        <v>99</v>
      </c>
      <c r="O1216">
        <v>99</v>
      </c>
      <c r="P1216">
        <v>99</v>
      </c>
      <c r="Q1216">
        <v>1</v>
      </c>
      <c r="R1216">
        <v>1</v>
      </c>
      <c r="S1216">
        <v>3</v>
      </c>
      <c r="T1216">
        <v>2</v>
      </c>
      <c r="U1216">
        <v>14.9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G1216">
        <v>0.4385964912280701</v>
      </c>
      <c r="AH1216">
        <v>0.16767949583614672</v>
      </c>
      <c r="AI1216">
        <v>1</v>
      </c>
      <c r="AJ1216">
        <v>99.9</v>
      </c>
      <c r="AK1216">
        <v>14.944789549223811</v>
      </c>
    </row>
    <row r="1217" spans="1:37">
      <c r="A1217">
        <v>17</v>
      </c>
      <c r="B1217">
        <v>22</v>
      </c>
      <c r="C1217">
        <v>2024</v>
      </c>
      <c r="D1217">
        <v>10</v>
      </c>
      <c r="E1217">
        <v>99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99</v>
      </c>
      <c r="M1217">
        <v>2</v>
      </c>
      <c r="N1217">
        <v>99</v>
      </c>
      <c r="O1217">
        <v>99</v>
      </c>
      <c r="P1217">
        <v>99</v>
      </c>
      <c r="R1217">
        <v>0</v>
      </c>
    </row>
    <row r="1218" spans="1:37">
      <c r="A1218">
        <v>17</v>
      </c>
      <c r="B1218">
        <v>23</v>
      </c>
      <c r="C1218">
        <v>2024</v>
      </c>
      <c r="D1218">
        <v>11</v>
      </c>
      <c r="E1218">
        <v>99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99</v>
      </c>
      <c r="M1218">
        <v>2</v>
      </c>
      <c r="N1218">
        <v>99</v>
      </c>
      <c r="O1218">
        <v>99</v>
      </c>
      <c r="P1218">
        <v>99</v>
      </c>
      <c r="Q1218">
        <v>1</v>
      </c>
      <c r="R1218">
        <v>1</v>
      </c>
      <c r="S1218">
        <v>0</v>
      </c>
      <c r="T1218">
        <v>2</v>
      </c>
      <c r="U1218">
        <v>26.7</v>
      </c>
      <c r="V1218">
        <v>0</v>
      </c>
      <c r="W1218">
        <v>0</v>
      </c>
      <c r="X1218">
        <v>100</v>
      </c>
      <c r="Y1218">
        <v>100</v>
      </c>
      <c r="Z1218">
        <v>0</v>
      </c>
      <c r="AA1218">
        <v>0</v>
      </c>
      <c r="AC1218">
        <v>0</v>
      </c>
      <c r="AG1218">
        <v>0.3236245954692557</v>
      </c>
      <c r="AH1218">
        <v>0.21119741817088797</v>
      </c>
      <c r="AI1218">
        <v>1</v>
      </c>
      <c r="AJ1218">
        <v>119.7</v>
      </c>
      <c r="AK1218">
        <v>15.567856156003741</v>
      </c>
    </row>
    <row r="1219" spans="1:37">
      <c r="A1219">
        <v>17</v>
      </c>
      <c r="B1219">
        <v>24</v>
      </c>
      <c r="C1219">
        <v>2024</v>
      </c>
      <c r="D1219">
        <v>12</v>
      </c>
      <c r="E1219">
        <v>99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99</v>
      </c>
      <c r="M1219">
        <v>2</v>
      </c>
      <c r="N1219">
        <v>99</v>
      </c>
      <c r="O1219">
        <v>99</v>
      </c>
      <c r="P1219">
        <v>99</v>
      </c>
      <c r="R1219">
        <v>0</v>
      </c>
    </row>
    <row r="1220" spans="1:37">
      <c r="A1220">
        <v>17</v>
      </c>
      <c r="B1220">
        <v>25</v>
      </c>
      <c r="C1220">
        <v>2024</v>
      </c>
      <c r="D1220">
        <v>1</v>
      </c>
      <c r="E1220">
        <v>99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99</v>
      </c>
      <c r="M1220">
        <v>3</v>
      </c>
      <c r="N1220">
        <v>99</v>
      </c>
      <c r="O1220">
        <v>99</v>
      </c>
      <c r="P1220">
        <v>99</v>
      </c>
      <c r="Q1220">
        <v>2</v>
      </c>
      <c r="R1220">
        <v>2</v>
      </c>
      <c r="S1220">
        <v>8</v>
      </c>
      <c r="T1220">
        <v>3</v>
      </c>
      <c r="U1220">
        <v>34.25</v>
      </c>
      <c r="V1220">
        <v>50</v>
      </c>
      <c r="W1220">
        <v>0</v>
      </c>
      <c r="X1220">
        <v>100</v>
      </c>
      <c r="Y1220">
        <v>100</v>
      </c>
      <c r="Z1220">
        <v>50</v>
      </c>
      <c r="AA1220">
        <v>7.9500000000000064</v>
      </c>
      <c r="AB1220">
        <v>1</v>
      </c>
      <c r="AC1220">
        <v>0</v>
      </c>
      <c r="AD1220">
        <v>99.999999999999758</v>
      </c>
      <c r="AG1220">
        <v>0.69930069930069916</v>
      </c>
      <c r="AH1220">
        <v>0.57891400802873449</v>
      </c>
      <c r="AI1220">
        <v>1</v>
      </c>
      <c r="AJ1220">
        <v>107.6</v>
      </c>
      <c r="AK1220">
        <v>21.111492363078984</v>
      </c>
    </row>
    <row r="1221" spans="1:37">
      <c r="A1221">
        <v>17</v>
      </c>
      <c r="B1221">
        <v>26</v>
      </c>
      <c r="C1221">
        <v>2024</v>
      </c>
      <c r="D1221">
        <v>2</v>
      </c>
      <c r="E1221">
        <v>99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99</v>
      </c>
      <c r="M1221">
        <v>3</v>
      </c>
      <c r="N1221">
        <v>99</v>
      </c>
      <c r="O1221">
        <v>99</v>
      </c>
      <c r="P1221">
        <v>99</v>
      </c>
      <c r="Q1221">
        <v>10</v>
      </c>
      <c r="R1221">
        <v>11</v>
      </c>
      <c r="S1221">
        <v>5.6363636363636358</v>
      </c>
      <c r="T1221">
        <v>3</v>
      </c>
      <c r="U1221">
        <v>29.645454545454541</v>
      </c>
      <c r="V1221">
        <v>36.363636363636367</v>
      </c>
      <c r="W1221">
        <v>0</v>
      </c>
      <c r="X1221">
        <v>100</v>
      </c>
      <c r="Y1221">
        <v>72.727272727272734</v>
      </c>
      <c r="Z1221">
        <v>27.272727272727277</v>
      </c>
      <c r="AA1221">
        <v>6.6817748916346877</v>
      </c>
      <c r="AB1221">
        <v>1.966664332071266</v>
      </c>
      <c r="AC1221">
        <v>0</v>
      </c>
      <c r="AD1221">
        <v>70.482600623564437</v>
      </c>
      <c r="AG1221">
        <v>3.4810126582278476</v>
      </c>
      <c r="AH1221">
        <v>2.4826609618503097</v>
      </c>
      <c r="AI1221">
        <v>9</v>
      </c>
      <c r="AJ1221">
        <v>113.03333333333336</v>
      </c>
      <c r="AK1221">
        <v>21.125953974043341</v>
      </c>
    </row>
    <row r="1222" spans="1:37">
      <c r="A1222">
        <v>17</v>
      </c>
      <c r="B1222">
        <v>27</v>
      </c>
      <c r="C1222">
        <v>2024</v>
      </c>
      <c r="D1222">
        <v>3</v>
      </c>
      <c r="E1222">
        <v>99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99</v>
      </c>
      <c r="M1222">
        <v>3</v>
      </c>
      <c r="N1222">
        <v>99</v>
      </c>
      <c r="O1222">
        <v>99</v>
      </c>
      <c r="P1222">
        <v>99</v>
      </c>
      <c r="Q1222">
        <v>31</v>
      </c>
      <c r="R1222">
        <v>35</v>
      </c>
      <c r="S1222">
        <v>5.5714285714285694</v>
      </c>
      <c r="T1222">
        <v>3</v>
      </c>
      <c r="U1222">
        <v>30.085714285714278</v>
      </c>
      <c r="V1222">
        <v>20</v>
      </c>
      <c r="W1222">
        <v>0</v>
      </c>
      <c r="X1222">
        <v>97.142857142857125</v>
      </c>
      <c r="Y1222">
        <v>85.714285714285694</v>
      </c>
      <c r="Z1222">
        <v>25.714285714285719</v>
      </c>
      <c r="AA1222">
        <v>8.0366355027512384</v>
      </c>
      <c r="AB1222">
        <v>2.1015057769638048</v>
      </c>
      <c r="AC1222">
        <v>0</v>
      </c>
      <c r="AD1222">
        <v>50.156920975661691</v>
      </c>
      <c r="AG1222">
        <v>1.6062413951353831</v>
      </c>
      <c r="AH1222">
        <v>1.0985984262812287</v>
      </c>
      <c r="AI1222">
        <v>18</v>
      </c>
      <c r="AJ1222">
        <v>113.82222222222222</v>
      </c>
      <c r="AK1222">
        <v>20.461720522401464</v>
      </c>
    </row>
    <row r="1223" spans="1:37">
      <c r="A1223">
        <v>17</v>
      </c>
      <c r="B1223">
        <v>28</v>
      </c>
      <c r="C1223">
        <v>2024</v>
      </c>
      <c r="D1223">
        <v>4</v>
      </c>
      <c r="E1223">
        <v>99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99</v>
      </c>
      <c r="M1223">
        <v>3</v>
      </c>
      <c r="N1223">
        <v>99</v>
      </c>
      <c r="O1223">
        <v>99</v>
      </c>
      <c r="P1223">
        <v>99</v>
      </c>
      <c r="Q1223">
        <v>7</v>
      </c>
      <c r="R1223">
        <v>7</v>
      </c>
      <c r="S1223">
        <v>5.4285714285714306</v>
      </c>
      <c r="T1223">
        <v>3</v>
      </c>
      <c r="U1223">
        <v>21.25714285714287</v>
      </c>
      <c r="V1223">
        <v>28.571428571428577</v>
      </c>
      <c r="W1223">
        <v>0</v>
      </c>
      <c r="X1223">
        <v>100</v>
      </c>
      <c r="Y1223">
        <v>28.571428571428577</v>
      </c>
      <c r="Z1223">
        <v>0</v>
      </c>
      <c r="AA1223">
        <v>4.6628799019052352</v>
      </c>
      <c r="AB1223">
        <v>2.3211538298959882</v>
      </c>
      <c r="AC1223">
        <v>0</v>
      </c>
      <c r="AD1223">
        <v>91.243385047697018</v>
      </c>
      <c r="AG1223">
        <v>1.7031630170316303</v>
      </c>
      <c r="AH1223">
        <v>0.92593744944057987</v>
      </c>
      <c r="AI1223">
        <v>6</v>
      </c>
      <c r="AJ1223">
        <v>106.05</v>
      </c>
      <c r="AK1223">
        <v>17.611469246216263</v>
      </c>
    </row>
    <row r="1224" spans="1:37">
      <c r="A1224">
        <v>17</v>
      </c>
      <c r="B1224">
        <v>29</v>
      </c>
      <c r="C1224">
        <v>2024</v>
      </c>
      <c r="D1224">
        <v>5</v>
      </c>
      <c r="E1224">
        <v>99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99</v>
      </c>
      <c r="M1224">
        <v>3</v>
      </c>
      <c r="N1224">
        <v>99</v>
      </c>
      <c r="O1224">
        <v>99</v>
      </c>
      <c r="P1224">
        <v>99</v>
      </c>
      <c r="Q1224">
        <v>1</v>
      </c>
      <c r="R1224">
        <v>1</v>
      </c>
      <c r="S1224">
        <v>4</v>
      </c>
      <c r="T1224">
        <v>3</v>
      </c>
      <c r="U1224">
        <v>15.2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G1224">
        <v>0.74074074074074081</v>
      </c>
      <c r="AH1224">
        <v>0.2752875124513266</v>
      </c>
      <c r="AI1224">
        <v>1</v>
      </c>
      <c r="AJ1224">
        <v>102.4</v>
      </c>
      <c r="AK1224">
        <v>14.156103134155272</v>
      </c>
    </row>
    <row r="1225" spans="1:37">
      <c r="A1225">
        <v>17</v>
      </c>
      <c r="B1225">
        <v>30</v>
      </c>
      <c r="C1225">
        <v>2024</v>
      </c>
      <c r="D1225">
        <v>6</v>
      </c>
      <c r="E1225">
        <v>99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99</v>
      </c>
      <c r="M1225">
        <v>3</v>
      </c>
      <c r="N1225">
        <v>99</v>
      </c>
      <c r="O1225">
        <v>99</v>
      </c>
      <c r="P1225">
        <v>99</v>
      </c>
      <c r="Q1225">
        <v>1</v>
      </c>
      <c r="R1225">
        <v>1</v>
      </c>
      <c r="S1225">
        <v>6</v>
      </c>
      <c r="T1225">
        <v>3</v>
      </c>
      <c r="U1225">
        <v>13.6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G1225">
        <v>1.1235955056179776</v>
      </c>
      <c r="AH1225">
        <v>0.40225975332012176</v>
      </c>
      <c r="AI1225">
        <v>1</v>
      </c>
      <c r="AJ1225">
        <v>94.4</v>
      </c>
      <c r="AK1225">
        <v>16.166757555543651</v>
      </c>
    </row>
    <row r="1226" spans="1:37">
      <c r="A1226">
        <v>17</v>
      </c>
      <c r="B1226">
        <v>31</v>
      </c>
      <c r="C1226">
        <v>2024</v>
      </c>
      <c r="D1226">
        <v>7</v>
      </c>
      <c r="E1226">
        <v>99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99</v>
      </c>
      <c r="M1226">
        <v>3</v>
      </c>
      <c r="N1226">
        <v>99</v>
      </c>
      <c r="O1226">
        <v>99</v>
      </c>
      <c r="P1226">
        <v>99</v>
      </c>
      <c r="R1226">
        <v>0</v>
      </c>
    </row>
    <row r="1227" spans="1:37">
      <c r="A1227">
        <v>17</v>
      </c>
      <c r="B1227">
        <v>32</v>
      </c>
      <c r="C1227">
        <v>2024</v>
      </c>
      <c r="D1227">
        <v>8</v>
      </c>
      <c r="E1227">
        <v>99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99</v>
      </c>
      <c r="M1227">
        <v>3</v>
      </c>
      <c r="N1227">
        <v>99</v>
      </c>
      <c r="O1227">
        <v>99</v>
      </c>
      <c r="P1227">
        <v>99</v>
      </c>
      <c r="R1227">
        <v>0</v>
      </c>
    </row>
    <row r="1228" spans="1:37">
      <c r="A1228">
        <v>17</v>
      </c>
      <c r="B1228">
        <v>33</v>
      </c>
      <c r="C1228">
        <v>2024</v>
      </c>
      <c r="D1228">
        <v>9</v>
      </c>
      <c r="E1228">
        <v>99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99</v>
      </c>
      <c r="M1228">
        <v>3</v>
      </c>
      <c r="N1228">
        <v>99</v>
      </c>
      <c r="O1228">
        <v>99</v>
      </c>
      <c r="P1228">
        <v>99</v>
      </c>
      <c r="Q1228">
        <v>1</v>
      </c>
      <c r="R1228">
        <v>1</v>
      </c>
      <c r="S1228">
        <v>6</v>
      </c>
      <c r="T1228">
        <v>3</v>
      </c>
      <c r="U1228">
        <v>26.6</v>
      </c>
      <c r="V1228">
        <v>100</v>
      </c>
      <c r="W1228">
        <v>0</v>
      </c>
      <c r="X1228">
        <v>100</v>
      </c>
      <c r="Y1228">
        <v>100</v>
      </c>
      <c r="Z1228">
        <v>0</v>
      </c>
      <c r="AA1228">
        <v>0</v>
      </c>
      <c r="AB1228">
        <v>0</v>
      </c>
      <c r="AC1228">
        <v>0</v>
      </c>
      <c r="AG1228">
        <v>0.4385964912280701</v>
      </c>
      <c r="AH1228">
        <v>0.29934728786855724</v>
      </c>
      <c r="AI1228">
        <v>1</v>
      </c>
      <c r="AJ1228">
        <v>116.1</v>
      </c>
      <c r="AK1228">
        <v>16.997497165189699</v>
      </c>
    </row>
    <row r="1229" spans="1:37">
      <c r="A1229">
        <v>17</v>
      </c>
      <c r="B1229">
        <v>34</v>
      </c>
      <c r="C1229">
        <v>2024</v>
      </c>
      <c r="D1229">
        <v>10</v>
      </c>
      <c r="E1229">
        <v>99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99</v>
      </c>
      <c r="M1229">
        <v>3</v>
      </c>
      <c r="N1229">
        <v>99</v>
      </c>
      <c r="O1229">
        <v>99</v>
      </c>
      <c r="P1229">
        <v>99</v>
      </c>
      <c r="Q1229">
        <v>4</v>
      </c>
      <c r="R1229">
        <v>5</v>
      </c>
      <c r="S1229">
        <v>5.2</v>
      </c>
      <c r="T1229">
        <v>3</v>
      </c>
      <c r="U1229">
        <v>23.6</v>
      </c>
      <c r="V1229">
        <v>20</v>
      </c>
      <c r="W1229">
        <v>0</v>
      </c>
      <c r="X1229">
        <v>100</v>
      </c>
      <c r="Y1229">
        <v>40</v>
      </c>
      <c r="Z1229">
        <v>20</v>
      </c>
      <c r="AA1229">
        <v>8.182664602682916</v>
      </c>
      <c r="AB1229">
        <v>1.5999999999999988</v>
      </c>
      <c r="AC1229">
        <v>0</v>
      </c>
      <c r="AD1229">
        <v>99.600807264271552</v>
      </c>
      <c r="AG1229">
        <v>0.91911764705882371</v>
      </c>
      <c r="AH1229">
        <v>0.52565227656437219</v>
      </c>
      <c r="AI1229">
        <v>5</v>
      </c>
      <c r="AJ1229">
        <v>104.7</v>
      </c>
      <c r="AK1229">
        <v>19.905819346154889</v>
      </c>
    </row>
    <row r="1230" spans="1:37">
      <c r="A1230">
        <v>17</v>
      </c>
      <c r="B1230">
        <v>35</v>
      </c>
      <c r="C1230">
        <v>2024</v>
      </c>
      <c r="D1230">
        <v>11</v>
      </c>
      <c r="E1230">
        <v>99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99</v>
      </c>
      <c r="M1230">
        <v>3</v>
      </c>
      <c r="N1230">
        <v>99</v>
      </c>
      <c r="O1230">
        <v>99</v>
      </c>
      <c r="P1230">
        <v>99</v>
      </c>
      <c r="R1230">
        <v>0</v>
      </c>
    </row>
    <row r="1231" spans="1:37">
      <c r="A1231">
        <v>17</v>
      </c>
      <c r="B1231">
        <v>36</v>
      </c>
      <c r="C1231">
        <v>2024</v>
      </c>
      <c r="D1231">
        <v>12</v>
      </c>
      <c r="E1231">
        <v>99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99</v>
      </c>
      <c r="M1231">
        <v>3</v>
      </c>
      <c r="N1231">
        <v>99</v>
      </c>
      <c r="O1231">
        <v>99</v>
      </c>
      <c r="P1231">
        <v>99</v>
      </c>
      <c r="R1231">
        <v>0</v>
      </c>
    </row>
    <row r="1232" spans="1:37">
      <c r="A1232">
        <v>17</v>
      </c>
      <c r="B1232">
        <v>37</v>
      </c>
      <c r="C1232">
        <v>2024</v>
      </c>
      <c r="D1232">
        <v>1</v>
      </c>
      <c r="E1232">
        <v>99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99</v>
      </c>
      <c r="M1232">
        <v>4</v>
      </c>
      <c r="N1232">
        <v>99</v>
      </c>
      <c r="O1232">
        <v>99</v>
      </c>
      <c r="P1232">
        <v>99</v>
      </c>
      <c r="Q1232">
        <v>23</v>
      </c>
      <c r="R1232">
        <v>25</v>
      </c>
      <c r="S1232">
        <v>6.6</v>
      </c>
      <c r="T1232">
        <v>4</v>
      </c>
      <c r="U1232">
        <v>34.316000000000003</v>
      </c>
      <c r="V1232">
        <v>24</v>
      </c>
      <c r="W1232">
        <v>0</v>
      </c>
      <c r="X1232">
        <v>96</v>
      </c>
      <c r="Y1232">
        <v>80</v>
      </c>
      <c r="Z1232">
        <v>40</v>
      </c>
      <c r="AA1232">
        <v>11.832689635074511</v>
      </c>
      <c r="AB1232">
        <v>1.5748015748023652</v>
      </c>
      <c r="AC1232">
        <v>0</v>
      </c>
      <c r="AD1232">
        <v>70.120763351908693</v>
      </c>
      <c r="AG1232">
        <v>8.7412587412587399</v>
      </c>
      <c r="AH1232">
        <v>7.2503697443481938</v>
      </c>
      <c r="AI1232">
        <v>19</v>
      </c>
      <c r="AJ1232">
        <v>116.12105263157898</v>
      </c>
      <c r="AK1232">
        <v>22.099411260582233</v>
      </c>
    </row>
    <row r="1233" spans="1:37">
      <c r="A1233">
        <v>17</v>
      </c>
      <c r="B1233">
        <v>38</v>
      </c>
      <c r="C1233">
        <v>2024</v>
      </c>
      <c r="D1233">
        <v>2</v>
      </c>
      <c r="E1233">
        <v>99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99</v>
      </c>
      <c r="M1233">
        <v>4</v>
      </c>
      <c r="N1233">
        <v>99</v>
      </c>
      <c r="O1233">
        <v>99</v>
      </c>
      <c r="P1233">
        <v>99</v>
      </c>
      <c r="Q1233">
        <v>21</v>
      </c>
      <c r="R1233">
        <v>24</v>
      </c>
      <c r="S1233">
        <v>6.6666666666666687</v>
      </c>
      <c r="T1233">
        <v>4</v>
      </c>
      <c r="U1233">
        <v>33.216666666666676</v>
      </c>
      <c r="V1233">
        <v>33.333333333333343</v>
      </c>
      <c r="W1233">
        <v>0</v>
      </c>
      <c r="X1233">
        <v>100</v>
      </c>
      <c r="Y1233">
        <v>87.5</v>
      </c>
      <c r="Z1233">
        <v>33.333333333333343</v>
      </c>
      <c r="AA1233">
        <v>9.7003293185792838</v>
      </c>
      <c r="AB1233">
        <v>2.2852182001336803</v>
      </c>
      <c r="AC1233">
        <v>0</v>
      </c>
      <c r="AD1233">
        <v>73.988883436644755</v>
      </c>
      <c r="AG1233">
        <v>7.5949367088607556</v>
      </c>
      <c r="AH1233">
        <v>6.0692343415733427</v>
      </c>
      <c r="AI1233">
        <v>21</v>
      </c>
      <c r="AJ1233">
        <v>112.90476190476195</v>
      </c>
      <c r="AK1233">
        <v>21.213255867628504</v>
      </c>
    </row>
    <row r="1234" spans="1:37">
      <c r="A1234">
        <v>17</v>
      </c>
      <c r="B1234">
        <v>39</v>
      </c>
      <c r="C1234">
        <v>2024</v>
      </c>
      <c r="D1234">
        <v>3</v>
      </c>
      <c r="E1234">
        <v>99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99</v>
      </c>
      <c r="M1234">
        <v>4</v>
      </c>
      <c r="N1234">
        <v>99</v>
      </c>
      <c r="O1234">
        <v>99</v>
      </c>
      <c r="P1234">
        <v>99</v>
      </c>
      <c r="Q1234">
        <v>127</v>
      </c>
      <c r="R1234">
        <v>160</v>
      </c>
      <c r="S1234">
        <v>7.09375</v>
      </c>
      <c r="T1234">
        <v>4</v>
      </c>
      <c r="U1234">
        <v>34.856249999999989</v>
      </c>
      <c r="V1234">
        <v>28.125</v>
      </c>
      <c r="W1234">
        <v>0</v>
      </c>
      <c r="X1234">
        <v>97.5</v>
      </c>
      <c r="Y1234">
        <v>90</v>
      </c>
      <c r="Z1234">
        <v>51.25</v>
      </c>
      <c r="AA1234">
        <v>9.0819923991105185</v>
      </c>
      <c r="AB1234">
        <v>1.5999877929221835</v>
      </c>
      <c r="AC1234">
        <v>0</v>
      </c>
      <c r="AD1234">
        <v>66.975259851151861</v>
      </c>
      <c r="AG1234">
        <v>7.3428178063331808</v>
      </c>
      <c r="AH1234">
        <v>5.8185027762302104</v>
      </c>
      <c r="AI1234">
        <v>113</v>
      </c>
      <c r="AJ1234">
        <v>115.37699115044251</v>
      </c>
      <c r="AK1234">
        <v>21.871840222788297</v>
      </c>
    </row>
    <row r="1235" spans="1:37">
      <c r="A1235">
        <v>17</v>
      </c>
      <c r="B1235">
        <v>40</v>
      </c>
      <c r="C1235">
        <v>2024</v>
      </c>
      <c r="D1235">
        <v>4</v>
      </c>
      <c r="E1235">
        <v>99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99</v>
      </c>
      <c r="M1235">
        <v>4</v>
      </c>
      <c r="N1235">
        <v>99</v>
      </c>
      <c r="O1235">
        <v>99</v>
      </c>
      <c r="P1235">
        <v>99</v>
      </c>
      <c r="Q1235">
        <v>24</v>
      </c>
      <c r="R1235">
        <v>28</v>
      </c>
      <c r="S1235">
        <v>5.1785714285714306</v>
      </c>
      <c r="T1235">
        <v>4</v>
      </c>
      <c r="U1235">
        <v>24.550000000000004</v>
      </c>
      <c r="V1235">
        <v>17.857142857142861</v>
      </c>
      <c r="W1235">
        <v>0</v>
      </c>
      <c r="X1235">
        <v>78.571428571428555</v>
      </c>
      <c r="Y1235">
        <v>53.571428571428562</v>
      </c>
      <c r="Z1235">
        <v>17.857142857142861</v>
      </c>
      <c r="AA1235">
        <v>9.0618312561140453</v>
      </c>
      <c r="AB1235">
        <v>1.8526731927632756</v>
      </c>
      <c r="AC1235">
        <v>0</v>
      </c>
      <c r="AD1235">
        <v>54.362956260177825</v>
      </c>
      <c r="AG1235">
        <v>6.8126520681265212</v>
      </c>
      <c r="AH1235">
        <v>4.2774825453323553</v>
      </c>
      <c r="AI1235">
        <v>22</v>
      </c>
      <c r="AJ1235">
        <v>110.18636363636359</v>
      </c>
      <c r="AK1235">
        <v>18.316214993627423</v>
      </c>
    </row>
    <row r="1236" spans="1:37">
      <c r="A1236">
        <v>17</v>
      </c>
      <c r="B1236">
        <v>41</v>
      </c>
      <c r="C1236">
        <v>2024</v>
      </c>
      <c r="D1236">
        <v>5</v>
      </c>
      <c r="E1236">
        <v>99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99</v>
      </c>
      <c r="M1236">
        <v>4</v>
      </c>
      <c r="N1236">
        <v>99</v>
      </c>
      <c r="O1236">
        <v>99</v>
      </c>
      <c r="P1236">
        <v>99</v>
      </c>
      <c r="Q1236">
        <v>12</v>
      </c>
      <c r="R1236">
        <v>12</v>
      </c>
      <c r="S1236">
        <v>6.166666666666667</v>
      </c>
      <c r="T1236">
        <v>4</v>
      </c>
      <c r="U1236">
        <v>30.2</v>
      </c>
      <c r="V1236">
        <v>41.666666666666657</v>
      </c>
      <c r="W1236">
        <v>0</v>
      </c>
      <c r="X1236">
        <v>91.666666666666686</v>
      </c>
      <c r="Y1236">
        <v>83.333333333333314</v>
      </c>
      <c r="Z1236">
        <v>16.666666666666671</v>
      </c>
      <c r="AA1236">
        <v>9.6578120365501636</v>
      </c>
      <c r="AB1236">
        <v>1.3437096247164235</v>
      </c>
      <c r="AC1236">
        <v>0</v>
      </c>
      <c r="AD1236">
        <v>66.333803321989436</v>
      </c>
      <c r="AG1236">
        <v>8.8888888888888893</v>
      </c>
      <c r="AH1236">
        <v>6.563433849497418</v>
      </c>
      <c r="AI1236">
        <v>12</v>
      </c>
      <c r="AJ1236">
        <v>112.425</v>
      </c>
      <c r="AK1236">
        <v>20.522439519539351</v>
      </c>
    </row>
    <row r="1237" spans="1:37">
      <c r="A1237">
        <v>17</v>
      </c>
      <c r="B1237">
        <v>42</v>
      </c>
      <c r="C1237">
        <v>2024</v>
      </c>
      <c r="D1237">
        <v>6</v>
      </c>
      <c r="E1237">
        <v>99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99</v>
      </c>
      <c r="M1237">
        <v>4</v>
      </c>
      <c r="N1237">
        <v>99</v>
      </c>
      <c r="O1237">
        <v>99</v>
      </c>
      <c r="P1237">
        <v>99</v>
      </c>
      <c r="Q1237">
        <v>8</v>
      </c>
      <c r="R1237">
        <v>10</v>
      </c>
      <c r="S1237">
        <v>5.2</v>
      </c>
      <c r="T1237">
        <v>4</v>
      </c>
      <c r="U1237">
        <v>26.220000000000002</v>
      </c>
      <c r="V1237">
        <v>10</v>
      </c>
      <c r="W1237">
        <v>0</v>
      </c>
      <c r="X1237">
        <v>70</v>
      </c>
      <c r="Y1237">
        <v>60</v>
      </c>
      <c r="Z1237">
        <v>30</v>
      </c>
      <c r="AA1237">
        <v>10.173180426985445</v>
      </c>
      <c r="AB1237">
        <v>2.3999999999999995</v>
      </c>
      <c r="AC1237">
        <v>0</v>
      </c>
      <c r="AD1237">
        <v>38.811199326220049</v>
      </c>
      <c r="AG1237">
        <v>11.235955056179776</v>
      </c>
      <c r="AH1237">
        <v>7.755331420627642</v>
      </c>
      <c r="AI1237">
        <v>10</v>
      </c>
      <c r="AJ1237">
        <v>110.28</v>
      </c>
      <c r="AK1237">
        <v>18.741682388254283</v>
      </c>
    </row>
    <row r="1238" spans="1:37">
      <c r="A1238">
        <v>17</v>
      </c>
      <c r="B1238">
        <v>43</v>
      </c>
      <c r="C1238">
        <v>2024</v>
      </c>
      <c r="D1238">
        <v>7</v>
      </c>
      <c r="E1238">
        <v>99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99</v>
      </c>
      <c r="M1238">
        <v>4</v>
      </c>
      <c r="N1238">
        <v>99</v>
      </c>
      <c r="O1238">
        <v>99</v>
      </c>
      <c r="P1238">
        <v>99</v>
      </c>
      <c r="Q1238">
        <v>1</v>
      </c>
      <c r="R1238">
        <v>1</v>
      </c>
      <c r="S1238">
        <v>8</v>
      </c>
      <c r="T1238">
        <v>4</v>
      </c>
      <c r="U1238">
        <v>49.4</v>
      </c>
      <c r="V1238">
        <v>0</v>
      </c>
      <c r="W1238">
        <v>0</v>
      </c>
      <c r="X1238">
        <v>100</v>
      </c>
      <c r="Y1238">
        <v>100</v>
      </c>
      <c r="Z1238">
        <v>100</v>
      </c>
      <c r="AA1238">
        <v>0</v>
      </c>
      <c r="AB1238">
        <v>0</v>
      </c>
      <c r="AC1238">
        <v>0</v>
      </c>
      <c r="AG1238">
        <v>4</v>
      </c>
      <c r="AH1238">
        <v>5.0823045267489722</v>
      </c>
      <c r="AI1238">
        <v>1</v>
      </c>
      <c r="AJ1238">
        <v>128.69999999999999</v>
      </c>
      <c r="AK1238">
        <v>23.173482710578622</v>
      </c>
    </row>
    <row r="1239" spans="1:37">
      <c r="A1239">
        <v>17</v>
      </c>
      <c r="B1239">
        <v>44</v>
      </c>
      <c r="C1239">
        <v>2024</v>
      </c>
      <c r="D1239">
        <v>8</v>
      </c>
      <c r="E1239">
        <v>99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99</v>
      </c>
      <c r="M1239">
        <v>4</v>
      </c>
      <c r="N1239">
        <v>99</v>
      </c>
      <c r="O1239">
        <v>99</v>
      </c>
      <c r="P1239">
        <v>99</v>
      </c>
      <c r="R1239">
        <v>0</v>
      </c>
    </row>
    <row r="1240" spans="1:37">
      <c r="A1240">
        <v>17</v>
      </c>
      <c r="B1240">
        <v>45</v>
      </c>
      <c r="C1240">
        <v>2024</v>
      </c>
      <c r="D1240">
        <v>9</v>
      </c>
      <c r="E1240">
        <v>99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99</v>
      </c>
      <c r="M1240">
        <v>4</v>
      </c>
      <c r="N1240">
        <v>99</v>
      </c>
      <c r="O1240">
        <v>99</v>
      </c>
      <c r="P1240">
        <v>99</v>
      </c>
      <c r="Q1240">
        <v>3</v>
      </c>
      <c r="R1240">
        <v>5</v>
      </c>
      <c r="S1240">
        <v>5</v>
      </c>
      <c r="T1240">
        <v>4</v>
      </c>
      <c r="U1240">
        <v>22.16</v>
      </c>
      <c r="V1240">
        <v>0</v>
      </c>
      <c r="W1240">
        <v>0</v>
      </c>
      <c r="X1240">
        <v>100</v>
      </c>
      <c r="Y1240">
        <v>20</v>
      </c>
      <c r="Z1240">
        <v>20</v>
      </c>
      <c r="AA1240">
        <v>9.2066497706820485</v>
      </c>
      <c r="AB1240">
        <v>1.0954451150103319</v>
      </c>
      <c r="AC1240">
        <v>0</v>
      </c>
      <c r="AD1240">
        <v>94.394068007485728</v>
      </c>
      <c r="AG1240">
        <v>2.1929824561403506</v>
      </c>
      <c r="AH1240">
        <v>1.2469052442043664</v>
      </c>
      <c r="AI1240">
        <v>5</v>
      </c>
      <c r="AJ1240">
        <v>106.28</v>
      </c>
      <c r="AK1240">
        <v>17.552644481563689</v>
      </c>
    </row>
    <row r="1241" spans="1:37">
      <c r="A1241">
        <v>17</v>
      </c>
      <c r="B1241">
        <v>46</v>
      </c>
      <c r="C1241">
        <v>2024</v>
      </c>
      <c r="D1241">
        <v>10</v>
      </c>
      <c r="E1241">
        <v>99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99</v>
      </c>
      <c r="M1241">
        <v>4</v>
      </c>
      <c r="N1241">
        <v>99</v>
      </c>
      <c r="O1241">
        <v>99</v>
      </c>
      <c r="P1241">
        <v>99</v>
      </c>
      <c r="Q1241">
        <v>10</v>
      </c>
      <c r="R1241">
        <v>12</v>
      </c>
      <c r="S1241">
        <v>6.416666666666667</v>
      </c>
      <c r="T1241">
        <v>4</v>
      </c>
      <c r="U1241">
        <v>32.883333333333326</v>
      </c>
      <c r="V1241">
        <v>25</v>
      </c>
      <c r="W1241">
        <v>0</v>
      </c>
      <c r="X1241">
        <v>100</v>
      </c>
      <c r="Y1241">
        <v>91.666666666666686</v>
      </c>
      <c r="Z1241">
        <v>41.666666666666657</v>
      </c>
      <c r="AA1241">
        <v>10.005234740985456</v>
      </c>
      <c r="AB1241">
        <v>1.3819269959814156</v>
      </c>
      <c r="AC1241">
        <v>0</v>
      </c>
      <c r="AD1241">
        <v>86.17708270040589</v>
      </c>
      <c r="AG1241">
        <v>2.2058823529411762</v>
      </c>
      <c r="AH1241">
        <v>1.7578168502737401</v>
      </c>
      <c r="AI1241">
        <v>12</v>
      </c>
      <c r="AJ1241">
        <v>115.60833333333336</v>
      </c>
      <c r="AK1241">
        <v>20.793872525123746</v>
      </c>
    </row>
    <row r="1242" spans="1:37">
      <c r="A1242">
        <v>17</v>
      </c>
      <c r="B1242">
        <v>47</v>
      </c>
      <c r="C1242">
        <v>2024</v>
      </c>
      <c r="D1242">
        <v>11</v>
      </c>
      <c r="E1242">
        <v>99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99</v>
      </c>
      <c r="M1242">
        <v>4</v>
      </c>
      <c r="N1242">
        <v>99</v>
      </c>
      <c r="O1242">
        <v>99</v>
      </c>
      <c r="P1242">
        <v>99</v>
      </c>
      <c r="Q1242">
        <v>18</v>
      </c>
      <c r="R1242">
        <v>21</v>
      </c>
      <c r="S1242">
        <v>6.3809523809523823</v>
      </c>
      <c r="T1242">
        <v>4</v>
      </c>
      <c r="U1242">
        <v>30.338095238095224</v>
      </c>
      <c r="V1242">
        <v>28.571428571428577</v>
      </c>
      <c r="W1242">
        <v>0</v>
      </c>
      <c r="X1242">
        <v>95.238095238095283</v>
      </c>
      <c r="Y1242">
        <v>66.666666666666686</v>
      </c>
      <c r="Z1242">
        <v>33.333333333333343</v>
      </c>
      <c r="AA1242">
        <v>10.049471731696537</v>
      </c>
      <c r="AB1242">
        <v>1.2526615655205584</v>
      </c>
      <c r="AC1242">
        <v>0</v>
      </c>
      <c r="AD1242">
        <v>84.125799343230653</v>
      </c>
      <c r="AG1242">
        <v>6.7961165048543695</v>
      </c>
      <c r="AH1242">
        <v>5.0394709781525364</v>
      </c>
      <c r="AI1242">
        <v>21</v>
      </c>
      <c r="AJ1242">
        <v>112.49999999999999</v>
      </c>
      <c r="AK1242">
        <v>20.764332867655497</v>
      </c>
    </row>
    <row r="1243" spans="1:37">
      <c r="A1243">
        <v>17</v>
      </c>
      <c r="B1243">
        <v>48</v>
      </c>
      <c r="C1243">
        <v>2024</v>
      </c>
      <c r="D1243">
        <v>12</v>
      </c>
      <c r="E1243">
        <v>99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99</v>
      </c>
      <c r="M1243">
        <v>4</v>
      </c>
      <c r="N1243">
        <v>99</v>
      </c>
      <c r="O1243">
        <v>99</v>
      </c>
      <c r="P1243">
        <v>99</v>
      </c>
      <c r="Q1243">
        <v>12</v>
      </c>
      <c r="R1243">
        <v>15</v>
      </c>
      <c r="S1243">
        <v>5.6666666666666679</v>
      </c>
      <c r="T1243">
        <v>4</v>
      </c>
      <c r="U1243">
        <v>26.68</v>
      </c>
      <c r="V1243">
        <v>26.666666666666675</v>
      </c>
      <c r="W1243">
        <v>0</v>
      </c>
      <c r="X1243">
        <v>73.333333333333314</v>
      </c>
      <c r="Y1243">
        <v>66.666666666666686</v>
      </c>
      <c r="Z1243">
        <v>20</v>
      </c>
      <c r="AA1243">
        <v>9.0973402706505571</v>
      </c>
      <c r="AB1243">
        <v>1.2995725793078599</v>
      </c>
      <c r="AC1243">
        <v>0</v>
      </c>
      <c r="AD1243">
        <v>86.895322892553722</v>
      </c>
      <c r="AG1243">
        <v>14.285714285714288</v>
      </c>
      <c r="AH1243">
        <v>9.899569583931136</v>
      </c>
      <c r="AI1243">
        <v>15</v>
      </c>
      <c r="AJ1243">
        <v>110.92666666666663</v>
      </c>
      <c r="AK1243">
        <v>18.757784146222299</v>
      </c>
    </row>
    <row r="1244" spans="1:37">
      <c r="A1244">
        <v>17</v>
      </c>
      <c r="B1244">
        <v>49</v>
      </c>
      <c r="C1244">
        <v>2024</v>
      </c>
      <c r="D1244">
        <v>1</v>
      </c>
      <c r="E1244">
        <v>99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99</v>
      </c>
      <c r="M1244">
        <v>5</v>
      </c>
      <c r="N1244">
        <v>99</v>
      </c>
      <c r="O1244">
        <v>99</v>
      </c>
      <c r="P1244">
        <v>99</v>
      </c>
      <c r="Q1244">
        <v>49</v>
      </c>
      <c r="R1244">
        <v>55</v>
      </c>
      <c r="S1244">
        <v>7.4727272727272718</v>
      </c>
      <c r="T1244">
        <v>5</v>
      </c>
      <c r="U1244">
        <v>31.16363636363636</v>
      </c>
      <c r="V1244">
        <v>16.363636363636363</v>
      </c>
      <c r="W1244">
        <v>0</v>
      </c>
      <c r="X1244">
        <v>96.363636363636346</v>
      </c>
      <c r="Y1244">
        <v>67.272727272727266</v>
      </c>
      <c r="Z1244">
        <v>43.636363636363633</v>
      </c>
      <c r="AA1244">
        <v>10.378848484671551</v>
      </c>
      <c r="AB1244">
        <v>1.3052975342398248</v>
      </c>
      <c r="AC1244">
        <v>0</v>
      </c>
      <c r="AD1244">
        <v>67.512758016499859</v>
      </c>
      <c r="AG1244">
        <v>19.230769230769223</v>
      </c>
      <c r="AH1244">
        <v>14.485527149799276</v>
      </c>
      <c r="AI1244">
        <v>32</v>
      </c>
      <c r="AJ1244">
        <v>113.528125</v>
      </c>
      <c r="AK1244">
        <v>22.620493200307369</v>
      </c>
    </row>
    <row r="1245" spans="1:37">
      <c r="A1245">
        <v>17</v>
      </c>
      <c r="B1245">
        <v>50</v>
      </c>
      <c r="C1245">
        <v>2024</v>
      </c>
      <c r="D1245">
        <v>2</v>
      </c>
      <c r="E1245">
        <v>99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99</v>
      </c>
      <c r="M1245">
        <v>5</v>
      </c>
      <c r="N1245">
        <v>99</v>
      </c>
      <c r="O1245">
        <v>99</v>
      </c>
      <c r="P1245">
        <v>99</v>
      </c>
      <c r="Q1245">
        <v>50</v>
      </c>
      <c r="R1245">
        <v>62</v>
      </c>
      <c r="S1245">
        <v>7.5322580645161281</v>
      </c>
      <c r="T1245">
        <v>5</v>
      </c>
      <c r="U1245">
        <v>36.183870967741939</v>
      </c>
      <c r="V1245">
        <v>22.58064516129032</v>
      </c>
      <c r="W1245">
        <v>0</v>
      </c>
      <c r="X1245">
        <v>100</v>
      </c>
      <c r="Y1245">
        <v>83.870967741935488</v>
      </c>
      <c r="Z1245">
        <v>53.22580645161289</v>
      </c>
      <c r="AA1245">
        <v>10.324511916111664</v>
      </c>
      <c r="AB1245">
        <v>1.5833584349106511</v>
      </c>
      <c r="AC1245">
        <v>0</v>
      </c>
      <c r="AD1245">
        <v>69.995556818032526</v>
      </c>
      <c r="AG1245">
        <v>19.620253164556964</v>
      </c>
      <c r="AH1245">
        <v>17.079428401763213</v>
      </c>
      <c r="AI1245">
        <v>41</v>
      </c>
      <c r="AJ1245">
        <v>114.0975609756098</v>
      </c>
      <c r="AK1245">
        <v>24.683410426273593</v>
      </c>
    </row>
    <row r="1246" spans="1:37">
      <c r="A1246">
        <v>17</v>
      </c>
      <c r="B1246">
        <v>51</v>
      </c>
      <c r="C1246">
        <v>2024</v>
      </c>
      <c r="D1246">
        <v>3</v>
      </c>
      <c r="E1246">
        <v>99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99</v>
      </c>
      <c r="M1246">
        <v>5</v>
      </c>
      <c r="N1246">
        <v>99</v>
      </c>
      <c r="O1246">
        <v>99</v>
      </c>
      <c r="P1246">
        <v>99</v>
      </c>
      <c r="Q1246">
        <v>261</v>
      </c>
      <c r="R1246">
        <v>312</v>
      </c>
      <c r="S1246">
        <v>7.3397435897435903</v>
      </c>
      <c r="T1246">
        <v>5</v>
      </c>
      <c r="U1246">
        <v>38.158012820512845</v>
      </c>
      <c r="V1246">
        <v>18.910256410256409</v>
      </c>
      <c r="W1246">
        <v>0</v>
      </c>
      <c r="X1246">
        <v>99.038461538461561</v>
      </c>
      <c r="Y1246">
        <v>92.948717948717956</v>
      </c>
      <c r="Z1246">
        <v>64.743589743589737</v>
      </c>
      <c r="AA1246">
        <v>9.7099671181590423</v>
      </c>
      <c r="AB1246">
        <v>1.6946249674803056</v>
      </c>
      <c r="AC1246">
        <v>0</v>
      </c>
      <c r="AD1246">
        <v>66.599701308453604</v>
      </c>
      <c r="AG1246">
        <v>14.318494722349701</v>
      </c>
      <c r="AH1246">
        <v>12.420839358410184</v>
      </c>
      <c r="AI1246">
        <v>245</v>
      </c>
      <c r="AJ1246">
        <v>117.649387755102</v>
      </c>
      <c r="AK1246">
        <v>22.927651923499599</v>
      </c>
    </row>
    <row r="1247" spans="1:37">
      <c r="A1247">
        <v>17</v>
      </c>
      <c r="B1247">
        <v>52</v>
      </c>
      <c r="C1247">
        <v>2024</v>
      </c>
      <c r="D1247">
        <v>4</v>
      </c>
      <c r="E1247">
        <v>99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99</v>
      </c>
      <c r="M1247">
        <v>5</v>
      </c>
      <c r="N1247">
        <v>99</v>
      </c>
      <c r="O1247">
        <v>99</v>
      </c>
      <c r="P1247">
        <v>99</v>
      </c>
      <c r="Q1247">
        <v>44</v>
      </c>
      <c r="R1247">
        <v>51</v>
      </c>
      <c r="S1247">
        <v>6.4117647058823524</v>
      </c>
      <c r="T1247">
        <v>5</v>
      </c>
      <c r="U1247">
        <v>29.156862745098024</v>
      </c>
      <c r="V1247">
        <v>19.607843137254903</v>
      </c>
      <c r="W1247">
        <v>0</v>
      </c>
      <c r="X1247">
        <v>98.039215686274531</v>
      </c>
      <c r="Y1247">
        <v>66.666666666666686</v>
      </c>
      <c r="Z1247">
        <v>27.450980392156872</v>
      </c>
      <c r="AA1247">
        <v>10.505950786213401</v>
      </c>
      <c r="AB1247">
        <v>1.4842502641392603</v>
      </c>
      <c r="AC1247">
        <v>0</v>
      </c>
      <c r="AD1247">
        <v>61.627881947970558</v>
      </c>
      <c r="AG1247">
        <v>12.408759124087595</v>
      </c>
      <c r="AH1247">
        <v>9.2531517964928884</v>
      </c>
      <c r="AI1247">
        <v>31</v>
      </c>
      <c r="AJ1247">
        <v>114.40322580645164</v>
      </c>
      <c r="AK1247">
        <v>20.32466805782364</v>
      </c>
    </row>
    <row r="1248" spans="1:37">
      <c r="A1248">
        <v>17</v>
      </c>
      <c r="B1248">
        <v>53</v>
      </c>
      <c r="C1248">
        <v>2024</v>
      </c>
      <c r="D1248">
        <v>5</v>
      </c>
      <c r="E1248">
        <v>99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99</v>
      </c>
      <c r="M1248">
        <v>5</v>
      </c>
      <c r="N1248">
        <v>99</v>
      </c>
      <c r="O1248">
        <v>99</v>
      </c>
      <c r="P1248">
        <v>99</v>
      </c>
      <c r="Q1248">
        <v>14</v>
      </c>
      <c r="R1248">
        <v>14</v>
      </c>
      <c r="S1248">
        <v>5.5</v>
      </c>
      <c r="T1248">
        <v>5</v>
      </c>
      <c r="U1248">
        <v>28.285714285714281</v>
      </c>
      <c r="V1248">
        <v>21.428571428571423</v>
      </c>
      <c r="W1248">
        <v>0</v>
      </c>
      <c r="X1248">
        <v>92.857142857142875</v>
      </c>
      <c r="Y1248">
        <v>64.285714285714306</v>
      </c>
      <c r="Z1248">
        <v>28.571428571428577</v>
      </c>
      <c r="AA1248">
        <v>9.7764189428920716</v>
      </c>
      <c r="AB1248">
        <v>2.3528098702858005</v>
      </c>
      <c r="AC1248">
        <v>0</v>
      </c>
      <c r="AD1248">
        <v>32.357357408926298</v>
      </c>
      <c r="AG1248">
        <v>10.370370370370372</v>
      </c>
      <c r="AH1248">
        <v>7.1719641401793002</v>
      </c>
      <c r="AI1248">
        <v>14</v>
      </c>
      <c r="AJ1248">
        <v>111.29285714285712</v>
      </c>
      <c r="AK1248">
        <v>19.730790223759175</v>
      </c>
    </row>
    <row r="1249" spans="1:37">
      <c r="A1249">
        <v>17</v>
      </c>
      <c r="B1249">
        <v>54</v>
      </c>
      <c r="C1249">
        <v>2024</v>
      </c>
      <c r="D1249">
        <v>6</v>
      </c>
      <c r="E1249">
        <v>99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99</v>
      </c>
      <c r="M1249">
        <v>5</v>
      </c>
      <c r="N1249">
        <v>99</v>
      </c>
      <c r="O1249">
        <v>99</v>
      </c>
      <c r="P1249">
        <v>99</v>
      </c>
      <c r="Q1249">
        <v>7</v>
      </c>
      <c r="R1249">
        <v>8</v>
      </c>
      <c r="S1249">
        <v>6.625</v>
      </c>
      <c r="T1249">
        <v>5</v>
      </c>
      <c r="U1249">
        <v>34.75</v>
      </c>
      <c r="V1249">
        <v>12.5</v>
      </c>
      <c r="W1249">
        <v>0</v>
      </c>
      <c r="X1249">
        <v>87.5</v>
      </c>
      <c r="Y1249">
        <v>87.5</v>
      </c>
      <c r="Z1249">
        <v>75</v>
      </c>
      <c r="AA1249">
        <v>9.8075226229665287</v>
      </c>
      <c r="AB1249">
        <v>1.7275343701356571</v>
      </c>
      <c r="AC1249">
        <v>0</v>
      </c>
      <c r="AD1249">
        <v>66.657980920768068</v>
      </c>
      <c r="AG1249">
        <v>8.9887640449438209</v>
      </c>
      <c r="AH1249">
        <v>8.2226626046319016</v>
      </c>
      <c r="AI1249">
        <v>8</v>
      </c>
      <c r="AJ1249">
        <v>116.18750000000001</v>
      </c>
      <c r="AK1249">
        <v>21.455840465997088</v>
      </c>
    </row>
    <row r="1250" spans="1:37">
      <c r="A1250">
        <v>17</v>
      </c>
      <c r="B1250">
        <v>55</v>
      </c>
      <c r="C1250">
        <v>2024</v>
      </c>
      <c r="D1250">
        <v>7</v>
      </c>
      <c r="E1250">
        <v>99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99</v>
      </c>
      <c r="M1250">
        <v>5</v>
      </c>
      <c r="N1250">
        <v>99</v>
      </c>
      <c r="O1250">
        <v>99</v>
      </c>
      <c r="P1250">
        <v>99</v>
      </c>
      <c r="Q1250">
        <v>4</v>
      </c>
      <c r="R1250">
        <v>4</v>
      </c>
      <c r="S1250">
        <v>6.75</v>
      </c>
      <c r="T1250">
        <v>5</v>
      </c>
      <c r="U1250">
        <v>30.55</v>
      </c>
      <c r="V1250">
        <v>50</v>
      </c>
      <c r="W1250">
        <v>0</v>
      </c>
      <c r="X1250">
        <v>100</v>
      </c>
      <c r="Y1250">
        <v>100</v>
      </c>
      <c r="Z1250">
        <v>25</v>
      </c>
      <c r="AA1250">
        <v>5.7729974883070927</v>
      </c>
      <c r="AB1250">
        <v>1.4790199457749036</v>
      </c>
      <c r="AC1250">
        <v>0</v>
      </c>
      <c r="AD1250">
        <v>83.300360326598138</v>
      </c>
      <c r="AG1250">
        <v>16</v>
      </c>
      <c r="AH1250">
        <v>12.572016460905353</v>
      </c>
      <c r="AI1250">
        <v>4</v>
      </c>
      <c r="AJ1250">
        <v>113.375</v>
      </c>
      <c r="AK1250">
        <v>21.409846231772619</v>
      </c>
    </row>
    <row r="1251" spans="1:37">
      <c r="A1251">
        <v>17</v>
      </c>
      <c r="B1251">
        <v>56</v>
      </c>
      <c r="C1251">
        <v>2024</v>
      </c>
      <c r="D1251">
        <v>8</v>
      </c>
      <c r="E1251">
        <v>99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99</v>
      </c>
      <c r="M1251">
        <v>5</v>
      </c>
      <c r="N1251">
        <v>99</v>
      </c>
      <c r="O1251">
        <v>99</v>
      </c>
      <c r="P1251">
        <v>99</v>
      </c>
      <c r="Q1251">
        <v>4</v>
      </c>
      <c r="R1251">
        <v>4</v>
      </c>
      <c r="S1251">
        <v>6.5</v>
      </c>
      <c r="T1251">
        <v>5</v>
      </c>
      <c r="U1251">
        <v>27.524999999999999</v>
      </c>
      <c r="V1251">
        <v>25</v>
      </c>
      <c r="W1251">
        <v>0</v>
      </c>
      <c r="X1251">
        <v>100</v>
      </c>
      <c r="Y1251">
        <v>50</v>
      </c>
      <c r="Z1251">
        <v>25</v>
      </c>
      <c r="AA1251">
        <v>10.631880125358824</v>
      </c>
      <c r="AB1251">
        <v>1.6583123951777001</v>
      </c>
      <c r="AC1251">
        <v>0</v>
      </c>
      <c r="AD1251">
        <v>98.760825471273051</v>
      </c>
      <c r="AG1251">
        <v>3.0303030303030303</v>
      </c>
      <c r="AH1251">
        <v>1.9225396381923587</v>
      </c>
      <c r="AI1251">
        <v>4</v>
      </c>
      <c r="AJ1251">
        <v>107.3</v>
      </c>
      <c r="AK1251">
        <v>21.276719648855625</v>
      </c>
    </row>
    <row r="1252" spans="1:37">
      <c r="A1252">
        <v>17</v>
      </c>
      <c r="B1252">
        <v>57</v>
      </c>
      <c r="C1252">
        <v>2024</v>
      </c>
      <c r="D1252">
        <v>9</v>
      </c>
      <c r="E1252">
        <v>99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99</v>
      </c>
      <c r="M1252">
        <v>5</v>
      </c>
      <c r="N1252">
        <v>99</v>
      </c>
      <c r="O1252">
        <v>99</v>
      </c>
      <c r="P1252">
        <v>99</v>
      </c>
      <c r="Q1252">
        <v>5</v>
      </c>
      <c r="R1252">
        <v>5</v>
      </c>
      <c r="S1252">
        <v>4.4000000000000004</v>
      </c>
      <c r="T1252">
        <v>5</v>
      </c>
      <c r="U1252">
        <v>30.18</v>
      </c>
      <c r="V1252">
        <v>20</v>
      </c>
      <c r="W1252">
        <v>0</v>
      </c>
      <c r="X1252">
        <v>100</v>
      </c>
      <c r="Y1252">
        <v>80</v>
      </c>
      <c r="Z1252">
        <v>20</v>
      </c>
      <c r="AA1252">
        <v>8.9887485224585024</v>
      </c>
      <c r="AB1252">
        <v>2.244994432064364</v>
      </c>
      <c r="AC1252">
        <v>0</v>
      </c>
      <c r="AD1252">
        <v>40.971887291668359</v>
      </c>
      <c r="AG1252">
        <v>2.1929824561403506</v>
      </c>
      <c r="AH1252">
        <v>1.6981769074949356</v>
      </c>
      <c r="AI1252">
        <v>4</v>
      </c>
      <c r="AJ1252">
        <v>117</v>
      </c>
      <c r="AK1252">
        <v>18.904159477115272</v>
      </c>
    </row>
    <row r="1253" spans="1:37">
      <c r="A1253">
        <v>17</v>
      </c>
      <c r="B1253">
        <v>58</v>
      </c>
      <c r="C1253">
        <v>2024</v>
      </c>
      <c r="D1253">
        <v>10</v>
      </c>
      <c r="E1253">
        <v>99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99</v>
      </c>
      <c r="M1253">
        <v>5</v>
      </c>
      <c r="N1253">
        <v>99</v>
      </c>
      <c r="O1253">
        <v>99</v>
      </c>
      <c r="P1253">
        <v>99</v>
      </c>
      <c r="Q1253">
        <v>34</v>
      </c>
      <c r="R1253">
        <v>36</v>
      </c>
      <c r="S1253">
        <v>7.1111111111111116</v>
      </c>
      <c r="T1253">
        <v>5</v>
      </c>
      <c r="U1253">
        <v>38.108333333333341</v>
      </c>
      <c r="V1253">
        <v>16.666666666666671</v>
      </c>
      <c r="W1253">
        <v>0</v>
      </c>
      <c r="X1253">
        <v>97.222222222222229</v>
      </c>
      <c r="Y1253">
        <v>86.1111111111111</v>
      </c>
      <c r="Z1253">
        <v>63.888888888888879</v>
      </c>
      <c r="AA1253">
        <v>11.399448695246445</v>
      </c>
      <c r="AB1253">
        <v>2.0107734523170966</v>
      </c>
      <c r="AC1253">
        <v>0</v>
      </c>
      <c r="AD1253">
        <v>83.965364266554985</v>
      </c>
      <c r="AG1253">
        <v>6.617647058823529</v>
      </c>
      <c r="AH1253">
        <v>6.1113759171073108</v>
      </c>
      <c r="AI1253">
        <v>36</v>
      </c>
      <c r="AJ1253">
        <v>116.9361111111111</v>
      </c>
      <c r="AK1253">
        <v>23.218339992515254</v>
      </c>
    </row>
    <row r="1254" spans="1:37">
      <c r="A1254">
        <v>17</v>
      </c>
      <c r="B1254">
        <v>59</v>
      </c>
      <c r="C1254">
        <v>2024</v>
      </c>
      <c r="D1254">
        <v>11</v>
      </c>
      <c r="E1254">
        <v>99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99</v>
      </c>
      <c r="M1254">
        <v>5</v>
      </c>
      <c r="N1254">
        <v>99</v>
      </c>
      <c r="O1254">
        <v>99</v>
      </c>
      <c r="P1254">
        <v>99</v>
      </c>
      <c r="Q1254">
        <v>61</v>
      </c>
      <c r="R1254">
        <v>64</v>
      </c>
      <c r="S1254">
        <v>7.109375</v>
      </c>
      <c r="T1254">
        <v>5</v>
      </c>
      <c r="U1254">
        <v>35.468749999999993</v>
      </c>
      <c r="V1254">
        <v>26.5625</v>
      </c>
      <c r="W1254">
        <v>0</v>
      </c>
      <c r="X1254">
        <v>96.875</v>
      </c>
      <c r="Y1254">
        <v>78.125</v>
      </c>
      <c r="Z1254">
        <v>46.875</v>
      </c>
      <c r="AA1254">
        <v>13.016934582976916</v>
      </c>
      <c r="AB1254">
        <v>1.5723905715104629</v>
      </c>
      <c r="AC1254">
        <v>0</v>
      </c>
      <c r="AD1254">
        <v>90.83049506333694</v>
      </c>
      <c r="AG1254">
        <v>20.711974110032365</v>
      </c>
      <c r="AH1254">
        <v>17.955735552356387</v>
      </c>
      <c r="AI1254">
        <v>64</v>
      </c>
      <c r="AJ1254">
        <v>114.325</v>
      </c>
      <c r="AK1254">
        <v>22.763860891262539</v>
      </c>
    </row>
    <row r="1255" spans="1:37">
      <c r="A1255">
        <v>17</v>
      </c>
      <c r="B1255">
        <v>60</v>
      </c>
      <c r="C1255">
        <v>2024</v>
      </c>
      <c r="D1255">
        <v>12</v>
      </c>
      <c r="E1255">
        <v>99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99</v>
      </c>
      <c r="M1255">
        <v>5</v>
      </c>
      <c r="N1255">
        <v>99</v>
      </c>
      <c r="O1255">
        <v>99</v>
      </c>
      <c r="P1255">
        <v>99</v>
      </c>
      <c r="Q1255">
        <v>19</v>
      </c>
      <c r="R1255">
        <v>26</v>
      </c>
      <c r="S1255">
        <v>7.076923076923074</v>
      </c>
      <c r="T1255">
        <v>5</v>
      </c>
      <c r="U1255">
        <v>34.023076923076928</v>
      </c>
      <c r="V1255">
        <v>19.230769230769223</v>
      </c>
      <c r="W1255">
        <v>0</v>
      </c>
      <c r="X1255">
        <v>73.076923076923109</v>
      </c>
      <c r="Y1255">
        <v>73.076923076923109</v>
      </c>
      <c r="Z1255">
        <v>53.84615384615384</v>
      </c>
      <c r="AA1255">
        <v>13.71120562763587</v>
      </c>
      <c r="AB1255">
        <v>1.7303418275695397</v>
      </c>
      <c r="AC1255">
        <v>0</v>
      </c>
      <c r="AD1255">
        <v>92.251293624829685</v>
      </c>
      <c r="AG1255">
        <v>24.761904761904756</v>
      </c>
      <c r="AH1255">
        <v>21.881957156285551</v>
      </c>
      <c r="AI1255">
        <v>26</v>
      </c>
      <c r="AJ1255">
        <v>111.46923076923076</v>
      </c>
      <c r="AK1255">
        <v>22.976342246898888</v>
      </c>
    </row>
    <row r="1256" spans="1:37">
      <c r="A1256">
        <v>17</v>
      </c>
      <c r="B1256">
        <v>61</v>
      </c>
      <c r="C1256">
        <v>2024</v>
      </c>
      <c r="D1256">
        <v>1</v>
      </c>
      <c r="E1256">
        <v>99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99</v>
      </c>
      <c r="M1256">
        <v>6</v>
      </c>
      <c r="N1256">
        <v>99</v>
      </c>
      <c r="O1256">
        <v>99</v>
      </c>
      <c r="P1256">
        <v>99</v>
      </c>
      <c r="Q1256">
        <v>61</v>
      </c>
      <c r="R1256">
        <v>69</v>
      </c>
      <c r="S1256">
        <v>8.2898550724637694</v>
      </c>
      <c r="T1256">
        <v>6</v>
      </c>
      <c r="U1256">
        <v>41.652173913043491</v>
      </c>
      <c r="V1256">
        <v>18.840579710144922</v>
      </c>
      <c r="W1256">
        <v>0</v>
      </c>
      <c r="X1256">
        <v>100</v>
      </c>
      <c r="Y1256">
        <v>95.652173913043484</v>
      </c>
      <c r="Z1256">
        <v>72.463768115942017</v>
      </c>
      <c r="AA1256">
        <v>10.635578910071748</v>
      </c>
      <c r="AB1256">
        <v>1.4754164165361658</v>
      </c>
      <c r="AC1256">
        <v>0</v>
      </c>
      <c r="AD1256">
        <v>65.247008175218042</v>
      </c>
      <c r="AG1256">
        <v>24.125874125874127</v>
      </c>
      <c r="AH1256">
        <v>24.289034439045004</v>
      </c>
      <c r="AI1256">
        <v>44</v>
      </c>
      <c r="AJ1256">
        <v>118.4840909090909</v>
      </c>
      <c r="AK1256">
        <v>24.211818951789954</v>
      </c>
    </row>
    <row r="1257" spans="1:37">
      <c r="A1257">
        <v>17</v>
      </c>
      <c r="B1257">
        <v>62</v>
      </c>
      <c r="C1257">
        <v>2024</v>
      </c>
      <c r="D1257">
        <v>2</v>
      </c>
      <c r="E1257">
        <v>99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99</v>
      </c>
      <c r="M1257">
        <v>6</v>
      </c>
      <c r="N1257">
        <v>99</v>
      </c>
      <c r="O1257">
        <v>99</v>
      </c>
      <c r="P1257">
        <v>99</v>
      </c>
      <c r="Q1257">
        <v>46</v>
      </c>
      <c r="R1257">
        <v>50</v>
      </c>
      <c r="S1257">
        <v>7.84</v>
      </c>
      <c r="T1257">
        <v>6</v>
      </c>
      <c r="U1257">
        <v>40.053999999999995</v>
      </c>
      <c r="V1257">
        <v>22</v>
      </c>
      <c r="W1257">
        <v>0</v>
      </c>
      <c r="X1257">
        <v>100</v>
      </c>
      <c r="Y1257">
        <v>96</v>
      </c>
      <c r="Z1257">
        <v>68</v>
      </c>
      <c r="AA1257">
        <v>10.070277255368962</v>
      </c>
      <c r="AB1257">
        <v>1.3617635624439381</v>
      </c>
      <c r="AC1257">
        <v>0</v>
      </c>
      <c r="AD1257">
        <v>66.611359776368886</v>
      </c>
      <c r="AG1257">
        <v>15.822784810126588</v>
      </c>
      <c r="AH1257">
        <v>15.246933788094497</v>
      </c>
      <c r="AI1257">
        <v>40</v>
      </c>
      <c r="AJ1257">
        <v>117.51000000000002</v>
      </c>
      <c r="AK1257">
        <v>24.51451905046132</v>
      </c>
    </row>
    <row r="1258" spans="1:37">
      <c r="A1258">
        <v>17</v>
      </c>
      <c r="B1258">
        <v>63</v>
      </c>
      <c r="C1258">
        <v>2024</v>
      </c>
      <c r="D1258">
        <v>3</v>
      </c>
      <c r="E1258">
        <v>99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99</v>
      </c>
      <c r="M1258">
        <v>6</v>
      </c>
      <c r="N1258">
        <v>99</v>
      </c>
      <c r="O1258">
        <v>99</v>
      </c>
      <c r="P1258">
        <v>99</v>
      </c>
      <c r="Q1258">
        <v>327</v>
      </c>
      <c r="R1258">
        <v>353</v>
      </c>
      <c r="S1258">
        <v>7.9206798866855506</v>
      </c>
      <c r="T1258">
        <v>6</v>
      </c>
      <c r="U1258">
        <v>40.645892351274782</v>
      </c>
      <c r="V1258">
        <v>20.679886685552404</v>
      </c>
      <c r="W1258">
        <v>0</v>
      </c>
      <c r="X1258">
        <v>99.433427762039642</v>
      </c>
      <c r="Y1258">
        <v>96.883852691218109</v>
      </c>
      <c r="Z1258">
        <v>69.121813031161494</v>
      </c>
      <c r="AA1258">
        <v>10.064049352001463</v>
      </c>
      <c r="AB1258">
        <v>1.5840735640012724</v>
      </c>
      <c r="AC1258">
        <v>0</v>
      </c>
      <c r="AD1258">
        <v>68.416174464659207</v>
      </c>
      <c r="AG1258">
        <v>16.200091785222579</v>
      </c>
      <c r="AH1258">
        <v>14.969316448511936</v>
      </c>
      <c r="AI1258">
        <v>291</v>
      </c>
      <c r="AJ1258">
        <v>117.87628865979381</v>
      </c>
      <c r="AK1258">
        <v>24.380874371435343</v>
      </c>
    </row>
    <row r="1259" spans="1:37">
      <c r="A1259">
        <v>17</v>
      </c>
      <c r="B1259">
        <v>64</v>
      </c>
      <c r="C1259">
        <v>2024</v>
      </c>
      <c r="D1259">
        <v>4</v>
      </c>
      <c r="E1259">
        <v>99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99</v>
      </c>
      <c r="M1259">
        <v>6</v>
      </c>
      <c r="N1259">
        <v>99</v>
      </c>
      <c r="O1259">
        <v>99</v>
      </c>
      <c r="P1259">
        <v>99</v>
      </c>
      <c r="Q1259">
        <v>53</v>
      </c>
      <c r="R1259">
        <v>60</v>
      </c>
      <c r="S1259">
        <v>7.2333333333333316</v>
      </c>
      <c r="T1259">
        <v>6</v>
      </c>
      <c r="U1259">
        <v>36.501666666666658</v>
      </c>
      <c r="V1259">
        <v>26.666666666666675</v>
      </c>
      <c r="W1259">
        <v>0</v>
      </c>
      <c r="X1259">
        <v>100</v>
      </c>
      <c r="Y1259">
        <v>93.333333333333314</v>
      </c>
      <c r="Z1259">
        <v>53.33333333333335</v>
      </c>
      <c r="AA1259">
        <v>8.8499245131746473</v>
      </c>
      <c r="AB1259">
        <v>1.5638272140986522</v>
      </c>
      <c r="AC1259">
        <v>0</v>
      </c>
      <c r="AD1259">
        <v>69.639570780026844</v>
      </c>
      <c r="AG1259">
        <v>14.598540145985412</v>
      </c>
      <c r="AH1259">
        <v>13.62833069905788</v>
      </c>
      <c r="AI1259">
        <v>44</v>
      </c>
      <c r="AJ1259">
        <v>118.40227272727276</v>
      </c>
      <c r="AK1259">
        <v>22.477529093577179</v>
      </c>
    </row>
    <row r="1260" spans="1:37">
      <c r="A1260">
        <v>17</v>
      </c>
      <c r="B1260">
        <v>65</v>
      </c>
      <c r="C1260">
        <v>2024</v>
      </c>
      <c r="D1260">
        <v>5</v>
      </c>
      <c r="E1260">
        <v>99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99</v>
      </c>
      <c r="M1260">
        <v>6</v>
      </c>
      <c r="N1260">
        <v>99</v>
      </c>
      <c r="O1260">
        <v>99</v>
      </c>
      <c r="P1260">
        <v>99</v>
      </c>
      <c r="Q1260">
        <v>14</v>
      </c>
      <c r="R1260">
        <v>16</v>
      </c>
      <c r="S1260">
        <v>7.625</v>
      </c>
      <c r="T1260">
        <v>6</v>
      </c>
      <c r="U1260">
        <v>38.712499999999999</v>
      </c>
      <c r="V1260">
        <v>12.5</v>
      </c>
      <c r="W1260">
        <v>0</v>
      </c>
      <c r="X1260">
        <v>93.75</v>
      </c>
      <c r="Y1260">
        <v>81.25</v>
      </c>
      <c r="Z1260">
        <v>62.5</v>
      </c>
      <c r="AA1260">
        <v>14.309169918272691</v>
      </c>
      <c r="AB1260">
        <v>1.8328597873268977</v>
      </c>
      <c r="AC1260">
        <v>0</v>
      </c>
      <c r="AD1260">
        <v>83.854185662693098</v>
      </c>
      <c r="AG1260">
        <v>11.851851851851851</v>
      </c>
      <c r="AH1260">
        <v>11.21796613239156</v>
      </c>
      <c r="AI1260">
        <v>15</v>
      </c>
      <c r="AJ1260">
        <v>115.42</v>
      </c>
      <c r="AK1260">
        <v>24.28865049118766</v>
      </c>
    </row>
    <row r="1261" spans="1:37">
      <c r="A1261">
        <v>17</v>
      </c>
      <c r="B1261">
        <v>66</v>
      </c>
      <c r="C1261">
        <v>2024</v>
      </c>
      <c r="D1261">
        <v>6</v>
      </c>
      <c r="E1261">
        <v>99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99</v>
      </c>
      <c r="M1261">
        <v>6</v>
      </c>
      <c r="N1261">
        <v>99</v>
      </c>
      <c r="O1261">
        <v>99</v>
      </c>
      <c r="P1261">
        <v>99</v>
      </c>
      <c r="Q1261">
        <v>7</v>
      </c>
      <c r="R1261">
        <v>7</v>
      </c>
      <c r="S1261">
        <v>6.5714285714285694</v>
      </c>
      <c r="T1261">
        <v>6</v>
      </c>
      <c r="U1261">
        <v>33.9</v>
      </c>
      <c r="V1261">
        <v>14.285714285714288</v>
      </c>
      <c r="W1261">
        <v>0</v>
      </c>
      <c r="X1261">
        <v>100</v>
      </c>
      <c r="Y1261">
        <v>71.428571428571445</v>
      </c>
      <c r="Z1261">
        <v>28.571428571428577</v>
      </c>
      <c r="AA1261">
        <v>17.123167263764529</v>
      </c>
      <c r="AB1261">
        <v>2.718042512920066</v>
      </c>
      <c r="AC1261">
        <v>0</v>
      </c>
      <c r="AD1261">
        <v>89.259822301937106</v>
      </c>
      <c r="AG1261">
        <v>7.8651685393258397</v>
      </c>
      <c r="AH1261">
        <v>7.0188411369753601</v>
      </c>
      <c r="AI1261">
        <v>7</v>
      </c>
      <c r="AJ1261">
        <v>117.29999999999998</v>
      </c>
      <c r="AK1261">
        <v>20.424547801246295</v>
      </c>
    </row>
    <row r="1262" spans="1:37">
      <c r="A1262">
        <v>17</v>
      </c>
      <c r="B1262">
        <v>67</v>
      </c>
      <c r="C1262">
        <v>2024</v>
      </c>
      <c r="D1262">
        <v>7</v>
      </c>
      <c r="E1262">
        <v>99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99</v>
      </c>
      <c r="M1262">
        <v>6</v>
      </c>
      <c r="N1262">
        <v>99</v>
      </c>
      <c r="O1262">
        <v>99</v>
      </c>
      <c r="P1262">
        <v>99</v>
      </c>
      <c r="Q1262">
        <v>1</v>
      </c>
      <c r="R1262">
        <v>1</v>
      </c>
      <c r="S1262">
        <v>8</v>
      </c>
      <c r="T1262">
        <v>6</v>
      </c>
      <c r="U1262">
        <v>51</v>
      </c>
      <c r="V1262">
        <v>0</v>
      </c>
      <c r="W1262">
        <v>0</v>
      </c>
      <c r="X1262">
        <v>100</v>
      </c>
      <c r="Y1262">
        <v>100</v>
      </c>
      <c r="Z1262">
        <v>100</v>
      </c>
      <c r="AA1262">
        <v>0</v>
      </c>
      <c r="AB1262">
        <v>0</v>
      </c>
      <c r="AC1262">
        <v>0</v>
      </c>
      <c r="AG1262">
        <v>4</v>
      </c>
      <c r="AH1262">
        <v>5.2469135802469138</v>
      </c>
      <c r="AI1262">
        <v>1</v>
      </c>
      <c r="AJ1262">
        <v>129.19999999999999</v>
      </c>
      <c r="AK1262">
        <v>23.647358482856113</v>
      </c>
    </row>
    <row r="1263" spans="1:37">
      <c r="A1263">
        <v>17</v>
      </c>
      <c r="B1263">
        <v>68</v>
      </c>
      <c r="C1263">
        <v>2024</v>
      </c>
      <c r="D1263">
        <v>8</v>
      </c>
      <c r="E1263">
        <v>99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99</v>
      </c>
      <c r="M1263">
        <v>6</v>
      </c>
      <c r="N1263">
        <v>99</v>
      </c>
      <c r="O1263">
        <v>99</v>
      </c>
      <c r="P1263">
        <v>99</v>
      </c>
      <c r="Q1263">
        <v>10</v>
      </c>
      <c r="R1263">
        <v>11</v>
      </c>
      <c r="S1263">
        <v>6.8181818181818192</v>
      </c>
      <c r="T1263">
        <v>6</v>
      </c>
      <c r="U1263">
        <v>37.745454545454542</v>
      </c>
      <c r="V1263">
        <v>0</v>
      </c>
      <c r="W1263">
        <v>0</v>
      </c>
      <c r="X1263">
        <v>100</v>
      </c>
      <c r="Y1263">
        <v>81.818181818181813</v>
      </c>
      <c r="Z1263">
        <v>63.636363636363633</v>
      </c>
      <c r="AA1263">
        <v>12.46379218787281</v>
      </c>
      <c r="AB1263">
        <v>2.5873180855923086</v>
      </c>
      <c r="AC1263">
        <v>0</v>
      </c>
      <c r="AD1263">
        <v>66.161228164473442</v>
      </c>
      <c r="AG1263">
        <v>8.3333333333333357</v>
      </c>
      <c r="AH1263">
        <v>7.2501222323112398</v>
      </c>
      <c r="AI1263">
        <v>11</v>
      </c>
      <c r="AJ1263">
        <v>115.3181818181818</v>
      </c>
      <c r="AK1263">
        <v>23.613412222152039</v>
      </c>
    </row>
    <row r="1264" spans="1:37">
      <c r="A1264">
        <v>17</v>
      </c>
      <c r="B1264">
        <v>69</v>
      </c>
      <c r="C1264">
        <v>2024</v>
      </c>
      <c r="D1264">
        <v>9</v>
      </c>
      <c r="E1264">
        <v>99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99</v>
      </c>
      <c r="M1264">
        <v>6</v>
      </c>
      <c r="N1264">
        <v>99</v>
      </c>
      <c r="O1264">
        <v>99</v>
      </c>
      <c r="P1264">
        <v>99</v>
      </c>
      <c r="Q1264">
        <v>8</v>
      </c>
      <c r="R1264">
        <v>8</v>
      </c>
      <c r="S1264">
        <v>6.875</v>
      </c>
      <c r="T1264">
        <v>6</v>
      </c>
      <c r="U1264">
        <v>33.237500000000011</v>
      </c>
      <c r="V1264">
        <v>12.5</v>
      </c>
      <c r="W1264">
        <v>0</v>
      </c>
      <c r="X1264">
        <v>100</v>
      </c>
      <c r="Y1264">
        <v>62.5</v>
      </c>
      <c r="Z1264">
        <v>50</v>
      </c>
      <c r="AA1264">
        <v>11.0886132473813</v>
      </c>
      <c r="AB1264">
        <v>1.6153559979150101</v>
      </c>
      <c r="AC1264">
        <v>0</v>
      </c>
      <c r="AD1264">
        <v>94.376020765761254</v>
      </c>
      <c r="AG1264">
        <v>3.5087719298245608</v>
      </c>
      <c r="AH1264">
        <v>2.9923475129417065</v>
      </c>
      <c r="AI1264">
        <v>8</v>
      </c>
      <c r="AJ1264">
        <v>113.49999999999999</v>
      </c>
      <c r="AK1264">
        <v>21.931247049797495</v>
      </c>
    </row>
    <row r="1265" spans="1:37">
      <c r="A1265">
        <v>17</v>
      </c>
      <c r="B1265">
        <v>70</v>
      </c>
      <c r="C1265">
        <v>2024</v>
      </c>
      <c r="D1265">
        <v>10</v>
      </c>
      <c r="E1265">
        <v>99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99</v>
      </c>
      <c r="M1265">
        <v>6</v>
      </c>
      <c r="N1265">
        <v>99</v>
      </c>
      <c r="O1265">
        <v>99</v>
      </c>
      <c r="P1265">
        <v>99</v>
      </c>
      <c r="Q1265">
        <v>65</v>
      </c>
      <c r="R1265">
        <v>72</v>
      </c>
      <c r="S1265">
        <v>7.3888888888888893</v>
      </c>
      <c r="T1265">
        <v>6</v>
      </c>
      <c r="U1265">
        <v>37.119444444444447</v>
      </c>
      <c r="V1265">
        <v>18.055555555555557</v>
      </c>
      <c r="W1265">
        <v>0</v>
      </c>
      <c r="X1265">
        <v>98.611111111111114</v>
      </c>
      <c r="Y1265">
        <v>81.944444444444443</v>
      </c>
      <c r="Z1265">
        <v>56.94444444444445</v>
      </c>
      <c r="AA1265">
        <v>12.776939284082721</v>
      </c>
      <c r="AB1265">
        <v>1.6292086998461299</v>
      </c>
      <c r="AC1265">
        <v>0</v>
      </c>
      <c r="AD1265">
        <v>91.458477349423518</v>
      </c>
      <c r="AG1265">
        <v>13.23529411764706</v>
      </c>
      <c r="AH1265">
        <v>11.905578596152049</v>
      </c>
      <c r="AI1265">
        <v>72</v>
      </c>
      <c r="AJ1265">
        <v>114.58194444444445</v>
      </c>
      <c r="AK1265">
        <v>23.76860519804487</v>
      </c>
    </row>
    <row r="1266" spans="1:37">
      <c r="A1266">
        <v>17</v>
      </c>
      <c r="B1266">
        <v>71</v>
      </c>
      <c r="C1266">
        <v>2024</v>
      </c>
      <c r="D1266">
        <v>11</v>
      </c>
      <c r="E1266">
        <v>99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99</v>
      </c>
      <c r="M1266">
        <v>6</v>
      </c>
      <c r="N1266">
        <v>99</v>
      </c>
      <c r="O1266">
        <v>99</v>
      </c>
      <c r="P1266">
        <v>99</v>
      </c>
      <c r="Q1266">
        <v>57</v>
      </c>
      <c r="R1266">
        <v>69</v>
      </c>
      <c r="S1266">
        <v>7.5652173913043486</v>
      </c>
      <c r="T1266">
        <v>6</v>
      </c>
      <c r="U1266">
        <v>37.540579710144947</v>
      </c>
      <c r="V1266">
        <v>15.942028985507248</v>
      </c>
      <c r="W1266">
        <v>0</v>
      </c>
      <c r="X1266">
        <v>100</v>
      </c>
      <c r="Y1266">
        <v>81.159420289855078</v>
      </c>
      <c r="Z1266">
        <v>57.971014492753618</v>
      </c>
      <c r="AA1266">
        <v>12.885811980180859</v>
      </c>
      <c r="AB1266">
        <v>1.654841477320369</v>
      </c>
      <c r="AC1266">
        <v>0</v>
      </c>
      <c r="AD1266">
        <v>82.347083056184246</v>
      </c>
      <c r="AG1266">
        <v>22.330097087378647</v>
      </c>
      <c r="AH1266">
        <v>20.489313568840878</v>
      </c>
      <c r="AI1266">
        <v>69</v>
      </c>
      <c r="AJ1266">
        <v>113.91014492753622</v>
      </c>
      <c r="AK1266">
        <v>24.422734848333391</v>
      </c>
    </row>
    <row r="1267" spans="1:37">
      <c r="A1267">
        <v>17</v>
      </c>
      <c r="B1267">
        <v>72</v>
      </c>
      <c r="C1267">
        <v>2024</v>
      </c>
      <c r="D1267">
        <v>12</v>
      </c>
      <c r="E1267">
        <v>99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99</v>
      </c>
      <c r="M1267">
        <v>6</v>
      </c>
      <c r="N1267">
        <v>99</v>
      </c>
      <c r="O1267">
        <v>99</v>
      </c>
      <c r="P1267">
        <v>99</v>
      </c>
      <c r="Q1267">
        <v>18</v>
      </c>
      <c r="R1267">
        <v>24</v>
      </c>
      <c r="S1267">
        <v>7.7083333333333313</v>
      </c>
      <c r="T1267">
        <v>6</v>
      </c>
      <c r="U1267">
        <v>39.791666666666671</v>
      </c>
      <c r="V1267">
        <v>4.1666666666666679</v>
      </c>
      <c r="W1267">
        <v>0</v>
      </c>
      <c r="X1267">
        <v>91.666666666666686</v>
      </c>
      <c r="Y1267">
        <v>75</v>
      </c>
      <c r="Z1267">
        <v>66.666666666666686</v>
      </c>
      <c r="AA1267">
        <v>15.57484394428686</v>
      </c>
      <c r="AB1267">
        <v>2.0712147536060965</v>
      </c>
      <c r="AC1267">
        <v>0</v>
      </c>
      <c r="AD1267">
        <v>95.431401692497573</v>
      </c>
      <c r="AG1267">
        <v>22.857142857142861</v>
      </c>
      <c r="AH1267">
        <v>23.623410676297432</v>
      </c>
      <c r="AI1267">
        <v>24</v>
      </c>
      <c r="AJ1267">
        <v>114.56666666666671</v>
      </c>
      <c r="AK1267">
        <v>24.946683893292441</v>
      </c>
    </row>
    <row r="1268" spans="1:37">
      <c r="A1268">
        <v>17</v>
      </c>
      <c r="B1268">
        <v>73</v>
      </c>
      <c r="C1268">
        <v>2024</v>
      </c>
      <c r="D1268">
        <v>1</v>
      </c>
      <c r="E1268">
        <v>99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99</v>
      </c>
      <c r="M1268">
        <v>7</v>
      </c>
      <c r="N1268">
        <v>99</v>
      </c>
      <c r="O1268">
        <v>99</v>
      </c>
      <c r="P1268">
        <v>99</v>
      </c>
      <c r="Q1268">
        <v>46</v>
      </c>
      <c r="R1268">
        <v>53</v>
      </c>
      <c r="S1268">
        <v>8.7358490566037741</v>
      </c>
      <c r="T1268">
        <v>7</v>
      </c>
      <c r="U1268">
        <v>45.509433962264154</v>
      </c>
      <c r="V1268">
        <v>9.4339622641509404</v>
      </c>
      <c r="W1268">
        <v>0</v>
      </c>
      <c r="X1268">
        <v>100</v>
      </c>
      <c r="Y1268">
        <v>94.339622641509408</v>
      </c>
      <c r="Z1268">
        <v>84.905660377358444</v>
      </c>
      <c r="AA1268">
        <v>11.636138634491768</v>
      </c>
      <c r="AB1268">
        <v>1.5679688025899399</v>
      </c>
      <c r="AC1268">
        <v>0</v>
      </c>
      <c r="AD1268">
        <v>80.562542834220608</v>
      </c>
      <c r="AG1268">
        <v>18.531468531468537</v>
      </c>
      <c r="AH1268">
        <v>20.384534122121273</v>
      </c>
      <c r="AI1268">
        <v>43</v>
      </c>
      <c r="AJ1268">
        <v>119.4232558139535</v>
      </c>
      <c r="AK1268">
        <v>27.122604057031129</v>
      </c>
    </row>
    <row r="1269" spans="1:37">
      <c r="A1269">
        <v>17</v>
      </c>
      <c r="B1269">
        <v>74</v>
      </c>
      <c r="C1269">
        <v>2024</v>
      </c>
      <c r="D1269">
        <v>2</v>
      </c>
      <c r="E1269">
        <v>99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99</v>
      </c>
      <c r="M1269">
        <v>7</v>
      </c>
      <c r="N1269">
        <v>99</v>
      </c>
      <c r="O1269">
        <v>99</v>
      </c>
      <c r="P1269">
        <v>99</v>
      </c>
      <c r="Q1269">
        <v>70</v>
      </c>
      <c r="R1269">
        <v>81</v>
      </c>
      <c r="S1269">
        <v>8.3209876543209855</v>
      </c>
      <c r="T1269">
        <v>7</v>
      </c>
      <c r="U1269">
        <v>43.911111111111111</v>
      </c>
      <c r="V1269">
        <v>12.345679012345681</v>
      </c>
      <c r="W1269">
        <v>0</v>
      </c>
      <c r="X1269">
        <v>100</v>
      </c>
      <c r="Y1269">
        <v>97.530864197530875</v>
      </c>
      <c r="Z1269">
        <v>77.777777777777771</v>
      </c>
      <c r="AA1269">
        <v>11.468087767236444</v>
      </c>
      <c r="AB1269">
        <v>1.6616751958904934</v>
      </c>
      <c r="AC1269">
        <v>0</v>
      </c>
      <c r="AD1269">
        <v>59.434940422902642</v>
      </c>
      <c r="AG1269">
        <v>25.63291139240506</v>
      </c>
      <c r="AH1269">
        <v>27.078590950963445</v>
      </c>
      <c r="AI1269">
        <v>64</v>
      </c>
      <c r="AJ1269">
        <v>118.03749999999999</v>
      </c>
      <c r="AK1269">
        <v>25.830472273983521</v>
      </c>
    </row>
    <row r="1270" spans="1:37">
      <c r="A1270">
        <v>17</v>
      </c>
      <c r="B1270">
        <v>75</v>
      </c>
      <c r="C1270">
        <v>2024</v>
      </c>
      <c r="D1270">
        <v>3</v>
      </c>
      <c r="E1270">
        <v>99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99</v>
      </c>
      <c r="M1270">
        <v>7</v>
      </c>
      <c r="N1270">
        <v>99</v>
      </c>
      <c r="O1270">
        <v>99</v>
      </c>
      <c r="P1270">
        <v>99</v>
      </c>
      <c r="Q1270">
        <v>392</v>
      </c>
      <c r="R1270">
        <v>448</v>
      </c>
      <c r="S1270">
        <v>8.359375</v>
      </c>
      <c r="T1270">
        <v>7</v>
      </c>
      <c r="U1270">
        <v>43.959821428571402</v>
      </c>
      <c r="V1270">
        <v>16.964285714285722</v>
      </c>
      <c r="W1270">
        <v>0</v>
      </c>
      <c r="X1270">
        <v>100</v>
      </c>
      <c r="Y1270">
        <v>97.991071428571445</v>
      </c>
      <c r="Z1270">
        <v>78.794642857142875</v>
      </c>
      <c r="AA1270">
        <v>10.527618522430823</v>
      </c>
      <c r="AB1270">
        <v>1.5959915084640288</v>
      </c>
      <c r="AC1270">
        <v>0</v>
      </c>
      <c r="AD1270">
        <v>68.838423599665006</v>
      </c>
      <c r="AG1270">
        <v>20.559889857732905</v>
      </c>
      <c r="AH1270">
        <v>20.546816151170471</v>
      </c>
      <c r="AI1270">
        <v>376</v>
      </c>
      <c r="AJ1270">
        <v>119.1571808510639</v>
      </c>
      <c r="AK1270">
        <v>25.917648441210098</v>
      </c>
    </row>
    <row r="1271" spans="1:37">
      <c r="A1271">
        <v>17</v>
      </c>
      <c r="B1271">
        <v>76</v>
      </c>
      <c r="C1271">
        <v>2024</v>
      </c>
      <c r="D1271">
        <v>4</v>
      </c>
      <c r="E1271">
        <v>99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99</v>
      </c>
      <c r="M1271">
        <v>7</v>
      </c>
      <c r="N1271">
        <v>99</v>
      </c>
      <c r="O1271">
        <v>99</v>
      </c>
      <c r="P1271">
        <v>99</v>
      </c>
      <c r="Q1271">
        <v>77</v>
      </c>
      <c r="R1271">
        <v>91</v>
      </c>
      <c r="S1271">
        <v>7.7472527472527455</v>
      </c>
      <c r="T1271">
        <v>7</v>
      </c>
      <c r="U1271">
        <v>40.07582417582416</v>
      </c>
      <c r="V1271">
        <v>17.582417582417577</v>
      </c>
      <c r="W1271">
        <v>0</v>
      </c>
      <c r="X1271">
        <v>98.901098901098891</v>
      </c>
      <c r="Y1271">
        <v>93.406593406593402</v>
      </c>
      <c r="Z1271">
        <v>70.329670329670307</v>
      </c>
      <c r="AA1271">
        <v>9.7608473404848883</v>
      </c>
      <c r="AB1271">
        <v>1.5448845512782396</v>
      </c>
      <c r="AC1271">
        <v>0</v>
      </c>
      <c r="AD1271">
        <v>67.288146836288604</v>
      </c>
      <c r="AG1271">
        <v>22.141119221411191</v>
      </c>
      <c r="AH1271">
        <v>22.693557018580975</v>
      </c>
      <c r="AI1271">
        <v>66</v>
      </c>
      <c r="AJ1271">
        <v>117.71666666666663</v>
      </c>
      <c r="AK1271">
        <v>24.55684954348186</v>
      </c>
    </row>
    <row r="1272" spans="1:37">
      <c r="A1272">
        <v>17</v>
      </c>
      <c r="B1272">
        <v>77</v>
      </c>
      <c r="C1272">
        <v>2024</v>
      </c>
      <c r="D1272">
        <v>5</v>
      </c>
      <c r="E1272">
        <v>99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99</v>
      </c>
      <c r="M1272">
        <v>7</v>
      </c>
      <c r="N1272">
        <v>99</v>
      </c>
      <c r="O1272">
        <v>99</v>
      </c>
      <c r="P1272">
        <v>99</v>
      </c>
      <c r="Q1272">
        <v>18</v>
      </c>
      <c r="R1272">
        <v>21</v>
      </c>
      <c r="S1272">
        <v>8.0952380952380949</v>
      </c>
      <c r="T1272">
        <v>7</v>
      </c>
      <c r="U1272">
        <v>40.695238095238111</v>
      </c>
      <c r="V1272">
        <v>23.809523809523821</v>
      </c>
      <c r="W1272">
        <v>0</v>
      </c>
      <c r="X1272">
        <v>100</v>
      </c>
      <c r="Y1272">
        <v>95.238095238095283</v>
      </c>
      <c r="Z1272">
        <v>61.904761904761877</v>
      </c>
      <c r="AA1272">
        <v>11.824086643090451</v>
      </c>
      <c r="AB1272">
        <v>1.3058389715049621</v>
      </c>
      <c r="AC1272">
        <v>0</v>
      </c>
      <c r="AD1272">
        <v>69.887842633353557</v>
      </c>
      <c r="AG1272">
        <v>15.555555555555555</v>
      </c>
      <c r="AH1272">
        <v>15.47767816716472</v>
      </c>
      <c r="AI1272">
        <v>20</v>
      </c>
      <c r="AJ1272">
        <v>118.35499999999998</v>
      </c>
      <c r="AK1272">
        <v>24.386854925062359</v>
      </c>
    </row>
    <row r="1273" spans="1:37">
      <c r="A1273">
        <v>17</v>
      </c>
      <c r="B1273">
        <v>78</v>
      </c>
      <c r="C1273">
        <v>2024</v>
      </c>
      <c r="D1273">
        <v>6</v>
      </c>
      <c r="E1273">
        <v>99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99</v>
      </c>
      <c r="M1273">
        <v>7</v>
      </c>
      <c r="N1273">
        <v>99</v>
      </c>
      <c r="O1273">
        <v>99</v>
      </c>
      <c r="P1273">
        <v>99</v>
      </c>
      <c r="Q1273">
        <v>19</v>
      </c>
      <c r="R1273">
        <v>20</v>
      </c>
      <c r="S1273">
        <v>7.95</v>
      </c>
      <c r="T1273">
        <v>7</v>
      </c>
      <c r="U1273">
        <v>38.810000000000009</v>
      </c>
      <c r="V1273">
        <v>40</v>
      </c>
      <c r="W1273">
        <v>0</v>
      </c>
      <c r="X1273">
        <v>100</v>
      </c>
      <c r="Y1273">
        <v>90</v>
      </c>
      <c r="Z1273">
        <v>50</v>
      </c>
      <c r="AA1273">
        <v>10.659732642050612</v>
      </c>
      <c r="AB1273">
        <v>1.5960889699512377</v>
      </c>
      <c r="AC1273">
        <v>0</v>
      </c>
      <c r="AD1273">
        <v>85.668281132659772</v>
      </c>
      <c r="AG1273">
        <v>22.471910112359552</v>
      </c>
      <c r="AH1273">
        <v>22.958383862285192</v>
      </c>
      <c r="AI1273">
        <v>20</v>
      </c>
      <c r="AJ1273">
        <v>116.705</v>
      </c>
      <c r="AK1273">
        <v>24.133408794071155</v>
      </c>
    </row>
    <row r="1274" spans="1:37">
      <c r="A1274">
        <v>17</v>
      </c>
      <c r="B1274">
        <v>79</v>
      </c>
      <c r="C1274">
        <v>2024</v>
      </c>
      <c r="D1274">
        <v>7</v>
      </c>
      <c r="E1274">
        <v>99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99</v>
      </c>
      <c r="M1274">
        <v>7</v>
      </c>
      <c r="N1274">
        <v>99</v>
      </c>
      <c r="O1274">
        <v>99</v>
      </c>
      <c r="P1274">
        <v>99</v>
      </c>
      <c r="R1274">
        <v>0</v>
      </c>
    </row>
    <row r="1275" spans="1:37">
      <c r="A1275">
        <v>17</v>
      </c>
      <c r="B1275">
        <v>80</v>
      </c>
      <c r="C1275">
        <v>2024</v>
      </c>
      <c r="D1275">
        <v>8</v>
      </c>
      <c r="E1275">
        <v>99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99</v>
      </c>
      <c r="M1275">
        <v>7</v>
      </c>
      <c r="N1275">
        <v>99</v>
      </c>
      <c r="O1275">
        <v>99</v>
      </c>
      <c r="P1275">
        <v>99</v>
      </c>
      <c r="Q1275">
        <v>13</v>
      </c>
      <c r="R1275">
        <v>14</v>
      </c>
      <c r="S1275">
        <v>8.1428571428571388</v>
      </c>
      <c r="T1275">
        <v>7</v>
      </c>
      <c r="U1275">
        <v>41.164285714285697</v>
      </c>
      <c r="V1275">
        <v>14.285714285714288</v>
      </c>
      <c r="W1275">
        <v>0</v>
      </c>
      <c r="X1275">
        <v>100</v>
      </c>
      <c r="Y1275">
        <v>85.714285714285694</v>
      </c>
      <c r="Z1275">
        <v>71.428571428571445</v>
      </c>
      <c r="AA1275">
        <v>12.344901037782904</v>
      </c>
      <c r="AB1275">
        <v>1.6842608746502317</v>
      </c>
      <c r="AC1275">
        <v>0</v>
      </c>
      <c r="AD1275">
        <v>94.978487218884823</v>
      </c>
      <c r="AG1275">
        <v>10.606060606060607</v>
      </c>
      <c r="AH1275">
        <v>10.063211566668993</v>
      </c>
      <c r="AI1275">
        <v>14</v>
      </c>
      <c r="AJ1275">
        <v>119.05000000000003</v>
      </c>
      <c r="AK1275">
        <v>23.838223676694735</v>
      </c>
    </row>
    <row r="1276" spans="1:37">
      <c r="A1276">
        <v>17</v>
      </c>
      <c r="B1276">
        <v>81</v>
      </c>
      <c r="C1276">
        <v>2024</v>
      </c>
      <c r="D1276">
        <v>9</v>
      </c>
      <c r="E1276">
        <v>99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99</v>
      </c>
      <c r="M1276">
        <v>7</v>
      </c>
      <c r="N1276">
        <v>99</v>
      </c>
      <c r="O1276">
        <v>99</v>
      </c>
      <c r="P1276">
        <v>99</v>
      </c>
      <c r="Q1276">
        <v>23</v>
      </c>
      <c r="R1276">
        <v>32</v>
      </c>
      <c r="S1276">
        <v>7.5625</v>
      </c>
      <c r="T1276">
        <v>7</v>
      </c>
      <c r="U1276">
        <v>31.775000000000009</v>
      </c>
      <c r="V1276">
        <v>21.875</v>
      </c>
      <c r="W1276">
        <v>0</v>
      </c>
      <c r="X1276">
        <v>96.875</v>
      </c>
      <c r="Y1276">
        <v>68.75</v>
      </c>
      <c r="Z1276">
        <v>40.625</v>
      </c>
      <c r="AA1276">
        <v>11.523535698734122</v>
      </c>
      <c r="AB1276">
        <v>1.5799030824705675</v>
      </c>
      <c r="AC1276">
        <v>0</v>
      </c>
      <c r="AD1276">
        <v>89.316024176649151</v>
      </c>
      <c r="AG1276">
        <v>14.035087719298245</v>
      </c>
      <c r="AH1276">
        <v>11.44271888363718</v>
      </c>
      <c r="AI1276">
        <v>32</v>
      </c>
      <c r="AJ1276">
        <v>109.86875000000001</v>
      </c>
      <c r="AK1276">
        <v>22.996945363794513</v>
      </c>
    </row>
    <row r="1277" spans="1:37">
      <c r="A1277">
        <v>17</v>
      </c>
      <c r="B1277">
        <v>82</v>
      </c>
      <c r="C1277">
        <v>2024</v>
      </c>
      <c r="D1277">
        <v>10</v>
      </c>
      <c r="E1277">
        <v>99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99</v>
      </c>
      <c r="M1277">
        <v>7</v>
      </c>
      <c r="N1277">
        <v>99</v>
      </c>
      <c r="O1277">
        <v>99</v>
      </c>
      <c r="P1277">
        <v>99</v>
      </c>
      <c r="Q1277">
        <v>85</v>
      </c>
      <c r="R1277">
        <v>94</v>
      </c>
      <c r="S1277">
        <v>8.3191489361702136</v>
      </c>
      <c r="T1277">
        <v>7</v>
      </c>
      <c r="U1277">
        <v>39.610638297872327</v>
      </c>
      <c r="V1277">
        <v>24.468085106382969</v>
      </c>
      <c r="W1277">
        <v>0</v>
      </c>
      <c r="X1277">
        <v>98.93617021276593</v>
      </c>
      <c r="Y1277">
        <v>91.489361702127681</v>
      </c>
      <c r="Z1277">
        <v>61.702127659574487</v>
      </c>
      <c r="AA1277">
        <v>12.29855092731357</v>
      </c>
      <c r="AB1277">
        <v>1.4007047311176799</v>
      </c>
      <c r="AC1277">
        <v>0</v>
      </c>
      <c r="AD1277">
        <v>87.487021394779703</v>
      </c>
      <c r="AG1277">
        <v>17.27941176470588</v>
      </c>
      <c r="AH1277">
        <v>16.586556665760877</v>
      </c>
      <c r="AI1277">
        <v>94</v>
      </c>
      <c r="AJ1277">
        <v>115.46489361702127</v>
      </c>
      <c r="AK1277">
        <v>25.025873666470087</v>
      </c>
    </row>
    <row r="1278" spans="1:37">
      <c r="A1278">
        <v>17</v>
      </c>
      <c r="B1278">
        <v>83</v>
      </c>
      <c r="C1278">
        <v>2024</v>
      </c>
      <c r="D1278">
        <v>11</v>
      </c>
      <c r="E1278">
        <v>99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99</v>
      </c>
      <c r="M1278">
        <v>7</v>
      </c>
      <c r="N1278">
        <v>99</v>
      </c>
      <c r="O1278">
        <v>99</v>
      </c>
      <c r="P1278">
        <v>99</v>
      </c>
      <c r="Q1278">
        <v>60</v>
      </c>
      <c r="R1278">
        <v>68</v>
      </c>
      <c r="S1278">
        <v>8.6911764705882355</v>
      </c>
      <c r="T1278">
        <v>7</v>
      </c>
      <c r="U1278">
        <v>43.276470588235277</v>
      </c>
      <c r="V1278">
        <v>20.588235294117652</v>
      </c>
      <c r="W1278">
        <v>0</v>
      </c>
      <c r="X1278">
        <v>100</v>
      </c>
      <c r="Y1278">
        <v>95.588235294117638</v>
      </c>
      <c r="Z1278">
        <v>72.058823529411754</v>
      </c>
      <c r="AA1278">
        <v>11.289806928571904</v>
      </c>
      <c r="AB1278">
        <v>1.2278310975668596</v>
      </c>
      <c r="AC1278">
        <v>0</v>
      </c>
      <c r="AD1278">
        <v>88.106643459332972</v>
      </c>
      <c r="AG1278">
        <v>22.006472491909381</v>
      </c>
      <c r="AH1278">
        <v>23.277594089636295</v>
      </c>
      <c r="AI1278">
        <v>68</v>
      </c>
      <c r="AJ1278">
        <v>118.28529411764704</v>
      </c>
      <c r="AK1278">
        <v>25.639735246567888</v>
      </c>
    </row>
    <row r="1279" spans="1:37">
      <c r="A1279">
        <v>17</v>
      </c>
      <c r="B1279">
        <v>84</v>
      </c>
      <c r="C1279">
        <v>2024</v>
      </c>
      <c r="D1279">
        <v>12</v>
      </c>
      <c r="E1279">
        <v>99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99</v>
      </c>
      <c r="M1279">
        <v>7</v>
      </c>
      <c r="N1279">
        <v>99</v>
      </c>
      <c r="O1279">
        <v>99</v>
      </c>
      <c r="P1279">
        <v>99</v>
      </c>
      <c r="Q1279">
        <v>16</v>
      </c>
      <c r="R1279">
        <v>20</v>
      </c>
      <c r="S1279">
        <v>8.6999999999999993</v>
      </c>
      <c r="T1279">
        <v>7</v>
      </c>
      <c r="U1279">
        <v>43.685000000000002</v>
      </c>
      <c r="V1279">
        <v>10</v>
      </c>
      <c r="W1279">
        <v>0</v>
      </c>
      <c r="X1279">
        <v>95</v>
      </c>
      <c r="Y1279">
        <v>90</v>
      </c>
      <c r="Z1279">
        <v>80</v>
      </c>
      <c r="AA1279">
        <v>13.627702484278116</v>
      </c>
      <c r="AB1279">
        <v>1.5524174696260069</v>
      </c>
      <c r="AC1279">
        <v>0</v>
      </c>
      <c r="AD1279">
        <v>94.349640785798812</v>
      </c>
      <c r="AG1279">
        <v>19.047619047619055</v>
      </c>
      <c r="AH1279">
        <v>21.612328699351902</v>
      </c>
      <c r="AI1279">
        <v>20</v>
      </c>
      <c r="AJ1279">
        <v>116.83000000000003</v>
      </c>
      <c r="AK1279">
        <v>26.394816194684392</v>
      </c>
    </row>
    <row r="1280" spans="1:37">
      <c r="A1280">
        <v>17</v>
      </c>
      <c r="B1280">
        <v>85</v>
      </c>
      <c r="C1280">
        <v>2024</v>
      </c>
      <c r="D1280">
        <v>1</v>
      </c>
      <c r="E1280">
        <v>99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99</v>
      </c>
      <c r="M1280">
        <v>8</v>
      </c>
      <c r="N1280">
        <v>99</v>
      </c>
      <c r="O1280">
        <v>99</v>
      </c>
      <c r="P1280">
        <v>99</v>
      </c>
      <c r="Q1280">
        <v>44</v>
      </c>
      <c r="R1280">
        <v>49</v>
      </c>
      <c r="S1280">
        <v>8.8775510204081627</v>
      </c>
      <c r="T1280">
        <v>8</v>
      </c>
      <c r="U1280">
        <v>45.583673469387747</v>
      </c>
      <c r="V1280">
        <v>0</v>
      </c>
      <c r="W1280">
        <v>0</v>
      </c>
      <c r="X1280">
        <v>100</v>
      </c>
      <c r="Y1280">
        <v>100</v>
      </c>
      <c r="Z1280">
        <v>79.591836734693885</v>
      </c>
      <c r="AA1280">
        <v>11.278231641290352</v>
      </c>
      <c r="AB1280">
        <v>1.4517076933696973</v>
      </c>
      <c r="AC1280">
        <v>0</v>
      </c>
      <c r="AD1280">
        <v>74.639204687693763</v>
      </c>
      <c r="AG1280">
        <v>17.13286713286713</v>
      </c>
      <c r="AH1280">
        <v>18.876822311430381</v>
      </c>
      <c r="AI1280">
        <v>37</v>
      </c>
      <c r="AJ1280">
        <v>117.88108108108116</v>
      </c>
      <c r="AK1280">
        <v>27.320647714507757</v>
      </c>
    </row>
    <row r="1281" spans="1:37">
      <c r="A1281">
        <v>17</v>
      </c>
      <c r="B1281">
        <v>86</v>
      </c>
      <c r="C1281">
        <v>2024</v>
      </c>
      <c r="D1281">
        <v>2</v>
      </c>
      <c r="E1281">
        <v>99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99</v>
      </c>
      <c r="M1281">
        <v>8</v>
      </c>
      <c r="N1281">
        <v>99</v>
      </c>
      <c r="O1281">
        <v>99</v>
      </c>
      <c r="P1281">
        <v>99</v>
      </c>
      <c r="Q1281">
        <v>50</v>
      </c>
      <c r="R1281">
        <v>57</v>
      </c>
      <c r="S1281">
        <v>9.0526315789473681</v>
      </c>
      <c r="T1281">
        <v>8</v>
      </c>
      <c r="U1281">
        <v>48.463157894736838</v>
      </c>
      <c r="V1281">
        <v>0</v>
      </c>
      <c r="W1281">
        <v>0</v>
      </c>
      <c r="X1281">
        <v>100</v>
      </c>
      <c r="Y1281">
        <v>100</v>
      </c>
      <c r="Z1281">
        <v>85.964912280701739</v>
      </c>
      <c r="AA1281">
        <v>11.652115711492778</v>
      </c>
      <c r="AB1281">
        <v>1.5266182398461152</v>
      </c>
      <c r="AC1281">
        <v>0</v>
      </c>
      <c r="AD1281">
        <v>72.106255882485826</v>
      </c>
      <c r="AG1281">
        <v>18.037974683544306</v>
      </c>
      <c r="AH1281">
        <v>21.030673538838684</v>
      </c>
      <c r="AI1281">
        <v>47</v>
      </c>
      <c r="AJ1281">
        <v>120.11914893617021</v>
      </c>
      <c r="AK1281">
        <v>28.114102632088553</v>
      </c>
    </row>
    <row r="1282" spans="1:37">
      <c r="A1282">
        <v>17</v>
      </c>
      <c r="B1282">
        <v>87</v>
      </c>
      <c r="C1282">
        <v>2024</v>
      </c>
      <c r="D1282">
        <v>3</v>
      </c>
      <c r="E1282">
        <v>99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99</v>
      </c>
      <c r="M1282">
        <v>8</v>
      </c>
      <c r="N1282">
        <v>99</v>
      </c>
      <c r="O1282">
        <v>99</v>
      </c>
      <c r="P1282">
        <v>99</v>
      </c>
      <c r="Q1282">
        <v>347</v>
      </c>
      <c r="R1282">
        <v>379</v>
      </c>
      <c r="S1282">
        <v>8.7704485488126664</v>
      </c>
      <c r="T1282">
        <v>8</v>
      </c>
      <c r="U1282">
        <v>47.370184696569915</v>
      </c>
      <c r="V1282">
        <v>0</v>
      </c>
      <c r="W1282">
        <v>0</v>
      </c>
      <c r="X1282">
        <v>100</v>
      </c>
      <c r="Y1282">
        <v>98.944591029023755</v>
      </c>
      <c r="Z1282">
        <v>85.488126649076506</v>
      </c>
      <c r="AA1282">
        <v>10.945264766565236</v>
      </c>
      <c r="AB1282">
        <v>1.3773794702754991</v>
      </c>
      <c r="AC1282">
        <v>0</v>
      </c>
      <c r="AD1282">
        <v>72.558767274907126</v>
      </c>
      <c r="AG1282">
        <v>17.39329967875172</v>
      </c>
      <c r="AH1282">
        <v>18.73073801192287</v>
      </c>
      <c r="AI1282">
        <v>326</v>
      </c>
      <c r="AJ1282">
        <v>119.89570552147237</v>
      </c>
      <c r="AK1282">
        <v>27.338935534265687</v>
      </c>
    </row>
    <row r="1283" spans="1:37">
      <c r="A1283">
        <v>17</v>
      </c>
      <c r="B1283">
        <v>88</v>
      </c>
      <c r="C1283">
        <v>2024</v>
      </c>
      <c r="D1283">
        <v>4</v>
      </c>
      <c r="E1283">
        <v>99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99</v>
      </c>
      <c r="M1283">
        <v>8</v>
      </c>
      <c r="N1283">
        <v>99</v>
      </c>
      <c r="O1283">
        <v>99</v>
      </c>
      <c r="P1283">
        <v>99</v>
      </c>
      <c r="Q1283">
        <v>77</v>
      </c>
      <c r="R1283">
        <v>83</v>
      </c>
      <c r="S1283">
        <v>8.1445783132530121</v>
      </c>
      <c r="T1283">
        <v>8</v>
      </c>
      <c r="U1283">
        <v>43.479518072289125</v>
      </c>
      <c r="V1283">
        <v>0</v>
      </c>
      <c r="W1283">
        <v>0</v>
      </c>
      <c r="X1283">
        <v>100</v>
      </c>
      <c r="Y1283">
        <v>91.56626506024098</v>
      </c>
      <c r="Z1283">
        <v>73.493975903614427</v>
      </c>
      <c r="AA1283">
        <v>12.058679412163544</v>
      </c>
      <c r="AB1283">
        <v>1.5533293440529443</v>
      </c>
      <c r="AC1283">
        <v>0</v>
      </c>
      <c r="AD1283">
        <v>78.121846929737742</v>
      </c>
      <c r="AG1283">
        <v>20.194647201946474</v>
      </c>
      <c r="AH1283">
        <v>22.456472228099216</v>
      </c>
      <c r="AI1283">
        <v>65</v>
      </c>
      <c r="AJ1283">
        <v>119.0430769230769</v>
      </c>
      <c r="AK1283">
        <v>25.836812653446735</v>
      </c>
    </row>
    <row r="1284" spans="1:37">
      <c r="A1284">
        <v>17</v>
      </c>
      <c r="B1284">
        <v>89</v>
      </c>
      <c r="C1284">
        <v>2024</v>
      </c>
      <c r="D1284">
        <v>5</v>
      </c>
      <c r="E1284">
        <v>99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99</v>
      </c>
      <c r="M1284">
        <v>8</v>
      </c>
      <c r="N1284">
        <v>99</v>
      </c>
      <c r="O1284">
        <v>99</v>
      </c>
      <c r="P1284">
        <v>99</v>
      </c>
      <c r="Q1284">
        <v>32</v>
      </c>
      <c r="R1284">
        <v>37</v>
      </c>
      <c r="S1284">
        <v>8.324324324324321</v>
      </c>
      <c r="T1284">
        <v>8</v>
      </c>
      <c r="U1284">
        <v>43.264864864864869</v>
      </c>
      <c r="V1284">
        <v>0</v>
      </c>
      <c r="W1284">
        <v>0</v>
      </c>
      <c r="X1284">
        <v>100</v>
      </c>
      <c r="Y1284">
        <v>100</v>
      </c>
      <c r="Z1284">
        <v>75.675675675675691</v>
      </c>
      <c r="AA1284">
        <v>10.017477057790583</v>
      </c>
      <c r="AB1284">
        <v>1.4896771653535841</v>
      </c>
      <c r="AC1284">
        <v>0</v>
      </c>
      <c r="AD1284">
        <v>80.254741499451185</v>
      </c>
      <c r="AG1284">
        <v>27.407407407407408</v>
      </c>
      <c r="AH1284">
        <v>28.992121706058125</v>
      </c>
      <c r="AI1284">
        <v>36</v>
      </c>
      <c r="AJ1284">
        <v>118.01111111111111</v>
      </c>
      <c r="AK1284">
        <v>25.689066528962659</v>
      </c>
    </row>
    <row r="1285" spans="1:37">
      <c r="A1285">
        <v>17</v>
      </c>
      <c r="B1285">
        <v>90</v>
      </c>
      <c r="C1285">
        <v>2024</v>
      </c>
      <c r="D1285">
        <v>6</v>
      </c>
      <c r="E1285">
        <v>99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99</v>
      </c>
      <c r="M1285">
        <v>8</v>
      </c>
      <c r="N1285">
        <v>99</v>
      </c>
      <c r="O1285">
        <v>99</v>
      </c>
      <c r="P1285">
        <v>99</v>
      </c>
      <c r="Q1285">
        <v>18</v>
      </c>
      <c r="R1285">
        <v>19</v>
      </c>
      <c r="S1285">
        <v>7.7368421052631549</v>
      </c>
      <c r="T1285">
        <v>8</v>
      </c>
      <c r="U1285">
        <v>40.363157894736851</v>
      </c>
      <c r="V1285">
        <v>0</v>
      </c>
      <c r="W1285">
        <v>0</v>
      </c>
      <c r="X1285">
        <v>100</v>
      </c>
      <c r="Y1285">
        <v>94.736842105263179</v>
      </c>
      <c r="Z1285">
        <v>68.421052631578959</v>
      </c>
      <c r="AA1285">
        <v>10.308770436984117</v>
      </c>
      <c r="AB1285">
        <v>1.3314853305972139</v>
      </c>
      <c r="AC1285">
        <v>0</v>
      </c>
      <c r="AD1285">
        <v>62.085809240184062</v>
      </c>
      <c r="AG1285">
        <v>21.348314606741575</v>
      </c>
      <c r="AH1285">
        <v>22.683309178029518</v>
      </c>
      <c r="AI1285">
        <v>19</v>
      </c>
      <c r="AJ1285">
        <v>118.4684210526316</v>
      </c>
      <c r="AK1285">
        <v>23.85449952534653</v>
      </c>
    </row>
    <row r="1286" spans="1:37">
      <c r="A1286">
        <v>17</v>
      </c>
      <c r="B1286">
        <v>91</v>
      </c>
      <c r="C1286">
        <v>2024</v>
      </c>
      <c r="D1286">
        <v>7</v>
      </c>
      <c r="E1286">
        <v>99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99</v>
      </c>
      <c r="M1286">
        <v>8</v>
      </c>
      <c r="N1286">
        <v>99</v>
      </c>
      <c r="O1286">
        <v>99</v>
      </c>
      <c r="P1286">
        <v>99</v>
      </c>
      <c r="Q1286">
        <v>4</v>
      </c>
      <c r="R1286">
        <v>5</v>
      </c>
      <c r="S1286">
        <v>7.4</v>
      </c>
      <c r="T1286">
        <v>8</v>
      </c>
      <c r="U1286">
        <v>27.54</v>
      </c>
      <c r="V1286">
        <v>0</v>
      </c>
      <c r="W1286">
        <v>0</v>
      </c>
      <c r="X1286">
        <v>100</v>
      </c>
      <c r="Y1286">
        <v>60</v>
      </c>
      <c r="Z1286">
        <v>0</v>
      </c>
      <c r="AA1286">
        <v>5.6708376806253282</v>
      </c>
      <c r="AB1286">
        <v>1.0198039027185559</v>
      </c>
      <c r="AC1286">
        <v>0</v>
      </c>
      <c r="AD1286">
        <v>88.2565160668575</v>
      </c>
      <c r="AG1286">
        <v>20</v>
      </c>
      <c r="AH1286">
        <v>14.166666666666663</v>
      </c>
      <c r="AI1286">
        <v>5</v>
      </c>
      <c r="AJ1286">
        <v>109</v>
      </c>
      <c r="AK1286">
        <v>21.128869362104005</v>
      </c>
    </row>
    <row r="1287" spans="1:37">
      <c r="A1287">
        <v>17</v>
      </c>
      <c r="B1287">
        <v>92</v>
      </c>
      <c r="C1287">
        <v>2024</v>
      </c>
      <c r="D1287">
        <v>8</v>
      </c>
      <c r="E1287">
        <v>99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99</v>
      </c>
      <c r="M1287">
        <v>8</v>
      </c>
      <c r="N1287">
        <v>99</v>
      </c>
      <c r="O1287">
        <v>99</v>
      </c>
      <c r="P1287">
        <v>99</v>
      </c>
      <c r="Q1287">
        <v>31</v>
      </c>
      <c r="R1287">
        <v>36</v>
      </c>
      <c r="S1287">
        <v>8.3333333333333357</v>
      </c>
      <c r="T1287">
        <v>8</v>
      </c>
      <c r="U1287">
        <v>38.266666666666673</v>
      </c>
      <c r="V1287">
        <v>0</v>
      </c>
      <c r="W1287">
        <v>0</v>
      </c>
      <c r="X1287">
        <v>100</v>
      </c>
      <c r="Y1287">
        <v>86.1111111111111</v>
      </c>
      <c r="Z1287">
        <v>55.555555555555557</v>
      </c>
      <c r="AA1287">
        <v>12.983900287150473</v>
      </c>
      <c r="AB1287">
        <v>1.3333333333333279</v>
      </c>
      <c r="AC1287">
        <v>0</v>
      </c>
      <c r="AD1287">
        <v>87.030859372687985</v>
      </c>
      <c r="AG1287">
        <v>27.272727272727277</v>
      </c>
      <c r="AH1287">
        <v>24.055318851714752</v>
      </c>
      <c r="AI1287">
        <v>36</v>
      </c>
      <c r="AJ1287">
        <v>113.63055555555556</v>
      </c>
      <c r="AK1287">
        <v>25.137940833346647</v>
      </c>
    </row>
    <row r="1288" spans="1:37">
      <c r="A1288">
        <v>17</v>
      </c>
      <c r="B1288">
        <v>93</v>
      </c>
      <c r="C1288">
        <v>2024</v>
      </c>
      <c r="D1288">
        <v>9</v>
      </c>
      <c r="E1288">
        <v>99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99</v>
      </c>
      <c r="M1288">
        <v>8</v>
      </c>
      <c r="N1288">
        <v>99</v>
      </c>
      <c r="O1288">
        <v>99</v>
      </c>
      <c r="P1288">
        <v>99</v>
      </c>
      <c r="Q1288">
        <v>45</v>
      </c>
      <c r="R1288">
        <v>57</v>
      </c>
      <c r="S1288">
        <v>8</v>
      </c>
      <c r="T1288">
        <v>8</v>
      </c>
      <c r="U1288">
        <v>36.168421052631594</v>
      </c>
      <c r="V1288">
        <v>0</v>
      </c>
      <c r="W1288">
        <v>0</v>
      </c>
      <c r="X1288">
        <v>100</v>
      </c>
      <c r="Y1288">
        <v>70.175438596491219</v>
      </c>
      <c r="Z1288">
        <v>47.368421052631589</v>
      </c>
      <c r="AA1288">
        <v>14.425722127867068</v>
      </c>
      <c r="AB1288">
        <v>1.6329931618554523</v>
      </c>
      <c r="AC1288">
        <v>0</v>
      </c>
      <c r="AD1288">
        <v>91.163315946341285</v>
      </c>
      <c r="AG1288">
        <v>25</v>
      </c>
      <c r="AH1288">
        <v>23.200540175557048</v>
      </c>
      <c r="AI1288">
        <v>57</v>
      </c>
      <c r="AJ1288">
        <v>112.33684210526312</v>
      </c>
      <c r="AK1288">
        <v>24.239825716845839</v>
      </c>
    </row>
    <row r="1289" spans="1:37">
      <c r="A1289">
        <v>17</v>
      </c>
      <c r="B1289">
        <v>94</v>
      </c>
      <c r="C1289">
        <v>2024</v>
      </c>
      <c r="D1289">
        <v>10</v>
      </c>
      <c r="E1289">
        <v>99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99</v>
      </c>
      <c r="M1289">
        <v>8</v>
      </c>
      <c r="N1289">
        <v>99</v>
      </c>
      <c r="O1289">
        <v>99</v>
      </c>
      <c r="P1289">
        <v>99</v>
      </c>
      <c r="Q1289">
        <v>125</v>
      </c>
      <c r="R1289">
        <v>146</v>
      </c>
      <c r="S1289">
        <v>8.4863013698630141</v>
      </c>
      <c r="T1289">
        <v>8</v>
      </c>
      <c r="U1289">
        <v>40.612328767123287</v>
      </c>
      <c r="V1289">
        <v>0</v>
      </c>
      <c r="W1289">
        <v>0</v>
      </c>
      <c r="X1289">
        <v>98.63013698630138</v>
      </c>
      <c r="Y1289">
        <v>90.410958904109606</v>
      </c>
      <c r="Z1289">
        <v>61.643835616438359</v>
      </c>
      <c r="AA1289">
        <v>13.464519028135948</v>
      </c>
      <c r="AB1289">
        <v>1.4769289748824852</v>
      </c>
      <c r="AC1289">
        <v>0</v>
      </c>
      <c r="AD1289">
        <v>86.338265996685621</v>
      </c>
      <c r="AG1289">
        <v>26.838235294117649</v>
      </c>
      <c r="AH1289">
        <v>26.413581429328719</v>
      </c>
      <c r="AI1289">
        <v>146</v>
      </c>
      <c r="AJ1289">
        <v>115.28767123287676</v>
      </c>
      <c r="AK1289">
        <v>25.637986777712101</v>
      </c>
    </row>
    <row r="1290" spans="1:37">
      <c r="A1290">
        <v>17</v>
      </c>
      <c r="B1290">
        <v>95</v>
      </c>
      <c r="C1290">
        <v>2024</v>
      </c>
      <c r="D1290">
        <v>11</v>
      </c>
      <c r="E1290">
        <v>99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99</v>
      </c>
      <c r="M1290">
        <v>8</v>
      </c>
      <c r="N1290">
        <v>99</v>
      </c>
      <c r="O1290">
        <v>99</v>
      </c>
      <c r="P1290">
        <v>99</v>
      </c>
      <c r="Q1290">
        <v>53</v>
      </c>
      <c r="R1290">
        <v>57</v>
      </c>
      <c r="S1290">
        <v>9.070175438596495</v>
      </c>
      <c r="T1290">
        <v>8</v>
      </c>
      <c r="U1290">
        <v>47.015789473684222</v>
      </c>
      <c r="V1290">
        <v>0</v>
      </c>
      <c r="W1290">
        <v>0</v>
      </c>
      <c r="X1290">
        <v>100</v>
      </c>
      <c r="Y1290">
        <v>96.491228070175438</v>
      </c>
      <c r="Z1290">
        <v>82.456140350877206</v>
      </c>
      <c r="AA1290">
        <v>11.68990852055037</v>
      </c>
      <c r="AB1290">
        <v>1.2405382126079749</v>
      </c>
      <c r="AC1290">
        <v>0</v>
      </c>
      <c r="AD1290">
        <v>86.043512350541221</v>
      </c>
      <c r="AG1290">
        <v>18.446601941747577</v>
      </c>
      <c r="AH1290">
        <v>21.198050972140937</v>
      </c>
      <c r="AI1290">
        <v>57</v>
      </c>
      <c r="AJ1290">
        <v>119.20701754385971</v>
      </c>
      <c r="AK1290">
        <v>27.230620290423246</v>
      </c>
    </row>
    <row r="1291" spans="1:37">
      <c r="A1291">
        <v>17</v>
      </c>
      <c r="B1291">
        <v>96</v>
      </c>
      <c r="C1291">
        <v>2024</v>
      </c>
      <c r="D1291">
        <v>12</v>
      </c>
      <c r="E1291">
        <v>99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99</v>
      </c>
      <c r="M1291">
        <v>8</v>
      </c>
      <c r="N1291">
        <v>99</v>
      </c>
      <c r="O1291">
        <v>99</v>
      </c>
      <c r="P1291">
        <v>99</v>
      </c>
      <c r="Q1291">
        <v>12</v>
      </c>
      <c r="R1291">
        <v>13</v>
      </c>
      <c r="S1291">
        <v>8.9230769230769216</v>
      </c>
      <c r="T1291">
        <v>8</v>
      </c>
      <c r="U1291">
        <v>45.092307692307699</v>
      </c>
      <c r="V1291">
        <v>0</v>
      </c>
      <c r="W1291">
        <v>0</v>
      </c>
      <c r="X1291">
        <v>100</v>
      </c>
      <c r="Y1291">
        <v>100</v>
      </c>
      <c r="Z1291">
        <v>84.615384615384627</v>
      </c>
      <c r="AA1291">
        <v>7.9256605197646097</v>
      </c>
      <c r="AB1291">
        <v>1.0714144828603163</v>
      </c>
      <c r="AC1291">
        <v>0</v>
      </c>
      <c r="AD1291">
        <v>81.520917227537936</v>
      </c>
      <c r="AG1291">
        <v>12.380952380952378</v>
      </c>
      <c r="AH1291">
        <v>14.500568940780685</v>
      </c>
      <c r="AI1291">
        <v>13</v>
      </c>
      <c r="AJ1291">
        <v>119.15384615384612</v>
      </c>
      <c r="AK1291">
        <v>26.600624989861775</v>
      </c>
    </row>
    <row r="1292" spans="1:37">
      <c r="A1292">
        <v>17</v>
      </c>
      <c r="B1292">
        <v>97</v>
      </c>
      <c r="C1292">
        <v>2024</v>
      </c>
      <c r="D1292">
        <v>1</v>
      </c>
      <c r="E1292">
        <v>99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99</v>
      </c>
      <c r="M1292">
        <v>9</v>
      </c>
      <c r="N1292">
        <v>99</v>
      </c>
      <c r="O1292">
        <v>99</v>
      </c>
      <c r="P1292">
        <v>99</v>
      </c>
      <c r="Q1292">
        <v>21</v>
      </c>
      <c r="R1292">
        <v>22</v>
      </c>
      <c r="S1292">
        <v>9.1818181818181817</v>
      </c>
      <c r="T1292">
        <v>9</v>
      </c>
      <c r="U1292">
        <v>50.581818181818193</v>
      </c>
      <c r="V1292">
        <v>0</v>
      </c>
      <c r="W1292">
        <v>100</v>
      </c>
      <c r="X1292">
        <v>100</v>
      </c>
      <c r="Y1292">
        <v>100</v>
      </c>
      <c r="Z1292">
        <v>95.454545454545439</v>
      </c>
      <c r="AA1292">
        <v>11.945049806343702</v>
      </c>
      <c r="AB1292">
        <v>1.72248139286331</v>
      </c>
      <c r="AC1292">
        <v>0</v>
      </c>
      <c r="AD1292">
        <v>69.959303560366095</v>
      </c>
      <c r="AG1292">
        <v>7.6923076923076898</v>
      </c>
      <c r="AH1292">
        <v>9.404605958166071</v>
      </c>
      <c r="AI1292">
        <v>16</v>
      </c>
      <c r="AJ1292">
        <v>120.65625000000001</v>
      </c>
      <c r="AK1292">
        <v>27.894029756892017</v>
      </c>
    </row>
    <row r="1293" spans="1:37">
      <c r="A1293">
        <v>17</v>
      </c>
      <c r="B1293">
        <v>98</v>
      </c>
      <c r="C1293">
        <v>2024</v>
      </c>
      <c r="D1293">
        <v>2</v>
      </c>
      <c r="E1293">
        <v>99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99</v>
      </c>
      <c r="M1293">
        <v>9</v>
      </c>
      <c r="N1293">
        <v>99</v>
      </c>
      <c r="O1293">
        <v>99</v>
      </c>
      <c r="P1293">
        <v>99</v>
      </c>
      <c r="Q1293">
        <v>21</v>
      </c>
      <c r="R1293">
        <v>23</v>
      </c>
      <c r="S1293">
        <v>8.5217391304347831</v>
      </c>
      <c r="T1293">
        <v>9</v>
      </c>
      <c r="U1293">
        <v>45.978260869565219</v>
      </c>
      <c r="V1293">
        <v>0</v>
      </c>
      <c r="W1293">
        <v>100</v>
      </c>
      <c r="X1293">
        <v>100</v>
      </c>
      <c r="Y1293">
        <v>100</v>
      </c>
      <c r="Z1293">
        <v>86.956521739130437</v>
      </c>
      <c r="AA1293">
        <v>8.4888139449994409</v>
      </c>
      <c r="AB1293">
        <v>1.3790218719264036</v>
      </c>
      <c r="AC1293">
        <v>0</v>
      </c>
      <c r="AD1293">
        <v>76.013163923541853</v>
      </c>
      <c r="AG1293">
        <v>7.2784810126582258</v>
      </c>
      <c r="AH1293">
        <v>8.0509474613821013</v>
      </c>
      <c r="AI1293">
        <v>21</v>
      </c>
      <c r="AJ1293">
        <v>119.96666666666664</v>
      </c>
      <c r="AK1293">
        <v>26.825208587398592</v>
      </c>
    </row>
    <row r="1294" spans="1:37">
      <c r="A1294">
        <v>17</v>
      </c>
      <c r="B1294">
        <v>99</v>
      </c>
      <c r="C1294">
        <v>2024</v>
      </c>
      <c r="D1294">
        <v>3</v>
      </c>
      <c r="E1294">
        <v>99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99</v>
      </c>
      <c r="M1294">
        <v>9</v>
      </c>
      <c r="N1294">
        <v>99</v>
      </c>
      <c r="O1294">
        <v>99</v>
      </c>
      <c r="P1294">
        <v>99</v>
      </c>
      <c r="Q1294">
        <v>258</v>
      </c>
      <c r="R1294">
        <v>280</v>
      </c>
      <c r="S1294">
        <v>8.9642857142857117</v>
      </c>
      <c r="T1294">
        <v>9</v>
      </c>
      <c r="U1294">
        <v>50.074642857142813</v>
      </c>
      <c r="V1294">
        <v>0</v>
      </c>
      <c r="W1294">
        <v>100</v>
      </c>
      <c r="X1294">
        <v>100</v>
      </c>
      <c r="Y1294">
        <v>99.642857142857125</v>
      </c>
      <c r="Z1294">
        <v>91.785714285714306</v>
      </c>
      <c r="AA1294">
        <v>10.702294474331595</v>
      </c>
      <c r="AB1294">
        <v>1.4995747696583603</v>
      </c>
      <c r="AC1294">
        <v>0</v>
      </c>
      <c r="AD1294">
        <v>73.092421940226174</v>
      </c>
      <c r="AG1294">
        <v>12.849931161083065</v>
      </c>
      <c r="AH1294">
        <v>14.62805192312106</v>
      </c>
      <c r="AI1294">
        <v>254</v>
      </c>
      <c r="AJ1294">
        <v>121.03307086614176</v>
      </c>
      <c r="AK1294">
        <v>28.032104270734525</v>
      </c>
    </row>
    <row r="1295" spans="1:37">
      <c r="A1295">
        <v>17</v>
      </c>
      <c r="B1295">
        <v>100</v>
      </c>
      <c r="C1295">
        <v>2024</v>
      </c>
      <c r="D1295">
        <v>4</v>
      </c>
      <c r="E1295">
        <v>99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99</v>
      </c>
      <c r="M1295">
        <v>9</v>
      </c>
      <c r="N1295">
        <v>99</v>
      </c>
      <c r="O1295">
        <v>99</v>
      </c>
      <c r="P1295">
        <v>99</v>
      </c>
      <c r="Q1295">
        <v>44</v>
      </c>
      <c r="R1295">
        <v>46</v>
      </c>
      <c r="S1295">
        <v>8.4782608695652169</v>
      </c>
      <c r="T1295">
        <v>9</v>
      </c>
      <c r="U1295">
        <v>44.734782608695639</v>
      </c>
      <c r="V1295">
        <v>0</v>
      </c>
      <c r="W1295">
        <v>100</v>
      </c>
      <c r="X1295">
        <v>100</v>
      </c>
      <c r="Y1295">
        <v>100</v>
      </c>
      <c r="Z1295">
        <v>86.956521739130437</v>
      </c>
      <c r="AA1295">
        <v>9.7046877375408354</v>
      </c>
      <c r="AB1295">
        <v>1.5285561592388699</v>
      </c>
      <c r="AC1295">
        <v>0</v>
      </c>
      <c r="AD1295">
        <v>68.061879954416455</v>
      </c>
      <c r="AG1295">
        <v>11.192214111922141</v>
      </c>
      <c r="AH1295">
        <v>12.805067765180276</v>
      </c>
      <c r="AI1295">
        <v>38</v>
      </c>
      <c r="AJ1295">
        <v>118.4</v>
      </c>
      <c r="AK1295">
        <v>26.217630876338248</v>
      </c>
    </row>
    <row r="1296" spans="1:37">
      <c r="A1296">
        <v>17</v>
      </c>
      <c r="B1296">
        <v>101</v>
      </c>
      <c r="C1296">
        <v>2024</v>
      </c>
      <c r="D1296">
        <v>5</v>
      </c>
      <c r="E1296">
        <v>99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99</v>
      </c>
      <c r="M1296">
        <v>9</v>
      </c>
      <c r="N1296">
        <v>99</v>
      </c>
      <c r="O1296">
        <v>99</v>
      </c>
      <c r="P1296">
        <v>99</v>
      </c>
      <c r="Q1296">
        <v>13</v>
      </c>
      <c r="R1296">
        <v>13</v>
      </c>
      <c r="S1296">
        <v>8.8461538461538431</v>
      </c>
      <c r="T1296">
        <v>9</v>
      </c>
      <c r="U1296">
        <v>48.976923076923057</v>
      </c>
      <c r="V1296">
        <v>0</v>
      </c>
      <c r="W1296">
        <v>100</v>
      </c>
      <c r="X1296">
        <v>100</v>
      </c>
      <c r="Y1296">
        <v>100</v>
      </c>
      <c r="Z1296">
        <v>100</v>
      </c>
      <c r="AA1296">
        <v>8.5100984217533995</v>
      </c>
      <c r="AB1296">
        <v>1.3499945211372439</v>
      </c>
      <c r="AC1296">
        <v>0</v>
      </c>
      <c r="AD1296">
        <v>81.789434355249497</v>
      </c>
      <c r="AG1296">
        <v>9.629629629629628</v>
      </c>
      <c r="AH1296">
        <v>11.531286788010499</v>
      </c>
      <c r="AI1296">
        <v>13</v>
      </c>
      <c r="AJ1296">
        <v>121.09230769230764</v>
      </c>
      <c r="AK1296">
        <v>27.543885412991777</v>
      </c>
    </row>
    <row r="1297" spans="1:37">
      <c r="A1297">
        <v>17</v>
      </c>
      <c r="B1297">
        <v>102</v>
      </c>
      <c r="C1297">
        <v>2024</v>
      </c>
      <c r="D1297">
        <v>6</v>
      </c>
      <c r="E1297">
        <v>99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99</v>
      </c>
      <c r="M1297">
        <v>9</v>
      </c>
      <c r="N1297">
        <v>99</v>
      </c>
      <c r="O1297">
        <v>99</v>
      </c>
      <c r="P1297">
        <v>99</v>
      </c>
      <c r="Q1297">
        <v>13</v>
      </c>
      <c r="R1297">
        <v>14</v>
      </c>
      <c r="S1297">
        <v>8.7142857142857117</v>
      </c>
      <c r="T1297">
        <v>9</v>
      </c>
      <c r="U1297">
        <v>45.921428571428557</v>
      </c>
      <c r="V1297">
        <v>0</v>
      </c>
      <c r="W1297">
        <v>100</v>
      </c>
      <c r="X1297">
        <v>100</v>
      </c>
      <c r="Y1297">
        <v>100</v>
      </c>
      <c r="Z1297">
        <v>71.428571428571445</v>
      </c>
      <c r="AA1297">
        <v>13.667698028115613</v>
      </c>
      <c r="AB1297">
        <v>1.3850513878332436</v>
      </c>
      <c r="AC1297">
        <v>0</v>
      </c>
      <c r="AD1297">
        <v>76.402063957132867</v>
      </c>
      <c r="AG1297">
        <v>15.730337078651679</v>
      </c>
      <c r="AH1297">
        <v>19.015646721287226</v>
      </c>
      <c r="AI1297">
        <v>14</v>
      </c>
      <c r="AJ1297">
        <v>116.9571428571428</v>
      </c>
      <c r="AK1297">
        <v>27.832271718620319</v>
      </c>
    </row>
    <row r="1298" spans="1:37">
      <c r="A1298">
        <v>17</v>
      </c>
      <c r="B1298">
        <v>103</v>
      </c>
      <c r="C1298">
        <v>2024</v>
      </c>
      <c r="D1298">
        <v>7</v>
      </c>
      <c r="E1298">
        <v>99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99</v>
      </c>
      <c r="M1298">
        <v>9</v>
      </c>
      <c r="N1298">
        <v>99</v>
      </c>
      <c r="O1298">
        <v>99</v>
      </c>
      <c r="P1298">
        <v>99</v>
      </c>
      <c r="Q1298">
        <v>3</v>
      </c>
      <c r="R1298">
        <v>3</v>
      </c>
      <c r="S1298">
        <v>9</v>
      </c>
      <c r="T1298">
        <v>9</v>
      </c>
      <c r="U1298">
        <v>49.5</v>
      </c>
      <c r="V1298">
        <v>0</v>
      </c>
      <c r="W1298">
        <v>100</v>
      </c>
      <c r="X1298">
        <v>100</v>
      </c>
      <c r="Y1298">
        <v>100</v>
      </c>
      <c r="Z1298">
        <v>66.666666666666686</v>
      </c>
      <c r="AA1298">
        <v>12.16086619721912</v>
      </c>
      <c r="AB1298">
        <v>0.81649658092772603</v>
      </c>
      <c r="AC1298">
        <v>0</v>
      </c>
      <c r="AD1298">
        <v>98.362030439300383</v>
      </c>
      <c r="AG1298">
        <v>12</v>
      </c>
      <c r="AH1298">
        <v>15.27777777777778</v>
      </c>
      <c r="AI1298">
        <v>3</v>
      </c>
      <c r="AJ1298">
        <v>120.8666666666667</v>
      </c>
      <c r="AK1298">
        <v>27.351476585895327</v>
      </c>
    </row>
    <row r="1299" spans="1:37">
      <c r="A1299">
        <v>17</v>
      </c>
      <c r="B1299">
        <v>104</v>
      </c>
      <c r="C1299">
        <v>2024</v>
      </c>
      <c r="D1299">
        <v>8</v>
      </c>
      <c r="E1299">
        <v>99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99</v>
      </c>
      <c r="M1299">
        <v>9</v>
      </c>
      <c r="N1299">
        <v>99</v>
      </c>
      <c r="O1299">
        <v>99</v>
      </c>
      <c r="P1299">
        <v>99</v>
      </c>
      <c r="Q1299">
        <v>23</v>
      </c>
      <c r="R1299">
        <v>25</v>
      </c>
      <c r="S1299">
        <v>9</v>
      </c>
      <c r="T1299">
        <v>9</v>
      </c>
      <c r="U1299">
        <v>44.340000000000011</v>
      </c>
      <c r="V1299">
        <v>0</v>
      </c>
      <c r="W1299">
        <v>100</v>
      </c>
      <c r="X1299">
        <v>100</v>
      </c>
      <c r="Y1299">
        <v>92</v>
      </c>
      <c r="Z1299">
        <v>72</v>
      </c>
      <c r="AA1299">
        <v>13.787646644732344</v>
      </c>
      <c r="AB1299">
        <v>1.264911064067352</v>
      </c>
      <c r="AC1299">
        <v>0</v>
      </c>
      <c r="AD1299">
        <v>91.146021836223056</v>
      </c>
      <c r="AG1299">
        <v>18.939393939393938</v>
      </c>
      <c r="AH1299">
        <v>19.356359572536153</v>
      </c>
      <c r="AI1299">
        <v>25</v>
      </c>
      <c r="AJ1299">
        <v>115.64399999999998</v>
      </c>
      <c r="AK1299">
        <v>27.736749949624997</v>
      </c>
    </row>
    <row r="1300" spans="1:37">
      <c r="A1300">
        <v>17</v>
      </c>
      <c r="B1300">
        <v>105</v>
      </c>
      <c r="C1300">
        <v>2024</v>
      </c>
      <c r="D1300">
        <v>9</v>
      </c>
      <c r="E1300">
        <v>99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99</v>
      </c>
      <c r="M1300">
        <v>9</v>
      </c>
      <c r="N1300">
        <v>99</v>
      </c>
      <c r="O1300">
        <v>99</v>
      </c>
      <c r="P1300">
        <v>99</v>
      </c>
      <c r="Q1300">
        <v>51</v>
      </c>
      <c r="R1300">
        <v>58</v>
      </c>
      <c r="S1300">
        <v>8.5689655172413808</v>
      </c>
      <c r="T1300">
        <v>9</v>
      </c>
      <c r="U1300">
        <v>40.179310344827591</v>
      </c>
      <c r="V1300">
        <v>0</v>
      </c>
      <c r="W1300">
        <v>100</v>
      </c>
      <c r="X1300">
        <v>100</v>
      </c>
      <c r="Y1300">
        <v>91.379310344827559</v>
      </c>
      <c r="Z1300">
        <v>60.34482758620689</v>
      </c>
      <c r="AA1300">
        <v>13.495385656109828</v>
      </c>
      <c r="AB1300">
        <v>1.1312499794706443</v>
      </c>
      <c r="AC1300">
        <v>0</v>
      </c>
      <c r="AD1300">
        <v>86.619111295305771</v>
      </c>
      <c r="AG1300">
        <v>25.438596491228065</v>
      </c>
      <c r="AH1300">
        <v>26.225523295070897</v>
      </c>
      <c r="AI1300">
        <v>58</v>
      </c>
      <c r="AJ1300">
        <v>115.18620689655172</v>
      </c>
      <c r="AK1300">
        <v>25.438947376439241</v>
      </c>
    </row>
    <row r="1301" spans="1:37">
      <c r="A1301">
        <v>17</v>
      </c>
      <c r="B1301">
        <v>106</v>
      </c>
      <c r="C1301">
        <v>2024</v>
      </c>
      <c r="D1301">
        <v>10</v>
      </c>
      <c r="E1301">
        <v>99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99</v>
      </c>
      <c r="M1301">
        <v>9</v>
      </c>
      <c r="N1301">
        <v>99</v>
      </c>
      <c r="O1301">
        <v>99</v>
      </c>
      <c r="P1301">
        <v>99</v>
      </c>
      <c r="Q1301">
        <v>90</v>
      </c>
      <c r="R1301">
        <v>93</v>
      </c>
      <c r="S1301">
        <v>9.086021505376344</v>
      </c>
      <c r="T1301">
        <v>9</v>
      </c>
      <c r="U1301">
        <v>45.354838709677409</v>
      </c>
      <c r="V1301">
        <v>0</v>
      </c>
      <c r="W1301">
        <v>100</v>
      </c>
      <c r="X1301">
        <v>100</v>
      </c>
      <c r="Y1301">
        <v>96.774193548387117</v>
      </c>
      <c r="Z1301">
        <v>72.043010752688176</v>
      </c>
      <c r="AA1301">
        <v>13.70340602923021</v>
      </c>
      <c r="AB1301">
        <v>1.3332466152861344</v>
      </c>
      <c r="AC1301">
        <v>0</v>
      </c>
      <c r="AD1301">
        <v>86.478197729623702</v>
      </c>
      <c r="AG1301">
        <v>17.09558823529412</v>
      </c>
      <c r="AH1301">
        <v>18.789841547021364</v>
      </c>
      <c r="AI1301">
        <v>93</v>
      </c>
      <c r="AJ1301">
        <v>117.19354838709673</v>
      </c>
      <c r="AK1301">
        <v>27.423511278850672</v>
      </c>
    </row>
    <row r="1302" spans="1:37">
      <c r="A1302">
        <v>17</v>
      </c>
      <c r="B1302">
        <v>107</v>
      </c>
      <c r="C1302">
        <v>2024</v>
      </c>
      <c r="D1302">
        <v>11</v>
      </c>
      <c r="E1302">
        <v>99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99</v>
      </c>
      <c r="M1302">
        <v>9</v>
      </c>
      <c r="N1302">
        <v>99</v>
      </c>
      <c r="O1302">
        <v>99</v>
      </c>
      <c r="P1302">
        <v>99</v>
      </c>
      <c r="Q1302">
        <v>18</v>
      </c>
      <c r="R1302">
        <v>20</v>
      </c>
      <c r="S1302">
        <v>9.6999999999999993</v>
      </c>
      <c r="T1302">
        <v>9</v>
      </c>
      <c r="U1302">
        <v>51.265000000000001</v>
      </c>
      <c r="V1302">
        <v>0</v>
      </c>
      <c r="W1302">
        <v>100</v>
      </c>
      <c r="X1302">
        <v>100</v>
      </c>
      <c r="Y1302">
        <v>100</v>
      </c>
      <c r="Z1302">
        <v>85</v>
      </c>
      <c r="AA1302">
        <v>10.405876945265144</v>
      </c>
      <c r="AB1302">
        <v>0.95393920141695299</v>
      </c>
      <c r="AC1302">
        <v>0</v>
      </c>
      <c r="AD1302">
        <v>80.13338786884799</v>
      </c>
      <c r="AG1302">
        <v>6.4724919093851137</v>
      </c>
      <c r="AH1302">
        <v>8.110139058075335</v>
      </c>
      <c r="AI1302">
        <v>20</v>
      </c>
      <c r="AJ1302">
        <v>120.78999999999998</v>
      </c>
      <c r="AK1302">
        <v>28.742550028602196</v>
      </c>
    </row>
    <row r="1303" spans="1:37">
      <c r="A1303">
        <v>17</v>
      </c>
      <c r="B1303">
        <v>108</v>
      </c>
      <c r="C1303">
        <v>2024</v>
      </c>
      <c r="D1303">
        <v>12</v>
      </c>
      <c r="E1303">
        <v>99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99</v>
      </c>
      <c r="M1303">
        <v>9</v>
      </c>
      <c r="N1303">
        <v>99</v>
      </c>
      <c r="O1303">
        <v>99</v>
      </c>
      <c r="P1303">
        <v>99</v>
      </c>
      <c r="Q1303">
        <v>4</v>
      </c>
      <c r="R1303">
        <v>6</v>
      </c>
      <c r="S1303">
        <v>9.3333333333333357</v>
      </c>
      <c r="T1303">
        <v>9</v>
      </c>
      <c r="U1303">
        <v>47.76666666666668</v>
      </c>
      <c r="V1303">
        <v>0</v>
      </c>
      <c r="W1303">
        <v>100</v>
      </c>
      <c r="X1303">
        <v>100</v>
      </c>
      <c r="Y1303">
        <v>100</v>
      </c>
      <c r="Z1303">
        <v>83.333333333333314</v>
      </c>
      <c r="AA1303">
        <v>10.884953937533313</v>
      </c>
      <c r="AB1303">
        <v>1.1055415967851281</v>
      </c>
      <c r="AC1303">
        <v>0</v>
      </c>
      <c r="AD1303">
        <v>98.426719783538715</v>
      </c>
      <c r="AG1303">
        <v>5.7142857142857153</v>
      </c>
      <c r="AH1303">
        <v>7.0894968584574292</v>
      </c>
      <c r="AI1303">
        <v>6</v>
      </c>
      <c r="AJ1303">
        <v>117.73333333333331</v>
      </c>
      <c r="AK1303">
        <v>28.663897566056445</v>
      </c>
    </row>
    <row r="1304" spans="1:37">
      <c r="A1304">
        <v>17</v>
      </c>
      <c r="B1304">
        <v>109</v>
      </c>
      <c r="C1304">
        <v>2024</v>
      </c>
      <c r="D1304">
        <v>1</v>
      </c>
      <c r="E1304">
        <v>99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99</v>
      </c>
      <c r="M1304">
        <v>10</v>
      </c>
      <c r="N1304">
        <v>99</v>
      </c>
      <c r="O1304">
        <v>99</v>
      </c>
      <c r="P1304">
        <v>99</v>
      </c>
      <c r="Q1304">
        <v>8</v>
      </c>
      <c r="R1304">
        <v>8</v>
      </c>
      <c r="S1304">
        <v>9.125</v>
      </c>
      <c r="T1304">
        <v>10</v>
      </c>
      <c r="U1304">
        <v>50.574999999999989</v>
      </c>
      <c r="V1304">
        <v>0</v>
      </c>
      <c r="W1304">
        <v>100</v>
      </c>
      <c r="X1304">
        <v>100</v>
      </c>
      <c r="Y1304">
        <v>100</v>
      </c>
      <c r="Z1304">
        <v>75</v>
      </c>
      <c r="AA1304">
        <v>11.524945769937498</v>
      </c>
      <c r="AB1304">
        <v>1.8328597873268977</v>
      </c>
      <c r="AC1304">
        <v>0</v>
      </c>
      <c r="AD1304">
        <v>85.405029237382507</v>
      </c>
      <c r="AG1304">
        <v>2.7972027972027966</v>
      </c>
      <c r="AH1304">
        <v>3.4193957320938102</v>
      </c>
      <c r="AI1304">
        <v>8</v>
      </c>
      <c r="AJ1304">
        <v>121.3</v>
      </c>
      <c r="AK1304">
        <v>27.986522320405193</v>
      </c>
    </row>
    <row r="1305" spans="1:37">
      <c r="A1305">
        <v>17</v>
      </c>
      <c r="B1305">
        <v>110</v>
      </c>
      <c r="C1305">
        <v>2024</v>
      </c>
      <c r="D1305">
        <v>2</v>
      </c>
      <c r="E1305">
        <v>99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99</v>
      </c>
      <c r="M1305">
        <v>10</v>
      </c>
      <c r="N1305">
        <v>99</v>
      </c>
      <c r="O1305">
        <v>99</v>
      </c>
      <c r="P1305">
        <v>99</v>
      </c>
      <c r="Q1305">
        <v>5</v>
      </c>
      <c r="R1305">
        <v>5</v>
      </c>
      <c r="S1305">
        <v>9.6</v>
      </c>
      <c r="T1305">
        <v>10</v>
      </c>
      <c r="U1305">
        <v>51.419999999999995</v>
      </c>
      <c r="V1305">
        <v>0</v>
      </c>
      <c r="W1305">
        <v>100</v>
      </c>
      <c r="X1305">
        <v>100</v>
      </c>
      <c r="Y1305">
        <v>100</v>
      </c>
      <c r="Z1305">
        <v>100</v>
      </c>
      <c r="AA1305">
        <v>6.7014625269414516</v>
      </c>
      <c r="AB1305">
        <v>1.200000000000004</v>
      </c>
      <c r="AC1305">
        <v>0</v>
      </c>
      <c r="AD1305">
        <v>22.980058365003124</v>
      </c>
      <c r="AG1305">
        <v>1.582278481012658</v>
      </c>
      <c r="AH1305">
        <v>1.9573509147246688</v>
      </c>
      <c r="AI1305">
        <v>4</v>
      </c>
      <c r="AJ1305">
        <v>118.5</v>
      </c>
      <c r="AK1305">
        <v>30.412942575229447</v>
      </c>
    </row>
    <row r="1306" spans="1:37">
      <c r="A1306">
        <v>17</v>
      </c>
      <c r="B1306">
        <v>111</v>
      </c>
      <c r="C1306">
        <v>2024</v>
      </c>
      <c r="D1306">
        <v>3</v>
      </c>
      <c r="E1306">
        <v>99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99</v>
      </c>
      <c r="M1306">
        <v>10</v>
      </c>
      <c r="N1306">
        <v>99</v>
      </c>
      <c r="O1306">
        <v>99</v>
      </c>
      <c r="P1306">
        <v>99</v>
      </c>
      <c r="Q1306">
        <v>102</v>
      </c>
      <c r="R1306">
        <v>104</v>
      </c>
      <c r="S1306">
        <v>9.3269230769230784</v>
      </c>
      <c r="T1306">
        <v>10</v>
      </c>
      <c r="U1306">
        <v>51.473076923076945</v>
      </c>
      <c r="V1306">
        <v>0</v>
      </c>
      <c r="W1306">
        <v>100</v>
      </c>
      <c r="X1306">
        <v>100</v>
      </c>
      <c r="Y1306">
        <v>99.038461538461561</v>
      </c>
      <c r="Z1306">
        <v>89.423076923076891</v>
      </c>
      <c r="AA1306">
        <v>11.167959241037131</v>
      </c>
      <c r="AB1306">
        <v>1.5777436889206669</v>
      </c>
      <c r="AC1306">
        <v>0</v>
      </c>
      <c r="AD1306">
        <v>72.977709709761314</v>
      </c>
      <c r="AG1306">
        <v>4.7728315741165668</v>
      </c>
      <c r="AH1306">
        <v>5.5850114867698739</v>
      </c>
      <c r="AI1306">
        <v>94</v>
      </c>
      <c r="AJ1306">
        <v>120.19148936170212</v>
      </c>
      <c r="AK1306">
        <v>28.964628467647575</v>
      </c>
    </row>
    <row r="1307" spans="1:37">
      <c r="A1307">
        <v>17</v>
      </c>
      <c r="B1307">
        <v>112</v>
      </c>
      <c r="C1307">
        <v>2024</v>
      </c>
      <c r="D1307">
        <v>4</v>
      </c>
      <c r="E1307">
        <v>99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99</v>
      </c>
      <c r="M1307">
        <v>10</v>
      </c>
      <c r="N1307">
        <v>99</v>
      </c>
      <c r="O1307">
        <v>99</v>
      </c>
      <c r="P1307">
        <v>99</v>
      </c>
      <c r="Q1307">
        <v>23</v>
      </c>
      <c r="R1307">
        <v>23</v>
      </c>
      <c r="S1307">
        <v>9.4347826086956506</v>
      </c>
      <c r="T1307">
        <v>10</v>
      </c>
      <c r="U1307">
        <v>53.178260869565214</v>
      </c>
      <c r="V1307">
        <v>0</v>
      </c>
      <c r="W1307">
        <v>100</v>
      </c>
      <c r="X1307">
        <v>100</v>
      </c>
      <c r="Y1307">
        <v>100</v>
      </c>
      <c r="Z1307">
        <v>91.304347826086953</v>
      </c>
      <c r="AA1307">
        <v>9.1953653979335179</v>
      </c>
      <c r="AB1307">
        <v>1.7402170518425628</v>
      </c>
      <c r="AC1307">
        <v>0</v>
      </c>
      <c r="AD1307">
        <v>54.699209075657315</v>
      </c>
      <c r="AG1307">
        <v>5.5961070559610704</v>
      </c>
      <c r="AH1307">
        <v>7.6109818172766976</v>
      </c>
      <c r="AI1307">
        <v>20</v>
      </c>
      <c r="AJ1307">
        <v>121.75500000000002</v>
      </c>
      <c r="AK1307">
        <v>29.381750121107657</v>
      </c>
    </row>
    <row r="1308" spans="1:37">
      <c r="A1308">
        <v>17</v>
      </c>
      <c r="B1308">
        <v>113</v>
      </c>
      <c r="C1308">
        <v>2024</v>
      </c>
      <c r="D1308">
        <v>5</v>
      </c>
      <c r="E1308">
        <v>99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99</v>
      </c>
      <c r="M1308">
        <v>10</v>
      </c>
      <c r="N1308">
        <v>99</v>
      </c>
      <c r="O1308">
        <v>99</v>
      </c>
      <c r="P1308">
        <v>99</v>
      </c>
      <c r="Q1308">
        <v>6</v>
      </c>
      <c r="R1308">
        <v>6</v>
      </c>
      <c r="S1308">
        <v>8.8333333333333357</v>
      </c>
      <c r="T1308">
        <v>10</v>
      </c>
      <c r="U1308">
        <v>45.066666666666677</v>
      </c>
      <c r="V1308">
        <v>0</v>
      </c>
      <c r="W1308">
        <v>100</v>
      </c>
      <c r="X1308">
        <v>100</v>
      </c>
      <c r="Y1308">
        <v>100</v>
      </c>
      <c r="Z1308">
        <v>66.666666666666686</v>
      </c>
      <c r="AA1308">
        <v>12.333108106051579</v>
      </c>
      <c r="AB1308">
        <v>1.5723301886760963</v>
      </c>
      <c r="AC1308">
        <v>0</v>
      </c>
      <c r="AD1308">
        <v>95.458849621428513</v>
      </c>
      <c r="AG1308">
        <v>4.4444444444444446</v>
      </c>
      <c r="AH1308">
        <v>4.8972199583446523</v>
      </c>
      <c r="AI1308">
        <v>6</v>
      </c>
      <c r="AJ1308">
        <v>116.76666666666669</v>
      </c>
      <c r="AK1308">
        <v>27.822806096182958</v>
      </c>
    </row>
    <row r="1309" spans="1:37">
      <c r="A1309">
        <v>17</v>
      </c>
      <c r="B1309">
        <v>114</v>
      </c>
      <c r="C1309">
        <v>2024</v>
      </c>
      <c r="D1309">
        <v>6</v>
      </c>
      <c r="E1309">
        <v>99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99</v>
      </c>
      <c r="M1309">
        <v>10</v>
      </c>
      <c r="N1309">
        <v>99</v>
      </c>
      <c r="O1309">
        <v>99</v>
      </c>
      <c r="P1309">
        <v>99</v>
      </c>
      <c r="Q1309">
        <v>1</v>
      </c>
      <c r="R1309">
        <v>1</v>
      </c>
      <c r="S1309">
        <v>8</v>
      </c>
      <c r="T1309">
        <v>10</v>
      </c>
      <c r="U1309">
        <v>38.700000000000003</v>
      </c>
      <c r="V1309">
        <v>0</v>
      </c>
      <c r="W1309">
        <v>100</v>
      </c>
      <c r="X1309">
        <v>100</v>
      </c>
      <c r="Y1309">
        <v>100</v>
      </c>
      <c r="Z1309">
        <v>100</v>
      </c>
      <c r="AA1309">
        <v>0</v>
      </c>
      <c r="AB1309">
        <v>0</v>
      </c>
      <c r="AC1309">
        <v>0</v>
      </c>
      <c r="AG1309">
        <v>1.1235955056179776</v>
      </c>
      <c r="AH1309">
        <v>1.1446656215800524</v>
      </c>
      <c r="AI1309">
        <v>1</v>
      </c>
      <c r="AJ1309">
        <v>117.2</v>
      </c>
      <c r="AK1309">
        <v>24.039649424934808</v>
      </c>
    </row>
    <row r="1310" spans="1:37">
      <c r="A1310">
        <v>17</v>
      </c>
      <c r="B1310">
        <v>115</v>
      </c>
      <c r="C1310">
        <v>2024</v>
      </c>
      <c r="D1310">
        <v>7</v>
      </c>
      <c r="E1310">
        <v>99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99</v>
      </c>
      <c r="M1310">
        <v>10</v>
      </c>
      <c r="N1310">
        <v>99</v>
      </c>
      <c r="O1310">
        <v>99</v>
      </c>
      <c r="P1310">
        <v>99</v>
      </c>
      <c r="Q1310">
        <v>3</v>
      </c>
      <c r="R1310">
        <v>6</v>
      </c>
      <c r="S1310">
        <v>8.6666666666666643</v>
      </c>
      <c r="T1310">
        <v>10</v>
      </c>
      <c r="U1310">
        <v>39.883333333333326</v>
      </c>
      <c r="V1310">
        <v>0</v>
      </c>
      <c r="W1310">
        <v>100</v>
      </c>
      <c r="X1310">
        <v>100</v>
      </c>
      <c r="Y1310">
        <v>100</v>
      </c>
      <c r="Z1310">
        <v>50</v>
      </c>
      <c r="AA1310">
        <v>10.547735407291096</v>
      </c>
      <c r="AB1310">
        <v>0.94280904158206635</v>
      </c>
      <c r="AC1310">
        <v>0</v>
      </c>
      <c r="AD1310">
        <v>88.602854203397584</v>
      </c>
      <c r="AG1310">
        <v>24</v>
      </c>
      <c r="AH1310">
        <v>24.619341563786005</v>
      </c>
      <c r="AI1310">
        <v>6</v>
      </c>
      <c r="AJ1310">
        <v>114.26666666666664</v>
      </c>
      <c r="AK1310">
        <v>26.215956316306343</v>
      </c>
    </row>
    <row r="1311" spans="1:37">
      <c r="A1311">
        <v>17</v>
      </c>
      <c r="B1311">
        <v>116</v>
      </c>
      <c r="C1311">
        <v>2024</v>
      </c>
      <c r="D1311">
        <v>8</v>
      </c>
      <c r="E1311">
        <v>99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99</v>
      </c>
      <c r="M1311">
        <v>10</v>
      </c>
      <c r="N1311">
        <v>99</v>
      </c>
      <c r="O1311">
        <v>99</v>
      </c>
      <c r="P1311">
        <v>99</v>
      </c>
      <c r="Q1311">
        <v>18</v>
      </c>
      <c r="R1311">
        <v>20</v>
      </c>
      <c r="S1311">
        <v>9.9</v>
      </c>
      <c r="T1311">
        <v>10</v>
      </c>
      <c r="U1311">
        <v>49.07500000000001</v>
      </c>
      <c r="V1311">
        <v>0</v>
      </c>
      <c r="W1311">
        <v>100</v>
      </c>
      <c r="X1311">
        <v>100</v>
      </c>
      <c r="Y1311">
        <v>100</v>
      </c>
      <c r="Z1311">
        <v>70</v>
      </c>
      <c r="AA1311">
        <v>14.212349383546661</v>
      </c>
      <c r="AB1311">
        <v>1.2206555615733696</v>
      </c>
      <c r="AC1311">
        <v>0</v>
      </c>
      <c r="AD1311">
        <v>92.011455519269376</v>
      </c>
      <c r="AG1311">
        <v>15.151515151515152</v>
      </c>
      <c r="AH1311">
        <v>17.138716211496828</v>
      </c>
      <c r="AI1311">
        <v>20</v>
      </c>
      <c r="AJ1311">
        <v>119.655</v>
      </c>
      <c r="AK1311">
        <v>27.911228760456058</v>
      </c>
    </row>
    <row r="1312" spans="1:37">
      <c r="A1312">
        <v>17</v>
      </c>
      <c r="B1312">
        <v>117</v>
      </c>
      <c r="C1312">
        <v>2024</v>
      </c>
      <c r="D1312">
        <v>9</v>
      </c>
      <c r="E1312">
        <v>99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99</v>
      </c>
      <c r="M1312">
        <v>10</v>
      </c>
      <c r="N1312">
        <v>99</v>
      </c>
      <c r="O1312">
        <v>99</v>
      </c>
      <c r="P1312">
        <v>99</v>
      </c>
      <c r="Q1312">
        <v>26</v>
      </c>
      <c r="R1312">
        <v>29</v>
      </c>
      <c r="S1312">
        <v>9.7586206896551744</v>
      </c>
      <c r="T1312">
        <v>10</v>
      </c>
      <c r="U1312">
        <v>45.082758620689667</v>
      </c>
      <c r="V1312">
        <v>0</v>
      </c>
      <c r="W1312">
        <v>100</v>
      </c>
      <c r="X1312">
        <v>100</v>
      </c>
      <c r="Y1312">
        <v>100</v>
      </c>
      <c r="Z1312">
        <v>86.206896551724128</v>
      </c>
      <c r="AA1312">
        <v>11.546668991696469</v>
      </c>
      <c r="AB1312">
        <v>1.1642719321471791</v>
      </c>
      <c r="AC1312">
        <v>0</v>
      </c>
      <c r="AD1312">
        <v>87.359294882273986</v>
      </c>
      <c r="AG1312">
        <v>12.719298245614032</v>
      </c>
      <c r="AH1312">
        <v>14.713031735313972</v>
      </c>
      <c r="AI1312">
        <v>29</v>
      </c>
      <c r="AJ1312">
        <v>116.15172413793098</v>
      </c>
      <c r="AK1312">
        <v>28.35965572208562</v>
      </c>
    </row>
    <row r="1313" spans="1:37">
      <c r="A1313">
        <v>17</v>
      </c>
      <c r="B1313">
        <v>118</v>
      </c>
      <c r="C1313">
        <v>2024</v>
      </c>
      <c r="D1313">
        <v>10</v>
      </c>
      <c r="E1313">
        <v>99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99</v>
      </c>
      <c r="M1313">
        <v>10</v>
      </c>
      <c r="N1313">
        <v>99</v>
      </c>
      <c r="O1313">
        <v>99</v>
      </c>
      <c r="P1313">
        <v>99</v>
      </c>
      <c r="Q1313">
        <v>51</v>
      </c>
      <c r="R1313">
        <v>54</v>
      </c>
      <c r="S1313">
        <v>9.7407407407407387</v>
      </c>
      <c r="T1313">
        <v>10</v>
      </c>
      <c r="U1313">
        <v>45.8</v>
      </c>
      <c r="V1313">
        <v>0</v>
      </c>
      <c r="W1313">
        <v>100</v>
      </c>
      <c r="X1313">
        <v>100</v>
      </c>
      <c r="Y1313">
        <v>100</v>
      </c>
      <c r="Z1313">
        <v>72.222222222222229</v>
      </c>
      <c r="AA1313">
        <v>13.035890627204736</v>
      </c>
      <c r="AB1313">
        <v>1.0747124539664383</v>
      </c>
      <c r="AC1313">
        <v>0</v>
      </c>
      <c r="AD1313">
        <v>84.33229694292578</v>
      </c>
      <c r="AG1313">
        <v>9.9264705882352953</v>
      </c>
      <c r="AH1313">
        <v>11.017315342364457</v>
      </c>
      <c r="AI1313">
        <v>54</v>
      </c>
      <c r="AJ1313">
        <v>117.43333333333337</v>
      </c>
      <c r="AK1313">
        <v>27.578970013549696</v>
      </c>
    </row>
    <row r="1314" spans="1:37">
      <c r="A1314">
        <v>17</v>
      </c>
      <c r="B1314">
        <v>119</v>
      </c>
      <c r="C1314">
        <v>2024</v>
      </c>
      <c r="D1314">
        <v>11</v>
      </c>
      <c r="E1314">
        <v>99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99</v>
      </c>
      <c r="M1314">
        <v>10</v>
      </c>
      <c r="N1314">
        <v>99</v>
      </c>
      <c r="O1314">
        <v>99</v>
      </c>
      <c r="P1314">
        <v>99</v>
      </c>
      <c r="Q1314">
        <v>4</v>
      </c>
      <c r="R1314">
        <v>4</v>
      </c>
      <c r="S1314">
        <v>10.75</v>
      </c>
      <c r="T1314">
        <v>10</v>
      </c>
      <c r="U1314">
        <v>59.274999999999999</v>
      </c>
      <c r="V1314">
        <v>0</v>
      </c>
      <c r="W1314">
        <v>100</v>
      </c>
      <c r="X1314">
        <v>100</v>
      </c>
      <c r="Y1314">
        <v>100</v>
      </c>
      <c r="Z1314">
        <v>100</v>
      </c>
      <c r="AA1314">
        <v>10.259477325867998</v>
      </c>
      <c r="AB1314">
        <v>1.0897247358851685</v>
      </c>
      <c r="AC1314">
        <v>0</v>
      </c>
      <c r="AD1314">
        <v>89.613098629124138</v>
      </c>
      <c r="AG1314">
        <v>1.2944983818770228</v>
      </c>
      <c r="AH1314">
        <v>1.8754647134201328</v>
      </c>
      <c r="AI1314">
        <v>4</v>
      </c>
      <c r="AJ1314">
        <v>122.27500000000001</v>
      </c>
      <c r="AK1314">
        <v>32.2725998031773</v>
      </c>
    </row>
    <row r="1315" spans="1:37">
      <c r="A1315">
        <v>17</v>
      </c>
      <c r="B1315">
        <v>120</v>
      </c>
      <c r="C1315">
        <v>2024</v>
      </c>
      <c r="D1315">
        <v>12</v>
      </c>
      <c r="E1315">
        <v>99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99</v>
      </c>
      <c r="M1315">
        <v>10</v>
      </c>
      <c r="N1315">
        <v>99</v>
      </c>
      <c r="O1315">
        <v>99</v>
      </c>
      <c r="P1315">
        <v>99</v>
      </c>
      <c r="Q1315">
        <v>1</v>
      </c>
      <c r="R1315">
        <v>1</v>
      </c>
      <c r="S1315">
        <v>10</v>
      </c>
      <c r="T1315">
        <v>10</v>
      </c>
      <c r="U1315">
        <v>56.3</v>
      </c>
      <c r="V1315">
        <v>0</v>
      </c>
      <c r="W1315">
        <v>100</v>
      </c>
      <c r="X1315">
        <v>100</v>
      </c>
      <c r="Y1315">
        <v>100</v>
      </c>
      <c r="Z1315">
        <v>100</v>
      </c>
      <c r="AA1315">
        <v>0</v>
      </c>
      <c r="AB1315">
        <v>0</v>
      </c>
      <c r="AC1315">
        <v>0</v>
      </c>
      <c r="AG1315">
        <v>0.95238095238095277</v>
      </c>
      <c r="AH1315">
        <v>1.392668084895859</v>
      </c>
      <c r="AI1315">
        <v>1</v>
      </c>
      <c r="AJ1315">
        <v>128.19999999999999</v>
      </c>
      <c r="AK1315">
        <v>26.720483929814964</v>
      </c>
    </row>
    <row r="1316" spans="1:37">
      <c r="A1316">
        <v>17</v>
      </c>
      <c r="B1316">
        <v>121</v>
      </c>
      <c r="C1316">
        <v>2024</v>
      </c>
      <c r="D1316">
        <v>1</v>
      </c>
      <c r="E1316">
        <v>99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99</v>
      </c>
      <c r="M1316">
        <v>11</v>
      </c>
      <c r="N1316">
        <v>99</v>
      </c>
      <c r="O1316">
        <v>99</v>
      </c>
      <c r="P1316">
        <v>99</v>
      </c>
      <c r="Q1316">
        <v>2</v>
      </c>
      <c r="R1316">
        <v>2</v>
      </c>
      <c r="S1316">
        <v>9.5</v>
      </c>
      <c r="T1316">
        <v>11</v>
      </c>
      <c r="U1316">
        <v>54.25</v>
      </c>
      <c r="V1316">
        <v>0</v>
      </c>
      <c r="W1316">
        <v>100</v>
      </c>
      <c r="X1316">
        <v>100</v>
      </c>
      <c r="Y1316">
        <v>100</v>
      </c>
      <c r="Z1316">
        <v>100</v>
      </c>
      <c r="AA1316">
        <v>3.050000000000114</v>
      </c>
      <c r="AB1316">
        <v>1.5</v>
      </c>
      <c r="AC1316">
        <v>0</v>
      </c>
      <c r="AD1316">
        <v>99.999999999997314</v>
      </c>
      <c r="AG1316">
        <v>0.69930069930069916</v>
      </c>
      <c r="AH1316">
        <v>0.91696598351996605</v>
      </c>
      <c r="AI1316">
        <v>1</v>
      </c>
      <c r="AJ1316">
        <v>119.7</v>
      </c>
      <c r="AK1316">
        <v>29.852967610014677</v>
      </c>
    </row>
    <row r="1317" spans="1:37">
      <c r="A1317">
        <v>17</v>
      </c>
      <c r="B1317">
        <v>122</v>
      </c>
      <c r="C1317">
        <v>2024</v>
      </c>
      <c r="D1317">
        <v>2</v>
      </c>
      <c r="E1317">
        <v>99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99</v>
      </c>
      <c r="M1317">
        <v>11</v>
      </c>
      <c r="N1317">
        <v>99</v>
      </c>
      <c r="O1317">
        <v>99</v>
      </c>
      <c r="P1317">
        <v>99</v>
      </c>
      <c r="Q1317">
        <v>2</v>
      </c>
      <c r="R1317">
        <v>2</v>
      </c>
      <c r="S1317">
        <v>8.5</v>
      </c>
      <c r="T1317">
        <v>11</v>
      </c>
      <c r="U1317">
        <v>43.7</v>
      </c>
      <c r="V1317">
        <v>0</v>
      </c>
      <c r="W1317">
        <v>100</v>
      </c>
      <c r="X1317">
        <v>100</v>
      </c>
      <c r="Y1317">
        <v>100</v>
      </c>
      <c r="Z1317">
        <v>100</v>
      </c>
      <c r="AA1317">
        <v>5.0999999999999988</v>
      </c>
      <c r="AB1317">
        <v>0.5</v>
      </c>
      <c r="AC1317">
        <v>0</v>
      </c>
      <c r="AD1317">
        <v>99.999999999998238</v>
      </c>
      <c r="AG1317">
        <v>0.63291139240506322</v>
      </c>
      <c r="AH1317">
        <v>0.6653927263591447</v>
      </c>
      <c r="AI1317">
        <v>2</v>
      </c>
      <c r="AJ1317">
        <v>114</v>
      </c>
      <c r="AK1317">
        <v>29.365910214450292</v>
      </c>
    </row>
    <row r="1318" spans="1:37">
      <c r="A1318">
        <v>17</v>
      </c>
      <c r="B1318">
        <v>123</v>
      </c>
      <c r="C1318">
        <v>2024</v>
      </c>
      <c r="D1318">
        <v>3</v>
      </c>
      <c r="E1318">
        <v>99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99</v>
      </c>
      <c r="M1318">
        <v>11</v>
      </c>
      <c r="N1318">
        <v>99</v>
      </c>
      <c r="O1318">
        <v>99</v>
      </c>
      <c r="P1318">
        <v>99</v>
      </c>
      <c r="Q1318">
        <v>62</v>
      </c>
      <c r="R1318">
        <v>65</v>
      </c>
      <c r="S1318">
        <v>9.5692307692307672</v>
      </c>
      <c r="T1318">
        <v>11</v>
      </c>
      <c r="U1318">
        <v>53.646153846153858</v>
      </c>
      <c r="V1318">
        <v>0</v>
      </c>
      <c r="W1318">
        <v>100</v>
      </c>
      <c r="X1318">
        <v>100</v>
      </c>
      <c r="Y1318">
        <v>100</v>
      </c>
      <c r="Z1318">
        <v>96.923076923076891</v>
      </c>
      <c r="AA1318">
        <v>10.844439580839769</v>
      </c>
      <c r="AB1318">
        <v>1.3122995761314589</v>
      </c>
      <c r="AC1318">
        <v>0</v>
      </c>
      <c r="AD1318">
        <v>76.894389527518939</v>
      </c>
      <c r="AG1318">
        <v>2.9830197338228537</v>
      </c>
      <c r="AH1318">
        <v>3.6379987772484776</v>
      </c>
      <c r="AI1318">
        <v>62</v>
      </c>
      <c r="AJ1318">
        <v>120.99354838709679</v>
      </c>
      <c r="AK1318">
        <v>29.570906344803127</v>
      </c>
    </row>
    <row r="1319" spans="1:37">
      <c r="A1319">
        <v>17</v>
      </c>
      <c r="B1319">
        <v>124</v>
      </c>
      <c r="C1319">
        <v>2024</v>
      </c>
      <c r="D1319">
        <v>4</v>
      </c>
      <c r="E1319">
        <v>99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99</v>
      </c>
      <c r="M1319">
        <v>11</v>
      </c>
      <c r="N1319">
        <v>99</v>
      </c>
      <c r="O1319">
        <v>99</v>
      </c>
      <c r="P1319">
        <v>99</v>
      </c>
      <c r="Q1319">
        <v>15</v>
      </c>
      <c r="R1319">
        <v>16</v>
      </c>
      <c r="S1319">
        <v>8.75</v>
      </c>
      <c r="T1319">
        <v>11</v>
      </c>
      <c r="U1319">
        <v>45.45</v>
      </c>
      <c r="V1319">
        <v>0</v>
      </c>
      <c r="W1319">
        <v>100</v>
      </c>
      <c r="X1319">
        <v>100</v>
      </c>
      <c r="Y1319">
        <v>100</v>
      </c>
      <c r="Z1319">
        <v>81.25</v>
      </c>
      <c r="AA1319">
        <v>10.836050941187018</v>
      </c>
      <c r="AB1319">
        <v>1.299038105676658</v>
      </c>
      <c r="AC1319">
        <v>0</v>
      </c>
      <c r="AD1319">
        <v>61.450182735337357</v>
      </c>
      <c r="AG1319">
        <v>3.892944038929441</v>
      </c>
      <c r="AH1319">
        <v>4.5251459222660593</v>
      </c>
      <c r="AI1319">
        <v>12</v>
      </c>
      <c r="AJ1319">
        <v>118.19166666666663</v>
      </c>
      <c r="AK1319">
        <v>27.74513053258076</v>
      </c>
    </row>
    <row r="1320" spans="1:37">
      <c r="A1320">
        <v>17</v>
      </c>
      <c r="B1320">
        <v>125</v>
      </c>
      <c r="C1320">
        <v>2024</v>
      </c>
      <c r="D1320">
        <v>5</v>
      </c>
      <c r="E1320">
        <v>99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99</v>
      </c>
      <c r="M1320">
        <v>11</v>
      </c>
      <c r="N1320">
        <v>99</v>
      </c>
      <c r="O1320">
        <v>99</v>
      </c>
      <c r="P1320">
        <v>99</v>
      </c>
      <c r="Q1320">
        <v>8</v>
      </c>
      <c r="R1320">
        <v>8</v>
      </c>
      <c r="S1320">
        <v>9.5</v>
      </c>
      <c r="T1320">
        <v>11</v>
      </c>
      <c r="U1320">
        <v>51.062500000000007</v>
      </c>
      <c r="V1320">
        <v>0</v>
      </c>
      <c r="W1320">
        <v>100</v>
      </c>
      <c r="X1320">
        <v>100</v>
      </c>
      <c r="Y1320">
        <v>100</v>
      </c>
      <c r="Z1320">
        <v>75</v>
      </c>
      <c r="AA1320">
        <v>12.470358605509272</v>
      </c>
      <c r="AB1320">
        <v>1.58113883008419</v>
      </c>
      <c r="AC1320">
        <v>0</v>
      </c>
      <c r="AD1320">
        <v>76.423738882072257</v>
      </c>
      <c r="AG1320">
        <v>5.9259259259259265</v>
      </c>
      <c r="AH1320">
        <v>7.3983518971294044</v>
      </c>
      <c r="AI1320">
        <v>7</v>
      </c>
      <c r="AJ1320">
        <v>119.87142857142859</v>
      </c>
      <c r="AK1320">
        <v>27.945939038293705</v>
      </c>
    </row>
    <row r="1321" spans="1:37">
      <c r="A1321">
        <v>17</v>
      </c>
      <c r="B1321">
        <v>126</v>
      </c>
      <c r="C1321">
        <v>2024</v>
      </c>
      <c r="D1321">
        <v>6</v>
      </c>
      <c r="E1321">
        <v>99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99</v>
      </c>
      <c r="L1321">
        <v>99</v>
      </c>
      <c r="M1321">
        <v>11</v>
      </c>
      <c r="N1321">
        <v>99</v>
      </c>
      <c r="O1321">
        <v>99</v>
      </c>
      <c r="P1321">
        <v>99</v>
      </c>
      <c r="Q1321">
        <v>5</v>
      </c>
      <c r="R1321">
        <v>5</v>
      </c>
      <c r="S1321">
        <v>9.1999999999999993</v>
      </c>
      <c r="T1321">
        <v>11</v>
      </c>
      <c r="U1321">
        <v>45.46</v>
      </c>
      <c r="V1321">
        <v>0</v>
      </c>
      <c r="W1321">
        <v>100</v>
      </c>
      <c r="X1321">
        <v>100</v>
      </c>
      <c r="Y1321">
        <v>100</v>
      </c>
      <c r="Z1321">
        <v>100</v>
      </c>
      <c r="AA1321">
        <v>6.9436589778012312</v>
      </c>
      <c r="AB1321">
        <v>0.97979589711327819</v>
      </c>
      <c r="AC1321">
        <v>0</v>
      </c>
      <c r="AD1321">
        <v>94.77657908196106</v>
      </c>
      <c r="AG1321">
        <v>5.617977528089888</v>
      </c>
      <c r="AH1321">
        <v>6.7230619065929194</v>
      </c>
      <c r="AI1321">
        <v>5</v>
      </c>
      <c r="AJ1321">
        <v>117.16</v>
      </c>
      <c r="AK1321">
        <v>28.079719972699696</v>
      </c>
    </row>
    <row r="1322" spans="1:37">
      <c r="A1322">
        <v>17</v>
      </c>
      <c r="B1322">
        <v>127</v>
      </c>
      <c r="C1322">
        <v>2024</v>
      </c>
      <c r="D1322">
        <v>7</v>
      </c>
      <c r="E1322">
        <v>99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99</v>
      </c>
      <c r="M1322">
        <v>11</v>
      </c>
      <c r="N1322">
        <v>99</v>
      </c>
      <c r="O1322">
        <v>99</v>
      </c>
      <c r="P1322">
        <v>99</v>
      </c>
      <c r="Q1322">
        <v>2</v>
      </c>
      <c r="R1322">
        <v>2</v>
      </c>
      <c r="S1322">
        <v>9.5</v>
      </c>
      <c r="T1322">
        <v>11</v>
      </c>
      <c r="U1322">
        <v>51.7</v>
      </c>
      <c r="V1322">
        <v>0</v>
      </c>
      <c r="W1322">
        <v>100</v>
      </c>
      <c r="X1322">
        <v>100</v>
      </c>
      <c r="Y1322">
        <v>100</v>
      </c>
      <c r="Z1322">
        <v>50</v>
      </c>
      <c r="AA1322">
        <v>17.799999999999986</v>
      </c>
      <c r="AB1322">
        <v>2.5</v>
      </c>
      <c r="AC1322">
        <v>0</v>
      </c>
      <c r="AD1322">
        <v>99.999999999999915</v>
      </c>
      <c r="AG1322">
        <v>8</v>
      </c>
      <c r="AH1322">
        <v>10.637860082304528</v>
      </c>
      <c r="AI1322">
        <v>2</v>
      </c>
      <c r="AJ1322">
        <v>119.9</v>
      </c>
      <c r="AK1322">
        <v>28.907123817734487</v>
      </c>
    </row>
    <row r="1323" spans="1:37">
      <c r="A1323">
        <v>17</v>
      </c>
      <c r="B1323">
        <v>128</v>
      </c>
      <c r="C1323">
        <v>2024</v>
      </c>
      <c r="D1323">
        <v>8</v>
      </c>
      <c r="E1323">
        <v>99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99</v>
      </c>
      <c r="M1323">
        <v>11</v>
      </c>
      <c r="N1323">
        <v>99</v>
      </c>
      <c r="O1323">
        <v>99</v>
      </c>
      <c r="P1323">
        <v>99</v>
      </c>
      <c r="Q1323">
        <v>9</v>
      </c>
      <c r="R1323">
        <v>9</v>
      </c>
      <c r="S1323">
        <v>10.222222222222221</v>
      </c>
      <c r="T1323">
        <v>11</v>
      </c>
      <c r="U1323">
        <v>48.277777777777779</v>
      </c>
      <c r="V1323">
        <v>0</v>
      </c>
      <c r="W1323">
        <v>100</v>
      </c>
      <c r="X1323">
        <v>100</v>
      </c>
      <c r="Y1323">
        <v>100</v>
      </c>
      <c r="Z1323">
        <v>77.777777777777771</v>
      </c>
      <c r="AA1323">
        <v>12.430319364608993</v>
      </c>
      <c r="AB1323">
        <v>0.91624569458171523</v>
      </c>
      <c r="AC1323">
        <v>0</v>
      </c>
      <c r="AD1323">
        <v>91.845515015655295</v>
      </c>
      <c r="AG1323">
        <v>6.8181818181818192</v>
      </c>
      <c r="AH1323">
        <v>7.5871341761542226</v>
      </c>
      <c r="AI1323">
        <v>9</v>
      </c>
      <c r="AJ1323">
        <v>116.94444444444444</v>
      </c>
      <c r="AK1323">
        <v>29.488941635847475</v>
      </c>
    </row>
    <row r="1324" spans="1:37">
      <c r="A1324">
        <v>17</v>
      </c>
      <c r="B1324">
        <v>129</v>
      </c>
      <c r="C1324">
        <v>2024</v>
      </c>
      <c r="D1324">
        <v>9</v>
      </c>
      <c r="E1324">
        <v>99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99</v>
      </c>
      <c r="M1324">
        <v>11</v>
      </c>
      <c r="N1324">
        <v>99</v>
      </c>
      <c r="O1324">
        <v>99</v>
      </c>
      <c r="P1324">
        <v>99</v>
      </c>
      <c r="Q1324">
        <v>20</v>
      </c>
      <c r="R1324">
        <v>21</v>
      </c>
      <c r="S1324">
        <v>10.285714285714288</v>
      </c>
      <c r="T1324">
        <v>11</v>
      </c>
      <c r="U1324">
        <v>48.542857142857152</v>
      </c>
      <c r="V1324">
        <v>0</v>
      </c>
      <c r="W1324">
        <v>100</v>
      </c>
      <c r="X1324">
        <v>100</v>
      </c>
      <c r="Y1324">
        <v>100</v>
      </c>
      <c r="Z1324">
        <v>71.428571428571445</v>
      </c>
      <c r="AA1324">
        <v>14.181093094699875</v>
      </c>
      <c r="AB1324">
        <v>1.2399253872658509</v>
      </c>
      <c r="AC1324">
        <v>0</v>
      </c>
      <c r="AD1324">
        <v>92.035121782896496</v>
      </c>
      <c r="AG1324">
        <v>9.2105263157894726</v>
      </c>
      <c r="AH1324">
        <v>11.471978392977716</v>
      </c>
      <c r="AI1324">
        <v>21</v>
      </c>
      <c r="AJ1324">
        <v>116.13809523809522</v>
      </c>
      <c r="AK1324">
        <v>30.216041786269525</v>
      </c>
    </row>
    <row r="1325" spans="1:37">
      <c r="A1325">
        <v>17</v>
      </c>
      <c r="B1325">
        <v>130</v>
      </c>
      <c r="C1325">
        <v>2024</v>
      </c>
      <c r="D1325">
        <v>10</v>
      </c>
      <c r="E1325">
        <v>99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99</v>
      </c>
      <c r="L1325">
        <v>99</v>
      </c>
      <c r="M1325">
        <v>11</v>
      </c>
      <c r="N1325">
        <v>99</v>
      </c>
      <c r="O1325">
        <v>99</v>
      </c>
      <c r="P1325">
        <v>99</v>
      </c>
      <c r="Q1325">
        <v>25</v>
      </c>
      <c r="R1325">
        <v>25</v>
      </c>
      <c r="S1325">
        <v>10</v>
      </c>
      <c r="T1325">
        <v>11</v>
      </c>
      <c r="U1325">
        <v>47.016000000000005</v>
      </c>
      <c r="V1325">
        <v>0</v>
      </c>
      <c r="W1325">
        <v>100</v>
      </c>
      <c r="X1325">
        <v>100</v>
      </c>
      <c r="Y1325">
        <v>100</v>
      </c>
      <c r="Z1325">
        <v>84</v>
      </c>
      <c r="AA1325">
        <v>10.641679566684914</v>
      </c>
      <c r="AB1325">
        <v>1.019803902718557</v>
      </c>
      <c r="AC1325">
        <v>0</v>
      </c>
      <c r="AD1325">
        <v>83.188770011942992</v>
      </c>
      <c r="AG1325">
        <v>4.5955882352941186</v>
      </c>
      <c r="AH1325">
        <v>5.2360312362183343</v>
      </c>
      <c r="AI1325">
        <v>25</v>
      </c>
      <c r="AJ1325">
        <v>117.396</v>
      </c>
      <c r="AK1325">
        <v>28.648852297037912</v>
      </c>
    </row>
    <row r="1326" spans="1:37">
      <c r="A1326">
        <v>17</v>
      </c>
      <c r="B1326">
        <v>131</v>
      </c>
      <c r="C1326">
        <v>2024</v>
      </c>
      <c r="D1326">
        <v>11</v>
      </c>
      <c r="E1326">
        <v>99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99</v>
      </c>
      <c r="L1326">
        <v>99</v>
      </c>
      <c r="M1326">
        <v>11</v>
      </c>
      <c r="N1326">
        <v>99</v>
      </c>
      <c r="O1326">
        <v>99</v>
      </c>
      <c r="P1326">
        <v>99</v>
      </c>
      <c r="Q1326">
        <v>4</v>
      </c>
      <c r="R1326">
        <v>5</v>
      </c>
      <c r="S1326">
        <v>9.4</v>
      </c>
      <c r="T1326">
        <v>11</v>
      </c>
      <c r="U1326">
        <v>46.599999999999994</v>
      </c>
      <c r="V1326">
        <v>0</v>
      </c>
      <c r="W1326">
        <v>100</v>
      </c>
      <c r="X1326">
        <v>100</v>
      </c>
      <c r="Y1326">
        <v>100</v>
      </c>
      <c r="Z1326">
        <v>60</v>
      </c>
      <c r="AA1326">
        <v>16.669973005377077</v>
      </c>
      <c r="AB1326">
        <v>1.0198039027185499</v>
      </c>
      <c r="AC1326">
        <v>0</v>
      </c>
      <c r="AD1326">
        <v>92.705317782483519</v>
      </c>
      <c r="AG1326">
        <v>1.6181229773462784</v>
      </c>
      <c r="AH1326">
        <v>1.8430336492066253</v>
      </c>
      <c r="AI1326">
        <v>5</v>
      </c>
      <c r="AJ1326">
        <v>118.23999999999998</v>
      </c>
      <c r="AK1326">
        <v>26.838058133195407</v>
      </c>
    </row>
    <row r="1327" spans="1:37">
      <c r="A1327">
        <v>17</v>
      </c>
      <c r="B1327">
        <v>132</v>
      </c>
      <c r="C1327">
        <v>2024</v>
      </c>
      <c r="D1327">
        <v>12</v>
      </c>
      <c r="E1327">
        <v>99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99</v>
      </c>
      <c r="M1327">
        <v>11</v>
      </c>
      <c r="N1327">
        <v>99</v>
      </c>
      <c r="O1327">
        <v>99</v>
      </c>
      <c r="P1327">
        <v>99</v>
      </c>
      <c r="R1327">
        <v>0</v>
      </c>
    </row>
    <row r="1328" spans="1:37">
      <c r="A1328">
        <v>17</v>
      </c>
      <c r="B1328">
        <v>133</v>
      </c>
      <c r="C1328">
        <v>2024</v>
      </c>
      <c r="D1328">
        <v>1</v>
      </c>
      <c r="E1328">
        <v>99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99</v>
      </c>
      <c r="L1328">
        <v>99</v>
      </c>
      <c r="M1328">
        <v>12</v>
      </c>
      <c r="N1328">
        <v>99</v>
      </c>
      <c r="O1328">
        <v>99</v>
      </c>
      <c r="P1328">
        <v>99</v>
      </c>
      <c r="Q1328">
        <v>1</v>
      </c>
      <c r="R1328">
        <v>1</v>
      </c>
      <c r="S1328">
        <v>9</v>
      </c>
      <c r="T1328">
        <v>12</v>
      </c>
      <c r="U1328">
        <v>46.6</v>
      </c>
      <c r="V1328">
        <v>0</v>
      </c>
      <c r="W1328">
        <v>100</v>
      </c>
      <c r="X1328">
        <v>100</v>
      </c>
      <c r="Y1328">
        <v>100</v>
      </c>
      <c r="Z1328">
        <v>100</v>
      </c>
      <c r="AA1328">
        <v>0</v>
      </c>
      <c r="AB1328">
        <v>0</v>
      </c>
      <c r="AC1328">
        <v>0</v>
      </c>
      <c r="AG1328">
        <v>0.34965034965034958</v>
      </c>
      <c r="AH1328">
        <v>0.39383055144728502</v>
      </c>
      <c r="AI1328">
        <v>0</v>
      </c>
    </row>
    <row r="1329" spans="1:37">
      <c r="A1329">
        <v>17</v>
      </c>
      <c r="B1329">
        <v>134</v>
      </c>
      <c r="C1329">
        <v>2024</v>
      </c>
      <c r="D1329">
        <v>2</v>
      </c>
      <c r="E1329">
        <v>99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99</v>
      </c>
      <c r="L1329">
        <v>99</v>
      </c>
      <c r="M1329">
        <v>12</v>
      </c>
      <c r="N1329">
        <v>99</v>
      </c>
      <c r="O1329">
        <v>99</v>
      </c>
      <c r="P1329">
        <v>99</v>
      </c>
      <c r="R1329">
        <v>0</v>
      </c>
    </row>
    <row r="1330" spans="1:37">
      <c r="A1330">
        <v>17</v>
      </c>
      <c r="B1330">
        <v>135</v>
      </c>
      <c r="C1330">
        <v>2024</v>
      </c>
      <c r="D1330">
        <v>3</v>
      </c>
      <c r="E1330">
        <v>99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99</v>
      </c>
      <c r="L1330">
        <v>99</v>
      </c>
      <c r="M1330">
        <v>12</v>
      </c>
      <c r="N1330">
        <v>99</v>
      </c>
      <c r="O1330">
        <v>99</v>
      </c>
      <c r="P1330">
        <v>99</v>
      </c>
      <c r="Q1330">
        <v>20</v>
      </c>
      <c r="R1330">
        <v>21</v>
      </c>
      <c r="S1330">
        <v>10.523809523809524</v>
      </c>
      <c r="T1330">
        <v>12</v>
      </c>
      <c r="U1330">
        <v>57.719047619047601</v>
      </c>
      <c r="V1330">
        <v>0</v>
      </c>
      <c r="W1330">
        <v>100</v>
      </c>
      <c r="X1330">
        <v>100</v>
      </c>
      <c r="Y1330">
        <v>100</v>
      </c>
      <c r="Z1330">
        <v>100</v>
      </c>
      <c r="AA1330">
        <v>7.7811505482720751</v>
      </c>
      <c r="AB1330">
        <v>1.2196427118919748</v>
      </c>
      <c r="AC1330">
        <v>0</v>
      </c>
      <c r="AD1330">
        <v>34.868201735626528</v>
      </c>
      <c r="AG1330">
        <v>0.96374483708122971</v>
      </c>
      <c r="AH1330">
        <v>1.2645879890745275</v>
      </c>
      <c r="AI1330">
        <v>21</v>
      </c>
      <c r="AJ1330">
        <v>119.46190476190478</v>
      </c>
      <c r="AK1330">
        <v>34.098551043907129</v>
      </c>
    </row>
    <row r="1331" spans="1:37">
      <c r="A1331">
        <v>17</v>
      </c>
      <c r="B1331">
        <v>136</v>
      </c>
      <c r="C1331">
        <v>2024</v>
      </c>
      <c r="D1331">
        <v>4</v>
      </c>
      <c r="E1331">
        <v>99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99</v>
      </c>
      <c r="L1331">
        <v>99</v>
      </c>
      <c r="M1331">
        <v>12</v>
      </c>
      <c r="N1331">
        <v>99</v>
      </c>
      <c r="O1331">
        <v>99</v>
      </c>
      <c r="P1331">
        <v>99</v>
      </c>
      <c r="Q1331">
        <v>3</v>
      </c>
      <c r="R1331">
        <v>3</v>
      </c>
      <c r="S1331">
        <v>9.3333333333333357</v>
      </c>
      <c r="T1331">
        <v>12</v>
      </c>
      <c r="U1331">
        <v>52.233333333333341</v>
      </c>
      <c r="V1331">
        <v>0</v>
      </c>
      <c r="W1331">
        <v>100</v>
      </c>
      <c r="X1331">
        <v>100</v>
      </c>
      <c r="Y1331">
        <v>100</v>
      </c>
      <c r="Z1331">
        <v>100</v>
      </c>
      <c r="AA1331">
        <v>1.701633202413168</v>
      </c>
      <c r="AB1331">
        <v>0.47140452079101841</v>
      </c>
      <c r="AC1331">
        <v>0</v>
      </c>
      <c r="AD1331">
        <v>94.190414738984188</v>
      </c>
      <c r="AG1331">
        <v>0.72992700729927051</v>
      </c>
      <c r="AH1331">
        <v>0.97509676295254588</v>
      </c>
      <c r="AI1331">
        <v>3</v>
      </c>
      <c r="AJ1331">
        <v>124.53333333333336</v>
      </c>
      <c r="AK1331">
        <v>27.086572352388711</v>
      </c>
    </row>
    <row r="1332" spans="1:37">
      <c r="A1332">
        <v>17</v>
      </c>
      <c r="B1332">
        <v>137</v>
      </c>
      <c r="C1332">
        <v>2024</v>
      </c>
      <c r="D1332">
        <v>5</v>
      </c>
      <c r="E1332">
        <v>99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99</v>
      </c>
      <c r="M1332">
        <v>12</v>
      </c>
      <c r="N1332">
        <v>99</v>
      </c>
      <c r="O1332">
        <v>99</v>
      </c>
      <c r="P1332">
        <v>99</v>
      </c>
      <c r="Q1332">
        <v>4</v>
      </c>
      <c r="R1332">
        <v>4</v>
      </c>
      <c r="S1332">
        <v>9.25</v>
      </c>
      <c r="T1332">
        <v>12</v>
      </c>
      <c r="U1332">
        <v>50.75</v>
      </c>
      <c r="V1332">
        <v>0</v>
      </c>
      <c r="W1332">
        <v>100</v>
      </c>
      <c r="X1332">
        <v>100</v>
      </c>
      <c r="Y1332">
        <v>100</v>
      </c>
      <c r="Z1332">
        <v>100</v>
      </c>
      <c r="AA1332">
        <v>5.3058929502959371</v>
      </c>
      <c r="AB1332">
        <v>0.4330127018922193</v>
      </c>
      <c r="AC1332">
        <v>0</v>
      </c>
      <c r="AD1332">
        <v>87.594486178191119</v>
      </c>
      <c r="AG1332">
        <v>2.9629629629629632</v>
      </c>
      <c r="AH1332">
        <v>3.6765371728696912</v>
      </c>
      <c r="AI1332">
        <v>4</v>
      </c>
      <c r="AJ1332">
        <v>120.325</v>
      </c>
      <c r="AK1332">
        <v>29.212169054345448</v>
      </c>
    </row>
    <row r="1333" spans="1:37">
      <c r="A1333">
        <v>17</v>
      </c>
      <c r="B1333">
        <v>138</v>
      </c>
      <c r="C1333">
        <v>2024</v>
      </c>
      <c r="D1333">
        <v>6</v>
      </c>
      <c r="E1333">
        <v>99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99</v>
      </c>
      <c r="M1333">
        <v>12</v>
      </c>
      <c r="N1333">
        <v>99</v>
      </c>
      <c r="O1333">
        <v>99</v>
      </c>
      <c r="P1333">
        <v>99</v>
      </c>
      <c r="R1333">
        <v>0</v>
      </c>
    </row>
    <row r="1334" spans="1:37">
      <c r="A1334">
        <v>17</v>
      </c>
      <c r="B1334">
        <v>139</v>
      </c>
      <c r="C1334">
        <v>2024</v>
      </c>
      <c r="D1334">
        <v>7</v>
      </c>
      <c r="E1334">
        <v>99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99</v>
      </c>
      <c r="M1334">
        <v>12</v>
      </c>
      <c r="N1334">
        <v>99</v>
      </c>
      <c r="O1334">
        <v>99</v>
      </c>
      <c r="P1334">
        <v>99</v>
      </c>
      <c r="Q1334">
        <v>1</v>
      </c>
      <c r="R1334">
        <v>3</v>
      </c>
      <c r="S1334">
        <v>8.3333333333333357</v>
      </c>
      <c r="T1334">
        <v>12</v>
      </c>
      <c r="U1334">
        <v>40.166666666666657</v>
      </c>
      <c r="V1334">
        <v>0</v>
      </c>
      <c r="W1334">
        <v>100</v>
      </c>
      <c r="X1334">
        <v>100</v>
      </c>
      <c r="Y1334">
        <v>100</v>
      </c>
      <c r="Z1334">
        <v>100</v>
      </c>
      <c r="AA1334">
        <v>2.1296843793285727</v>
      </c>
      <c r="AB1334">
        <v>0.47140452079101841</v>
      </c>
      <c r="AC1334">
        <v>0</v>
      </c>
      <c r="AD1334">
        <v>74.152074362675648</v>
      </c>
      <c r="AG1334">
        <v>12</v>
      </c>
      <c r="AH1334">
        <v>12.397119341563783</v>
      </c>
      <c r="AI1334">
        <v>3</v>
      </c>
      <c r="AJ1334">
        <v>117.40000000000002</v>
      </c>
      <c r="AK1334">
        <v>24.812885649721046</v>
      </c>
    </row>
    <row r="1335" spans="1:37">
      <c r="A1335">
        <v>17</v>
      </c>
      <c r="B1335">
        <v>140</v>
      </c>
      <c r="C1335">
        <v>2024</v>
      </c>
      <c r="D1335">
        <v>8</v>
      </c>
      <c r="E1335">
        <v>99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99</v>
      </c>
      <c r="M1335">
        <v>12</v>
      </c>
      <c r="N1335">
        <v>99</v>
      </c>
      <c r="O1335">
        <v>99</v>
      </c>
      <c r="P1335">
        <v>99</v>
      </c>
      <c r="Q1335">
        <v>8</v>
      </c>
      <c r="R1335">
        <v>8</v>
      </c>
      <c r="S1335">
        <v>10.375</v>
      </c>
      <c r="T1335">
        <v>12</v>
      </c>
      <c r="U1335">
        <v>55.45000000000001</v>
      </c>
      <c r="V1335">
        <v>0</v>
      </c>
      <c r="W1335">
        <v>100</v>
      </c>
      <c r="X1335">
        <v>100</v>
      </c>
      <c r="Y1335">
        <v>100</v>
      </c>
      <c r="Z1335">
        <v>87.5</v>
      </c>
      <c r="AA1335">
        <v>10.449162645877397</v>
      </c>
      <c r="AB1335">
        <v>0.69597054535375247</v>
      </c>
      <c r="AC1335">
        <v>0</v>
      </c>
      <c r="AD1335">
        <v>83.450107046042689</v>
      </c>
      <c r="AG1335">
        <v>6.0606060606060606</v>
      </c>
      <c r="AH1335">
        <v>7.7460361807641283</v>
      </c>
      <c r="AI1335">
        <v>8</v>
      </c>
      <c r="AJ1335">
        <v>123.03749999999999</v>
      </c>
      <c r="AK1335">
        <v>29.480269066982281</v>
      </c>
    </row>
    <row r="1336" spans="1:37">
      <c r="A1336">
        <v>17</v>
      </c>
      <c r="B1336">
        <v>141</v>
      </c>
      <c r="C1336">
        <v>2024</v>
      </c>
      <c r="D1336">
        <v>9</v>
      </c>
      <c r="E1336">
        <v>99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99</v>
      </c>
      <c r="M1336">
        <v>12</v>
      </c>
      <c r="N1336">
        <v>99</v>
      </c>
      <c r="O1336">
        <v>99</v>
      </c>
      <c r="P1336">
        <v>99</v>
      </c>
      <c r="Q1336">
        <v>8</v>
      </c>
      <c r="R1336">
        <v>8</v>
      </c>
      <c r="S1336">
        <v>10.125</v>
      </c>
      <c r="T1336">
        <v>12</v>
      </c>
      <c r="U1336">
        <v>49.962499999999999</v>
      </c>
      <c r="V1336">
        <v>0</v>
      </c>
      <c r="W1336">
        <v>100</v>
      </c>
      <c r="X1336">
        <v>100</v>
      </c>
      <c r="Y1336">
        <v>100</v>
      </c>
      <c r="Z1336">
        <v>100</v>
      </c>
      <c r="AA1336">
        <v>9.1363200332519057</v>
      </c>
      <c r="AB1336">
        <v>0.78062474979979979</v>
      </c>
      <c r="AC1336">
        <v>0</v>
      </c>
      <c r="AD1336">
        <v>79.285722603779675</v>
      </c>
      <c r="AG1336">
        <v>3.5087719298245608</v>
      </c>
      <c r="AH1336">
        <v>4.4980868782354255</v>
      </c>
      <c r="AI1336">
        <v>8</v>
      </c>
      <c r="AJ1336">
        <v>118.52500000000001</v>
      </c>
      <c r="AK1336">
        <v>29.818053110368247</v>
      </c>
    </row>
    <row r="1337" spans="1:37">
      <c r="A1337">
        <v>17</v>
      </c>
      <c r="B1337">
        <v>142</v>
      </c>
      <c r="C1337">
        <v>2024</v>
      </c>
      <c r="D1337">
        <v>10</v>
      </c>
      <c r="E1337">
        <v>99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99</v>
      </c>
      <c r="M1337">
        <v>12</v>
      </c>
      <c r="N1337">
        <v>99</v>
      </c>
      <c r="O1337">
        <v>99</v>
      </c>
      <c r="P1337">
        <v>99</v>
      </c>
      <c r="Q1337">
        <v>4</v>
      </c>
      <c r="R1337">
        <v>4</v>
      </c>
      <c r="S1337">
        <v>10.5</v>
      </c>
      <c r="T1337">
        <v>12</v>
      </c>
      <c r="U1337">
        <v>51.325000000000003</v>
      </c>
      <c r="V1337">
        <v>0</v>
      </c>
      <c r="W1337">
        <v>100</v>
      </c>
      <c r="X1337">
        <v>100</v>
      </c>
      <c r="Y1337">
        <v>100</v>
      </c>
      <c r="Z1337">
        <v>100</v>
      </c>
      <c r="AA1337">
        <v>8.5709903161770011</v>
      </c>
      <c r="AB1337">
        <v>0.5</v>
      </c>
      <c r="AC1337">
        <v>0</v>
      </c>
      <c r="AD1337">
        <v>51.627639709826177</v>
      </c>
      <c r="AG1337">
        <v>0.73529411764705888</v>
      </c>
      <c r="AH1337">
        <v>0.91454586761581025</v>
      </c>
      <c r="AI1337">
        <v>4</v>
      </c>
      <c r="AJ1337">
        <v>118.625</v>
      </c>
      <c r="AK1337">
        <v>30.504895673181753</v>
      </c>
    </row>
    <row r="1338" spans="1:37">
      <c r="A1338">
        <v>17</v>
      </c>
      <c r="B1338">
        <v>143</v>
      </c>
      <c r="C1338">
        <v>2024</v>
      </c>
      <c r="D1338">
        <v>11</v>
      </c>
      <c r="E1338">
        <v>99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99</v>
      </c>
      <c r="M1338">
        <v>12</v>
      </c>
      <c r="N1338">
        <v>99</v>
      </c>
      <c r="O1338">
        <v>99</v>
      </c>
      <c r="P1338">
        <v>99</v>
      </c>
      <c r="R1338">
        <v>0</v>
      </c>
    </row>
    <row r="1339" spans="1:37">
      <c r="A1339">
        <v>17</v>
      </c>
      <c r="B1339">
        <v>144</v>
      </c>
      <c r="C1339">
        <v>2024</v>
      </c>
      <c r="D1339">
        <v>12</v>
      </c>
      <c r="E1339">
        <v>99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99</v>
      </c>
      <c r="M1339">
        <v>12</v>
      </c>
      <c r="N1339">
        <v>99</v>
      </c>
      <c r="O1339">
        <v>99</v>
      </c>
      <c r="P1339">
        <v>99</v>
      </c>
      <c r="R1339">
        <v>0</v>
      </c>
    </row>
    <row r="1340" spans="1:37">
      <c r="A1340">
        <v>17</v>
      </c>
      <c r="B1340">
        <v>145</v>
      </c>
      <c r="C1340">
        <v>2024</v>
      </c>
      <c r="D1340">
        <v>1</v>
      </c>
      <c r="E1340">
        <v>99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99</v>
      </c>
      <c r="M1340">
        <v>13</v>
      </c>
      <c r="N1340">
        <v>99</v>
      </c>
      <c r="O1340">
        <v>99</v>
      </c>
      <c r="P1340">
        <v>99</v>
      </c>
      <c r="R1340">
        <v>0</v>
      </c>
    </row>
    <row r="1341" spans="1:37">
      <c r="A1341">
        <v>17</v>
      </c>
      <c r="B1341">
        <v>146</v>
      </c>
      <c r="C1341">
        <v>2024</v>
      </c>
      <c r="D1341">
        <v>2</v>
      </c>
      <c r="E1341">
        <v>99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99</v>
      </c>
      <c r="M1341">
        <v>13</v>
      </c>
      <c r="N1341">
        <v>99</v>
      </c>
      <c r="O1341">
        <v>99</v>
      </c>
      <c r="P1341">
        <v>99</v>
      </c>
      <c r="Q1341">
        <v>1</v>
      </c>
      <c r="R1341">
        <v>1</v>
      </c>
      <c r="S1341">
        <v>9</v>
      </c>
      <c r="T1341">
        <v>13</v>
      </c>
      <c r="U1341">
        <v>44.5</v>
      </c>
      <c r="V1341">
        <v>0</v>
      </c>
      <c r="W1341">
        <v>100</v>
      </c>
      <c r="X1341">
        <v>100</v>
      </c>
      <c r="Y1341">
        <v>100</v>
      </c>
      <c r="Z1341">
        <v>100</v>
      </c>
      <c r="AA1341">
        <v>0</v>
      </c>
      <c r="AB1341">
        <v>0</v>
      </c>
      <c r="AC1341">
        <v>0</v>
      </c>
      <c r="AG1341">
        <v>0.31645569620253161</v>
      </c>
      <c r="AH1341">
        <v>0.33878691445059417</v>
      </c>
      <c r="AI1341">
        <v>1</v>
      </c>
      <c r="AJ1341">
        <v>108.5</v>
      </c>
      <c r="AK1341">
        <v>34.839410380167458</v>
      </c>
    </row>
    <row r="1342" spans="1:37">
      <c r="A1342">
        <v>17</v>
      </c>
      <c r="B1342">
        <v>147</v>
      </c>
      <c r="C1342">
        <v>2024</v>
      </c>
      <c r="D1342">
        <v>3</v>
      </c>
      <c r="E1342">
        <v>99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99</v>
      </c>
      <c r="M1342">
        <v>13</v>
      </c>
      <c r="N1342">
        <v>99</v>
      </c>
      <c r="O1342">
        <v>99</v>
      </c>
      <c r="P1342">
        <v>99</v>
      </c>
      <c r="Q1342">
        <v>11</v>
      </c>
      <c r="R1342">
        <v>11</v>
      </c>
      <c r="S1342">
        <v>10.727272727272727</v>
      </c>
      <c r="T1342">
        <v>13</v>
      </c>
      <c r="U1342">
        <v>62.145454545454555</v>
      </c>
      <c r="V1342">
        <v>0</v>
      </c>
      <c r="W1342">
        <v>100</v>
      </c>
      <c r="X1342">
        <v>100</v>
      </c>
      <c r="Y1342">
        <v>100</v>
      </c>
      <c r="Z1342">
        <v>100</v>
      </c>
      <c r="AA1342">
        <v>11.167433467360961</v>
      </c>
      <c r="AB1342">
        <v>1.5427784316797419</v>
      </c>
      <c r="AC1342">
        <v>0</v>
      </c>
      <c r="AD1342">
        <v>66.71482931234938</v>
      </c>
      <c r="AG1342">
        <v>0.50481872418540619</v>
      </c>
      <c r="AH1342">
        <v>0.71320216923632318</v>
      </c>
      <c r="AI1342">
        <v>11</v>
      </c>
      <c r="AJ1342">
        <v>120.6818181818182</v>
      </c>
      <c r="AK1342">
        <v>35.012421471838486</v>
      </c>
    </row>
    <row r="1343" spans="1:37">
      <c r="A1343">
        <v>17</v>
      </c>
      <c r="B1343">
        <v>148</v>
      </c>
      <c r="C1343">
        <v>2024</v>
      </c>
      <c r="D1343">
        <v>4</v>
      </c>
      <c r="E1343">
        <v>99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99</v>
      </c>
      <c r="M1343">
        <v>13</v>
      </c>
      <c r="N1343">
        <v>99</v>
      </c>
      <c r="O1343">
        <v>99</v>
      </c>
      <c r="P1343">
        <v>99</v>
      </c>
      <c r="Q1343">
        <v>1</v>
      </c>
      <c r="R1343">
        <v>1</v>
      </c>
      <c r="S1343">
        <v>9</v>
      </c>
      <c r="T1343">
        <v>13</v>
      </c>
      <c r="U1343">
        <v>64.8</v>
      </c>
      <c r="V1343">
        <v>0</v>
      </c>
      <c r="W1343">
        <v>100</v>
      </c>
      <c r="X1343">
        <v>100</v>
      </c>
      <c r="Y1343">
        <v>100</v>
      </c>
      <c r="Z1343">
        <v>100</v>
      </c>
      <c r="AA1343">
        <v>0</v>
      </c>
      <c r="AB1343">
        <v>0</v>
      </c>
      <c r="AC1343">
        <v>0</v>
      </c>
      <c r="AG1343">
        <v>0.24330900243309003</v>
      </c>
      <c r="AH1343">
        <v>0.40323082475638128</v>
      </c>
      <c r="AI1343">
        <v>1</v>
      </c>
      <c r="AJ1343">
        <v>130.1</v>
      </c>
      <c r="AK1343">
        <v>29.426805326820872</v>
      </c>
    </row>
    <row r="1344" spans="1:37">
      <c r="A1344">
        <v>17</v>
      </c>
      <c r="B1344">
        <v>149</v>
      </c>
      <c r="C1344">
        <v>2024</v>
      </c>
      <c r="D1344">
        <v>5</v>
      </c>
      <c r="E1344">
        <v>99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99</v>
      </c>
      <c r="M1344">
        <v>13</v>
      </c>
      <c r="N1344">
        <v>99</v>
      </c>
      <c r="O1344">
        <v>99</v>
      </c>
      <c r="P1344">
        <v>99</v>
      </c>
      <c r="Q1344">
        <v>1</v>
      </c>
      <c r="R1344">
        <v>1</v>
      </c>
      <c r="S1344">
        <v>9</v>
      </c>
      <c r="T1344">
        <v>13</v>
      </c>
      <c r="U1344">
        <v>45.5</v>
      </c>
      <c r="V1344">
        <v>0</v>
      </c>
      <c r="W1344">
        <v>100</v>
      </c>
      <c r="X1344">
        <v>100</v>
      </c>
      <c r="Y1344">
        <v>100</v>
      </c>
      <c r="Z1344">
        <v>100</v>
      </c>
      <c r="AA1344">
        <v>0</v>
      </c>
      <c r="AB1344">
        <v>0</v>
      </c>
      <c r="AC1344">
        <v>0</v>
      </c>
      <c r="AG1344">
        <v>0.74074074074074081</v>
      </c>
      <c r="AH1344">
        <v>0.82405143529837932</v>
      </c>
      <c r="AI1344">
        <v>1</v>
      </c>
      <c r="AJ1344">
        <v>116.9</v>
      </c>
      <c r="AK1344">
        <v>28.481828245224879</v>
      </c>
    </row>
    <row r="1345" spans="1:37">
      <c r="A1345">
        <v>17</v>
      </c>
      <c r="B1345">
        <v>150</v>
      </c>
      <c r="C1345">
        <v>2024</v>
      </c>
      <c r="D1345">
        <v>6</v>
      </c>
      <c r="E1345">
        <v>99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99</v>
      </c>
      <c r="M1345">
        <v>13</v>
      </c>
      <c r="N1345">
        <v>99</v>
      </c>
      <c r="O1345">
        <v>99</v>
      </c>
      <c r="P1345">
        <v>99</v>
      </c>
      <c r="Q1345">
        <v>2</v>
      </c>
      <c r="R1345">
        <v>2</v>
      </c>
      <c r="S1345">
        <v>11</v>
      </c>
      <c r="T1345">
        <v>13</v>
      </c>
      <c r="U1345">
        <v>55.4</v>
      </c>
      <c r="V1345">
        <v>0</v>
      </c>
      <c r="W1345">
        <v>100</v>
      </c>
      <c r="X1345">
        <v>100</v>
      </c>
      <c r="Y1345">
        <v>100</v>
      </c>
      <c r="Z1345">
        <v>100</v>
      </c>
      <c r="AA1345">
        <v>3.8999999999999457</v>
      </c>
      <c r="AB1345">
        <v>1</v>
      </c>
      <c r="AC1345">
        <v>0</v>
      </c>
      <c r="AD1345">
        <v>99.999999999997883</v>
      </c>
      <c r="AG1345">
        <v>2.2471910112359552</v>
      </c>
      <c r="AH1345">
        <v>3.277233872637463</v>
      </c>
      <c r="AI1345">
        <v>2</v>
      </c>
      <c r="AJ1345">
        <v>120.35</v>
      </c>
      <c r="AK1345">
        <v>32.421043433954445</v>
      </c>
    </row>
    <row r="1346" spans="1:37">
      <c r="A1346">
        <v>17</v>
      </c>
      <c r="B1346">
        <v>151</v>
      </c>
      <c r="C1346">
        <v>2024</v>
      </c>
      <c r="D1346">
        <v>7</v>
      </c>
      <c r="E1346">
        <v>99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99</v>
      </c>
      <c r="M1346">
        <v>13</v>
      </c>
      <c r="N1346">
        <v>99</v>
      </c>
      <c r="O1346">
        <v>99</v>
      </c>
      <c r="P1346">
        <v>99</v>
      </c>
      <c r="R1346">
        <v>0</v>
      </c>
    </row>
    <row r="1347" spans="1:37">
      <c r="A1347">
        <v>17</v>
      </c>
      <c r="B1347">
        <v>152</v>
      </c>
      <c r="C1347">
        <v>2024</v>
      </c>
      <c r="D1347">
        <v>8</v>
      </c>
      <c r="E1347">
        <v>99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99</v>
      </c>
      <c r="M1347">
        <v>13</v>
      </c>
      <c r="N1347">
        <v>99</v>
      </c>
      <c r="O1347">
        <v>99</v>
      </c>
      <c r="P1347">
        <v>99</v>
      </c>
      <c r="Q1347">
        <v>2</v>
      </c>
      <c r="R1347">
        <v>3</v>
      </c>
      <c r="S1347">
        <v>11.666666666666664</v>
      </c>
      <c r="T1347">
        <v>13</v>
      </c>
      <c r="U1347">
        <v>58.033333333333353</v>
      </c>
      <c r="V1347">
        <v>0</v>
      </c>
      <c r="W1347">
        <v>100</v>
      </c>
      <c r="X1347">
        <v>100</v>
      </c>
      <c r="Y1347">
        <v>100</v>
      </c>
      <c r="Z1347">
        <v>100</v>
      </c>
      <c r="AA1347">
        <v>10.280185904069137</v>
      </c>
      <c r="AB1347">
        <v>1.2472191289246577</v>
      </c>
      <c r="AC1347">
        <v>0</v>
      </c>
      <c r="AD1347">
        <v>99.917846752509632</v>
      </c>
      <c r="AG1347">
        <v>2.2727272727272729</v>
      </c>
      <c r="AH1347">
        <v>3.0400921980861928</v>
      </c>
      <c r="AI1347">
        <v>3</v>
      </c>
      <c r="AJ1347">
        <v>123</v>
      </c>
      <c r="AK1347">
        <v>31.226667025756328</v>
      </c>
    </row>
    <row r="1348" spans="1:37">
      <c r="A1348">
        <v>17</v>
      </c>
      <c r="B1348">
        <v>153</v>
      </c>
      <c r="C1348">
        <v>2024</v>
      </c>
      <c r="D1348">
        <v>9</v>
      </c>
      <c r="E1348">
        <v>99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99</v>
      </c>
      <c r="M1348">
        <v>13</v>
      </c>
      <c r="N1348">
        <v>99</v>
      </c>
      <c r="O1348">
        <v>99</v>
      </c>
      <c r="P1348">
        <v>99</v>
      </c>
      <c r="Q1348">
        <v>2</v>
      </c>
      <c r="R1348">
        <v>2</v>
      </c>
      <c r="S1348">
        <v>13</v>
      </c>
      <c r="T1348">
        <v>13</v>
      </c>
      <c r="U1348">
        <v>64.75</v>
      </c>
      <c r="V1348">
        <v>0</v>
      </c>
      <c r="W1348">
        <v>100</v>
      </c>
      <c r="X1348">
        <v>100</v>
      </c>
      <c r="Y1348">
        <v>100</v>
      </c>
      <c r="Z1348">
        <v>100</v>
      </c>
      <c r="AA1348">
        <v>5.5499999999999776</v>
      </c>
      <c r="AB1348">
        <v>0</v>
      </c>
      <c r="AC1348">
        <v>0</v>
      </c>
      <c r="AG1348">
        <v>0.87719298245614019</v>
      </c>
      <c r="AH1348">
        <v>1.4573486383074501</v>
      </c>
      <c r="AI1348">
        <v>2</v>
      </c>
      <c r="AJ1348">
        <v>122</v>
      </c>
      <c r="AK1348">
        <v>35.573614927416024</v>
      </c>
    </row>
    <row r="1349" spans="1:37">
      <c r="A1349">
        <v>17</v>
      </c>
      <c r="B1349">
        <v>154</v>
      </c>
      <c r="C1349">
        <v>2024</v>
      </c>
      <c r="D1349">
        <v>10</v>
      </c>
      <c r="E1349">
        <v>99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99</v>
      </c>
      <c r="M1349">
        <v>13</v>
      </c>
      <c r="N1349">
        <v>99</v>
      </c>
      <c r="O1349">
        <v>99</v>
      </c>
      <c r="P1349">
        <v>99</v>
      </c>
      <c r="Q1349">
        <v>2</v>
      </c>
      <c r="R1349">
        <v>2</v>
      </c>
      <c r="S1349">
        <v>11.5</v>
      </c>
      <c r="T1349">
        <v>13</v>
      </c>
      <c r="U1349">
        <v>50.8</v>
      </c>
      <c r="V1349">
        <v>0</v>
      </c>
      <c r="W1349">
        <v>100</v>
      </c>
      <c r="X1349">
        <v>100</v>
      </c>
      <c r="Y1349">
        <v>100</v>
      </c>
      <c r="Z1349">
        <v>100</v>
      </c>
      <c r="AA1349">
        <v>12.700000000000021</v>
      </c>
      <c r="AB1349">
        <v>1.5</v>
      </c>
      <c r="AC1349">
        <v>0</v>
      </c>
      <c r="AD1349">
        <v>100.00000000000024</v>
      </c>
      <c r="AG1349">
        <v>0.36764705882352944</v>
      </c>
      <c r="AH1349">
        <v>0.4525955194825444</v>
      </c>
      <c r="AI1349">
        <v>2</v>
      </c>
      <c r="AJ1349">
        <v>116.55</v>
      </c>
      <c r="AK1349">
        <v>31.753064465853825</v>
      </c>
    </row>
    <row r="1350" spans="1:37">
      <c r="A1350">
        <v>17</v>
      </c>
      <c r="B1350">
        <v>155</v>
      </c>
      <c r="C1350">
        <v>2024</v>
      </c>
      <c r="D1350">
        <v>11</v>
      </c>
      <c r="E1350">
        <v>99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99</v>
      </c>
      <c r="M1350">
        <v>13</v>
      </c>
      <c r="N1350">
        <v>99</v>
      </c>
      <c r="O1350">
        <v>99</v>
      </c>
      <c r="P1350">
        <v>99</v>
      </c>
      <c r="R1350">
        <v>0</v>
      </c>
    </row>
    <row r="1351" spans="1:37">
      <c r="A1351">
        <v>17</v>
      </c>
      <c r="B1351">
        <v>156</v>
      </c>
      <c r="C1351">
        <v>2024</v>
      </c>
      <c r="D1351">
        <v>12</v>
      </c>
      <c r="E1351">
        <v>99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99</v>
      </c>
      <c r="M1351">
        <v>13</v>
      </c>
      <c r="N1351">
        <v>99</v>
      </c>
      <c r="O1351">
        <v>99</v>
      </c>
      <c r="P1351">
        <v>99</v>
      </c>
      <c r="R1351">
        <v>0</v>
      </c>
    </row>
    <row r="1352" spans="1:37">
      <c r="A1352">
        <v>17</v>
      </c>
      <c r="B1352">
        <v>157</v>
      </c>
      <c r="C1352">
        <v>2024</v>
      </c>
      <c r="D1352">
        <v>1</v>
      </c>
      <c r="E1352">
        <v>99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99</v>
      </c>
      <c r="M1352">
        <v>14</v>
      </c>
      <c r="N1352">
        <v>99</v>
      </c>
      <c r="O1352">
        <v>99</v>
      </c>
      <c r="P1352">
        <v>99</v>
      </c>
      <c r="R1352">
        <v>0</v>
      </c>
    </row>
    <row r="1353" spans="1:37">
      <c r="A1353">
        <v>17</v>
      </c>
      <c r="B1353">
        <v>158</v>
      </c>
      <c r="C1353">
        <v>2024</v>
      </c>
      <c r="D1353">
        <v>2</v>
      </c>
      <c r="E1353">
        <v>99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99</v>
      </c>
      <c r="M1353">
        <v>14</v>
      </c>
      <c r="N1353">
        <v>99</v>
      </c>
      <c r="O1353">
        <v>99</v>
      </c>
      <c r="P1353">
        <v>99</v>
      </c>
      <c r="R1353">
        <v>0</v>
      </c>
    </row>
    <row r="1354" spans="1:37">
      <c r="A1354">
        <v>17</v>
      </c>
      <c r="B1354">
        <v>159</v>
      </c>
      <c r="C1354">
        <v>2024</v>
      </c>
      <c r="D1354">
        <v>3</v>
      </c>
      <c r="E1354">
        <v>99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99</v>
      </c>
      <c r="M1354">
        <v>14</v>
      </c>
      <c r="N1354">
        <v>99</v>
      </c>
      <c r="O1354">
        <v>99</v>
      </c>
      <c r="P1354">
        <v>99</v>
      </c>
      <c r="Q1354">
        <v>1</v>
      </c>
      <c r="R1354">
        <v>1</v>
      </c>
      <c r="S1354">
        <v>12</v>
      </c>
      <c r="T1354">
        <v>14</v>
      </c>
      <c r="U1354">
        <v>80.8</v>
      </c>
      <c r="V1354">
        <v>0</v>
      </c>
      <c r="W1354">
        <v>100</v>
      </c>
      <c r="X1354">
        <v>100</v>
      </c>
      <c r="Y1354">
        <v>100</v>
      </c>
      <c r="Z1354">
        <v>100</v>
      </c>
      <c r="AA1354">
        <v>0</v>
      </c>
      <c r="AB1354">
        <v>0</v>
      </c>
      <c r="AC1354">
        <v>0</v>
      </c>
      <c r="AG1354">
        <v>4.5892611289582386E-2</v>
      </c>
      <c r="AH1354">
        <v>8.4298910582643216E-2</v>
      </c>
      <c r="AI1354">
        <v>1</v>
      </c>
      <c r="AJ1354">
        <v>131.6</v>
      </c>
      <c r="AK1354">
        <v>35.45224100144199</v>
      </c>
    </row>
    <row r="1355" spans="1:37">
      <c r="A1355">
        <v>17</v>
      </c>
      <c r="B1355">
        <v>160</v>
      </c>
      <c r="C1355">
        <v>2024</v>
      </c>
      <c r="D1355">
        <v>4</v>
      </c>
      <c r="E1355">
        <v>99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99</v>
      </c>
      <c r="M1355">
        <v>14</v>
      </c>
      <c r="N1355">
        <v>99</v>
      </c>
      <c r="O1355">
        <v>99</v>
      </c>
      <c r="P1355">
        <v>99</v>
      </c>
      <c r="R1355">
        <v>0</v>
      </c>
    </row>
    <row r="1356" spans="1:37">
      <c r="A1356">
        <v>17</v>
      </c>
      <c r="B1356">
        <v>161</v>
      </c>
      <c r="C1356">
        <v>2024</v>
      </c>
      <c r="D1356">
        <v>5</v>
      </c>
      <c r="E1356">
        <v>99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99</v>
      </c>
      <c r="M1356">
        <v>14</v>
      </c>
      <c r="N1356">
        <v>99</v>
      </c>
      <c r="O1356">
        <v>99</v>
      </c>
      <c r="P1356">
        <v>99</v>
      </c>
      <c r="Q1356">
        <v>1</v>
      </c>
      <c r="R1356">
        <v>1</v>
      </c>
      <c r="S1356">
        <v>9</v>
      </c>
      <c r="T1356">
        <v>14</v>
      </c>
      <c r="U1356">
        <v>42.800000000000011</v>
      </c>
      <c r="V1356">
        <v>0</v>
      </c>
      <c r="W1356">
        <v>100</v>
      </c>
      <c r="X1356">
        <v>100</v>
      </c>
      <c r="Y1356">
        <v>100</v>
      </c>
      <c r="Z1356">
        <v>100</v>
      </c>
      <c r="AA1356">
        <v>0</v>
      </c>
      <c r="AB1356">
        <v>0</v>
      </c>
      <c r="AC1356">
        <v>0</v>
      </c>
      <c r="AG1356">
        <v>0.74074074074074081</v>
      </c>
      <c r="AH1356">
        <v>0.77515167979715649</v>
      </c>
      <c r="AI1356">
        <v>1</v>
      </c>
      <c r="AJ1356">
        <v>113</v>
      </c>
      <c r="AK1356">
        <v>29.662546945485374</v>
      </c>
    </row>
    <row r="1357" spans="1:37">
      <c r="A1357">
        <v>17</v>
      </c>
      <c r="B1357">
        <v>162</v>
      </c>
      <c r="C1357">
        <v>2024</v>
      </c>
      <c r="D1357">
        <v>6</v>
      </c>
      <c r="E1357">
        <v>99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99</v>
      </c>
      <c r="M1357">
        <v>14</v>
      </c>
      <c r="N1357">
        <v>99</v>
      </c>
      <c r="O1357">
        <v>99</v>
      </c>
      <c r="P1357">
        <v>99</v>
      </c>
      <c r="R1357">
        <v>0</v>
      </c>
    </row>
    <row r="1358" spans="1:37">
      <c r="A1358">
        <v>17</v>
      </c>
      <c r="B1358">
        <v>163</v>
      </c>
      <c r="C1358">
        <v>2024</v>
      </c>
      <c r="D1358">
        <v>7</v>
      </c>
      <c r="E1358">
        <v>99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99</v>
      </c>
      <c r="M1358">
        <v>14</v>
      </c>
      <c r="N1358">
        <v>99</v>
      </c>
      <c r="O1358">
        <v>99</v>
      </c>
      <c r="P1358">
        <v>99</v>
      </c>
      <c r="R1358">
        <v>0</v>
      </c>
    </row>
    <row r="1359" spans="1:37">
      <c r="A1359">
        <v>17</v>
      </c>
      <c r="B1359">
        <v>164</v>
      </c>
      <c r="C1359">
        <v>2024</v>
      </c>
      <c r="D1359">
        <v>8</v>
      </c>
      <c r="E1359">
        <v>99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99</v>
      </c>
      <c r="M1359">
        <v>14</v>
      </c>
      <c r="N1359">
        <v>99</v>
      </c>
      <c r="O1359">
        <v>99</v>
      </c>
      <c r="P1359">
        <v>99</v>
      </c>
      <c r="Q1359">
        <v>2</v>
      </c>
      <c r="R1359">
        <v>2</v>
      </c>
      <c r="S1359">
        <v>11.5</v>
      </c>
      <c r="T1359">
        <v>14</v>
      </c>
      <c r="U1359">
        <v>52.7</v>
      </c>
      <c r="V1359">
        <v>0</v>
      </c>
      <c r="W1359">
        <v>100</v>
      </c>
      <c r="X1359">
        <v>100</v>
      </c>
      <c r="Y1359">
        <v>100</v>
      </c>
      <c r="Z1359">
        <v>100</v>
      </c>
      <c r="AA1359">
        <v>8.6000000000000014</v>
      </c>
      <c r="AB1359">
        <v>1.5</v>
      </c>
      <c r="AC1359">
        <v>0</v>
      </c>
      <c r="AD1359">
        <v>99.999999999999758</v>
      </c>
      <c r="AG1359">
        <v>1.5151515151515151</v>
      </c>
      <c r="AH1359">
        <v>1.8404693720751557</v>
      </c>
      <c r="AI1359">
        <v>2</v>
      </c>
      <c r="AJ1359">
        <v>118.6</v>
      </c>
      <c r="AK1359">
        <v>31.540497245285064</v>
      </c>
    </row>
    <row r="1360" spans="1:37">
      <c r="A1360">
        <v>17</v>
      </c>
      <c r="B1360">
        <v>165</v>
      </c>
      <c r="C1360">
        <v>2024</v>
      </c>
      <c r="D1360">
        <v>9</v>
      </c>
      <c r="E1360">
        <v>99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99</v>
      </c>
      <c r="M1360">
        <v>14</v>
      </c>
      <c r="N1360">
        <v>99</v>
      </c>
      <c r="O1360">
        <v>99</v>
      </c>
      <c r="P1360">
        <v>99</v>
      </c>
      <c r="Q1360">
        <v>1</v>
      </c>
      <c r="R1360">
        <v>1</v>
      </c>
      <c r="S1360">
        <v>12</v>
      </c>
      <c r="T1360">
        <v>14</v>
      </c>
      <c r="U1360">
        <v>52.1</v>
      </c>
      <c r="V1360">
        <v>0</v>
      </c>
      <c r="W1360">
        <v>100</v>
      </c>
      <c r="X1360">
        <v>100</v>
      </c>
      <c r="Y1360">
        <v>100</v>
      </c>
      <c r="Z1360">
        <v>100</v>
      </c>
      <c r="AA1360">
        <v>0</v>
      </c>
      <c r="AB1360">
        <v>0</v>
      </c>
      <c r="AC1360">
        <v>0</v>
      </c>
      <c r="AG1360">
        <v>0.4385964912280701</v>
      </c>
      <c r="AH1360">
        <v>0.58631555255458001</v>
      </c>
      <c r="AI1360">
        <v>1</v>
      </c>
      <c r="AJ1360">
        <v>119.7</v>
      </c>
      <c r="AK1360">
        <v>30.377726806284446</v>
      </c>
    </row>
    <row r="1361" spans="1:37">
      <c r="A1361">
        <v>17</v>
      </c>
      <c r="B1361">
        <v>166</v>
      </c>
      <c r="C1361">
        <v>2024</v>
      </c>
      <c r="D1361">
        <v>10</v>
      </c>
      <c r="E1361">
        <v>99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99</v>
      </c>
      <c r="M1361">
        <v>14</v>
      </c>
      <c r="N1361">
        <v>99</v>
      </c>
      <c r="O1361">
        <v>99</v>
      </c>
      <c r="P1361">
        <v>99</v>
      </c>
      <c r="R1361">
        <v>0</v>
      </c>
    </row>
    <row r="1362" spans="1:37">
      <c r="A1362">
        <v>17</v>
      </c>
      <c r="B1362">
        <v>167</v>
      </c>
      <c r="C1362">
        <v>2024</v>
      </c>
      <c r="D1362">
        <v>11</v>
      </c>
      <c r="E1362">
        <v>99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99</v>
      </c>
      <c r="M1362">
        <v>14</v>
      </c>
      <c r="N1362">
        <v>99</v>
      </c>
      <c r="O1362">
        <v>99</v>
      </c>
      <c r="P1362">
        <v>99</v>
      </c>
      <c r="R1362">
        <v>0</v>
      </c>
    </row>
    <row r="1363" spans="1:37">
      <c r="A1363">
        <v>17</v>
      </c>
      <c r="B1363">
        <v>168</v>
      </c>
      <c r="C1363">
        <v>2024</v>
      </c>
      <c r="D1363">
        <v>12</v>
      </c>
      <c r="E1363">
        <v>99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99</v>
      </c>
      <c r="M1363">
        <v>14</v>
      </c>
      <c r="N1363">
        <v>99</v>
      </c>
      <c r="O1363">
        <v>99</v>
      </c>
      <c r="P1363">
        <v>99</v>
      </c>
      <c r="R1363">
        <v>0</v>
      </c>
    </row>
    <row r="1364" spans="1:37">
      <c r="A1364">
        <v>17</v>
      </c>
      <c r="B1364">
        <v>169</v>
      </c>
      <c r="C1364">
        <v>2024</v>
      </c>
      <c r="D1364">
        <v>1</v>
      </c>
      <c r="E1364">
        <v>99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99</v>
      </c>
      <c r="M1364">
        <v>15</v>
      </c>
      <c r="N1364">
        <v>99</v>
      </c>
      <c r="O1364">
        <v>99</v>
      </c>
      <c r="P1364">
        <v>99</v>
      </c>
      <c r="R1364">
        <v>0</v>
      </c>
    </row>
    <row r="1365" spans="1:37">
      <c r="A1365">
        <v>17</v>
      </c>
      <c r="B1365">
        <v>170</v>
      </c>
      <c r="C1365">
        <v>2024</v>
      </c>
      <c r="D1365">
        <v>2</v>
      </c>
      <c r="E1365">
        <v>99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99</v>
      </c>
      <c r="M1365">
        <v>15</v>
      </c>
      <c r="N1365">
        <v>99</v>
      </c>
      <c r="O1365">
        <v>99</v>
      </c>
      <c r="P1365">
        <v>99</v>
      </c>
      <c r="R1365">
        <v>0</v>
      </c>
    </row>
    <row r="1366" spans="1:37">
      <c r="A1366">
        <v>17</v>
      </c>
      <c r="B1366">
        <v>171</v>
      </c>
      <c r="C1366">
        <v>2024</v>
      </c>
      <c r="D1366">
        <v>3</v>
      </c>
      <c r="E1366">
        <v>99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99</v>
      </c>
      <c r="M1366">
        <v>15</v>
      </c>
      <c r="N1366">
        <v>99</v>
      </c>
      <c r="O1366">
        <v>99</v>
      </c>
      <c r="P1366">
        <v>99</v>
      </c>
      <c r="Q1366">
        <v>5</v>
      </c>
      <c r="R1366">
        <v>6</v>
      </c>
      <c r="S1366">
        <v>11</v>
      </c>
      <c r="T1366">
        <v>15</v>
      </c>
      <c r="U1366">
        <v>60.133333333333326</v>
      </c>
      <c r="V1366">
        <v>0</v>
      </c>
      <c r="W1366">
        <v>100</v>
      </c>
      <c r="X1366">
        <v>100</v>
      </c>
      <c r="Y1366">
        <v>100</v>
      </c>
      <c r="Z1366">
        <v>100</v>
      </c>
      <c r="AA1366">
        <v>13.254517049754153</v>
      </c>
      <c r="AB1366">
        <v>2.2360679774997898</v>
      </c>
      <c r="AC1366">
        <v>0</v>
      </c>
      <c r="AD1366">
        <v>85.981956811737746</v>
      </c>
      <c r="AG1366">
        <v>0.2753556677374942</v>
      </c>
      <c r="AH1366">
        <v>0.37642384824526809</v>
      </c>
      <c r="AI1366">
        <v>6</v>
      </c>
      <c r="AJ1366">
        <v>117.68333333333337</v>
      </c>
      <c r="AK1366">
        <v>36.584458171983314</v>
      </c>
    </row>
    <row r="1367" spans="1:37">
      <c r="A1367">
        <v>17</v>
      </c>
      <c r="B1367">
        <v>172</v>
      </c>
      <c r="C1367">
        <v>2024</v>
      </c>
      <c r="D1367">
        <v>4</v>
      </c>
      <c r="E1367">
        <v>99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99</v>
      </c>
      <c r="M1367">
        <v>15</v>
      </c>
      <c r="N1367">
        <v>99</v>
      </c>
      <c r="O1367">
        <v>99</v>
      </c>
      <c r="P1367">
        <v>99</v>
      </c>
      <c r="Q1367">
        <v>1</v>
      </c>
      <c r="R1367">
        <v>1</v>
      </c>
      <c r="S1367">
        <v>9</v>
      </c>
      <c r="T1367">
        <v>15</v>
      </c>
      <c r="U1367">
        <v>59.7</v>
      </c>
      <c r="V1367">
        <v>0</v>
      </c>
      <c r="W1367">
        <v>100</v>
      </c>
      <c r="X1367">
        <v>100</v>
      </c>
      <c r="Y1367">
        <v>100</v>
      </c>
      <c r="Z1367">
        <v>100</v>
      </c>
      <c r="AA1367">
        <v>0</v>
      </c>
      <c r="AB1367">
        <v>0</v>
      </c>
      <c r="AC1367">
        <v>0</v>
      </c>
      <c r="AG1367">
        <v>0.24330900243309003</v>
      </c>
      <c r="AH1367">
        <v>0.3714950654005551</v>
      </c>
      <c r="AI1367">
        <v>1</v>
      </c>
      <c r="AJ1367">
        <v>128.30000000000001</v>
      </c>
      <c r="AK1367">
        <v>28.267953094082941</v>
      </c>
    </row>
    <row r="1368" spans="1:37">
      <c r="A1368">
        <v>17</v>
      </c>
      <c r="B1368">
        <v>173</v>
      </c>
      <c r="C1368">
        <v>2024</v>
      </c>
      <c r="D1368">
        <v>5</v>
      </c>
      <c r="E1368">
        <v>99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99</v>
      </c>
      <c r="M1368">
        <v>15</v>
      </c>
      <c r="N1368">
        <v>99</v>
      </c>
      <c r="O1368">
        <v>99</v>
      </c>
      <c r="P1368">
        <v>99</v>
      </c>
      <c r="Q1368">
        <v>1</v>
      </c>
      <c r="R1368">
        <v>1</v>
      </c>
      <c r="S1368">
        <v>13</v>
      </c>
      <c r="T1368">
        <v>15</v>
      </c>
      <c r="U1368">
        <v>66.2</v>
      </c>
      <c r="V1368">
        <v>0</v>
      </c>
      <c r="W1368">
        <v>100</v>
      </c>
      <c r="X1368">
        <v>100</v>
      </c>
      <c r="Y1368">
        <v>100</v>
      </c>
      <c r="Z1368">
        <v>100</v>
      </c>
      <c r="AA1368">
        <v>0</v>
      </c>
      <c r="AB1368">
        <v>0</v>
      </c>
      <c r="AC1368">
        <v>0</v>
      </c>
      <c r="AG1368">
        <v>0.74074074074074081</v>
      </c>
      <c r="AH1368">
        <v>1.1989495608077516</v>
      </c>
      <c r="AI1368">
        <v>1</v>
      </c>
      <c r="AJ1368">
        <v>123.4</v>
      </c>
      <c r="AK1368">
        <v>35.229989224561876</v>
      </c>
    </row>
    <row r="1369" spans="1:37">
      <c r="A1369">
        <v>17</v>
      </c>
      <c r="B1369">
        <v>174</v>
      </c>
      <c r="C1369">
        <v>2024</v>
      </c>
      <c r="D1369">
        <v>6</v>
      </c>
      <c r="E1369">
        <v>99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99</v>
      </c>
      <c r="M1369">
        <v>15</v>
      </c>
      <c r="N1369">
        <v>99</v>
      </c>
      <c r="O1369">
        <v>99</v>
      </c>
      <c r="P1369">
        <v>99</v>
      </c>
      <c r="R1369">
        <v>0</v>
      </c>
    </row>
    <row r="1370" spans="1:37">
      <c r="A1370">
        <v>17</v>
      </c>
      <c r="B1370">
        <v>175</v>
      </c>
      <c r="C1370">
        <v>2024</v>
      </c>
      <c r="D1370">
        <v>7</v>
      </c>
      <c r="E1370">
        <v>99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99</v>
      </c>
      <c r="M1370">
        <v>15</v>
      </c>
      <c r="N1370">
        <v>99</v>
      </c>
      <c r="O1370">
        <v>99</v>
      </c>
      <c r="P1370">
        <v>99</v>
      </c>
      <c r="R1370">
        <v>0</v>
      </c>
    </row>
    <row r="1371" spans="1:37">
      <c r="A1371">
        <v>17</v>
      </c>
      <c r="B1371">
        <v>176</v>
      </c>
      <c r="C1371">
        <v>2024</v>
      </c>
      <c r="D1371">
        <v>8</v>
      </c>
      <c r="E1371">
        <v>99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99</v>
      </c>
      <c r="M1371">
        <v>15</v>
      </c>
      <c r="N1371">
        <v>99</v>
      </c>
      <c r="O1371">
        <v>99</v>
      </c>
      <c r="P1371">
        <v>99</v>
      </c>
      <c r="R1371">
        <v>0</v>
      </c>
    </row>
    <row r="1372" spans="1:37">
      <c r="A1372">
        <v>17</v>
      </c>
      <c r="B1372">
        <v>177</v>
      </c>
      <c r="C1372">
        <v>2024</v>
      </c>
      <c r="D1372">
        <v>9</v>
      </c>
      <c r="E1372">
        <v>99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99</v>
      </c>
      <c r="M1372">
        <v>15</v>
      </c>
      <c r="N1372">
        <v>99</v>
      </c>
      <c r="O1372">
        <v>99</v>
      </c>
      <c r="P1372">
        <v>99</v>
      </c>
      <c r="R1372">
        <v>0</v>
      </c>
    </row>
    <row r="1373" spans="1:37">
      <c r="A1373">
        <v>17</v>
      </c>
      <c r="B1373">
        <v>178</v>
      </c>
      <c r="C1373">
        <v>2024</v>
      </c>
      <c r="D1373">
        <v>10</v>
      </c>
      <c r="E1373">
        <v>99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99</v>
      </c>
      <c r="M1373">
        <v>15</v>
      </c>
      <c r="N1373">
        <v>99</v>
      </c>
      <c r="O1373">
        <v>99</v>
      </c>
      <c r="P1373">
        <v>99</v>
      </c>
      <c r="R1373">
        <v>0</v>
      </c>
    </row>
    <row r="1374" spans="1:37">
      <c r="A1374">
        <v>17</v>
      </c>
      <c r="B1374">
        <v>179</v>
      </c>
      <c r="C1374">
        <v>2024</v>
      </c>
      <c r="D1374">
        <v>11</v>
      </c>
      <c r="E1374">
        <v>99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99</v>
      </c>
      <c r="M1374">
        <v>15</v>
      </c>
      <c r="N1374">
        <v>99</v>
      </c>
      <c r="O1374">
        <v>99</v>
      </c>
      <c r="P1374">
        <v>99</v>
      </c>
      <c r="R1374">
        <v>0</v>
      </c>
    </row>
    <row r="1375" spans="1:37">
      <c r="A1375">
        <v>17</v>
      </c>
      <c r="B1375">
        <v>180</v>
      </c>
      <c r="C1375">
        <v>2024</v>
      </c>
      <c r="D1375">
        <v>12</v>
      </c>
      <c r="E1375">
        <v>99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99</v>
      </c>
      <c r="M1375">
        <v>15</v>
      </c>
      <c r="N1375">
        <v>99</v>
      </c>
      <c r="O1375">
        <v>99</v>
      </c>
      <c r="P1375">
        <v>99</v>
      </c>
      <c r="R1375">
        <v>0</v>
      </c>
    </row>
    <row r="1376" spans="1:37">
      <c r="A1376">
        <v>17</v>
      </c>
      <c r="B1376">
        <v>181</v>
      </c>
      <c r="C1376">
        <v>2023</v>
      </c>
      <c r="D1376">
        <v>1</v>
      </c>
      <c r="E1376">
        <v>99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99</v>
      </c>
      <c r="M1376">
        <v>1</v>
      </c>
      <c r="N1376">
        <v>99</v>
      </c>
      <c r="O1376">
        <v>99</v>
      </c>
      <c r="P1376">
        <v>99</v>
      </c>
      <c r="R1376">
        <v>0</v>
      </c>
    </row>
    <row r="1377" spans="1:37">
      <c r="A1377">
        <v>17</v>
      </c>
      <c r="B1377">
        <v>182</v>
      </c>
      <c r="C1377">
        <v>2023</v>
      </c>
      <c r="D1377">
        <v>2</v>
      </c>
      <c r="E1377">
        <v>99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99</v>
      </c>
      <c r="M1377">
        <v>1</v>
      </c>
      <c r="N1377">
        <v>99</v>
      </c>
      <c r="O1377">
        <v>99</v>
      </c>
      <c r="P1377">
        <v>99</v>
      </c>
      <c r="R1377">
        <v>0</v>
      </c>
    </row>
    <row r="1378" spans="1:37">
      <c r="A1378">
        <v>17</v>
      </c>
      <c r="B1378">
        <v>183</v>
      </c>
      <c r="C1378">
        <v>2023</v>
      </c>
      <c r="D1378">
        <v>3</v>
      </c>
      <c r="E1378">
        <v>99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99</v>
      </c>
      <c r="M1378">
        <v>1</v>
      </c>
      <c r="N1378">
        <v>99</v>
      </c>
      <c r="O1378">
        <v>99</v>
      </c>
      <c r="P1378">
        <v>99</v>
      </c>
      <c r="R1378">
        <v>0</v>
      </c>
    </row>
    <row r="1379" spans="1:37">
      <c r="A1379">
        <v>17</v>
      </c>
      <c r="B1379">
        <v>184</v>
      </c>
      <c r="C1379">
        <v>2023</v>
      </c>
      <c r="D1379">
        <v>4</v>
      </c>
      <c r="E1379">
        <v>99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99</v>
      </c>
      <c r="M1379">
        <v>1</v>
      </c>
      <c r="N1379">
        <v>99</v>
      </c>
      <c r="O1379">
        <v>99</v>
      </c>
      <c r="P1379">
        <v>99</v>
      </c>
      <c r="R1379">
        <v>0</v>
      </c>
    </row>
    <row r="1380" spans="1:37">
      <c r="A1380">
        <v>17</v>
      </c>
      <c r="B1380">
        <v>185</v>
      </c>
      <c r="C1380">
        <v>2023</v>
      </c>
      <c r="D1380">
        <v>5</v>
      </c>
      <c r="E1380">
        <v>99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1</v>
      </c>
      <c r="N1380">
        <v>99</v>
      </c>
      <c r="O1380">
        <v>99</v>
      </c>
      <c r="P1380">
        <v>99</v>
      </c>
      <c r="Q1380">
        <v>1</v>
      </c>
      <c r="R1380">
        <v>1</v>
      </c>
      <c r="S1380">
        <v>0</v>
      </c>
      <c r="T1380">
        <v>1</v>
      </c>
      <c r="U1380">
        <v>16.3</v>
      </c>
      <c r="V1380">
        <v>0</v>
      </c>
      <c r="W1380">
        <v>0</v>
      </c>
      <c r="X1380">
        <v>100</v>
      </c>
      <c r="Y1380">
        <v>0</v>
      </c>
      <c r="Z1380">
        <v>0</v>
      </c>
      <c r="AA1380">
        <v>0</v>
      </c>
      <c r="AC1380">
        <v>0</v>
      </c>
      <c r="AG1380">
        <v>0.48543689320388361</v>
      </c>
      <c r="AH1380">
        <v>0.20181509775031881</v>
      </c>
      <c r="AI1380">
        <v>0</v>
      </c>
    </row>
    <row r="1381" spans="1:37">
      <c r="A1381">
        <v>17</v>
      </c>
      <c r="B1381">
        <v>186</v>
      </c>
      <c r="C1381">
        <v>2023</v>
      </c>
      <c r="D1381">
        <v>6</v>
      </c>
      <c r="E1381">
        <v>99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1</v>
      </c>
      <c r="N1381">
        <v>99</v>
      </c>
      <c r="O1381">
        <v>99</v>
      </c>
      <c r="P1381">
        <v>99</v>
      </c>
      <c r="R1381">
        <v>0</v>
      </c>
    </row>
    <row r="1382" spans="1:37">
      <c r="A1382">
        <v>17</v>
      </c>
      <c r="B1382">
        <v>187</v>
      </c>
      <c r="C1382">
        <v>2023</v>
      </c>
      <c r="D1382">
        <v>7</v>
      </c>
      <c r="E1382">
        <v>99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1</v>
      </c>
      <c r="N1382">
        <v>99</v>
      </c>
      <c r="O1382">
        <v>99</v>
      </c>
      <c r="P1382">
        <v>99</v>
      </c>
      <c r="R1382">
        <v>0</v>
      </c>
    </row>
    <row r="1383" spans="1:37">
      <c r="A1383">
        <v>17</v>
      </c>
      <c r="B1383">
        <v>188</v>
      </c>
      <c r="C1383">
        <v>2023</v>
      </c>
      <c r="D1383">
        <v>8</v>
      </c>
      <c r="E1383">
        <v>99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1</v>
      </c>
      <c r="N1383">
        <v>99</v>
      </c>
      <c r="O1383">
        <v>99</v>
      </c>
      <c r="P1383">
        <v>99</v>
      </c>
      <c r="R1383">
        <v>0</v>
      </c>
    </row>
    <row r="1384" spans="1:37">
      <c r="A1384">
        <v>17</v>
      </c>
      <c r="B1384">
        <v>189</v>
      </c>
      <c r="C1384">
        <v>2023</v>
      </c>
      <c r="D1384">
        <v>9</v>
      </c>
      <c r="E1384">
        <v>99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1</v>
      </c>
      <c r="N1384">
        <v>99</v>
      </c>
      <c r="O1384">
        <v>99</v>
      </c>
      <c r="P1384">
        <v>99</v>
      </c>
      <c r="R1384">
        <v>0</v>
      </c>
    </row>
    <row r="1385" spans="1:37">
      <c r="A1385">
        <v>17</v>
      </c>
      <c r="B1385">
        <v>190</v>
      </c>
      <c r="C1385">
        <v>2023</v>
      </c>
      <c r="D1385">
        <v>10</v>
      </c>
      <c r="E1385">
        <v>99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99</v>
      </c>
      <c r="M1385">
        <v>1</v>
      </c>
      <c r="N1385">
        <v>99</v>
      </c>
      <c r="O1385">
        <v>99</v>
      </c>
      <c r="P1385">
        <v>99</v>
      </c>
      <c r="R1385">
        <v>0</v>
      </c>
    </row>
    <row r="1386" spans="1:37">
      <c r="A1386">
        <v>17</v>
      </c>
      <c r="B1386">
        <v>191</v>
      </c>
      <c r="C1386">
        <v>2023</v>
      </c>
      <c r="D1386">
        <v>11</v>
      </c>
      <c r="E1386">
        <v>99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99</v>
      </c>
      <c r="M1386">
        <v>1</v>
      </c>
      <c r="N1386">
        <v>99</v>
      </c>
      <c r="O1386">
        <v>99</v>
      </c>
      <c r="P1386">
        <v>99</v>
      </c>
      <c r="R1386">
        <v>0</v>
      </c>
    </row>
    <row r="1387" spans="1:37">
      <c r="A1387">
        <v>17</v>
      </c>
      <c r="B1387">
        <v>192</v>
      </c>
      <c r="C1387">
        <v>2023</v>
      </c>
      <c r="D1387">
        <v>12</v>
      </c>
      <c r="E1387">
        <v>99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99</v>
      </c>
      <c r="M1387">
        <v>1</v>
      </c>
      <c r="N1387">
        <v>99</v>
      </c>
      <c r="O1387">
        <v>99</v>
      </c>
      <c r="P1387">
        <v>99</v>
      </c>
      <c r="R1387">
        <v>0</v>
      </c>
    </row>
    <row r="1388" spans="1:37">
      <c r="A1388">
        <v>17</v>
      </c>
      <c r="B1388">
        <v>193</v>
      </c>
      <c r="C1388">
        <v>2023</v>
      </c>
      <c r="D1388">
        <v>1</v>
      </c>
      <c r="E1388">
        <v>99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99</v>
      </c>
      <c r="M1388">
        <v>2</v>
      </c>
      <c r="N1388">
        <v>99</v>
      </c>
      <c r="O1388">
        <v>99</v>
      </c>
      <c r="P1388">
        <v>99</v>
      </c>
      <c r="Q1388">
        <v>1</v>
      </c>
      <c r="R1388">
        <v>1</v>
      </c>
      <c r="S1388">
        <v>6</v>
      </c>
      <c r="T1388">
        <v>2</v>
      </c>
      <c r="U1388">
        <v>16.7</v>
      </c>
      <c r="V1388">
        <v>0</v>
      </c>
      <c r="W1388">
        <v>0</v>
      </c>
      <c r="X1388">
        <v>100</v>
      </c>
      <c r="Y1388">
        <v>0</v>
      </c>
      <c r="Z1388">
        <v>0</v>
      </c>
      <c r="AA1388">
        <v>0</v>
      </c>
      <c r="AB1388">
        <v>0</v>
      </c>
      <c r="AC1388">
        <v>0</v>
      </c>
      <c r="AG1388">
        <v>0.30303030303030304</v>
      </c>
      <c r="AH1388">
        <v>0.12198774278847908</v>
      </c>
      <c r="AI1388">
        <v>0</v>
      </c>
    </row>
    <row r="1389" spans="1:37">
      <c r="A1389">
        <v>17</v>
      </c>
      <c r="B1389">
        <v>194</v>
      </c>
      <c r="C1389">
        <v>2023</v>
      </c>
      <c r="D1389">
        <v>2</v>
      </c>
      <c r="E1389">
        <v>99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99</v>
      </c>
      <c r="M1389">
        <v>2</v>
      </c>
      <c r="N1389">
        <v>99</v>
      </c>
      <c r="O1389">
        <v>99</v>
      </c>
      <c r="P1389">
        <v>99</v>
      </c>
      <c r="R1389">
        <v>0</v>
      </c>
    </row>
    <row r="1390" spans="1:37">
      <c r="A1390">
        <v>17</v>
      </c>
      <c r="B1390">
        <v>195</v>
      </c>
      <c r="C1390">
        <v>2023</v>
      </c>
      <c r="D1390">
        <v>3</v>
      </c>
      <c r="E1390">
        <v>99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99</v>
      </c>
      <c r="M1390">
        <v>2</v>
      </c>
      <c r="N1390">
        <v>99</v>
      </c>
      <c r="O1390">
        <v>99</v>
      </c>
      <c r="P1390">
        <v>99</v>
      </c>
      <c r="Q1390">
        <v>4</v>
      </c>
      <c r="R1390">
        <v>4</v>
      </c>
      <c r="S1390">
        <v>3.5</v>
      </c>
      <c r="T1390">
        <v>2</v>
      </c>
      <c r="U1390">
        <v>18.8</v>
      </c>
      <c r="V1390">
        <v>0</v>
      </c>
      <c r="W1390">
        <v>0</v>
      </c>
      <c r="X1390">
        <v>50</v>
      </c>
      <c r="Y1390">
        <v>25</v>
      </c>
      <c r="Z1390">
        <v>0</v>
      </c>
      <c r="AA1390">
        <v>8.1304981397205953</v>
      </c>
      <c r="AB1390">
        <v>2.598076211353316</v>
      </c>
      <c r="AC1390">
        <v>0</v>
      </c>
      <c r="AD1390">
        <v>59.885473023835793</v>
      </c>
      <c r="AG1390">
        <v>0.16260162601626013</v>
      </c>
      <c r="AH1390">
        <v>6.9525727292731043E-2</v>
      </c>
      <c r="AI1390">
        <v>1</v>
      </c>
      <c r="AJ1390">
        <v>112.9</v>
      </c>
      <c r="AK1390">
        <v>22.167098816574406</v>
      </c>
    </row>
    <row r="1391" spans="1:37">
      <c r="A1391">
        <v>17</v>
      </c>
      <c r="B1391">
        <v>196</v>
      </c>
      <c r="C1391">
        <v>2023</v>
      </c>
      <c r="D1391">
        <v>4</v>
      </c>
      <c r="E1391">
        <v>99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99</v>
      </c>
      <c r="M1391">
        <v>2</v>
      </c>
      <c r="N1391">
        <v>99</v>
      </c>
      <c r="O1391">
        <v>99</v>
      </c>
      <c r="P1391">
        <v>99</v>
      </c>
      <c r="Q1391">
        <v>1</v>
      </c>
      <c r="R1391">
        <v>1</v>
      </c>
      <c r="S1391">
        <v>5</v>
      </c>
      <c r="T1391">
        <v>2</v>
      </c>
      <c r="U1391">
        <v>17.3</v>
      </c>
      <c r="V1391">
        <v>0</v>
      </c>
      <c r="W1391">
        <v>0</v>
      </c>
      <c r="X1391">
        <v>100</v>
      </c>
      <c r="Y1391">
        <v>0</v>
      </c>
      <c r="Z1391">
        <v>0</v>
      </c>
      <c r="AA1391">
        <v>0</v>
      </c>
      <c r="AB1391">
        <v>0</v>
      </c>
      <c r="AC1391">
        <v>0</v>
      </c>
      <c r="AG1391">
        <v>0.46728971962616805</v>
      </c>
      <c r="AH1391">
        <v>0.20536562203228872</v>
      </c>
      <c r="AI1391">
        <v>0</v>
      </c>
    </row>
    <row r="1392" spans="1:37">
      <c r="A1392">
        <v>17</v>
      </c>
      <c r="B1392">
        <v>197</v>
      </c>
      <c r="C1392">
        <v>2023</v>
      </c>
      <c r="D1392">
        <v>5</v>
      </c>
      <c r="E1392">
        <v>99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99</v>
      </c>
      <c r="M1392">
        <v>2</v>
      </c>
      <c r="N1392">
        <v>99</v>
      </c>
      <c r="O1392">
        <v>99</v>
      </c>
      <c r="P1392">
        <v>99</v>
      </c>
      <c r="Q1392">
        <v>1</v>
      </c>
      <c r="R1392">
        <v>1</v>
      </c>
      <c r="S1392">
        <v>7</v>
      </c>
      <c r="T1392">
        <v>2</v>
      </c>
      <c r="U1392">
        <v>22.8</v>
      </c>
      <c r="V1392">
        <v>0</v>
      </c>
      <c r="W1392">
        <v>0</v>
      </c>
      <c r="X1392">
        <v>100</v>
      </c>
      <c r="Y1392">
        <v>0</v>
      </c>
      <c r="Z1392">
        <v>0</v>
      </c>
      <c r="AA1392">
        <v>0</v>
      </c>
      <c r="AB1392">
        <v>0</v>
      </c>
      <c r="AC1392">
        <v>0</v>
      </c>
      <c r="AG1392">
        <v>0.48543689320388361</v>
      </c>
      <c r="AH1392">
        <v>0.2822935109636362</v>
      </c>
      <c r="AI1392">
        <v>1</v>
      </c>
      <c r="AJ1392">
        <v>102.8</v>
      </c>
      <c r="AK1392">
        <v>20.98724841296637</v>
      </c>
    </row>
    <row r="1393" spans="1:37">
      <c r="A1393">
        <v>17</v>
      </c>
      <c r="B1393">
        <v>198</v>
      </c>
      <c r="C1393">
        <v>2023</v>
      </c>
      <c r="D1393">
        <v>6</v>
      </c>
      <c r="E1393">
        <v>99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2</v>
      </c>
      <c r="N1393">
        <v>99</v>
      </c>
      <c r="O1393">
        <v>99</v>
      </c>
      <c r="P1393">
        <v>99</v>
      </c>
      <c r="R1393">
        <v>0</v>
      </c>
    </row>
    <row r="1394" spans="1:37">
      <c r="A1394">
        <v>17</v>
      </c>
      <c r="B1394">
        <v>199</v>
      </c>
      <c r="C1394">
        <v>2023</v>
      </c>
      <c r="D1394">
        <v>7</v>
      </c>
      <c r="E1394">
        <v>99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2</v>
      </c>
      <c r="N1394">
        <v>99</v>
      </c>
      <c r="O1394">
        <v>99</v>
      </c>
      <c r="P1394">
        <v>99</v>
      </c>
      <c r="R1394">
        <v>0</v>
      </c>
    </row>
    <row r="1395" spans="1:37">
      <c r="A1395">
        <v>17</v>
      </c>
      <c r="B1395">
        <v>200</v>
      </c>
      <c r="C1395">
        <v>2023</v>
      </c>
      <c r="D1395">
        <v>8</v>
      </c>
      <c r="E1395">
        <v>99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2</v>
      </c>
      <c r="N1395">
        <v>99</v>
      </c>
      <c r="O1395">
        <v>99</v>
      </c>
      <c r="P1395">
        <v>99</v>
      </c>
      <c r="R1395">
        <v>0</v>
      </c>
    </row>
    <row r="1396" spans="1:37">
      <c r="A1396">
        <v>17</v>
      </c>
      <c r="B1396">
        <v>201</v>
      </c>
      <c r="C1396">
        <v>2023</v>
      </c>
      <c r="D1396">
        <v>9</v>
      </c>
      <c r="E1396">
        <v>99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2</v>
      </c>
      <c r="N1396">
        <v>99</v>
      </c>
      <c r="O1396">
        <v>99</v>
      </c>
      <c r="P1396">
        <v>99</v>
      </c>
      <c r="R1396">
        <v>0</v>
      </c>
    </row>
    <row r="1397" spans="1:37">
      <c r="A1397">
        <v>17</v>
      </c>
      <c r="B1397">
        <v>202</v>
      </c>
      <c r="C1397">
        <v>2023</v>
      </c>
      <c r="D1397">
        <v>10</v>
      </c>
      <c r="E1397">
        <v>99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2</v>
      </c>
      <c r="N1397">
        <v>99</v>
      </c>
      <c r="O1397">
        <v>99</v>
      </c>
      <c r="P1397">
        <v>99</v>
      </c>
      <c r="R1397">
        <v>0</v>
      </c>
    </row>
    <row r="1398" spans="1:37">
      <c r="A1398">
        <v>17</v>
      </c>
      <c r="B1398">
        <v>203</v>
      </c>
      <c r="C1398">
        <v>2023</v>
      </c>
      <c r="D1398">
        <v>11</v>
      </c>
      <c r="E1398">
        <v>99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2</v>
      </c>
      <c r="N1398">
        <v>99</v>
      </c>
      <c r="O1398">
        <v>99</v>
      </c>
      <c r="P1398">
        <v>99</v>
      </c>
      <c r="Q1398">
        <v>4</v>
      </c>
      <c r="R1398">
        <v>4</v>
      </c>
      <c r="S1398">
        <v>1.25</v>
      </c>
      <c r="T1398">
        <v>2</v>
      </c>
      <c r="U1398">
        <v>18.350000000000001</v>
      </c>
      <c r="V1398">
        <v>0</v>
      </c>
      <c r="W1398">
        <v>0</v>
      </c>
      <c r="X1398">
        <v>50</v>
      </c>
      <c r="Y1398">
        <v>25</v>
      </c>
      <c r="Z1398">
        <v>0</v>
      </c>
      <c r="AA1398">
        <v>7.6100262811635506</v>
      </c>
      <c r="AB1398">
        <v>0.82915619758885006</v>
      </c>
      <c r="AC1398">
        <v>0</v>
      </c>
      <c r="AD1398">
        <v>-97.663981295811027</v>
      </c>
      <c r="AG1398">
        <v>0.97560975609756095</v>
      </c>
      <c r="AH1398">
        <v>0.45917186415018807</v>
      </c>
      <c r="AI1398">
        <v>3</v>
      </c>
      <c r="AJ1398">
        <v>112.6</v>
      </c>
      <c r="AK1398">
        <v>14.313295817836988</v>
      </c>
    </row>
    <row r="1399" spans="1:37">
      <c r="A1399">
        <v>17</v>
      </c>
      <c r="B1399">
        <v>204</v>
      </c>
      <c r="C1399">
        <v>2023</v>
      </c>
      <c r="D1399">
        <v>12</v>
      </c>
      <c r="E1399">
        <v>99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99</v>
      </c>
      <c r="M1399">
        <v>2</v>
      </c>
      <c r="N1399">
        <v>99</v>
      </c>
      <c r="O1399">
        <v>99</v>
      </c>
      <c r="P1399">
        <v>99</v>
      </c>
      <c r="Q1399">
        <v>1</v>
      </c>
      <c r="R1399">
        <v>1</v>
      </c>
      <c r="S1399">
        <v>0</v>
      </c>
      <c r="T1399">
        <v>2</v>
      </c>
      <c r="U1399">
        <v>20.6</v>
      </c>
      <c r="V1399">
        <v>0</v>
      </c>
      <c r="W1399">
        <v>0</v>
      </c>
      <c r="X1399">
        <v>100</v>
      </c>
      <c r="Y1399">
        <v>0</v>
      </c>
      <c r="Z1399">
        <v>0</v>
      </c>
      <c r="AA1399">
        <v>0</v>
      </c>
      <c r="AC1399">
        <v>0</v>
      </c>
      <c r="AG1399">
        <v>1.6129032258064513</v>
      </c>
      <c r="AH1399">
        <v>0.81648830757035284</v>
      </c>
      <c r="AI1399">
        <v>0</v>
      </c>
    </row>
    <row r="1400" spans="1:37">
      <c r="A1400">
        <v>17</v>
      </c>
      <c r="B1400">
        <v>205</v>
      </c>
      <c r="C1400">
        <v>2023</v>
      </c>
      <c r="D1400">
        <v>1</v>
      </c>
      <c r="E1400">
        <v>99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99</v>
      </c>
      <c r="M1400">
        <v>3</v>
      </c>
      <c r="N1400">
        <v>99</v>
      </c>
      <c r="O1400">
        <v>99</v>
      </c>
      <c r="P1400">
        <v>99</v>
      </c>
      <c r="Q1400">
        <v>6</v>
      </c>
      <c r="R1400">
        <v>6</v>
      </c>
      <c r="S1400">
        <v>5.1666666666666679</v>
      </c>
      <c r="T1400">
        <v>3</v>
      </c>
      <c r="U1400">
        <v>24.8</v>
      </c>
      <c r="V1400">
        <v>33.333333333333343</v>
      </c>
      <c r="W1400">
        <v>0</v>
      </c>
      <c r="X1400">
        <v>100</v>
      </c>
      <c r="Y1400">
        <v>83.333333333333314</v>
      </c>
      <c r="Z1400">
        <v>0</v>
      </c>
      <c r="AA1400">
        <v>2.6558112382722694</v>
      </c>
      <c r="AB1400">
        <v>1.5723301886760999</v>
      </c>
      <c r="AC1400">
        <v>0</v>
      </c>
      <c r="AD1400">
        <v>66.653700161393985</v>
      </c>
      <c r="AG1400">
        <v>1.8181818181818179</v>
      </c>
      <c r="AH1400">
        <v>1.0869327022111195</v>
      </c>
      <c r="AI1400">
        <v>0</v>
      </c>
    </row>
    <row r="1401" spans="1:37">
      <c r="A1401">
        <v>17</v>
      </c>
      <c r="B1401">
        <v>206</v>
      </c>
      <c r="C1401">
        <v>2023</v>
      </c>
      <c r="D1401">
        <v>2</v>
      </c>
      <c r="E1401">
        <v>99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99</v>
      </c>
      <c r="M1401">
        <v>3</v>
      </c>
      <c r="N1401">
        <v>99</v>
      </c>
      <c r="O1401">
        <v>99</v>
      </c>
      <c r="P1401">
        <v>99</v>
      </c>
      <c r="Q1401">
        <v>6</v>
      </c>
      <c r="R1401">
        <v>6</v>
      </c>
      <c r="S1401">
        <v>5.5</v>
      </c>
      <c r="T1401">
        <v>3</v>
      </c>
      <c r="U1401">
        <v>28.733333333333341</v>
      </c>
      <c r="V1401">
        <v>50</v>
      </c>
      <c r="W1401">
        <v>0</v>
      </c>
      <c r="X1401">
        <v>100</v>
      </c>
      <c r="Y1401">
        <v>100</v>
      </c>
      <c r="Z1401">
        <v>0</v>
      </c>
      <c r="AA1401">
        <v>2.5071010261964961</v>
      </c>
      <c r="AB1401">
        <v>1.1180339887498949</v>
      </c>
      <c r="AC1401">
        <v>0</v>
      </c>
      <c r="AD1401">
        <v>5.9459589758185292</v>
      </c>
      <c r="AG1401">
        <v>1.6949152542372876</v>
      </c>
      <c r="AH1401">
        <v>1.1212351797293163</v>
      </c>
      <c r="AI1401">
        <v>0</v>
      </c>
    </row>
    <row r="1402" spans="1:37">
      <c r="A1402">
        <v>17</v>
      </c>
      <c r="B1402">
        <v>207</v>
      </c>
      <c r="C1402">
        <v>2023</v>
      </c>
      <c r="D1402">
        <v>3</v>
      </c>
      <c r="E1402">
        <v>99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99</v>
      </c>
      <c r="M1402">
        <v>3</v>
      </c>
      <c r="N1402">
        <v>99</v>
      </c>
      <c r="O1402">
        <v>99</v>
      </c>
      <c r="P1402">
        <v>99</v>
      </c>
      <c r="Q1402">
        <v>34</v>
      </c>
      <c r="R1402">
        <v>35</v>
      </c>
      <c r="S1402">
        <v>5.7714285714285696</v>
      </c>
      <c r="T1402">
        <v>3</v>
      </c>
      <c r="U1402">
        <v>29.34</v>
      </c>
      <c r="V1402">
        <v>37.142857142857153</v>
      </c>
      <c r="W1402">
        <v>0</v>
      </c>
      <c r="X1402">
        <v>94.285714285714306</v>
      </c>
      <c r="Y1402">
        <v>88.571428571428555</v>
      </c>
      <c r="Z1402">
        <v>17.142857142857139</v>
      </c>
      <c r="AA1402">
        <v>7.3706444765705745</v>
      </c>
      <c r="AB1402">
        <v>2.1258371700272329</v>
      </c>
      <c r="AC1402">
        <v>0</v>
      </c>
      <c r="AD1402">
        <v>48.635353660577685</v>
      </c>
      <c r="AG1402">
        <v>1.4227642276422763</v>
      </c>
      <c r="AH1402">
        <v>0.94941448612906243</v>
      </c>
      <c r="AI1402">
        <v>7</v>
      </c>
      <c r="AJ1402">
        <v>115.9285714285714</v>
      </c>
      <c r="AK1402">
        <v>22.101685956963621</v>
      </c>
    </row>
    <row r="1403" spans="1:37">
      <c r="A1403">
        <v>17</v>
      </c>
      <c r="B1403">
        <v>208</v>
      </c>
      <c r="C1403">
        <v>2023</v>
      </c>
      <c r="D1403">
        <v>4</v>
      </c>
      <c r="E1403">
        <v>99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99</v>
      </c>
      <c r="M1403">
        <v>3</v>
      </c>
      <c r="N1403">
        <v>99</v>
      </c>
      <c r="O1403">
        <v>99</v>
      </c>
      <c r="P1403">
        <v>99</v>
      </c>
      <c r="Q1403">
        <v>4</v>
      </c>
      <c r="R1403">
        <v>4</v>
      </c>
      <c r="S1403">
        <v>6.75</v>
      </c>
      <c r="T1403">
        <v>3</v>
      </c>
      <c r="U1403">
        <v>28.774999999999999</v>
      </c>
      <c r="V1403">
        <v>25</v>
      </c>
      <c r="W1403">
        <v>0</v>
      </c>
      <c r="X1403">
        <v>75</v>
      </c>
      <c r="Y1403">
        <v>50</v>
      </c>
      <c r="Z1403">
        <v>25</v>
      </c>
      <c r="AA1403">
        <v>10.582385128126829</v>
      </c>
      <c r="AB1403">
        <v>1.7853571071357124</v>
      </c>
      <c r="AC1403">
        <v>0</v>
      </c>
      <c r="AD1403">
        <v>90.342698342084518</v>
      </c>
      <c r="AG1403">
        <v>1.8691588785046724</v>
      </c>
      <c r="AH1403">
        <v>1.3663342830009495</v>
      </c>
      <c r="AI1403">
        <v>0</v>
      </c>
    </row>
    <row r="1404" spans="1:37">
      <c r="A1404">
        <v>17</v>
      </c>
      <c r="B1404">
        <v>209</v>
      </c>
      <c r="C1404">
        <v>2023</v>
      </c>
      <c r="D1404">
        <v>5</v>
      </c>
      <c r="E1404">
        <v>99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99</v>
      </c>
      <c r="M1404">
        <v>3</v>
      </c>
      <c r="N1404">
        <v>99</v>
      </c>
      <c r="O1404">
        <v>99</v>
      </c>
      <c r="P1404">
        <v>99</v>
      </c>
      <c r="Q1404">
        <v>11</v>
      </c>
      <c r="R1404">
        <v>14</v>
      </c>
      <c r="S1404">
        <v>5.5</v>
      </c>
      <c r="T1404">
        <v>3</v>
      </c>
      <c r="U1404">
        <v>24.342857142857152</v>
      </c>
      <c r="V1404">
        <v>7.1428571428571441</v>
      </c>
      <c r="W1404">
        <v>0</v>
      </c>
      <c r="X1404">
        <v>78.571428571428555</v>
      </c>
      <c r="Y1404">
        <v>50</v>
      </c>
      <c r="Z1404">
        <v>14.285714285714288</v>
      </c>
      <c r="AA1404">
        <v>10.374812513673563</v>
      </c>
      <c r="AB1404">
        <v>1.7217101133134214</v>
      </c>
      <c r="AC1404">
        <v>0</v>
      </c>
      <c r="AD1404">
        <v>53.504189554936715</v>
      </c>
      <c r="AG1404">
        <v>6.7961165048543695</v>
      </c>
      <c r="AH1404">
        <v>4.2195451112459308</v>
      </c>
      <c r="AI1404">
        <v>4</v>
      </c>
      <c r="AJ1404">
        <v>91.399999999999977</v>
      </c>
      <c r="AK1404">
        <v>18.261697837992063</v>
      </c>
    </row>
    <row r="1405" spans="1:37">
      <c r="A1405">
        <v>17</v>
      </c>
      <c r="B1405">
        <v>210</v>
      </c>
      <c r="C1405">
        <v>2023</v>
      </c>
      <c r="D1405">
        <v>6</v>
      </c>
      <c r="E1405">
        <v>99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99</v>
      </c>
      <c r="M1405">
        <v>3</v>
      </c>
      <c r="N1405">
        <v>99</v>
      </c>
      <c r="O1405">
        <v>99</v>
      </c>
      <c r="P1405">
        <v>99</v>
      </c>
      <c r="Q1405">
        <v>9</v>
      </c>
      <c r="R1405">
        <v>10</v>
      </c>
      <c r="S1405">
        <v>4.7</v>
      </c>
      <c r="T1405">
        <v>3</v>
      </c>
      <c r="U1405">
        <v>22.99</v>
      </c>
      <c r="V1405">
        <v>30</v>
      </c>
      <c r="W1405">
        <v>0</v>
      </c>
      <c r="X1405">
        <v>100</v>
      </c>
      <c r="Y1405">
        <v>40</v>
      </c>
      <c r="Z1405">
        <v>0</v>
      </c>
      <c r="AA1405">
        <v>6.0930205973720444</v>
      </c>
      <c r="AB1405">
        <v>1.1874342087037901</v>
      </c>
      <c r="AC1405">
        <v>0</v>
      </c>
      <c r="AD1405">
        <v>58.562048700406848</v>
      </c>
      <c r="AG1405">
        <v>5.84795321637427</v>
      </c>
      <c r="AH1405">
        <v>3.4473451393783092</v>
      </c>
      <c r="AI1405">
        <v>9</v>
      </c>
      <c r="AJ1405">
        <v>107.82222222222222</v>
      </c>
      <c r="AK1405">
        <v>17.26822567366159</v>
      </c>
    </row>
    <row r="1406" spans="1:37">
      <c r="A1406">
        <v>17</v>
      </c>
      <c r="B1406">
        <v>211</v>
      </c>
      <c r="C1406">
        <v>2023</v>
      </c>
      <c r="D1406">
        <v>7</v>
      </c>
      <c r="E1406">
        <v>99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99</v>
      </c>
      <c r="M1406">
        <v>3</v>
      </c>
      <c r="N1406">
        <v>99</v>
      </c>
      <c r="O1406">
        <v>99</v>
      </c>
      <c r="P1406">
        <v>99</v>
      </c>
      <c r="R1406">
        <v>0</v>
      </c>
    </row>
    <row r="1407" spans="1:37">
      <c r="A1407">
        <v>17</v>
      </c>
      <c r="B1407">
        <v>212</v>
      </c>
      <c r="C1407">
        <v>2023</v>
      </c>
      <c r="D1407">
        <v>8</v>
      </c>
      <c r="E1407">
        <v>99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3</v>
      </c>
      <c r="N1407">
        <v>99</v>
      </c>
      <c r="O1407">
        <v>99</v>
      </c>
      <c r="P1407">
        <v>99</v>
      </c>
      <c r="Q1407">
        <v>1</v>
      </c>
      <c r="R1407">
        <v>1</v>
      </c>
      <c r="S1407">
        <v>3</v>
      </c>
      <c r="T1407">
        <v>3</v>
      </c>
      <c r="U1407">
        <v>23.900000000000006</v>
      </c>
      <c r="V1407">
        <v>0</v>
      </c>
      <c r="W1407">
        <v>0</v>
      </c>
      <c r="X1407">
        <v>100</v>
      </c>
      <c r="Y1407">
        <v>100</v>
      </c>
      <c r="Z1407">
        <v>0</v>
      </c>
      <c r="AA1407">
        <v>0</v>
      </c>
      <c r="AB1407">
        <v>0</v>
      </c>
      <c r="AC1407">
        <v>0</v>
      </c>
      <c r="AG1407">
        <v>0.45454545454545447</v>
      </c>
      <c r="AH1407">
        <v>0.2547024031544734</v>
      </c>
      <c r="AI1407">
        <v>0</v>
      </c>
    </row>
    <row r="1408" spans="1:37">
      <c r="A1408">
        <v>17</v>
      </c>
      <c r="B1408">
        <v>213</v>
      </c>
      <c r="C1408">
        <v>2023</v>
      </c>
      <c r="D1408">
        <v>9</v>
      </c>
      <c r="E1408">
        <v>99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3</v>
      </c>
      <c r="N1408">
        <v>99</v>
      </c>
      <c r="O1408">
        <v>99</v>
      </c>
      <c r="P1408">
        <v>99</v>
      </c>
      <c r="R1408">
        <v>0</v>
      </c>
    </row>
    <row r="1409" spans="1:37">
      <c r="A1409">
        <v>17</v>
      </c>
      <c r="B1409">
        <v>214</v>
      </c>
      <c r="C1409">
        <v>2023</v>
      </c>
      <c r="D1409">
        <v>10</v>
      </c>
      <c r="E1409">
        <v>99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3</v>
      </c>
      <c r="N1409">
        <v>99</v>
      </c>
      <c r="O1409">
        <v>99</v>
      </c>
      <c r="P1409">
        <v>99</v>
      </c>
      <c r="Q1409">
        <v>3</v>
      </c>
      <c r="R1409">
        <v>3</v>
      </c>
      <c r="S1409">
        <v>3.6666666666666656</v>
      </c>
      <c r="T1409">
        <v>3</v>
      </c>
      <c r="U1409">
        <v>14.699999999999996</v>
      </c>
      <c r="V1409">
        <v>0</v>
      </c>
      <c r="W1409">
        <v>0</v>
      </c>
      <c r="X1409">
        <v>66.666666666666686</v>
      </c>
      <c r="Y1409">
        <v>0</v>
      </c>
      <c r="Z1409">
        <v>0</v>
      </c>
      <c r="AA1409">
        <v>6.0997267698370541</v>
      </c>
      <c r="AB1409">
        <v>1.6996731711975956</v>
      </c>
      <c r="AC1409">
        <v>0</v>
      </c>
      <c r="AD1409">
        <v>48.870471851971693</v>
      </c>
      <c r="AG1409">
        <v>0.5859375</v>
      </c>
      <c r="AH1409">
        <v>0.21797724040813632</v>
      </c>
      <c r="AI1409">
        <v>0</v>
      </c>
    </row>
    <row r="1410" spans="1:37">
      <c r="A1410">
        <v>17</v>
      </c>
      <c r="B1410">
        <v>215</v>
      </c>
      <c r="C1410">
        <v>2023</v>
      </c>
      <c r="D1410">
        <v>11</v>
      </c>
      <c r="E1410">
        <v>99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3</v>
      </c>
      <c r="N1410">
        <v>99</v>
      </c>
      <c r="O1410">
        <v>99</v>
      </c>
      <c r="P1410">
        <v>99</v>
      </c>
      <c r="Q1410">
        <v>8</v>
      </c>
      <c r="R1410">
        <v>8</v>
      </c>
      <c r="S1410">
        <v>5.5</v>
      </c>
      <c r="T1410">
        <v>3</v>
      </c>
      <c r="U1410">
        <v>35.450000000000003</v>
      </c>
      <c r="V1410">
        <v>0</v>
      </c>
      <c r="W1410">
        <v>0</v>
      </c>
      <c r="X1410">
        <v>100</v>
      </c>
      <c r="Y1410">
        <v>100</v>
      </c>
      <c r="Z1410">
        <v>37.5</v>
      </c>
      <c r="AA1410">
        <v>8.6687657714348259</v>
      </c>
      <c r="AB1410">
        <v>3.0413812651491097</v>
      </c>
      <c r="AC1410">
        <v>0</v>
      </c>
      <c r="AD1410">
        <v>75.763259915164852</v>
      </c>
      <c r="AG1410">
        <v>1.9512195121951219</v>
      </c>
      <c r="AH1410">
        <v>1.7741299819208902</v>
      </c>
      <c r="AI1410">
        <v>4</v>
      </c>
      <c r="AJ1410">
        <v>116.7</v>
      </c>
      <c r="AK1410">
        <v>21.800502005000684</v>
      </c>
    </row>
    <row r="1411" spans="1:37">
      <c r="A1411">
        <v>17</v>
      </c>
      <c r="B1411">
        <v>216</v>
      </c>
      <c r="C1411">
        <v>2023</v>
      </c>
      <c r="D1411">
        <v>12</v>
      </c>
      <c r="E1411">
        <v>99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3</v>
      </c>
      <c r="N1411">
        <v>99</v>
      </c>
      <c r="O1411">
        <v>99</v>
      </c>
      <c r="P1411">
        <v>99</v>
      </c>
      <c r="Q1411">
        <v>3</v>
      </c>
      <c r="R1411">
        <v>3</v>
      </c>
      <c r="S1411">
        <v>7.3333333333333313</v>
      </c>
      <c r="T1411">
        <v>3</v>
      </c>
      <c r="U1411">
        <v>26.966666666666676</v>
      </c>
      <c r="V1411">
        <v>66.666666666666686</v>
      </c>
      <c r="W1411">
        <v>0</v>
      </c>
      <c r="X1411">
        <v>100</v>
      </c>
      <c r="Y1411">
        <v>66.666666666666686</v>
      </c>
      <c r="Z1411">
        <v>0</v>
      </c>
      <c r="AA1411">
        <v>4.2897811391983991</v>
      </c>
      <c r="AB1411">
        <v>0.4714045207910384</v>
      </c>
      <c r="AC1411">
        <v>0</v>
      </c>
      <c r="AD1411">
        <v>84.615384615384983</v>
      </c>
      <c r="AG1411">
        <v>4.8387096774193559</v>
      </c>
      <c r="AH1411">
        <v>3.2065001981767751</v>
      </c>
      <c r="AI1411">
        <v>0</v>
      </c>
    </row>
    <row r="1412" spans="1:37">
      <c r="A1412">
        <v>17</v>
      </c>
      <c r="B1412">
        <v>217</v>
      </c>
      <c r="C1412">
        <v>2023</v>
      </c>
      <c r="D1412">
        <v>1</v>
      </c>
      <c r="E1412">
        <v>99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4</v>
      </c>
      <c r="N1412">
        <v>99</v>
      </c>
      <c r="O1412">
        <v>99</v>
      </c>
      <c r="P1412">
        <v>99</v>
      </c>
      <c r="Q1412">
        <v>30</v>
      </c>
      <c r="R1412">
        <v>34</v>
      </c>
      <c r="S1412">
        <v>6.2647058823529411</v>
      </c>
      <c r="T1412">
        <v>4</v>
      </c>
      <c r="U1412">
        <v>29.767647058823513</v>
      </c>
      <c r="V1412">
        <v>26.47058823529412</v>
      </c>
      <c r="W1412">
        <v>0</v>
      </c>
      <c r="X1412">
        <v>100</v>
      </c>
      <c r="Y1412">
        <v>82.352941176470608</v>
      </c>
      <c r="Z1412">
        <v>29.411764705882355</v>
      </c>
      <c r="AA1412">
        <v>6.7333551023435856</v>
      </c>
      <c r="AB1412">
        <v>1.6325516572209307</v>
      </c>
      <c r="AC1412">
        <v>0</v>
      </c>
      <c r="AD1412">
        <v>5.5896617713804098</v>
      </c>
      <c r="AG1412">
        <v>10.303030303030303</v>
      </c>
      <c r="AH1412">
        <v>7.3930415854023748</v>
      </c>
      <c r="AI1412">
        <v>2</v>
      </c>
      <c r="AJ1412">
        <v>116.4</v>
      </c>
      <c r="AK1412">
        <v>19.675071034352506</v>
      </c>
    </row>
    <row r="1413" spans="1:37">
      <c r="A1413">
        <v>17</v>
      </c>
      <c r="B1413">
        <v>218</v>
      </c>
      <c r="C1413">
        <v>2023</v>
      </c>
      <c r="D1413">
        <v>2</v>
      </c>
      <c r="E1413">
        <v>99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4</v>
      </c>
      <c r="N1413">
        <v>99</v>
      </c>
      <c r="O1413">
        <v>99</v>
      </c>
      <c r="P1413">
        <v>99</v>
      </c>
      <c r="Q1413">
        <v>32</v>
      </c>
      <c r="R1413">
        <v>34</v>
      </c>
      <c r="S1413">
        <v>6.4411764705882346</v>
      </c>
      <c r="T1413">
        <v>4</v>
      </c>
      <c r="U1413">
        <v>31.344117647058823</v>
      </c>
      <c r="V1413">
        <v>29.411764705882355</v>
      </c>
      <c r="W1413">
        <v>0</v>
      </c>
      <c r="X1413">
        <v>100</v>
      </c>
      <c r="Y1413">
        <v>79.411764705882348</v>
      </c>
      <c r="Z1413">
        <v>35.294117647058826</v>
      </c>
      <c r="AA1413">
        <v>8.4683907484546577</v>
      </c>
      <c r="AB1413">
        <v>1.988069954837786</v>
      </c>
      <c r="AC1413">
        <v>0</v>
      </c>
      <c r="AD1413">
        <v>53.831207661385918</v>
      </c>
      <c r="AG1413">
        <v>9.6045197740112993</v>
      </c>
      <c r="AH1413">
        <v>6.9309763981295403</v>
      </c>
      <c r="AI1413">
        <v>5</v>
      </c>
      <c r="AJ1413">
        <v>116.04</v>
      </c>
      <c r="AK1413">
        <v>19.407381770603624</v>
      </c>
    </row>
    <row r="1414" spans="1:37">
      <c r="A1414">
        <v>17</v>
      </c>
      <c r="B1414">
        <v>219</v>
      </c>
      <c r="C1414">
        <v>2023</v>
      </c>
      <c r="D1414">
        <v>3</v>
      </c>
      <c r="E1414">
        <v>99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4</v>
      </c>
      <c r="N1414">
        <v>99</v>
      </c>
      <c r="O1414">
        <v>99</v>
      </c>
      <c r="P1414">
        <v>99</v>
      </c>
      <c r="Q1414">
        <v>161</v>
      </c>
      <c r="R1414">
        <v>179</v>
      </c>
      <c r="S1414">
        <v>6.3016759776536295</v>
      </c>
      <c r="T1414">
        <v>4</v>
      </c>
      <c r="U1414">
        <v>33.226815642458099</v>
      </c>
      <c r="V1414">
        <v>26.815642458100559</v>
      </c>
      <c r="W1414">
        <v>0</v>
      </c>
      <c r="X1414">
        <v>98.882681564245829</v>
      </c>
      <c r="Y1414">
        <v>86.033519553072637</v>
      </c>
      <c r="Z1414">
        <v>41.340782122905011</v>
      </c>
      <c r="AA1414">
        <v>8.4451338952033339</v>
      </c>
      <c r="AB1414">
        <v>1.9197728817117632</v>
      </c>
      <c r="AC1414">
        <v>0</v>
      </c>
      <c r="AD1414">
        <v>53.739104400563889</v>
      </c>
      <c r="AG1414">
        <v>7.2764227642276413</v>
      </c>
      <c r="AH1414">
        <v>5.4988193569979682</v>
      </c>
      <c r="AI1414">
        <v>23</v>
      </c>
      <c r="AJ1414">
        <v>117.2347826086957</v>
      </c>
      <c r="AK1414">
        <v>21.72406434058075</v>
      </c>
    </row>
    <row r="1415" spans="1:37">
      <c r="A1415">
        <v>17</v>
      </c>
      <c r="B1415">
        <v>220</v>
      </c>
      <c r="C1415">
        <v>2023</v>
      </c>
      <c r="D1415">
        <v>4</v>
      </c>
      <c r="E1415">
        <v>99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4</v>
      </c>
      <c r="N1415">
        <v>99</v>
      </c>
      <c r="O1415">
        <v>99</v>
      </c>
      <c r="P1415">
        <v>99</v>
      </c>
      <c r="Q1415">
        <v>11</v>
      </c>
      <c r="R1415">
        <v>13</v>
      </c>
      <c r="S1415">
        <v>6.0769230769230758</v>
      </c>
      <c r="T1415">
        <v>4</v>
      </c>
      <c r="U1415">
        <v>27.369230769230757</v>
      </c>
      <c r="V1415">
        <v>23.07692307692308</v>
      </c>
      <c r="W1415">
        <v>0</v>
      </c>
      <c r="X1415">
        <v>84.615384615384627</v>
      </c>
      <c r="Y1415">
        <v>46.15384615384616</v>
      </c>
      <c r="Z1415">
        <v>23.07692307692308</v>
      </c>
      <c r="AA1415">
        <v>9.8464663411949154</v>
      </c>
      <c r="AB1415">
        <v>2.4006902360503446</v>
      </c>
      <c r="AC1415">
        <v>0</v>
      </c>
      <c r="AD1415">
        <v>81.85236644375928</v>
      </c>
      <c r="AG1415">
        <v>6.074766355140186</v>
      </c>
      <c r="AH1415">
        <v>4.2236467236467217</v>
      </c>
      <c r="AI1415">
        <v>1</v>
      </c>
      <c r="AJ1415">
        <v>117.2</v>
      </c>
      <c r="AK1415">
        <v>12.920535091437831</v>
      </c>
    </row>
    <row r="1416" spans="1:37">
      <c r="A1416">
        <v>17</v>
      </c>
      <c r="B1416">
        <v>221</v>
      </c>
      <c r="C1416">
        <v>2023</v>
      </c>
      <c r="D1416">
        <v>5</v>
      </c>
      <c r="E1416">
        <v>99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4</v>
      </c>
      <c r="N1416">
        <v>99</v>
      </c>
      <c r="O1416">
        <v>99</v>
      </c>
      <c r="P1416">
        <v>99</v>
      </c>
      <c r="Q1416">
        <v>10</v>
      </c>
      <c r="R1416">
        <v>12</v>
      </c>
      <c r="S1416">
        <v>6</v>
      </c>
      <c r="T1416">
        <v>4</v>
      </c>
      <c r="U1416">
        <v>28.216666666666661</v>
      </c>
      <c r="V1416">
        <v>25</v>
      </c>
      <c r="W1416">
        <v>0</v>
      </c>
      <c r="X1416">
        <v>75</v>
      </c>
      <c r="Y1416">
        <v>66.666666666666686</v>
      </c>
      <c r="Z1416">
        <v>25</v>
      </c>
      <c r="AA1416">
        <v>10.731948668448908</v>
      </c>
      <c r="AB1416">
        <v>1.4142135623730951</v>
      </c>
      <c r="AC1416">
        <v>0</v>
      </c>
      <c r="AD1416">
        <v>84.007217502201613</v>
      </c>
      <c r="AG1416">
        <v>5.825242718446602</v>
      </c>
      <c r="AH1416">
        <v>4.1923062636968069</v>
      </c>
      <c r="AI1416">
        <v>6</v>
      </c>
      <c r="AJ1416">
        <v>103.06666666666663</v>
      </c>
      <c r="AK1416">
        <v>17.081954332448252</v>
      </c>
    </row>
    <row r="1417" spans="1:37">
      <c r="A1417">
        <v>17</v>
      </c>
      <c r="B1417">
        <v>222</v>
      </c>
      <c r="C1417">
        <v>2023</v>
      </c>
      <c r="D1417">
        <v>6</v>
      </c>
      <c r="E1417">
        <v>99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4</v>
      </c>
      <c r="N1417">
        <v>99</v>
      </c>
      <c r="O1417">
        <v>99</v>
      </c>
      <c r="P1417">
        <v>99</v>
      </c>
      <c r="Q1417">
        <v>14</v>
      </c>
      <c r="R1417">
        <v>21</v>
      </c>
      <c r="S1417">
        <v>5.4761904761904763</v>
      </c>
      <c r="T1417">
        <v>4</v>
      </c>
      <c r="U1417">
        <v>24.219047619047608</v>
      </c>
      <c r="V1417">
        <v>23.809523809523821</v>
      </c>
      <c r="W1417">
        <v>0</v>
      </c>
      <c r="X1417">
        <v>80.952380952380949</v>
      </c>
      <c r="Y1417">
        <v>52.380952380952387</v>
      </c>
      <c r="Z1417">
        <v>9.5238095238095273</v>
      </c>
      <c r="AA1417">
        <v>7.239022496996264</v>
      </c>
      <c r="AB1417">
        <v>1.9668453741012744</v>
      </c>
      <c r="AC1417">
        <v>0</v>
      </c>
      <c r="AD1417">
        <v>41.441479166764111</v>
      </c>
      <c r="AG1417">
        <v>12.280701754385968</v>
      </c>
      <c r="AH1417">
        <v>7.6264451408778093</v>
      </c>
      <c r="AI1417">
        <v>15</v>
      </c>
      <c r="AJ1417">
        <v>109.4</v>
      </c>
      <c r="AK1417">
        <v>16.910833463423547</v>
      </c>
    </row>
    <row r="1418" spans="1:37">
      <c r="A1418">
        <v>17</v>
      </c>
      <c r="B1418">
        <v>223</v>
      </c>
      <c r="C1418">
        <v>2023</v>
      </c>
      <c r="D1418">
        <v>7</v>
      </c>
      <c r="E1418">
        <v>99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4</v>
      </c>
      <c r="N1418">
        <v>99</v>
      </c>
      <c r="O1418">
        <v>99</v>
      </c>
      <c r="P1418">
        <v>99</v>
      </c>
      <c r="Q1418">
        <v>2</v>
      </c>
      <c r="R1418">
        <v>2</v>
      </c>
      <c r="S1418">
        <v>4</v>
      </c>
      <c r="T1418">
        <v>4</v>
      </c>
      <c r="U1418">
        <v>32.85</v>
      </c>
      <c r="V1418">
        <v>0</v>
      </c>
      <c r="W1418">
        <v>0</v>
      </c>
      <c r="X1418">
        <v>100</v>
      </c>
      <c r="Y1418">
        <v>50</v>
      </c>
      <c r="Z1418">
        <v>50</v>
      </c>
      <c r="AA1418">
        <v>14.950000000000012</v>
      </c>
      <c r="AB1418">
        <v>2</v>
      </c>
      <c r="AC1418">
        <v>0</v>
      </c>
      <c r="AD1418">
        <v>99.999999999999943</v>
      </c>
      <c r="AG1418">
        <v>5.5555555555555562</v>
      </c>
      <c r="AH1418">
        <v>5.3056609868367923</v>
      </c>
      <c r="AI1418">
        <v>2</v>
      </c>
      <c r="AJ1418">
        <v>118.4</v>
      </c>
      <c r="AK1418">
        <v>19.791570912014095</v>
      </c>
    </row>
    <row r="1419" spans="1:37">
      <c r="A1419">
        <v>17</v>
      </c>
      <c r="B1419">
        <v>224</v>
      </c>
      <c r="C1419">
        <v>2023</v>
      </c>
      <c r="D1419">
        <v>8</v>
      </c>
      <c r="E1419">
        <v>99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4</v>
      </c>
      <c r="N1419">
        <v>99</v>
      </c>
      <c r="O1419">
        <v>99</v>
      </c>
      <c r="P1419">
        <v>99</v>
      </c>
      <c r="Q1419">
        <v>1</v>
      </c>
      <c r="R1419">
        <v>2</v>
      </c>
      <c r="S1419">
        <v>6</v>
      </c>
      <c r="T1419">
        <v>4</v>
      </c>
      <c r="U1419">
        <v>24.65</v>
      </c>
      <c r="V1419">
        <v>50</v>
      </c>
      <c r="W1419">
        <v>0</v>
      </c>
      <c r="X1419">
        <v>100</v>
      </c>
      <c r="Y1419">
        <v>50</v>
      </c>
      <c r="Z1419">
        <v>0</v>
      </c>
      <c r="AA1419">
        <v>3.0500000000000007</v>
      </c>
      <c r="AB1419">
        <v>2</v>
      </c>
      <c r="AC1419">
        <v>0</v>
      </c>
      <c r="AD1419">
        <v>100.00000000000036</v>
      </c>
      <c r="AG1419">
        <v>0.90909090909090895</v>
      </c>
      <c r="AH1419">
        <v>0.52539031278307669</v>
      </c>
      <c r="AI1419">
        <v>2</v>
      </c>
      <c r="AJ1419">
        <v>108.15</v>
      </c>
      <c r="AK1419">
        <v>19.634438226487124</v>
      </c>
    </row>
    <row r="1420" spans="1:37">
      <c r="A1420">
        <v>17</v>
      </c>
      <c r="B1420">
        <v>225</v>
      </c>
      <c r="C1420">
        <v>2023</v>
      </c>
      <c r="D1420">
        <v>9</v>
      </c>
      <c r="E1420">
        <v>99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4</v>
      </c>
      <c r="N1420">
        <v>99</v>
      </c>
      <c r="O1420">
        <v>99</v>
      </c>
      <c r="P1420">
        <v>99</v>
      </c>
      <c r="Q1420">
        <v>1</v>
      </c>
      <c r="R1420">
        <v>1</v>
      </c>
      <c r="S1420">
        <v>8</v>
      </c>
      <c r="T1420">
        <v>4</v>
      </c>
      <c r="U1420">
        <v>35.200000000000003</v>
      </c>
      <c r="V1420">
        <v>0</v>
      </c>
      <c r="W1420">
        <v>0</v>
      </c>
      <c r="X1420">
        <v>100</v>
      </c>
      <c r="Y1420">
        <v>100</v>
      </c>
      <c r="Z1420">
        <v>100</v>
      </c>
      <c r="AA1420">
        <v>0</v>
      </c>
      <c r="AB1420">
        <v>0</v>
      </c>
      <c r="AC1420">
        <v>0</v>
      </c>
      <c r="AG1420">
        <v>0.46296296296296302</v>
      </c>
      <c r="AH1420">
        <v>0.40132254018926022</v>
      </c>
      <c r="AI1420">
        <v>1</v>
      </c>
      <c r="AJ1420">
        <v>120.6</v>
      </c>
      <c r="AK1420">
        <v>20.067845097051681</v>
      </c>
    </row>
    <row r="1421" spans="1:37">
      <c r="A1421">
        <v>17</v>
      </c>
      <c r="B1421">
        <v>226</v>
      </c>
      <c r="C1421">
        <v>2023</v>
      </c>
      <c r="D1421">
        <v>10</v>
      </c>
      <c r="E1421">
        <v>99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4</v>
      </c>
      <c r="N1421">
        <v>99</v>
      </c>
      <c r="O1421">
        <v>99</v>
      </c>
      <c r="P1421">
        <v>99</v>
      </c>
      <c r="Q1421">
        <v>9</v>
      </c>
      <c r="R1421">
        <v>9</v>
      </c>
      <c r="S1421">
        <v>5.6666666666666679</v>
      </c>
      <c r="T1421">
        <v>4</v>
      </c>
      <c r="U1421">
        <v>31.577777777777779</v>
      </c>
      <c r="V1421">
        <v>0</v>
      </c>
      <c r="W1421">
        <v>0</v>
      </c>
      <c r="X1421">
        <v>88.8888888888889</v>
      </c>
      <c r="Y1421">
        <v>55.555555555555557</v>
      </c>
      <c r="Z1421">
        <v>44.44444444444445</v>
      </c>
      <c r="AA1421">
        <v>13.182798369068164</v>
      </c>
      <c r="AB1421">
        <v>2.6246692913372702</v>
      </c>
      <c r="AC1421">
        <v>0</v>
      </c>
      <c r="AD1421">
        <v>79.585694243456388</v>
      </c>
      <c r="AG1421">
        <v>1.7578125</v>
      </c>
      <c r="AH1421">
        <v>1.4047422159635461</v>
      </c>
      <c r="AI1421">
        <v>3</v>
      </c>
      <c r="AJ1421">
        <v>113.93333333333337</v>
      </c>
      <c r="AK1421">
        <v>18.783860227984498</v>
      </c>
    </row>
    <row r="1422" spans="1:37">
      <c r="A1422">
        <v>17</v>
      </c>
      <c r="B1422">
        <v>227</v>
      </c>
      <c r="C1422">
        <v>2023</v>
      </c>
      <c r="D1422">
        <v>11</v>
      </c>
      <c r="E1422">
        <v>99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4</v>
      </c>
      <c r="N1422">
        <v>99</v>
      </c>
      <c r="O1422">
        <v>99</v>
      </c>
      <c r="P1422">
        <v>99</v>
      </c>
      <c r="Q1422">
        <v>28</v>
      </c>
      <c r="R1422">
        <v>32</v>
      </c>
      <c r="S1422">
        <v>6.25</v>
      </c>
      <c r="T1422">
        <v>4</v>
      </c>
      <c r="U1422">
        <v>30.612500000000001</v>
      </c>
      <c r="V1422">
        <v>18.75</v>
      </c>
      <c r="W1422">
        <v>0</v>
      </c>
      <c r="X1422">
        <v>87.5</v>
      </c>
      <c r="Y1422">
        <v>68.75</v>
      </c>
      <c r="Z1422">
        <v>34.375</v>
      </c>
      <c r="AA1422">
        <v>13.092740116186523</v>
      </c>
      <c r="AB1422">
        <v>2.3318447632722039</v>
      </c>
      <c r="AC1422">
        <v>0</v>
      </c>
      <c r="AD1422">
        <v>75.805994033216379</v>
      </c>
      <c r="AG1422">
        <v>7.8048780487804876</v>
      </c>
      <c r="AH1422">
        <v>6.1281302196392957</v>
      </c>
      <c r="AI1422">
        <v>17</v>
      </c>
      <c r="AJ1422">
        <v>112.84705882352937</v>
      </c>
      <c r="AK1422">
        <v>21.875119172611235</v>
      </c>
    </row>
    <row r="1423" spans="1:37">
      <c r="A1423">
        <v>17</v>
      </c>
      <c r="B1423">
        <v>228</v>
      </c>
      <c r="C1423">
        <v>2023</v>
      </c>
      <c r="D1423">
        <v>12</v>
      </c>
      <c r="E1423">
        <v>99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4</v>
      </c>
      <c r="N1423">
        <v>99</v>
      </c>
      <c r="O1423">
        <v>99</v>
      </c>
      <c r="P1423">
        <v>99</v>
      </c>
      <c r="Q1423">
        <v>6</v>
      </c>
      <c r="R1423">
        <v>7</v>
      </c>
      <c r="S1423">
        <v>7.5714285714285694</v>
      </c>
      <c r="T1423">
        <v>4</v>
      </c>
      <c r="U1423">
        <v>35.700000000000003</v>
      </c>
      <c r="V1423">
        <v>28.571428571428577</v>
      </c>
      <c r="W1423">
        <v>0</v>
      </c>
      <c r="X1423">
        <v>100</v>
      </c>
      <c r="Y1423">
        <v>100</v>
      </c>
      <c r="Z1423">
        <v>57.142857142857153</v>
      </c>
      <c r="AA1423">
        <v>6.7597548560791427</v>
      </c>
      <c r="AB1423">
        <v>1.8405855323893043</v>
      </c>
      <c r="AC1423">
        <v>0</v>
      </c>
      <c r="AD1423">
        <v>66.365572925298352</v>
      </c>
      <c r="AG1423">
        <v>11.29032258064516</v>
      </c>
      <c r="AH1423">
        <v>9.9048751486325859</v>
      </c>
      <c r="AI1423">
        <v>5</v>
      </c>
      <c r="AJ1423">
        <v>114.9</v>
      </c>
      <c r="AK1423">
        <v>22.442301831376337</v>
      </c>
    </row>
    <row r="1424" spans="1:37">
      <c r="A1424">
        <v>17</v>
      </c>
      <c r="B1424">
        <v>229</v>
      </c>
      <c r="C1424">
        <v>2023</v>
      </c>
      <c r="D1424">
        <v>1</v>
      </c>
      <c r="E1424">
        <v>99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5</v>
      </c>
      <c r="N1424">
        <v>99</v>
      </c>
      <c r="O1424">
        <v>99</v>
      </c>
      <c r="P1424">
        <v>99</v>
      </c>
      <c r="Q1424">
        <v>65</v>
      </c>
      <c r="R1424">
        <v>86</v>
      </c>
      <c r="S1424">
        <v>7.6744186046511649</v>
      </c>
      <c r="T1424">
        <v>5</v>
      </c>
      <c r="U1424">
        <v>39.662790697674424</v>
      </c>
      <c r="V1424">
        <v>22.093023255813964</v>
      </c>
      <c r="W1424">
        <v>0</v>
      </c>
      <c r="X1424">
        <v>100</v>
      </c>
      <c r="Y1424">
        <v>98.837209302325562</v>
      </c>
      <c r="Z1424">
        <v>66.27906976744184</v>
      </c>
      <c r="AA1424">
        <v>9.1329972475433205</v>
      </c>
      <c r="AB1424">
        <v>1.8391217599783745</v>
      </c>
      <c r="AC1424">
        <v>0</v>
      </c>
      <c r="AD1424">
        <v>61.976353109573203</v>
      </c>
      <c r="AG1424">
        <v>26.060606060606059</v>
      </c>
      <c r="AH1424">
        <v>24.916179080928281</v>
      </c>
      <c r="AI1424">
        <v>9</v>
      </c>
      <c r="AJ1424">
        <v>117.52222222222223</v>
      </c>
      <c r="AK1424">
        <v>21.281242069735004</v>
      </c>
    </row>
    <row r="1425" spans="1:37">
      <c r="A1425">
        <v>17</v>
      </c>
      <c r="B1425">
        <v>230</v>
      </c>
      <c r="C1425">
        <v>2023</v>
      </c>
      <c r="D1425">
        <v>2</v>
      </c>
      <c r="E1425">
        <v>99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5</v>
      </c>
      <c r="N1425">
        <v>99</v>
      </c>
      <c r="O1425">
        <v>99</v>
      </c>
      <c r="P1425">
        <v>99</v>
      </c>
      <c r="Q1425">
        <v>55</v>
      </c>
      <c r="R1425">
        <v>63</v>
      </c>
      <c r="S1425">
        <v>7.6666666666666687</v>
      </c>
      <c r="T1425">
        <v>5</v>
      </c>
      <c r="U1425">
        <v>40.044444444444473</v>
      </c>
      <c r="V1425">
        <v>23.809523809523821</v>
      </c>
      <c r="W1425">
        <v>0</v>
      </c>
      <c r="X1425">
        <v>100</v>
      </c>
      <c r="Y1425">
        <v>96.825396825396794</v>
      </c>
      <c r="Z1425">
        <v>69.841269841269835</v>
      </c>
      <c r="AA1425">
        <v>8.2349001358190144</v>
      </c>
      <c r="AB1425">
        <v>1.7994708216848725</v>
      </c>
      <c r="AC1425">
        <v>0</v>
      </c>
      <c r="AD1425">
        <v>47.05984151193703</v>
      </c>
      <c r="AG1425">
        <v>17.796610169491526</v>
      </c>
      <c r="AH1425">
        <v>16.407494845830175</v>
      </c>
      <c r="AI1425">
        <v>10</v>
      </c>
      <c r="AJ1425">
        <v>115.83999999999997</v>
      </c>
      <c r="AK1425">
        <v>24.307560995680696</v>
      </c>
    </row>
    <row r="1426" spans="1:37">
      <c r="A1426">
        <v>17</v>
      </c>
      <c r="B1426">
        <v>231</v>
      </c>
      <c r="C1426">
        <v>2023</v>
      </c>
      <c r="D1426">
        <v>3</v>
      </c>
      <c r="E1426">
        <v>99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5</v>
      </c>
      <c r="N1426">
        <v>99</v>
      </c>
      <c r="O1426">
        <v>99</v>
      </c>
      <c r="P1426">
        <v>99</v>
      </c>
      <c r="Q1426">
        <v>301</v>
      </c>
      <c r="R1426">
        <v>350</v>
      </c>
      <c r="S1426">
        <v>7.0085714285714307</v>
      </c>
      <c r="T1426">
        <v>5</v>
      </c>
      <c r="U1426">
        <v>37.761428571428596</v>
      </c>
      <c r="V1426">
        <v>21.428571428571423</v>
      </c>
      <c r="W1426">
        <v>0</v>
      </c>
      <c r="X1426">
        <v>99.714285714285694</v>
      </c>
      <c r="Y1426">
        <v>94.285714285714306</v>
      </c>
      <c r="Z1426">
        <v>62</v>
      </c>
      <c r="AA1426">
        <v>9.0489414196537723</v>
      </c>
      <c r="AB1426">
        <v>1.8149964861943828</v>
      </c>
      <c r="AC1426">
        <v>0</v>
      </c>
      <c r="AD1426">
        <v>55.546851359780227</v>
      </c>
      <c r="AG1426">
        <v>14.227642276422761</v>
      </c>
      <c r="AH1426">
        <v>12.219239026122075</v>
      </c>
      <c r="AI1426">
        <v>60</v>
      </c>
      <c r="AJ1426">
        <v>118.7416666666666</v>
      </c>
      <c r="AK1426">
        <v>22.847636482184736</v>
      </c>
    </row>
    <row r="1427" spans="1:37">
      <c r="A1427">
        <v>17</v>
      </c>
      <c r="B1427">
        <v>232</v>
      </c>
      <c r="C1427">
        <v>2023</v>
      </c>
      <c r="D1427">
        <v>4</v>
      </c>
      <c r="E1427">
        <v>99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5</v>
      </c>
      <c r="N1427">
        <v>99</v>
      </c>
      <c r="O1427">
        <v>99</v>
      </c>
      <c r="P1427">
        <v>99</v>
      </c>
      <c r="Q1427">
        <v>26</v>
      </c>
      <c r="R1427">
        <v>34</v>
      </c>
      <c r="S1427">
        <v>6.5294117647058814</v>
      </c>
      <c r="T1427">
        <v>5</v>
      </c>
      <c r="U1427">
        <v>31.432352941176472</v>
      </c>
      <c r="V1427">
        <v>26.47058823529412</v>
      </c>
      <c r="W1427">
        <v>0</v>
      </c>
      <c r="X1427">
        <v>97.058823529411754</v>
      </c>
      <c r="Y1427">
        <v>82.352941176470608</v>
      </c>
      <c r="Z1427">
        <v>29.411764705882355</v>
      </c>
      <c r="AA1427">
        <v>9.9874545007646596</v>
      </c>
      <c r="AB1427">
        <v>1.6668973312123243</v>
      </c>
      <c r="AC1427">
        <v>0</v>
      </c>
      <c r="AD1427">
        <v>53.763131304956417</v>
      </c>
      <c r="AG1427">
        <v>15.887850467289722</v>
      </c>
      <c r="AH1427">
        <v>12.686372269705602</v>
      </c>
      <c r="AI1427">
        <v>1</v>
      </c>
      <c r="AJ1427">
        <v>111.4</v>
      </c>
      <c r="AK1427">
        <v>20.542948033291356</v>
      </c>
    </row>
    <row r="1428" spans="1:37">
      <c r="A1428">
        <v>17</v>
      </c>
      <c r="B1428">
        <v>233</v>
      </c>
      <c r="C1428">
        <v>2023</v>
      </c>
      <c r="D1428">
        <v>5</v>
      </c>
      <c r="E1428">
        <v>99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5</v>
      </c>
      <c r="N1428">
        <v>99</v>
      </c>
      <c r="O1428">
        <v>99</v>
      </c>
      <c r="P1428">
        <v>99</v>
      </c>
      <c r="Q1428">
        <v>21</v>
      </c>
      <c r="R1428">
        <v>24</v>
      </c>
      <c r="S1428">
        <v>7.1666666666666687</v>
      </c>
      <c r="T1428">
        <v>5</v>
      </c>
      <c r="U1428">
        <v>34.275000000000006</v>
      </c>
      <c r="V1428">
        <v>37.5</v>
      </c>
      <c r="W1428">
        <v>0</v>
      </c>
      <c r="X1428">
        <v>100</v>
      </c>
      <c r="Y1428">
        <v>87.5</v>
      </c>
      <c r="Z1428">
        <v>45.833333333333343</v>
      </c>
      <c r="AA1428">
        <v>8.5868237239777052</v>
      </c>
      <c r="AB1428">
        <v>1.4043582955293921</v>
      </c>
      <c r="AC1428">
        <v>0</v>
      </c>
      <c r="AD1428">
        <v>60.674023910875661</v>
      </c>
      <c r="AG1428">
        <v>11.650485436893204</v>
      </c>
      <c r="AH1428">
        <v>10.18485272450382</v>
      </c>
      <c r="AI1428">
        <v>7</v>
      </c>
      <c r="AJ1428">
        <v>114.65714285714289</v>
      </c>
      <c r="AK1428">
        <v>22.575099445107597</v>
      </c>
    </row>
    <row r="1429" spans="1:37">
      <c r="A1429">
        <v>17</v>
      </c>
      <c r="B1429">
        <v>234</v>
      </c>
      <c r="C1429">
        <v>2023</v>
      </c>
      <c r="D1429">
        <v>6</v>
      </c>
      <c r="E1429">
        <v>99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5</v>
      </c>
      <c r="N1429">
        <v>99</v>
      </c>
      <c r="O1429">
        <v>99</v>
      </c>
      <c r="P1429">
        <v>99</v>
      </c>
      <c r="Q1429">
        <v>15</v>
      </c>
      <c r="R1429">
        <v>17</v>
      </c>
      <c r="S1429">
        <v>6.8235294117647056</v>
      </c>
      <c r="T1429">
        <v>5</v>
      </c>
      <c r="U1429">
        <v>34.676470588235304</v>
      </c>
      <c r="V1429">
        <v>23.52941176470588</v>
      </c>
      <c r="W1429">
        <v>0</v>
      </c>
      <c r="X1429">
        <v>88.235294117647058</v>
      </c>
      <c r="Y1429">
        <v>88.235294117647058</v>
      </c>
      <c r="Z1429">
        <v>52.941176470588239</v>
      </c>
      <c r="AA1429">
        <v>11.81039070986742</v>
      </c>
      <c r="AB1429">
        <v>2.2290935672348726</v>
      </c>
      <c r="AC1429">
        <v>0</v>
      </c>
      <c r="AD1429">
        <v>20.942783655452544</v>
      </c>
      <c r="AG1429">
        <v>9.9415204678362574</v>
      </c>
      <c r="AH1429">
        <v>8.839538754517239</v>
      </c>
      <c r="AI1429">
        <v>6</v>
      </c>
      <c r="AJ1429">
        <v>111.7</v>
      </c>
      <c r="AK1429">
        <v>21.091680145663812</v>
      </c>
    </row>
    <row r="1430" spans="1:37">
      <c r="A1430">
        <v>17</v>
      </c>
      <c r="B1430">
        <v>235</v>
      </c>
      <c r="C1430">
        <v>2023</v>
      </c>
      <c r="D1430">
        <v>7</v>
      </c>
      <c r="E1430">
        <v>99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5</v>
      </c>
      <c r="N1430">
        <v>99</v>
      </c>
      <c r="O1430">
        <v>99</v>
      </c>
      <c r="P1430">
        <v>99</v>
      </c>
      <c r="Q1430">
        <v>4</v>
      </c>
      <c r="R1430">
        <v>9</v>
      </c>
      <c r="S1430">
        <v>7.7777777777777777</v>
      </c>
      <c r="T1430">
        <v>5</v>
      </c>
      <c r="U1430">
        <v>28.13333333333334</v>
      </c>
      <c r="V1430">
        <v>66.666666666666686</v>
      </c>
      <c r="W1430">
        <v>0</v>
      </c>
      <c r="X1430">
        <v>100</v>
      </c>
      <c r="Y1430">
        <v>100</v>
      </c>
      <c r="Z1430">
        <v>11.111111111111112</v>
      </c>
      <c r="AA1430">
        <v>4.1438039421660644</v>
      </c>
      <c r="AB1430">
        <v>0.62853936105471797</v>
      </c>
      <c r="AC1430">
        <v>0</v>
      </c>
      <c r="AD1430">
        <v>7.5366860831944242</v>
      </c>
      <c r="AG1430">
        <v>25</v>
      </c>
      <c r="AH1430">
        <v>20.447387547444077</v>
      </c>
      <c r="AI1430">
        <v>2</v>
      </c>
      <c r="AJ1430">
        <v>118.4</v>
      </c>
      <c r="AK1430">
        <v>21.177282117421477</v>
      </c>
    </row>
    <row r="1431" spans="1:37">
      <c r="A1431">
        <v>17</v>
      </c>
      <c r="B1431">
        <v>236</v>
      </c>
      <c r="C1431">
        <v>2023</v>
      </c>
      <c r="D1431">
        <v>8</v>
      </c>
      <c r="E1431">
        <v>99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5</v>
      </c>
      <c r="N1431">
        <v>99</v>
      </c>
      <c r="O1431">
        <v>99</v>
      </c>
      <c r="P1431">
        <v>99</v>
      </c>
      <c r="Q1431">
        <v>8</v>
      </c>
      <c r="R1431">
        <v>8</v>
      </c>
      <c r="S1431">
        <v>7</v>
      </c>
      <c r="T1431">
        <v>5</v>
      </c>
      <c r="U1431">
        <v>34.837500000000006</v>
      </c>
      <c r="V1431">
        <v>0</v>
      </c>
      <c r="W1431">
        <v>0</v>
      </c>
      <c r="X1431">
        <v>100</v>
      </c>
      <c r="Y1431">
        <v>100</v>
      </c>
      <c r="Z1431">
        <v>75</v>
      </c>
      <c r="AA1431">
        <v>5.9650937754572979</v>
      </c>
      <c r="AB1431">
        <v>1.8027756377319943</v>
      </c>
      <c r="AC1431">
        <v>0</v>
      </c>
      <c r="AD1431">
        <v>3.952118646745403</v>
      </c>
      <c r="AG1431">
        <v>3.6363636363636358</v>
      </c>
      <c r="AH1431">
        <v>2.970107102893377</v>
      </c>
      <c r="AI1431">
        <v>3</v>
      </c>
      <c r="AJ1431">
        <v>120.3</v>
      </c>
      <c r="AK1431">
        <v>22.724419629400657</v>
      </c>
    </row>
    <row r="1432" spans="1:37">
      <c r="A1432">
        <v>17</v>
      </c>
      <c r="B1432">
        <v>237</v>
      </c>
      <c r="C1432">
        <v>2023</v>
      </c>
      <c r="D1432">
        <v>9</v>
      </c>
      <c r="E1432">
        <v>99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5</v>
      </c>
      <c r="N1432">
        <v>99</v>
      </c>
      <c r="O1432">
        <v>99</v>
      </c>
      <c r="P1432">
        <v>99</v>
      </c>
      <c r="Q1432">
        <v>6</v>
      </c>
      <c r="R1432">
        <v>6</v>
      </c>
      <c r="S1432">
        <v>5.1666666666666679</v>
      </c>
      <c r="T1432">
        <v>5</v>
      </c>
      <c r="U1432">
        <v>24.11666666666666</v>
      </c>
      <c r="V1432">
        <v>0</v>
      </c>
      <c r="W1432">
        <v>0</v>
      </c>
      <c r="X1432">
        <v>100</v>
      </c>
      <c r="Y1432">
        <v>50</v>
      </c>
      <c r="Z1432">
        <v>0</v>
      </c>
      <c r="AA1432">
        <v>6.2889894966432465</v>
      </c>
      <c r="AB1432">
        <v>0.68718427093627443</v>
      </c>
      <c r="AC1432">
        <v>0</v>
      </c>
      <c r="AD1432">
        <v>-80.665372813619399</v>
      </c>
      <c r="AG1432">
        <v>2.7777777777777781</v>
      </c>
      <c r="AH1432">
        <v>1.6497548740166459</v>
      </c>
      <c r="AI1432">
        <v>0</v>
      </c>
    </row>
    <row r="1433" spans="1:37">
      <c r="A1433">
        <v>17</v>
      </c>
      <c r="B1433">
        <v>238</v>
      </c>
      <c r="C1433">
        <v>2023</v>
      </c>
      <c r="D1433">
        <v>10</v>
      </c>
      <c r="E1433">
        <v>99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5</v>
      </c>
      <c r="N1433">
        <v>99</v>
      </c>
      <c r="O1433">
        <v>99</v>
      </c>
      <c r="P1433">
        <v>99</v>
      </c>
      <c r="Q1433">
        <v>21</v>
      </c>
      <c r="R1433">
        <v>22</v>
      </c>
      <c r="S1433">
        <v>6.5</v>
      </c>
      <c r="T1433">
        <v>5</v>
      </c>
      <c r="U1433">
        <v>29.86363636363636</v>
      </c>
      <c r="V1433">
        <v>9.0909090909090917</v>
      </c>
      <c r="W1433">
        <v>0</v>
      </c>
      <c r="X1433">
        <v>100</v>
      </c>
      <c r="Y1433">
        <v>59.090909090909101</v>
      </c>
      <c r="Z1433">
        <v>36.363636363636367</v>
      </c>
      <c r="AA1433">
        <v>11.348149446837978</v>
      </c>
      <c r="AB1433">
        <v>1.4693845341131462</v>
      </c>
      <c r="AC1433">
        <v>0</v>
      </c>
      <c r="AD1433">
        <v>59.807194634114062</v>
      </c>
      <c r="AG1433">
        <v>4.296875</v>
      </c>
      <c r="AH1433">
        <v>3.2474160305701951</v>
      </c>
      <c r="AI1433">
        <v>10</v>
      </c>
      <c r="AJ1433">
        <v>113.1</v>
      </c>
      <c r="AK1433">
        <v>19.822417539028255</v>
      </c>
    </row>
    <row r="1434" spans="1:37">
      <c r="A1434">
        <v>17</v>
      </c>
      <c r="B1434">
        <v>239</v>
      </c>
      <c r="C1434">
        <v>2023</v>
      </c>
      <c r="D1434">
        <v>11</v>
      </c>
      <c r="E1434">
        <v>99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5</v>
      </c>
      <c r="N1434">
        <v>99</v>
      </c>
      <c r="O1434">
        <v>99</v>
      </c>
      <c r="P1434">
        <v>99</v>
      </c>
      <c r="Q1434">
        <v>64</v>
      </c>
      <c r="R1434">
        <v>79</v>
      </c>
      <c r="S1434">
        <v>7.0253164556962009</v>
      </c>
      <c r="T1434">
        <v>5</v>
      </c>
      <c r="U1434">
        <v>35.870886075949365</v>
      </c>
      <c r="V1434">
        <v>18.987341772151904</v>
      </c>
      <c r="W1434">
        <v>0</v>
      </c>
      <c r="X1434">
        <v>96.202531645569621</v>
      </c>
      <c r="Y1434">
        <v>73.417721518987307</v>
      </c>
      <c r="Z1434">
        <v>48.101265822784811</v>
      </c>
      <c r="AA1434">
        <v>13.94056236174514</v>
      </c>
      <c r="AB1434">
        <v>2.0187393205066351</v>
      </c>
      <c r="AC1434">
        <v>0</v>
      </c>
      <c r="AD1434">
        <v>68.874872559640778</v>
      </c>
      <c r="AG1434">
        <v>19.26829268292683</v>
      </c>
      <c r="AH1434">
        <v>17.727537174779332</v>
      </c>
      <c r="AI1434">
        <v>44</v>
      </c>
      <c r="AJ1434">
        <v>112.8181818181818</v>
      </c>
      <c r="AK1434">
        <v>25.581710517883405</v>
      </c>
    </row>
    <row r="1435" spans="1:37">
      <c r="A1435">
        <v>17</v>
      </c>
      <c r="B1435">
        <v>240</v>
      </c>
      <c r="C1435">
        <v>2023</v>
      </c>
      <c r="D1435">
        <v>12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5</v>
      </c>
      <c r="N1435">
        <v>99</v>
      </c>
      <c r="O1435">
        <v>99</v>
      </c>
      <c r="P1435">
        <v>99</v>
      </c>
      <c r="Q1435">
        <v>12</v>
      </c>
      <c r="R1435">
        <v>18</v>
      </c>
      <c r="S1435">
        <v>8.2777777777777768</v>
      </c>
      <c r="T1435">
        <v>5</v>
      </c>
      <c r="U1435">
        <v>40.877777777777773</v>
      </c>
      <c r="V1435">
        <v>27.777777777777779</v>
      </c>
      <c r="W1435">
        <v>0</v>
      </c>
      <c r="X1435">
        <v>100</v>
      </c>
      <c r="Y1435">
        <v>100</v>
      </c>
      <c r="Z1435">
        <v>72.222222222222229</v>
      </c>
      <c r="AA1435">
        <v>7.3039985666570946</v>
      </c>
      <c r="AB1435">
        <v>1.2825995978461271</v>
      </c>
      <c r="AC1435">
        <v>0</v>
      </c>
      <c r="AD1435">
        <v>68.620010486208116</v>
      </c>
      <c r="AG1435">
        <v>29.032258064516121</v>
      </c>
      <c r="AH1435">
        <v>29.163694015061441</v>
      </c>
      <c r="AI1435">
        <v>6</v>
      </c>
      <c r="AJ1435">
        <v>119.3833333333333</v>
      </c>
      <c r="AK1435">
        <v>24.111094001722737</v>
      </c>
    </row>
    <row r="1436" spans="1:37">
      <c r="A1436">
        <v>17</v>
      </c>
      <c r="B1436">
        <v>241</v>
      </c>
      <c r="C1436">
        <v>2023</v>
      </c>
      <c r="D1436">
        <v>1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6</v>
      </c>
      <c r="N1436">
        <v>99</v>
      </c>
      <c r="O1436">
        <v>99</v>
      </c>
      <c r="P1436">
        <v>99</v>
      </c>
      <c r="Q1436">
        <v>46</v>
      </c>
      <c r="R1436">
        <v>56</v>
      </c>
      <c r="S1436">
        <v>8.25</v>
      </c>
      <c r="T1436">
        <v>6</v>
      </c>
      <c r="U1436">
        <v>41.151785714285694</v>
      </c>
      <c r="V1436">
        <v>25</v>
      </c>
      <c r="W1436">
        <v>0</v>
      </c>
      <c r="X1436">
        <v>100</v>
      </c>
      <c r="Y1436">
        <v>100</v>
      </c>
      <c r="Z1436">
        <v>64.285714285714306</v>
      </c>
      <c r="AA1436">
        <v>10.069579205838423</v>
      </c>
      <c r="AB1436">
        <v>1.7753269316623661</v>
      </c>
      <c r="AC1436">
        <v>0</v>
      </c>
      <c r="AD1436">
        <v>70.050407518922654</v>
      </c>
      <c r="AG1436">
        <v>16.969696969696972</v>
      </c>
      <c r="AH1436">
        <v>16.833578039284429</v>
      </c>
      <c r="AI1436">
        <v>8</v>
      </c>
      <c r="AJ1436">
        <v>118.3875</v>
      </c>
      <c r="AK1436">
        <v>23.033002083709889</v>
      </c>
    </row>
    <row r="1437" spans="1:37">
      <c r="A1437">
        <v>17</v>
      </c>
      <c r="B1437">
        <v>242</v>
      </c>
      <c r="C1437">
        <v>2023</v>
      </c>
      <c r="D1437">
        <v>2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6</v>
      </c>
      <c r="N1437">
        <v>99</v>
      </c>
      <c r="O1437">
        <v>99</v>
      </c>
      <c r="P1437">
        <v>99</v>
      </c>
      <c r="Q1437">
        <v>61</v>
      </c>
      <c r="R1437">
        <v>70</v>
      </c>
      <c r="S1437">
        <v>8.3142857142857185</v>
      </c>
      <c r="T1437">
        <v>6</v>
      </c>
      <c r="U1437">
        <v>42.121428571428559</v>
      </c>
      <c r="V1437">
        <v>15.714285714285712</v>
      </c>
      <c r="W1437">
        <v>0</v>
      </c>
      <c r="X1437">
        <v>100</v>
      </c>
      <c r="Y1437">
        <v>95.714285714285694</v>
      </c>
      <c r="Z1437">
        <v>77.142857142857125</v>
      </c>
      <c r="AA1437">
        <v>9.5793064594937505</v>
      </c>
      <c r="AB1437">
        <v>1.4691383008208485</v>
      </c>
      <c r="AC1437">
        <v>0</v>
      </c>
      <c r="AD1437">
        <v>73.962470426569212</v>
      </c>
      <c r="AG1437">
        <v>19.774011299435024</v>
      </c>
      <c r="AH1437">
        <v>19.176113268166407</v>
      </c>
      <c r="AI1437">
        <v>15</v>
      </c>
      <c r="AJ1437">
        <v>119.34</v>
      </c>
      <c r="AK1437">
        <v>23.859208747636817</v>
      </c>
    </row>
    <row r="1438" spans="1:37">
      <c r="A1438">
        <v>17</v>
      </c>
      <c r="B1438">
        <v>243</v>
      </c>
      <c r="C1438">
        <v>2023</v>
      </c>
      <c r="D1438">
        <v>3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6</v>
      </c>
      <c r="N1438">
        <v>99</v>
      </c>
      <c r="O1438">
        <v>99</v>
      </c>
      <c r="P1438">
        <v>99</v>
      </c>
      <c r="Q1438">
        <v>364</v>
      </c>
      <c r="R1438">
        <v>414</v>
      </c>
      <c r="S1438">
        <v>7.9033816425120751</v>
      </c>
      <c r="T1438">
        <v>6</v>
      </c>
      <c r="U1438">
        <v>41.206763285024152</v>
      </c>
      <c r="V1438">
        <v>21.256038647342997</v>
      </c>
      <c r="W1438">
        <v>0</v>
      </c>
      <c r="X1438">
        <v>100</v>
      </c>
      <c r="Y1438">
        <v>96.618357487922694</v>
      </c>
      <c r="Z1438">
        <v>70.289855072463766</v>
      </c>
      <c r="AA1438">
        <v>9.7581752004912783</v>
      </c>
      <c r="AB1438">
        <v>1.5835318454507723</v>
      </c>
      <c r="AC1438">
        <v>0</v>
      </c>
      <c r="AD1438">
        <v>64.123608875150481</v>
      </c>
      <c r="AG1438">
        <v>16.829268292682922</v>
      </c>
      <c r="AH1438">
        <v>15.772355017594075</v>
      </c>
      <c r="AI1438">
        <v>47</v>
      </c>
      <c r="AJ1438">
        <v>118.35957446808516</v>
      </c>
      <c r="AK1438">
        <v>23.683251043634161</v>
      </c>
    </row>
    <row r="1439" spans="1:37">
      <c r="A1439">
        <v>17</v>
      </c>
      <c r="B1439">
        <v>244</v>
      </c>
      <c r="C1439">
        <v>2023</v>
      </c>
      <c r="D1439">
        <v>4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6</v>
      </c>
      <c r="N1439">
        <v>99</v>
      </c>
      <c r="O1439">
        <v>99</v>
      </c>
      <c r="P1439">
        <v>99</v>
      </c>
      <c r="Q1439">
        <v>35</v>
      </c>
      <c r="R1439">
        <v>40</v>
      </c>
      <c r="S1439">
        <v>6.7249999999999996</v>
      </c>
      <c r="T1439">
        <v>6</v>
      </c>
      <c r="U1439">
        <v>34.592499999999994</v>
      </c>
      <c r="V1439">
        <v>10</v>
      </c>
      <c r="W1439">
        <v>0</v>
      </c>
      <c r="X1439">
        <v>100</v>
      </c>
      <c r="Y1439">
        <v>80</v>
      </c>
      <c r="Z1439">
        <v>57.5</v>
      </c>
      <c r="AA1439">
        <v>9.6632392990135845</v>
      </c>
      <c r="AB1439">
        <v>1.5163690184120784</v>
      </c>
      <c r="AC1439">
        <v>0</v>
      </c>
      <c r="AD1439">
        <v>67.326914607252945</v>
      </c>
      <c r="AG1439">
        <v>18.691588785046726</v>
      </c>
      <c r="AH1439">
        <v>16.425688509021828</v>
      </c>
      <c r="AI1439">
        <v>2</v>
      </c>
      <c r="AJ1439">
        <v>109.25</v>
      </c>
      <c r="AK1439">
        <v>19.097541492608247</v>
      </c>
    </row>
    <row r="1440" spans="1:37">
      <c r="A1440">
        <v>17</v>
      </c>
      <c r="B1440">
        <v>245</v>
      </c>
      <c r="C1440">
        <v>2023</v>
      </c>
      <c r="D1440">
        <v>5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6</v>
      </c>
      <c r="N1440">
        <v>99</v>
      </c>
      <c r="O1440">
        <v>99</v>
      </c>
      <c r="P1440">
        <v>99</v>
      </c>
      <c r="Q1440">
        <v>23</v>
      </c>
      <c r="R1440">
        <v>27</v>
      </c>
      <c r="S1440">
        <v>6.9259259259259265</v>
      </c>
      <c r="T1440">
        <v>6</v>
      </c>
      <c r="U1440">
        <v>34.385185185185179</v>
      </c>
      <c r="V1440">
        <v>33.333333333333343</v>
      </c>
      <c r="W1440">
        <v>0</v>
      </c>
      <c r="X1440">
        <v>96.296296296296291</v>
      </c>
      <c r="Y1440">
        <v>85.18518518518519</v>
      </c>
      <c r="Z1440">
        <v>44.44444444444445</v>
      </c>
      <c r="AA1440">
        <v>10.935762050829984</v>
      </c>
      <c r="AB1440">
        <v>1.4637831737310762</v>
      </c>
      <c r="AC1440">
        <v>0</v>
      </c>
      <c r="AD1440">
        <v>57.998055871418323</v>
      </c>
      <c r="AG1440">
        <v>13.106796116504857</v>
      </c>
      <c r="AH1440">
        <v>11.494793665729812</v>
      </c>
      <c r="AI1440">
        <v>11</v>
      </c>
      <c r="AJ1440">
        <v>112.03636363636365</v>
      </c>
      <c r="AK1440">
        <v>20.52807367611284</v>
      </c>
    </row>
    <row r="1441" spans="1:37">
      <c r="A1441">
        <v>17</v>
      </c>
      <c r="B1441">
        <v>246</v>
      </c>
      <c r="C1441">
        <v>2023</v>
      </c>
      <c r="D1441">
        <v>6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6</v>
      </c>
      <c r="N1441">
        <v>99</v>
      </c>
      <c r="O1441">
        <v>99</v>
      </c>
      <c r="P1441">
        <v>99</v>
      </c>
      <c r="Q1441">
        <v>25</v>
      </c>
      <c r="R1441">
        <v>27</v>
      </c>
      <c r="S1441">
        <v>7.5185185185185182</v>
      </c>
      <c r="T1441">
        <v>6</v>
      </c>
      <c r="U1441">
        <v>38.970370370370375</v>
      </c>
      <c r="V1441">
        <v>14.814814814814817</v>
      </c>
      <c r="W1441">
        <v>0</v>
      </c>
      <c r="X1441">
        <v>100</v>
      </c>
      <c r="Y1441">
        <v>96.296296296296291</v>
      </c>
      <c r="Z1441">
        <v>66.666666666666686</v>
      </c>
      <c r="AA1441">
        <v>10.469525965243102</v>
      </c>
      <c r="AB1441">
        <v>1.4998856838012304</v>
      </c>
      <c r="AC1441">
        <v>0</v>
      </c>
      <c r="AD1441">
        <v>71.56288490268463</v>
      </c>
      <c r="AG1441">
        <v>15.789473684210527</v>
      </c>
      <c r="AH1441">
        <v>15.777714465654004</v>
      </c>
      <c r="AI1441">
        <v>10</v>
      </c>
      <c r="AJ1441">
        <v>118.21999999999998</v>
      </c>
      <c r="AK1441">
        <v>23.283636504008111</v>
      </c>
    </row>
    <row r="1442" spans="1:37">
      <c r="A1442">
        <v>17</v>
      </c>
      <c r="B1442">
        <v>247</v>
      </c>
      <c r="C1442">
        <v>2023</v>
      </c>
      <c r="D1442">
        <v>7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6</v>
      </c>
      <c r="N1442">
        <v>99</v>
      </c>
      <c r="O1442">
        <v>99</v>
      </c>
      <c r="P1442">
        <v>99</v>
      </c>
      <c r="Q1442">
        <v>1</v>
      </c>
      <c r="R1442">
        <v>2</v>
      </c>
      <c r="S1442">
        <v>7.5</v>
      </c>
      <c r="T1442">
        <v>6</v>
      </c>
      <c r="U1442">
        <v>26.4</v>
      </c>
      <c r="V1442">
        <v>50</v>
      </c>
      <c r="W1442">
        <v>0</v>
      </c>
      <c r="X1442">
        <v>100</v>
      </c>
      <c r="Y1442">
        <v>100</v>
      </c>
      <c r="Z1442">
        <v>0</v>
      </c>
      <c r="AA1442">
        <v>2.5</v>
      </c>
      <c r="AB1442">
        <v>0.5</v>
      </c>
      <c r="AC1442">
        <v>0</v>
      </c>
      <c r="AD1442">
        <v>99.99999999999774</v>
      </c>
      <c r="AG1442">
        <v>5.5555555555555562</v>
      </c>
      <c r="AH1442">
        <v>4.263910199467011</v>
      </c>
      <c r="AI1442">
        <v>0</v>
      </c>
    </row>
    <row r="1443" spans="1:37">
      <c r="A1443">
        <v>17</v>
      </c>
      <c r="B1443">
        <v>248</v>
      </c>
      <c r="C1443">
        <v>2023</v>
      </c>
      <c r="D1443">
        <v>8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6</v>
      </c>
      <c r="N1443">
        <v>99</v>
      </c>
      <c r="O1443">
        <v>99</v>
      </c>
      <c r="P1443">
        <v>99</v>
      </c>
      <c r="Q1443">
        <v>14</v>
      </c>
      <c r="R1443">
        <v>14</v>
      </c>
      <c r="S1443">
        <v>7.1428571428571441</v>
      </c>
      <c r="T1443">
        <v>6</v>
      </c>
      <c r="U1443">
        <v>33.592857142857149</v>
      </c>
      <c r="V1443">
        <v>7.1428571428571441</v>
      </c>
      <c r="W1443">
        <v>0</v>
      </c>
      <c r="X1443">
        <v>92.857142857142875</v>
      </c>
      <c r="Y1443">
        <v>71.428571428571445</v>
      </c>
      <c r="Z1443">
        <v>57.142857142857153</v>
      </c>
      <c r="AA1443">
        <v>13.612833455745996</v>
      </c>
      <c r="AB1443">
        <v>2.1333120747240102</v>
      </c>
      <c r="AC1443">
        <v>0</v>
      </c>
      <c r="AD1443">
        <v>80.728432821220892</v>
      </c>
      <c r="AG1443">
        <v>6.3636363636363633</v>
      </c>
      <c r="AH1443">
        <v>5.0119891298555972</v>
      </c>
      <c r="AI1443">
        <v>8</v>
      </c>
      <c r="AJ1443">
        <v>113</v>
      </c>
      <c r="AK1443">
        <v>20.515576284432314</v>
      </c>
    </row>
    <row r="1444" spans="1:37">
      <c r="A1444">
        <v>17</v>
      </c>
      <c r="B1444">
        <v>249</v>
      </c>
      <c r="C1444">
        <v>2023</v>
      </c>
      <c r="D1444">
        <v>9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6</v>
      </c>
      <c r="N1444">
        <v>99</v>
      </c>
      <c r="O1444">
        <v>99</v>
      </c>
      <c r="P1444">
        <v>99</v>
      </c>
      <c r="Q1444">
        <v>6</v>
      </c>
      <c r="R1444">
        <v>8</v>
      </c>
      <c r="S1444">
        <v>6.125</v>
      </c>
      <c r="T1444">
        <v>6</v>
      </c>
      <c r="U1444">
        <v>25.100000000000005</v>
      </c>
      <c r="V1444">
        <v>25</v>
      </c>
      <c r="W1444">
        <v>0</v>
      </c>
      <c r="X1444">
        <v>62.5</v>
      </c>
      <c r="Y1444">
        <v>50</v>
      </c>
      <c r="Z1444">
        <v>25</v>
      </c>
      <c r="AA1444">
        <v>9.8960850845170008</v>
      </c>
      <c r="AB1444">
        <v>0.78062474979979979</v>
      </c>
      <c r="AC1444">
        <v>0</v>
      </c>
      <c r="AD1444">
        <v>-3.8834303247199751</v>
      </c>
      <c r="AG1444">
        <v>3.7037037037037042</v>
      </c>
      <c r="AH1444">
        <v>2.2893626724432794</v>
      </c>
      <c r="AI1444">
        <v>1</v>
      </c>
      <c r="AJ1444">
        <v>117</v>
      </c>
      <c r="AK1444">
        <v>24.163140533949218</v>
      </c>
    </row>
    <row r="1445" spans="1:37">
      <c r="A1445">
        <v>17</v>
      </c>
      <c r="B1445">
        <v>250</v>
      </c>
      <c r="C1445">
        <v>2023</v>
      </c>
      <c r="D1445">
        <v>10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6</v>
      </c>
      <c r="N1445">
        <v>99</v>
      </c>
      <c r="O1445">
        <v>99</v>
      </c>
      <c r="P1445">
        <v>99</v>
      </c>
      <c r="Q1445">
        <v>51</v>
      </c>
      <c r="R1445">
        <v>61</v>
      </c>
      <c r="S1445">
        <v>6.8360655737704921</v>
      </c>
      <c r="T1445">
        <v>6</v>
      </c>
      <c r="U1445">
        <v>32.278688524590159</v>
      </c>
      <c r="V1445">
        <v>19.672131147540984</v>
      </c>
      <c r="W1445">
        <v>0</v>
      </c>
      <c r="X1445">
        <v>98.360655737704931</v>
      </c>
      <c r="Y1445">
        <v>72.131147540983605</v>
      </c>
      <c r="Z1445">
        <v>36.065573770491802</v>
      </c>
      <c r="AA1445">
        <v>11.86492440207345</v>
      </c>
      <c r="AB1445">
        <v>1.8570232470172181</v>
      </c>
      <c r="AC1445">
        <v>0</v>
      </c>
      <c r="AD1445">
        <v>66.031291719251783</v>
      </c>
      <c r="AG1445">
        <v>11.9140625</v>
      </c>
      <c r="AH1445">
        <v>9.7323625025764287</v>
      </c>
      <c r="AI1445">
        <v>20</v>
      </c>
      <c r="AJ1445">
        <v>115.595</v>
      </c>
      <c r="AK1445">
        <v>21.983057801150995</v>
      </c>
    </row>
    <row r="1446" spans="1:37">
      <c r="A1446">
        <v>17</v>
      </c>
      <c r="B1446">
        <v>251</v>
      </c>
      <c r="C1446">
        <v>2023</v>
      </c>
      <c r="D1446">
        <v>11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6</v>
      </c>
      <c r="N1446">
        <v>99</v>
      </c>
      <c r="O1446">
        <v>99</v>
      </c>
      <c r="P1446">
        <v>99</v>
      </c>
      <c r="Q1446">
        <v>60</v>
      </c>
      <c r="R1446">
        <v>70</v>
      </c>
      <c r="S1446">
        <v>7.8</v>
      </c>
      <c r="T1446">
        <v>6</v>
      </c>
      <c r="U1446">
        <v>37.071428571428562</v>
      </c>
      <c r="V1446">
        <v>27.142857142857153</v>
      </c>
      <c r="W1446">
        <v>0</v>
      </c>
      <c r="X1446">
        <v>100</v>
      </c>
      <c r="Y1446">
        <v>91.428571428571445</v>
      </c>
      <c r="Z1446">
        <v>60</v>
      </c>
      <c r="AA1446">
        <v>9.8556023640964501</v>
      </c>
      <c r="AB1446">
        <v>1.4101671633432069</v>
      </c>
      <c r="AC1446">
        <v>0</v>
      </c>
      <c r="AD1446">
        <v>70.534063265146813</v>
      </c>
      <c r="AG1446">
        <v>17.073170731707322</v>
      </c>
      <c r="AH1446">
        <v>16.233664679424219</v>
      </c>
      <c r="AI1446">
        <v>24</v>
      </c>
      <c r="AJ1446">
        <v>115.15</v>
      </c>
      <c r="AK1446">
        <v>24.307526266463007</v>
      </c>
    </row>
    <row r="1447" spans="1:37">
      <c r="A1447">
        <v>17</v>
      </c>
      <c r="B1447">
        <v>252</v>
      </c>
      <c r="C1447">
        <v>2023</v>
      </c>
      <c r="D1447">
        <v>12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6</v>
      </c>
      <c r="N1447">
        <v>99</v>
      </c>
      <c r="O1447">
        <v>99</v>
      </c>
      <c r="P1447">
        <v>99</v>
      </c>
      <c r="Q1447">
        <v>9</v>
      </c>
      <c r="R1447">
        <v>9</v>
      </c>
      <c r="S1447">
        <v>9.5555555555555554</v>
      </c>
      <c r="T1447">
        <v>6</v>
      </c>
      <c r="U1447">
        <v>42.533333333333346</v>
      </c>
      <c r="V1447">
        <v>11.111111111111112</v>
      </c>
      <c r="W1447">
        <v>0</v>
      </c>
      <c r="X1447">
        <v>100</v>
      </c>
      <c r="Y1447">
        <v>100</v>
      </c>
      <c r="Z1447">
        <v>88.8888888888889</v>
      </c>
      <c r="AA1447">
        <v>8.0447360290924088</v>
      </c>
      <c r="AB1447">
        <v>1.0657403385139406</v>
      </c>
      <c r="AC1447">
        <v>0</v>
      </c>
      <c r="AD1447">
        <v>13.780460051488284</v>
      </c>
      <c r="AG1447">
        <v>14.516129032258061</v>
      </c>
      <c r="AH1447">
        <v>15.172413793103456</v>
      </c>
      <c r="AI1447">
        <v>2</v>
      </c>
      <c r="AJ1447">
        <v>114.35</v>
      </c>
      <c r="AK1447">
        <v>30.571524626855322</v>
      </c>
    </row>
    <row r="1448" spans="1:37">
      <c r="A1448">
        <v>17</v>
      </c>
      <c r="B1448">
        <v>253</v>
      </c>
      <c r="C1448">
        <v>2023</v>
      </c>
      <c r="D1448">
        <v>1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7</v>
      </c>
      <c r="N1448">
        <v>99</v>
      </c>
      <c r="O1448">
        <v>99</v>
      </c>
      <c r="P1448">
        <v>99</v>
      </c>
      <c r="Q1448">
        <v>67</v>
      </c>
      <c r="R1448">
        <v>76</v>
      </c>
      <c r="S1448">
        <v>8.4868421052631557</v>
      </c>
      <c r="T1448">
        <v>7</v>
      </c>
      <c r="U1448">
        <v>44.486842105263136</v>
      </c>
      <c r="V1448">
        <v>15.789473684210527</v>
      </c>
      <c r="W1448">
        <v>0</v>
      </c>
      <c r="X1448">
        <v>100</v>
      </c>
      <c r="Y1448">
        <v>98.684210526315809</v>
      </c>
      <c r="Z1448">
        <v>80.263157894736821</v>
      </c>
      <c r="AA1448">
        <v>10.081945067470498</v>
      </c>
      <c r="AB1448">
        <v>1.3228102168512672</v>
      </c>
      <c r="AC1448">
        <v>0</v>
      </c>
      <c r="AD1448">
        <v>75.22754584070168</v>
      </c>
      <c r="AG1448">
        <v>23.030303030303031</v>
      </c>
      <c r="AH1448">
        <v>24.697039423224421</v>
      </c>
      <c r="AI1448">
        <v>7</v>
      </c>
      <c r="AJ1448">
        <v>119.64285714285712</v>
      </c>
      <c r="AK1448">
        <v>23.136474771019778</v>
      </c>
    </row>
    <row r="1449" spans="1:37">
      <c r="A1449">
        <v>17</v>
      </c>
      <c r="B1449">
        <v>254</v>
      </c>
      <c r="C1449">
        <v>2023</v>
      </c>
      <c r="D1449">
        <v>2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7</v>
      </c>
      <c r="N1449">
        <v>99</v>
      </c>
      <c r="O1449">
        <v>99</v>
      </c>
      <c r="P1449">
        <v>99</v>
      </c>
      <c r="Q1449">
        <v>63</v>
      </c>
      <c r="R1449">
        <v>69</v>
      </c>
      <c r="S1449">
        <v>8.2028985507246386</v>
      </c>
      <c r="T1449">
        <v>7</v>
      </c>
      <c r="U1449">
        <v>43.865217391304363</v>
      </c>
      <c r="V1449">
        <v>20.289855072463769</v>
      </c>
      <c r="W1449">
        <v>0</v>
      </c>
      <c r="X1449">
        <v>100</v>
      </c>
      <c r="Y1449">
        <v>98.550724637681157</v>
      </c>
      <c r="Z1449">
        <v>78.260869565217391</v>
      </c>
      <c r="AA1449">
        <v>9.7096967233784834</v>
      </c>
      <c r="AB1449">
        <v>1.2345240254519965</v>
      </c>
      <c r="AC1449">
        <v>0</v>
      </c>
      <c r="AD1449">
        <v>69.591571147157481</v>
      </c>
      <c r="AG1449">
        <v>19.49152542372882</v>
      </c>
      <c r="AH1449">
        <v>19.684701383333657</v>
      </c>
      <c r="AI1449">
        <v>17</v>
      </c>
      <c r="AJ1449">
        <v>120.25882352941176</v>
      </c>
      <c r="AK1449">
        <v>24.860427931416631</v>
      </c>
    </row>
    <row r="1450" spans="1:37">
      <c r="A1450">
        <v>17</v>
      </c>
      <c r="B1450">
        <v>255</v>
      </c>
      <c r="C1450">
        <v>2023</v>
      </c>
      <c r="D1450">
        <v>3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7</v>
      </c>
      <c r="N1450">
        <v>99</v>
      </c>
      <c r="O1450">
        <v>99</v>
      </c>
      <c r="P1450">
        <v>99</v>
      </c>
      <c r="Q1450">
        <v>479</v>
      </c>
      <c r="R1450">
        <v>548</v>
      </c>
      <c r="S1450">
        <v>8.1879562043795602</v>
      </c>
      <c r="T1450">
        <v>7</v>
      </c>
      <c r="U1450">
        <v>43.69251824817519</v>
      </c>
      <c r="V1450">
        <v>14.233576642335764</v>
      </c>
      <c r="W1450">
        <v>0</v>
      </c>
      <c r="X1450">
        <v>100</v>
      </c>
      <c r="Y1450">
        <v>97.627737226277361</v>
      </c>
      <c r="Z1450">
        <v>81.204379562043755</v>
      </c>
      <c r="AA1450">
        <v>10.176208416989938</v>
      </c>
      <c r="AB1450">
        <v>1.6685369432316035</v>
      </c>
      <c r="AC1450">
        <v>0</v>
      </c>
      <c r="AD1450">
        <v>60.839904340672533</v>
      </c>
      <c r="AG1450">
        <v>22.27642276422764</v>
      </c>
      <c r="AH1450">
        <v>22.136825152041304</v>
      </c>
      <c r="AI1450">
        <v>78</v>
      </c>
      <c r="AJ1450">
        <v>119.65</v>
      </c>
      <c r="AK1450">
        <v>24.414334591388407</v>
      </c>
    </row>
    <row r="1451" spans="1:37">
      <c r="A1451">
        <v>17</v>
      </c>
      <c r="B1451">
        <v>256</v>
      </c>
      <c r="C1451">
        <v>2023</v>
      </c>
      <c r="D1451">
        <v>4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7</v>
      </c>
      <c r="N1451">
        <v>99</v>
      </c>
      <c r="O1451">
        <v>99</v>
      </c>
      <c r="P1451">
        <v>99</v>
      </c>
      <c r="Q1451">
        <v>29</v>
      </c>
      <c r="R1451">
        <v>34</v>
      </c>
      <c r="S1451">
        <v>7.6764705882352944</v>
      </c>
      <c r="T1451">
        <v>7</v>
      </c>
      <c r="U1451">
        <v>40.400000000000006</v>
      </c>
      <c r="V1451">
        <v>17.647058823529413</v>
      </c>
      <c r="W1451">
        <v>0</v>
      </c>
      <c r="X1451">
        <v>100</v>
      </c>
      <c r="Y1451">
        <v>94.117647058823522</v>
      </c>
      <c r="Z1451">
        <v>70.588235294117652</v>
      </c>
      <c r="AA1451">
        <v>11.22588919575167</v>
      </c>
      <c r="AB1451">
        <v>1.4495554741590109</v>
      </c>
      <c r="AC1451">
        <v>0</v>
      </c>
      <c r="AD1451">
        <v>69.803590294770515</v>
      </c>
      <c r="AG1451">
        <v>15.887850467289722</v>
      </c>
      <c r="AH1451">
        <v>16.305792972459638</v>
      </c>
      <c r="AI1451">
        <v>5</v>
      </c>
      <c r="AJ1451">
        <v>124.76</v>
      </c>
      <c r="AK1451">
        <v>26.604528080694681</v>
      </c>
    </row>
    <row r="1452" spans="1:37">
      <c r="A1452">
        <v>17</v>
      </c>
      <c r="B1452">
        <v>257</v>
      </c>
      <c r="C1452">
        <v>2023</v>
      </c>
      <c r="D1452">
        <v>5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7</v>
      </c>
      <c r="N1452">
        <v>99</v>
      </c>
      <c r="O1452">
        <v>99</v>
      </c>
      <c r="P1452">
        <v>99</v>
      </c>
      <c r="Q1452">
        <v>32</v>
      </c>
      <c r="R1452">
        <v>34</v>
      </c>
      <c r="S1452">
        <v>7.9705882352941186</v>
      </c>
      <c r="T1452">
        <v>7</v>
      </c>
      <c r="U1452">
        <v>40.205882352941174</v>
      </c>
      <c r="V1452">
        <v>20.588235294117652</v>
      </c>
      <c r="W1452">
        <v>0</v>
      </c>
      <c r="X1452">
        <v>100</v>
      </c>
      <c r="Y1452">
        <v>91.17647058823529</v>
      </c>
      <c r="Z1452">
        <v>67.647058823529392</v>
      </c>
      <c r="AA1452">
        <v>9.9882266334058212</v>
      </c>
      <c r="AB1452">
        <v>1.2944518285097291</v>
      </c>
      <c r="AC1452">
        <v>0</v>
      </c>
      <c r="AD1452">
        <v>74.911119989415255</v>
      </c>
      <c r="AG1452">
        <v>16.504854368932044</v>
      </c>
      <c r="AH1452">
        <v>16.925229363477658</v>
      </c>
      <c r="AI1452">
        <v>9</v>
      </c>
      <c r="AJ1452">
        <v>117.35555555555555</v>
      </c>
      <c r="AK1452">
        <v>23.421971819210775</v>
      </c>
    </row>
    <row r="1453" spans="1:37">
      <c r="A1453">
        <v>17</v>
      </c>
      <c r="B1453">
        <v>258</v>
      </c>
      <c r="C1453">
        <v>2023</v>
      </c>
      <c r="D1453">
        <v>6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7</v>
      </c>
      <c r="N1453">
        <v>99</v>
      </c>
      <c r="O1453">
        <v>99</v>
      </c>
      <c r="P1453">
        <v>99</v>
      </c>
      <c r="Q1453">
        <v>21</v>
      </c>
      <c r="R1453">
        <v>23</v>
      </c>
      <c r="S1453">
        <v>7.695652173913043</v>
      </c>
      <c r="T1453">
        <v>7</v>
      </c>
      <c r="U1453">
        <v>40.582608695652176</v>
      </c>
      <c r="V1453">
        <v>17.391304347826086</v>
      </c>
      <c r="W1453">
        <v>0</v>
      </c>
      <c r="X1453">
        <v>100</v>
      </c>
      <c r="Y1453">
        <v>95.652173913043484</v>
      </c>
      <c r="Z1453">
        <v>73.913043478260875</v>
      </c>
      <c r="AA1453">
        <v>9.8535207644565244</v>
      </c>
      <c r="AB1453">
        <v>1.2661060677009583</v>
      </c>
      <c r="AC1453">
        <v>0</v>
      </c>
      <c r="AD1453">
        <v>78.02298514411045</v>
      </c>
      <c r="AG1453">
        <v>13.450292397660821</v>
      </c>
      <c r="AH1453">
        <v>13.99631123573603</v>
      </c>
      <c r="AI1453">
        <v>10</v>
      </c>
      <c r="AJ1453">
        <v>118.61000000000001</v>
      </c>
      <c r="AK1453">
        <v>22.296155782233186</v>
      </c>
    </row>
    <row r="1454" spans="1:37">
      <c r="A1454">
        <v>17</v>
      </c>
      <c r="B1454">
        <v>259</v>
      </c>
      <c r="C1454">
        <v>2023</v>
      </c>
      <c r="D1454">
        <v>7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7</v>
      </c>
      <c r="N1454">
        <v>99</v>
      </c>
      <c r="O1454">
        <v>99</v>
      </c>
      <c r="P1454">
        <v>99</v>
      </c>
      <c r="Q1454">
        <v>5</v>
      </c>
      <c r="R1454">
        <v>6</v>
      </c>
      <c r="S1454">
        <v>7.3333333333333313</v>
      </c>
      <c r="T1454">
        <v>7</v>
      </c>
      <c r="U1454">
        <v>30.883333333333326</v>
      </c>
      <c r="V1454">
        <v>50</v>
      </c>
      <c r="W1454">
        <v>0</v>
      </c>
      <c r="X1454">
        <v>100</v>
      </c>
      <c r="Y1454">
        <v>100</v>
      </c>
      <c r="Z1454">
        <v>33.333333333333343</v>
      </c>
      <c r="AA1454">
        <v>4.4311084642809773</v>
      </c>
      <c r="AB1454">
        <v>1.1055415967851359</v>
      </c>
      <c r="AC1454">
        <v>0</v>
      </c>
      <c r="AD1454">
        <v>29.712645235446196</v>
      </c>
      <c r="AG1454">
        <v>16.666666666666671</v>
      </c>
      <c r="AH1454">
        <v>14.964063635629492</v>
      </c>
      <c r="AI1454">
        <v>0</v>
      </c>
    </row>
    <row r="1455" spans="1:37">
      <c r="A1455">
        <v>17</v>
      </c>
      <c r="B1455">
        <v>260</v>
      </c>
      <c r="C1455">
        <v>2023</v>
      </c>
      <c r="D1455">
        <v>8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7</v>
      </c>
      <c r="N1455">
        <v>99</v>
      </c>
      <c r="O1455">
        <v>99</v>
      </c>
      <c r="P1455">
        <v>99</v>
      </c>
      <c r="Q1455">
        <v>33</v>
      </c>
      <c r="R1455">
        <v>42</v>
      </c>
      <c r="S1455">
        <v>7.6428571428571441</v>
      </c>
      <c r="T1455">
        <v>7</v>
      </c>
      <c r="U1455">
        <v>36.247619047619033</v>
      </c>
      <c r="V1455">
        <v>21.428571428571423</v>
      </c>
      <c r="W1455">
        <v>0</v>
      </c>
      <c r="X1455">
        <v>97.61904761904762</v>
      </c>
      <c r="Y1455">
        <v>76.190476190476218</v>
      </c>
      <c r="Z1455">
        <v>52.380952380952387</v>
      </c>
      <c r="AA1455">
        <v>13.850016986326876</v>
      </c>
      <c r="AB1455">
        <v>1.509043035951505</v>
      </c>
      <c r="AC1455">
        <v>0</v>
      </c>
      <c r="AD1455">
        <v>75.496203137636726</v>
      </c>
      <c r="AG1455">
        <v>19.090909090909086</v>
      </c>
      <c r="AH1455">
        <v>16.22422337081046</v>
      </c>
      <c r="AI1455">
        <v>19</v>
      </c>
      <c r="AJ1455">
        <v>116.9684210526316</v>
      </c>
      <c r="AK1455">
        <v>23.069553032005391</v>
      </c>
    </row>
    <row r="1456" spans="1:37">
      <c r="A1456">
        <v>17</v>
      </c>
      <c r="B1456">
        <v>261</v>
      </c>
      <c r="C1456">
        <v>2023</v>
      </c>
      <c r="D1456">
        <v>9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7</v>
      </c>
      <c r="N1456">
        <v>99</v>
      </c>
      <c r="O1456">
        <v>99</v>
      </c>
      <c r="P1456">
        <v>99</v>
      </c>
      <c r="Q1456">
        <v>29</v>
      </c>
      <c r="R1456">
        <v>30</v>
      </c>
      <c r="S1456">
        <v>7.4</v>
      </c>
      <c r="T1456">
        <v>7</v>
      </c>
      <c r="U1456">
        <v>31.990000000000009</v>
      </c>
      <c r="V1456">
        <v>30</v>
      </c>
      <c r="W1456">
        <v>0</v>
      </c>
      <c r="X1456">
        <v>93.333333333333314</v>
      </c>
      <c r="Y1456">
        <v>73.333333333333314</v>
      </c>
      <c r="Z1456">
        <v>40</v>
      </c>
      <c r="AA1456">
        <v>10.535981207272529</v>
      </c>
      <c r="AB1456">
        <v>1.1135528725660016</v>
      </c>
      <c r="AC1456">
        <v>0</v>
      </c>
      <c r="AD1456">
        <v>52.62362910954544</v>
      </c>
      <c r="AG1456">
        <v>13.888888888888889</v>
      </c>
      <c r="AH1456">
        <v>10.941739824421388</v>
      </c>
      <c r="AI1456">
        <v>8</v>
      </c>
      <c r="AJ1456">
        <v>115.8875</v>
      </c>
      <c r="AK1456">
        <v>24.015118196617593</v>
      </c>
    </row>
    <row r="1457" spans="1:37">
      <c r="A1457">
        <v>17</v>
      </c>
      <c r="B1457">
        <v>262</v>
      </c>
      <c r="C1457">
        <v>2023</v>
      </c>
      <c r="D1457">
        <v>10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7</v>
      </c>
      <c r="N1457">
        <v>99</v>
      </c>
      <c r="O1457">
        <v>99</v>
      </c>
      <c r="P1457">
        <v>99</v>
      </c>
      <c r="Q1457">
        <v>62</v>
      </c>
      <c r="R1457">
        <v>75</v>
      </c>
      <c r="S1457">
        <v>7.9333333333333345</v>
      </c>
      <c r="T1457">
        <v>7</v>
      </c>
      <c r="U1457">
        <v>36.398666666666671</v>
      </c>
      <c r="V1457">
        <v>18.666666666666671</v>
      </c>
      <c r="W1457">
        <v>0</v>
      </c>
      <c r="X1457">
        <v>98.666666666666686</v>
      </c>
      <c r="Y1457">
        <v>74.666666666666686</v>
      </c>
      <c r="Z1457">
        <v>49.333333333333343</v>
      </c>
      <c r="AA1457">
        <v>13.662352099433273</v>
      </c>
      <c r="AB1457">
        <v>1.6027753706895056</v>
      </c>
      <c r="AC1457">
        <v>0</v>
      </c>
      <c r="AD1457">
        <v>77.566405752663556</v>
      </c>
      <c r="AG1457">
        <v>14.6484375</v>
      </c>
      <c r="AH1457">
        <v>13.49333488866603</v>
      </c>
      <c r="AI1457">
        <v>22</v>
      </c>
      <c r="AJ1457">
        <v>114.44090909090916</v>
      </c>
      <c r="AK1457">
        <v>24.525297858345581</v>
      </c>
    </row>
    <row r="1458" spans="1:37">
      <c r="A1458">
        <v>17</v>
      </c>
      <c r="B1458">
        <v>263</v>
      </c>
      <c r="C1458">
        <v>2023</v>
      </c>
      <c r="D1458">
        <v>11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7</v>
      </c>
      <c r="N1458">
        <v>99</v>
      </c>
      <c r="O1458">
        <v>99</v>
      </c>
      <c r="P1458">
        <v>99</v>
      </c>
      <c r="Q1458">
        <v>74</v>
      </c>
      <c r="R1458">
        <v>90</v>
      </c>
      <c r="S1458">
        <v>8.3777777777777782</v>
      </c>
      <c r="T1458">
        <v>7</v>
      </c>
      <c r="U1458">
        <v>40.779999999999994</v>
      </c>
      <c r="V1458">
        <v>22.222222222222225</v>
      </c>
      <c r="W1458">
        <v>0</v>
      </c>
      <c r="X1458">
        <v>100</v>
      </c>
      <c r="Y1458">
        <v>92.222222222222229</v>
      </c>
      <c r="Z1458">
        <v>65.555555555555557</v>
      </c>
      <c r="AA1458">
        <v>12.037323438188199</v>
      </c>
      <c r="AB1458">
        <v>1.6837641546235205</v>
      </c>
      <c r="AC1458">
        <v>0</v>
      </c>
      <c r="AD1458">
        <v>74.681439688359745</v>
      </c>
      <c r="AG1458">
        <v>21.951219512195124</v>
      </c>
      <c r="AH1458">
        <v>22.959844357002993</v>
      </c>
      <c r="AI1458">
        <v>29</v>
      </c>
      <c r="AJ1458">
        <v>118.57241379310342</v>
      </c>
      <c r="AK1458">
        <v>27.861082529077244</v>
      </c>
    </row>
    <row r="1459" spans="1:37">
      <c r="A1459">
        <v>17</v>
      </c>
      <c r="B1459">
        <v>264</v>
      </c>
      <c r="C1459">
        <v>2023</v>
      </c>
      <c r="D1459">
        <v>12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7</v>
      </c>
      <c r="N1459">
        <v>99</v>
      </c>
      <c r="O1459">
        <v>99</v>
      </c>
      <c r="P1459">
        <v>99</v>
      </c>
      <c r="Q1459">
        <v>13</v>
      </c>
      <c r="R1459">
        <v>15</v>
      </c>
      <c r="S1459">
        <v>8.1333333333333311</v>
      </c>
      <c r="T1459">
        <v>7</v>
      </c>
      <c r="U1459">
        <v>42.846666666666678</v>
      </c>
      <c r="V1459">
        <v>13.333333333333337</v>
      </c>
      <c r="W1459">
        <v>0</v>
      </c>
      <c r="X1459">
        <v>100</v>
      </c>
      <c r="Y1459">
        <v>100</v>
      </c>
      <c r="Z1459">
        <v>80</v>
      </c>
      <c r="AA1459">
        <v>8.8667819541376947</v>
      </c>
      <c r="AB1459">
        <v>1.4544949486180956</v>
      </c>
      <c r="AC1459">
        <v>0</v>
      </c>
      <c r="AD1459">
        <v>65.446596999559986</v>
      </c>
      <c r="AG1459">
        <v>24.193548387096779</v>
      </c>
      <c r="AH1459">
        <v>25.473642489100278</v>
      </c>
      <c r="AI1459">
        <v>4</v>
      </c>
      <c r="AJ1459">
        <v>121.52500000000001</v>
      </c>
      <c r="AK1459">
        <v>22.048209724709096</v>
      </c>
    </row>
    <row r="1460" spans="1:37">
      <c r="A1460">
        <v>17</v>
      </c>
      <c r="B1460">
        <v>265</v>
      </c>
      <c r="C1460">
        <v>2023</v>
      </c>
      <c r="D1460">
        <v>1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8</v>
      </c>
      <c r="N1460">
        <v>99</v>
      </c>
      <c r="O1460">
        <v>99</v>
      </c>
      <c r="P1460">
        <v>99</v>
      </c>
      <c r="Q1460">
        <v>46</v>
      </c>
      <c r="R1460">
        <v>50</v>
      </c>
      <c r="S1460">
        <v>8.18</v>
      </c>
      <c r="T1460">
        <v>8</v>
      </c>
      <c r="U1460">
        <v>46.963999999999999</v>
      </c>
      <c r="V1460">
        <v>0</v>
      </c>
      <c r="W1460">
        <v>0</v>
      </c>
      <c r="X1460">
        <v>100</v>
      </c>
      <c r="Y1460">
        <v>100</v>
      </c>
      <c r="Z1460">
        <v>82</v>
      </c>
      <c r="AA1460">
        <v>10.195916045162399</v>
      </c>
      <c r="AB1460">
        <v>1.1948221624995128</v>
      </c>
      <c r="AC1460">
        <v>0</v>
      </c>
      <c r="AD1460">
        <v>59.516480111127848</v>
      </c>
      <c r="AG1460">
        <v>15.151515151515152</v>
      </c>
      <c r="AH1460">
        <v>17.152791474006385</v>
      </c>
      <c r="AI1460">
        <v>6</v>
      </c>
      <c r="AJ1460">
        <v>125.03333333333336</v>
      </c>
      <c r="AK1460">
        <v>23.833528605280605</v>
      </c>
    </row>
    <row r="1461" spans="1:37">
      <c r="A1461">
        <v>17</v>
      </c>
      <c r="B1461">
        <v>266</v>
      </c>
      <c r="C1461">
        <v>2023</v>
      </c>
      <c r="D1461">
        <v>2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8</v>
      </c>
      <c r="N1461">
        <v>99</v>
      </c>
      <c r="O1461">
        <v>99</v>
      </c>
      <c r="P1461">
        <v>99</v>
      </c>
      <c r="Q1461">
        <v>59</v>
      </c>
      <c r="R1461">
        <v>67</v>
      </c>
      <c r="S1461">
        <v>8.5373134328358198</v>
      </c>
      <c r="T1461">
        <v>8</v>
      </c>
      <c r="U1461">
        <v>47.453731343283586</v>
      </c>
      <c r="V1461">
        <v>0</v>
      </c>
      <c r="W1461">
        <v>0</v>
      </c>
      <c r="X1461">
        <v>100</v>
      </c>
      <c r="Y1461">
        <v>98.507462686567166</v>
      </c>
      <c r="Z1461">
        <v>89.552238805970148</v>
      </c>
      <c r="AA1461">
        <v>9.944417594859793</v>
      </c>
      <c r="AB1461">
        <v>1.3419562264471008</v>
      </c>
      <c r="AC1461">
        <v>0</v>
      </c>
      <c r="AD1461">
        <v>65.155695354012877</v>
      </c>
      <c r="AG1461">
        <v>18.926553672316388</v>
      </c>
      <c r="AH1461">
        <v>20.677813981620581</v>
      </c>
      <c r="AI1461">
        <v>16</v>
      </c>
      <c r="AJ1461">
        <v>122.09374999999999</v>
      </c>
      <c r="AK1461">
        <v>27.412036435761941</v>
      </c>
    </row>
    <row r="1462" spans="1:37">
      <c r="A1462">
        <v>17</v>
      </c>
      <c r="B1462">
        <v>267</v>
      </c>
      <c r="C1462">
        <v>2023</v>
      </c>
      <c r="D1462">
        <v>3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8</v>
      </c>
      <c r="N1462">
        <v>99</v>
      </c>
      <c r="O1462">
        <v>99</v>
      </c>
      <c r="P1462">
        <v>99</v>
      </c>
      <c r="Q1462">
        <v>406</v>
      </c>
      <c r="R1462">
        <v>468</v>
      </c>
      <c r="S1462">
        <v>8.6175213675213698</v>
      </c>
      <c r="T1462">
        <v>8</v>
      </c>
      <c r="U1462">
        <v>48.305128205128241</v>
      </c>
      <c r="V1462">
        <v>0</v>
      </c>
      <c r="W1462">
        <v>0</v>
      </c>
      <c r="X1462">
        <v>100</v>
      </c>
      <c r="Y1462">
        <v>99.145299145299134</v>
      </c>
      <c r="Z1462">
        <v>89.957264957264996</v>
      </c>
      <c r="AA1462">
        <v>9.9680201992653217</v>
      </c>
      <c r="AB1462">
        <v>1.5922732263406298</v>
      </c>
      <c r="AC1462">
        <v>0</v>
      </c>
      <c r="AD1462">
        <v>61.001792532831345</v>
      </c>
      <c r="AG1462">
        <v>19.024390243902435</v>
      </c>
      <c r="AH1462">
        <v>20.9009868585281</v>
      </c>
      <c r="AI1462">
        <v>82</v>
      </c>
      <c r="AJ1462">
        <v>120.39756097560972</v>
      </c>
      <c r="AK1462">
        <v>27.15157091766174</v>
      </c>
    </row>
    <row r="1463" spans="1:37">
      <c r="A1463">
        <v>17</v>
      </c>
      <c r="B1463">
        <v>268</v>
      </c>
      <c r="C1463">
        <v>2023</v>
      </c>
      <c r="D1463">
        <v>4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8</v>
      </c>
      <c r="N1463">
        <v>99</v>
      </c>
      <c r="O1463">
        <v>99</v>
      </c>
      <c r="P1463">
        <v>99</v>
      </c>
      <c r="Q1463">
        <v>34</v>
      </c>
      <c r="R1463">
        <v>37</v>
      </c>
      <c r="S1463">
        <v>7.9729729729729746</v>
      </c>
      <c r="T1463">
        <v>8</v>
      </c>
      <c r="U1463">
        <v>44.03783783783787</v>
      </c>
      <c r="V1463">
        <v>0</v>
      </c>
      <c r="W1463">
        <v>0</v>
      </c>
      <c r="X1463">
        <v>100</v>
      </c>
      <c r="Y1463">
        <v>97.297297297297305</v>
      </c>
      <c r="Z1463">
        <v>75.675675675675691</v>
      </c>
      <c r="AA1463">
        <v>9.9501555427567769</v>
      </c>
      <c r="AB1463">
        <v>1.1737324730058623</v>
      </c>
      <c r="AC1463">
        <v>0</v>
      </c>
      <c r="AD1463">
        <v>65.893787181057817</v>
      </c>
      <c r="AG1463">
        <v>17.289719626168221</v>
      </c>
      <c r="AH1463">
        <v>19.342355175688503</v>
      </c>
      <c r="AI1463">
        <v>3</v>
      </c>
      <c r="AJ1463">
        <v>114.3</v>
      </c>
      <c r="AK1463">
        <v>25.296715665478317</v>
      </c>
    </row>
    <row r="1464" spans="1:37">
      <c r="A1464">
        <v>17</v>
      </c>
      <c r="B1464">
        <v>269</v>
      </c>
      <c r="C1464">
        <v>2023</v>
      </c>
      <c r="D1464">
        <v>5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8</v>
      </c>
      <c r="N1464">
        <v>99</v>
      </c>
      <c r="O1464">
        <v>99</v>
      </c>
      <c r="P1464">
        <v>99</v>
      </c>
      <c r="Q1464">
        <v>45</v>
      </c>
      <c r="R1464">
        <v>53</v>
      </c>
      <c r="S1464">
        <v>8.207547169811324</v>
      </c>
      <c r="T1464">
        <v>8</v>
      </c>
      <c r="U1464">
        <v>43.858490566037744</v>
      </c>
      <c r="V1464">
        <v>0</v>
      </c>
      <c r="W1464">
        <v>0</v>
      </c>
      <c r="X1464">
        <v>100</v>
      </c>
      <c r="Y1464">
        <v>98.113207547169822</v>
      </c>
      <c r="Z1464">
        <v>79.245283018867951</v>
      </c>
      <c r="AA1464">
        <v>10.627153437042235</v>
      </c>
      <c r="AB1464">
        <v>1.5584037620305164</v>
      </c>
      <c r="AC1464">
        <v>0</v>
      </c>
      <c r="AD1464">
        <v>79.00352691189795</v>
      </c>
      <c r="AG1464">
        <v>25.72815533980582</v>
      </c>
      <c r="AH1464">
        <v>28.780318694516325</v>
      </c>
      <c r="AI1464">
        <v>17</v>
      </c>
      <c r="AJ1464">
        <v>119.46470588235297</v>
      </c>
      <c r="AK1464">
        <v>24.927082010337205</v>
      </c>
    </row>
    <row r="1465" spans="1:37">
      <c r="A1465">
        <v>17</v>
      </c>
      <c r="B1465">
        <v>270</v>
      </c>
      <c r="C1465">
        <v>2023</v>
      </c>
      <c r="D1465">
        <v>6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8</v>
      </c>
      <c r="N1465">
        <v>99</v>
      </c>
      <c r="O1465">
        <v>99</v>
      </c>
      <c r="P1465">
        <v>99</v>
      </c>
      <c r="Q1465">
        <v>28</v>
      </c>
      <c r="R1465">
        <v>30</v>
      </c>
      <c r="S1465">
        <v>7.5333333333333314</v>
      </c>
      <c r="T1465">
        <v>8</v>
      </c>
      <c r="U1465">
        <v>41.383333333333319</v>
      </c>
      <c r="V1465">
        <v>0</v>
      </c>
      <c r="W1465">
        <v>0</v>
      </c>
      <c r="X1465">
        <v>100</v>
      </c>
      <c r="Y1465">
        <v>93.333333333333314</v>
      </c>
      <c r="Z1465">
        <v>70</v>
      </c>
      <c r="AA1465">
        <v>11.958541810029478</v>
      </c>
      <c r="AB1465">
        <v>1.2310790208412929</v>
      </c>
      <c r="AC1465">
        <v>0</v>
      </c>
      <c r="AD1465">
        <v>70.409040649383186</v>
      </c>
      <c r="AG1465">
        <v>17.543859649122805</v>
      </c>
      <c r="AH1465">
        <v>18.616263551710176</v>
      </c>
      <c r="AI1465">
        <v>17</v>
      </c>
      <c r="AJ1465">
        <v>116.56470588235295</v>
      </c>
      <c r="AK1465">
        <v>23.889260391336794</v>
      </c>
    </row>
    <row r="1466" spans="1:37">
      <c r="A1466">
        <v>17</v>
      </c>
      <c r="B1466">
        <v>271</v>
      </c>
      <c r="C1466">
        <v>2023</v>
      </c>
      <c r="D1466">
        <v>7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8</v>
      </c>
      <c r="N1466">
        <v>99</v>
      </c>
      <c r="O1466">
        <v>99</v>
      </c>
      <c r="P1466">
        <v>99</v>
      </c>
      <c r="Q1466">
        <v>11</v>
      </c>
      <c r="R1466">
        <v>11</v>
      </c>
      <c r="S1466">
        <v>8.4545454545454568</v>
      </c>
      <c r="T1466">
        <v>8</v>
      </c>
      <c r="U1466">
        <v>41.72727272727272</v>
      </c>
      <c r="V1466">
        <v>0</v>
      </c>
      <c r="W1466">
        <v>0</v>
      </c>
      <c r="X1466">
        <v>100</v>
      </c>
      <c r="Y1466">
        <v>100</v>
      </c>
      <c r="Z1466">
        <v>72.727272727272734</v>
      </c>
      <c r="AA1466">
        <v>10.127468579793817</v>
      </c>
      <c r="AB1466">
        <v>0.49792959773197087</v>
      </c>
      <c r="AC1466">
        <v>0</v>
      </c>
      <c r="AD1466">
        <v>59.605877246376878</v>
      </c>
      <c r="AG1466">
        <v>30.555555555555561</v>
      </c>
      <c r="AH1466">
        <v>37.066946620366643</v>
      </c>
      <c r="AI1466">
        <v>4</v>
      </c>
      <c r="AJ1466">
        <v>115.77500000000001</v>
      </c>
      <c r="AK1466">
        <v>26.551935335602913</v>
      </c>
    </row>
    <row r="1467" spans="1:37">
      <c r="A1467">
        <v>17</v>
      </c>
      <c r="B1467">
        <v>272</v>
      </c>
      <c r="C1467">
        <v>2023</v>
      </c>
      <c r="D1467">
        <v>8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8</v>
      </c>
      <c r="N1467">
        <v>99</v>
      </c>
      <c r="O1467">
        <v>99</v>
      </c>
      <c r="P1467">
        <v>99</v>
      </c>
      <c r="Q1467">
        <v>43</v>
      </c>
      <c r="R1467">
        <v>49</v>
      </c>
      <c r="S1467">
        <v>8.4693877551020407</v>
      </c>
      <c r="T1467">
        <v>8</v>
      </c>
      <c r="U1467">
        <v>42.628571428571441</v>
      </c>
      <c r="V1467">
        <v>0</v>
      </c>
      <c r="W1467">
        <v>0</v>
      </c>
      <c r="X1467">
        <v>100</v>
      </c>
      <c r="Y1467">
        <v>87.755102040816325</v>
      </c>
      <c r="Z1467">
        <v>73.469387755102048</v>
      </c>
      <c r="AA1467">
        <v>13.315098074542837</v>
      </c>
      <c r="AB1467">
        <v>1.907044307954884</v>
      </c>
      <c r="AC1467">
        <v>0</v>
      </c>
      <c r="AD1467">
        <v>51.593517479789824</v>
      </c>
      <c r="AG1467">
        <v>22.272727272727277</v>
      </c>
      <c r="AH1467">
        <v>22.260350615441997</v>
      </c>
      <c r="AI1467">
        <v>21</v>
      </c>
      <c r="AJ1467">
        <v>118.70476190476197</v>
      </c>
      <c r="AK1467">
        <v>28.947025729011127</v>
      </c>
    </row>
    <row r="1468" spans="1:37">
      <c r="A1468">
        <v>17</v>
      </c>
      <c r="B1468">
        <v>273</v>
      </c>
      <c r="C1468">
        <v>2023</v>
      </c>
      <c r="D1468">
        <v>9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8</v>
      </c>
      <c r="N1468">
        <v>99</v>
      </c>
      <c r="O1468">
        <v>99</v>
      </c>
      <c r="P1468">
        <v>99</v>
      </c>
      <c r="Q1468">
        <v>46</v>
      </c>
      <c r="R1468">
        <v>53</v>
      </c>
      <c r="S1468">
        <v>8.0377358490566024</v>
      </c>
      <c r="T1468">
        <v>8</v>
      </c>
      <c r="U1468">
        <v>39.052830188679259</v>
      </c>
      <c r="V1468">
        <v>0</v>
      </c>
      <c r="W1468">
        <v>0</v>
      </c>
      <c r="X1468">
        <v>96.226415094339615</v>
      </c>
      <c r="Y1468">
        <v>90.566037735849022</v>
      </c>
      <c r="Z1468">
        <v>64.15094339622641</v>
      </c>
      <c r="AA1468">
        <v>12.481965915756517</v>
      </c>
      <c r="AB1468">
        <v>1.4003000237946777</v>
      </c>
      <c r="AC1468">
        <v>0</v>
      </c>
      <c r="AD1468">
        <v>74.408877674979252</v>
      </c>
      <c r="AG1468">
        <v>24.537037037037042</v>
      </c>
      <c r="AH1468">
        <v>23.59822141146962</v>
      </c>
      <c r="AI1468">
        <v>22</v>
      </c>
      <c r="AJ1468">
        <v>118.09545454545456</v>
      </c>
      <c r="AK1468">
        <v>26.133812785920743</v>
      </c>
    </row>
    <row r="1469" spans="1:37">
      <c r="A1469">
        <v>17</v>
      </c>
      <c r="B1469">
        <v>274</v>
      </c>
      <c r="C1469">
        <v>2023</v>
      </c>
      <c r="D1469">
        <v>10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8</v>
      </c>
      <c r="N1469">
        <v>99</v>
      </c>
      <c r="O1469">
        <v>99</v>
      </c>
      <c r="P1469">
        <v>99</v>
      </c>
      <c r="Q1469">
        <v>129</v>
      </c>
      <c r="R1469">
        <v>145</v>
      </c>
      <c r="S1469">
        <v>8.1999999999999993</v>
      </c>
      <c r="T1469">
        <v>8</v>
      </c>
      <c r="U1469">
        <v>37.867586206896569</v>
      </c>
      <c r="V1469">
        <v>0</v>
      </c>
      <c r="W1469">
        <v>0</v>
      </c>
      <c r="X1469">
        <v>98.620689655172441</v>
      </c>
      <c r="Y1469">
        <v>89.65517241379311</v>
      </c>
      <c r="Z1469">
        <v>48.96551724137931</v>
      </c>
      <c r="AA1469">
        <v>13.734401222194697</v>
      </c>
      <c r="AB1469">
        <v>1.7403923457776371</v>
      </c>
      <c r="AC1469">
        <v>0</v>
      </c>
      <c r="AD1469">
        <v>72.673434360427194</v>
      </c>
      <c r="AG1469">
        <v>28.3203125</v>
      </c>
      <c r="AH1469">
        <v>27.139896408911465</v>
      </c>
      <c r="AI1469">
        <v>35</v>
      </c>
      <c r="AJ1469">
        <v>115.04</v>
      </c>
      <c r="AK1469">
        <v>25.14955884381822</v>
      </c>
    </row>
    <row r="1470" spans="1:37">
      <c r="A1470">
        <v>17</v>
      </c>
      <c r="B1470">
        <v>275</v>
      </c>
      <c r="C1470">
        <v>2023</v>
      </c>
      <c r="D1470">
        <v>11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8</v>
      </c>
      <c r="N1470">
        <v>99</v>
      </c>
      <c r="O1470">
        <v>99</v>
      </c>
      <c r="P1470">
        <v>99</v>
      </c>
      <c r="Q1470">
        <v>60</v>
      </c>
      <c r="R1470">
        <v>63</v>
      </c>
      <c r="S1470">
        <v>8.2222222222222232</v>
      </c>
      <c r="T1470">
        <v>8</v>
      </c>
      <c r="U1470">
        <v>41.252380952380925</v>
      </c>
      <c r="V1470">
        <v>0</v>
      </c>
      <c r="W1470">
        <v>0</v>
      </c>
      <c r="X1470">
        <v>100</v>
      </c>
      <c r="Y1470">
        <v>96.825396825396794</v>
      </c>
      <c r="Z1470">
        <v>63.492063492063515</v>
      </c>
      <c r="AA1470">
        <v>12.4484952509774</v>
      </c>
      <c r="AB1470">
        <v>1.5880950397816875</v>
      </c>
      <c r="AC1470">
        <v>0</v>
      </c>
      <c r="AD1470">
        <v>75.848097963025026</v>
      </c>
      <c r="AG1470">
        <v>15.365853658536581</v>
      </c>
      <c r="AH1470">
        <v>16.258062094549359</v>
      </c>
      <c r="AI1470">
        <v>24</v>
      </c>
      <c r="AJ1470">
        <v>116.96250000000001</v>
      </c>
      <c r="AK1470">
        <v>25.439463095542113</v>
      </c>
    </row>
    <row r="1471" spans="1:37">
      <c r="A1471">
        <v>17</v>
      </c>
      <c r="B1471">
        <v>276</v>
      </c>
      <c r="C1471">
        <v>2023</v>
      </c>
      <c r="D1471">
        <v>12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8</v>
      </c>
      <c r="N1471">
        <v>99</v>
      </c>
      <c r="O1471">
        <v>99</v>
      </c>
      <c r="P1471">
        <v>99</v>
      </c>
      <c r="Q1471">
        <v>6</v>
      </c>
      <c r="R1471">
        <v>7</v>
      </c>
      <c r="S1471">
        <v>9</v>
      </c>
      <c r="T1471">
        <v>8</v>
      </c>
      <c r="U1471">
        <v>46.757142857142881</v>
      </c>
      <c r="V1471">
        <v>0</v>
      </c>
      <c r="W1471">
        <v>0</v>
      </c>
      <c r="X1471">
        <v>100</v>
      </c>
      <c r="Y1471">
        <v>100</v>
      </c>
      <c r="Z1471">
        <v>85.714285714285694</v>
      </c>
      <c r="AA1471">
        <v>13.184390894740115</v>
      </c>
      <c r="AB1471">
        <v>1.4142135623730951</v>
      </c>
      <c r="AC1471">
        <v>0</v>
      </c>
      <c r="AD1471">
        <v>91.327831730672358</v>
      </c>
      <c r="AG1471">
        <v>11.29032258064516</v>
      </c>
      <c r="AH1471">
        <v>12.972651605231873</v>
      </c>
      <c r="AI1471">
        <v>3</v>
      </c>
      <c r="AJ1471">
        <v>121.26666666666669</v>
      </c>
      <c r="AK1471">
        <v>25.465011762625444</v>
      </c>
    </row>
    <row r="1472" spans="1:37">
      <c r="A1472">
        <v>17</v>
      </c>
      <c r="B1472">
        <v>277</v>
      </c>
      <c r="C1472">
        <v>2023</v>
      </c>
      <c r="D1472">
        <v>1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9</v>
      </c>
      <c r="N1472">
        <v>99</v>
      </c>
      <c r="O1472">
        <v>99</v>
      </c>
      <c r="P1472">
        <v>99</v>
      </c>
      <c r="Q1472">
        <v>12</v>
      </c>
      <c r="R1472">
        <v>12</v>
      </c>
      <c r="S1472">
        <v>8.9166666666666643</v>
      </c>
      <c r="T1472">
        <v>9</v>
      </c>
      <c r="U1472">
        <v>48.841666666666683</v>
      </c>
      <c r="V1472">
        <v>0</v>
      </c>
      <c r="W1472">
        <v>100</v>
      </c>
      <c r="X1472">
        <v>100</v>
      </c>
      <c r="Y1472">
        <v>100</v>
      </c>
      <c r="Z1472">
        <v>91.666666666666686</v>
      </c>
      <c r="AA1472">
        <v>11.891065156475907</v>
      </c>
      <c r="AB1472">
        <v>0.95379359518830797</v>
      </c>
      <c r="AC1472">
        <v>0</v>
      </c>
      <c r="AD1472">
        <v>79.604772513194192</v>
      </c>
      <c r="AG1472">
        <v>3.6363636363636358</v>
      </c>
      <c r="AH1472">
        <v>4.2812584460076408</v>
      </c>
      <c r="AI1472">
        <v>2</v>
      </c>
      <c r="AJ1472">
        <v>117.05</v>
      </c>
      <c r="AK1472">
        <v>22.050038436458223</v>
      </c>
    </row>
    <row r="1473" spans="1:37">
      <c r="A1473">
        <v>17</v>
      </c>
      <c r="B1473">
        <v>278</v>
      </c>
      <c r="C1473">
        <v>2023</v>
      </c>
      <c r="D1473">
        <v>2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9</v>
      </c>
      <c r="N1473">
        <v>99</v>
      </c>
      <c r="O1473">
        <v>99</v>
      </c>
      <c r="P1473">
        <v>99</v>
      </c>
      <c r="Q1473">
        <v>24</v>
      </c>
      <c r="R1473">
        <v>26</v>
      </c>
      <c r="S1473">
        <v>9.2307692307692282</v>
      </c>
      <c r="T1473">
        <v>9</v>
      </c>
      <c r="U1473">
        <v>53.973076923076945</v>
      </c>
      <c r="V1473">
        <v>0</v>
      </c>
      <c r="W1473">
        <v>100</v>
      </c>
      <c r="X1473">
        <v>100</v>
      </c>
      <c r="Y1473">
        <v>100</v>
      </c>
      <c r="Z1473">
        <v>88.461538461538439</v>
      </c>
      <c r="AA1473">
        <v>12.596811491933748</v>
      </c>
      <c r="AB1473">
        <v>1.4493418216474516</v>
      </c>
      <c r="AC1473">
        <v>0</v>
      </c>
      <c r="AD1473">
        <v>68.900864778881441</v>
      </c>
      <c r="AG1473">
        <v>7.3446327683615804</v>
      </c>
      <c r="AH1473">
        <v>9.1266202303604977</v>
      </c>
      <c r="AI1473">
        <v>8</v>
      </c>
      <c r="AJ1473">
        <v>124.1875</v>
      </c>
      <c r="AK1473">
        <v>28.928381576110304</v>
      </c>
    </row>
    <row r="1474" spans="1:37">
      <c r="A1474">
        <v>17</v>
      </c>
      <c r="B1474">
        <v>279</v>
      </c>
      <c r="C1474">
        <v>2023</v>
      </c>
      <c r="D1474">
        <v>3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9</v>
      </c>
      <c r="N1474">
        <v>99</v>
      </c>
      <c r="O1474">
        <v>99</v>
      </c>
      <c r="P1474">
        <v>99</v>
      </c>
      <c r="Q1474">
        <v>249</v>
      </c>
      <c r="R1474">
        <v>263</v>
      </c>
      <c r="S1474">
        <v>9.0836501901140672</v>
      </c>
      <c r="T1474">
        <v>9</v>
      </c>
      <c r="U1474">
        <v>50.75589353612169</v>
      </c>
      <c r="V1474">
        <v>0</v>
      </c>
      <c r="W1474">
        <v>100</v>
      </c>
      <c r="X1474">
        <v>100</v>
      </c>
      <c r="Y1474">
        <v>100</v>
      </c>
      <c r="Z1474">
        <v>93.916349809885929</v>
      </c>
      <c r="AA1474">
        <v>9.5473342217351096</v>
      </c>
      <c r="AB1474">
        <v>1.4009226940639119</v>
      </c>
      <c r="AC1474">
        <v>0</v>
      </c>
      <c r="AD1474">
        <v>66.026280235467269</v>
      </c>
      <c r="AG1474">
        <v>10.691056910569106</v>
      </c>
      <c r="AH1474">
        <v>12.341556229856492</v>
      </c>
      <c r="AI1474">
        <v>41</v>
      </c>
      <c r="AJ1474">
        <v>122.7024390243902</v>
      </c>
      <c r="AK1474">
        <v>27.313385689548031</v>
      </c>
    </row>
    <row r="1475" spans="1:37">
      <c r="A1475">
        <v>17</v>
      </c>
      <c r="B1475">
        <v>280</v>
      </c>
      <c r="C1475">
        <v>2023</v>
      </c>
      <c r="D1475">
        <v>4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9</v>
      </c>
      <c r="N1475">
        <v>99</v>
      </c>
      <c r="O1475">
        <v>99</v>
      </c>
      <c r="P1475">
        <v>99</v>
      </c>
      <c r="Q1475">
        <v>30</v>
      </c>
      <c r="R1475">
        <v>32</v>
      </c>
      <c r="S1475">
        <v>8.125</v>
      </c>
      <c r="T1475">
        <v>9</v>
      </c>
      <c r="U1475">
        <v>44.796875</v>
      </c>
      <c r="V1475">
        <v>0</v>
      </c>
      <c r="W1475">
        <v>100</v>
      </c>
      <c r="X1475">
        <v>100</v>
      </c>
      <c r="Y1475">
        <v>96.875</v>
      </c>
      <c r="Z1475">
        <v>75</v>
      </c>
      <c r="AA1475">
        <v>12.242816372647887</v>
      </c>
      <c r="AB1475">
        <v>1.2437342963832749</v>
      </c>
      <c r="AC1475">
        <v>0</v>
      </c>
      <c r="AD1475">
        <v>79.529232598748976</v>
      </c>
      <c r="AG1475">
        <v>14.95327102803738</v>
      </c>
      <c r="AH1475">
        <v>17.016856600189925</v>
      </c>
      <c r="AI1475">
        <v>2</v>
      </c>
      <c r="AJ1475">
        <v>116.7</v>
      </c>
      <c r="AK1475">
        <v>23.996332348278315</v>
      </c>
    </row>
    <row r="1476" spans="1:37">
      <c r="A1476">
        <v>17</v>
      </c>
      <c r="B1476">
        <v>281</v>
      </c>
      <c r="C1476">
        <v>2023</v>
      </c>
      <c r="D1476">
        <v>5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9</v>
      </c>
      <c r="N1476">
        <v>99</v>
      </c>
      <c r="O1476">
        <v>99</v>
      </c>
      <c r="P1476">
        <v>99</v>
      </c>
      <c r="Q1476">
        <v>22</v>
      </c>
      <c r="R1476">
        <v>23</v>
      </c>
      <c r="S1476">
        <v>8.1304347826086936</v>
      </c>
      <c r="T1476">
        <v>9</v>
      </c>
      <c r="U1476">
        <v>44.208695652173915</v>
      </c>
      <c r="V1476">
        <v>0</v>
      </c>
      <c r="W1476">
        <v>100</v>
      </c>
      <c r="X1476">
        <v>100</v>
      </c>
      <c r="Y1476">
        <v>100</v>
      </c>
      <c r="Z1476">
        <v>73.913043478260875</v>
      </c>
      <c r="AA1476">
        <v>11.145789341173087</v>
      </c>
      <c r="AB1476">
        <v>1.5408734910147301</v>
      </c>
      <c r="AC1476">
        <v>0</v>
      </c>
      <c r="AD1476">
        <v>75.004576507878014</v>
      </c>
      <c r="AG1476">
        <v>11.165048543689323</v>
      </c>
      <c r="AH1476">
        <v>12.58930008543093</v>
      </c>
      <c r="AI1476">
        <v>5</v>
      </c>
      <c r="AJ1476">
        <v>114.43999999999998</v>
      </c>
      <c r="AK1476">
        <v>23.569020685042023</v>
      </c>
    </row>
    <row r="1477" spans="1:37">
      <c r="A1477">
        <v>17</v>
      </c>
      <c r="B1477">
        <v>282</v>
      </c>
      <c r="C1477">
        <v>2023</v>
      </c>
      <c r="D1477">
        <v>6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9</v>
      </c>
      <c r="N1477">
        <v>99</v>
      </c>
      <c r="O1477">
        <v>99</v>
      </c>
      <c r="P1477">
        <v>99</v>
      </c>
      <c r="Q1477">
        <v>25</v>
      </c>
      <c r="R1477">
        <v>27</v>
      </c>
      <c r="S1477">
        <v>8.7407407407407387</v>
      </c>
      <c r="T1477">
        <v>9</v>
      </c>
      <c r="U1477">
        <v>47.825925925925922</v>
      </c>
      <c r="V1477">
        <v>0</v>
      </c>
      <c r="W1477">
        <v>100</v>
      </c>
      <c r="X1477">
        <v>100</v>
      </c>
      <c r="Y1477">
        <v>100</v>
      </c>
      <c r="Z1477">
        <v>88.8888888888889</v>
      </c>
      <c r="AA1477">
        <v>10.058296468406844</v>
      </c>
      <c r="AB1477">
        <v>1.1415581486979589</v>
      </c>
      <c r="AC1477">
        <v>0</v>
      </c>
      <c r="AD1477">
        <v>61.893754498832941</v>
      </c>
      <c r="AG1477">
        <v>15.789473684210527</v>
      </c>
      <c r="AH1477">
        <v>19.36301339051418</v>
      </c>
      <c r="AI1477">
        <v>14</v>
      </c>
      <c r="AJ1477">
        <v>119.17142857142852</v>
      </c>
      <c r="AK1477">
        <v>28.682893356317823</v>
      </c>
    </row>
    <row r="1478" spans="1:37">
      <c r="A1478">
        <v>17</v>
      </c>
      <c r="B1478">
        <v>283</v>
      </c>
      <c r="C1478">
        <v>2023</v>
      </c>
      <c r="D1478">
        <v>7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9</v>
      </c>
      <c r="N1478">
        <v>99</v>
      </c>
      <c r="O1478">
        <v>99</v>
      </c>
      <c r="P1478">
        <v>99</v>
      </c>
      <c r="Q1478">
        <v>5</v>
      </c>
      <c r="R1478">
        <v>5</v>
      </c>
      <c r="S1478">
        <v>8</v>
      </c>
      <c r="T1478">
        <v>9</v>
      </c>
      <c r="U1478">
        <v>35.96</v>
      </c>
      <c r="V1478">
        <v>0</v>
      </c>
      <c r="W1478">
        <v>100</v>
      </c>
      <c r="X1478">
        <v>100</v>
      </c>
      <c r="Y1478">
        <v>80</v>
      </c>
      <c r="Z1478">
        <v>60</v>
      </c>
      <c r="AA1478">
        <v>10.150192116408425</v>
      </c>
      <c r="AB1478">
        <v>0.63245553203367599</v>
      </c>
      <c r="AC1478">
        <v>0</v>
      </c>
      <c r="AD1478">
        <v>74.148555464621396</v>
      </c>
      <c r="AG1478">
        <v>13.888888888888889</v>
      </c>
      <c r="AH1478">
        <v>14.519906323185017</v>
      </c>
      <c r="AI1478">
        <v>3</v>
      </c>
      <c r="AJ1478">
        <v>108.6333333333333</v>
      </c>
      <c r="AK1478">
        <v>22.878605257794476</v>
      </c>
    </row>
    <row r="1479" spans="1:37">
      <c r="A1479">
        <v>17</v>
      </c>
      <c r="B1479">
        <v>284</v>
      </c>
      <c r="C1479">
        <v>2023</v>
      </c>
      <c r="D1479">
        <v>8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9</v>
      </c>
      <c r="N1479">
        <v>99</v>
      </c>
      <c r="O1479">
        <v>99</v>
      </c>
      <c r="P1479">
        <v>99</v>
      </c>
      <c r="Q1479">
        <v>49</v>
      </c>
      <c r="R1479">
        <v>54</v>
      </c>
      <c r="S1479">
        <v>8.518518518518519</v>
      </c>
      <c r="T1479">
        <v>9</v>
      </c>
      <c r="U1479">
        <v>44.405555555555551</v>
      </c>
      <c r="V1479">
        <v>0</v>
      </c>
      <c r="W1479">
        <v>100</v>
      </c>
      <c r="X1479">
        <v>100</v>
      </c>
      <c r="Y1479">
        <v>87.037037037037052</v>
      </c>
      <c r="Z1479">
        <v>74.074074074074076</v>
      </c>
      <c r="AA1479">
        <v>14.894199923393824</v>
      </c>
      <c r="AB1479">
        <v>1.9883060046621523</v>
      </c>
      <c r="AC1479">
        <v>0</v>
      </c>
      <c r="AD1479">
        <v>59.489952674660273</v>
      </c>
      <c r="AG1479">
        <v>24.545454545454543</v>
      </c>
      <c r="AH1479">
        <v>25.554430649544408</v>
      </c>
      <c r="AI1479">
        <v>23</v>
      </c>
      <c r="AJ1479">
        <v>119.4347826086957</v>
      </c>
      <c r="AK1479">
        <v>29.790047901804886</v>
      </c>
    </row>
    <row r="1480" spans="1:37">
      <c r="A1480">
        <v>17</v>
      </c>
      <c r="B1480">
        <v>285</v>
      </c>
      <c r="C1480">
        <v>2023</v>
      </c>
      <c r="D1480">
        <v>9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9</v>
      </c>
      <c r="N1480">
        <v>99</v>
      </c>
      <c r="O1480">
        <v>99</v>
      </c>
      <c r="P1480">
        <v>99</v>
      </c>
      <c r="Q1480">
        <v>42</v>
      </c>
      <c r="R1480">
        <v>49</v>
      </c>
      <c r="S1480">
        <v>8.1428571428571388</v>
      </c>
      <c r="T1480">
        <v>9</v>
      </c>
      <c r="U1480">
        <v>42.248979591836736</v>
      </c>
      <c r="V1480">
        <v>0</v>
      </c>
      <c r="W1480">
        <v>100</v>
      </c>
      <c r="X1480">
        <v>100</v>
      </c>
      <c r="Y1480">
        <v>95.91836734693878</v>
      </c>
      <c r="Z1480">
        <v>77.551020408163268</v>
      </c>
      <c r="AA1480">
        <v>11.316073496002531</v>
      </c>
      <c r="AB1480">
        <v>1.6903085094570363</v>
      </c>
      <c r="AC1480">
        <v>0</v>
      </c>
      <c r="AD1480">
        <v>75.567167854397098</v>
      </c>
      <c r="AG1480">
        <v>22.68518518518519</v>
      </c>
      <c r="AH1480">
        <v>23.602781894880859</v>
      </c>
      <c r="AI1480">
        <v>18</v>
      </c>
      <c r="AJ1480">
        <v>116.72777777777777</v>
      </c>
      <c r="AK1480">
        <v>27.599530139473639</v>
      </c>
    </row>
    <row r="1481" spans="1:37">
      <c r="A1481">
        <v>17</v>
      </c>
      <c r="B1481">
        <v>286</v>
      </c>
      <c r="C1481">
        <v>2023</v>
      </c>
      <c r="D1481">
        <v>10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9</v>
      </c>
      <c r="N1481">
        <v>99</v>
      </c>
      <c r="O1481">
        <v>99</v>
      </c>
      <c r="P1481">
        <v>99</v>
      </c>
      <c r="Q1481">
        <v>82</v>
      </c>
      <c r="R1481">
        <v>95</v>
      </c>
      <c r="S1481">
        <v>8.557894736842103</v>
      </c>
      <c r="T1481">
        <v>9</v>
      </c>
      <c r="U1481">
        <v>42.870210526315773</v>
      </c>
      <c r="V1481">
        <v>0</v>
      </c>
      <c r="W1481">
        <v>100</v>
      </c>
      <c r="X1481">
        <v>100</v>
      </c>
      <c r="Y1481">
        <v>96.84210526315789</v>
      </c>
      <c r="Z1481">
        <v>71.578947368421041</v>
      </c>
      <c r="AA1481">
        <v>12.964057436575798</v>
      </c>
      <c r="AB1481">
        <v>1.4705229250610827</v>
      </c>
      <c r="AC1481">
        <v>0</v>
      </c>
      <c r="AD1481">
        <v>75.339735094516513</v>
      </c>
      <c r="AG1481">
        <v>18.5546875</v>
      </c>
      <c r="AH1481">
        <v>20.130371149501247</v>
      </c>
      <c r="AI1481">
        <v>24</v>
      </c>
      <c r="AJ1481">
        <v>119.90833333333336</v>
      </c>
      <c r="AK1481">
        <v>26.982211648105128</v>
      </c>
    </row>
    <row r="1482" spans="1:37">
      <c r="A1482">
        <v>17</v>
      </c>
      <c r="B1482">
        <v>287</v>
      </c>
      <c r="C1482">
        <v>2023</v>
      </c>
      <c r="D1482">
        <v>11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9</v>
      </c>
      <c r="N1482">
        <v>99</v>
      </c>
      <c r="O1482">
        <v>99</v>
      </c>
      <c r="P1482">
        <v>99</v>
      </c>
      <c r="Q1482">
        <v>35</v>
      </c>
      <c r="R1482">
        <v>39</v>
      </c>
      <c r="S1482">
        <v>9</v>
      </c>
      <c r="T1482">
        <v>9</v>
      </c>
      <c r="U1482">
        <v>48.015384615384605</v>
      </c>
      <c r="V1482">
        <v>0</v>
      </c>
      <c r="W1482">
        <v>100</v>
      </c>
      <c r="X1482">
        <v>100</v>
      </c>
      <c r="Y1482">
        <v>100</v>
      </c>
      <c r="Z1482">
        <v>87.179487179487182</v>
      </c>
      <c r="AA1482">
        <v>11.39600781338982</v>
      </c>
      <c r="AB1482">
        <v>1.3774744634423888</v>
      </c>
      <c r="AC1482">
        <v>0</v>
      </c>
      <c r="AD1482">
        <v>73.324431365692007</v>
      </c>
      <c r="AG1482">
        <v>9.5121951219512173</v>
      </c>
      <c r="AH1482">
        <v>11.714512708550979</v>
      </c>
      <c r="AI1482">
        <v>15</v>
      </c>
      <c r="AJ1482">
        <v>120.06</v>
      </c>
      <c r="AK1482">
        <v>27.847543995084202</v>
      </c>
    </row>
    <row r="1483" spans="1:37">
      <c r="A1483">
        <v>17</v>
      </c>
      <c r="B1483">
        <v>288</v>
      </c>
      <c r="C1483">
        <v>2023</v>
      </c>
      <c r="D1483">
        <v>12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9</v>
      </c>
      <c r="N1483">
        <v>99</v>
      </c>
      <c r="O1483">
        <v>99</v>
      </c>
      <c r="P1483">
        <v>99</v>
      </c>
      <c r="R1483">
        <v>0</v>
      </c>
    </row>
    <row r="1484" spans="1:37">
      <c r="A1484">
        <v>17</v>
      </c>
      <c r="B1484">
        <v>289</v>
      </c>
      <c r="C1484">
        <v>2023</v>
      </c>
      <c r="D1484">
        <v>1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10</v>
      </c>
      <c r="N1484">
        <v>99</v>
      </c>
      <c r="O1484">
        <v>99</v>
      </c>
      <c r="P1484">
        <v>99</v>
      </c>
      <c r="Q1484">
        <v>5</v>
      </c>
      <c r="R1484">
        <v>5</v>
      </c>
      <c r="S1484">
        <v>9</v>
      </c>
      <c r="T1484">
        <v>10</v>
      </c>
      <c r="U1484">
        <v>53.88</v>
      </c>
      <c r="V1484">
        <v>0</v>
      </c>
      <c r="W1484">
        <v>100</v>
      </c>
      <c r="X1484">
        <v>100</v>
      </c>
      <c r="Y1484">
        <v>100</v>
      </c>
      <c r="Z1484">
        <v>100</v>
      </c>
      <c r="AA1484">
        <v>12.683911068751648</v>
      </c>
      <c r="AB1484">
        <v>0.63245553203367599</v>
      </c>
      <c r="AC1484">
        <v>0</v>
      </c>
      <c r="AD1484">
        <v>80.279134807466221</v>
      </c>
      <c r="AG1484">
        <v>1.5151515151515151</v>
      </c>
      <c r="AH1484">
        <v>1.9678741261806152</v>
      </c>
      <c r="AI1484">
        <v>0</v>
      </c>
    </row>
    <row r="1485" spans="1:37">
      <c r="A1485">
        <v>17</v>
      </c>
      <c r="B1485">
        <v>290</v>
      </c>
      <c r="C1485">
        <v>2023</v>
      </c>
      <c r="D1485">
        <v>2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10</v>
      </c>
      <c r="N1485">
        <v>99</v>
      </c>
      <c r="O1485">
        <v>99</v>
      </c>
      <c r="P1485">
        <v>99</v>
      </c>
      <c r="Q1485">
        <v>7</v>
      </c>
      <c r="R1485">
        <v>7</v>
      </c>
      <c r="S1485">
        <v>9.7142857142857117</v>
      </c>
      <c r="T1485">
        <v>10</v>
      </c>
      <c r="U1485">
        <v>57.457142857142813</v>
      </c>
      <c r="V1485">
        <v>0</v>
      </c>
      <c r="W1485">
        <v>100</v>
      </c>
      <c r="X1485">
        <v>100</v>
      </c>
      <c r="Y1485">
        <v>100</v>
      </c>
      <c r="Z1485">
        <v>100</v>
      </c>
      <c r="AA1485">
        <v>9.7826168194780898</v>
      </c>
      <c r="AB1485">
        <v>1.1605769149480023</v>
      </c>
      <c r="AC1485">
        <v>0</v>
      </c>
      <c r="AD1485">
        <v>36.507733607237213</v>
      </c>
      <c r="AG1485">
        <v>1.9774011299435024</v>
      </c>
      <c r="AH1485">
        <v>2.6157818404125934</v>
      </c>
      <c r="AI1485">
        <v>2</v>
      </c>
      <c r="AJ1485">
        <v>117.8</v>
      </c>
      <c r="AK1485">
        <v>28.934557698385056</v>
      </c>
    </row>
    <row r="1486" spans="1:37">
      <c r="A1486">
        <v>17</v>
      </c>
      <c r="B1486">
        <v>291</v>
      </c>
      <c r="C1486">
        <v>2023</v>
      </c>
      <c r="D1486">
        <v>3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10</v>
      </c>
      <c r="N1486">
        <v>99</v>
      </c>
      <c r="O1486">
        <v>99</v>
      </c>
      <c r="P1486">
        <v>99</v>
      </c>
      <c r="Q1486">
        <v>91</v>
      </c>
      <c r="R1486">
        <v>92</v>
      </c>
      <c r="S1486">
        <v>9.1521739130434785</v>
      </c>
      <c r="T1486">
        <v>10</v>
      </c>
      <c r="U1486">
        <v>52.685869565217374</v>
      </c>
      <c r="V1486">
        <v>0</v>
      </c>
      <c r="W1486">
        <v>100</v>
      </c>
      <c r="X1486">
        <v>100</v>
      </c>
      <c r="Y1486">
        <v>100</v>
      </c>
      <c r="Z1486">
        <v>96.739130434782624</v>
      </c>
      <c r="AA1486">
        <v>9.8152452573151834</v>
      </c>
      <c r="AB1486">
        <v>1.1222529999252424</v>
      </c>
      <c r="AC1486">
        <v>0</v>
      </c>
      <c r="AD1486">
        <v>64.140471163890197</v>
      </c>
      <c r="AG1486">
        <v>3.739837398373985</v>
      </c>
      <c r="AH1486">
        <v>4.4813584143696348</v>
      </c>
      <c r="AI1486">
        <v>10</v>
      </c>
      <c r="AJ1486">
        <v>122.38</v>
      </c>
      <c r="AK1486">
        <v>30.053461023015434</v>
      </c>
    </row>
    <row r="1487" spans="1:37">
      <c r="A1487">
        <v>17</v>
      </c>
      <c r="B1487">
        <v>292</v>
      </c>
      <c r="C1487">
        <v>2023</v>
      </c>
      <c r="D1487">
        <v>4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10</v>
      </c>
      <c r="N1487">
        <v>99</v>
      </c>
      <c r="O1487">
        <v>99</v>
      </c>
      <c r="P1487">
        <v>99</v>
      </c>
      <c r="Q1487">
        <v>10</v>
      </c>
      <c r="R1487">
        <v>11</v>
      </c>
      <c r="S1487">
        <v>9.5454545454545432</v>
      </c>
      <c r="T1487">
        <v>10</v>
      </c>
      <c r="U1487">
        <v>55.527272727272717</v>
      </c>
      <c r="V1487">
        <v>0</v>
      </c>
      <c r="W1487">
        <v>100</v>
      </c>
      <c r="X1487">
        <v>100</v>
      </c>
      <c r="Y1487">
        <v>100</v>
      </c>
      <c r="Z1487">
        <v>100</v>
      </c>
      <c r="AA1487">
        <v>9.2336431211768577</v>
      </c>
      <c r="AB1487">
        <v>1.4993111365882399</v>
      </c>
      <c r="AC1487">
        <v>0</v>
      </c>
      <c r="AD1487">
        <v>63.851509965548111</v>
      </c>
      <c r="AG1487">
        <v>5.1401869158878508</v>
      </c>
      <c r="AH1487">
        <v>7.250712250712251</v>
      </c>
      <c r="AI1487">
        <v>2</v>
      </c>
      <c r="AJ1487">
        <v>119.7</v>
      </c>
      <c r="AK1487">
        <v>32.356524974545863</v>
      </c>
    </row>
    <row r="1488" spans="1:37">
      <c r="A1488">
        <v>17</v>
      </c>
      <c r="B1488">
        <v>293</v>
      </c>
      <c r="C1488">
        <v>2023</v>
      </c>
      <c r="D1488">
        <v>5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10</v>
      </c>
      <c r="N1488">
        <v>99</v>
      </c>
      <c r="O1488">
        <v>99</v>
      </c>
      <c r="P1488">
        <v>99</v>
      </c>
      <c r="Q1488">
        <v>7</v>
      </c>
      <c r="R1488">
        <v>7</v>
      </c>
      <c r="S1488">
        <v>8.7142857142857117</v>
      </c>
      <c r="T1488">
        <v>10</v>
      </c>
      <c r="U1488">
        <v>45.314285714285695</v>
      </c>
      <c r="V1488">
        <v>0</v>
      </c>
      <c r="W1488">
        <v>100</v>
      </c>
      <c r="X1488">
        <v>100</v>
      </c>
      <c r="Y1488">
        <v>100</v>
      </c>
      <c r="Z1488">
        <v>100</v>
      </c>
      <c r="AA1488">
        <v>5.2802674638503238</v>
      </c>
      <c r="AB1488">
        <v>1.0301575072754348</v>
      </c>
      <c r="AC1488">
        <v>0</v>
      </c>
      <c r="AD1488">
        <v>58.641266932275009</v>
      </c>
      <c r="AG1488">
        <v>3.3980582524271847</v>
      </c>
      <c r="AH1488">
        <v>3.9273465648098846</v>
      </c>
      <c r="AI1488">
        <v>0</v>
      </c>
    </row>
    <row r="1489" spans="1:37">
      <c r="A1489">
        <v>17</v>
      </c>
      <c r="B1489">
        <v>294</v>
      </c>
      <c r="C1489">
        <v>2023</v>
      </c>
      <c r="D1489">
        <v>6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10</v>
      </c>
      <c r="N1489">
        <v>99</v>
      </c>
      <c r="O1489">
        <v>99</v>
      </c>
      <c r="P1489">
        <v>99</v>
      </c>
      <c r="Q1489">
        <v>6</v>
      </c>
      <c r="R1489">
        <v>6</v>
      </c>
      <c r="S1489">
        <v>8.5</v>
      </c>
      <c r="T1489">
        <v>10</v>
      </c>
      <c r="U1489">
        <v>49.716666666666683</v>
      </c>
      <c r="V1489">
        <v>0</v>
      </c>
      <c r="W1489">
        <v>100</v>
      </c>
      <c r="X1489">
        <v>100</v>
      </c>
      <c r="Y1489">
        <v>100</v>
      </c>
      <c r="Z1489">
        <v>83.333333333333314</v>
      </c>
      <c r="AA1489">
        <v>9.748233458199218</v>
      </c>
      <c r="AB1489">
        <v>1.258305739211792</v>
      </c>
      <c r="AC1489">
        <v>0</v>
      </c>
      <c r="AD1489">
        <v>80.50539873980405</v>
      </c>
      <c r="AG1489">
        <v>3.5087719298245608</v>
      </c>
      <c r="AH1489">
        <v>4.4730015444825995</v>
      </c>
      <c r="AI1489">
        <v>2</v>
      </c>
      <c r="AJ1489">
        <v>110.7</v>
      </c>
      <c r="AK1489">
        <v>27.920669433988859</v>
      </c>
    </row>
    <row r="1490" spans="1:37">
      <c r="A1490">
        <v>17</v>
      </c>
      <c r="B1490">
        <v>295</v>
      </c>
      <c r="C1490">
        <v>2023</v>
      </c>
      <c r="D1490">
        <v>7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10</v>
      </c>
      <c r="N1490">
        <v>99</v>
      </c>
      <c r="O1490">
        <v>99</v>
      </c>
      <c r="P1490">
        <v>99</v>
      </c>
      <c r="Q1490">
        <v>1</v>
      </c>
      <c r="R1490">
        <v>1</v>
      </c>
      <c r="S1490">
        <v>8</v>
      </c>
      <c r="T1490">
        <v>10</v>
      </c>
      <c r="U1490">
        <v>42.5</v>
      </c>
      <c r="V1490">
        <v>0</v>
      </c>
      <c r="W1490">
        <v>100</v>
      </c>
      <c r="X1490">
        <v>100</v>
      </c>
      <c r="Y1490">
        <v>100</v>
      </c>
      <c r="Z1490">
        <v>100</v>
      </c>
      <c r="AA1490">
        <v>0</v>
      </c>
      <c r="AB1490">
        <v>0</v>
      </c>
      <c r="AC1490">
        <v>0</v>
      </c>
      <c r="AG1490">
        <v>2.7777777777777781</v>
      </c>
      <c r="AH1490">
        <v>3.4321246870709845</v>
      </c>
      <c r="AI1490">
        <v>0</v>
      </c>
    </row>
    <row r="1491" spans="1:37">
      <c r="A1491">
        <v>17</v>
      </c>
      <c r="B1491">
        <v>296</v>
      </c>
      <c r="C1491">
        <v>2023</v>
      </c>
      <c r="D1491">
        <v>8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10</v>
      </c>
      <c r="N1491">
        <v>99</v>
      </c>
      <c r="O1491">
        <v>99</v>
      </c>
      <c r="P1491">
        <v>99</v>
      </c>
      <c r="Q1491">
        <v>21</v>
      </c>
      <c r="R1491">
        <v>21</v>
      </c>
      <c r="S1491">
        <v>9.0476190476190439</v>
      </c>
      <c r="T1491">
        <v>10</v>
      </c>
      <c r="U1491">
        <v>47.590476190476195</v>
      </c>
      <c r="V1491">
        <v>0</v>
      </c>
      <c r="W1491">
        <v>100</v>
      </c>
      <c r="X1491">
        <v>100</v>
      </c>
      <c r="Y1491">
        <v>100</v>
      </c>
      <c r="Z1491">
        <v>76.190476190476218</v>
      </c>
      <c r="AA1491">
        <v>12.34075342154352</v>
      </c>
      <c r="AB1491">
        <v>1.7313960916855078</v>
      </c>
      <c r="AC1491">
        <v>0</v>
      </c>
      <c r="AD1491">
        <v>70.717305541919444</v>
      </c>
      <c r="AG1491">
        <v>9.5454545454545432</v>
      </c>
      <c r="AH1491">
        <v>10.650610113497098</v>
      </c>
      <c r="AI1491">
        <v>7</v>
      </c>
      <c r="AJ1491">
        <v>120.87142857142859</v>
      </c>
      <c r="AK1491">
        <v>29.993177833819221</v>
      </c>
    </row>
    <row r="1492" spans="1:37">
      <c r="A1492">
        <v>17</v>
      </c>
      <c r="B1492">
        <v>297</v>
      </c>
      <c r="C1492">
        <v>2023</v>
      </c>
      <c r="D1492">
        <v>9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10</v>
      </c>
      <c r="N1492">
        <v>99</v>
      </c>
      <c r="O1492">
        <v>99</v>
      </c>
      <c r="P1492">
        <v>99</v>
      </c>
      <c r="Q1492">
        <v>31</v>
      </c>
      <c r="R1492">
        <v>36</v>
      </c>
      <c r="S1492">
        <v>8.4722222222222232</v>
      </c>
      <c r="T1492">
        <v>10</v>
      </c>
      <c r="U1492">
        <v>42.213888888888889</v>
      </c>
      <c r="V1492">
        <v>0</v>
      </c>
      <c r="W1492">
        <v>100</v>
      </c>
      <c r="X1492">
        <v>100</v>
      </c>
      <c r="Y1492">
        <v>100</v>
      </c>
      <c r="Z1492">
        <v>69.444444444444443</v>
      </c>
      <c r="AA1492">
        <v>11.440769029556311</v>
      </c>
      <c r="AB1492">
        <v>1.5363396454472076</v>
      </c>
      <c r="AC1492">
        <v>0</v>
      </c>
      <c r="AD1492">
        <v>69.688011033623198</v>
      </c>
      <c r="AG1492">
        <v>16.666666666666671</v>
      </c>
      <c r="AH1492">
        <v>17.326416600159622</v>
      </c>
      <c r="AI1492">
        <v>15</v>
      </c>
      <c r="AJ1492">
        <v>119.32666666666664</v>
      </c>
      <c r="AK1492">
        <v>26.774041427441649</v>
      </c>
    </row>
    <row r="1493" spans="1:37">
      <c r="A1493">
        <v>17</v>
      </c>
      <c r="B1493">
        <v>298</v>
      </c>
      <c r="C1493">
        <v>2023</v>
      </c>
      <c r="D1493">
        <v>10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10</v>
      </c>
      <c r="N1493">
        <v>99</v>
      </c>
      <c r="O1493">
        <v>99</v>
      </c>
      <c r="P1493">
        <v>99</v>
      </c>
      <c r="Q1493">
        <v>37</v>
      </c>
      <c r="R1493">
        <v>38</v>
      </c>
      <c r="S1493">
        <v>8.8684210526315805</v>
      </c>
      <c r="T1493">
        <v>10</v>
      </c>
      <c r="U1493">
        <v>46.228947368421053</v>
      </c>
      <c r="V1493">
        <v>0</v>
      </c>
      <c r="W1493">
        <v>100</v>
      </c>
      <c r="X1493">
        <v>100</v>
      </c>
      <c r="Y1493">
        <v>97.368421052631547</v>
      </c>
      <c r="Z1493">
        <v>78.947368421052644</v>
      </c>
      <c r="AA1493">
        <v>12.407869062874624</v>
      </c>
      <c r="AB1493">
        <v>1.6728647447697733</v>
      </c>
      <c r="AC1493">
        <v>0</v>
      </c>
      <c r="AD1493">
        <v>71.105144218008107</v>
      </c>
      <c r="AG1493">
        <v>7.421875</v>
      </c>
      <c r="AH1493">
        <v>8.6830072159857892</v>
      </c>
      <c r="AI1493">
        <v>9</v>
      </c>
      <c r="AJ1493">
        <v>119.55555555555556</v>
      </c>
      <c r="AK1493">
        <v>27.198965591950238</v>
      </c>
    </row>
    <row r="1494" spans="1:37">
      <c r="A1494">
        <v>17</v>
      </c>
      <c r="B1494">
        <v>299</v>
      </c>
      <c r="C1494">
        <v>2023</v>
      </c>
      <c r="D1494">
        <v>11</v>
      </c>
      <c r="E1494">
        <v>99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10</v>
      </c>
      <c r="N1494">
        <v>99</v>
      </c>
      <c r="O1494">
        <v>99</v>
      </c>
      <c r="P1494">
        <v>99</v>
      </c>
      <c r="Q1494">
        <v>11</v>
      </c>
      <c r="R1494">
        <v>11</v>
      </c>
      <c r="S1494">
        <v>8.5454545454545432</v>
      </c>
      <c r="T1494">
        <v>10</v>
      </c>
      <c r="U1494">
        <v>41.845454545454551</v>
      </c>
      <c r="V1494">
        <v>0</v>
      </c>
      <c r="W1494">
        <v>100</v>
      </c>
      <c r="X1494">
        <v>100</v>
      </c>
      <c r="Y1494">
        <v>100</v>
      </c>
      <c r="Z1494">
        <v>54.545454545454554</v>
      </c>
      <c r="AA1494">
        <v>13.274744554047205</v>
      </c>
      <c r="AB1494">
        <v>1.1570838237598098</v>
      </c>
      <c r="AC1494">
        <v>0</v>
      </c>
      <c r="AD1494">
        <v>74.116558011869699</v>
      </c>
      <c r="AG1494">
        <v>2.6829268292682937</v>
      </c>
      <c r="AH1494">
        <v>2.8795205595140541</v>
      </c>
      <c r="AI1494">
        <v>3</v>
      </c>
      <c r="AJ1494">
        <v>117.6666666666667</v>
      </c>
      <c r="AK1494">
        <v>25.041826472465175</v>
      </c>
    </row>
    <row r="1495" spans="1:37">
      <c r="A1495">
        <v>17</v>
      </c>
      <c r="B1495">
        <v>300</v>
      </c>
      <c r="C1495">
        <v>2023</v>
      </c>
      <c r="D1495">
        <v>12</v>
      </c>
      <c r="E1495">
        <v>99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10</v>
      </c>
      <c r="N1495">
        <v>99</v>
      </c>
      <c r="O1495">
        <v>99</v>
      </c>
      <c r="P1495">
        <v>99</v>
      </c>
      <c r="Q1495">
        <v>2</v>
      </c>
      <c r="R1495">
        <v>2</v>
      </c>
      <c r="S1495">
        <v>8.5</v>
      </c>
      <c r="T1495">
        <v>10</v>
      </c>
      <c r="U1495">
        <v>41.5</v>
      </c>
      <c r="V1495">
        <v>0</v>
      </c>
      <c r="W1495">
        <v>100</v>
      </c>
      <c r="X1495">
        <v>100</v>
      </c>
      <c r="Y1495">
        <v>100</v>
      </c>
      <c r="Z1495">
        <v>100</v>
      </c>
      <c r="AA1495">
        <v>1.7000000000000963</v>
      </c>
      <c r="AB1495">
        <v>0.5</v>
      </c>
      <c r="AC1495">
        <v>0</v>
      </c>
      <c r="AD1495">
        <v>99.999999999997016</v>
      </c>
      <c r="AG1495">
        <v>3.2258064516129026</v>
      </c>
      <c r="AH1495">
        <v>3.2897344431232658</v>
      </c>
      <c r="AI1495">
        <v>1</v>
      </c>
      <c r="AJ1495">
        <v>112.6</v>
      </c>
      <c r="AK1495">
        <v>27.878403560115288</v>
      </c>
    </row>
    <row r="1496" spans="1:37">
      <c r="A1496">
        <v>17</v>
      </c>
      <c r="B1496">
        <v>301</v>
      </c>
      <c r="C1496">
        <v>2023</v>
      </c>
      <c r="D1496">
        <v>1</v>
      </c>
      <c r="E1496">
        <v>99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11</v>
      </c>
      <c r="N1496">
        <v>99</v>
      </c>
      <c r="O1496">
        <v>99</v>
      </c>
      <c r="P1496">
        <v>99</v>
      </c>
      <c r="Q1496">
        <v>3</v>
      </c>
      <c r="R1496">
        <v>3</v>
      </c>
      <c r="S1496">
        <v>9.3333333333333357</v>
      </c>
      <c r="T1496">
        <v>11</v>
      </c>
      <c r="U1496">
        <v>56.1</v>
      </c>
      <c r="V1496">
        <v>0</v>
      </c>
      <c r="W1496">
        <v>100</v>
      </c>
      <c r="X1496">
        <v>100</v>
      </c>
      <c r="Y1496">
        <v>100</v>
      </c>
      <c r="Z1496">
        <v>100</v>
      </c>
      <c r="AA1496">
        <v>9.6881370758262904</v>
      </c>
      <c r="AB1496">
        <v>0.94280904158205681</v>
      </c>
      <c r="AC1496">
        <v>0</v>
      </c>
      <c r="AD1496">
        <v>99.992009056390245</v>
      </c>
      <c r="AG1496">
        <v>0.90909090909090895</v>
      </c>
      <c r="AH1496">
        <v>1.2293734797186249</v>
      </c>
      <c r="AI1496">
        <v>1</v>
      </c>
      <c r="AJ1496">
        <v>129.19999999999999</v>
      </c>
      <c r="AK1496">
        <v>29.118708092614987</v>
      </c>
    </row>
    <row r="1497" spans="1:37">
      <c r="A1497">
        <v>17</v>
      </c>
      <c r="B1497">
        <v>302</v>
      </c>
      <c r="C1497">
        <v>2023</v>
      </c>
      <c r="D1497">
        <v>2</v>
      </c>
      <c r="E1497">
        <v>99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11</v>
      </c>
      <c r="N1497">
        <v>99</v>
      </c>
      <c r="O1497">
        <v>99</v>
      </c>
      <c r="P1497">
        <v>99</v>
      </c>
      <c r="Q1497">
        <v>5</v>
      </c>
      <c r="R1497">
        <v>6</v>
      </c>
      <c r="S1497">
        <v>8.5</v>
      </c>
      <c r="T1497">
        <v>11</v>
      </c>
      <c r="U1497">
        <v>54.483333333333348</v>
      </c>
      <c r="V1497">
        <v>0</v>
      </c>
      <c r="W1497">
        <v>100</v>
      </c>
      <c r="X1497">
        <v>100</v>
      </c>
      <c r="Y1497">
        <v>100</v>
      </c>
      <c r="Z1497">
        <v>100</v>
      </c>
      <c r="AA1497">
        <v>5.171207681856119</v>
      </c>
      <c r="AB1497">
        <v>0.95742710775633821</v>
      </c>
      <c r="AC1497">
        <v>0</v>
      </c>
      <c r="AD1497">
        <v>17.336374466591099</v>
      </c>
      <c r="AG1497">
        <v>1.6949152542372876</v>
      </c>
      <c r="AH1497">
        <v>2.1260544098231651</v>
      </c>
      <c r="AI1497">
        <v>2</v>
      </c>
      <c r="AJ1497">
        <v>121.25</v>
      </c>
      <c r="AK1497">
        <v>28.779763429621003</v>
      </c>
    </row>
    <row r="1498" spans="1:37">
      <c r="A1498">
        <v>17</v>
      </c>
      <c r="B1498">
        <v>303</v>
      </c>
      <c r="C1498">
        <v>2023</v>
      </c>
      <c r="D1498">
        <v>3</v>
      </c>
      <c r="E1498">
        <v>99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11</v>
      </c>
      <c r="N1498">
        <v>99</v>
      </c>
      <c r="O1498">
        <v>99</v>
      </c>
      <c r="P1498">
        <v>99</v>
      </c>
      <c r="Q1498">
        <v>74</v>
      </c>
      <c r="R1498">
        <v>78</v>
      </c>
      <c r="S1498">
        <v>9.3461538461538431</v>
      </c>
      <c r="T1498">
        <v>11</v>
      </c>
      <c r="U1498">
        <v>55.278205128205087</v>
      </c>
      <c r="V1498">
        <v>0</v>
      </c>
      <c r="W1498">
        <v>100</v>
      </c>
      <c r="X1498">
        <v>100</v>
      </c>
      <c r="Y1498">
        <v>100</v>
      </c>
      <c r="Z1498">
        <v>97.435897435897445</v>
      </c>
      <c r="AA1498">
        <v>10.967582154554298</v>
      </c>
      <c r="AB1498">
        <v>1.2281623031985722</v>
      </c>
      <c r="AC1498">
        <v>0</v>
      </c>
      <c r="AD1498">
        <v>61.008303682978301</v>
      </c>
      <c r="AG1498">
        <v>3.1707317073170742</v>
      </c>
      <c r="AH1498">
        <v>3.9863574251072929</v>
      </c>
      <c r="AI1498">
        <v>9</v>
      </c>
      <c r="AJ1498">
        <v>124.57777777777778</v>
      </c>
      <c r="AK1498">
        <v>29.206675670729993</v>
      </c>
    </row>
    <row r="1499" spans="1:37">
      <c r="A1499">
        <v>17</v>
      </c>
      <c r="B1499">
        <v>304</v>
      </c>
      <c r="C1499">
        <v>2023</v>
      </c>
      <c r="D1499">
        <v>4</v>
      </c>
      <c r="E1499">
        <v>99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11</v>
      </c>
      <c r="N1499">
        <v>99</v>
      </c>
      <c r="O1499">
        <v>99</v>
      </c>
      <c r="P1499">
        <v>99</v>
      </c>
      <c r="Q1499">
        <v>6</v>
      </c>
      <c r="R1499">
        <v>6</v>
      </c>
      <c r="S1499">
        <v>9.3333333333333357</v>
      </c>
      <c r="T1499">
        <v>11</v>
      </c>
      <c r="U1499">
        <v>55.533333333333317</v>
      </c>
      <c r="V1499">
        <v>0</v>
      </c>
      <c r="W1499">
        <v>100</v>
      </c>
      <c r="X1499">
        <v>100</v>
      </c>
      <c r="Y1499">
        <v>100</v>
      </c>
      <c r="Z1499">
        <v>100</v>
      </c>
      <c r="AA1499">
        <v>9.2100790200494895</v>
      </c>
      <c r="AB1499">
        <v>0.47140452079101841</v>
      </c>
      <c r="AC1499">
        <v>0</v>
      </c>
      <c r="AD1499">
        <v>80.358170220994054</v>
      </c>
      <c r="AG1499">
        <v>2.8037383177570097</v>
      </c>
      <c r="AH1499">
        <v>3.955365622032287</v>
      </c>
      <c r="AI1499">
        <v>0</v>
      </c>
    </row>
    <row r="1500" spans="1:37">
      <c r="A1500">
        <v>17</v>
      </c>
      <c r="B1500">
        <v>305</v>
      </c>
      <c r="C1500">
        <v>2023</v>
      </c>
      <c r="D1500">
        <v>5</v>
      </c>
      <c r="E1500">
        <v>99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11</v>
      </c>
      <c r="N1500">
        <v>99</v>
      </c>
      <c r="O1500">
        <v>99</v>
      </c>
      <c r="P1500">
        <v>99</v>
      </c>
      <c r="Q1500">
        <v>7</v>
      </c>
      <c r="R1500">
        <v>7</v>
      </c>
      <c r="S1500">
        <v>8.5714285714285694</v>
      </c>
      <c r="T1500">
        <v>11</v>
      </c>
      <c r="U1500">
        <v>54.142857142857181</v>
      </c>
      <c r="V1500">
        <v>0</v>
      </c>
      <c r="W1500">
        <v>100</v>
      </c>
      <c r="X1500">
        <v>100</v>
      </c>
      <c r="Y1500">
        <v>100</v>
      </c>
      <c r="Z1500">
        <v>100</v>
      </c>
      <c r="AA1500">
        <v>8.3115852266334098</v>
      </c>
      <c r="AB1500">
        <v>1.0497813183356521</v>
      </c>
      <c r="AC1500">
        <v>0</v>
      </c>
      <c r="AD1500">
        <v>61.116802854645506</v>
      </c>
      <c r="AG1500">
        <v>3.3980582524271847</v>
      </c>
      <c r="AH1500">
        <v>4.6925105550534258</v>
      </c>
      <c r="AI1500">
        <v>3</v>
      </c>
      <c r="AJ1500">
        <v>118.9</v>
      </c>
      <c r="AK1500">
        <v>31.158936863471801</v>
      </c>
    </row>
    <row r="1501" spans="1:37">
      <c r="A1501">
        <v>17</v>
      </c>
      <c r="B1501">
        <v>306</v>
      </c>
      <c r="C1501">
        <v>2023</v>
      </c>
      <c r="D1501">
        <v>6</v>
      </c>
      <c r="E1501">
        <v>99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11</v>
      </c>
      <c r="N1501">
        <v>99</v>
      </c>
      <c r="O1501">
        <v>99</v>
      </c>
      <c r="P1501">
        <v>99</v>
      </c>
      <c r="Q1501">
        <v>3</v>
      </c>
      <c r="R1501">
        <v>3</v>
      </c>
      <c r="S1501">
        <v>9</v>
      </c>
      <c r="T1501">
        <v>11</v>
      </c>
      <c r="U1501">
        <v>45.76666666666668</v>
      </c>
      <c r="V1501">
        <v>0</v>
      </c>
      <c r="W1501">
        <v>100</v>
      </c>
      <c r="X1501">
        <v>100</v>
      </c>
      <c r="Y1501">
        <v>100</v>
      </c>
      <c r="Z1501">
        <v>66.666666666666686</v>
      </c>
      <c r="AA1501">
        <v>16.733466134931181</v>
      </c>
      <c r="AB1501">
        <v>1.4142135623730951</v>
      </c>
      <c r="AC1501">
        <v>0</v>
      </c>
      <c r="AD1501">
        <v>90.993497096009293</v>
      </c>
      <c r="AG1501">
        <v>1.7543859649122804</v>
      </c>
      <c r="AH1501">
        <v>2.0588102985499863</v>
      </c>
      <c r="AI1501">
        <v>2</v>
      </c>
      <c r="AJ1501">
        <v>123.7</v>
      </c>
      <c r="AK1501">
        <v>28.998663218336823</v>
      </c>
    </row>
    <row r="1502" spans="1:37">
      <c r="A1502">
        <v>17</v>
      </c>
      <c r="B1502">
        <v>307</v>
      </c>
      <c r="C1502">
        <v>2023</v>
      </c>
      <c r="D1502">
        <v>7</v>
      </c>
      <c r="E1502">
        <v>99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11</v>
      </c>
      <c r="N1502">
        <v>99</v>
      </c>
      <c r="O1502">
        <v>99</v>
      </c>
      <c r="P1502">
        <v>99</v>
      </c>
      <c r="R1502">
        <v>0</v>
      </c>
    </row>
    <row r="1503" spans="1:37">
      <c r="A1503">
        <v>17</v>
      </c>
      <c r="B1503">
        <v>308</v>
      </c>
      <c r="C1503">
        <v>2023</v>
      </c>
      <c r="D1503">
        <v>8</v>
      </c>
      <c r="E1503">
        <v>99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11</v>
      </c>
      <c r="N1503">
        <v>99</v>
      </c>
      <c r="O1503">
        <v>99</v>
      </c>
      <c r="P1503">
        <v>99</v>
      </c>
      <c r="Q1503">
        <v>14</v>
      </c>
      <c r="R1503">
        <v>15</v>
      </c>
      <c r="S1503">
        <v>9.2666666666666693</v>
      </c>
      <c r="T1503">
        <v>11</v>
      </c>
      <c r="U1503">
        <v>56.533333333333317</v>
      </c>
      <c r="V1503">
        <v>0</v>
      </c>
      <c r="W1503">
        <v>100</v>
      </c>
      <c r="X1503">
        <v>100</v>
      </c>
      <c r="Y1503">
        <v>100</v>
      </c>
      <c r="Z1503">
        <v>100</v>
      </c>
      <c r="AA1503">
        <v>12.761487199991867</v>
      </c>
      <c r="AB1503">
        <v>1.4817407180595212</v>
      </c>
      <c r="AC1503">
        <v>0</v>
      </c>
      <c r="AD1503">
        <v>71.135216156262061</v>
      </c>
      <c r="AG1503">
        <v>6.8181818181818192</v>
      </c>
      <c r="AH1503">
        <v>9.0371396600415608</v>
      </c>
      <c r="AI1503">
        <v>6</v>
      </c>
      <c r="AJ1503">
        <v>125.8333333333333</v>
      </c>
      <c r="AK1503">
        <v>32.123707425229071</v>
      </c>
    </row>
    <row r="1504" spans="1:37">
      <c r="A1504">
        <v>17</v>
      </c>
      <c r="B1504">
        <v>309</v>
      </c>
      <c r="C1504">
        <v>2023</v>
      </c>
      <c r="D1504">
        <v>9</v>
      </c>
      <c r="E1504">
        <v>99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11</v>
      </c>
      <c r="N1504">
        <v>99</v>
      </c>
      <c r="O1504">
        <v>99</v>
      </c>
      <c r="P1504">
        <v>99</v>
      </c>
      <c r="Q1504">
        <v>12</v>
      </c>
      <c r="R1504">
        <v>12</v>
      </c>
      <c r="S1504">
        <v>9.0833333333333357</v>
      </c>
      <c r="T1504">
        <v>11</v>
      </c>
      <c r="U1504">
        <v>49.391666666666659</v>
      </c>
      <c r="V1504">
        <v>0</v>
      </c>
      <c r="W1504">
        <v>100</v>
      </c>
      <c r="X1504">
        <v>100</v>
      </c>
      <c r="Y1504">
        <v>100</v>
      </c>
      <c r="Z1504">
        <v>83.333333333333314</v>
      </c>
      <c r="AA1504">
        <v>11.297747440185749</v>
      </c>
      <c r="AB1504">
        <v>1.0374916331657218</v>
      </c>
      <c r="AC1504">
        <v>0</v>
      </c>
      <c r="AD1504">
        <v>49.132935052279841</v>
      </c>
      <c r="AG1504">
        <v>5.5555555555555562</v>
      </c>
      <c r="AH1504">
        <v>6.7574962946072281</v>
      </c>
      <c r="AI1504">
        <v>0</v>
      </c>
    </row>
    <row r="1505" spans="1:37">
      <c r="A1505">
        <v>17</v>
      </c>
      <c r="B1505">
        <v>310</v>
      </c>
      <c r="C1505">
        <v>2023</v>
      </c>
      <c r="D1505">
        <v>10</v>
      </c>
      <c r="E1505">
        <v>99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11</v>
      </c>
      <c r="N1505">
        <v>99</v>
      </c>
      <c r="O1505">
        <v>99</v>
      </c>
      <c r="P1505">
        <v>99</v>
      </c>
      <c r="Q1505">
        <v>35</v>
      </c>
      <c r="R1505">
        <v>36</v>
      </c>
      <c r="S1505">
        <v>9.1666666666666643</v>
      </c>
      <c r="T1505">
        <v>11</v>
      </c>
      <c r="U1505">
        <v>48.88055555555556</v>
      </c>
      <c r="V1505">
        <v>0</v>
      </c>
      <c r="W1505">
        <v>100</v>
      </c>
      <c r="X1505">
        <v>100</v>
      </c>
      <c r="Y1505">
        <v>97.222222222222229</v>
      </c>
      <c r="Z1505">
        <v>88.8888888888889</v>
      </c>
      <c r="AA1505">
        <v>12.409132377327012</v>
      </c>
      <c r="AB1505">
        <v>1.5723301886761003</v>
      </c>
      <c r="AC1505">
        <v>0</v>
      </c>
      <c r="AD1505">
        <v>78.817287564099217</v>
      </c>
      <c r="AG1505">
        <v>7.03125</v>
      </c>
      <c r="AH1505">
        <v>8.6978355996870231</v>
      </c>
      <c r="AI1505">
        <v>5</v>
      </c>
      <c r="AJ1505">
        <v>117</v>
      </c>
      <c r="AK1505">
        <v>31.510091336180121</v>
      </c>
    </row>
    <row r="1506" spans="1:37">
      <c r="A1506">
        <v>17</v>
      </c>
      <c r="B1506">
        <v>311</v>
      </c>
      <c r="C1506">
        <v>2023</v>
      </c>
      <c r="D1506">
        <v>11</v>
      </c>
      <c r="E1506">
        <v>99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11</v>
      </c>
      <c r="N1506">
        <v>99</v>
      </c>
      <c r="O1506">
        <v>99</v>
      </c>
      <c r="P1506">
        <v>99</v>
      </c>
      <c r="Q1506">
        <v>10</v>
      </c>
      <c r="R1506">
        <v>10</v>
      </c>
      <c r="S1506">
        <v>9</v>
      </c>
      <c r="T1506">
        <v>11</v>
      </c>
      <c r="U1506">
        <v>41.99</v>
      </c>
      <c r="V1506">
        <v>0</v>
      </c>
      <c r="W1506">
        <v>100</v>
      </c>
      <c r="X1506">
        <v>100</v>
      </c>
      <c r="Y1506">
        <v>100</v>
      </c>
      <c r="Z1506">
        <v>70</v>
      </c>
      <c r="AA1506">
        <v>12.756053464924022</v>
      </c>
      <c r="AB1506">
        <v>1.8973665961010275</v>
      </c>
      <c r="AC1506">
        <v>0</v>
      </c>
      <c r="AD1506">
        <v>79.494574019230612</v>
      </c>
      <c r="AG1506">
        <v>2.4390243902439024</v>
      </c>
      <c r="AH1506">
        <v>2.6267883618074119</v>
      </c>
      <c r="AI1506">
        <v>3</v>
      </c>
      <c r="AJ1506">
        <v>117.26666666666669</v>
      </c>
      <c r="AK1506">
        <v>24.132143371525785</v>
      </c>
    </row>
    <row r="1507" spans="1:37">
      <c r="A1507">
        <v>17</v>
      </c>
      <c r="B1507">
        <v>312</v>
      </c>
      <c r="C1507">
        <v>2023</v>
      </c>
      <c r="D1507">
        <v>12</v>
      </c>
      <c r="E1507">
        <v>99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11</v>
      </c>
      <c r="N1507">
        <v>99</v>
      </c>
      <c r="O1507">
        <v>99</v>
      </c>
      <c r="P1507">
        <v>99</v>
      </c>
      <c r="R1507">
        <v>0</v>
      </c>
    </row>
    <row r="1508" spans="1:37">
      <c r="A1508">
        <v>17</v>
      </c>
      <c r="B1508">
        <v>313</v>
      </c>
      <c r="C1508">
        <v>2023</v>
      </c>
      <c r="D1508">
        <v>1</v>
      </c>
      <c r="E1508">
        <v>99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12</v>
      </c>
      <c r="N1508">
        <v>99</v>
      </c>
      <c r="O1508">
        <v>99</v>
      </c>
      <c r="P1508">
        <v>99</v>
      </c>
      <c r="Q1508">
        <v>1</v>
      </c>
      <c r="R1508">
        <v>1</v>
      </c>
      <c r="S1508">
        <v>9</v>
      </c>
      <c r="T1508">
        <v>12</v>
      </c>
      <c r="U1508">
        <v>43.800000000000011</v>
      </c>
      <c r="V1508">
        <v>0</v>
      </c>
      <c r="W1508">
        <v>100</v>
      </c>
      <c r="X1508">
        <v>100</v>
      </c>
      <c r="Y1508">
        <v>100</v>
      </c>
      <c r="Z1508">
        <v>100</v>
      </c>
      <c r="AA1508">
        <v>0</v>
      </c>
      <c r="AB1508">
        <v>0</v>
      </c>
      <c r="AC1508">
        <v>0</v>
      </c>
      <c r="AG1508">
        <v>0.30303030303030304</v>
      </c>
      <c r="AH1508">
        <v>0.31994390024762775</v>
      </c>
      <c r="AI1508">
        <v>0</v>
      </c>
    </row>
    <row r="1509" spans="1:37">
      <c r="A1509">
        <v>17</v>
      </c>
      <c r="B1509">
        <v>314</v>
      </c>
      <c r="C1509">
        <v>2023</v>
      </c>
      <c r="D1509">
        <v>2</v>
      </c>
      <c r="E1509">
        <v>99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12</v>
      </c>
      <c r="N1509">
        <v>99</v>
      </c>
      <c r="O1509">
        <v>99</v>
      </c>
      <c r="P1509">
        <v>99</v>
      </c>
      <c r="Q1509">
        <v>5</v>
      </c>
      <c r="R1509">
        <v>5</v>
      </c>
      <c r="S1509">
        <v>8.6</v>
      </c>
      <c r="T1509">
        <v>12</v>
      </c>
      <c r="U1509">
        <v>50.74</v>
      </c>
      <c r="V1509">
        <v>0</v>
      </c>
      <c r="W1509">
        <v>100</v>
      </c>
      <c r="X1509">
        <v>100</v>
      </c>
      <c r="Y1509">
        <v>100</v>
      </c>
      <c r="Z1509">
        <v>100</v>
      </c>
      <c r="AA1509">
        <v>8.5188262102240238</v>
      </c>
      <c r="AB1509">
        <v>1.3564659966250563</v>
      </c>
      <c r="AC1509">
        <v>0</v>
      </c>
      <c r="AD1509">
        <v>62.273386632613104</v>
      </c>
      <c r="AG1509">
        <v>1.4124293785310731</v>
      </c>
      <c r="AH1509">
        <v>1.6499847163418075</v>
      </c>
      <c r="AI1509">
        <v>1</v>
      </c>
      <c r="AJ1509">
        <v>104.9</v>
      </c>
      <c r="AK1509">
        <v>38.897337614896969</v>
      </c>
    </row>
    <row r="1510" spans="1:37">
      <c r="A1510">
        <v>17</v>
      </c>
      <c r="B1510">
        <v>315</v>
      </c>
      <c r="C1510">
        <v>2023</v>
      </c>
      <c r="D1510">
        <v>3</v>
      </c>
      <c r="E1510">
        <v>99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12</v>
      </c>
      <c r="N1510">
        <v>99</v>
      </c>
      <c r="O1510">
        <v>99</v>
      </c>
      <c r="P1510">
        <v>99</v>
      </c>
      <c r="Q1510">
        <v>19</v>
      </c>
      <c r="R1510">
        <v>20</v>
      </c>
      <c r="S1510">
        <v>9.85</v>
      </c>
      <c r="T1510">
        <v>12</v>
      </c>
      <c r="U1510">
        <v>60.480000000000018</v>
      </c>
      <c r="V1510">
        <v>0</v>
      </c>
      <c r="W1510">
        <v>100</v>
      </c>
      <c r="X1510">
        <v>100</v>
      </c>
      <c r="Y1510">
        <v>100</v>
      </c>
      <c r="Z1510">
        <v>100</v>
      </c>
      <c r="AA1510">
        <v>10.799148114550485</v>
      </c>
      <c r="AB1510">
        <v>1.1521718621802957</v>
      </c>
      <c r="AC1510">
        <v>0</v>
      </c>
      <c r="AD1510">
        <v>51.412602470139994</v>
      </c>
      <c r="AG1510">
        <v>0.81300813008130068</v>
      </c>
      <c r="AH1510">
        <v>1.1183287198575462</v>
      </c>
      <c r="AI1510">
        <v>1</v>
      </c>
      <c r="AJ1510">
        <v>130</v>
      </c>
      <c r="AK1510">
        <v>29.17614929449249</v>
      </c>
    </row>
    <row r="1511" spans="1:37">
      <c r="A1511">
        <v>17</v>
      </c>
      <c r="B1511">
        <v>316</v>
      </c>
      <c r="C1511">
        <v>2023</v>
      </c>
      <c r="D1511">
        <v>4</v>
      </c>
      <c r="E1511">
        <v>99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12</v>
      </c>
      <c r="N1511">
        <v>99</v>
      </c>
      <c r="O1511">
        <v>99</v>
      </c>
      <c r="P1511">
        <v>99</v>
      </c>
      <c r="Q1511">
        <v>1</v>
      </c>
      <c r="R1511">
        <v>1</v>
      </c>
      <c r="S1511">
        <v>9</v>
      </c>
      <c r="T1511">
        <v>12</v>
      </c>
      <c r="U1511">
        <v>55.7</v>
      </c>
      <c r="V1511">
        <v>0</v>
      </c>
      <c r="W1511">
        <v>100</v>
      </c>
      <c r="X1511">
        <v>100</v>
      </c>
      <c r="Y1511">
        <v>100</v>
      </c>
      <c r="Z1511">
        <v>100</v>
      </c>
      <c r="AA1511">
        <v>0</v>
      </c>
      <c r="AB1511">
        <v>0</v>
      </c>
      <c r="AC1511">
        <v>0</v>
      </c>
      <c r="AG1511">
        <v>0.46728971962616805</v>
      </c>
      <c r="AH1511">
        <v>0.66120607787274477</v>
      </c>
      <c r="AI1511">
        <v>0</v>
      </c>
    </row>
    <row r="1512" spans="1:37">
      <c r="A1512">
        <v>17</v>
      </c>
      <c r="B1512">
        <v>317</v>
      </c>
      <c r="C1512">
        <v>2023</v>
      </c>
      <c r="D1512">
        <v>5</v>
      </c>
      <c r="E1512">
        <v>99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12</v>
      </c>
      <c r="N1512">
        <v>99</v>
      </c>
      <c r="O1512">
        <v>99</v>
      </c>
      <c r="P1512">
        <v>99</v>
      </c>
      <c r="Q1512">
        <v>1</v>
      </c>
      <c r="R1512">
        <v>1</v>
      </c>
      <c r="S1512">
        <v>11</v>
      </c>
      <c r="T1512">
        <v>12</v>
      </c>
      <c r="U1512">
        <v>74</v>
      </c>
      <c r="V1512">
        <v>0</v>
      </c>
      <c r="W1512">
        <v>100</v>
      </c>
      <c r="X1512">
        <v>100</v>
      </c>
      <c r="Y1512">
        <v>100</v>
      </c>
      <c r="Z1512">
        <v>100</v>
      </c>
      <c r="AA1512">
        <v>0</v>
      </c>
      <c r="AB1512">
        <v>0</v>
      </c>
      <c r="AC1512">
        <v>0</v>
      </c>
      <c r="AG1512">
        <v>0.48543689320388361</v>
      </c>
      <c r="AH1512">
        <v>0.9162157811977667</v>
      </c>
      <c r="AI1512">
        <v>0</v>
      </c>
    </row>
    <row r="1513" spans="1:37">
      <c r="A1513">
        <v>17</v>
      </c>
      <c r="B1513">
        <v>318</v>
      </c>
      <c r="C1513">
        <v>2023</v>
      </c>
      <c r="D1513">
        <v>6</v>
      </c>
      <c r="E1513">
        <v>99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12</v>
      </c>
      <c r="N1513">
        <v>99</v>
      </c>
      <c r="O1513">
        <v>99</v>
      </c>
      <c r="P1513">
        <v>99</v>
      </c>
      <c r="Q1513">
        <v>3</v>
      </c>
      <c r="R1513">
        <v>3</v>
      </c>
      <c r="S1513">
        <v>9.3333333333333357</v>
      </c>
      <c r="T1513">
        <v>12</v>
      </c>
      <c r="U1513">
        <v>52.9</v>
      </c>
      <c r="V1513">
        <v>0</v>
      </c>
      <c r="W1513">
        <v>100</v>
      </c>
      <c r="X1513">
        <v>100</v>
      </c>
      <c r="Y1513">
        <v>100</v>
      </c>
      <c r="Z1513">
        <v>100</v>
      </c>
      <c r="AA1513">
        <v>14.35711205872078</v>
      </c>
      <c r="AB1513">
        <v>1.8856180831641236</v>
      </c>
      <c r="AC1513">
        <v>0</v>
      </c>
      <c r="AD1513">
        <v>93.577516060297995</v>
      </c>
      <c r="AG1513">
        <v>1.7543859649122804</v>
      </c>
      <c r="AH1513">
        <v>2.3797027995621476</v>
      </c>
      <c r="AI1513">
        <v>2</v>
      </c>
      <c r="AJ1513">
        <v>127.85</v>
      </c>
      <c r="AK1513">
        <v>28.714098882804922</v>
      </c>
    </row>
    <row r="1514" spans="1:37">
      <c r="A1514">
        <v>17</v>
      </c>
      <c r="B1514">
        <v>319</v>
      </c>
      <c r="C1514">
        <v>2023</v>
      </c>
      <c r="D1514">
        <v>7</v>
      </c>
      <c r="E1514">
        <v>99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12</v>
      </c>
      <c r="N1514">
        <v>99</v>
      </c>
      <c r="O1514">
        <v>99</v>
      </c>
      <c r="P1514">
        <v>99</v>
      </c>
      <c r="R1514">
        <v>0</v>
      </c>
    </row>
    <row r="1515" spans="1:37">
      <c r="A1515">
        <v>17</v>
      </c>
      <c r="B1515">
        <v>320</v>
      </c>
      <c r="C1515">
        <v>2023</v>
      </c>
      <c r="D1515">
        <v>8</v>
      </c>
      <c r="E1515">
        <v>99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12</v>
      </c>
      <c r="N1515">
        <v>99</v>
      </c>
      <c r="O1515">
        <v>99</v>
      </c>
      <c r="P1515">
        <v>99</v>
      </c>
      <c r="Q1515">
        <v>6</v>
      </c>
      <c r="R1515">
        <v>9</v>
      </c>
      <c r="S1515">
        <v>8.1111111111111107</v>
      </c>
      <c r="T1515">
        <v>12</v>
      </c>
      <c r="U1515">
        <v>49.911111111111111</v>
      </c>
      <c r="V1515">
        <v>0</v>
      </c>
      <c r="W1515">
        <v>100</v>
      </c>
      <c r="X1515">
        <v>100</v>
      </c>
      <c r="Y1515">
        <v>100</v>
      </c>
      <c r="Z1515">
        <v>88.8888888888889</v>
      </c>
      <c r="AA1515">
        <v>10.263142733365376</v>
      </c>
      <c r="AB1515">
        <v>2.2333056935824236</v>
      </c>
      <c r="AC1515">
        <v>0</v>
      </c>
      <c r="AD1515">
        <v>71.157737619298914</v>
      </c>
      <c r="AG1515">
        <v>4.0909090909090908</v>
      </c>
      <c r="AH1515">
        <v>4.7871263387861678</v>
      </c>
      <c r="AI1515">
        <v>2</v>
      </c>
      <c r="AJ1515">
        <v>122.9</v>
      </c>
      <c r="AK1515">
        <v>23.351878391814225</v>
      </c>
    </row>
    <row r="1516" spans="1:37">
      <c r="A1516">
        <v>17</v>
      </c>
      <c r="B1516">
        <v>321</v>
      </c>
      <c r="C1516">
        <v>2023</v>
      </c>
      <c r="D1516">
        <v>9</v>
      </c>
      <c r="E1516">
        <v>99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12</v>
      </c>
      <c r="N1516">
        <v>99</v>
      </c>
      <c r="O1516">
        <v>99</v>
      </c>
      <c r="P1516">
        <v>99</v>
      </c>
      <c r="Q1516">
        <v>12</v>
      </c>
      <c r="R1516">
        <v>12</v>
      </c>
      <c r="S1516">
        <v>9.8333333333333357</v>
      </c>
      <c r="T1516">
        <v>12</v>
      </c>
      <c r="U1516">
        <v>55.133333333333319</v>
      </c>
      <c r="V1516">
        <v>0</v>
      </c>
      <c r="W1516">
        <v>100</v>
      </c>
      <c r="X1516">
        <v>100</v>
      </c>
      <c r="Y1516">
        <v>100</v>
      </c>
      <c r="Z1516">
        <v>91.666666666666686</v>
      </c>
      <c r="AA1516">
        <v>10.178517682954803</v>
      </c>
      <c r="AB1516">
        <v>1.4624940645653497</v>
      </c>
      <c r="AC1516">
        <v>0</v>
      </c>
      <c r="AD1516">
        <v>83.057039283052063</v>
      </c>
      <c r="AG1516">
        <v>5.5555555555555562</v>
      </c>
      <c r="AH1516">
        <v>7.5430395621935933</v>
      </c>
      <c r="AI1516">
        <v>1</v>
      </c>
      <c r="AJ1516">
        <v>122.3</v>
      </c>
      <c r="AK1516">
        <v>36.298502477892406</v>
      </c>
    </row>
    <row r="1517" spans="1:37">
      <c r="A1517">
        <v>17</v>
      </c>
      <c r="B1517">
        <v>322</v>
      </c>
      <c r="C1517">
        <v>2023</v>
      </c>
      <c r="D1517">
        <v>10</v>
      </c>
      <c r="E1517">
        <v>99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12</v>
      </c>
      <c r="N1517">
        <v>99</v>
      </c>
      <c r="O1517">
        <v>99</v>
      </c>
      <c r="P1517">
        <v>99</v>
      </c>
      <c r="Q1517">
        <v>17</v>
      </c>
      <c r="R1517">
        <v>17</v>
      </c>
      <c r="S1517">
        <v>9.4117647058823515</v>
      </c>
      <c r="T1517">
        <v>12</v>
      </c>
      <c r="U1517">
        <v>49.170588235294126</v>
      </c>
      <c r="V1517">
        <v>0</v>
      </c>
      <c r="W1517">
        <v>100</v>
      </c>
      <c r="X1517">
        <v>100</v>
      </c>
      <c r="Y1517">
        <v>100</v>
      </c>
      <c r="Z1517">
        <v>82.352941176470608</v>
      </c>
      <c r="AA1517">
        <v>12.728049834721572</v>
      </c>
      <c r="AB1517">
        <v>1.2860712417103179</v>
      </c>
      <c r="AC1517">
        <v>0</v>
      </c>
      <c r="AD1517">
        <v>59.11607842045381</v>
      </c>
      <c r="AG1517">
        <v>3.3203125</v>
      </c>
      <c r="AH1517">
        <v>4.131681978620434</v>
      </c>
      <c r="AI1517">
        <v>3</v>
      </c>
      <c r="AJ1517">
        <v>123.73333333333331</v>
      </c>
      <c r="AK1517">
        <v>28.43388310214937</v>
      </c>
    </row>
    <row r="1518" spans="1:37">
      <c r="A1518">
        <v>17</v>
      </c>
      <c r="B1518">
        <v>323</v>
      </c>
      <c r="C1518">
        <v>2023</v>
      </c>
      <c r="D1518">
        <v>11</v>
      </c>
      <c r="E1518">
        <v>99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12</v>
      </c>
      <c r="N1518">
        <v>99</v>
      </c>
      <c r="O1518">
        <v>99</v>
      </c>
      <c r="P1518">
        <v>99</v>
      </c>
      <c r="Q1518">
        <v>1</v>
      </c>
      <c r="R1518">
        <v>1</v>
      </c>
      <c r="S1518">
        <v>8</v>
      </c>
      <c r="T1518">
        <v>12</v>
      </c>
      <c r="U1518">
        <v>37.1</v>
      </c>
      <c r="V1518">
        <v>0</v>
      </c>
      <c r="W1518">
        <v>100</v>
      </c>
      <c r="X1518">
        <v>100</v>
      </c>
      <c r="Y1518">
        <v>100</v>
      </c>
      <c r="Z1518">
        <v>100</v>
      </c>
      <c r="AA1518">
        <v>0</v>
      </c>
      <c r="AB1518">
        <v>0</v>
      </c>
      <c r="AC1518">
        <v>0</v>
      </c>
      <c r="AG1518">
        <v>0.24390243902439024</v>
      </c>
      <c r="AH1518">
        <v>0.23208823106228849</v>
      </c>
      <c r="AI1518">
        <v>0</v>
      </c>
    </row>
    <row r="1519" spans="1:37">
      <c r="A1519">
        <v>17</v>
      </c>
      <c r="B1519">
        <v>324</v>
      </c>
      <c r="C1519">
        <v>2023</v>
      </c>
      <c r="D1519">
        <v>12</v>
      </c>
      <c r="E1519">
        <v>99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12</v>
      </c>
      <c r="N1519">
        <v>99</v>
      </c>
      <c r="O1519">
        <v>99</v>
      </c>
      <c r="P1519">
        <v>99</v>
      </c>
      <c r="R1519">
        <v>0</v>
      </c>
    </row>
    <row r="1520" spans="1:37">
      <c r="A1520">
        <v>17</v>
      </c>
      <c r="B1520">
        <v>325</v>
      </c>
      <c r="C1520">
        <v>2023</v>
      </c>
      <c r="D1520">
        <v>1</v>
      </c>
      <c r="E1520">
        <v>99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13</v>
      </c>
      <c r="N1520">
        <v>99</v>
      </c>
      <c r="O1520">
        <v>99</v>
      </c>
      <c r="P1520">
        <v>99</v>
      </c>
      <c r="R1520">
        <v>0</v>
      </c>
    </row>
    <row r="1521" spans="1:37">
      <c r="A1521">
        <v>17</v>
      </c>
      <c r="B1521">
        <v>326</v>
      </c>
      <c r="C1521">
        <v>2023</v>
      </c>
      <c r="D1521">
        <v>2</v>
      </c>
      <c r="E1521">
        <v>99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13</v>
      </c>
      <c r="N1521">
        <v>99</v>
      </c>
      <c r="O1521">
        <v>99</v>
      </c>
      <c r="P1521">
        <v>99</v>
      </c>
      <c r="Q1521">
        <v>1</v>
      </c>
      <c r="R1521">
        <v>1</v>
      </c>
      <c r="S1521">
        <v>11</v>
      </c>
      <c r="T1521">
        <v>13</v>
      </c>
      <c r="U1521">
        <v>74.3</v>
      </c>
      <c r="V1521">
        <v>0</v>
      </c>
      <c r="W1521">
        <v>100</v>
      </c>
      <c r="X1521">
        <v>100</v>
      </c>
      <c r="Y1521">
        <v>100</v>
      </c>
      <c r="Z1521">
        <v>100</v>
      </c>
      <c r="AA1521">
        <v>0</v>
      </c>
      <c r="AB1521">
        <v>0</v>
      </c>
      <c r="AC1521">
        <v>0</v>
      </c>
      <c r="AG1521">
        <v>0.28248587570621458</v>
      </c>
      <c r="AH1521">
        <v>0.48322374625225184</v>
      </c>
      <c r="AI1521">
        <v>0</v>
      </c>
    </row>
    <row r="1522" spans="1:37">
      <c r="A1522">
        <v>17</v>
      </c>
      <c r="B1522">
        <v>327</v>
      </c>
      <c r="C1522">
        <v>2023</v>
      </c>
      <c r="D1522">
        <v>3</v>
      </c>
      <c r="E1522">
        <v>99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13</v>
      </c>
      <c r="N1522">
        <v>99</v>
      </c>
      <c r="O1522">
        <v>99</v>
      </c>
      <c r="P1522">
        <v>99</v>
      </c>
      <c r="Q1522">
        <v>5</v>
      </c>
      <c r="R1522">
        <v>5</v>
      </c>
      <c r="S1522">
        <v>9.6</v>
      </c>
      <c r="T1522">
        <v>13</v>
      </c>
      <c r="U1522">
        <v>64.939999999999984</v>
      </c>
      <c r="V1522">
        <v>0</v>
      </c>
      <c r="W1522">
        <v>100</v>
      </c>
      <c r="X1522">
        <v>100</v>
      </c>
      <c r="Y1522">
        <v>100</v>
      </c>
      <c r="Z1522">
        <v>100</v>
      </c>
      <c r="AA1522">
        <v>3.3997646977404838</v>
      </c>
      <c r="AB1522">
        <v>1.3564659966250563</v>
      </c>
      <c r="AC1522">
        <v>0</v>
      </c>
      <c r="AD1522">
        <v>5.9848229975759422</v>
      </c>
      <c r="AG1522">
        <v>0.20325203252032517</v>
      </c>
      <c r="AH1522">
        <v>0.30019951664826811</v>
      </c>
      <c r="AI1522">
        <v>1</v>
      </c>
      <c r="AJ1522">
        <v>122.6</v>
      </c>
      <c r="AK1522">
        <v>35.055898877376407</v>
      </c>
    </row>
    <row r="1523" spans="1:37">
      <c r="A1523">
        <v>17</v>
      </c>
      <c r="B1523">
        <v>328</v>
      </c>
      <c r="C1523">
        <v>2023</v>
      </c>
      <c r="D1523">
        <v>4</v>
      </c>
      <c r="E1523">
        <v>99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13</v>
      </c>
      <c r="N1523">
        <v>99</v>
      </c>
      <c r="O1523">
        <v>99</v>
      </c>
      <c r="P1523">
        <v>99</v>
      </c>
      <c r="Q1523">
        <v>1</v>
      </c>
      <c r="R1523">
        <v>1</v>
      </c>
      <c r="S1523">
        <v>9</v>
      </c>
      <c r="T1523">
        <v>13</v>
      </c>
      <c r="U1523">
        <v>47.2</v>
      </c>
      <c r="V1523">
        <v>0</v>
      </c>
      <c r="W1523">
        <v>100</v>
      </c>
      <c r="X1523">
        <v>100</v>
      </c>
      <c r="Y1523">
        <v>100</v>
      </c>
      <c r="Z1523">
        <v>100</v>
      </c>
      <c r="AA1523">
        <v>0</v>
      </c>
      <c r="AB1523">
        <v>0</v>
      </c>
      <c r="AC1523">
        <v>0</v>
      </c>
      <c r="AG1523">
        <v>0.46728971962616805</v>
      </c>
      <c r="AH1523">
        <v>0.56030389363722677</v>
      </c>
      <c r="AI1523">
        <v>1</v>
      </c>
      <c r="AJ1523">
        <v>119.9</v>
      </c>
      <c r="AK1523">
        <v>27.383215821849905</v>
      </c>
    </row>
    <row r="1524" spans="1:37">
      <c r="A1524">
        <v>17</v>
      </c>
      <c r="B1524">
        <v>329</v>
      </c>
      <c r="C1524">
        <v>2023</v>
      </c>
      <c r="D1524">
        <v>5</v>
      </c>
      <c r="E1524">
        <v>99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13</v>
      </c>
      <c r="N1524">
        <v>99</v>
      </c>
      <c r="O1524">
        <v>99</v>
      </c>
      <c r="P1524">
        <v>99</v>
      </c>
      <c r="R1524">
        <v>0</v>
      </c>
    </row>
    <row r="1525" spans="1:37">
      <c r="A1525">
        <v>17</v>
      </c>
      <c r="B1525">
        <v>330</v>
      </c>
      <c r="C1525">
        <v>2023</v>
      </c>
      <c r="D1525">
        <v>6</v>
      </c>
      <c r="E1525">
        <v>99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13</v>
      </c>
      <c r="N1525">
        <v>99</v>
      </c>
      <c r="O1525">
        <v>99</v>
      </c>
      <c r="P1525">
        <v>99</v>
      </c>
      <c r="Q1525">
        <v>3</v>
      </c>
      <c r="R1525">
        <v>3</v>
      </c>
      <c r="S1525">
        <v>9</v>
      </c>
      <c r="T1525">
        <v>13</v>
      </c>
      <c r="U1525">
        <v>55.066666666666649</v>
      </c>
      <c r="V1525">
        <v>0</v>
      </c>
      <c r="W1525">
        <v>100</v>
      </c>
      <c r="X1525">
        <v>100</v>
      </c>
      <c r="Y1525">
        <v>100</v>
      </c>
      <c r="Z1525">
        <v>100</v>
      </c>
      <c r="AA1525">
        <v>5.8208437723600239</v>
      </c>
      <c r="AB1525">
        <v>0.81649658092772603</v>
      </c>
      <c r="AC1525">
        <v>0</v>
      </c>
      <c r="AD1525">
        <v>97.488464892210786</v>
      </c>
      <c r="AG1525">
        <v>1.7543859649122804</v>
      </c>
      <c r="AH1525">
        <v>2.4771701480004196</v>
      </c>
      <c r="AI1525">
        <v>2</v>
      </c>
      <c r="AJ1525">
        <v>120.35</v>
      </c>
      <c r="AK1525">
        <v>30.892096055316621</v>
      </c>
    </row>
    <row r="1526" spans="1:37">
      <c r="A1526">
        <v>17</v>
      </c>
      <c r="B1526">
        <v>331</v>
      </c>
      <c r="C1526">
        <v>2023</v>
      </c>
      <c r="D1526">
        <v>7</v>
      </c>
      <c r="E1526">
        <v>99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13</v>
      </c>
      <c r="N1526">
        <v>99</v>
      </c>
      <c r="O1526">
        <v>99</v>
      </c>
      <c r="P1526">
        <v>99</v>
      </c>
      <c r="R1526">
        <v>0</v>
      </c>
    </row>
    <row r="1527" spans="1:37">
      <c r="A1527">
        <v>17</v>
      </c>
      <c r="B1527">
        <v>332</v>
      </c>
      <c r="C1527">
        <v>2023</v>
      </c>
      <c r="D1527">
        <v>8</v>
      </c>
      <c r="E1527">
        <v>99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13</v>
      </c>
      <c r="N1527">
        <v>99</v>
      </c>
      <c r="O1527">
        <v>99</v>
      </c>
      <c r="P1527">
        <v>99</v>
      </c>
      <c r="Q1527">
        <v>2</v>
      </c>
      <c r="R1527">
        <v>2</v>
      </c>
      <c r="S1527">
        <v>9</v>
      </c>
      <c r="T1527">
        <v>13</v>
      </c>
      <c r="U1527">
        <v>53.75</v>
      </c>
      <c r="V1527">
        <v>0</v>
      </c>
      <c r="W1527">
        <v>100</v>
      </c>
      <c r="X1527">
        <v>100</v>
      </c>
      <c r="Y1527">
        <v>100</v>
      </c>
      <c r="Z1527">
        <v>100</v>
      </c>
      <c r="AA1527">
        <v>12.25</v>
      </c>
      <c r="AB1527">
        <v>1</v>
      </c>
      <c r="AC1527">
        <v>0</v>
      </c>
      <c r="AD1527">
        <v>100</v>
      </c>
      <c r="AG1527">
        <v>0.90909090909090895</v>
      </c>
      <c r="AH1527">
        <v>1.1456279639793259</v>
      </c>
      <c r="AI1527">
        <v>1</v>
      </c>
      <c r="AJ1527">
        <v>128.5</v>
      </c>
      <c r="AK1527">
        <v>31.105311332059625</v>
      </c>
    </row>
    <row r="1528" spans="1:37">
      <c r="A1528">
        <v>17</v>
      </c>
      <c r="B1528">
        <v>333</v>
      </c>
      <c r="C1528">
        <v>2023</v>
      </c>
      <c r="D1528">
        <v>9</v>
      </c>
      <c r="E1528">
        <v>99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13</v>
      </c>
      <c r="N1528">
        <v>99</v>
      </c>
      <c r="O1528">
        <v>99</v>
      </c>
      <c r="P1528">
        <v>99</v>
      </c>
      <c r="Q1528">
        <v>3</v>
      </c>
      <c r="R1528">
        <v>3</v>
      </c>
      <c r="S1528">
        <v>9.3333333333333357</v>
      </c>
      <c r="T1528">
        <v>13</v>
      </c>
      <c r="U1528">
        <v>52.133333333333347</v>
      </c>
      <c r="V1528">
        <v>0</v>
      </c>
      <c r="W1528">
        <v>100</v>
      </c>
      <c r="X1528">
        <v>100</v>
      </c>
      <c r="Y1528">
        <v>100</v>
      </c>
      <c r="Z1528">
        <v>100</v>
      </c>
      <c r="AA1528">
        <v>5.6049581225514382</v>
      </c>
      <c r="AB1528">
        <v>0.47140452079101841</v>
      </c>
      <c r="AC1528">
        <v>0</v>
      </c>
      <c r="AD1528">
        <v>71.489176887907519</v>
      </c>
      <c r="AG1528">
        <v>1.3888888888888891</v>
      </c>
      <c r="AH1528">
        <v>1.7831490137954624</v>
      </c>
      <c r="AI1528">
        <v>0</v>
      </c>
    </row>
    <row r="1529" spans="1:37">
      <c r="A1529">
        <v>17</v>
      </c>
      <c r="B1529">
        <v>334</v>
      </c>
      <c r="C1529">
        <v>2023</v>
      </c>
      <c r="D1529">
        <v>10</v>
      </c>
      <c r="E1529">
        <v>99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13</v>
      </c>
      <c r="N1529">
        <v>99</v>
      </c>
      <c r="O1529">
        <v>99</v>
      </c>
      <c r="P1529">
        <v>99</v>
      </c>
      <c r="Q1529">
        <v>4</v>
      </c>
      <c r="R1529">
        <v>4</v>
      </c>
      <c r="S1529">
        <v>8.5</v>
      </c>
      <c r="T1529">
        <v>13</v>
      </c>
      <c r="U1529">
        <v>40.075000000000003</v>
      </c>
      <c r="V1529">
        <v>0</v>
      </c>
      <c r="W1529">
        <v>100</v>
      </c>
      <c r="X1529">
        <v>100</v>
      </c>
      <c r="Y1529">
        <v>100</v>
      </c>
      <c r="Z1529">
        <v>50</v>
      </c>
      <c r="AA1529">
        <v>10.939235576583949</v>
      </c>
      <c r="AB1529">
        <v>1.1180339887498949</v>
      </c>
      <c r="AC1529">
        <v>0</v>
      </c>
      <c r="AD1529">
        <v>27.901700881372921</v>
      </c>
      <c r="AG1529">
        <v>0.78125</v>
      </c>
      <c r="AH1529">
        <v>0.79232996910259101</v>
      </c>
      <c r="AI1529">
        <v>1</v>
      </c>
      <c r="AJ1529">
        <v>107.5</v>
      </c>
      <c r="AK1529">
        <v>26.483202736865941</v>
      </c>
    </row>
    <row r="1530" spans="1:37">
      <c r="A1530">
        <v>17</v>
      </c>
      <c r="B1530">
        <v>335</v>
      </c>
      <c r="C1530">
        <v>2023</v>
      </c>
      <c r="D1530">
        <v>11</v>
      </c>
      <c r="E1530">
        <v>99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13</v>
      </c>
      <c r="N1530">
        <v>99</v>
      </c>
      <c r="O1530">
        <v>99</v>
      </c>
      <c r="P1530">
        <v>99</v>
      </c>
      <c r="Q1530">
        <v>2</v>
      </c>
      <c r="R1530">
        <v>2</v>
      </c>
      <c r="S1530">
        <v>10</v>
      </c>
      <c r="T1530">
        <v>13</v>
      </c>
      <c r="U1530">
        <v>55.5</v>
      </c>
      <c r="V1530">
        <v>0</v>
      </c>
      <c r="W1530">
        <v>100</v>
      </c>
      <c r="X1530">
        <v>100</v>
      </c>
      <c r="Y1530">
        <v>100</v>
      </c>
      <c r="Z1530">
        <v>100</v>
      </c>
      <c r="AA1530">
        <v>2.899999999999975</v>
      </c>
      <c r="AB1530">
        <v>1</v>
      </c>
      <c r="AC1530">
        <v>0</v>
      </c>
      <c r="AD1530">
        <v>100.00000000000009</v>
      </c>
      <c r="AG1530">
        <v>0.48780487804878048</v>
      </c>
      <c r="AH1530">
        <v>0.69438796894646981</v>
      </c>
      <c r="AI1530">
        <v>2</v>
      </c>
      <c r="AJ1530">
        <v>122.05</v>
      </c>
      <c r="AK1530">
        <v>30.706849044534987</v>
      </c>
    </row>
    <row r="1531" spans="1:37">
      <c r="A1531">
        <v>17</v>
      </c>
      <c r="B1531">
        <v>336</v>
      </c>
      <c r="C1531">
        <v>2023</v>
      </c>
      <c r="D1531">
        <v>12</v>
      </c>
      <c r="E1531">
        <v>99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13</v>
      </c>
      <c r="N1531">
        <v>99</v>
      </c>
      <c r="O1531">
        <v>99</v>
      </c>
      <c r="P1531">
        <v>99</v>
      </c>
      <c r="R1531">
        <v>0</v>
      </c>
    </row>
    <row r="1532" spans="1:37">
      <c r="A1532">
        <v>17</v>
      </c>
      <c r="B1532">
        <v>337</v>
      </c>
      <c r="C1532">
        <v>2023</v>
      </c>
      <c r="D1532">
        <v>1</v>
      </c>
      <c r="E1532">
        <v>99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14</v>
      </c>
      <c r="N1532">
        <v>99</v>
      </c>
      <c r="O1532">
        <v>99</v>
      </c>
      <c r="P1532">
        <v>99</v>
      </c>
      <c r="R1532">
        <v>0</v>
      </c>
    </row>
    <row r="1533" spans="1:37">
      <c r="A1533">
        <v>17</v>
      </c>
      <c r="B1533">
        <v>338</v>
      </c>
      <c r="C1533">
        <v>2023</v>
      </c>
      <c r="D1533">
        <v>2</v>
      </c>
      <c r="E1533">
        <v>99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14</v>
      </c>
      <c r="N1533">
        <v>99</v>
      </c>
      <c r="O1533">
        <v>99</v>
      </c>
      <c r="P1533">
        <v>99</v>
      </c>
      <c r="R1533">
        <v>0</v>
      </c>
    </row>
    <row r="1534" spans="1:37">
      <c r="A1534">
        <v>17</v>
      </c>
      <c r="B1534">
        <v>339</v>
      </c>
      <c r="C1534">
        <v>2023</v>
      </c>
      <c r="D1534">
        <v>3</v>
      </c>
      <c r="E1534">
        <v>99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99</v>
      </c>
      <c r="M1534">
        <v>14</v>
      </c>
      <c r="N1534">
        <v>99</v>
      </c>
      <c r="O1534">
        <v>99</v>
      </c>
      <c r="P1534">
        <v>99</v>
      </c>
      <c r="Q1534">
        <v>3</v>
      </c>
      <c r="R1534">
        <v>3</v>
      </c>
      <c r="S1534">
        <v>10.666666666666664</v>
      </c>
      <c r="T1534">
        <v>14</v>
      </c>
      <c r="U1534">
        <v>60.5</v>
      </c>
      <c r="V1534">
        <v>0</v>
      </c>
      <c r="W1534">
        <v>100</v>
      </c>
      <c r="X1534">
        <v>100</v>
      </c>
      <c r="Y1534">
        <v>100</v>
      </c>
      <c r="Z1534">
        <v>100</v>
      </c>
      <c r="AA1534">
        <v>4.6925472826600085</v>
      </c>
      <c r="AB1534">
        <v>1.8856180831641287</v>
      </c>
      <c r="AC1534">
        <v>0</v>
      </c>
      <c r="AD1534">
        <v>40.685542290828245</v>
      </c>
      <c r="AG1534">
        <v>0.12195121951219512</v>
      </c>
      <c r="AH1534">
        <v>0.16780478063338672</v>
      </c>
      <c r="AI1534">
        <v>1</v>
      </c>
      <c r="AJ1534">
        <v>128.30000000000001</v>
      </c>
      <c r="AK1534">
        <v>31.771853477604104</v>
      </c>
    </row>
    <row r="1535" spans="1:37">
      <c r="A1535">
        <v>17</v>
      </c>
      <c r="B1535">
        <v>340</v>
      </c>
      <c r="C1535">
        <v>2023</v>
      </c>
      <c r="D1535">
        <v>4</v>
      </c>
      <c r="E1535">
        <v>99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99</v>
      </c>
      <c r="M1535">
        <v>14</v>
      </c>
      <c r="N1535">
        <v>99</v>
      </c>
      <c r="O1535">
        <v>99</v>
      </c>
      <c r="P1535">
        <v>99</v>
      </c>
      <c r="R1535">
        <v>0</v>
      </c>
    </row>
    <row r="1536" spans="1:37">
      <c r="A1536">
        <v>17</v>
      </c>
      <c r="B1536">
        <v>341</v>
      </c>
      <c r="C1536">
        <v>2023</v>
      </c>
      <c r="D1536">
        <v>5</v>
      </c>
      <c r="E1536">
        <v>99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99</v>
      </c>
      <c r="M1536">
        <v>14</v>
      </c>
      <c r="N1536">
        <v>99</v>
      </c>
      <c r="O1536">
        <v>99</v>
      </c>
      <c r="P1536">
        <v>99</v>
      </c>
      <c r="Q1536">
        <v>2</v>
      </c>
      <c r="R1536">
        <v>2</v>
      </c>
      <c r="S1536">
        <v>10</v>
      </c>
      <c r="T1536">
        <v>14</v>
      </c>
      <c r="U1536">
        <v>64.349999999999994</v>
      </c>
      <c r="V1536">
        <v>0</v>
      </c>
      <c r="W1536">
        <v>100</v>
      </c>
      <c r="X1536">
        <v>100</v>
      </c>
      <c r="Y1536">
        <v>100</v>
      </c>
      <c r="Z1536">
        <v>100</v>
      </c>
      <c r="AA1536">
        <v>12.950000000000015</v>
      </c>
      <c r="AB1536">
        <v>1</v>
      </c>
      <c r="AC1536">
        <v>0</v>
      </c>
      <c r="AD1536">
        <v>99.999999999999375</v>
      </c>
      <c r="AG1536">
        <v>0.97087378640776723</v>
      </c>
      <c r="AH1536">
        <v>1.5934725816236828</v>
      </c>
      <c r="AI1536">
        <v>1</v>
      </c>
      <c r="AJ1536">
        <v>125.4</v>
      </c>
      <c r="AK1536">
        <v>39.200073780928506</v>
      </c>
    </row>
    <row r="1537" spans="1:37">
      <c r="A1537">
        <v>17</v>
      </c>
      <c r="B1537">
        <v>342</v>
      </c>
      <c r="C1537">
        <v>2023</v>
      </c>
      <c r="D1537">
        <v>6</v>
      </c>
      <c r="E1537">
        <v>99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99</v>
      </c>
      <c r="L1537">
        <v>99</v>
      </c>
      <c r="M1537">
        <v>14</v>
      </c>
      <c r="N1537">
        <v>99</v>
      </c>
      <c r="O1537">
        <v>99</v>
      </c>
      <c r="P1537">
        <v>99</v>
      </c>
      <c r="R1537">
        <v>0</v>
      </c>
    </row>
    <row r="1538" spans="1:37">
      <c r="A1538">
        <v>17</v>
      </c>
      <c r="B1538">
        <v>343</v>
      </c>
      <c r="C1538">
        <v>2023</v>
      </c>
      <c r="D1538">
        <v>7</v>
      </c>
      <c r="E1538">
        <v>99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99</v>
      </c>
      <c r="L1538">
        <v>99</v>
      </c>
      <c r="M1538">
        <v>14</v>
      </c>
      <c r="N1538">
        <v>99</v>
      </c>
      <c r="O1538">
        <v>99</v>
      </c>
      <c r="P1538">
        <v>99</v>
      </c>
      <c r="R1538">
        <v>0</v>
      </c>
    </row>
    <row r="1539" spans="1:37">
      <c r="A1539">
        <v>17</v>
      </c>
      <c r="B1539">
        <v>344</v>
      </c>
      <c r="C1539">
        <v>2023</v>
      </c>
      <c r="D1539">
        <v>8</v>
      </c>
      <c r="E1539">
        <v>99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99</v>
      </c>
      <c r="L1539">
        <v>99</v>
      </c>
      <c r="M1539">
        <v>14</v>
      </c>
      <c r="N1539">
        <v>99</v>
      </c>
      <c r="O1539">
        <v>99</v>
      </c>
      <c r="P1539">
        <v>99</v>
      </c>
      <c r="Q1539">
        <v>3</v>
      </c>
      <c r="R1539">
        <v>3</v>
      </c>
      <c r="S1539">
        <v>9</v>
      </c>
      <c r="T1539">
        <v>14</v>
      </c>
      <c r="U1539">
        <v>49.366666666666681</v>
      </c>
      <c r="V1539">
        <v>0</v>
      </c>
      <c r="W1539">
        <v>100</v>
      </c>
      <c r="X1539">
        <v>100</v>
      </c>
      <c r="Y1539">
        <v>100</v>
      </c>
      <c r="Z1539">
        <v>100</v>
      </c>
      <c r="AA1539">
        <v>9.3299994045492376</v>
      </c>
      <c r="AB1539">
        <v>0.81649658092772603</v>
      </c>
      <c r="AC1539">
        <v>0</v>
      </c>
      <c r="AD1539">
        <v>-9.6264340443857623</v>
      </c>
      <c r="AG1539">
        <v>1.3636363636363635</v>
      </c>
      <c r="AH1539">
        <v>1.5783023392124476</v>
      </c>
      <c r="AI1539">
        <v>2</v>
      </c>
      <c r="AJ1539">
        <v>121.35</v>
      </c>
      <c r="AK1539">
        <v>29.439116409331039</v>
      </c>
    </row>
    <row r="1540" spans="1:37">
      <c r="A1540">
        <v>17</v>
      </c>
      <c r="B1540">
        <v>345</v>
      </c>
      <c r="C1540">
        <v>2023</v>
      </c>
      <c r="D1540">
        <v>9</v>
      </c>
      <c r="E1540">
        <v>99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99</v>
      </c>
      <c r="L1540">
        <v>99</v>
      </c>
      <c r="M1540">
        <v>14</v>
      </c>
      <c r="N1540">
        <v>99</v>
      </c>
      <c r="O1540">
        <v>99</v>
      </c>
      <c r="P1540">
        <v>99</v>
      </c>
      <c r="Q1540">
        <v>4</v>
      </c>
      <c r="R1540">
        <v>4</v>
      </c>
      <c r="S1540">
        <v>10</v>
      </c>
      <c r="T1540">
        <v>14</v>
      </c>
      <c r="U1540">
        <v>59.4</v>
      </c>
      <c r="V1540">
        <v>0</v>
      </c>
      <c r="W1540">
        <v>100</v>
      </c>
      <c r="X1540">
        <v>100</v>
      </c>
      <c r="Y1540">
        <v>100</v>
      </c>
      <c r="Z1540">
        <v>100</v>
      </c>
      <c r="AA1540">
        <v>8.543711137439038</v>
      </c>
      <c r="AB1540">
        <v>1.58113883008419</v>
      </c>
      <c r="AC1540">
        <v>0</v>
      </c>
      <c r="AD1540">
        <v>72.360274430841258</v>
      </c>
      <c r="AG1540">
        <v>1.8518518518518521</v>
      </c>
      <c r="AH1540">
        <v>2.7089271462775062</v>
      </c>
      <c r="AI1540">
        <v>1</v>
      </c>
      <c r="AJ1540">
        <v>127</v>
      </c>
      <c r="AK1540">
        <v>35.003219612738434</v>
      </c>
    </row>
    <row r="1541" spans="1:37">
      <c r="A1541">
        <v>17</v>
      </c>
      <c r="B1541">
        <v>346</v>
      </c>
      <c r="C1541">
        <v>2023</v>
      </c>
      <c r="D1541">
        <v>10</v>
      </c>
      <c r="E1541">
        <v>99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99</v>
      </c>
      <c r="L1541">
        <v>99</v>
      </c>
      <c r="M1541">
        <v>14</v>
      </c>
      <c r="N1541">
        <v>99</v>
      </c>
      <c r="O1541">
        <v>99</v>
      </c>
      <c r="P1541">
        <v>99</v>
      </c>
      <c r="Q1541">
        <v>5</v>
      </c>
      <c r="R1541">
        <v>5</v>
      </c>
      <c r="S1541">
        <v>11</v>
      </c>
      <c r="T1541">
        <v>14</v>
      </c>
      <c r="U1541">
        <v>60.040000000000013</v>
      </c>
      <c r="V1541">
        <v>0</v>
      </c>
      <c r="W1541">
        <v>100</v>
      </c>
      <c r="X1541">
        <v>100</v>
      </c>
      <c r="Y1541">
        <v>100</v>
      </c>
      <c r="Z1541">
        <v>80</v>
      </c>
      <c r="AA1541">
        <v>21.245856066536835</v>
      </c>
      <c r="AB1541">
        <v>1.6733200530681516</v>
      </c>
      <c r="AC1541">
        <v>0</v>
      </c>
      <c r="AD1541">
        <v>78.703574909955648</v>
      </c>
      <c r="AG1541">
        <v>0.9765625</v>
      </c>
      <c r="AH1541">
        <v>1.4838269290367925</v>
      </c>
      <c r="AI1541">
        <v>4</v>
      </c>
      <c r="AJ1541">
        <v>123.12499999999999</v>
      </c>
      <c r="AK1541">
        <v>33.229796363915192</v>
      </c>
    </row>
    <row r="1542" spans="1:37">
      <c r="A1542">
        <v>17</v>
      </c>
      <c r="B1542">
        <v>347</v>
      </c>
      <c r="C1542">
        <v>2023</v>
      </c>
      <c r="D1542">
        <v>11</v>
      </c>
      <c r="E1542">
        <v>99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99</v>
      </c>
      <c r="L1542">
        <v>99</v>
      </c>
      <c r="M1542">
        <v>14</v>
      </c>
      <c r="N1542">
        <v>99</v>
      </c>
      <c r="O1542">
        <v>99</v>
      </c>
      <c r="P1542">
        <v>99</v>
      </c>
      <c r="Q1542">
        <v>1</v>
      </c>
      <c r="R1542">
        <v>1</v>
      </c>
      <c r="S1542">
        <v>10</v>
      </c>
      <c r="T1542">
        <v>14</v>
      </c>
      <c r="U1542">
        <v>49.9</v>
      </c>
      <c r="V1542">
        <v>0</v>
      </c>
      <c r="W1542">
        <v>100</v>
      </c>
      <c r="X1542">
        <v>100</v>
      </c>
      <c r="Y1542">
        <v>100</v>
      </c>
      <c r="Z1542">
        <v>100</v>
      </c>
      <c r="AA1542">
        <v>0</v>
      </c>
      <c r="AB1542">
        <v>0</v>
      </c>
      <c r="AC1542">
        <v>0</v>
      </c>
      <c r="AG1542">
        <v>0.24390243902439024</v>
      </c>
      <c r="AH1542">
        <v>0.31216179865251198</v>
      </c>
      <c r="AI1542">
        <v>0</v>
      </c>
    </row>
    <row r="1543" spans="1:37">
      <c r="A1543">
        <v>17</v>
      </c>
      <c r="B1543">
        <v>348</v>
      </c>
      <c r="C1543">
        <v>2023</v>
      </c>
      <c r="D1543">
        <v>12</v>
      </c>
      <c r="E1543">
        <v>99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99</v>
      </c>
      <c r="L1543">
        <v>99</v>
      </c>
      <c r="M1543">
        <v>14</v>
      </c>
      <c r="N1543">
        <v>99</v>
      </c>
      <c r="O1543">
        <v>99</v>
      </c>
      <c r="P1543">
        <v>99</v>
      </c>
      <c r="R1543">
        <v>0</v>
      </c>
    </row>
    <row r="1544" spans="1:37">
      <c r="A1544">
        <v>17</v>
      </c>
      <c r="B1544">
        <v>349</v>
      </c>
      <c r="C1544">
        <v>2023</v>
      </c>
      <c r="D1544">
        <v>1</v>
      </c>
      <c r="E1544">
        <v>99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99</v>
      </c>
      <c r="L1544">
        <v>99</v>
      </c>
      <c r="M1544">
        <v>15</v>
      </c>
      <c r="N1544">
        <v>99</v>
      </c>
      <c r="O1544">
        <v>99</v>
      </c>
      <c r="P1544">
        <v>99</v>
      </c>
      <c r="R1544">
        <v>0</v>
      </c>
    </row>
    <row r="1545" spans="1:37">
      <c r="A1545">
        <v>17</v>
      </c>
      <c r="B1545">
        <v>350</v>
      </c>
      <c r="C1545">
        <v>2023</v>
      </c>
      <c r="D1545">
        <v>2</v>
      </c>
      <c r="E1545">
        <v>99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99</v>
      </c>
      <c r="L1545">
        <v>99</v>
      </c>
      <c r="M1545">
        <v>15</v>
      </c>
      <c r="N1545">
        <v>99</v>
      </c>
      <c r="O1545">
        <v>99</v>
      </c>
      <c r="P1545">
        <v>99</v>
      </c>
      <c r="R1545">
        <v>0</v>
      </c>
    </row>
    <row r="1546" spans="1:37">
      <c r="A1546">
        <v>17</v>
      </c>
      <c r="B1546">
        <v>351</v>
      </c>
      <c r="C1546">
        <v>2023</v>
      </c>
      <c r="D1546">
        <v>3</v>
      </c>
      <c r="E1546">
        <v>99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99</v>
      </c>
      <c r="L1546">
        <v>99</v>
      </c>
      <c r="M1546">
        <v>15</v>
      </c>
      <c r="N1546">
        <v>99</v>
      </c>
      <c r="O1546">
        <v>99</v>
      </c>
      <c r="P1546">
        <v>99</v>
      </c>
      <c r="Q1546">
        <v>1</v>
      </c>
      <c r="R1546">
        <v>1</v>
      </c>
      <c r="S1546">
        <v>11</v>
      </c>
      <c r="T1546">
        <v>15</v>
      </c>
      <c r="U1546">
        <v>61.9</v>
      </c>
      <c r="V1546">
        <v>0</v>
      </c>
      <c r="W1546">
        <v>100</v>
      </c>
      <c r="X1546">
        <v>100</v>
      </c>
      <c r="Y1546">
        <v>100</v>
      </c>
      <c r="Z1546">
        <v>100</v>
      </c>
      <c r="AA1546">
        <v>0</v>
      </c>
      <c r="AB1546">
        <v>0</v>
      </c>
      <c r="AC1546">
        <v>0</v>
      </c>
      <c r="AG1546">
        <v>4.0650406504065033E-2</v>
      </c>
      <c r="AH1546">
        <v>5.7229288822075133E-2</v>
      </c>
      <c r="AI1546">
        <v>0</v>
      </c>
    </row>
    <row r="1547" spans="1:37">
      <c r="A1547">
        <v>17</v>
      </c>
      <c r="B1547">
        <v>352</v>
      </c>
      <c r="C1547">
        <v>2023</v>
      </c>
      <c r="D1547">
        <v>4</v>
      </c>
      <c r="E1547">
        <v>99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99</v>
      </c>
      <c r="L1547">
        <v>99</v>
      </c>
      <c r="M1547">
        <v>15</v>
      </c>
      <c r="N1547">
        <v>99</v>
      </c>
      <c r="O1547">
        <v>99</v>
      </c>
      <c r="P1547">
        <v>99</v>
      </c>
      <c r="R1547">
        <v>0</v>
      </c>
    </row>
    <row r="1548" spans="1:37">
      <c r="A1548">
        <v>17</v>
      </c>
      <c r="B1548">
        <v>353</v>
      </c>
      <c r="C1548">
        <v>2023</v>
      </c>
      <c r="D1548">
        <v>5</v>
      </c>
      <c r="E1548">
        <v>99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99</v>
      </c>
      <c r="L1548">
        <v>99</v>
      </c>
      <c r="M1548">
        <v>15</v>
      </c>
      <c r="N1548">
        <v>99</v>
      </c>
      <c r="O1548">
        <v>99</v>
      </c>
      <c r="P1548">
        <v>99</v>
      </c>
      <c r="R1548">
        <v>0</v>
      </c>
    </row>
    <row r="1549" spans="1:37">
      <c r="A1549">
        <v>17</v>
      </c>
      <c r="B1549">
        <v>354</v>
      </c>
      <c r="C1549">
        <v>2023</v>
      </c>
      <c r="D1549">
        <v>6</v>
      </c>
      <c r="E1549">
        <v>99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99</v>
      </c>
      <c r="L1549">
        <v>99</v>
      </c>
      <c r="M1549">
        <v>15</v>
      </c>
      <c r="N1549">
        <v>99</v>
      </c>
      <c r="O1549">
        <v>99</v>
      </c>
      <c r="P1549">
        <v>99</v>
      </c>
      <c r="Q1549">
        <v>1</v>
      </c>
      <c r="R1549">
        <v>1</v>
      </c>
      <c r="S1549">
        <v>13</v>
      </c>
      <c r="T1549">
        <v>15</v>
      </c>
      <c r="U1549">
        <v>63</v>
      </c>
      <c r="V1549">
        <v>0</v>
      </c>
      <c r="W1549">
        <v>100</v>
      </c>
      <c r="X1549">
        <v>100</v>
      </c>
      <c r="Y1549">
        <v>100</v>
      </c>
      <c r="Z1549">
        <v>100</v>
      </c>
      <c r="AA1549">
        <v>0</v>
      </c>
      <c r="AB1549">
        <v>0</v>
      </c>
      <c r="AC1549">
        <v>0</v>
      </c>
      <c r="AG1549">
        <v>0.58479532163742698</v>
      </c>
      <c r="AH1549">
        <v>0.94468353101710945</v>
      </c>
      <c r="AI1549">
        <v>1</v>
      </c>
      <c r="AJ1549">
        <v>116.7</v>
      </c>
      <c r="AK1549">
        <v>39.639482979505374</v>
      </c>
    </row>
    <row r="1550" spans="1:37">
      <c r="A1550">
        <v>17</v>
      </c>
      <c r="B1550">
        <v>355</v>
      </c>
      <c r="C1550">
        <v>2023</v>
      </c>
      <c r="D1550">
        <v>7</v>
      </c>
      <c r="E1550">
        <v>99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99</v>
      </c>
      <c r="L1550">
        <v>99</v>
      </c>
      <c r="M1550">
        <v>15</v>
      </c>
      <c r="N1550">
        <v>99</v>
      </c>
      <c r="O1550">
        <v>99</v>
      </c>
      <c r="P1550">
        <v>99</v>
      </c>
      <c r="R1550">
        <v>0</v>
      </c>
    </row>
    <row r="1551" spans="1:37">
      <c r="A1551">
        <v>17</v>
      </c>
      <c r="B1551">
        <v>356</v>
      </c>
      <c r="C1551">
        <v>2023</v>
      </c>
      <c r="D1551">
        <v>8</v>
      </c>
      <c r="E1551">
        <v>99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99</v>
      </c>
      <c r="L1551">
        <v>99</v>
      </c>
      <c r="M1551">
        <v>15</v>
      </c>
      <c r="N1551">
        <v>99</v>
      </c>
      <c r="O1551">
        <v>99</v>
      </c>
      <c r="P1551">
        <v>99</v>
      </c>
      <c r="R1551">
        <v>0</v>
      </c>
    </row>
    <row r="1552" spans="1:37">
      <c r="A1552">
        <v>17</v>
      </c>
      <c r="B1552">
        <v>357</v>
      </c>
      <c r="C1552">
        <v>2023</v>
      </c>
      <c r="D1552">
        <v>9</v>
      </c>
      <c r="E1552">
        <v>99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99</v>
      </c>
      <c r="L1552">
        <v>99</v>
      </c>
      <c r="M1552">
        <v>15</v>
      </c>
      <c r="N1552">
        <v>99</v>
      </c>
      <c r="O1552">
        <v>99</v>
      </c>
      <c r="P1552">
        <v>99</v>
      </c>
      <c r="Q1552">
        <v>1</v>
      </c>
      <c r="R1552">
        <v>1</v>
      </c>
      <c r="S1552">
        <v>11</v>
      </c>
      <c r="T1552">
        <v>15</v>
      </c>
      <c r="U1552">
        <v>65.3</v>
      </c>
      <c r="V1552">
        <v>0</v>
      </c>
      <c r="W1552">
        <v>100</v>
      </c>
      <c r="X1552">
        <v>100</v>
      </c>
      <c r="Y1552">
        <v>100</v>
      </c>
      <c r="Z1552">
        <v>100</v>
      </c>
      <c r="AA1552">
        <v>0</v>
      </c>
      <c r="AB1552">
        <v>0</v>
      </c>
      <c r="AC1552">
        <v>0</v>
      </c>
      <c r="AG1552">
        <v>0.46296296296296302</v>
      </c>
      <c r="AH1552">
        <v>0.7444989168851901</v>
      </c>
      <c r="AI1552">
        <v>0</v>
      </c>
    </row>
    <row r="1553" spans="1:37">
      <c r="A1553">
        <v>17</v>
      </c>
      <c r="B1553">
        <v>358</v>
      </c>
      <c r="C1553">
        <v>2023</v>
      </c>
      <c r="D1553">
        <v>10</v>
      </c>
      <c r="E1553">
        <v>99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99</v>
      </c>
      <c r="L1553">
        <v>99</v>
      </c>
      <c r="M1553">
        <v>15</v>
      </c>
      <c r="N1553">
        <v>99</v>
      </c>
      <c r="O1553">
        <v>99</v>
      </c>
      <c r="P1553">
        <v>99</v>
      </c>
      <c r="Q1553">
        <v>1</v>
      </c>
      <c r="R1553">
        <v>2</v>
      </c>
      <c r="S1553">
        <v>14.5</v>
      </c>
      <c r="T1553">
        <v>15</v>
      </c>
      <c r="U1553">
        <v>85.5</v>
      </c>
      <c r="V1553">
        <v>0</v>
      </c>
      <c r="W1553">
        <v>100</v>
      </c>
      <c r="X1553">
        <v>100</v>
      </c>
      <c r="Y1553">
        <v>100</v>
      </c>
      <c r="Z1553">
        <v>100</v>
      </c>
      <c r="AA1553">
        <v>10.100000000000103</v>
      </c>
      <c r="AB1553">
        <v>0.5</v>
      </c>
      <c r="AC1553">
        <v>0</v>
      </c>
      <c r="AD1553">
        <v>100.00000000000261</v>
      </c>
      <c r="AG1553">
        <v>0.390625</v>
      </c>
      <c r="AH1553">
        <v>0.84521787097032497</v>
      </c>
      <c r="AI1553">
        <v>2</v>
      </c>
      <c r="AJ1553">
        <v>128.25</v>
      </c>
      <c r="AK1553">
        <v>40.438550208993135</v>
      </c>
    </row>
    <row r="1554" spans="1:37">
      <c r="A1554">
        <v>17</v>
      </c>
      <c r="B1554">
        <v>359</v>
      </c>
      <c r="C1554">
        <v>2023</v>
      </c>
      <c r="D1554">
        <v>11</v>
      </c>
      <c r="E1554">
        <v>99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99</v>
      </c>
      <c r="L1554">
        <v>99</v>
      </c>
      <c r="M1554">
        <v>15</v>
      </c>
      <c r="N1554">
        <v>99</v>
      </c>
      <c r="O1554">
        <v>99</v>
      </c>
      <c r="P1554">
        <v>99</v>
      </c>
      <c r="R1554">
        <v>0</v>
      </c>
    </row>
    <row r="1555" spans="1:37">
      <c r="A1555">
        <v>17</v>
      </c>
      <c r="B1555">
        <v>360</v>
      </c>
      <c r="C1555">
        <v>2023</v>
      </c>
      <c r="D1555">
        <v>12</v>
      </c>
      <c r="E1555">
        <v>99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99</v>
      </c>
      <c r="L1555">
        <v>99</v>
      </c>
      <c r="M1555">
        <v>15</v>
      </c>
      <c r="N1555">
        <v>99</v>
      </c>
      <c r="O1555">
        <v>99</v>
      </c>
      <c r="P1555">
        <v>99</v>
      </c>
      <c r="R1555">
        <v>0</v>
      </c>
    </row>
    <row r="1556" spans="1:37">
      <c r="A1556">
        <v>18</v>
      </c>
      <c r="B1556">
        <v>1</v>
      </c>
      <c r="C1556">
        <v>2024</v>
      </c>
      <c r="E1556">
        <v>99</v>
      </c>
      <c r="G1556">
        <v>99</v>
      </c>
      <c r="H1556">
        <v>1</v>
      </c>
      <c r="I1556">
        <v>99</v>
      </c>
      <c r="J1556">
        <v>103</v>
      </c>
      <c r="K1556">
        <v>99</v>
      </c>
      <c r="L1556">
        <v>1</v>
      </c>
      <c r="M1556">
        <v>99</v>
      </c>
      <c r="N1556">
        <v>99</v>
      </c>
      <c r="O1556">
        <v>99</v>
      </c>
      <c r="P1556">
        <v>99</v>
      </c>
      <c r="R1556">
        <v>0</v>
      </c>
    </row>
    <row r="1557" spans="1:37">
      <c r="A1557">
        <v>18</v>
      </c>
      <c r="B1557">
        <v>2</v>
      </c>
      <c r="C1557">
        <v>2024</v>
      </c>
      <c r="E1557">
        <v>99</v>
      </c>
      <c r="G1557">
        <v>99</v>
      </c>
      <c r="H1557">
        <v>2</v>
      </c>
      <c r="I1557">
        <v>99</v>
      </c>
      <c r="J1557">
        <v>106</v>
      </c>
      <c r="K1557">
        <v>99</v>
      </c>
      <c r="L1557">
        <v>1</v>
      </c>
      <c r="M1557">
        <v>99</v>
      </c>
      <c r="N1557">
        <v>99</v>
      </c>
      <c r="O1557">
        <v>99</v>
      </c>
      <c r="P1557">
        <v>99</v>
      </c>
      <c r="R1557">
        <v>0</v>
      </c>
    </row>
    <row r="1558" spans="1:37">
      <c r="A1558">
        <v>18</v>
      </c>
      <c r="B1558">
        <v>3</v>
      </c>
      <c r="C1558">
        <v>2024</v>
      </c>
      <c r="E1558">
        <v>99</v>
      </c>
      <c r="G1558">
        <v>99</v>
      </c>
      <c r="H1558">
        <v>1</v>
      </c>
      <c r="I1558">
        <v>99</v>
      </c>
      <c r="J1558">
        <v>110</v>
      </c>
      <c r="K1558">
        <v>99</v>
      </c>
      <c r="L1558">
        <v>1</v>
      </c>
      <c r="M1558">
        <v>99</v>
      </c>
      <c r="N1558">
        <v>99</v>
      </c>
      <c r="O1558">
        <v>99</v>
      </c>
      <c r="P1558">
        <v>99</v>
      </c>
      <c r="R1558">
        <v>0</v>
      </c>
    </row>
    <row r="1559" spans="1:37">
      <c r="A1559">
        <v>18</v>
      </c>
      <c r="B1559">
        <v>4</v>
      </c>
      <c r="C1559">
        <v>2024</v>
      </c>
      <c r="E1559">
        <v>99</v>
      </c>
      <c r="G1559">
        <v>99</v>
      </c>
      <c r="H1559">
        <v>1</v>
      </c>
      <c r="I1559">
        <v>99</v>
      </c>
      <c r="J1559">
        <v>111</v>
      </c>
      <c r="K1559">
        <v>99</v>
      </c>
      <c r="L1559">
        <v>1</v>
      </c>
      <c r="M1559">
        <v>99</v>
      </c>
      <c r="N1559">
        <v>99</v>
      </c>
      <c r="O1559">
        <v>99</v>
      </c>
      <c r="P1559">
        <v>99</v>
      </c>
      <c r="R1559">
        <v>0</v>
      </c>
    </row>
    <row r="1560" spans="1:37">
      <c r="A1560">
        <v>18</v>
      </c>
      <c r="B1560">
        <v>5</v>
      </c>
      <c r="C1560">
        <v>2024</v>
      </c>
      <c r="E1560">
        <v>99</v>
      </c>
      <c r="G1560">
        <v>99</v>
      </c>
      <c r="H1560">
        <v>1</v>
      </c>
      <c r="I1560">
        <v>99</v>
      </c>
      <c r="J1560">
        <v>116</v>
      </c>
      <c r="K1560">
        <v>99</v>
      </c>
      <c r="L1560">
        <v>1</v>
      </c>
      <c r="M1560">
        <v>99</v>
      </c>
      <c r="N1560">
        <v>99</v>
      </c>
      <c r="O1560">
        <v>99</v>
      </c>
      <c r="P1560">
        <v>99</v>
      </c>
      <c r="R1560">
        <v>0</v>
      </c>
    </row>
    <row r="1561" spans="1:37">
      <c r="A1561">
        <v>18</v>
      </c>
      <c r="B1561">
        <v>6</v>
      </c>
      <c r="C1561">
        <v>2024</v>
      </c>
      <c r="E1561">
        <v>99</v>
      </c>
      <c r="G1561">
        <v>99</v>
      </c>
      <c r="H1561">
        <v>2</v>
      </c>
      <c r="I1561">
        <v>99</v>
      </c>
      <c r="J1561">
        <v>117</v>
      </c>
      <c r="K1561">
        <v>99</v>
      </c>
      <c r="L1561">
        <v>1</v>
      </c>
      <c r="M1561">
        <v>99</v>
      </c>
      <c r="N1561">
        <v>99</v>
      </c>
      <c r="O1561">
        <v>99</v>
      </c>
      <c r="P1561">
        <v>99</v>
      </c>
      <c r="R1561">
        <v>0</v>
      </c>
    </row>
    <row r="1562" spans="1:37">
      <c r="A1562">
        <v>18</v>
      </c>
      <c r="B1562">
        <v>7</v>
      </c>
      <c r="C1562">
        <v>2024</v>
      </c>
      <c r="E1562">
        <v>99</v>
      </c>
      <c r="G1562">
        <v>99</v>
      </c>
      <c r="H1562">
        <v>1</v>
      </c>
      <c r="I1562">
        <v>99</v>
      </c>
      <c r="J1562">
        <v>134</v>
      </c>
      <c r="K1562">
        <v>99</v>
      </c>
      <c r="L1562">
        <v>1</v>
      </c>
      <c r="M1562">
        <v>99</v>
      </c>
      <c r="N1562">
        <v>99</v>
      </c>
      <c r="O1562">
        <v>99</v>
      </c>
      <c r="P1562">
        <v>99</v>
      </c>
      <c r="R1562">
        <v>0</v>
      </c>
    </row>
    <row r="1563" spans="1:37">
      <c r="A1563">
        <v>18</v>
      </c>
      <c r="B1563">
        <v>8</v>
      </c>
      <c r="C1563">
        <v>2024</v>
      </c>
      <c r="E1563">
        <v>99</v>
      </c>
      <c r="G1563">
        <v>99</v>
      </c>
      <c r="H1563">
        <v>2</v>
      </c>
      <c r="I1563">
        <v>99</v>
      </c>
      <c r="J1563">
        <v>141</v>
      </c>
      <c r="K1563">
        <v>99</v>
      </c>
      <c r="L1563">
        <v>1</v>
      </c>
      <c r="M1563">
        <v>99</v>
      </c>
      <c r="N1563">
        <v>99</v>
      </c>
      <c r="O1563">
        <v>99</v>
      </c>
      <c r="P1563">
        <v>99</v>
      </c>
      <c r="R1563">
        <v>0</v>
      </c>
    </row>
    <row r="1564" spans="1:37">
      <c r="A1564">
        <v>18</v>
      </c>
      <c r="B1564">
        <v>9</v>
      </c>
      <c r="C1564">
        <v>2024</v>
      </c>
      <c r="E1564">
        <v>99</v>
      </c>
      <c r="G1564">
        <v>99</v>
      </c>
      <c r="H1564">
        <v>2</v>
      </c>
      <c r="I1564">
        <v>99</v>
      </c>
      <c r="J1564">
        <v>143</v>
      </c>
      <c r="K1564">
        <v>99</v>
      </c>
      <c r="L1564">
        <v>1</v>
      </c>
      <c r="M1564">
        <v>99</v>
      </c>
      <c r="N1564">
        <v>99</v>
      </c>
      <c r="O1564">
        <v>99</v>
      </c>
      <c r="P1564">
        <v>99</v>
      </c>
      <c r="R1564">
        <v>0</v>
      </c>
    </row>
    <row r="1565" spans="1:37">
      <c r="A1565">
        <v>18</v>
      </c>
      <c r="B1565">
        <v>10</v>
      </c>
      <c r="C1565">
        <v>2024</v>
      </c>
      <c r="E1565">
        <v>99</v>
      </c>
      <c r="G1565">
        <v>99</v>
      </c>
      <c r="H1565">
        <v>2</v>
      </c>
      <c r="I1565">
        <v>99</v>
      </c>
      <c r="J1565">
        <v>147</v>
      </c>
      <c r="K1565">
        <v>99</v>
      </c>
      <c r="L1565">
        <v>1</v>
      </c>
      <c r="M1565">
        <v>99</v>
      </c>
      <c r="N1565">
        <v>99</v>
      </c>
      <c r="O1565">
        <v>99</v>
      </c>
      <c r="P1565">
        <v>99</v>
      </c>
      <c r="R1565">
        <v>0</v>
      </c>
    </row>
    <row r="1566" spans="1:37">
      <c r="A1566">
        <v>18</v>
      </c>
      <c r="B1566">
        <v>11</v>
      </c>
      <c r="C1566">
        <v>2024</v>
      </c>
      <c r="E1566">
        <v>99</v>
      </c>
      <c r="G1566">
        <v>99</v>
      </c>
      <c r="H1566">
        <v>1</v>
      </c>
      <c r="I1566">
        <v>99</v>
      </c>
      <c r="J1566">
        <v>155</v>
      </c>
      <c r="K1566">
        <v>99</v>
      </c>
      <c r="L1566">
        <v>1</v>
      </c>
      <c r="M1566">
        <v>99</v>
      </c>
      <c r="N1566">
        <v>99</v>
      </c>
      <c r="O1566">
        <v>99</v>
      </c>
      <c r="P1566">
        <v>99</v>
      </c>
      <c r="R1566">
        <v>0</v>
      </c>
    </row>
    <row r="1567" spans="1:37">
      <c r="A1567">
        <v>18</v>
      </c>
      <c r="B1567">
        <v>12</v>
      </c>
      <c r="C1567">
        <v>2024</v>
      </c>
      <c r="E1567">
        <v>99</v>
      </c>
      <c r="G1567">
        <v>99</v>
      </c>
      <c r="H1567">
        <v>2</v>
      </c>
      <c r="I1567">
        <v>99</v>
      </c>
      <c r="J1567">
        <v>160</v>
      </c>
      <c r="K1567">
        <v>99</v>
      </c>
      <c r="L1567">
        <v>1</v>
      </c>
      <c r="M1567">
        <v>99</v>
      </c>
      <c r="N1567">
        <v>99</v>
      </c>
      <c r="O1567">
        <v>99</v>
      </c>
      <c r="P1567">
        <v>99</v>
      </c>
      <c r="R1567">
        <v>0</v>
      </c>
    </row>
    <row r="1568" spans="1:37">
      <c r="A1568">
        <v>18</v>
      </c>
      <c r="B1568">
        <v>13</v>
      </c>
      <c r="C1568">
        <v>2024</v>
      </c>
      <c r="E1568">
        <v>99</v>
      </c>
      <c r="G1568">
        <v>99</v>
      </c>
      <c r="H1568">
        <v>1</v>
      </c>
      <c r="I1568">
        <v>99</v>
      </c>
      <c r="J1568">
        <v>171</v>
      </c>
      <c r="K1568">
        <v>99</v>
      </c>
      <c r="L1568">
        <v>1</v>
      </c>
      <c r="M1568">
        <v>99</v>
      </c>
      <c r="N1568">
        <v>99</v>
      </c>
      <c r="O1568">
        <v>99</v>
      </c>
      <c r="P1568">
        <v>99</v>
      </c>
      <c r="R1568">
        <v>0</v>
      </c>
    </row>
    <row r="1569" spans="1:37">
      <c r="A1569">
        <v>18</v>
      </c>
      <c r="B1569">
        <v>14</v>
      </c>
      <c r="C1569">
        <v>2024</v>
      </c>
      <c r="E1569">
        <v>99</v>
      </c>
      <c r="G1569">
        <v>99</v>
      </c>
      <c r="H1569">
        <v>2</v>
      </c>
      <c r="I1569">
        <v>99</v>
      </c>
      <c r="J1569">
        <v>175</v>
      </c>
      <c r="K1569">
        <v>99</v>
      </c>
      <c r="L1569">
        <v>1</v>
      </c>
      <c r="M1569">
        <v>99</v>
      </c>
      <c r="N1569">
        <v>99</v>
      </c>
      <c r="O1569">
        <v>99</v>
      </c>
      <c r="P1569">
        <v>99</v>
      </c>
      <c r="R1569">
        <v>0</v>
      </c>
    </row>
    <row r="1570" spans="1:37">
      <c r="A1570">
        <v>18</v>
      </c>
      <c r="B1570">
        <v>15</v>
      </c>
      <c r="C1570">
        <v>2024</v>
      </c>
      <c r="E1570">
        <v>99</v>
      </c>
      <c r="G1570">
        <v>99</v>
      </c>
      <c r="H1570">
        <v>2</v>
      </c>
      <c r="I1570">
        <v>99</v>
      </c>
      <c r="J1570">
        <v>177</v>
      </c>
      <c r="K1570">
        <v>99</v>
      </c>
      <c r="L1570">
        <v>1</v>
      </c>
      <c r="M1570">
        <v>99</v>
      </c>
      <c r="N1570">
        <v>99</v>
      </c>
      <c r="O1570">
        <v>99</v>
      </c>
      <c r="P1570">
        <v>99</v>
      </c>
      <c r="R1570">
        <v>0</v>
      </c>
    </row>
    <row r="1571" spans="1:37">
      <c r="A1571">
        <v>18</v>
      </c>
      <c r="B1571">
        <v>16</v>
      </c>
      <c r="C1571">
        <v>2024</v>
      </c>
      <c r="E1571">
        <v>99</v>
      </c>
      <c r="G1571">
        <v>99</v>
      </c>
      <c r="H1571">
        <v>2</v>
      </c>
      <c r="I1571">
        <v>99</v>
      </c>
      <c r="J1571">
        <v>178</v>
      </c>
      <c r="K1571">
        <v>99</v>
      </c>
      <c r="L1571">
        <v>1</v>
      </c>
      <c r="M1571">
        <v>99</v>
      </c>
      <c r="N1571">
        <v>99</v>
      </c>
      <c r="O1571">
        <v>99</v>
      </c>
      <c r="P1571">
        <v>99</v>
      </c>
      <c r="R1571">
        <v>0</v>
      </c>
    </row>
    <row r="1572" spans="1:37">
      <c r="A1572">
        <v>18</v>
      </c>
      <c r="B1572">
        <v>17</v>
      </c>
      <c r="C1572">
        <v>2024</v>
      </c>
      <c r="E1572">
        <v>99</v>
      </c>
      <c r="G1572">
        <v>99</v>
      </c>
      <c r="H1572">
        <v>2</v>
      </c>
      <c r="I1572">
        <v>99</v>
      </c>
      <c r="J1572">
        <v>181</v>
      </c>
      <c r="K1572">
        <v>99</v>
      </c>
      <c r="L1572">
        <v>1</v>
      </c>
      <c r="M1572">
        <v>99</v>
      </c>
      <c r="N1572">
        <v>99</v>
      </c>
      <c r="O1572">
        <v>99</v>
      </c>
      <c r="P1572">
        <v>99</v>
      </c>
      <c r="R1572">
        <v>0</v>
      </c>
    </row>
    <row r="1573" spans="1:37">
      <c r="A1573">
        <v>18</v>
      </c>
      <c r="B1573">
        <v>18</v>
      </c>
      <c r="C1573">
        <v>2024</v>
      </c>
      <c r="E1573">
        <v>99</v>
      </c>
      <c r="G1573">
        <v>99</v>
      </c>
      <c r="H1573">
        <v>1</v>
      </c>
      <c r="I1573">
        <v>99</v>
      </c>
      <c r="J1573">
        <v>262</v>
      </c>
      <c r="K1573">
        <v>99</v>
      </c>
      <c r="L1573">
        <v>1</v>
      </c>
      <c r="M1573">
        <v>99</v>
      </c>
      <c r="N1573">
        <v>99</v>
      </c>
      <c r="O1573">
        <v>99</v>
      </c>
      <c r="P1573">
        <v>99</v>
      </c>
      <c r="R1573">
        <v>0</v>
      </c>
    </row>
    <row r="1574" spans="1:37">
      <c r="A1574">
        <v>18</v>
      </c>
      <c r="B1574">
        <v>19</v>
      </c>
      <c r="C1574">
        <v>2024</v>
      </c>
      <c r="E1574">
        <v>99</v>
      </c>
      <c r="G1574">
        <v>99</v>
      </c>
      <c r="H1574">
        <v>2</v>
      </c>
      <c r="I1574">
        <v>99</v>
      </c>
      <c r="J1574">
        <v>267</v>
      </c>
      <c r="K1574">
        <v>99</v>
      </c>
      <c r="L1574">
        <v>1</v>
      </c>
      <c r="M1574">
        <v>99</v>
      </c>
      <c r="N1574">
        <v>99</v>
      </c>
      <c r="O1574">
        <v>99</v>
      </c>
      <c r="P1574">
        <v>99</v>
      </c>
      <c r="R1574">
        <v>0</v>
      </c>
    </row>
    <row r="1575" spans="1:37">
      <c r="A1575">
        <v>18</v>
      </c>
      <c r="B1575">
        <v>20</v>
      </c>
      <c r="C1575">
        <v>2024</v>
      </c>
      <c r="E1575">
        <v>99</v>
      </c>
      <c r="G1575">
        <v>99</v>
      </c>
      <c r="H1575">
        <v>1</v>
      </c>
      <c r="I1575">
        <v>99</v>
      </c>
      <c r="J1575">
        <v>309</v>
      </c>
      <c r="K1575">
        <v>99</v>
      </c>
      <c r="L1575">
        <v>1</v>
      </c>
      <c r="M1575">
        <v>99</v>
      </c>
      <c r="N1575">
        <v>99</v>
      </c>
      <c r="O1575">
        <v>99</v>
      </c>
      <c r="P1575">
        <v>99</v>
      </c>
      <c r="R1575">
        <v>0</v>
      </c>
    </row>
    <row r="1576" spans="1:37">
      <c r="A1576">
        <v>18</v>
      </c>
      <c r="B1576">
        <v>21</v>
      </c>
      <c r="C1576">
        <v>2024</v>
      </c>
      <c r="E1576">
        <v>99</v>
      </c>
      <c r="G1576">
        <v>99</v>
      </c>
      <c r="H1576">
        <v>2</v>
      </c>
      <c r="I1576">
        <v>99</v>
      </c>
      <c r="J1576">
        <v>470</v>
      </c>
      <c r="K1576">
        <v>99</v>
      </c>
      <c r="L1576">
        <v>1</v>
      </c>
      <c r="M1576">
        <v>99</v>
      </c>
      <c r="N1576">
        <v>99</v>
      </c>
      <c r="O1576">
        <v>99</v>
      </c>
      <c r="P1576">
        <v>99</v>
      </c>
      <c r="R1576">
        <v>0</v>
      </c>
    </row>
    <row r="1577" spans="1:37">
      <c r="A1577">
        <v>18</v>
      </c>
      <c r="B1577">
        <v>22</v>
      </c>
      <c r="C1577">
        <v>2024</v>
      </c>
      <c r="E1577">
        <v>99</v>
      </c>
      <c r="G1577">
        <v>99</v>
      </c>
      <c r="H1577">
        <v>2</v>
      </c>
      <c r="I1577">
        <v>99</v>
      </c>
      <c r="J1577">
        <v>629</v>
      </c>
      <c r="K1577">
        <v>99</v>
      </c>
      <c r="L1577">
        <v>1</v>
      </c>
      <c r="M1577">
        <v>99</v>
      </c>
      <c r="N1577">
        <v>99</v>
      </c>
      <c r="O1577">
        <v>99</v>
      </c>
      <c r="P1577">
        <v>99</v>
      </c>
      <c r="R1577">
        <v>0</v>
      </c>
    </row>
    <row r="1578" spans="1:37">
      <c r="A1578">
        <v>18</v>
      </c>
      <c r="B1578">
        <v>23</v>
      </c>
      <c r="C1578">
        <v>2024</v>
      </c>
      <c r="E1578">
        <v>99</v>
      </c>
      <c r="G1578">
        <v>99</v>
      </c>
      <c r="H1578">
        <v>1</v>
      </c>
      <c r="I1578">
        <v>99</v>
      </c>
      <c r="J1578">
        <v>643</v>
      </c>
      <c r="K1578">
        <v>99</v>
      </c>
      <c r="L1578">
        <v>1</v>
      </c>
      <c r="M1578">
        <v>99</v>
      </c>
      <c r="N1578">
        <v>99</v>
      </c>
      <c r="O1578">
        <v>99</v>
      </c>
      <c r="P1578">
        <v>99</v>
      </c>
      <c r="R1578">
        <v>0</v>
      </c>
    </row>
    <row r="1579" spans="1:37">
      <c r="A1579">
        <v>18</v>
      </c>
      <c r="B1579">
        <v>24</v>
      </c>
      <c r="C1579">
        <v>2024</v>
      </c>
      <c r="E1579">
        <v>99</v>
      </c>
      <c r="G1579">
        <v>99</v>
      </c>
      <c r="H1579">
        <v>2</v>
      </c>
      <c r="I1579">
        <v>99</v>
      </c>
      <c r="J1579">
        <v>704</v>
      </c>
      <c r="K1579">
        <v>99</v>
      </c>
      <c r="L1579">
        <v>1</v>
      </c>
      <c r="M1579">
        <v>99</v>
      </c>
      <c r="N1579">
        <v>99</v>
      </c>
      <c r="O1579">
        <v>99</v>
      </c>
      <c r="P1579">
        <v>99</v>
      </c>
      <c r="R1579">
        <v>0</v>
      </c>
    </row>
    <row r="1580" spans="1:37">
      <c r="A1580">
        <v>18</v>
      </c>
      <c r="B1580">
        <v>25</v>
      </c>
      <c r="C1580">
        <v>2024</v>
      </c>
      <c r="E1580">
        <v>99</v>
      </c>
      <c r="G1580">
        <v>99</v>
      </c>
      <c r="H1580">
        <v>1</v>
      </c>
      <c r="I1580">
        <v>99</v>
      </c>
      <c r="J1580">
        <v>802</v>
      </c>
      <c r="K1580">
        <v>99</v>
      </c>
      <c r="L1580">
        <v>1</v>
      </c>
      <c r="M1580">
        <v>99</v>
      </c>
      <c r="N1580">
        <v>99</v>
      </c>
      <c r="O1580">
        <v>99</v>
      </c>
      <c r="P1580">
        <v>99</v>
      </c>
      <c r="R1580">
        <v>0</v>
      </c>
    </row>
    <row r="1581" spans="1:37">
      <c r="A1581">
        <v>18</v>
      </c>
      <c r="B1581">
        <v>26</v>
      </c>
      <c r="C1581">
        <v>2024</v>
      </c>
      <c r="E1581">
        <v>99</v>
      </c>
      <c r="G1581">
        <v>99</v>
      </c>
      <c r="H1581">
        <v>1</v>
      </c>
      <c r="I1581">
        <v>99</v>
      </c>
      <c r="J1581">
        <v>103</v>
      </c>
      <c r="K1581">
        <v>99</v>
      </c>
      <c r="L1581">
        <v>2</v>
      </c>
      <c r="M1581">
        <v>99</v>
      </c>
      <c r="N1581">
        <v>99</v>
      </c>
      <c r="O1581">
        <v>99</v>
      </c>
      <c r="P1581">
        <v>99</v>
      </c>
      <c r="R1581">
        <v>0</v>
      </c>
    </row>
    <row r="1582" spans="1:37">
      <c r="A1582">
        <v>18</v>
      </c>
      <c r="B1582">
        <v>27</v>
      </c>
      <c r="C1582">
        <v>2024</v>
      </c>
      <c r="E1582">
        <v>99</v>
      </c>
      <c r="G1582">
        <v>99</v>
      </c>
      <c r="H1582">
        <v>2</v>
      </c>
      <c r="I1582">
        <v>99</v>
      </c>
      <c r="J1582">
        <v>106</v>
      </c>
      <c r="K1582">
        <v>99</v>
      </c>
      <c r="L1582">
        <v>2</v>
      </c>
      <c r="M1582">
        <v>99</v>
      </c>
      <c r="N1582">
        <v>99</v>
      </c>
      <c r="O1582">
        <v>99</v>
      </c>
      <c r="P1582">
        <v>99</v>
      </c>
      <c r="R1582">
        <v>0</v>
      </c>
    </row>
    <row r="1583" spans="1:37">
      <c r="A1583">
        <v>18</v>
      </c>
      <c r="B1583">
        <v>28</v>
      </c>
      <c r="C1583">
        <v>2024</v>
      </c>
      <c r="E1583">
        <v>99</v>
      </c>
      <c r="G1583">
        <v>99</v>
      </c>
      <c r="H1583">
        <v>1</v>
      </c>
      <c r="I1583">
        <v>99</v>
      </c>
      <c r="J1583">
        <v>110</v>
      </c>
      <c r="K1583">
        <v>99</v>
      </c>
      <c r="L1583">
        <v>2</v>
      </c>
      <c r="M1583">
        <v>99</v>
      </c>
      <c r="N1583">
        <v>99</v>
      </c>
      <c r="O1583">
        <v>99</v>
      </c>
      <c r="P1583">
        <v>99</v>
      </c>
      <c r="Q1583">
        <v>5</v>
      </c>
      <c r="R1583">
        <v>5</v>
      </c>
      <c r="S1583">
        <v>2</v>
      </c>
      <c r="T1583">
        <v>3.2</v>
      </c>
      <c r="U1583">
        <v>20.379999999999995</v>
      </c>
      <c r="V1583">
        <v>0</v>
      </c>
      <c r="W1583">
        <v>0</v>
      </c>
      <c r="X1583">
        <v>100</v>
      </c>
      <c r="Y1583">
        <v>20</v>
      </c>
      <c r="Z1583">
        <v>0</v>
      </c>
      <c r="AA1583">
        <v>3.2504768880888992</v>
      </c>
      <c r="AB1583">
        <v>0</v>
      </c>
      <c r="AC1583">
        <v>0.39999999999999752</v>
      </c>
      <c r="AE1583">
        <v>-5.8452961378131825</v>
      </c>
      <c r="AG1583">
        <v>0.81833060556464821</v>
      </c>
      <c r="AH1583">
        <v>0.40021994422842799</v>
      </c>
      <c r="AI1583">
        <v>5</v>
      </c>
      <c r="AJ1583">
        <v>108.6</v>
      </c>
      <c r="AK1583">
        <v>15.820522587255455</v>
      </c>
    </row>
    <row r="1584" spans="1:37">
      <c r="A1584">
        <v>18</v>
      </c>
      <c r="B1584">
        <v>29</v>
      </c>
      <c r="C1584">
        <v>2024</v>
      </c>
      <c r="E1584">
        <v>99</v>
      </c>
      <c r="G1584">
        <v>99</v>
      </c>
      <c r="H1584">
        <v>1</v>
      </c>
      <c r="I1584">
        <v>99</v>
      </c>
      <c r="J1584">
        <v>111</v>
      </c>
      <c r="K1584">
        <v>99</v>
      </c>
      <c r="L1584">
        <v>2</v>
      </c>
      <c r="M1584">
        <v>99</v>
      </c>
      <c r="N1584">
        <v>99</v>
      </c>
      <c r="O1584">
        <v>99</v>
      </c>
      <c r="P1584">
        <v>99</v>
      </c>
      <c r="R1584">
        <v>0</v>
      </c>
    </row>
    <row r="1585" spans="1:37">
      <c r="A1585">
        <v>18</v>
      </c>
      <c r="B1585">
        <v>30</v>
      </c>
      <c r="C1585">
        <v>2024</v>
      </c>
      <c r="E1585">
        <v>99</v>
      </c>
      <c r="G1585">
        <v>99</v>
      </c>
      <c r="H1585">
        <v>1</v>
      </c>
      <c r="I1585">
        <v>99</v>
      </c>
      <c r="J1585">
        <v>116</v>
      </c>
      <c r="K1585">
        <v>99</v>
      </c>
      <c r="L1585">
        <v>2</v>
      </c>
      <c r="M1585">
        <v>99</v>
      </c>
      <c r="N1585">
        <v>99</v>
      </c>
      <c r="O1585">
        <v>99</v>
      </c>
      <c r="P1585">
        <v>99</v>
      </c>
      <c r="Q1585">
        <v>1</v>
      </c>
      <c r="R1585">
        <v>1</v>
      </c>
      <c r="S1585">
        <v>2</v>
      </c>
      <c r="T1585">
        <v>7</v>
      </c>
      <c r="U1585">
        <v>58.2</v>
      </c>
      <c r="V1585">
        <v>0</v>
      </c>
      <c r="W1585">
        <v>0</v>
      </c>
      <c r="X1585">
        <v>100</v>
      </c>
      <c r="Y1585">
        <v>100</v>
      </c>
      <c r="Z1585">
        <v>100</v>
      </c>
      <c r="AA1585">
        <v>0</v>
      </c>
      <c r="AB1585">
        <v>0</v>
      </c>
      <c r="AC1585">
        <v>0</v>
      </c>
      <c r="AG1585">
        <v>0.27247956403269757</v>
      </c>
      <c r="AH1585">
        <v>0.37396148582223326</v>
      </c>
      <c r="AI1585">
        <v>0</v>
      </c>
    </row>
    <row r="1586" spans="1:37">
      <c r="A1586">
        <v>18</v>
      </c>
      <c r="B1586">
        <v>31</v>
      </c>
      <c r="C1586">
        <v>2024</v>
      </c>
      <c r="E1586">
        <v>99</v>
      </c>
      <c r="G1586">
        <v>99</v>
      </c>
      <c r="H1586">
        <v>2</v>
      </c>
      <c r="I1586">
        <v>99</v>
      </c>
      <c r="J1586">
        <v>117</v>
      </c>
      <c r="K1586">
        <v>99</v>
      </c>
      <c r="L1586">
        <v>2</v>
      </c>
      <c r="M1586">
        <v>99</v>
      </c>
      <c r="N1586">
        <v>99</v>
      </c>
      <c r="O1586">
        <v>99</v>
      </c>
      <c r="P1586">
        <v>99</v>
      </c>
      <c r="Q1586">
        <v>1</v>
      </c>
      <c r="R1586">
        <v>1</v>
      </c>
      <c r="S1586">
        <v>2</v>
      </c>
      <c r="T1586">
        <v>4</v>
      </c>
      <c r="U1586">
        <v>23.2</v>
      </c>
      <c r="V1586">
        <v>0</v>
      </c>
      <c r="W1586">
        <v>0</v>
      </c>
      <c r="X1586">
        <v>100</v>
      </c>
      <c r="Y1586">
        <v>100</v>
      </c>
      <c r="Z1586">
        <v>0</v>
      </c>
      <c r="AA1586">
        <v>0</v>
      </c>
      <c r="AB1586">
        <v>0</v>
      </c>
      <c r="AC1586">
        <v>0</v>
      </c>
      <c r="AG1586">
        <v>0.2873563218390805</v>
      </c>
      <c r="AH1586">
        <v>0.15140934691666602</v>
      </c>
      <c r="AI1586">
        <v>1</v>
      </c>
      <c r="AJ1586">
        <v>118</v>
      </c>
      <c r="AK1586">
        <v>14.120236246159539</v>
      </c>
    </row>
    <row r="1587" spans="1:37">
      <c r="A1587">
        <v>18</v>
      </c>
      <c r="B1587">
        <v>32</v>
      </c>
      <c r="C1587">
        <v>2024</v>
      </c>
      <c r="E1587">
        <v>99</v>
      </c>
      <c r="G1587">
        <v>99</v>
      </c>
      <c r="H1587">
        <v>1</v>
      </c>
      <c r="I1587">
        <v>99</v>
      </c>
      <c r="J1587">
        <v>134</v>
      </c>
      <c r="K1587">
        <v>99</v>
      </c>
      <c r="L1587">
        <v>2</v>
      </c>
      <c r="M1587">
        <v>99</v>
      </c>
      <c r="N1587">
        <v>99</v>
      </c>
      <c r="O1587">
        <v>99</v>
      </c>
      <c r="P1587">
        <v>99</v>
      </c>
      <c r="R1587">
        <v>0</v>
      </c>
    </row>
    <row r="1588" spans="1:37">
      <c r="A1588">
        <v>18</v>
      </c>
      <c r="B1588">
        <v>33</v>
      </c>
      <c r="C1588">
        <v>2024</v>
      </c>
      <c r="E1588">
        <v>99</v>
      </c>
      <c r="G1588">
        <v>99</v>
      </c>
      <c r="H1588">
        <v>2</v>
      </c>
      <c r="I1588">
        <v>99</v>
      </c>
      <c r="J1588">
        <v>141</v>
      </c>
      <c r="K1588">
        <v>99</v>
      </c>
      <c r="L1588">
        <v>2</v>
      </c>
      <c r="M1588">
        <v>99</v>
      </c>
      <c r="N1588">
        <v>99</v>
      </c>
      <c r="O1588">
        <v>99</v>
      </c>
      <c r="P1588">
        <v>99</v>
      </c>
      <c r="R1588">
        <v>0</v>
      </c>
    </row>
    <row r="1589" spans="1:37">
      <c r="A1589">
        <v>18</v>
      </c>
      <c r="B1589">
        <v>34</v>
      </c>
      <c r="C1589">
        <v>2024</v>
      </c>
      <c r="E1589">
        <v>99</v>
      </c>
      <c r="G1589">
        <v>99</v>
      </c>
      <c r="H1589">
        <v>2</v>
      </c>
      <c r="I1589">
        <v>99</v>
      </c>
      <c r="J1589">
        <v>143</v>
      </c>
      <c r="K1589">
        <v>99</v>
      </c>
      <c r="L1589">
        <v>2</v>
      </c>
      <c r="M1589">
        <v>99</v>
      </c>
      <c r="N1589">
        <v>99</v>
      </c>
      <c r="O1589">
        <v>99</v>
      </c>
      <c r="P1589">
        <v>99</v>
      </c>
      <c r="R1589">
        <v>0</v>
      </c>
    </row>
    <row r="1590" spans="1:37">
      <c r="A1590">
        <v>18</v>
      </c>
      <c r="B1590">
        <v>35</v>
      </c>
      <c r="C1590">
        <v>2024</v>
      </c>
      <c r="E1590">
        <v>99</v>
      </c>
      <c r="G1590">
        <v>99</v>
      </c>
      <c r="H1590">
        <v>2</v>
      </c>
      <c r="I1590">
        <v>99</v>
      </c>
      <c r="J1590">
        <v>147</v>
      </c>
      <c r="K1590">
        <v>99</v>
      </c>
      <c r="L1590">
        <v>2</v>
      </c>
      <c r="M1590">
        <v>99</v>
      </c>
      <c r="N1590">
        <v>99</v>
      </c>
      <c r="O1590">
        <v>99</v>
      </c>
      <c r="P1590">
        <v>99</v>
      </c>
      <c r="R1590">
        <v>0</v>
      </c>
    </row>
    <row r="1591" spans="1:37">
      <c r="A1591">
        <v>18</v>
      </c>
      <c r="B1591">
        <v>36</v>
      </c>
      <c r="C1591">
        <v>2024</v>
      </c>
      <c r="E1591">
        <v>99</v>
      </c>
      <c r="G1591">
        <v>99</v>
      </c>
      <c r="H1591">
        <v>1</v>
      </c>
      <c r="I1591">
        <v>99</v>
      </c>
      <c r="J1591">
        <v>155</v>
      </c>
      <c r="K1591">
        <v>99</v>
      </c>
      <c r="L1591">
        <v>2</v>
      </c>
      <c r="M1591">
        <v>99</v>
      </c>
      <c r="N1591">
        <v>99</v>
      </c>
      <c r="O1591">
        <v>99</v>
      </c>
      <c r="P1591">
        <v>99</v>
      </c>
      <c r="R1591">
        <v>0</v>
      </c>
    </row>
    <row r="1592" spans="1:37">
      <c r="A1592">
        <v>18</v>
      </c>
      <c r="B1592">
        <v>37</v>
      </c>
      <c r="C1592">
        <v>2024</v>
      </c>
      <c r="E1592">
        <v>99</v>
      </c>
      <c r="G1592">
        <v>99</v>
      </c>
      <c r="H1592">
        <v>2</v>
      </c>
      <c r="I1592">
        <v>99</v>
      </c>
      <c r="J1592">
        <v>160</v>
      </c>
      <c r="K1592">
        <v>99</v>
      </c>
      <c r="L1592">
        <v>2</v>
      </c>
      <c r="M1592">
        <v>99</v>
      </c>
      <c r="N1592">
        <v>99</v>
      </c>
      <c r="O1592">
        <v>99</v>
      </c>
      <c r="P1592">
        <v>99</v>
      </c>
      <c r="R1592">
        <v>0</v>
      </c>
    </row>
    <row r="1593" spans="1:37">
      <c r="A1593">
        <v>18</v>
      </c>
      <c r="B1593">
        <v>38</v>
      </c>
      <c r="C1593">
        <v>2024</v>
      </c>
      <c r="E1593">
        <v>99</v>
      </c>
      <c r="G1593">
        <v>99</v>
      </c>
      <c r="H1593">
        <v>1</v>
      </c>
      <c r="I1593">
        <v>99</v>
      </c>
      <c r="J1593">
        <v>171</v>
      </c>
      <c r="K1593">
        <v>99</v>
      </c>
      <c r="L1593">
        <v>2</v>
      </c>
      <c r="M1593">
        <v>99</v>
      </c>
      <c r="N1593">
        <v>99</v>
      </c>
      <c r="O1593">
        <v>99</v>
      </c>
      <c r="P1593">
        <v>99</v>
      </c>
      <c r="R1593">
        <v>0</v>
      </c>
    </row>
    <row r="1594" spans="1:37">
      <c r="A1594">
        <v>18</v>
      </c>
      <c r="B1594">
        <v>39</v>
      </c>
      <c r="C1594">
        <v>2024</v>
      </c>
      <c r="E1594">
        <v>99</v>
      </c>
      <c r="G1594">
        <v>99</v>
      </c>
      <c r="H1594">
        <v>2</v>
      </c>
      <c r="I1594">
        <v>99</v>
      </c>
      <c r="J1594">
        <v>175</v>
      </c>
      <c r="K1594">
        <v>99</v>
      </c>
      <c r="L1594">
        <v>2</v>
      </c>
      <c r="M1594">
        <v>99</v>
      </c>
      <c r="N1594">
        <v>99</v>
      </c>
      <c r="O1594">
        <v>99</v>
      </c>
      <c r="P1594">
        <v>99</v>
      </c>
      <c r="Q1594">
        <v>1</v>
      </c>
      <c r="R1594">
        <v>1</v>
      </c>
      <c r="S1594">
        <v>2</v>
      </c>
      <c r="T1594">
        <v>3</v>
      </c>
      <c r="U1594">
        <v>28</v>
      </c>
      <c r="V1594">
        <v>0</v>
      </c>
      <c r="W1594">
        <v>0</v>
      </c>
      <c r="X1594">
        <v>100</v>
      </c>
      <c r="Y1594">
        <v>100</v>
      </c>
      <c r="Z1594">
        <v>0</v>
      </c>
      <c r="AA1594">
        <v>0</v>
      </c>
      <c r="AB1594">
        <v>0</v>
      </c>
      <c r="AC1594">
        <v>0</v>
      </c>
      <c r="AG1594">
        <v>1.041666666666667</v>
      </c>
      <c r="AH1594">
        <v>0.71324859260768791</v>
      </c>
      <c r="AI1594">
        <v>0</v>
      </c>
    </row>
    <row r="1595" spans="1:37">
      <c r="A1595">
        <v>18</v>
      </c>
      <c r="B1595">
        <v>40</v>
      </c>
      <c r="C1595">
        <v>2024</v>
      </c>
      <c r="E1595">
        <v>99</v>
      </c>
      <c r="G1595">
        <v>99</v>
      </c>
      <c r="H1595">
        <v>2</v>
      </c>
      <c r="I1595">
        <v>99</v>
      </c>
      <c r="J1595">
        <v>177</v>
      </c>
      <c r="K1595">
        <v>99</v>
      </c>
      <c r="L1595">
        <v>2</v>
      </c>
      <c r="M1595">
        <v>99</v>
      </c>
      <c r="N1595">
        <v>99</v>
      </c>
      <c r="O1595">
        <v>99</v>
      </c>
      <c r="P1595">
        <v>99</v>
      </c>
      <c r="R1595">
        <v>0</v>
      </c>
    </row>
    <row r="1596" spans="1:37">
      <c r="A1596">
        <v>18</v>
      </c>
      <c r="B1596">
        <v>41</v>
      </c>
      <c r="C1596">
        <v>2024</v>
      </c>
      <c r="E1596">
        <v>99</v>
      </c>
      <c r="G1596">
        <v>99</v>
      </c>
      <c r="H1596">
        <v>2</v>
      </c>
      <c r="I1596">
        <v>99</v>
      </c>
      <c r="J1596">
        <v>178</v>
      </c>
      <c r="K1596">
        <v>99</v>
      </c>
      <c r="L1596">
        <v>2</v>
      </c>
      <c r="M1596">
        <v>99</v>
      </c>
      <c r="N1596">
        <v>99</v>
      </c>
      <c r="O1596">
        <v>99</v>
      </c>
      <c r="P1596">
        <v>99</v>
      </c>
      <c r="R1596">
        <v>0</v>
      </c>
    </row>
    <row r="1597" spans="1:37">
      <c r="A1597">
        <v>18</v>
      </c>
      <c r="B1597">
        <v>42</v>
      </c>
      <c r="C1597">
        <v>2024</v>
      </c>
      <c r="E1597">
        <v>99</v>
      </c>
      <c r="G1597">
        <v>99</v>
      </c>
      <c r="H1597">
        <v>2</v>
      </c>
      <c r="I1597">
        <v>99</v>
      </c>
      <c r="J1597">
        <v>181</v>
      </c>
      <c r="K1597">
        <v>99</v>
      </c>
      <c r="L1597">
        <v>2</v>
      </c>
      <c r="M1597">
        <v>99</v>
      </c>
      <c r="N1597">
        <v>99</v>
      </c>
      <c r="O1597">
        <v>99</v>
      </c>
      <c r="P1597">
        <v>99</v>
      </c>
      <c r="R1597">
        <v>0</v>
      </c>
    </row>
    <row r="1598" spans="1:37">
      <c r="A1598">
        <v>18</v>
      </c>
      <c r="B1598">
        <v>43</v>
      </c>
      <c r="C1598">
        <v>2024</v>
      </c>
      <c r="E1598">
        <v>99</v>
      </c>
      <c r="G1598">
        <v>99</v>
      </c>
      <c r="H1598">
        <v>1</v>
      </c>
      <c r="I1598">
        <v>99</v>
      </c>
      <c r="J1598">
        <v>262</v>
      </c>
      <c r="K1598">
        <v>99</v>
      </c>
      <c r="L1598">
        <v>2</v>
      </c>
      <c r="M1598">
        <v>99</v>
      </c>
      <c r="N1598">
        <v>99</v>
      </c>
      <c r="O1598">
        <v>99</v>
      </c>
      <c r="P1598">
        <v>99</v>
      </c>
      <c r="R1598">
        <v>0</v>
      </c>
    </row>
    <row r="1599" spans="1:37">
      <c r="A1599">
        <v>18</v>
      </c>
      <c r="B1599">
        <v>44</v>
      </c>
      <c r="C1599">
        <v>2024</v>
      </c>
      <c r="E1599">
        <v>99</v>
      </c>
      <c r="G1599">
        <v>99</v>
      </c>
      <c r="H1599">
        <v>2</v>
      </c>
      <c r="I1599">
        <v>99</v>
      </c>
      <c r="J1599">
        <v>267</v>
      </c>
      <c r="K1599">
        <v>99</v>
      </c>
      <c r="L1599">
        <v>2</v>
      </c>
      <c r="M1599">
        <v>99</v>
      </c>
      <c r="N1599">
        <v>99</v>
      </c>
      <c r="O1599">
        <v>99</v>
      </c>
      <c r="P1599">
        <v>99</v>
      </c>
      <c r="R1599">
        <v>0</v>
      </c>
    </row>
    <row r="1600" spans="1:37">
      <c r="A1600">
        <v>18</v>
      </c>
      <c r="B1600">
        <v>45</v>
      </c>
      <c r="C1600">
        <v>2024</v>
      </c>
      <c r="E1600">
        <v>99</v>
      </c>
      <c r="G1600">
        <v>99</v>
      </c>
      <c r="H1600">
        <v>1</v>
      </c>
      <c r="I1600">
        <v>99</v>
      </c>
      <c r="J1600">
        <v>309</v>
      </c>
      <c r="K1600">
        <v>99</v>
      </c>
      <c r="L1600">
        <v>2</v>
      </c>
      <c r="M1600">
        <v>99</v>
      </c>
      <c r="N1600">
        <v>99</v>
      </c>
      <c r="O1600">
        <v>99</v>
      </c>
      <c r="P1600">
        <v>99</v>
      </c>
      <c r="Q1600">
        <v>1</v>
      </c>
      <c r="R1600">
        <v>1</v>
      </c>
      <c r="S1600">
        <v>2</v>
      </c>
      <c r="T1600">
        <v>5</v>
      </c>
      <c r="U1600">
        <v>20.2</v>
      </c>
      <c r="V1600">
        <v>0</v>
      </c>
      <c r="W1600">
        <v>0</v>
      </c>
      <c r="X1600">
        <v>100</v>
      </c>
      <c r="Y1600">
        <v>0</v>
      </c>
      <c r="Z1600">
        <v>0</v>
      </c>
      <c r="AA1600">
        <v>0</v>
      </c>
      <c r="AB1600">
        <v>0</v>
      </c>
      <c r="AC1600">
        <v>0</v>
      </c>
      <c r="AG1600">
        <v>0.27027027027027034</v>
      </c>
      <c r="AH1600">
        <v>0.13003650034440353</v>
      </c>
      <c r="AI1600">
        <v>1</v>
      </c>
      <c r="AJ1600">
        <v>113.1</v>
      </c>
      <c r="AK1600">
        <v>13.962511848720609</v>
      </c>
    </row>
    <row r="1601" spans="1:37">
      <c r="A1601">
        <v>18</v>
      </c>
      <c r="B1601">
        <v>46</v>
      </c>
      <c r="C1601">
        <v>2024</v>
      </c>
      <c r="E1601">
        <v>99</v>
      </c>
      <c r="G1601">
        <v>99</v>
      </c>
      <c r="H1601">
        <v>2</v>
      </c>
      <c r="I1601">
        <v>99</v>
      </c>
      <c r="J1601">
        <v>470</v>
      </c>
      <c r="K1601">
        <v>99</v>
      </c>
      <c r="L1601">
        <v>2</v>
      </c>
      <c r="M1601">
        <v>99</v>
      </c>
      <c r="N1601">
        <v>99</v>
      </c>
      <c r="O1601">
        <v>99</v>
      </c>
      <c r="P1601">
        <v>99</v>
      </c>
      <c r="R1601">
        <v>0</v>
      </c>
    </row>
    <row r="1602" spans="1:37">
      <c r="A1602">
        <v>18</v>
      </c>
      <c r="B1602">
        <v>47</v>
      </c>
      <c r="C1602">
        <v>2024</v>
      </c>
      <c r="E1602">
        <v>99</v>
      </c>
      <c r="G1602">
        <v>99</v>
      </c>
      <c r="H1602">
        <v>2</v>
      </c>
      <c r="I1602">
        <v>99</v>
      </c>
      <c r="J1602">
        <v>629</v>
      </c>
      <c r="K1602">
        <v>99</v>
      </c>
      <c r="L1602">
        <v>2</v>
      </c>
      <c r="M1602">
        <v>99</v>
      </c>
      <c r="N1602">
        <v>99</v>
      </c>
      <c r="O1602">
        <v>99</v>
      </c>
      <c r="P1602">
        <v>99</v>
      </c>
      <c r="R1602">
        <v>0</v>
      </c>
    </row>
    <row r="1603" spans="1:37">
      <c r="A1603">
        <v>18</v>
      </c>
      <c r="B1603">
        <v>48</v>
      </c>
      <c r="C1603">
        <v>2024</v>
      </c>
      <c r="E1603">
        <v>99</v>
      </c>
      <c r="G1603">
        <v>99</v>
      </c>
      <c r="H1603">
        <v>1</v>
      </c>
      <c r="I1603">
        <v>99</v>
      </c>
      <c r="J1603">
        <v>643</v>
      </c>
      <c r="K1603">
        <v>99</v>
      </c>
      <c r="L1603">
        <v>2</v>
      </c>
      <c r="M1603">
        <v>99</v>
      </c>
      <c r="N1603">
        <v>99</v>
      </c>
      <c r="O1603">
        <v>99</v>
      </c>
      <c r="P1603">
        <v>99</v>
      </c>
      <c r="R1603">
        <v>0</v>
      </c>
    </row>
    <row r="1604" spans="1:37">
      <c r="A1604">
        <v>18</v>
      </c>
      <c r="B1604">
        <v>49</v>
      </c>
      <c r="C1604">
        <v>2024</v>
      </c>
      <c r="E1604">
        <v>99</v>
      </c>
      <c r="G1604">
        <v>99</v>
      </c>
      <c r="H1604">
        <v>2</v>
      </c>
      <c r="I1604">
        <v>99</v>
      </c>
      <c r="J1604">
        <v>704</v>
      </c>
      <c r="K1604">
        <v>99</v>
      </c>
      <c r="L1604">
        <v>2</v>
      </c>
      <c r="M1604">
        <v>99</v>
      </c>
      <c r="N1604">
        <v>99</v>
      </c>
      <c r="O1604">
        <v>99</v>
      </c>
      <c r="P1604">
        <v>99</v>
      </c>
      <c r="R1604">
        <v>0</v>
      </c>
    </row>
    <row r="1605" spans="1:37">
      <c r="A1605">
        <v>18</v>
      </c>
      <c r="B1605">
        <v>50</v>
      </c>
      <c r="C1605">
        <v>2024</v>
      </c>
      <c r="E1605">
        <v>99</v>
      </c>
      <c r="G1605">
        <v>99</v>
      </c>
      <c r="H1605">
        <v>1</v>
      </c>
      <c r="I1605">
        <v>99</v>
      </c>
      <c r="J1605">
        <v>802</v>
      </c>
      <c r="K1605">
        <v>99</v>
      </c>
      <c r="L1605">
        <v>2</v>
      </c>
      <c r="M1605">
        <v>99</v>
      </c>
      <c r="N1605">
        <v>99</v>
      </c>
      <c r="O1605">
        <v>99</v>
      </c>
      <c r="P1605">
        <v>99</v>
      </c>
      <c r="R1605">
        <v>0</v>
      </c>
    </row>
    <row r="1606" spans="1:37">
      <c r="A1606">
        <v>18</v>
      </c>
      <c r="B1606">
        <v>51</v>
      </c>
      <c r="C1606">
        <v>2024</v>
      </c>
      <c r="E1606">
        <v>99</v>
      </c>
      <c r="G1606">
        <v>99</v>
      </c>
      <c r="H1606">
        <v>1</v>
      </c>
      <c r="I1606">
        <v>99</v>
      </c>
      <c r="J1606">
        <v>103</v>
      </c>
      <c r="K1606">
        <v>99</v>
      </c>
      <c r="L1606">
        <v>3</v>
      </c>
      <c r="M1606">
        <v>99</v>
      </c>
      <c r="N1606">
        <v>99</v>
      </c>
      <c r="O1606">
        <v>99</v>
      </c>
      <c r="P1606">
        <v>99</v>
      </c>
      <c r="R1606">
        <v>0</v>
      </c>
    </row>
    <row r="1607" spans="1:37">
      <c r="A1607">
        <v>18</v>
      </c>
      <c r="B1607">
        <v>52</v>
      </c>
      <c r="C1607">
        <v>2024</v>
      </c>
      <c r="E1607">
        <v>99</v>
      </c>
      <c r="G1607">
        <v>99</v>
      </c>
      <c r="H1607">
        <v>2</v>
      </c>
      <c r="I1607">
        <v>99</v>
      </c>
      <c r="J1607">
        <v>106</v>
      </c>
      <c r="K1607">
        <v>99</v>
      </c>
      <c r="L1607">
        <v>3</v>
      </c>
      <c r="M1607">
        <v>99</v>
      </c>
      <c r="N1607">
        <v>99</v>
      </c>
      <c r="O1607">
        <v>99</v>
      </c>
      <c r="P1607">
        <v>99</v>
      </c>
      <c r="R1607">
        <v>0</v>
      </c>
    </row>
    <row r="1608" spans="1:37">
      <c r="A1608">
        <v>18</v>
      </c>
      <c r="B1608">
        <v>53</v>
      </c>
      <c r="C1608">
        <v>2024</v>
      </c>
      <c r="E1608">
        <v>99</v>
      </c>
      <c r="G1608">
        <v>99</v>
      </c>
      <c r="H1608">
        <v>1</v>
      </c>
      <c r="I1608">
        <v>99</v>
      </c>
      <c r="J1608">
        <v>110</v>
      </c>
      <c r="K1608">
        <v>99</v>
      </c>
      <c r="L1608">
        <v>3</v>
      </c>
      <c r="M1608">
        <v>99</v>
      </c>
      <c r="N1608">
        <v>99</v>
      </c>
      <c r="O1608">
        <v>99</v>
      </c>
      <c r="P1608">
        <v>99</v>
      </c>
      <c r="Q1608">
        <v>1</v>
      </c>
      <c r="R1608">
        <v>1</v>
      </c>
      <c r="S1608">
        <v>3</v>
      </c>
      <c r="T1608">
        <v>3</v>
      </c>
      <c r="U1608">
        <v>16.3</v>
      </c>
      <c r="V1608">
        <v>0</v>
      </c>
      <c r="W1608">
        <v>0</v>
      </c>
      <c r="X1608">
        <v>100</v>
      </c>
      <c r="Y1608">
        <v>0</v>
      </c>
      <c r="Z1608">
        <v>0</v>
      </c>
      <c r="AA1608">
        <v>0</v>
      </c>
      <c r="AB1608">
        <v>0</v>
      </c>
      <c r="AC1608">
        <v>0</v>
      </c>
      <c r="AG1608">
        <v>0.16366612111292964</v>
      </c>
      <c r="AH1608">
        <v>6.4019480774517884E-2</v>
      </c>
      <c r="AI1608">
        <v>1</v>
      </c>
      <c r="AJ1608">
        <v>103.5</v>
      </c>
      <c r="AK1608">
        <v>14.701666102388764</v>
      </c>
    </row>
    <row r="1609" spans="1:37">
      <c r="A1609">
        <v>18</v>
      </c>
      <c r="B1609">
        <v>54</v>
      </c>
      <c r="C1609">
        <v>2024</v>
      </c>
      <c r="E1609">
        <v>99</v>
      </c>
      <c r="G1609">
        <v>99</v>
      </c>
      <c r="H1609">
        <v>1</v>
      </c>
      <c r="I1609">
        <v>99</v>
      </c>
      <c r="J1609">
        <v>111</v>
      </c>
      <c r="K1609">
        <v>99</v>
      </c>
      <c r="L1609">
        <v>3</v>
      </c>
      <c r="M1609">
        <v>99</v>
      </c>
      <c r="N1609">
        <v>99</v>
      </c>
      <c r="O1609">
        <v>99</v>
      </c>
      <c r="P1609">
        <v>99</v>
      </c>
      <c r="R1609">
        <v>0</v>
      </c>
    </row>
    <row r="1610" spans="1:37">
      <c r="A1610">
        <v>18</v>
      </c>
      <c r="B1610">
        <v>55</v>
      </c>
      <c r="C1610">
        <v>2024</v>
      </c>
      <c r="E1610">
        <v>99</v>
      </c>
      <c r="G1610">
        <v>99</v>
      </c>
      <c r="H1610">
        <v>1</v>
      </c>
      <c r="I1610">
        <v>99</v>
      </c>
      <c r="J1610">
        <v>116</v>
      </c>
      <c r="K1610">
        <v>99</v>
      </c>
      <c r="L1610">
        <v>3</v>
      </c>
      <c r="M1610">
        <v>99</v>
      </c>
      <c r="N1610">
        <v>99</v>
      </c>
      <c r="O1610">
        <v>99</v>
      </c>
      <c r="P1610">
        <v>99</v>
      </c>
      <c r="Q1610">
        <v>2</v>
      </c>
      <c r="R1610">
        <v>2</v>
      </c>
      <c r="S1610">
        <v>3</v>
      </c>
      <c r="T1610">
        <v>3</v>
      </c>
      <c r="U1610">
        <v>17.600000000000001</v>
      </c>
      <c r="V1610">
        <v>0</v>
      </c>
      <c r="W1610">
        <v>0</v>
      </c>
      <c r="X1610">
        <v>50</v>
      </c>
      <c r="Y1610">
        <v>50</v>
      </c>
      <c r="Z1610">
        <v>0</v>
      </c>
      <c r="AA1610">
        <v>5.6999999999999948</v>
      </c>
      <c r="AB1610">
        <v>0</v>
      </c>
      <c r="AC1610">
        <v>1</v>
      </c>
      <c r="AE1610">
        <v>100</v>
      </c>
      <c r="AG1610">
        <v>0.54495912806539515</v>
      </c>
      <c r="AH1610">
        <v>0.22617601891653977</v>
      </c>
      <c r="AI1610">
        <v>2</v>
      </c>
      <c r="AJ1610">
        <v>103.1</v>
      </c>
      <c r="AK1610">
        <v>15.433186992712365</v>
      </c>
    </row>
    <row r="1611" spans="1:37">
      <c r="A1611">
        <v>18</v>
      </c>
      <c r="B1611">
        <v>56</v>
      </c>
      <c r="C1611">
        <v>2024</v>
      </c>
      <c r="E1611">
        <v>99</v>
      </c>
      <c r="G1611">
        <v>99</v>
      </c>
      <c r="H1611">
        <v>2</v>
      </c>
      <c r="I1611">
        <v>99</v>
      </c>
      <c r="J1611">
        <v>117</v>
      </c>
      <c r="K1611">
        <v>99</v>
      </c>
      <c r="L1611">
        <v>3</v>
      </c>
      <c r="M1611">
        <v>99</v>
      </c>
      <c r="N1611">
        <v>99</v>
      </c>
      <c r="O1611">
        <v>99</v>
      </c>
      <c r="P1611">
        <v>99</v>
      </c>
      <c r="Q1611">
        <v>1</v>
      </c>
      <c r="R1611">
        <v>1</v>
      </c>
      <c r="S1611">
        <v>3</v>
      </c>
      <c r="T1611">
        <v>4</v>
      </c>
      <c r="U1611">
        <v>21.7</v>
      </c>
      <c r="V1611">
        <v>0</v>
      </c>
      <c r="W1611">
        <v>0</v>
      </c>
      <c r="X1611">
        <v>100</v>
      </c>
      <c r="Y1611">
        <v>0</v>
      </c>
      <c r="Z1611">
        <v>0</v>
      </c>
      <c r="AA1611">
        <v>0</v>
      </c>
      <c r="AB1611">
        <v>0</v>
      </c>
      <c r="AC1611">
        <v>0</v>
      </c>
      <c r="AG1611">
        <v>0.2873563218390805</v>
      </c>
      <c r="AH1611">
        <v>0.14161994948670922</v>
      </c>
      <c r="AI1611">
        <v>1</v>
      </c>
      <c r="AJ1611">
        <v>107.1</v>
      </c>
      <c r="AK1611">
        <v>17.664092136633947</v>
      </c>
    </row>
    <row r="1612" spans="1:37">
      <c r="A1612">
        <v>18</v>
      </c>
      <c r="B1612">
        <v>57</v>
      </c>
      <c r="C1612">
        <v>2024</v>
      </c>
      <c r="E1612">
        <v>99</v>
      </c>
      <c r="G1612">
        <v>99</v>
      </c>
      <c r="H1612">
        <v>1</v>
      </c>
      <c r="I1612">
        <v>99</v>
      </c>
      <c r="J1612">
        <v>134</v>
      </c>
      <c r="K1612">
        <v>99</v>
      </c>
      <c r="L1612">
        <v>3</v>
      </c>
      <c r="M1612">
        <v>99</v>
      </c>
      <c r="N1612">
        <v>99</v>
      </c>
      <c r="O1612">
        <v>99</v>
      </c>
      <c r="P1612">
        <v>99</v>
      </c>
      <c r="Q1612">
        <v>1</v>
      </c>
      <c r="R1612">
        <v>1</v>
      </c>
      <c r="S1612">
        <v>3</v>
      </c>
      <c r="T1612">
        <v>5</v>
      </c>
      <c r="U1612">
        <v>35.300000000000011</v>
      </c>
      <c r="V1612">
        <v>0</v>
      </c>
      <c r="W1612">
        <v>0</v>
      </c>
      <c r="X1612">
        <v>100</v>
      </c>
      <c r="Y1612">
        <v>100</v>
      </c>
      <c r="Z1612">
        <v>100</v>
      </c>
      <c r="AA1612">
        <v>0</v>
      </c>
      <c r="AB1612">
        <v>0</v>
      </c>
      <c r="AC1612">
        <v>0</v>
      </c>
      <c r="AG1612">
        <v>0.18416206261510129</v>
      </c>
      <c r="AH1612">
        <v>0.15324373133291661</v>
      </c>
      <c r="AI1612">
        <v>1</v>
      </c>
      <c r="AJ1612">
        <v>121.1</v>
      </c>
      <c r="AK1612">
        <v>19.876608145065433</v>
      </c>
    </row>
    <row r="1613" spans="1:37">
      <c r="A1613">
        <v>18</v>
      </c>
      <c r="B1613">
        <v>58</v>
      </c>
      <c r="C1613">
        <v>2024</v>
      </c>
      <c r="E1613">
        <v>99</v>
      </c>
      <c r="G1613">
        <v>99</v>
      </c>
      <c r="H1613">
        <v>2</v>
      </c>
      <c r="I1613">
        <v>99</v>
      </c>
      <c r="J1613">
        <v>141</v>
      </c>
      <c r="K1613">
        <v>99</v>
      </c>
      <c r="L1613">
        <v>3</v>
      </c>
      <c r="M1613">
        <v>99</v>
      </c>
      <c r="N1613">
        <v>99</v>
      </c>
      <c r="O1613">
        <v>99</v>
      </c>
      <c r="P1613">
        <v>99</v>
      </c>
      <c r="Q1613">
        <v>1</v>
      </c>
      <c r="R1613">
        <v>1</v>
      </c>
      <c r="S1613">
        <v>3</v>
      </c>
      <c r="T1613">
        <v>2</v>
      </c>
      <c r="U1613">
        <v>14.9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G1613">
        <v>0.19230769230769224</v>
      </c>
      <c r="AH1613">
        <v>6.9068456574946244E-2</v>
      </c>
      <c r="AI1613">
        <v>1</v>
      </c>
      <c r="AJ1613">
        <v>99.9</v>
      </c>
      <c r="AK1613">
        <v>14.944789549223811</v>
      </c>
    </row>
    <row r="1614" spans="1:37">
      <c r="A1614">
        <v>18</v>
      </c>
      <c r="B1614">
        <v>59</v>
      </c>
      <c r="C1614">
        <v>2024</v>
      </c>
      <c r="E1614">
        <v>99</v>
      </c>
      <c r="G1614">
        <v>99</v>
      </c>
      <c r="H1614">
        <v>2</v>
      </c>
      <c r="I1614">
        <v>99</v>
      </c>
      <c r="J1614">
        <v>143</v>
      </c>
      <c r="K1614">
        <v>99</v>
      </c>
      <c r="L1614">
        <v>3</v>
      </c>
      <c r="M1614">
        <v>99</v>
      </c>
      <c r="N1614">
        <v>99</v>
      </c>
      <c r="O1614">
        <v>99</v>
      </c>
      <c r="P1614">
        <v>99</v>
      </c>
      <c r="R1614">
        <v>0</v>
      </c>
    </row>
    <row r="1615" spans="1:37">
      <c r="A1615">
        <v>18</v>
      </c>
      <c r="B1615">
        <v>60</v>
      </c>
      <c r="C1615">
        <v>2024</v>
      </c>
      <c r="E1615">
        <v>99</v>
      </c>
      <c r="G1615">
        <v>99</v>
      </c>
      <c r="H1615">
        <v>2</v>
      </c>
      <c r="I1615">
        <v>99</v>
      </c>
      <c r="J1615">
        <v>147</v>
      </c>
      <c r="K1615">
        <v>99</v>
      </c>
      <c r="L1615">
        <v>3</v>
      </c>
      <c r="M1615">
        <v>99</v>
      </c>
      <c r="N1615">
        <v>99</v>
      </c>
      <c r="O1615">
        <v>99</v>
      </c>
      <c r="P1615">
        <v>99</v>
      </c>
      <c r="R1615">
        <v>0</v>
      </c>
    </row>
    <row r="1616" spans="1:37">
      <c r="A1616">
        <v>18</v>
      </c>
      <c r="B1616">
        <v>61</v>
      </c>
      <c r="C1616">
        <v>2024</v>
      </c>
      <c r="E1616">
        <v>99</v>
      </c>
      <c r="G1616">
        <v>99</v>
      </c>
      <c r="H1616">
        <v>1</v>
      </c>
      <c r="I1616">
        <v>99</v>
      </c>
      <c r="J1616">
        <v>155</v>
      </c>
      <c r="K1616">
        <v>99</v>
      </c>
      <c r="L1616">
        <v>3</v>
      </c>
      <c r="M1616">
        <v>99</v>
      </c>
      <c r="N1616">
        <v>99</v>
      </c>
      <c r="O1616">
        <v>99</v>
      </c>
      <c r="P1616">
        <v>99</v>
      </c>
      <c r="R1616">
        <v>0</v>
      </c>
    </row>
    <row r="1617" spans="1:37">
      <c r="A1617">
        <v>18</v>
      </c>
      <c r="B1617">
        <v>62</v>
      </c>
      <c r="C1617">
        <v>2024</v>
      </c>
      <c r="E1617">
        <v>99</v>
      </c>
      <c r="G1617">
        <v>99</v>
      </c>
      <c r="H1617">
        <v>2</v>
      </c>
      <c r="I1617">
        <v>99</v>
      </c>
      <c r="J1617">
        <v>160</v>
      </c>
      <c r="K1617">
        <v>99</v>
      </c>
      <c r="L1617">
        <v>3</v>
      </c>
      <c r="M1617">
        <v>99</v>
      </c>
      <c r="N1617">
        <v>99</v>
      </c>
      <c r="O1617">
        <v>99</v>
      </c>
      <c r="P1617">
        <v>99</v>
      </c>
      <c r="R1617">
        <v>0</v>
      </c>
    </row>
    <row r="1618" spans="1:37">
      <c r="A1618">
        <v>18</v>
      </c>
      <c r="B1618">
        <v>63</v>
      </c>
      <c r="C1618">
        <v>2024</v>
      </c>
      <c r="E1618">
        <v>99</v>
      </c>
      <c r="G1618">
        <v>99</v>
      </c>
      <c r="H1618">
        <v>1</v>
      </c>
      <c r="I1618">
        <v>99</v>
      </c>
      <c r="J1618">
        <v>171</v>
      </c>
      <c r="K1618">
        <v>99</v>
      </c>
      <c r="L1618">
        <v>3</v>
      </c>
      <c r="M1618">
        <v>99</v>
      </c>
      <c r="N1618">
        <v>99</v>
      </c>
      <c r="O1618">
        <v>99</v>
      </c>
      <c r="P1618">
        <v>99</v>
      </c>
      <c r="R1618">
        <v>0</v>
      </c>
    </row>
    <row r="1619" spans="1:37">
      <c r="A1619">
        <v>18</v>
      </c>
      <c r="B1619">
        <v>64</v>
      </c>
      <c r="C1619">
        <v>2024</v>
      </c>
      <c r="E1619">
        <v>99</v>
      </c>
      <c r="G1619">
        <v>99</v>
      </c>
      <c r="H1619">
        <v>2</v>
      </c>
      <c r="I1619">
        <v>99</v>
      </c>
      <c r="J1619">
        <v>175</v>
      </c>
      <c r="K1619">
        <v>99</v>
      </c>
      <c r="L1619">
        <v>3</v>
      </c>
      <c r="M1619">
        <v>99</v>
      </c>
      <c r="N1619">
        <v>99</v>
      </c>
      <c r="O1619">
        <v>99</v>
      </c>
      <c r="P1619">
        <v>99</v>
      </c>
      <c r="R1619">
        <v>0</v>
      </c>
    </row>
    <row r="1620" spans="1:37">
      <c r="A1620">
        <v>18</v>
      </c>
      <c r="B1620">
        <v>65</v>
      </c>
      <c r="C1620">
        <v>2024</v>
      </c>
      <c r="E1620">
        <v>99</v>
      </c>
      <c r="G1620">
        <v>99</v>
      </c>
      <c r="H1620">
        <v>2</v>
      </c>
      <c r="I1620">
        <v>99</v>
      </c>
      <c r="J1620">
        <v>177</v>
      </c>
      <c r="K1620">
        <v>99</v>
      </c>
      <c r="L1620">
        <v>3</v>
      </c>
      <c r="M1620">
        <v>99</v>
      </c>
      <c r="N1620">
        <v>99</v>
      </c>
      <c r="O1620">
        <v>99</v>
      </c>
      <c r="P1620">
        <v>99</v>
      </c>
      <c r="Q1620">
        <v>1</v>
      </c>
      <c r="R1620">
        <v>1</v>
      </c>
      <c r="S1620">
        <v>3</v>
      </c>
      <c r="T1620">
        <v>5</v>
      </c>
      <c r="U1620">
        <v>31.9</v>
      </c>
      <c r="V1620">
        <v>0</v>
      </c>
      <c r="W1620">
        <v>0</v>
      </c>
      <c r="X1620">
        <v>100</v>
      </c>
      <c r="Y1620">
        <v>100</v>
      </c>
      <c r="Z1620">
        <v>0</v>
      </c>
      <c r="AA1620">
        <v>0</v>
      </c>
      <c r="AB1620">
        <v>0</v>
      </c>
      <c r="AC1620">
        <v>0</v>
      </c>
      <c r="AG1620">
        <v>0.68027210884353739</v>
      </c>
      <c r="AH1620">
        <v>0.56434207267452152</v>
      </c>
      <c r="AI1620">
        <v>1</v>
      </c>
      <c r="AJ1620">
        <v>115.8</v>
      </c>
      <c r="AK1620">
        <v>20.543053864392121</v>
      </c>
    </row>
    <row r="1621" spans="1:37">
      <c r="A1621">
        <v>18</v>
      </c>
      <c r="B1621">
        <v>66</v>
      </c>
      <c r="C1621">
        <v>2024</v>
      </c>
      <c r="E1621">
        <v>99</v>
      </c>
      <c r="G1621">
        <v>99</v>
      </c>
      <c r="H1621">
        <v>2</v>
      </c>
      <c r="I1621">
        <v>99</v>
      </c>
      <c r="J1621">
        <v>178</v>
      </c>
      <c r="K1621">
        <v>99</v>
      </c>
      <c r="L1621">
        <v>3</v>
      </c>
      <c r="M1621">
        <v>99</v>
      </c>
      <c r="N1621">
        <v>99</v>
      </c>
      <c r="O1621">
        <v>99</v>
      </c>
      <c r="P1621">
        <v>99</v>
      </c>
      <c r="R1621">
        <v>0</v>
      </c>
    </row>
    <row r="1622" spans="1:37">
      <c r="A1622">
        <v>18</v>
      </c>
      <c r="B1622">
        <v>67</v>
      </c>
      <c r="C1622">
        <v>2024</v>
      </c>
      <c r="E1622">
        <v>99</v>
      </c>
      <c r="G1622">
        <v>99</v>
      </c>
      <c r="H1622">
        <v>2</v>
      </c>
      <c r="I1622">
        <v>99</v>
      </c>
      <c r="J1622">
        <v>181</v>
      </c>
      <c r="K1622">
        <v>99</v>
      </c>
      <c r="L1622">
        <v>3</v>
      </c>
      <c r="M1622">
        <v>99</v>
      </c>
      <c r="N1622">
        <v>99</v>
      </c>
      <c r="O1622">
        <v>99</v>
      </c>
      <c r="P1622">
        <v>99</v>
      </c>
      <c r="Q1622">
        <v>2</v>
      </c>
      <c r="R1622">
        <v>2</v>
      </c>
      <c r="S1622">
        <v>3</v>
      </c>
      <c r="T1622">
        <v>4.5</v>
      </c>
      <c r="U1622">
        <v>12.9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0.80000000000000926</v>
      </c>
      <c r="AB1622">
        <v>0</v>
      </c>
      <c r="AC1622">
        <v>0.5</v>
      </c>
      <c r="AE1622">
        <v>-99.999999999998522</v>
      </c>
      <c r="AG1622">
        <v>1.041666666666667</v>
      </c>
      <c r="AH1622">
        <v>0.38540250661010128</v>
      </c>
      <c r="AI1622">
        <v>2</v>
      </c>
      <c r="AJ1622">
        <v>99.1</v>
      </c>
      <c r="AK1622">
        <v>13.257898343086637</v>
      </c>
    </row>
    <row r="1623" spans="1:37">
      <c r="A1623">
        <v>18</v>
      </c>
      <c r="B1623">
        <v>68</v>
      </c>
      <c r="C1623">
        <v>2024</v>
      </c>
      <c r="E1623">
        <v>99</v>
      </c>
      <c r="G1623">
        <v>99</v>
      </c>
      <c r="H1623">
        <v>1</v>
      </c>
      <c r="I1623">
        <v>99</v>
      </c>
      <c r="J1623">
        <v>262</v>
      </c>
      <c r="K1623">
        <v>99</v>
      </c>
      <c r="L1623">
        <v>3</v>
      </c>
      <c r="M1623">
        <v>99</v>
      </c>
      <c r="N1623">
        <v>99</v>
      </c>
      <c r="O1623">
        <v>99</v>
      </c>
      <c r="P1623">
        <v>99</v>
      </c>
      <c r="R1623">
        <v>0</v>
      </c>
    </row>
    <row r="1624" spans="1:37">
      <c r="A1624">
        <v>18</v>
      </c>
      <c r="B1624">
        <v>69</v>
      </c>
      <c r="C1624">
        <v>2024</v>
      </c>
      <c r="E1624">
        <v>99</v>
      </c>
      <c r="G1624">
        <v>99</v>
      </c>
      <c r="H1624">
        <v>2</v>
      </c>
      <c r="I1624">
        <v>99</v>
      </c>
      <c r="J1624">
        <v>267</v>
      </c>
      <c r="K1624">
        <v>99</v>
      </c>
      <c r="L1624">
        <v>3</v>
      </c>
      <c r="M1624">
        <v>99</v>
      </c>
      <c r="N1624">
        <v>99</v>
      </c>
      <c r="O1624">
        <v>99</v>
      </c>
      <c r="P1624">
        <v>99</v>
      </c>
      <c r="R1624">
        <v>0</v>
      </c>
    </row>
    <row r="1625" spans="1:37">
      <c r="A1625">
        <v>18</v>
      </c>
      <c r="B1625">
        <v>70</v>
      </c>
      <c r="C1625">
        <v>2024</v>
      </c>
      <c r="E1625">
        <v>99</v>
      </c>
      <c r="G1625">
        <v>99</v>
      </c>
      <c r="H1625">
        <v>1</v>
      </c>
      <c r="I1625">
        <v>99</v>
      </c>
      <c r="J1625">
        <v>309</v>
      </c>
      <c r="K1625">
        <v>99</v>
      </c>
      <c r="L1625">
        <v>3</v>
      </c>
      <c r="M1625">
        <v>99</v>
      </c>
      <c r="N1625">
        <v>99</v>
      </c>
      <c r="O1625">
        <v>99</v>
      </c>
      <c r="P1625">
        <v>99</v>
      </c>
      <c r="Q1625">
        <v>1</v>
      </c>
      <c r="R1625">
        <v>1</v>
      </c>
      <c r="S1625">
        <v>3</v>
      </c>
      <c r="T1625">
        <v>5</v>
      </c>
      <c r="U1625">
        <v>22.5</v>
      </c>
      <c r="V1625">
        <v>0</v>
      </c>
      <c r="W1625">
        <v>0</v>
      </c>
      <c r="X1625">
        <v>100</v>
      </c>
      <c r="Y1625">
        <v>0</v>
      </c>
      <c r="Z1625">
        <v>0</v>
      </c>
      <c r="AA1625">
        <v>0</v>
      </c>
      <c r="AB1625">
        <v>0</v>
      </c>
      <c r="AC1625">
        <v>0</v>
      </c>
      <c r="AG1625">
        <v>0.27027027027027034</v>
      </c>
      <c r="AH1625">
        <v>0.14484263652223173</v>
      </c>
      <c r="AI1625">
        <v>1</v>
      </c>
      <c r="AJ1625">
        <v>110.6</v>
      </c>
      <c r="AK1625">
        <v>16.630953037813427</v>
      </c>
    </row>
    <row r="1626" spans="1:37">
      <c r="A1626">
        <v>18</v>
      </c>
      <c r="B1626">
        <v>71</v>
      </c>
      <c r="C1626">
        <v>2024</v>
      </c>
      <c r="E1626">
        <v>99</v>
      </c>
      <c r="G1626">
        <v>99</v>
      </c>
      <c r="H1626">
        <v>2</v>
      </c>
      <c r="I1626">
        <v>99</v>
      </c>
      <c r="J1626">
        <v>470</v>
      </c>
      <c r="K1626">
        <v>99</v>
      </c>
      <c r="L1626">
        <v>3</v>
      </c>
      <c r="M1626">
        <v>99</v>
      </c>
      <c r="N1626">
        <v>99</v>
      </c>
      <c r="O1626">
        <v>99</v>
      </c>
      <c r="P1626">
        <v>99</v>
      </c>
      <c r="R1626">
        <v>0</v>
      </c>
    </row>
    <row r="1627" spans="1:37">
      <c r="A1627">
        <v>18</v>
      </c>
      <c r="B1627">
        <v>72</v>
      </c>
      <c r="C1627">
        <v>2024</v>
      </c>
      <c r="E1627">
        <v>99</v>
      </c>
      <c r="G1627">
        <v>99</v>
      </c>
      <c r="H1627">
        <v>2</v>
      </c>
      <c r="I1627">
        <v>99</v>
      </c>
      <c r="J1627">
        <v>629</v>
      </c>
      <c r="K1627">
        <v>99</v>
      </c>
      <c r="L1627">
        <v>3</v>
      </c>
      <c r="M1627">
        <v>99</v>
      </c>
      <c r="N1627">
        <v>99</v>
      </c>
      <c r="O1627">
        <v>99</v>
      </c>
      <c r="P1627">
        <v>99</v>
      </c>
      <c r="R1627">
        <v>0</v>
      </c>
    </row>
    <row r="1628" spans="1:37">
      <c r="A1628">
        <v>18</v>
      </c>
      <c r="B1628">
        <v>73</v>
      </c>
      <c r="C1628">
        <v>2024</v>
      </c>
      <c r="E1628">
        <v>99</v>
      </c>
      <c r="G1628">
        <v>99</v>
      </c>
      <c r="H1628">
        <v>1</v>
      </c>
      <c r="I1628">
        <v>99</v>
      </c>
      <c r="J1628">
        <v>643</v>
      </c>
      <c r="K1628">
        <v>99</v>
      </c>
      <c r="L1628">
        <v>3</v>
      </c>
      <c r="M1628">
        <v>99</v>
      </c>
      <c r="N1628">
        <v>99</v>
      </c>
      <c r="O1628">
        <v>99</v>
      </c>
      <c r="P1628">
        <v>99</v>
      </c>
      <c r="Q1628">
        <v>2</v>
      </c>
      <c r="R1628">
        <v>2</v>
      </c>
      <c r="S1628">
        <v>3</v>
      </c>
      <c r="T1628">
        <v>6</v>
      </c>
      <c r="U1628">
        <v>23.3</v>
      </c>
      <c r="V1628">
        <v>0</v>
      </c>
      <c r="W1628">
        <v>0</v>
      </c>
      <c r="X1628">
        <v>50</v>
      </c>
      <c r="Y1628">
        <v>50</v>
      </c>
      <c r="Z1628">
        <v>0</v>
      </c>
      <c r="AA1628">
        <v>9.3000000000000007</v>
      </c>
      <c r="AB1628">
        <v>0</v>
      </c>
      <c r="AC1628">
        <v>1</v>
      </c>
      <c r="AE1628">
        <v>100.00000000000011</v>
      </c>
      <c r="AG1628">
        <v>0.90090090090090069</v>
      </c>
      <c r="AH1628">
        <v>0.5791121936670478</v>
      </c>
      <c r="AI1628">
        <v>1</v>
      </c>
      <c r="AJ1628">
        <v>100.9</v>
      </c>
      <c r="AK1628">
        <v>13.628703300655538</v>
      </c>
    </row>
    <row r="1629" spans="1:37">
      <c r="A1629">
        <v>18</v>
      </c>
      <c r="B1629">
        <v>74</v>
      </c>
      <c r="C1629">
        <v>2024</v>
      </c>
      <c r="E1629">
        <v>99</v>
      </c>
      <c r="G1629">
        <v>99</v>
      </c>
      <c r="H1629">
        <v>2</v>
      </c>
      <c r="I1629">
        <v>99</v>
      </c>
      <c r="J1629">
        <v>704</v>
      </c>
      <c r="K1629">
        <v>99</v>
      </c>
      <c r="L1629">
        <v>3</v>
      </c>
      <c r="M1629">
        <v>99</v>
      </c>
      <c r="N1629">
        <v>99</v>
      </c>
      <c r="O1629">
        <v>99</v>
      </c>
      <c r="P1629">
        <v>99</v>
      </c>
      <c r="R1629">
        <v>0</v>
      </c>
    </row>
    <row r="1630" spans="1:37">
      <c r="A1630">
        <v>18</v>
      </c>
      <c r="B1630">
        <v>75</v>
      </c>
      <c r="C1630">
        <v>2024</v>
      </c>
      <c r="E1630">
        <v>99</v>
      </c>
      <c r="G1630">
        <v>99</v>
      </c>
      <c r="H1630">
        <v>1</v>
      </c>
      <c r="I1630">
        <v>99</v>
      </c>
      <c r="J1630">
        <v>802</v>
      </c>
      <c r="K1630">
        <v>99</v>
      </c>
      <c r="L1630">
        <v>3</v>
      </c>
      <c r="M1630">
        <v>99</v>
      </c>
      <c r="N1630">
        <v>99</v>
      </c>
      <c r="O1630">
        <v>99</v>
      </c>
      <c r="P1630">
        <v>99</v>
      </c>
      <c r="Q1630">
        <v>1</v>
      </c>
      <c r="R1630">
        <v>1</v>
      </c>
      <c r="S1630">
        <v>3</v>
      </c>
      <c r="T1630">
        <v>5</v>
      </c>
      <c r="U1630">
        <v>17.2</v>
      </c>
      <c r="V1630">
        <v>0</v>
      </c>
      <c r="W1630">
        <v>0</v>
      </c>
      <c r="X1630">
        <v>100</v>
      </c>
      <c r="Y1630">
        <v>0</v>
      </c>
      <c r="Z1630">
        <v>0</v>
      </c>
      <c r="AA1630">
        <v>0</v>
      </c>
      <c r="AB1630">
        <v>0</v>
      </c>
      <c r="AC1630">
        <v>0</v>
      </c>
      <c r="AG1630">
        <v>2.3255813953488378</v>
      </c>
      <c r="AH1630">
        <v>0.91029372849960322</v>
      </c>
      <c r="AI1630">
        <v>1</v>
      </c>
      <c r="AJ1630">
        <v>107.1</v>
      </c>
      <c r="AK1630">
        <v>14.001031555304325</v>
      </c>
    </row>
    <row r="1631" spans="1:37">
      <c r="A1631">
        <v>18</v>
      </c>
      <c r="B1631">
        <v>76</v>
      </c>
      <c r="C1631">
        <v>2024</v>
      </c>
      <c r="E1631">
        <v>99</v>
      </c>
      <c r="G1631">
        <v>99</v>
      </c>
      <c r="H1631">
        <v>1</v>
      </c>
      <c r="I1631">
        <v>99</v>
      </c>
      <c r="J1631">
        <v>103</v>
      </c>
      <c r="K1631">
        <v>99</v>
      </c>
      <c r="L1631">
        <v>4</v>
      </c>
      <c r="M1631">
        <v>99</v>
      </c>
      <c r="N1631">
        <v>99</v>
      </c>
      <c r="O1631">
        <v>99</v>
      </c>
      <c r="P1631">
        <v>99</v>
      </c>
      <c r="R1631">
        <v>0</v>
      </c>
    </row>
    <row r="1632" spans="1:37">
      <c r="A1632">
        <v>18</v>
      </c>
      <c r="B1632">
        <v>77</v>
      </c>
      <c r="C1632">
        <v>2024</v>
      </c>
      <c r="E1632">
        <v>99</v>
      </c>
      <c r="G1632">
        <v>99</v>
      </c>
      <c r="H1632">
        <v>2</v>
      </c>
      <c r="I1632">
        <v>99</v>
      </c>
      <c r="J1632">
        <v>106</v>
      </c>
      <c r="K1632">
        <v>99</v>
      </c>
      <c r="L1632">
        <v>4</v>
      </c>
      <c r="M1632">
        <v>99</v>
      </c>
      <c r="N1632">
        <v>99</v>
      </c>
      <c r="O1632">
        <v>99</v>
      </c>
      <c r="P1632">
        <v>99</v>
      </c>
      <c r="Q1632">
        <v>5</v>
      </c>
      <c r="R1632">
        <v>6</v>
      </c>
      <c r="S1632">
        <v>4</v>
      </c>
      <c r="T1632">
        <v>5</v>
      </c>
      <c r="U1632">
        <v>27.36666666666666</v>
      </c>
      <c r="V1632">
        <v>0</v>
      </c>
      <c r="W1632">
        <v>0</v>
      </c>
      <c r="X1632">
        <v>100</v>
      </c>
      <c r="Y1632">
        <v>83.333333333333314</v>
      </c>
      <c r="Z1632">
        <v>0</v>
      </c>
      <c r="AA1632">
        <v>5.4266830466583293</v>
      </c>
      <c r="AB1632">
        <v>0</v>
      </c>
      <c r="AC1632">
        <v>1.1547005383792519</v>
      </c>
      <c r="AE1632">
        <v>-15.692673401648026</v>
      </c>
      <c r="AG1632">
        <v>3.6809815950920246</v>
      </c>
      <c r="AH1632">
        <v>2.330863356329671</v>
      </c>
      <c r="AI1632">
        <v>6</v>
      </c>
      <c r="AJ1632">
        <v>114.34999999999998</v>
      </c>
      <c r="AK1632">
        <v>18.40155974239136</v>
      </c>
    </row>
    <row r="1633" spans="1:37">
      <c r="A1633">
        <v>18</v>
      </c>
      <c r="B1633">
        <v>78</v>
      </c>
      <c r="C1633">
        <v>2024</v>
      </c>
      <c r="E1633">
        <v>99</v>
      </c>
      <c r="G1633">
        <v>99</v>
      </c>
      <c r="H1633">
        <v>1</v>
      </c>
      <c r="I1633">
        <v>99</v>
      </c>
      <c r="J1633">
        <v>110</v>
      </c>
      <c r="K1633">
        <v>99</v>
      </c>
      <c r="L1633">
        <v>4</v>
      </c>
      <c r="M1633">
        <v>99</v>
      </c>
      <c r="N1633">
        <v>99</v>
      </c>
      <c r="O1633">
        <v>99</v>
      </c>
      <c r="P1633">
        <v>99</v>
      </c>
      <c r="Q1633">
        <v>6</v>
      </c>
      <c r="R1633">
        <v>7</v>
      </c>
      <c r="S1633">
        <v>4</v>
      </c>
      <c r="T1633">
        <v>4.2857142857142847</v>
      </c>
      <c r="U1633">
        <v>28.085714285714278</v>
      </c>
      <c r="V1633">
        <v>0</v>
      </c>
      <c r="W1633">
        <v>0</v>
      </c>
      <c r="X1633">
        <v>100</v>
      </c>
      <c r="Y1633">
        <v>71.428571428571445</v>
      </c>
      <c r="Z1633">
        <v>14.285714285714288</v>
      </c>
      <c r="AA1633">
        <v>7.0080420276439961</v>
      </c>
      <c r="AB1633">
        <v>0</v>
      </c>
      <c r="AC1633">
        <v>1.0301575072754261</v>
      </c>
      <c r="AE1633">
        <v>61.399298806015381</v>
      </c>
      <c r="AG1633">
        <v>1.1456628477905075</v>
      </c>
      <c r="AH1633">
        <v>0.77216134480185405</v>
      </c>
      <c r="AI1633">
        <v>7</v>
      </c>
      <c r="AJ1633">
        <v>116.8142857142857</v>
      </c>
      <c r="AK1633">
        <v>17.28544901538957</v>
      </c>
    </row>
    <row r="1634" spans="1:37">
      <c r="A1634">
        <v>18</v>
      </c>
      <c r="B1634">
        <v>79</v>
      </c>
      <c r="C1634">
        <v>2024</v>
      </c>
      <c r="E1634">
        <v>99</v>
      </c>
      <c r="G1634">
        <v>99</v>
      </c>
      <c r="H1634">
        <v>1</v>
      </c>
      <c r="I1634">
        <v>99</v>
      </c>
      <c r="J1634">
        <v>111</v>
      </c>
      <c r="K1634">
        <v>99</v>
      </c>
      <c r="L1634">
        <v>4</v>
      </c>
      <c r="M1634">
        <v>99</v>
      </c>
      <c r="N1634">
        <v>99</v>
      </c>
      <c r="O1634">
        <v>99</v>
      </c>
      <c r="P1634">
        <v>99</v>
      </c>
      <c r="Q1634">
        <v>4</v>
      </c>
      <c r="R1634">
        <v>4</v>
      </c>
      <c r="S1634">
        <v>4</v>
      </c>
      <c r="T1634">
        <v>4.5</v>
      </c>
      <c r="U1634">
        <v>23.975000000000001</v>
      </c>
      <c r="V1634">
        <v>0</v>
      </c>
      <c r="W1634">
        <v>0</v>
      </c>
      <c r="X1634">
        <v>100</v>
      </c>
      <c r="Y1634">
        <v>75</v>
      </c>
      <c r="Z1634">
        <v>0</v>
      </c>
      <c r="AA1634">
        <v>3.041689497631197</v>
      </c>
      <c r="AB1634">
        <v>0</v>
      </c>
      <c r="AC1634">
        <v>0.5</v>
      </c>
      <c r="AE1634">
        <v>-41.917493583514954</v>
      </c>
      <c r="AG1634">
        <v>0.76045627376425851</v>
      </c>
      <c r="AH1634">
        <v>0.39112524980627272</v>
      </c>
      <c r="AI1634">
        <v>4</v>
      </c>
      <c r="AJ1634">
        <v>114.75</v>
      </c>
      <c r="AK1634">
        <v>15.831566645706539</v>
      </c>
    </row>
    <row r="1635" spans="1:37">
      <c r="A1635">
        <v>18</v>
      </c>
      <c r="B1635">
        <v>80</v>
      </c>
      <c r="C1635">
        <v>2024</v>
      </c>
      <c r="E1635">
        <v>99</v>
      </c>
      <c r="G1635">
        <v>99</v>
      </c>
      <c r="H1635">
        <v>1</v>
      </c>
      <c r="I1635">
        <v>99</v>
      </c>
      <c r="J1635">
        <v>116</v>
      </c>
      <c r="K1635">
        <v>99</v>
      </c>
      <c r="L1635">
        <v>4</v>
      </c>
      <c r="M1635">
        <v>99</v>
      </c>
      <c r="N1635">
        <v>99</v>
      </c>
      <c r="O1635">
        <v>99</v>
      </c>
      <c r="P1635">
        <v>99</v>
      </c>
      <c r="Q1635">
        <v>7</v>
      </c>
      <c r="R1635">
        <v>7</v>
      </c>
      <c r="S1635">
        <v>4</v>
      </c>
      <c r="T1635">
        <v>3.5714285714285721</v>
      </c>
      <c r="U1635">
        <v>22.75714285714287</v>
      </c>
      <c r="V1635">
        <v>0</v>
      </c>
      <c r="W1635">
        <v>0</v>
      </c>
      <c r="X1635">
        <v>85.714285714285694</v>
      </c>
      <c r="Y1635">
        <v>42.857142857142847</v>
      </c>
      <c r="Z1635">
        <v>0</v>
      </c>
      <c r="AA1635">
        <v>4.5468535880343008</v>
      </c>
      <c r="AB1635">
        <v>0</v>
      </c>
      <c r="AC1635">
        <v>1.0497813183356473</v>
      </c>
      <c r="AE1635">
        <v>-86.580310263752949</v>
      </c>
      <c r="AG1635">
        <v>1.9073569482288832</v>
      </c>
      <c r="AH1635">
        <v>1.0235749946989998</v>
      </c>
      <c r="AI1635">
        <v>2</v>
      </c>
      <c r="AJ1635">
        <v>101.65</v>
      </c>
      <c r="AK1635">
        <v>16.030566416535063</v>
      </c>
    </row>
    <row r="1636" spans="1:37">
      <c r="A1636">
        <v>18</v>
      </c>
      <c r="B1636">
        <v>81</v>
      </c>
      <c r="C1636">
        <v>2024</v>
      </c>
      <c r="E1636">
        <v>99</v>
      </c>
      <c r="G1636">
        <v>99</v>
      </c>
      <c r="H1636">
        <v>2</v>
      </c>
      <c r="I1636">
        <v>99</v>
      </c>
      <c r="J1636">
        <v>117</v>
      </c>
      <c r="K1636">
        <v>99</v>
      </c>
      <c r="L1636">
        <v>4</v>
      </c>
      <c r="M1636">
        <v>99</v>
      </c>
      <c r="N1636">
        <v>99</v>
      </c>
      <c r="O1636">
        <v>99</v>
      </c>
      <c r="P1636">
        <v>99</v>
      </c>
      <c r="Q1636">
        <v>5</v>
      </c>
      <c r="R1636">
        <v>7</v>
      </c>
      <c r="S1636">
        <v>4</v>
      </c>
      <c r="T1636">
        <v>3.8571428571428559</v>
      </c>
      <c r="U1636">
        <v>22.81428571428572</v>
      </c>
      <c r="V1636">
        <v>0</v>
      </c>
      <c r="W1636">
        <v>0</v>
      </c>
      <c r="X1636">
        <v>100</v>
      </c>
      <c r="Y1636">
        <v>57.142857142857153</v>
      </c>
      <c r="Z1636">
        <v>0</v>
      </c>
      <c r="AA1636">
        <v>4.7621809443718988</v>
      </c>
      <c r="AB1636">
        <v>0</v>
      </c>
      <c r="AC1636">
        <v>0.83299312783504187</v>
      </c>
      <c r="AE1636">
        <v>72.076675009472353</v>
      </c>
      <c r="AG1636">
        <v>2.0114942528735633</v>
      </c>
      <c r="AH1636">
        <v>1.0422445130427402</v>
      </c>
      <c r="AI1636">
        <v>7</v>
      </c>
      <c r="AJ1636">
        <v>110.24285714285718</v>
      </c>
      <c r="AK1636">
        <v>16.837688494215229</v>
      </c>
    </row>
    <row r="1637" spans="1:37">
      <c r="A1637">
        <v>18</v>
      </c>
      <c r="B1637">
        <v>82</v>
      </c>
      <c r="C1637">
        <v>2024</v>
      </c>
      <c r="E1637">
        <v>99</v>
      </c>
      <c r="G1637">
        <v>99</v>
      </c>
      <c r="H1637">
        <v>1</v>
      </c>
      <c r="I1637">
        <v>99</v>
      </c>
      <c r="J1637">
        <v>134</v>
      </c>
      <c r="K1637">
        <v>99</v>
      </c>
      <c r="L1637">
        <v>4</v>
      </c>
      <c r="M1637">
        <v>99</v>
      </c>
      <c r="N1637">
        <v>99</v>
      </c>
      <c r="O1637">
        <v>99</v>
      </c>
      <c r="P1637">
        <v>99</v>
      </c>
      <c r="Q1637">
        <v>2</v>
      </c>
      <c r="R1637">
        <v>2</v>
      </c>
      <c r="S1637">
        <v>4</v>
      </c>
      <c r="T1637">
        <v>4.5</v>
      </c>
      <c r="U1637">
        <v>23</v>
      </c>
      <c r="V1637">
        <v>0</v>
      </c>
      <c r="W1637">
        <v>0</v>
      </c>
      <c r="X1637">
        <v>50</v>
      </c>
      <c r="Y1637">
        <v>50</v>
      </c>
      <c r="Z1637">
        <v>0</v>
      </c>
      <c r="AA1637">
        <v>7</v>
      </c>
      <c r="AB1637">
        <v>0</v>
      </c>
      <c r="AC1637">
        <v>1.5</v>
      </c>
      <c r="AE1637">
        <v>100</v>
      </c>
      <c r="AG1637">
        <v>0.36832412523020258</v>
      </c>
      <c r="AH1637">
        <v>0.19969438077377225</v>
      </c>
      <c r="AI1637">
        <v>2</v>
      </c>
      <c r="AJ1637">
        <v>109.65</v>
      </c>
      <c r="AK1637">
        <v>16.830948927341652</v>
      </c>
    </row>
    <row r="1638" spans="1:37">
      <c r="A1638">
        <v>18</v>
      </c>
      <c r="B1638">
        <v>83</v>
      </c>
      <c r="C1638">
        <v>2024</v>
      </c>
      <c r="E1638">
        <v>99</v>
      </c>
      <c r="G1638">
        <v>99</v>
      </c>
      <c r="H1638">
        <v>2</v>
      </c>
      <c r="I1638">
        <v>99</v>
      </c>
      <c r="J1638">
        <v>141</v>
      </c>
      <c r="K1638">
        <v>99</v>
      </c>
      <c r="L1638">
        <v>4</v>
      </c>
      <c r="M1638">
        <v>99</v>
      </c>
      <c r="N1638">
        <v>99</v>
      </c>
      <c r="O1638">
        <v>99</v>
      </c>
      <c r="P1638">
        <v>99</v>
      </c>
      <c r="Q1638">
        <v>5</v>
      </c>
      <c r="R1638">
        <v>5</v>
      </c>
      <c r="S1638">
        <v>4</v>
      </c>
      <c r="T1638">
        <v>5.2</v>
      </c>
      <c r="U1638">
        <v>20.92</v>
      </c>
      <c r="V1638">
        <v>0</v>
      </c>
      <c r="W1638">
        <v>0</v>
      </c>
      <c r="X1638">
        <v>60</v>
      </c>
      <c r="Y1638">
        <v>40</v>
      </c>
      <c r="Z1638">
        <v>0</v>
      </c>
      <c r="AA1638">
        <v>6.0598349812515604</v>
      </c>
      <c r="AB1638">
        <v>0</v>
      </c>
      <c r="AC1638">
        <v>1.1661903789690584</v>
      </c>
      <c r="AE1638">
        <v>76.921757087363503</v>
      </c>
      <c r="AG1638">
        <v>0.96153846153846112</v>
      </c>
      <c r="AH1638">
        <v>0.48486983608989082</v>
      </c>
      <c r="AI1638">
        <v>5</v>
      </c>
      <c r="AJ1638">
        <v>109.4</v>
      </c>
      <c r="AK1638">
        <v>15.484245983874374</v>
      </c>
    </row>
    <row r="1639" spans="1:37">
      <c r="A1639">
        <v>18</v>
      </c>
      <c r="B1639">
        <v>84</v>
      </c>
      <c r="C1639">
        <v>2024</v>
      </c>
      <c r="E1639">
        <v>99</v>
      </c>
      <c r="G1639">
        <v>99</v>
      </c>
      <c r="H1639">
        <v>2</v>
      </c>
      <c r="I1639">
        <v>99</v>
      </c>
      <c r="J1639">
        <v>143</v>
      </c>
      <c r="K1639">
        <v>99</v>
      </c>
      <c r="L1639">
        <v>4</v>
      </c>
      <c r="M1639">
        <v>99</v>
      </c>
      <c r="N1639">
        <v>99</v>
      </c>
      <c r="O1639">
        <v>99</v>
      </c>
      <c r="P1639">
        <v>99</v>
      </c>
      <c r="R1639">
        <v>0</v>
      </c>
    </row>
    <row r="1640" spans="1:37">
      <c r="A1640">
        <v>18</v>
      </c>
      <c r="B1640">
        <v>85</v>
      </c>
      <c r="C1640">
        <v>2024</v>
      </c>
      <c r="E1640">
        <v>99</v>
      </c>
      <c r="G1640">
        <v>99</v>
      </c>
      <c r="H1640">
        <v>2</v>
      </c>
      <c r="I1640">
        <v>99</v>
      </c>
      <c r="J1640">
        <v>147</v>
      </c>
      <c r="K1640">
        <v>99</v>
      </c>
      <c r="L1640">
        <v>4</v>
      </c>
      <c r="M1640">
        <v>99</v>
      </c>
      <c r="N1640">
        <v>99</v>
      </c>
      <c r="O1640">
        <v>99</v>
      </c>
      <c r="P1640">
        <v>99</v>
      </c>
      <c r="Q1640">
        <v>1</v>
      </c>
      <c r="R1640">
        <v>2</v>
      </c>
      <c r="S1640">
        <v>4</v>
      </c>
      <c r="T1640">
        <v>6</v>
      </c>
      <c r="U1640">
        <v>20.05</v>
      </c>
      <c r="V1640">
        <v>0</v>
      </c>
      <c r="W1640">
        <v>0</v>
      </c>
      <c r="X1640">
        <v>100</v>
      </c>
      <c r="Y1640">
        <v>50</v>
      </c>
      <c r="Z1640">
        <v>0</v>
      </c>
      <c r="AA1640">
        <v>3.9499999999999944</v>
      </c>
      <c r="AB1640">
        <v>0</v>
      </c>
      <c r="AC1640">
        <v>0</v>
      </c>
      <c r="AG1640">
        <v>4.0816326530612246</v>
      </c>
      <c r="AH1640">
        <v>1.9614556838192136</v>
      </c>
      <c r="AI1640">
        <v>2</v>
      </c>
      <c r="AJ1640">
        <v>110</v>
      </c>
      <c r="AK1640">
        <v>14.842695082339878</v>
      </c>
    </row>
    <row r="1641" spans="1:37">
      <c r="A1641">
        <v>18</v>
      </c>
      <c r="B1641">
        <v>86</v>
      </c>
      <c r="C1641">
        <v>2024</v>
      </c>
      <c r="E1641">
        <v>99</v>
      </c>
      <c r="G1641">
        <v>99</v>
      </c>
      <c r="H1641">
        <v>1</v>
      </c>
      <c r="I1641">
        <v>99</v>
      </c>
      <c r="J1641">
        <v>155</v>
      </c>
      <c r="K1641">
        <v>99</v>
      </c>
      <c r="L1641">
        <v>4</v>
      </c>
      <c r="M1641">
        <v>99</v>
      </c>
      <c r="N1641">
        <v>99</v>
      </c>
      <c r="O1641">
        <v>99</v>
      </c>
      <c r="P1641">
        <v>99</v>
      </c>
      <c r="Q1641">
        <v>2</v>
      </c>
      <c r="R1641">
        <v>2</v>
      </c>
      <c r="S1641">
        <v>4</v>
      </c>
      <c r="T1641">
        <v>5</v>
      </c>
      <c r="U1641">
        <v>22.450000000000003</v>
      </c>
      <c r="V1641">
        <v>0</v>
      </c>
      <c r="W1641">
        <v>0</v>
      </c>
      <c r="X1641">
        <v>100</v>
      </c>
      <c r="Y1641">
        <v>50</v>
      </c>
      <c r="Z1641">
        <v>0</v>
      </c>
      <c r="AA1641">
        <v>3.8499999999999903</v>
      </c>
      <c r="AB1641">
        <v>0</v>
      </c>
      <c r="AC1641">
        <v>1</v>
      </c>
      <c r="AE1641">
        <v>-100.00000000000048</v>
      </c>
      <c r="AG1641">
        <v>1.0101010101010102</v>
      </c>
      <c r="AH1641">
        <v>0.48895761641329455</v>
      </c>
      <c r="AI1641">
        <v>2</v>
      </c>
      <c r="AJ1641">
        <v>109.5</v>
      </c>
      <c r="AK1641">
        <v>16.909565104399238</v>
      </c>
    </row>
    <row r="1642" spans="1:37">
      <c r="A1642">
        <v>18</v>
      </c>
      <c r="B1642">
        <v>87</v>
      </c>
      <c r="C1642">
        <v>2024</v>
      </c>
      <c r="E1642">
        <v>99</v>
      </c>
      <c r="G1642">
        <v>99</v>
      </c>
      <c r="H1642">
        <v>2</v>
      </c>
      <c r="I1642">
        <v>99</v>
      </c>
      <c r="J1642">
        <v>160</v>
      </c>
      <c r="K1642">
        <v>99</v>
      </c>
      <c r="L1642">
        <v>4</v>
      </c>
      <c r="M1642">
        <v>99</v>
      </c>
      <c r="N1642">
        <v>99</v>
      </c>
      <c r="O1642">
        <v>99</v>
      </c>
      <c r="P1642">
        <v>99</v>
      </c>
      <c r="Q1642">
        <v>3</v>
      </c>
      <c r="R1642">
        <v>4</v>
      </c>
      <c r="S1642">
        <v>4</v>
      </c>
      <c r="T1642">
        <v>4.25</v>
      </c>
      <c r="U1642">
        <v>14.025</v>
      </c>
      <c r="V1642">
        <v>0</v>
      </c>
      <c r="W1642">
        <v>0</v>
      </c>
      <c r="X1642">
        <v>25</v>
      </c>
      <c r="Y1642">
        <v>0</v>
      </c>
      <c r="Z1642">
        <v>0</v>
      </c>
      <c r="AA1642">
        <v>3.0433328769623662</v>
      </c>
      <c r="AB1642">
        <v>0</v>
      </c>
      <c r="AC1642">
        <v>0.4330127018922193</v>
      </c>
      <c r="AE1642">
        <v>82.99806593046128</v>
      </c>
      <c r="AG1642">
        <v>2.2727272727272729</v>
      </c>
      <c r="AH1642">
        <v>0.80274737068040347</v>
      </c>
      <c r="AI1642">
        <v>4</v>
      </c>
      <c r="AJ1642">
        <v>98.45</v>
      </c>
      <c r="AK1642">
        <v>14.483421185262756</v>
      </c>
    </row>
    <row r="1643" spans="1:37">
      <c r="A1643">
        <v>18</v>
      </c>
      <c r="B1643">
        <v>88</v>
      </c>
      <c r="C1643">
        <v>2024</v>
      </c>
      <c r="E1643">
        <v>99</v>
      </c>
      <c r="G1643">
        <v>99</v>
      </c>
      <c r="H1643">
        <v>1</v>
      </c>
      <c r="I1643">
        <v>99</v>
      </c>
      <c r="J1643">
        <v>171</v>
      </c>
      <c r="K1643">
        <v>99</v>
      </c>
      <c r="L1643">
        <v>4</v>
      </c>
      <c r="M1643">
        <v>99</v>
      </c>
      <c r="N1643">
        <v>99</v>
      </c>
      <c r="O1643">
        <v>99</v>
      </c>
      <c r="P1643">
        <v>99</v>
      </c>
      <c r="R1643">
        <v>0</v>
      </c>
    </row>
    <row r="1644" spans="1:37">
      <c r="A1644">
        <v>18</v>
      </c>
      <c r="B1644">
        <v>89</v>
      </c>
      <c r="C1644">
        <v>2024</v>
      </c>
      <c r="E1644">
        <v>99</v>
      </c>
      <c r="G1644">
        <v>99</v>
      </c>
      <c r="H1644">
        <v>2</v>
      </c>
      <c r="I1644">
        <v>99</v>
      </c>
      <c r="J1644">
        <v>175</v>
      </c>
      <c r="K1644">
        <v>99</v>
      </c>
      <c r="L1644">
        <v>4</v>
      </c>
      <c r="M1644">
        <v>99</v>
      </c>
      <c r="N1644">
        <v>99</v>
      </c>
      <c r="O1644">
        <v>99</v>
      </c>
      <c r="P1644">
        <v>99</v>
      </c>
      <c r="Q1644">
        <v>1</v>
      </c>
      <c r="R1644">
        <v>1</v>
      </c>
      <c r="S1644">
        <v>4</v>
      </c>
      <c r="T1644">
        <v>3</v>
      </c>
      <c r="U1644">
        <v>24</v>
      </c>
      <c r="V1644">
        <v>0</v>
      </c>
      <c r="W1644">
        <v>0</v>
      </c>
      <c r="X1644">
        <v>100</v>
      </c>
      <c r="Y1644">
        <v>100</v>
      </c>
      <c r="Z1644">
        <v>0</v>
      </c>
      <c r="AA1644">
        <v>0</v>
      </c>
      <c r="AB1644">
        <v>0</v>
      </c>
      <c r="AC1644">
        <v>0</v>
      </c>
      <c r="AG1644">
        <v>1.041666666666667</v>
      </c>
      <c r="AH1644">
        <v>0.61135593652087517</v>
      </c>
      <c r="AI1644">
        <v>0</v>
      </c>
    </row>
    <row r="1645" spans="1:37">
      <c r="A1645">
        <v>18</v>
      </c>
      <c r="B1645">
        <v>90</v>
      </c>
      <c r="C1645">
        <v>2024</v>
      </c>
      <c r="E1645">
        <v>99</v>
      </c>
      <c r="G1645">
        <v>99</v>
      </c>
      <c r="H1645">
        <v>2</v>
      </c>
      <c r="I1645">
        <v>99</v>
      </c>
      <c r="J1645">
        <v>177</v>
      </c>
      <c r="K1645">
        <v>99</v>
      </c>
      <c r="L1645">
        <v>4</v>
      </c>
      <c r="M1645">
        <v>99</v>
      </c>
      <c r="N1645">
        <v>99</v>
      </c>
      <c r="O1645">
        <v>99</v>
      </c>
      <c r="P1645">
        <v>99</v>
      </c>
      <c r="Q1645">
        <v>4</v>
      </c>
      <c r="R1645">
        <v>4</v>
      </c>
      <c r="S1645">
        <v>4</v>
      </c>
      <c r="T1645">
        <v>5</v>
      </c>
      <c r="U1645">
        <v>21.45</v>
      </c>
      <c r="V1645">
        <v>0</v>
      </c>
      <c r="W1645">
        <v>0</v>
      </c>
      <c r="X1645">
        <v>100</v>
      </c>
      <c r="Y1645">
        <v>25</v>
      </c>
      <c r="Z1645">
        <v>0</v>
      </c>
      <c r="AA1645">
        <v>5.5859197989230065</v>
      </c>
      <c r="AB1645">
        <v>0</v>
      </c>
      <c r="AC1645">
        <v>0.70710678118654757</v>
      </c>
      <c r="AE1645">
        <v>-5.6964307220323604</v>
      </c>
      <c r="AG1645">
        <v>2.7210884353741496</v>
      </c>
      <c r="AH1645">
        <v>1.5178855747797473</v>
      </c>
      <c r="AI1645">
        <v>4</v>
      </c>
      <c r="AJ1645">
        <v>109.85</v>
      </c>
      <c r="AK1645">
        <v>15.922400533012262</v>
      </c>
    </row>
    <row r="1646" spans="1:37">
      <c r="A1646">
        <v>18</v>
      </c>
      <c r="B1646">
        <v>91</v>
      </c>
      <c r="C1646">
        <v>2024</v>
      </c>
      <c r="E1646">
        <v>99</v>
      </c>
      <c r="G1646">
        <v>99</v>
      </c>
      <c r="H1646">
        <v>2</v>
      </c>
      <c r="I1646">
        <v>99</v>
      </c>
      <c r="J1646">
        <v>178</v>
      </c>
      <c r="K1646">
        <v>99</v>
      </c>
      <c r="L1646">
        <v>4</v>
      </c>
      <c r="M1646">
        <v>99</v>
      </c>
      <c r="N1646">
        <v>99</v>
      </c>
      <c r="O1646">
        <v>99</v>
      </c>
      <c r="P1646">
        <v>99</v>
      </c>
      <c r="R1646">
        <v>0</v>
      </c>
    </row>
    <row r="1647" spans="1:37">
      <c r="A1647">
        <v>18</v>
      </c>
      <c r="B1647">
        <v>92</v>
      </c>
      <c r="C1647">
        <v>2024</v>
      </c>
      <c r="E1647">
        <v>99</v>
      </c>
      <c r="G1647">
        <v>99</v>
      </c>
      <c r="H1647">
        <v>2</v>
      </c>
      <c r="I1647">
        <v>99</v>
      </c>
      <c r="J1647">
        <v>181</v>
      </c>
      <c r="K1647">
        <v>99</v>
      </c>
      <c r="L1647">
        <v>4</v>
      </c>
      <c r="M1647">
        <v>99</v>
      </c>
      <c r="N1647">
        <v>99</v>
      </c>
      <c r="O1647">
        <v>99</v>
      </c>
      <c r="P1647">
        <v>99</v>
      </c>
      <c r="Q1647">
        <v>5</v>
      </c>
      <c r="R1647">
        <v>13</v>
      </c>
      <c r="S1647">
        <v>4</v>
      </c>
      <c r="T1647">
        <v>4.6923076923076943</v>
      </c>
      <c r="U1647">
        <v>14.984615384615379</v>
      </c>
      <c r="V1647">
        <v>0</v>
      </c>
      <c r="W1647">
        <v>0</v>
      </c>
      <c r="X1647">
        <v>30.769230769230759</v>
      </c>
      <c r="Y1647">
        <v>0</v>
      </c>
      <c r="Z1647">
        <v>0</v>
      </c>
      <c r="AA1647">
        <v>1.3631672135402373</v>
      </c>
      <c r="AB1647">
        <v>0</v>
      </c>
      <c r="AC1647">
        <v>0.82131371169471645</v>
      </c>
      <c r="AE1647">
        <v>7.1349159012602685</v>
      </c>
      <c r="AG1647">
        <v>6.7708333333333313</v>
      </c>
      <c r="AH1647">
        <v>2.9099383057227795</v>
      </c>
      <c r="AI1647">
        <v>12</v>
      </c>
      <c r="AJ1647">
        <v>98.466666666666683</v>
      </c>
      <c r="AK1647">
        <v>15.588815401257012</v>
      </c>
    </row>
    <row r="1648" spans="1:37">
      <c r="A1648">
        <v>18</v>
      </c>
      <c r="B1648">
        <v>93</v>
      </c>
      <c r="C1648">
        <v>2024</v>
      </c>
      <c r="E1648">
        <v>99</v>
      </c>
      <c r="G1648">
        <v>99</v>
      </c>
      <c r="H1648">
        <v>1</v>
      </c>
      <c r="I1648">
        <v>99</v>
      </c>
      <c r="J1648">
        <v>262</v>
      </c>
      <c r="K1648">
        <v>99</v>
      </c>
      <c r="L1648">
        <v>4</v>
      </c>
      <c r="M1648">
        <v>99</v>
      </c>
      <c r="N1648">
        <v>99</v>
      </c>
      <c r="O1648">
        <v>99</v>
      </c>
      <c r="P1648">
        <v>99</v>
      </c>
      <c r="R1648">
        <v>0</v>
      </c>
    </row>
    <row r="1649" spans="1:37">
      <c r="A1649">
        <v>18</v>
      </c>
      <c r="B1649">
        <v>94</v>
      </c>
      <c r="C1649">
        <v>2024</v>
      </c>
      <c r="E1649">
        <v>99</v>
      </c>
      <c r="G1649">
        <v>99</v>
      </c>
      <c r="H1649">
        <v>2</v>
      </c>
      <c r="I1649">
        <v>99</v>
      </c>
      <c r="J1649">
        <v>267</v>
      </c>
      <c r="K1649">
        <v>99</v>
      </c>
      <c r="L1649">
        <v>4</v>
      </c>
      <c r="M1649">
        <v>99</v>
      </c>
      <c r="N1649">
        <v>99</v>
      </c>
      <c r="O1649">
        <v>99</v>
      </c>
      <c r="P1649">
        <v>99</v>
      </c>
      <c r="R1649">
        <v>0</v>
      </c>
    </row>
    <row r="1650" spans="1:37">
      <c r="A1650">
        <v>18</v>
      </c>
      <c r="B1650">
        <v>95</v>
      </c>
      <c r="C1650">
        <v>2024</v>
      </c>
      <c r="E1650">
        <v>99</v>
      </c>
      <c r="G1650">
        <v>99</v>
      </c>
      <c r="H1650">
        <v>1</v>
      </c>
      <c r="I1650">
        <v>99</v>
      </c>
      <c r="J1650">
        <v>309</v>
      </c>
      <c r="K1650">
        <v>99</v>
      </c>
      <c r="L1650">
        <v>4</v>
      </c>
      <c r="M1650">
        <v>99</v>
      </c>
      <c r="N1650">
        <v>99</v>
      </c>
      <c r="O1650">
        <v>99</v>
      </c>
      <c r="P1650">
        <v>99</v>
      </c>
      <c r="Q1650">
        <v>7</v>
      </c>
      <c r="R1650">
        <v>8</v>
      </c>
      <c r="S1650">
        <v>4</v>
      </c>
      <c r="T1650">
        <v>5</v>
      </c>
      <c r="U1650">
        <v>20.062500000000004</v>
      </c>
      <c r="V1650">
        <v>0</v>
      </c>
      <c r="W1650">
        <v>0</v>
      </c>
      <c r="X1650">
        <v>75</v>
      </c>
      <c r="Y1650">
        <v>25</v>
      </c>
      <c r="Z1650">
        <v>0</v>
      </c>
      <c r="AA1650">
        <v>4.2752010186656531</v>
      </c>
      <c r="AB1650">
        <v>0</v>
      </c>
      <c r="AC1650">
        <v>1</v>
      </c>
      <c r="AE1650">
        <v>34.793685571871698</v>
      </c>
      <c r="AG1650">
        <v>2.1621621621621623</v>
      </c>
      <c r="AH1650">
        <v>1.0332108071919195</v>
      </c>
      <c r="AI1650">
        <v>8</v>
      </c>
      <c r="AJ1650">
        <v>108.325</v>
      </c>
      <c r="AK1650">
        <v>16.017501243188203</v>
      </c>
    </row>
    <row r="1651" spans="1:37">
      <c r="A1651">
        <v>18</v>
      </c>
      <c r="B1651">
        <v>96</v>
      </c>
      <c r="C1651">
        <v>2024</v>
      </c>
      <c r="E1651">
        <v>99</v>
      </c>
      <c r="G1651">
        <v>99</v>
      </c>
      <c r="H1651">
        <v>2</v>
      </c>
      <c r="I1651">
        <v>99</v>
      </c>
      <c r="J1651">
        <v>470</v>
      </c>
      <c r="K1651">
        <v>99</v>
      </c>
      <c r="L1651">
        <v>4</v>
      </c>
      <c r="M1651">
        <v>99</v>
      </c>
      <c r="N1651">
        <v>99</v>
      </c>
      <c r="O1651">
        <v>99</v>
      </c>
      <c r="P1651">
        <v>99</v>
      </c>
      <c r="R1651">
        <v>0</v>
      </c>
    </row>
    <row r="1652" spans="1:37">
      <c r="A1652">
        <v>18</v>
      </c>
      <c r="B1652">
        <v>97</v>
      </c>
      <c r="C1652">
        <v>2024</v>
      </c>
      <c r="E1652">
        <v>99</v>
      </c>
      <c r="G1652">
        <v>99</v>
      </c>
      <c r="H1652">
        <v>2</v>
      </c>
      <c r="I1652">
        <v>99</v>
      </c>
      <c r="J1652">
        <v>629</v>
      </c>
      <c r="K1652">
        <v>99</v>
      </c>
      <c r="L1652">
        <v>4</v>
      </c>
      <c r="M1652">
        <v>99</v>
      </c>
      <c r="N1652">
        <v>99</v>
      </c>
      <c r="O1652">
        <v>99</v>
      </c>
      <c r="P1652">
        <v>99</v>
      </c>
      <c r="R1652">
        <v>0</v>
      </c>
    </row>
    <row r="1653" spans="1:37">
      <c r="A1653">
        <v>18</v>
      </c>
      <c r="B1653">
        <v>98</v>
      </c>
      <c r="C1653">
        <v>2024</v>
      </c>
      <c r="E1653">
        <v>99</v>
      </c>
      <c r="G1653">
        <v>99</v>
      </c>
      <c r="H1653">
        <v>1</v>
      </c>
      <c r="I1653">
        <v>99</v>
      </c>
      <c r="J1653">
        <v>643</v>
      </c>
      <c r="K1653">
        <v>99</v>
      </c>
      <c r="L1653">
        <v>4</v>
      </c>
      <c r="M1653">
        <v>99</v>
      </c>
      <c r="N1653">
        <v>99</v>
      </c>
      <c r="O1653">
        <v>99</v>
      </c>
      <c r="P1653">
        <v>99</v>
      </c>
      <c r="Q1653">
        <v>9</v>
      </c>
      <c r="R1653">
        <v>9</v>
      </c>
      <c r="S1653">
        <v>4</v>
      </c>
      <c r="T1653">
        <v>5.1111111111111116</v>
      </c>
      <c r="U1653">
        <v>18.922222222222224</v>
      </c>
      <c r="V1653">
        <v>0</v>
      </c>
      <c r="W1653">
        <v>0</v>
      </c>
      <c r="X1653">
        <v>66.666666666666686</v>
      </c>
      <c r="Y1653">
        <v>22.222222222222225</v>
      </c>
      <c r="Z1653">
        <v>0</v>
      </c>
      <c r="AA1653">
        <v>5.3532498494482121</v>
      </c>
      <c r="AB1653">
        <v>0</v>
      </c>
      <c r="AC1653">
        <v>1.0999438818457437</v>
      </c>
      <c r="AE1653">
        <v>86.570877997409255</v>
      </c>
      <c r="AG1653">
        <v>4.0540540540540553</v>
      </c>
      <c r="AH1653">
        <v>2.116369239946315</v>
      </c>
      <c r="AI1653">
        <v>1</v>
      </c>
      <c r="AJ1653">
        <v>97.2</v>
      </c>
      <c r="AK1653">
        <v>16.007316794233876</v>
      </c>
    </row>
    <row r="1654" spans="1:37">
      <c r="A1654">
        <v>18</v>
      </c>
      <c r="B1654">
        <v>99</v>
      </c>
      <c r="C1654">
        <v>2024</v>
      </c>
      <c r="E1654">
        <v>99</v>
      </c>
      <c r="G1654">
        <v>99</v>
      </c>
      <c r="H1654">
        <v>2</v>
      </c>
      <c r="I1654">
        <v>99</v>
      </c>
      <c r="J1654">
        <v>704</v>
      </c>
      <c r="K1654">
        <v>99</v>
      </c>
      <c r="L1654">
        <v>4</v>
      </c>
      <c r="M1654">
        <v>99</v>
      </c>
      <c r="N1654">
        <v>99</v>
      </c>
      <c r="O1654">
        <v>99</v>
      </c>
      <c r="P1654">
        <v>99</v>
      </c>
      <c r="R1654">
        <v>0</v>
      </c>
    </row>
    <row r="1655" spans="1:37">
      <c r="A1655">
        <v>18</v>
      </c>
      <c r="B1655">
        <v>100</v>
      </c>
      <c r="C1655">
        <v>2024</v>
      </c>
      <c r="E1655">
        <v>99</v>
      </c>
      <c r="G1655">
        <v>99</v>
      </c>
      <c r="H1655">
        <v>1</v>
      </c>
      <c r="I1655">
        <v>99</v>
      </c>
      <c r="J1655">
        <v>802</v>
      </c>
      <c r="K1655">
        <v>99</v>
      </c>
      <c r="L1655">
        <v>4</v>
      </c>
      <c r="M1655">
        <v>99</v>
      </c>
      <c r="N1655">
        <v>99</v>
      </c>
      <c r="O1655">
        <v>99</v>
      </c>
      <c r="P1655">
        <v>99</v>
      </c>
      <c r="Q1655">
        <v>1</v>
      </c>
      <c r="R1655">
        <v>1</v>
      </c>
      <c r="S1655">
        <v>4</v>
      </c>
      <c r="T1655">
        <v>6</v>
      </c>
      <c r="U1655">
        <v>18.2</v>
      </c>
      <c r="V1655">
        <v>0</v>
      </c>
      <c r="W1655">
        <v>0</v>
      </c>
      <c r="X1655">
        <v>100</v>
      </c>
      <c r="Y1655">
        <v>0</v>
      </c>
      <c r="Z1655">
        <v>0</v>
      </c>
      <c r="AA1655">
        <v>0</v>
      </c>
      <c r="AB1655">
        <v>0</v>
      </c>
      <c r="AC1655">
        <v>0</v>
      </c>
      <c r="AG1655">
        <v>2.3255813953488378</v>
      </c>
      <c r="AH1655">
        <v>0.96321778248213819</v>
      </c>
      <c r="AI1655">
        <v>1</v>
      </c>
      <c r="AJ1655">
        <v>128.6</v>
      </c>
      <c r="AK1655">
        <v>8.5575310228272894</v>
      </c>
    </row>
    <row r="1656" spans="1:37">
      <c r="A1656">
        <v>18</v>
      </c>
      <c r="B1656">
        <v>101</v>
      </c>
      <c r="C1656">
        <v>2024</v>
      </c>
      <c r="E1656">
        <v>99</v>
      </c>
      <c r="G1656">
        <v>99</v>
      </c>
      <c r="H1656">
        <v>1</v>
      </c>
      <c r="I1656">
        <v>99</v>
      </c>
      <c r="J1656">
        <v>103</v>
      </c>
      <c r="K1656">
        <v>99</v>
      </c>
      <c r="L1656">
        <v>5</v>
      </c>
      <c r="M1656">
        <v>99</v>
      </c>
      <c r="N1656">
        <v>99</v>
      </c>
      <c r="O1656">
        <v>99</v>
      </c>
      <c r="P1656">
        <v>99</v>
      </c>
      <c r="R1656">
        <v>0</v>
      </c>
    </row>
    <row r="1657" spans="1:37">
      <c r="A1657">
        <v>18</v>
      </c>
      <c r="B1657">
        <v>102</v>
      </c>
      <c r="C1657">
        <v>2024</v>
      </c>
      <c r="E1657">
        <v>99</v>
      </c>
      <c r="G1657">
        <v>99</v>
      </c>
      <c r="H1657">
        <v>2</v>
      </c>
      <c r="I1657">
        <v>99</v>
      </c>
      <c r="J1657">
        <v>106</v>
      </c>
      <c r="K1657">
        <v>99</v>
      </c>
      <c r="L1657">
        <v>5</v>
      </c>
      <c r="M1657">
        <v>99</v>
      </c>
      <c r="N1657">
        <v>99</v>
      </c>
      <c r="O1657">
        <v>99</v>
      </c>
      <c r="P1657">
        <v>99</v>
      </c>
      <c r="Q1657">
        <v>11</v>
      </c>
      <c r="R1657">
        <v>11</v>
      </c>
      <c r="S1657">
        <v>5</v>
      </c>
      <c r="T1657">
        <v>4.9090909090909092</v>
      </c>
      <c r="U1657">
        <v>25.63636363636364</v>
      </c>
      <c r="V1657">
        <v>0</v>
      </c>
      <c r="W1657">
        <v>0</v>
      </c>
      <c r="X1657">
        <v>100</v>
      </c>
      <c r="Y1657">
        <v>63.636363636363633</v>
      </c>
      <c r="Z1657">
        <v>0</v>
      </c>
      <c r="AA1657">
        <v>5.5596390869245695</v>
      </c>
      <c r="AB1657">
        <v>0</v>
      </c>
      <c r="AC1657">
        <v>0.66804265712268274</v>
      </c>
      <c r="AE1657">
        <v>46.83989744714313</v>
      </c>
      <c r="AG1657">
        <v>6.7484662576687118</v>
      </c>
      <c r="AH1657">
        <v>4.0030661783493748</v>
      </c>
      <c r="AI1657">
        <v>11</v>
      </c>
      <c r="AJ1657">
        <v>113.57272727272724</v>
      </c>
      <c r="AK1657">
        <v>17.462373626848187</v>
      </c>
    </row>
    <row r="1658" spans="1:37">
      <c r="A1658">
        <v>18</v>
      </c>
      <c r="B1658">
        <v>103</v>
      </c>
      <c r="C1658">
        <v>2024</v>
      </c>
      <c r="E1658">
        <v>99</v>
      </c>
      <c r="G1658">
        <v>99</v>
      </c>
      <c r="H1658">
        <v>1</v>
      </c>
      <c r="I1658">
        <v>99</v>
      </c>
      <c r="J1658">
        <v>110</v>
      </c>
      <c r="K1658">
        <v>99</v>
      </c>
      <c r="L1658">
        <v>5</v>
      </c>
      <c r="M1658">
        <v>99</v>
      </c>
      <c r="N1658">
        <v>99</v>
      </c>
      <c r="O1658">
        <v>99</v>
      </c>
      <c r="P1658">
        <v>99</v>
      </c>
      <c r="Q1658">
        <v>17</v>
      </c>
      <c r="R1658">
        <v>24</v>
      </c>
      <c r="S1658">
        <v>5</v>
      </c>
      <c r="T1658">
        <v>4.625</v>
      </c>
      <c r="U1658">
        <v>27.36666666666666</v>
      </c>
      <c r="V1658">
        <v>0</v>
      </c>
      <c r="W1658">
        <v>0</v>
      </c>
      <c r="X1658">
        <v>100</v>
      </c>
      <c r="Y1658">
        <v>70.833333333333314</v>
      </c>
      <c r="Z1658">
        <v>16.666666666666671</v>
      </c>
      <c r="AA1658">
        <v>6.4918966583135598</v>
      </c>
      <c r="AB1658">
        <v>0</v>
      </c>
      <c r="AC1658">
        <v>0.90427226725877985</v>
      </c>
      <c r="AE1658">
        <v>-16.25374458658742</v>
      </c>
      <c r="AG1658">
        <v>3.9279869067103119</v>
      </c>
      <c r="AH1658">
        <v>2.5796315934173832</v>
      </c>
      <c r="AI1658">
        <v>24</v>
      </c>
      <c r="AJ1658">
        <v>112.7</v>
      </c>
      <c r="AK1658">
        <v>18.882213465996426</v>
      </c>
    </row>
    <row r="1659" spans="1:37">
      <c r="A1659">
        <v>18</v>
      </c>
      <c r="B1659">
        <v>104</v>
      </c>
      <c r="C1659">
        <v>2024</v>
      </c>
      <c r="E1659">
        <v>99</v>
      </c>
      <c r="G1659">
        <v>99</v>
      </c>
      <c r="H1659">
        <v>1</v>
      </c>
      <c r="I1659">
        <v>99</v>
      </c>
      <c r="J1659">
        <v>111</v>
      </c>
      <c r="K1659">
        <v>99</v>
      </c>
      <c r="L1659">
        <v>5</v>
      </c>
      <c r="M1659">
        <v>99</v>
      </c>
      <c r="N1659">
        <v>99</v>
      </c>
      <c r="O1659">
        <v>99</v>
      </c>
      <c r="P1659">
        <v>99</v>
      </c>
      <c r="Q1659">
        <v>4</v>
      </c>
      <c r="R1659">
        <v>4</v>
      </c>
      <c r="S1659">
        <v>5</v>
      </c>
      <c r="T1659">
        <v>5</v>
      </c>
      <c r="U1659">
        <v>26.65</v>
      </c>
      <c r="V1659">
        <v>0</v>
      </c>
      <c r="W1659">
        <v>0</v>
      </c>
      <c r="X1659">
        <v>100</v>
      </c>
      <c r="Y1659">
        <v>75</v>
      </c>
      <c r="Z1659">
        <v>25</v>
      </c>
      <c r="AA1659">
        <v>7.1702510416302641</v>
      </c>
      <c r="AB1659">
        <v>0</v>
      </c>
      <c r="AC1659">
        <v>0.70710678118654757</v>
      </c>
      <c r="AE1659">
        <v>-63.607797163211288</v>
      </c>
      <c r="AG1659">
        <v>0.76045627376425851</v>
      </c>
      <c r="AH1659">
        <v>0.4347648762184429</v>
      </c>
      <c r="AI1659">
        <v>4</v>
      </c>
      <c r="AJ1659">
        <v>112.675</v>
      </c>
      <c r="AK1659">
        <v>18.203554965130021</v>
      </c>
    </row>
    <row r="1660" spans="1:37">
      <c r="A1660">
        <v>18</v>
      </c>
      <c r="B1660">
        <v>105</v>
      </c>
      <c r="C1660">
        <v>2024</v>
      </c>
      <c r="E1660">
        <v>99</v>
      </c>
      <c r="G1660">
        <v>99</v>
      </c>
      <c r="H1660">
        <v>1</v>
      </c>
      <c r="I1660">
        <v>99</v>
      </c>
      <c r="J1660">
        <v>116</v>
      </c>
      <c r="K1660">
        <v>99</v>
      </c>
      <c r="L1660">
        <v>5</v>
      </c>
      <c r="M1660">
        <v>99</v>
      </c>
      <c r="N1660">
        <v>99</v>
      </c>
      <c r="O1660">
        <v>99</v>
      </c>
      <c r="P1660">
        <v>99</v>
      </c>
      <c r="Q1660">
        <v>9</v>
      </c>
      <c r="R1660">
        <v>9</v>
      </c>
      <c r="S1660">
        <v>5</v>
      </c>
      <c r="T1660">
        <v>5.2222222222222223</v>
      </c>
      <c r="U1660">
        <v>24.311111111111114</v>
      </c>
      <c r="V1660">
        <v>0</v>
      </c>
      <c r="W1660">
        <v>0</v>
      </c>
      <c r="X1660">
        <v>100</v>
      </c>
      <c r="Y1660">
        <v>44.44444444444445</v>
      </c>
      <c r="Z1660">
        <v>11.111111111111112</v>
      </c>
      <c r="AA1660">
        <v>5.701353532168068</v>
      </c>
      <c r="AB1660">
        <v>0</v>
      </c>
      <c r="AC1660">
        <v>1.8724777273725248</v>
      </c>
      <c r="AE1660">
        <v>-4.7066809287732312</v>
      </c>
      <c r="AG1660">
        <v>2.4523160762942777</v>
      </c>
      <c r="AH1660">
        <v>1.4058895721289455</v>
      </c>
      <c r="AI1660">
        <v>6</v>
      </c>
      <c r="AJ1660">
        <v>104.84999999999998</v>
      </c>
      <c r="AK1660">
        <v>18.387829123250818</v>
      </c>
    </row>
    <row r="1661" spans="1:37">
      <c r="A1661">
        <v>18</v>
      </c>
      <c r="B1661">
        <v>106</v>
      </c>
      <c r="C1661">
        <v>2024</v>
      </c>
      <c r="E1661">
        <v>99</v>
      </c>
      <c r="G1661">
        <v>99</v>
      </c>
      <c r="H1661">
        <v>2</v>
      </c>
      <c r="I1661">
        <v>99</v>
      </c>
      <c r="J1661">
        <v>117</v>
      </c>
      <c r="K1661">
        <v>99</v>
      </c>
      <c r="L1661">
        <v>5</v>
      </c>
      <c r="M1661">
        <v>99</v>
      </c>
      <c r="N1661">
        <v>99</v>
      </c>
      <c r="O1661">
        <v>99</v>
      </c>
      <c r="P1661">
        <v>99</v>
      </c>
      <c r="Q1661">
        <v>15</v>
      </c>
      <c r="R1661">
        <v>15</v>
      </c>
      <c r="S1661">
        <v>5</v>
      </c>
      <c r="T1661">
        <v>5.5333333333333323</v>
      </c>
      <c r="U1661">
        <v>29.72000000000001</v>
      </c>
      <c r="V1661">
        <v>0</v>
      </c>
      <c r="W1661">
        <v>13.333333333333337</v>
      </c>
      <c r="X1661">
        <v>100</v>
      </c>
      <c r="Y1661">
        <v>73.333333333333314</v>
      </c>
      <c r="Z1661">
        <v>26.666666666666675</v>
      </c>
      <c r="AA1661">
        <v>7.9837501630917007</v>
      </c>
      <c r="AB1661">
        <v>0</v>
      </c>
      <c r="AC1661">
        <v>1.9618585292749549</v>
      </c>
      <c r="AE1661">
        <v>51.348226056073933</v>
      </c>
      <c r="AG1661">
        <v>4.3103448275862064</v>
      </c>
      <c r="AH1661">
        <v>2.9094089161831795</v>
      </c>
      <c r="AI1661">
        <v>15</v>
      </c>
      <c r="AJ1661">
        <v>115.46</v>
      </c>
      <c r="AK1661">
        <v>18.819363154699847</v>
      </c>
    </row>
    <row r="1662" spans="1:37">
      <c r="A1662">
        <v>18</v>
      </c>
      <c r="B1662">
        <v>107</v>
      </c>
      <c r="C1662">
        <v>2024</v>
      </c>
      <c r="E1662">
        <v>99</v>
      </c>
      <c r="G1662">
        <v>99</v>
      </c>
      <c r="H1662">
        <v>1</v>
      </c>
      <c r="I1662">
        <v>99</v>
      </c>
      <c r="J1662">
        <v>134</v>
      </c>
      <c r="K1662">
        <v>99</v>
      </c>
      <c r="L1662">
        <v>5</v>
      </c>
      <c r="M1662">
        <v>99</v>
      </c>
      <c r="N1662">
        <v>99</v>
      </c>
      <c r="O1662">
        <v>99</v>
      </c>
      <c r="P1662">
        <v>99</v>
      </c>
      <c r="Q1662">
        <v>13</v>
      </c>
      <c r="R1662">
        <v>14</v>
      </c>
      <c r="S1662">
        <v>5</v>
      </c>
      <c r="T1662">
        <v>5.4285714285714306</v>
      </c>
      <c r="U1662">
        <v>27.078571428571426</v>
      </c>
      <c r="V1662">
        <v>0</v>
      </c>
      <c r="W1662">
        <v>0</v>
      </c>
      <c r="X1662">
        <v>100</v>
      </c>
      <c r="Y1662">
        <v>57.142857142857153</v>
      </c>
      <c r="Z1662">
        <v>21.428571428571423</v>
      </c>
      <c r="AA1662">
        <v>8.634166232509795</v>
      </c>
      <c r="AB1662">
        <v>0</v>
      </c>
      <c r="AC1662">
        <v>1.1157499537009494</v>
      </c>
      <c r="AE1662">
        <v>-18.070312695879597</v>
      </c>
      <c r="AG1662">
        <v>2.578268876611419</v>
      </c>
      <c r="AH1662">
        <v>1.6457421685073277</v>
      </c>
      <c r="AI1662">
        <v>13</v>
      </c>
      <c r="AJ1662">
        <v>111.6153846153846</v>
      </c>
      <c r="AK1662">
        <v>19.452702548712033</v>
      </c>
    </row>
    <row r="1663" spans="1:37">
      <c r="A1663">
        <v>18</v>
      </c>
      <c r="B1663">
        <v>108</v>
      </c>
      <c r="C1663">
        <v>2024</v>
      </c>
      <c r="E1663">
        <v>99</v>
      </c>
      <c r="G1663">
        <v>99</v>
      </c>
      <c r="H1663">
        <v>2</v>
      </c>
      <c r="I1663">
        <v>99</v>
      </c>
      <c r="J1663">
        <v>141</v>
      </c>
      <c r="K1663">
        <v>99</v>
      </c>
      <c r="L1663">
        <v>5</v>
      </c>
      <c r="M1663">
        <v>99</v>
      </c>
      <c r="N1663">
        <v>99</v>
      </c>
      <c r="O1663">
        <v>99</v>
      </c>
      <c r="P1663">
        <v>99</v>
      </c>
      <c r="Q1663">
        <v>19</v>
      </c>
      <c r="R1663">
        <v>21</v>
      </c>
      <c r="S1663">
        <v>5</v>
      </c>
      <c r="T1663">
        <v>5.8571428571428559</v>
      </c>
      <c r="U1663">
        <v>22.295238095238105</v>
      </c>
      <c r="V1663">
        <v>0</v>
      </c>
      <c r="W1663">
        <v>0</v>
      </c>
      <c r="X1663">
        <v>90.476190476190439</v>
      </c>
      <c r="Y1663">
        <v>33.333333333333343</v>
      </c>
      <c r="Z1663">
        <v>0</v>
      </c>
      <c r="AA1663">
        <v>5.9175667610836244</v>
      </c>
      <c r="AB1663">
        <v>0</v>
      </c>
      <c r="AC1663">
        <v>1.2830660557435711</v>
      </c>
      <c r="AE1663">
        <v>-32.496608547060504</v>
      </c>
      <c r="AG1663">
        <v>4.0384615384615374</v>
      </c>
      <c r="AH1663">
        <v>2.1703255951939484</v>
      </c>
      <c r="AI1663">
        <v>21</v>
      </c>
      <c r="AJ1663">
        <v>107.65714285714282</v>
      </c>
      <c r="AK1663">
        <v>17.522824634556347</v>
      </c>
    </row>
    <row r="1664" spans="1:37">
      <c r="A1664">
        <v>18</v>
      </c>
      <c r="B1664">
        <v>109</v>
      </c>
      <c r="C1664">
        <v>2024</v>
      </c>
      <c r="E1664">
        <v>99</v>
      </c>
      <c r="G1664">
        <v>99</v>
      </c>
      <c r="H1664">
        <v>2</v>
      </c>
      <c r="I1664">
        <v>99</v>
      </c>
      <c r="J1664">
        <v>143</v>
      </c>
      <c r="K1664">
        <v>99</v>
      </c>
      <c r="L1664">
        <v>5</v>
      </c>
      <c r="M1664">
        <v>99</v>
      </c>
      <c r="N1664">
        <v>99</v>
      </c>
      <c r="O1664">
        <v>99</v>
      </c>
      <c r="P1664">
        <v>99</v>
      </c>
      <c r="R1664">
        <v>0</v>
      </c>
    </row>
    <row r="1665" spans="1:37">
      <c r="A1665">
        <v>18</v>
      </c>
      <c r="B1665">
        <v>110</v>
      </c>
      <c r="C1665">
        <v>2024</v>
      </c>
      <c r="E1665">
        <v>99</v>
      </c>
      <c r="G1665">
        <v>99</v>
      </c>
      <c r="H1665">
        <v>2</v>
      </c>
      <c r="I1665">
        <v>99</v>
      </c>
      <c r="J1665">
        <v>147</v>
      </c>
      <c r="K1665">
        <v>99</v>
      </c>
      <c r="L1665">
        <v>5</v>
      </c>
      <c r="M1665">
        <v>99</v>
      </c>
      <c r="N1665">
        <v>99</v>
      </c>
      <c r="O1665">
        <v>99</v>
      </c>
      <c r="P1665">
        <v>99</v>
      </c>
      <c r="Q1665">
        <v>2</v>
      </c>
      <c r="R1665">
        <v>2</v>
      </c>
      <c r="S1665">
        <v>5</v>
      </c>
      <c r="T1665">
        <v>5.5</v>
      </c>
      <c r="U1665">
        <v>24.5</v>
      </c>
      <c r="V1665">
        <v>0</v>
      </c>
      <c r="W1665">
        <v>0</v>
      </c>
      <c r="X1665">
        <v>100</v>
      </c>
      <c r="Y1665">
        <v>100</v>
      </c>
      <c r="Z1665">
        <v>0</v>
      </c>
      <c r="AA1665">
        <v>1.3000000000000209</v>
      </c>
      <c r="AB1665">
        <v>0</v>
      </c>
      <c r="AC1665">
        <v>1.5</v>
      </c>
      <c r="AE1665">
        <v>-99.999999999997797</v>
      </c>
      <c r="AG1665">
        <v>4.0816326530612246</v>
      </c>
      <c r="AH1665">
        <v>2.3967912345920559</v>
      </c>
      <c r="AI1665">
        <v>2</v>
      </c>
      <c r="AJ1665">
        <v>113</v>
      </c>
      <c r="AK1665">
        <v>16.979728975803539</v>
      </c>
    </row>
    <row r="1666" spans="1:37">
      <c r="A1666">
        <v>18</v>
      </c>
      <c r="B1666">
        <v>111</v>
      </c>
      <c r="C1666">
        <v>2024</v>
      </c>
      <c r="E1666">
        <v>99</v>
      </c>
      <c r="G1666">
        <v>99</v>
      </c>
      <c r="H1666">
        <v>1</v>
      </c>
      <c r="I1666">
        <v>99</v>
      </c>
      <c r="J1666">
        <v>155</v>
      </c>
      <c r="K1666">
        <v>99</v>
      </c>
      <c r="L1666">
        <v>5</v>
      </c>
      <c r="M1666">
        <v>99</v>
      </c>
      <c r="N1666">
        <v>99</v>
      </c>
      <c r="O1666">
        <v>99</v>
      </c>
      <c r="P1666">
        <v>99</v>
      </c>
      <c r="Q1666">
        <v>6</v>
      </c>
      <c r="R1666">
        <v>6</v>
      </c>
      <c r="S1666">
        <v>5</v>
      </c>
      <c r="T1666">
        <v>5.5</v>
      </c>
      <c r="U1666">
        <v>29.016666666666666</v>
      </c>
      <c r="V1666">
        <v>0</v>
      </c>
      <c r="W1666">
        <v>0</v>
      </c>
      <c r="X1666">
        <v>100</v>
      </c>
      <c r="Y1666">
        <v>66.666666666666686</v>
      </c>
      <c r="Z1666">
        <v>33.333333333333343</v>
      </c>
      <c r="AA1666">
        <v>6.7065680907268632</v>
      </c>
      <c r="AB1666">
        <v>0</v>
      </c>
      <c r="AC1666">
        <v>0.7637626158259736</v>
      </c>
      <c r="AE1666">
        <v>-53.199527047100595</v>
      </c>
      <c r="AG1666">
        <v>3.0303030303030303</v>
      </c>
      <c r="AH1666">
        <v>1.8959358801237105</v>
      </c>
      <c r="AI1666">
        <v>5</v>
      </c>
      <c r="AJ1666">
        <v>115.76000000000002</v>
      </c>
      <c r="AK1666">
        <v>19.272072167027478</v>
      </c>
    </row>
    <row r="1667" spans="1:37">
      <c r="A1667">
        <v>18</v>
      </c>
      <c r="B1667">
        <v>112</v>
      </c>
      <c r="C1667">
        <v>2024</v>
      </c>
      <c r="E1667">
        <v>99</v>
      </c>
      <c r="G1667">
        <v>99</v>
      </c>
      <c r="H1667">
        <v>2</v>
      </c>
      <c r="I1667">
        <v>99</v>
      </c>
      <c r="J1667">
        <v>160</v>
      </c>
      <c r="K1667">
        <v>99</v>
      </c>
      <c r="L1667">
        <v>5</v>
      </c>
      <c r="M1667">
        <v>99</v>
      </c>
      <c r="N1667">
        <v>99</v>
      </c>
      <c r="O1667">
        <v>99</v>
      </c>
      <c r="P1667">
        <v>99</v>
      </c>
      <c r="Q1667">
        <v>11</v>
      </c>
      <c r="R1667">
        <v>16</v>
      </c>
      <c r="S1667">
        <v>5</v>
      </c>
      <c r="T1667">
        <v>4.875</v>
      </c>
      <c r="U1667">
        <v>22.78125</v>
      </c>
      <c r="V1667">
        <v>0</v>
      </c>
      <c r="W1667">
        <v>0</v>
      </c>
      <c r="X1667">
        <v>81.25</v>
      </c>
      <c r="Y1667">
        <v>56.25</v>
      </c>
      <c r="Z1667">
        <v>6.25</v>
      </c>
      <c r="AA1667">
        <v>6.7703599193469852</v>
      </c>
      <c r="AB1667">
        <v>0</v>
      </c>
      <c r="AC1667">
        <v>0.78062474979979979</v>
      </c>
      <c r="AE1667">
        <v>18.994990673570371</v>
      </c>
      <c r="AG1667">
        <v>9.0909090909090917</v>
      </c>
      <c r="AH1667">
        <v>5.2157115260785591</v>
      </c>
      <c r="AI1667">
        <v>16</v>
      </c>
      <c r="AJ1667">
        <v>110.3125</v>
      </c>
      <c r="AK1667">
        <v>16.437629433563004</v>
      </c>
    </row>
    <row r="1668" spans="1:37">
      <c r="A1668">
        <v>18</v>
      </c>
      <c r="B1668">
        <v>113</v>
      </c>
      <c r="C1668">
        <v>2024</v>
      </c>
      <c r="E1668">
        <v>99</v>
      </c>
      <c r="G1668">
        <v>99</v>
      </c>
      <c r="H1668">
        <v>1</v>
      </c>
      <c r="I1668">
        <v>99</v>
      </c>
      <c r="J1668">
        <v>171</v>
      </c>
      <c r="K1668">
        <v>99</v>
      </c>
      <c r="L1668">
        <v>5</v>
      </c>
      <c r="M1668">
        <v>99</v>
      </c>
      <c r="N1668">
        <v>99</v>
      </c>
      <c r="O1668">
        <v>99</v>
      </c>
      <c r="P1668">
        <v>99</v>
      </c>
      <c r="R1668">
        <v>0</v>
      </c>
    </row>
    <row r="1669" spans="1:37">
      <c r="A1669">
        <v>18</v>
      </c>
      <c r="B1669">
        <v>114</v>
      </c>
      <c r="C1669">
        <v>2024</v>
      </c>
      <c r="E1669">
        <v>99</v>
      </c>
      <c r="G1669">
        <v>99</v>
      </c>
      <c r="H1669">
        <v>2</v>
      </c>
      <c r="I1669">
        <v>99</v>
      </c>
      <c r="J1669">
        <v>175</v>
      </c>
      <c r="K1669">
        <v>99</v>
      </c>
      <c r="L1669">
        <v>5</v>
      </c>
      <c r="M1669">
        <v>99</v>
      </c>
      <c r="N1669">
        <v>99</v>
      </c>
      <c r="O1669">
        <v>99</v>
      </c>
      <c r="P1669">
        <v>99</v>
      </c>
      <c r="R1669">
        <v>0</v>
      </c>
    </row>
    <row r="1670" spans="1:37">
      <c r="A1670">
        <v>18</v>
      </c>
      <c r="B1670">
        <v>115</v>
      </c>
      <c r="C1670">
        <v>2024</v>
      </c>
      <c r="E1670">
        <v>99</v>
      </c>
      <c r="G1670">
        <v>99</v>
      </c>
      <c r="H1670">
        <v>2</v>
      </c>
      <c r="I1670">
        <v>99</v>
      </c>
      <c r="J1670">
        <v>177</v>
      </c>
      <c r="K1670">
        <v>99</v>
      </c>
      <c r="L1670">
        <v>5</v>
      </c>
      <c r="M1670">
        <v>99</v>
      </c>
      <c r="N1670">
        <v>99</v>
      </c>
      <c r="O1670">
        <v>99</v>
      </c>
      <c r="P1670">
        <v>99</v>
      </c>
      <c r="Q1670">
        <v>16</v>
      </c>
      <c r="R1670">
        <v>19</v>
      </c>
      <c r="S1670">
        <v>5</v>
      </c>
      <c r="T1670">
        <v>5.2631578947368443</v>
      </c>
      <c r="U1670">
        <v>26.942105263157899</v>
      </c>
      <c r="V1670">
        <v>0</v>
      </c>
      <c r="W1670">
        <v>0</v>
      </c>
      <c r="X1670">
        <v>100</v>
      </c>
      <c r="Y1670">
        <v>63.15789473684211</v>
      </c>
      <c r="Z1670">
        <v>15.789473684210527</v>
      </c>
      <c r="AA1670">
        <v>7.0542496180054606</v>
      </c>
      <c r="AB1670">
        <v>0</v>
      </c>
      <c r="AC1670">
        <v>1.0178462950428253</v>
      </c>
      <c r="AE1670">
        <v>16.924950571772889</v>
      </c>
      <c r="AG1670">
        <v>12.92517006802721</v>
      </c>
      <c r="AH1670">
        <v>9.0560096238898904</v>
      </c>
      <c r="AI1670">
        <v>19</v>
      </c>
      <c r="AJ1670">
        <v>113.47894736842102</v>
      </c>
      <c r="AK1670">
        <v>18.148170239138626</v>
      </c>
    </row>
    <row r="1671" spans="1:37">
      <c r="A1671">
        <v>18</v>
      </c>
      <c r="B1671">
        <v>116</v>
      </c>
      <c r="C1671">
        <v>2024</v>
      </c>
      <c r="E1671">
        <v>99</v>
      </c>
      <c r="G1671">
        <v>99</v>
      </c>
      <c r="H1671">
        <v>2</v>
      </c>
      <c r="I1671">
        <v>99</v>
      </c>
      <c r="J1671">
        <v>178</v>
      </c>
      <c r="K1671">
        <v>99</v>
      </c>
      <c r="L1671">
        <v>5</v>
      </c>
      <c r="M1671">
        <v>99</v>
      </c>
      <c r="N1671">
        <v>99</v>
      </c>
      <c r="O1671">
        <v>99</v>
      </c>
      <c r="P1671">
        <v>99</v>
      </c>
      <c r="Q1671">
        <v>1</v>
      </c>
      <c r="R1671">
        <v>1</v>
      </c>
      <c r="S1671">
        <v>5</v>
      </c>
      <c r="T1671">
        <v>4</v>
      </c>
      <c r="U1671">
        <v>24.6</v>
      </c>
      <c r="V1671">
        <v>0</v>
      </c>
      <c r="W1671">
        <v>0</v>
      </c>
      <c r="X1671">
        <v>100</v>
      </c>
      <c r="Y1671">
        <v>100</v>
      </c>
      <c r="Z1671">
        <v>0</v>
      </c>
      <c r="AA1671">
        <v>0</v>
      </c>
      <c r="AB1671">
        <v>0</v>
      </c>
      <c r="AC1671">
        <v>0</v>
      </c>
      <c r="AG1671">
        <v>2.2222222222222223</v>
      </c>
      <c r="AH1671">
        <v>1.314383415259671</v>
      </c>
      <c r="AI1671">
        <v>1</v>
      </c>
      <c r="AJ1671">
        <v>111</v>
      </c>
      <c r="AK1671">
        <v>17.987307980003379</v>
      </c>
    </row>
    <row r="1672" spans="1:37">
      <c r="A1672">
        <v>18</v>
      </c>
      <c r="B1672">
        <v>117</v>
      </c>
      <c r="C1672">
        <v>2024</v>
      </c>
      <c r="E1672">
        <v>99</v>
      </c>
      <c r="G1672">
        <v>99</v>
      </c>
      <c r="H1672">
        <v>2</v>
      </c>
      <c r="I1672">
        <v>99</v>
      </c>
      <c r="J1672">
        <v>181</v>
      </c>
      <c r="K1672">
        <v>99</v>
      </c>
      <c r="L1672">
        <v>5</v>
      </c>
      <c r="M1672">
        <v>99</v>
      </c>
      <c r="N1672">
        <v>99</v>
      </c>
      <c r="O1672">
        <v>99</v>
      </c>
      <c r="P1672">
        <v>99</v>
      </c>
      <c r="Q1672">
        <v>10</v>
      </c>
      <c r="R1672">
        <v>19</v>
      </c>
      <c r="S1672">
        <v>5</v>
      </c>
      <c r="T1672">
        <v>5.1052631578947363</v>
      </c>
      <c r="U1672">
        <v>19.052631578947377</v>
      </c>
      <c r="V1672">
        <v>0</v>
      </c>
      <c r="W1672">
        <v>0</v>
      </c>
      <c r="X1672">
        <v>57.894736842105239</v>
      </c>
      <c r="Y1672">
        <v>15.789473684210527</v>
      </c>
      <c r="Z1672">
        <v>0</v>
      </c>
      <c r="AA1672">
        <v>4.7744240127725917</v>
      </c>
      <c r="AB1672">
        <v>0</v>
      </c>
      <c r="AC1672">
        <v>1.0205641805086991</v>
      </c>
      <c r="AE1672">
        <v>-14.263698560344098</v>
      </c>
      <c r="AG1672">
        <v>9.8958333333333357</v>
      </c>
      <c r="AH1672">
        <v>5.4075855578626628</v>
      </c>
      <c r="AI1672">
        <v>16</v>
      </c>
      <c r="AJ1672">
        <v>100.09375000000001</v>
      </c>
      <c r="AK1672">
        <v>17.392178607312761</v>
      </c>
    </row>
    <row r="1673" spans="1:37">
      <c r="A1673">
        <v>18</v>
      </c>
      <c r="B1673">
        <v>118</v>
      </c>
      <c r="C1673">
        <v>2024</v>
      </c>
      <c r="E1673">
        <v>99</v>
      </c>
      <c r="G1673">
        <v>99</v>
      </c>
      <c r="H1673">
        <v>1</v>
      </c>
      <c r="I1673">
        <v>99</v>
      </c>
      <c r="J1673">
        <v>262</v>
      </c>
      <c r="K1673">
        <v>99</v>
      </c>
      <c r="L1673">
        <v>5</v>
      </c>
      <c r="M1673">
        <v>99</v>
      </c>
      <c r="N1673">
        <v>99</v>
      </c>
      <c r="O1673">
        <v>99</v>
      </c>
      <c r="P1673">
        <v>99</v>
      </c>
      <c r="R1673">
        <v>0</v>
      </c>
    </row>
    <row r="1674" spans="1:37">
      <c r="A1674">
        <v>18</v>
      </c>
      <c r="B1674">
        <v>119</v>
      </c>
      <c r="C1674">
        <v>2024</v>
      </c>
      <c r="E1674">
        <v>99</v>
      </c>
      <c r="G1674">
        <v>99</v>
      </c>
      <c r="H1674">
        <v>2</v>
      </c>
      <c r="I1674">
        <v>99</v>
      </c>
      <c r="J1674">
        <v>267</v>
      </c>
      <c r="K1674">
        <v>99</v>
      </c>
      <c r="L1674">
        <v>5</v>
      </c>
      <c r="M1674">
        <v>99</v>
      </c>
      <c r="N1674">
        <v>99</v>
      </c>
      <c r="O1674">
        <v>99</v>
      </c>
      <c r="P1674">
        <v>99</v>
      </c>
      <c r="R1674">
        <v>0</v>
      </c>
    </row>
    <row r="1675" spans="1:37">
      <c r="A1675">
        <v>18</v>
      </c>
      <c r="B1675">
        <v>120</v>
      </c>
      <c r="C1675">
        <v>2024</v>
      </c>
      <c r="E1675">
        <v>99</v>
      </c>
      <c r="G1675">
        <v>99</v>
      </c>
      <c r="H1675">
        <v>1</v>
      </c>
      <c r="I1675">
        <v>99</v>
      </c>
      <c r="J1675">
        <v>309</v>
      </c>
      <c r="K1675">
        <v>99</v>
      </c>
      <c r="L1675">
        <v>5</v>
      </c>
      <c r="M1675">
        <v>99</v>
      </c>
      <c r="N1675">
        <v>99</v>
      </c>
      <c r="O1675">
        <v>99</v>
      </c>
      <c r="P1675">
        <v>99</v>
      </c>
      <c r="Q1675">
        <v>13</v>
      </c>
      <c r="R1675">
        <v>15</v>
      </c>
      <c r="S1675">
        <v>5</v>
      </c>
      <c r="T1675">
        <v>5.6</v>
      </c>
      <c r="U1675">
        <v>25.933333333333323</v>
      </c>
      <c r="V1675">
        <v>0</v>
      </c>
      <c r="W1675">
        <v>0</v>
      </c>
      <c r="X1675">
        <v>93.333333333333314</v>
      </c>
      <c r="Y1675">
        <v>60</v>
      </c>
      <c r="Z1675">
        <v>13.333333333333337</v>
      </c>
      <c r="AA1675">
        <v>7.7353445660523743</v>
      </c>
      <c r="AB1675">
        <v>0</v>
      </c>
      <c r="AC1675">
        <v>0.71180521680209108</v>
      </c>
      <c r="AE1675">
        <v>-15.740236839604371</v>
      </c>
      <c r="AG1675">
        <v>4.0540540540540553</v>
      </c>
      <c r="AH1675">
        <v>2.504168249206582</v>
      </c>
      <c r="AI1675">
        <v>15</v>
      </c>
      <c r="AJ1675">
        <v>111.73333333333336</v>
      </c>
      <c r="AK1675">
        <v>18.07794901642816</v>
      </c>
    </row>
    <row r="1676" spans="1:37">
      <c r="A1676">
        <v>18</v>
      </c>
      <c r="B1676">
        <v>121</v>
      </c>
      <c r="C1676">
        <v>2024</v>
      </c>
      <c r="E1676">
        <v>99</v>
      </c>
      <c r="G1676">
        <v>99</v>
      </c>
      <c r="H1676">
        <v>2</v>
      </c>
      <c r="I1676">
        <v>99</v>
      </c>
      <c r="J1676">
        <v>470</v>
      </c>
      <c r="K1676">
        <v>99</v>
      </c>
      <c r="L1676">
        <v>5</v>
      </c>
      <c r="M1676">
        <v>99</v>
      </c>
      <c r="N1676">
        <v>99</v>
      </c>
      <c r="O1676">
        <v>99</v>
      </c>
      <c r="P1676">
        <v>99</v>
      </c>
      <c r="Q1676">
        <v>9</v>
      </c>
      <c r="R1676">
        <v>10</v>
      </c>
      <c r="S1676">
        <v>5</v>
      </c>
      <c r="T1676">
        <v>5.6</v>
      </c>
      <c r="U1676">
        <v>22.42</v>
      </c>
      <c r="V1676">
        <v>0</v>
      </c>
      <c r="W1676">
        <v>0</v>
      </c>
      <c r="X1676">
        <v>100</v>
      </c>
      <c r="Y1676">
        <v>40</v>
      </c>
      <c r="Z1676">
        <v>10</v>
      </c>
      <c r="AA1676">
        <v>5.7671136628299582</v>
      </c>
      <c r="AB1676">
        <v>0</v>
      </c>
      <c r="AC1676">
        <v>1.624807680927193</v>
      </c>
      <c r="AE1676">
        <v>-20.61800533816545</v>
      </c>
      <c r="AG1676">
        <v>13.698630136986299</v>
      </c>
      <c r="AH1676">
        <v>8.0462245190927337</v>
      </c>
      <c r="AI1676">
        <v>8</v>
      </c>
      <c r="AJ1676">
        <v>109.51250000000002</v>
      </c>
      <c r="AK1676">
        <v>17.740327779853025</v>
      </c>
    </row>
    <row r="1677" spans="1:37">
      <c r="A1677">
        <v>18</v>
      </c>
      <c r="B1677">
        <v>122</v>
      </c>
      <c r="C1677">
        <v>2024</v>
      </c>
      <c r="E1677">
        <v>99</v>
      </c>
      <c r="G1677">
        <v>99</v>
      </c>
      <c r="H1677">
        <v>2</v>
      </c>
      <c r="I1677">
        <v>99</v>
      </c>
      <c r="J1677">
        <v>629</v>
      </c>
      <c r="K1677">
        <v>99</v>
      </c>
      <c r="L1677">
        <v>5</v>
      </c>
      <c r="M1677">
        <v>99</v>
      </c>
      <c r="N1677">
        <v>99</v>
      </c>
      <c r="O1677">
        <v>99</v>
      </c>
      <c r="P1677">
        <v>99</v>
      </c>
      <c r="R1677">
        <v>0</v>
      </c>
    </row>
    <row r="1678" spans="1:37">
      <c r="A1678">
        <v>18</v>
      </c>
      <c r="B1678">
        <v>123</v>
      </c>
      <c r="C1678">
        <v>2024</v>
      </c>
      <c r="E1678">
        <v>99</v>
      </c>
      <c r="G1678">
        <v>99</v>
      </c>
      <c r="H1678">
        <v>1</v>
      </c>
      <c r="I1678">
        <v>99</v>
      </c>
      <c r="J1678">
        <v>643</v>
      </c>
      <c r="K1678">
        <v>99</v>
      </c>
      <c r="L1678">
        <v>5</v>
      </c>
      <c r="M1678">
        <v>99</v>
      </c>
      <c r="N1678">
        <v>99</v>
      </c>
      <c r="O1678">
        <v>99</v>
      </c>
      <c r="P1678">
        <v>99</v>
      </c>
      <c r="Q1678">
        <v>15</v>
      </c>
      <c r="R1678">
        <v>22</v>
      </c>
      <c r="S1678">
        <v>5</v>
      </c>
      <c r="T1678">
        <v>5.4090909090909101</v>
      </c>
      <c r="U1678">
        <v>22.700000000000003</v>
      </c>
      <c r="V1678">
        <v>0</v>
      </c>
      <c r="W1678">
        <v>0</v>
      </c>
      <c r="X1678">
        <v>81.818181818181813</v>
      </c>
      <c r="Y1678">
        <v>31.818181818181817</v>
      </c>
      <c r="Z1678">
        <v>9.0909090909090917</v>
      </c>
      <c r="AA1678">
        <v>7.5681749931719295</v>
      </c>
      <c r="AB1678">
        <v>0</v>
      </c>
      <c r="AC1678">
        <v>1.4665696186274244</v>
      </c>
      <c r="AE1678">
        <v>30.632685191203979</v>
      </c>
      <c r="AG1678">
        <v>9.9099099099099117</v>
      </c>
      <c r="AH1678">
        <v>6.2061937664661748</v>
      </c>
      <c r="AI1678">
        <v>3</v>
      </c>
      <c r="AJ1678">
        <v>101.23333333333336</v>
      </c>
      <c r="AK1678">
        <v>17.520560042363773</v>
      </c>
    </row>
    <row r="1679" spans="1:37">
      <c r="A1679">
        <v>18</v>
      </c>
      <c r="B1679">
        <v>124</v>
      </c>
      <c r="C1679">
        <v>2024</v>
      </c>
      <c r="E1679">
        <v>99</v>
      </c>
      <c r="G1679">
        <v>99</v>
      </c>
      <c r="H1679">
        <v>2</v>
      </c>
      <c r="I1679">
        <v>99</v>
      </c>
      <c r="J1679">
        <v>704</v>
      </c>
      <c r="K1679">
        <v>99</v>
      </c>
      <c r="L1679">
        <v>5</v>
      </c>
      <c r="M1679">
        <v>99</v>
      </c>
      <c r="N1679">
        <v>99</v>
      </c>
      <c r="O1679">
        <v>99</v>
      </c>
      <c r="P1679">
        <v>99</v>
      </c>
      <c r="R1679">
        <v>0</v>
      </c>
    </row>
    <row r="1680" spans="1:37">
      <c r="A1680">
        <v>18</v>
      </c>
      <c r="B1680">
        <v>125</v>
      </c>
      <c r="C1680">
        <v>2024</v>
      </c>
      <c r="E1680">
        <v>99</v>
      </c>
      <c r="G1680">
        <v>99</v>
      </c>
      <c r="H1680">
        <v>1</v>
      </c>
      <c r="I1680">
        <v>99</v>
      </c>
      <c r="J1680">
        <v>802</v>
      </c>
      <c r="K1680">
        <v>99</v>
      </c>
      <c r="L1680">
        <v>5</v>
      </c>
      <c r="M1680">
        <v>99</v>
      </c>
      <c r="N1680">
        <v>99</v>
      </c>
      <c r="O1680">
        <v>99</v>
      </c>
      <c r="P1680">
        <v>99</v>
      </c>
      <c r="Q1680">
        <v>1</v>
      </c>
      <c r="R1680">
        <v>1</v>
      </c>
      <c r="S1680">
        <v>5</v>
      </c>
      <c r="T1680">
        <v>6</v>
      </c>
      <c r="U1680">
        <v>34.9</v>
      </c>
      <c r="V1680">
        <v>0</v>
      </c>
      <c r="W1680">
        <v>0</v>
      </c>
      <c r="X1680">
        <v>100</v>
      </c>
      <c r="Y1680">
        <v>100</v>
      </c>
      <c r="Z1680">
        <v>0</v>
      </c>
      <c r="AA1680">
        <v>0</v>
      </c>
      <c r="AB1680">
        <v>0</v>
      </c>
      <c r="AC1680">
        <v>0</v>
      </c>
      <c r="AG1680">
        <v>2.3255813953488378</v>
      </c>
      <c r="AH1680">
        <v>1.8470494839904736</v>
      </c>
      <c r="AI1680">
        <v>1</v>
      </c>
      <c r="AJ1680">
        <v>122.5</v>
      </c>
      <c r="AK1680">
        <v>18.985286742768743</v>
      </c>
    </row>
    <row r="1681" spans="1:37">
      <c r="A1681">
        <v>18</v>
      </c>
      <c r="B1681">
        <v>126</v>
      </c>
      <c r="C1681">
        <v>2024</v>
      </c>
      <c r="E1681">
        <v>99</v>
      </c>
      <c r="G1681">
        <v>99</v>
      </c>
      <c r="H1681">
        <v>1</v>
      </c>
      <c r="I1681">
        <v>99</v>
      </c>
      <c r="J1681">
        <v>103</v>
      </c>
      <c r="K1681">
        <v>99</v>
      </c>
      <c r="L1681">
        <v>6</v>
      </c>
      <c r="M1681">
        <v>99</v>
      </c>
      <c r="N1681">
        <v>99</v>
      </c>
      <c r="O1681">
        <v>99</v>
      </c>
      <c r="P1681">
        <v>99</v>
      </c>
      <c r="R1681">
        <v>0</v>
      </c>
    </row>
    <row r="1682" spans="1:37">
      <c r="A1682">
        <v>18</v>
      </c>
      <c r="B1682">
        <v>127</v>
      </c>
      <c r="C1682">
        <v>2024</v>
      </c>
      <c r="E1682">
        <v>99</v>
      </c>
      <c r="G1682">
        <v>99</v>
      </c>
      <c r="H1682">
        <v>2</v>
      </c>
      <c r="I1682">
        <v>99</v>
      </c>
      <c r="J1682">
        <v>106</v>
      </c>
      <c r="K1682">
        <v>99</v>
      </c>
      <c r="L1682">
        <v>6</v>
      </c>
      <c r="M1682">
        <v>99</v>
      </c>
      <c r="N1682">
        <v>99</v>
      </c>
      <c r="O1682">
        <v>99</v>
      </c>
      <c r="P1682">
        <v>99</v>
      </c>
      <c r="Q1682">
        <v>11</v>
      </c>
      <c r="R1682">
        <v>13</v>
      </c>
      <c r="S1682">
        <v>6</v>
      </c>
      <c r="T1682">
        <v>6.6153846153846141</v>
      </c>
      <c r="U1682">
        <v>33.015384615384619</v>
      </c>
      <c r="V1682">
        <v>53.84615384615384</v>
      </c>
      <c r="W1682">
        <v>7.6923076923076898</v>
      </c>
      <c r="X1682">
        <v>100</v>
      </c>
      <c r="Y1682">
        <v>100</v>
      </c>
      <c r="Z1682">
        <v>30.769230769230759</v>
      </c>
      <c r="AA1682">
        <v>3.3387805590218074</v>
      </c>
      <c r="AB1682">
        <v>0</v>
      </c>
      <c r="AC1682">
        <v>1.2113858267710484</v>
      </c>
      <c r="AE1682">
        <v>-28.762487619537794</v>
      </c>
      <c r="AG1682">
        <v>7.9754601226993858</v>
      </c>
      <c r="AH1682">
        <v>6.0926099423672015</v>
      </c>
      <c r="AI1682">
        <v>13</v>
      </c>
      <c r="AJ1682">
        <v>115.33846153846156</v>
      </c>
      <c r="AK1682">
        <v>21.532784083029064</v>
      </c>
    </row>
    <row r="1683" spans="1:37">
      <c r="A1683">
        <v>18</v>
      </c>
      <c r="B1683">
        <v>128</v>
      </c>
      <c r="C1683">
        <v>2024</v>
      </c>
      <c r="E1683">
        <v>99</v>
      </c>
      <c r="G1683">
        <v>99</v>
      </c>
      <c r="H1683">
        <v>1</v>
      </c>
      <c r="I1683">
        <v>99</v>
      </c>
      <c r="J1683">
        <v>110</v>
      </c>
      <c r="K1683">
        <v>99</v>
      </c>
      <c r="L1683">
        <v>6</v>
      </c>
      <c r="M1683">
        <v>99</v>
      </c>
      <c r="N1683">
        <v>99</v>
      </c>
      <c r="O1683">
        <v>99</v>
      </c>
      <c r="P1683">
        <v>99</v>
      </c>
      <c r="Q1683">
        <v>60</v>
      </c>
      <c r="R1683">
        <v>80</v>
      </c>
      <c r="S1683">
        <v>6</v>
      </c>
      <c r="T1683">
        <v>5.375</v>
      </c>
      <c r="U1683">
        <v>30.384999999999991</v>
      </c>
      <c r="V1683">
        <v>48.75</v>
      </c>
      <c r="W1683">
        <v>1.25</v>
      </c>
      <c r="X1683">
        <v>100</v>
      </c>
      <c r="Y1683">
        <v>88.75</v>
      </c>
      <c r="Z1683">
        <v>22.5</v>
      </c>
      <c r="AA1683">
        <v>6.8146551636895003</v>
      </c>
      <c r="AB1683">
        <v>0</v>
      </c>
      <c r="AC1683">
        <v>1.4947825928876748</v>
      </c>
      <c r="AE1683">
        <v>-9.135930747715415</v>
      </c>
      <c r="AG1683">
        <v>13.093289689034371</v>
      </c>
      <c r="AH1683">
        <v>9.5471505439692059</v>
      </c>
      <c r="AI1683">
        <v>80</v>
      </c>
      <c r="AJ1683">
        <v>113.73375000000001</v>
      </c>
      <c r="AK1683">
        <v>20.342470340223549</v>
      </c>
    </row>
    <row r="1684" spans="1:37">
      <c r="A1684">
        <v>18</v>
      </c>
      <c r="B1684">
        <v>129</v>
      </c>
      <c r="C1684">
        <v>2024</v>
      </c>
      <c r="E1684">
        <v>99</v>
      </c>
      <c r="G1684">
        <v>99</v>
      </c>
      <c r="H1684">
        <v>1</v>
      </c>
      <c r="I1684">
        <v>99</v>
      </c>
      <c r="J1684">
        <v>111</v>
      </c>
      <c r="K1684">
        <v>99</v>
      </c>
      <c r="L1684">
        <v>6</v>
      </c>
      <c r="M1684">
        <v>99</v>
      </c>
      <c r="N1684">
        <v>99</v>
      </c>
      <c r="O1684">
        <v>99</v>
      </c>
      <c r="P1684">
        <v>99</v>
      </c>
      <c r="Q1684">
        <v>36</v>
      </c>
      <c r="R1684">
        <v>40</v>
      </c>
      <c r="S1684">
        <v>6</v>
      </c>
      <c r="T1684">
        <v>5.875</v>
      </c>
      <c r="U1684">
        <v>31.507499999999993</v>
      </c>
      <c r="V1684">
        <v>45</v>
      </c>
      <c r="W1684">
        <v>2.5</v>
      </c>
      <c r="X1684">
        <v>100</v>
      </c>
      <c r="Y1684">
        <v>85</v>
      </c>
      <c r="Z1684">
        <v>30</v>
      </c>
      <c r="AA1684">
        <v>7.2557696869457313</v>
      </c>
      <c r="AB1684">
        <v>0</v>
      </c>
      <c r="AC1684">
        <v>1.4863966496194747</v>
      </c>
      <c r="AE1684">
        <v>18.135802039543044</v>
      </c>
      <c r="AG1684">
        <v>7.6045627376425857</v>
      </c>
      <c r="AH1684">
        <v>5.1400954361923397</v>
      </c>
      <c r="AI1684">
        <v>40</v>
      </c>
      <c r="AJ1684">
        <v>116.01</v>
      </c>
      <c r="AK1684">
        <v>19.934094430083391</v>
      </c>
    </row>
    <row r="1685" spans="1:37">
      <c r="A1685">
        <v>18</v>
      </c>
      <c r="B1685">
        <v>130</v>
      </c>
      <c r="C1685">
        <v>2024</v>
      </c>
      <c r="E1685">
        <v>99</v>
      </c>
      <c r="G1685">
        <v>99</v>
      </c>
      <c r="H1685">
        <v>1</v>
      </c>
      <c r="I1685">
        <v>99</v>
      </c>
      <c r="J1685">
        <v>116</v>
      </c>
      <c r="K1685">
        <v>99</v>
      </c>
      <c r="L1685">
        <v>6</v>
      </c>
      <c r="M1685">
        <v>99</v>
      </c>
      <c r="N1685">
        <v>99</v>
      </c>
      <c r="O1685">
        <v>99</v>
      </c>
      <c r="P1685">
        <v>99</v>
      </c>
      <c r="Q1685">
        <v>27</v>
      </c>
      <c r="R1685">
        <v>29</v>
      </c>
      <c r="S1685">
        <v>6</v>
      </c>
      <c r="T1685">
        <v>5.6551724137931005</v>
      </c>
      <c r="U1685">
        <v>25.34482758620689</v>
      </c>
      <c r="V1685">
        <v>41.379310344827594</v>
      </c>
      <c r="W1685">
        <v>6.8965517241379306</v>
      </c>
      <c r="X1685">
        <v>100</v>
      </c>
      <c r="Y1685">
        <v>55.172413793103438</v>
      </c>
      <c r="Z1685">
        <v>6.8965517241379306</v>
      </c>
      <c r="AA1685">
        <v>5.7685584290690706</v>
      </c>
      <c r="AB1685">
        <v>0</v>
      </c>
      <c r="AC1685">
        <v>1.6458068363836871</v>
      </c>
      <c r="AE1685">
        <v>-49.596728699878163</v>
      </c>
      <c r="AG1685">
        <v>7.9019073569482305</v>
      </c>
      <c r="AH1685">
        <v>4.7227094858993377</v>
      </c>
      <c r="AI1685">
        <v>12</v>
      </c>
      <c r="AJ1685">
        <v>104.06666666666668</v>
      </c>
      <c r="AK1685">
        <v>19.860407555399899</v>
      </c>
    </row>
    <row r="1686" spans="1:37">
      <c r="A1686">
        <v>18</v>
      </c>
      <c r="B1686">
        <v>131</v>
      </c>
      <c r="C1686">
        <v>2024</v>
      </c>
      <c r="E1686">
        <v>99</v>
      </c>
      <c r="G1686">
        <v>99</v>
      </c>
      <c r="H1686">
        <v>2</v>
      </c>
      <c r="I1686">
        <v>99</v>
      </c>
      <c r="J1686">
        <v>117</v>
      </c>
      <c r="K1686">
        <v>99</v>
      </c>
      <c r="L1686">
        <v>6</v>
      </c>
      <c r="M1686">
        <v>99</v>
      </c>
      <c r="N1686">
        <v>99</v>
      </c>
      <c r="O1686">
        <v>99</v>
      </c>
      <c r="P1686">
        <v>99</v>
      </c>
      <c r="Q1686">
        <v>34</v>
      </c>
      <c r="R1686">
        <v>40</v>
      </c>
      <c r="S1686">
        <v>6</v>
      </c>
      <c r="T1686">
        <v>6.55</v>
      </c>
      <c r="U1686">
        <v>32.07</v>
      </c>
      <c r="V1686">
        <v>25</v>
      </c>
      <c r="W1686">
        <v>17.5</v>
      </c>
      <c r="X1686">
        <v>100</v>
      </c>
      <c r="Y1686">
        <v>85</v>
      </c>
      <c r="Z1686">
        <v>42.5</v>
      </c>
      <c r="AA1686">
        <v>7.7751913159741983</v>
      </c>
      <c r="AB1686">
        <v>0</v>
      </c>
      <c r="AC1686">
        <v>1.7457090250096099</v>
      </c>
      <c r="AE1686">
        <v>19.921578453753845</v>
      </c>
      <c r="AG1686">
        <v>11.494252873563219</v>
      </c>
      <c r="AH1686">
        <v>8.3718926820991051</v>
      </c>
      <c r="AI1686">
        <v>40</v>
      </c>
      <c r="AJ1686">
        <v>115.235</v>
      </c>
      <c r="AK1686">
        <v>20.535580824332431</v>
      </c>
    </row>
    <row r="1687" spans="1:37">
      <c r="A1687">
        <v>18</v>
      </c>
      <c r="B1687">
        <v>132</v>
      </c>
      <c r="C1687">
        <v>2024</v>
      </c>
      <c r="E1687">
        <v>99</v>
      </c>
      <c r="G1687">
        <v>99</v>
      </c>
      <c r="H1687">
        <v>1</v>
      </c>
      <c r="I1687">
        <v>99</v>
      </c>
      <c r="J1687">
        <v>134</v>
      </c>
      <c r="K1687">
        <v>99</v>
      </c>
      <c r="L1687">
        <v>6</v>
      </c>
      <c r="M1687">
        <v>99</v>
      </c>
      <c r="N1687">
        <v>99</v>
      </c>
      <c r="O1687">
        <v>99</v>
      </c>
      <c r="P1687">
        <v>99</v>
      </c>
      <c r="Q1687">
        <v>47</v>
      </c>
      <c r="R1687">
        <v>54</v>
      </c>
      <c r="S1687">
        <v>6</v>
      </c>
      <c r="T1687">
        <v>6.0185185185185173</v>
      </c>
      <c r="U1687">
        <v>30.209259259259255</v>
      </c>
      <c r="V1687">
        <v>25.925925925925927</v>
      </c>
      <c r="W1687">
        <v>3.7037037037037042</v>
      </c>
      <c r="X1687">
        <v>100</v>
      </c>
      <c r="Y1687">
        <v>70.370370370370352</v>
      </c>
      <c r="Z1687">
        <v>37.037037037037038</v>
      </c>
      <c r="AA1687">
        <v>8.6070227251962397</v>
      </c>
      <c r="AB1687">
        <v>0</v>
      </c>
      <c r="AC1687">
        <v>1.4336012765156985</v>
      </c>
      <c r="AE1687">
        <v>-17.605858375290889</v>
      </c>
      <c r="AG1687">
        <v>9.9447513812154682</v>
      </c>
      <c r="AH1687">
        <v>7.0817705077446682</v>
      </c>
      <c r="AI1687">
        <v>53</v>
      </c>
      <c r="AJ1687">
        <v>112.12452830188676</v>
      </c>
      <c r="AK1687">
        <v>20.933838838202369</v>
      </c>
    </row>
    <row r="1688" spans="1:37">
      <c r="A1688">
        <v>18</v>
      </c>
      <c r="B1688">
        <v>133</v>
      </c>
      <c r="C1688">
        <v>2024</v>
      </c>
      <c r="E1688">
        <v>99</v>
      </c>
      <c r="G1688">
        <v>99</v>
      </c>
      <c r="H1688">
        <v>2</v>
      </c>
      <c r="I1688">
        <v>99</v>
      </c>
      <c r="J1688">
        <v>141</v>
      </c>
      <c r="K1688">
        <v>99</v>
      </c>
      <c r="L1688">
        <v>6</v>
      </c>
      <c r="M1688">
        <v>99</v>
      </c>
      <c r="N1688">
        <v>99</v>
      </c>
      <c r="O1688">
        <v>99</v>
      </c>
      <c r="P1688">
        <v>99</v>
      </c>
      <c r="Q1688">
        <v>67</v>
      </c>
      <c r="R1688">
        <v>71</v>
      </c>
      <c r="S1688">
        <v>6</v>
      </c>
      <c r="T1688">
        <v>6.4366197183098608</v>
      </c>
      <c r="U1688">
        <v>27.523943661971817</v>
      </c>
      <c r="V1688">
        <v>36.619718309859152</v>
      </c>
      <c r="W1688">
        <v>5.6338028169014063</v>
      </c>
      <c r="X1688">
        <v>98.591549295774627</v>
      </c>
      <c r="Y1688">
        <v>70.422535211267586</v>
      </c>
      <c r="Z1688">
        <v>14.08450704225352</v>
      </c>
      <c r="AA1688">
        <v>6.8727972612328259</v>
      </c>
      <c r="AB1688">
        <v>0</v>
      </c>
      <c r="AC1688">
        <v>1.3812873599938555</v>
      </c>
      <c r="AE1688">
        <v>6.8777501772218113</v>
      </c>
      <c r="AG1688">
        <v>13.653846153846148</v>
      </c>
      <c r="AH1688">
        <v>9.0586293851516722</v>
      </c>
      <c r="AI1688">
        <v>70</v>
      </c>
      <c r="AJ1688">
        <v>111.78999999999998</v>
      </c>
      <c r="AK1688">
        <v>19.513104866190723</v>
      </c>
    </row>
    <row r="1689" spans="1:37">
      <c r="A1689">
        <v>18</v>
      </c>
      <c r="B1689">
        <v>134</v>
      </c>
      <c r="C1689">
        <v>2024</v>
      </c>
      <c r="E1689">
        <v>99</v>
      </c>
      <c r="G1689">
        <v>99</v>
      </c>
      <c r="H1689">
        <v>2</v>
      </c>
      <c r="I1689">
        <v>99</v>
      </c>
      <c r="J1689">
        <v>143</v>
      </c>
      <c r="K1689">
        <v>99</v>
      </c>
      <c r="L1689">
        <v>6</v>
      </c>
      <c r="M1689">
        <v>99</v>
      </c>
      <c r="N1689">
        <v>99</v>
      </c>
      <c r="O1689">
        <v>99</v>
      </c>
      <c r="P1689">
        <v>99</v>
      </c>
      <c r="Q1689">
        <v>1</v>
      </c>
      <c r="R1689">
        <v>2</v>
      </c>
      <c r="S1689">
        <v>6</v>
      </c>
      <c r="T1689">
        <v>6.5</v>
      </c>
      <c r="U1689">
        <v>20.75</v>
      </c>
      <c r="V1689">
        <v>0</v>
      </c>
      <c r="W1689">
        <v>0</v>
      </c>
      <c r="X1689">
        <v>100</v>
      </c>
      <c r="Y1689">
        <v>0</v>
      </c>
      <c r="Z1689">
        <v>0</v>
      </c>
      <c r="AA1689">
        <v>1.75</v>
      </c>
      <c r="AB1689">
        <v>0</v>
      </c>
      <c r="AC1689">
        <v>0.5</v>
      </c>
      <c r="AE1689">
        <v>-100</v>
      </c>
      <c r="AG1689">
        <v>28.571428571428577</v>
      </c>
      <c r="AH1689">
        <v>16.613290632506004</v>
      </c>
      <c r="AI1689">
        <v>0</v>
      </c>
    </row>
    <row r="1690" spans="1:37">
      <c r="A1690">
        <v>18</v>
      </c>
      <c r="B1690">
        <v>135</v>
      </c>
      <c r="C1690">
        <v>2024</v>
      </c>
      <c r="E1690">
        <v>99</v>
      </c>
      <c r="G1690">
        <v>99</v>
      </c>
      <c r="H1690">
        <v>2</v>
      </c>
      <c r="I1690">
        <v>99</v>
      </c>
      <c r="J1690">
        <v>147</v>
      </c>
      <c r="K1690">
        <v>99</v>
      </c>
      <c r="L1690">
        <v>6</v>
      </c>
      <c r="M1690">
        <v>99</v>
      </c>
      <c r="N1690">
        <v>99</v>
      </c>
      <c r="O1690">
        <v>99</v>
      </c>
      <c r="P1690">
        <v>99</v>
      </c>
      <c r="Q1690">
        <v>8</v>
      </c>
      <c r="R1690">
        <v>10</v>
      </c>
      <c r="S1690">
        <v>6</v>
      </c>
      <c r="T1690">
        <v>7</v>
      </c>
      <c r="U1690">
        <v>27.48</v>
      </c>
      <c r="V1690">
        <v>10</v>
      </c>
      <c r="W1690">
        <v>10</v>
      </c>
      <c r="X1690">
        <v>100</v>
      </c>
      <c r="Y1690">
        <v>60</v>
      </c>
      <c r="Z1690">
        <v>20</v>
      </c>
      <c r="AA1690">
        <v>7.1766008667056402</v>
      </c>
      <c r="AB1690">
        <v>0</v>
      </c>
      <c r="AC1690">
        <v>1.183215956619923</v>
      </c>
      <c r="AE1690">
        <v>8.950159630216632</v>
      </c>
      <c r="AG1690">
        <v>20.408163265306126</v>
      </c>
      <c r="AH1690">
        <v>13.441596556446878</v>
      </c>
      <c r="AI1690">
        <v>10</v>
      </c>
      <c r="AJ1690">
        <v>109.76000000000002</v>
      </c>
      <c r="AK1690">
        <v>20.349344911539312</v>
      </c>
    </row>
    <row r="1691" spans="1:37">
      <c r="A1691">
        <v>18</v>
      </c>
      <c r="B1691">
        <v>136</v>
      </c>
      <c r="C1691">
        <v>2024</v>
      </c>
      <c r="E1691">
        <v>99</v>
      </c>
      <c r="G1691">
        <v>99</v>
      </c>
      <c r="H1691">
        <v>1</v>
      </c>
      <c r="I1691">
        <v>99</v>
      </c>
      <c r="J1691">
        <v>155</v>
      </c>
      <c r="K1691">
        <v>99</v>
      </c>
      <c r="L1691">
        <v>6</v>
      </c>
      <c r="M1691">
        <v>99</v>
      </c>
      <c r="N1691">
        <v>99</v>
      </c>
      <c r="O1691">
        <v>99</v>
      </c>
      <c r="P1691">
        <v>99</v>
      </c>
      <c r="Q1691">
        <v>4</v>
      </c>
      <c r="R1691">
        <v>4</v>
      </c>
      <c r="S1691">
        <v>6</v>
      </c>
      <c r="T1691">
        <v>5.75</v>
      </c>
      <c r="U1691">
        <v>31.65</v>
      </c>
      <c r="V1691">
        <v>50</v>
      </c>
      <c r="W1691">
        <v>0</v>
      </c>
      <c r="X1691">
        <v>100</v>
      </c>
      <c r="Y1691">
        <v>100</v>
      </c>
      <c r="Z1691">
        <v>25</v>
      </c>
      <c r="AA1691">
        <v>6.2483997951475532</v>
      </c>
      <c r="AB1691">
        <v>0</v>
      </c>
      <c r="AC1691">
        <v>0.82915619758885006</v>
      </c>
      <c r="AE1691">
        <v>-22.920730646214295</v>
      </c>
      <c r="AG1691">
        <v>2.0202020202020203</v>
      </c>
      <c r="AH1691">
        <v>1.3786644596419391</v>
      </c>
      <c r="AI1691">
        <v>4</v>
      </c>
      <c r="AJ1691">
        <v>117.425</v>
      </c>
      <c r="AK1691">
        <v>19.335907803558424</v>
      </c>
    </row>
    <row r="1692" spans="1:37">
      <c r="A1692">
        <v>18</v>
      </c>
      <c r="B1692">
        <v>137</v>
      </c>
      <c r="C1692">
        <v>2024</v>
      </c>
      <c r="E1692">
        <v>99</v>
      </c>
      <c r="G1692">
        <v>99</v>
      </c>
      <c r="H1692">
        <v>2</v>
      </c>
      <c r="I1692">
        <v>99</v>
      </c>
      <c r="J1692">
        <v>160</v>
      </c>
      <c r="K1692">
        <v>99</v>
      </c>
      <c r="L1692">
        <v>6</v>
      </c>
      <c r="M1692">
        <v>99</v>
      </c>
      <c r="N1692">
        <v>99</v>
      </c>
      <c r="O1692">
        <v>99</v>
      </c>
      <c r="P1692">
        <v>99</v>
      </c>
      <c r="Q1692">
        <v>11</v>
      </c>
      <c r="R1692">
        <v>12</v>
      </c>
      <c r="S1692">
        <v>6</v>
      </c>
      <c r="T1692">
        <v>6.083333333333333</v>
      </c>
      <c r="U1692">
        <v>28.225000000000001</v>
      </c>
      <c r="V1692">
        <v>41.666666666666657</v>
      </c>
      <c r="W1692">
        <v>8.3333333333333357</v>
      </c>
      <c r="X1692">
        <v>75</v>
      </c>
      <c r="Y1692">
        <v>75</v>
      </c>
      <c r="Z1692">
        <v>16.666666666666671</v>
      </c>
      <c r="AA1692">
        <v>7.9668192105339939</v>
      </c>
      <c r="AB1692">
        <v>0</v>
      </c>
      <c r="AC1692">
        <v>1.7539637649874324</v>
      </c>
      <c r="AE1692">
        <v>16.683350353988871</v>
      </c>
      <c r="AG1692">
        <v>6.8181818181818192</v>
      </c>
      <c r="AH1692">
        <v>4.8465335908993348</v>
      </c>
      <c r="AI1692">
        <v>12</v>
      </c>
      <c r="AJ1692">
        <v>112.4916666666667</v>
      </c>
      <c r="AK1692">
        <v>19.271402063940833</v>
      </c>
    </row>
    <row r="1693" spans="1:37">
      <c r="A1693">
        <v>18</v>
      </c>
      <c r="B1693">
        <v>138</v>
      </c>
      <c r="C1693">
        <v>2024</v>
      </c>
      <c r="E1693">
        <v>99</v>
      </c>
      <c r="G1693">
        <v>99</v>
      </c>
      <c r="H1693">
        <v>1</v>
      </c>
      <c r="I1693">
        <v>99</v>
      </c>
      <c r="J1693">
        <v>171</v>
      </c>
      <c r="K1693">
        <v>99</v>
      </c>
      <c r="L1693">
        <v>6</v>
      </c>
      <c r="M1693">
        <v>99</v>
      </c>
      <c r="N1693">
        <v>99</v>
      </c>
      <c r="O1693">
        <v>99</v>
      </c>
      <c r="P1693">
        <v>99</v>
      </c>
      <c r="Q1693">
        <v>3</v>
      </c>
      <c r="R1693">
        <v>3</v>
      </c>
      <c r="S1693">
        <v>6</v>
      </c>
      <c r="T1693">
        <v>5</v>
      </c>
      <c r="U1693">
        <v>30.533333333333324</v>
      </c>
      <c r="V1693">
        <v>0</v>
      </c>
      <c r="W1693">
        <v>0</v>
      </c>
      <c r="X1693">
        <v>100</v>
      </c>
      <c r="Y1693">
        <v>66.666666666666686</v>
      </c>
      <c r="Z1693">
        <v>33.333333333333343</v>
      </c>
      <c r="AA1693">
        <v>10.537973661425095</v>
      </c>
      <c r="AB1693">
        <v>0</v>
      </c>
      <c r="AC1693">
        <v>0.81649658092772603</v>
      </c>
      <c r="AE1693">
        <v>6.9733228269957719</v>
      </c>
      <c r="AG1693">
        <v>5.0847457627118642</v>
      </c>
      <c r="AH1693">
        <v>3.0745477125499288</v>
      </c>
      <c r="AI1693">
        <v>3</v>
      </c>
      <c r="AJ1693">
        <v>114.1333333333333</v>
      </c>
      <c r="AK1693">
        <v>19.732317996777525</v>
      </c>
    </row>
    <row r="1694" spans="1:37">
      <c r="A1694">
        <v>18</v>
      </c>
      <c r="B1694">
        <v>139</v>
      </c>
      <c r="C1694">
        <v>2024</v>
      </c>
      <c r="E1694">
        <v>99</v>
      </c>
      <c r="G1694">
        <v>99</v>
      </c>
      <c r="H1694">
        <v>2</v>
      </c>
      <c r="I1694">
        <v>99</v>
      </c>
      <c r="J1694">
        <v>175</v>
      </c>
      <c r="K1694">
        <v>99</v>
      </c>
      <c r="L1694">
        <v>6</v>
      </c>
      <c r="M1694">
        <v>99</v>
      </c>
      <c r="N1694">
        <v>99</v>
      </c>
      <c r="O1694">
        <v>99</v>
      </c>
      <c r="P1694">
        <v>99</v>
      </c>
      <c r="Q1694">
        <v>8</v>
      </c>
      <c r="R1694">
        <v>8</v>
      </c>
      <c r="S1694">
        <v>6</v>
      </c>
      <c r="T1694">
        <v>6</v>
      </c>
      <c r="U1694">
        <v>25.3125</v>
      </c>
      <c r="V1694">
        <v>37.5</v>
      </c>
      <c r="W1694">
        <v>0</v>
      </c>
      <c r="X1694">
        <v>100</v>
      </c>
      <c r="Y1694">
        <v>50</v>
      </c>
      <c r="Z1694">
        <v>0</v>
      </c>
      <c r="AA1694">
        <v>5.111613615092601</v>
      </c>
      <c r="AB1694">
        <v>0</v>
      </c>
      <c r="AC1694">
        <v>1.6583123951777001</v>
      </c>
      <c r="AE1694">
        <v>13.419212807656219</v>
      </c>
      <c r="AG1694">
        <v>8.3333333333333357</v>
      </c>
      <c r="AH1694">
        <v>5.1583157143948837</v>
      </c>
      <c r="AI1694">
        <v>2</v>
      </c>
      <c r="AJ1694">
        <v>107.65</v>
      </c>
      <c r="AK1694">
        <v>19.306054454124837</v>
      </c>
    </row>
    <row r="1695" spans="1:37">
      <c r="A1695">
        <v>18</v>
      </c>
      <c r="B1695">
        <v>140</v>
      </c>
      <c r="C1695">
        <v>2024</v>
      </c>
      <c r="E1695">
        <v>99</v>
      </c>
      <c r="G1695">
        <v>99</v>
      </c>
      <c r="H1695">
        <v>2</v>
      </c>
      <c r="I1695">
        <v>99</v>
      </c>
      <c r="J1695">
        <v>177</v>
      </c>
      <c r="K1695">
        <v>99</v>
      </c>
      <c r="L1695">
        <v>6</v>
      </c>
      <c r="M1695">
        <v>99</v>
      </c>
      <c r="N1695">
        <v>99</v>
      </c>
      <c r="O1695">
        <v>99</v>
      </c>
      <c r="P1695">
        <v>99</v>
      </c>
      <c r="Q1695">
        <v>20</v>
      </c>
      <c r="R1695">
        <v>23</v>
      </c>
      <c r="S1695">
        <v>6</v>
      </c>
      <c r="T1695">
        <v>5.6521739130434785</v>
      </c>
      <c r="U1695">
        <v>34.11304347826087</v>
      </c>
      <c r="V1695">
        <v>39.130434782608695</v>
      </c>
      <c r="W1695">
        <v>4.3478260869565215</v>
      </c>
      <c r="X1695">
        <v>100</v>
      </c>
      <c r="Y1695">
        <v>91.304347826086953</v>
      </c>
      <c r="Z1695">
        <v>39.130434782608695</v>
      </c>
      <c r="AA1695">
        <v>8.0899994275178653</v>
      </c>
      <c r="AB1695">
        <v>0</v>
      </c>
      <c r="AC1695">
        <v>1.1270853388535398</v>
      </c>
      <c r="AE1695">
        <v>25.608038824165877</v>
      </c>
      <c r="AG1695">
        <v>15.646258503401365</v>
      </c>
      <c r="AH1695">
        <v>13.880338251424122</v>
      </c>
      <c r="AI1695">
        <v>23</v>
      </c>
      <c r="AJ1695">
        <v>117.87826086956522</v>
      </c>
      <c r="AK1695">
        <v>20.44639187685631</v>
      </c>
    </row>
    <row r="1696" spans="1:37">
      <c r="A1696">
        <v>18</v>
      </c>
      <c r="B1696">
        <v>141</v>
      </c>
      <c r="C1696">
        <v>2024</v>
      </c>
      <c r="E1696">
        <v>99</v>
      </c>
      <c r="G1696">
        <v>99</v>
      </c>
      <c r="H1696">
        <v>2</v>
      </c>
      <c r="I1696">
        <v>99</v>
      </c>
      <c r="J1696">
        <v>178</v>
      </c>
      <c r="K1696">
        <v>99</v>
      </c>
      <c r="L1696">
        <v>6</v>
      </c>
      <c r="M1696">
        <v>99</v>
      </c>
      <c r="N1696">
        <v>99</v>
      </c>
      <c r="O1696">
        <v>99</v>
      </c>
      <c r="P1696">
        <v>99</v>
      </c>
      <c r="Q1696">
        <v>3</v>
      </c>
      <c r="R1696">
        <v>4</v>
      </c>
      <c r="S1696">
        <v>6</v>
      </c>
      <c r="T1696">
        <v>5.25</v>
      </c>
      <c r="U1696">
        <v>33.275000000000006</v>
      </c>
      <c r="V1696">
        <v>75</v>
      </c>
      <c r="W1696">
        <v>0</v>
      </c>
      <c r="X1696">
        <v>100</v>
      </c>
      <c r="Y1696">
        <v>100</v>
      </c>
      <c r="Z1696">
        <v>25</v>
      </c>
      <c r="AA1696">
        <v>7.5545929738139828</v>
      </c>
      <c r="AB1696">
        <v>0</v>
      </c>
      <c r="AC1696">
        <v>0.4330127018922193</v>
      </c>
      <c r="AE1696">
        <v>-45.663186228106007</v>
      </c>
      <c r="AG1696">
        <v>8.8888888888888893</v>
      </c>
      <c r="AH1696">
        <v>7.1115622996366747</v>
      </c>
      <c r="AI1696">
        <v>4</v>
      </c>
      <c r="AJ1696">
        <v>118.625</v>
      </c>
      <c r="AK1696">
        <v>19.594268254043211</v>
      </c>
    </row>
    <row r="1697" spans="1:37">
      <c r="A1697">
        <v>18</v>
      </c>
      <c r="B1697">
        <v>142</v>
      </c>
      <c r="C1697">
        <v>2024</v>
      </c>
      <c r="E1697">
        <v>99</v>
      </c>
      <c r="G1697">
        <v>99</v>
      </c>
      <c r="H1697">
        <v>2</v>
      </c>
      <c r="I1697">
        <v>99</v>
      </c>
      <c r="J1697">
        <v>181</v>
      </c>
      <c r="K1697">
        <v>99</v>
      </c>
      <c r="L1697">
        <v>6</v>
      </c>
      <c r="M1697">
        <v>99</v>
      </c>
      <c r="N1697">
        <v>99</v>
      </c>
      <c r="O1697">
        <v>99</v>
      </c>
      <c r="P1697">
        <v>99</v>
      </c>
      <c r="Q1697">
        <v>17</v>
      </c>
      <c r="R1697">
        <v>26</v>
      </c>
      <c r="S1697">
        <v>6</v>
      </c>
      <c r="T1697">
        <v>5.3461538461538485</v>
      </c>
      <c r="U1697">
        <v>22.630769230769225</v>
      </c>
      <c r="V1697">
        <v>11.53846153846154</v>
      </c>
      <c r="W1697">
        <v>0</v>
      </c>
      <c r="X1697">
        <v>84.615384615384627</v>
      </c>
      <c r="Y1697">
        <v>46.15384615384616</v>
      </c>
      <c r="Z1697">
        <v>3.8461538461538449</v>
      </c>
      <c r="AA1697">
        <v>6.2035206648364944</v>
      </c>
      <c r="AB1697">
        <v>0</v>
      </c>
      <c r="AC1697">
        <v>1.5427823938562764</v>
      </c>
      <c r="AE1697">
        <v>49.278326893150883</v>
      </c>
      <c r="AG1697">
        <v>13.541666666666663</v>
      </c>
      <c r="AH1697">
        <v>8.789567243774556</v>
      </c>
      <c r="AI1697">
        <v>10</v>
      </c>
      <c r="AJ1697">
        <v>101.37</v>
      </c>
      <c r="AK1697">
        <v>18.016051492756489</v>
      </c>
    </row>
    <row r="1698" spans="1:37">
      <c r="A1698">
        <v>18</v>
      </c>
      <c r="B1698">
        <v>143</v>
      </c>
      <c r="C1698">
        <v>2024</v>
      </c>
      <c r="E1698">
        <v>99</v>
      </c>
      <c r="G1698">
        <v>99</v>
      </c>
      <c r="H1698">
        <v>1</v>
      </c>
      <c r="I1698">
        <v>99</v>
      </c>
      <c r="J1698">
        <v>262</v>
      </c>
      <c r="K1698">
        <v>99</v>
      </c>
      <c r="L1698">
        <v>6</v>
      </c>
      <c r="M1698">
        <v>99</v>
      </c>
      <c r="N1698">
        <v>99</v>
      </c>
      <c r="O1698">
        <v>99</v>
      </c>
      <c r="P1698">
        <v>99</v>
      </c>
      <c r="R1698">
        <v>0</v>
      </c>
    </row>
    <row r="1699" spans="1:37">
      <c r="A1699">
        <v>18</v>
      </c>
      <c r="B1699">
        <v>144</v>
      </c>
      <c r="C1699">
        <v>2024</v>
      </c>
      <c r="E1699">
        <v>99</v>
      </c>
      <c r="G1699">
        <v>99</v>
      </c>
      <c r="H1699">
        <v>2</v>
      </c>
      <c r="I1699">
        <v>99</v>
      </c>
      <c r="J1699">
        <v>267</v>
      </c>
      <c r="K1699">
        <v>99</v>
      </c>
      <c r="L1699">
        <v>6</v>
      </c>
      <c r="M1699">
        <v>99</v>
      </c>
      <c r="N1699">
        <v>99</v>
      </c>
      <c r="O1699">
        <v>99</v>
      </c>
      <c r="P1699">
        <v>99</v>
      </c>
      <c r="R1699">
        <v>0</v>
      </c>
    </row>
    <row r="1700" spans="1:37">
      <c r="A1700">
        <v>18</v>
      </c>
      <c r="B1700">
        <v>145</v>
      </c>
      <c r="C1700">
        <v>2024</v>
      </c>
      <c r="E1700">
        <v>99</v>
      </c>
      <c r="G1700">
        <v>99</v>
      </c>
      <c r="H1700">
        <v>1</v>
      </c>
      <c r="I1700">
        <v>99</v>
      </c>
      <c r="J1700">
        <v>309</v>
      </c>
      <c r="K1700">
        <v>99</v>
      </c>
      <c r="L1700">
        <v>6</v>
      </c>
      <c r="M1700">
        <v>99</v>
      </c>
      <c r="N1700">
        <v>99</v>
      </c>
      <c r="O1700">
        <v>99</v>
      </c>
      <c r="P1700">
        <v>99</v>
      </c>
      <c r="Q1700">
        <v>40</v>
      </c>
      <c r="R1700">
        <v>44</v>
      </c>
      <c r="S1700">
        <v>6</v>
      </c>
      <c r="T1700">
        <v>6.6818181818181808</v>
      </c>
      <c r="U1700">
        <v>29.290909090909089</v>
      </c>
      <c r="V1700">
        <v>38.636363636363633</v>
      </c>
      <c r="W1700">
        <v>11.363636363636362</v>
      </c>
      <c r="X1700">
        <v>100</v>
      </c>
      <c r="Y1700">
        <v>77.272727272727266</v>
      </c>
      <c r="Z1700">
        <v>25</v>
      </c>
      <c r="AA1700">
        <v>7.5804418851115747</v>
      </c>
      <c r="AB1700">
        <v>0</v>
      </c>
      <c r="AC1700">
        <v>1.2572106078126679</v>
      </c>
      <c r="AE1700">
        <v>-19.633082558996581</v>
      </c>
      <c r="AG1700">
        <v>11.891891891891889</v>
      </c>
      <c r="AH1700">
        <v>8.296586219993431</v>
      </c>
      <c r="AI1700">
        <v>44</v>
      </c>
      <c r="AJ1700">
        <v>112.83863636363635</v>
      </c>
      <c r="AK1700">
        <v>19.946480329811553</v>
      </c>
    </row>
    <row r="1701" spans="1:37">
      <c r="A1701">
        <v>18</v>
      </c>
      <c r="B1701">
        <v>146</v>
      </c>
      <c r="C1701">
        <v>2024</v>
      </c>
      <c r="E1701">
        <v>99</v>
      </c>
      <c r="G1701">
        <v>99</v>
      </c>
      <c r="H1701">
        <v>2</v>
      </c>
      <c r="I1701">
        <v>99</v>
      </c>
      <c r="J1701">
        <v>470</v>
      </c>
      <c r="K1701">
        <v>99</v>
      </c>
      <c r="L1701">
        <v>6</v>
      </c>
      <c r="M1701">
        <v>99</v>
      </c>
      <c r="N1701">
        <v>99</v>
      </c>
      <c r="O1701">
        <v>99</v>
      </c>
      <c r="P1701">
        <v>99</v>
      </c>
      <c r="Q1701">
        <v>8</v>
      </c>
      <c r="R1701">
        <v>8</v>
      </c>
      <c r="S1701">
        <v>6</v>
      </c>
      <c r="T1701">
        <v>5.625</v>
      </c>
      <c r="U1701">
        <v>26</v>
      </c>
      <c r="V1701">
        <v>25</v>
      </c>
      <c r="W1701">
        <v>0</v>
      </c>
      <c r="X1701">
        <v>87.5</v>
      </c>
      <c r="Y1701">
        <v>50</v>
      </c>
      <c r="Z1701">
        <v>25</v>
      </c>
      <c r="AA1701">
        <v>9.4847245611035031</v>
      </c>
      <c r="AB1701">
        <v>0</v>
      </c>
      <c r="AC1701">
        <v>1.1110243021644484</v>
      </c>
      <c r="AE1701">
        <v>20.521440090987326</v>
      </c>
      <c r="AG1701">
        <v>10.95890410958904</v>
      </c>
      <c r="AH1701">
        <v>7.4648291702555278</v>
      </c>
      <c r="AI1701">
        <v>6</v>
      </c>
      <c r="AJ1701">
        <v>114.06666666666663</v>
      </c>
      <c r="AK1701">
        <v>18.747194804351444</v>
      </c>
    </row>
    <row r="1702" spans="1:37">
      <c r="A1702">
        <v>18</v>
      </c>
      <c r="B1702">
        <v>147</v>
      </c>
      <c r="C1702">
        <v>2024</v>
      </c>
      <c r="E1702">
        <v>99</v>
      </c>
      <c r="G1702">
        <v>99</v>
      </c>
      <c r="H1702">
        <v>2</v>
      </c>
      <c r="I1702">
        <v>99</v>
      </c>
      <c r="J1702">
        <v>629</v>
      </c>
      <c r="K1702">
        <v>99</v>
      </c>
      <c r="L1702">
        <v>6</v>
      </c>
      <c r="M1702">
        <v>99</v>
      </c>
      <c r="N1702">
        <v>99</v>
      </c>
      <c r="O1702">
        <v>99</v>
      </c>
      <c r="P1702">
        <v>99</v>
      </c>
      <c r="R1702">
        <v>0</v>
      </c>
    </row>
    <row r="1703" spans="1:37">
      <c r="A1703">
        <v>18</v>
      </c>
      <c r="B1703">
        <v>148</v>
      </c>
      <c r="C1703">
        <v>2024</v>
      </c>
      <c r="E1703">
        <v>99</v>
      </c>
      <c r="G1703">
        <v>99</v>
      </c>
      <c r="H1703">
        <v>1</v>
      </c>
      <c r="I1703">
        <v>99</v>
      </c>
      <c r="J1703">
        <v>643</v>
      </c>
      <c r="K1703">
        <v>99</v>
      </c>
      <c r="L1703">
        <v>6</v>
      </c>
      <c r="M1703">
        <v>99</v>
      </c>
      <c r="N1703">
        <v>99</v>
      </c>
      <c r="O1703">
        <v>99</v>
      </c>
      <c r="P1703">
        <v>99</v>
      </c>
      <c r="Q1703">
        <v>30</v>
      </c>
      <c r="R1703">
        <v>38</v>
      </c>
      <c r="S1703">
        <v>6</v>
      </c>
      <c r="T1703">
        <v>6.2105263157894717</v>
      </c>
      <c r="U1703">
        <v>26.684210526315795</v>
      </c>
      <c r="V1703">
        <v>39.473684210526322</v>
      </c>
      <c r="W1703">
        <v>5.2631578947368443</v>
      </c>
      <c r="X1703">
        <v>92.105263157894726</v>
      </c>
      <c r="Y1703">
        <v>65.789473684210506</v>
      </c>
      <c r="Z1703">
        <v>7.8947368421052637</v>
      </c>
      <c r="AA1703">
        <v>7.0558123228035132</v>
      </c>
      <c r="AB1703">
        <v>0</v>
      </c>
      <c r="AC1703">
        <v>1.5244998271537114</v>
      </c>
      <c r="AE1703">
        <v>22.905508503790841</v>
      </c>
      <c r="AG1703">
        <v>17.117117117117122</v>
      </c>
      <c r="AH1703">
        <v>12.601282497390272</v>
      </c>
      <c r="AI1703">
        <v>11</v>
      </c>
      <c r="AJ1703">
        <v>108.58181818181821</v>
      </c>
      <c r="AK1703">
        <v>20.204810551910199</v>
      </c>
    </row>
    <row r="1704" spans="1:37">
      <c r="A1704">
        <v>18</v>
      </c>
      <c r="B1704">
        <v>149</v>
      </c>
      <c r="C1704">
        <v>2024</v>
      </c>
      <c r="E1704">
        <v>99</v>
      </c>
      <c r="G1704">
        <v>99</v>
      </c>
      <c r="H1704">
        <v>2</v>
      </c>
      <c r="I1704">
        <v>99</v>
      </c>
      <c r="J1704">
        <v>704</v>
      </c>
      <c r="K1704">
        <v>99</v>
      </c>
      <c r="L1704">
        <v>6</v>
      </c>
      <c r="M1704">
        <v>99</v>
      </c>
      <c r="N1704">
        <v>99</v>
      </c>
      <c r="O1704">
        <v>99</v>
      </c>
      <c r="P1704">
        <v>99</v>
      </c>
      <c r="R1704">
        <v>0</v>
      </c>
    </row>
    <row r="1705" spans="1:37">
      <c r="A1705">
        <v>18</v>
      </c>
      <c r="B1705">
        <v>150</v>
      </c>
      <c r="C1705">
        <v>2024</v>
      </c>
      <c r="E1705">
        <v>99</v>
      </c>
      <c r="G1705">
        <v>99</v>
      </c>
      <c r="H1705">
        <v>1</v>
      </c>
      <c r="I1705">
        <v>99</v>
      </c>
      <c r="J1705">
        <v>802</v>
      </c>
      <c r="K1705">
        <v>99</v>
      </c>
      <c r="L1705">
        <v>6</v>
      </c>
      <c r="M1705">
        <v>99</v>
      </c>
      <c r="N1705">
        <v>99</v>
      </c>
      <c r="O1705">
        <v>99</v>
      </c>
      <c r="P1705">
        <v>99</v>
      </c>
      <c r="Q1705">
        <v>1</v>
      </c>
      <c r="R1705">
        <v>1</v>
      </c>
      <c r="S1705">
        <v>6</v>
      </c>
      <c r="T1705">
        <v>5</v>
      </c>
      <c r="U1705">
        <v>25.6</v>
      </c>
      <c r="V1705">
        <v>100</v>
      </c>
      <c r="W1705">
        <v>0</v>
      </c>
      <c r="X1705">
        <v>100</v>
      </c>
      <c r="Y1705">
        <v>100</v>
      </c>
      <c r="Z1705">
        <v>0</v>
      </c>
      <c r="AA1705">
        <v>0</v>
      </c>
      <c r="AB1705">
        <v>0</v>
      </c>
      <c r="AC1705">
        <v>0</v>
      </c>
      <c r="AG1705">
        <v>2.3255813953488378</v>
      </c>
      <c r="AH1705">
        <v>1.3548557819528977</v>
      </c>
      <c r="AI1705">
        <v>1</v>
      </c>
      <c r="AJ1705">
        <v>113.6</v>
      </c>
      <c r="AK1705">
        <v>17.462441780219109</v>
      </c>
    </row>
    <row r="1706" spans="1:37">
      <c r="A1706">
        <v>18</v>
      </c>
      <c r="B1706">
        <v>151</v>
      </c>
      <c r="C1706">
        <v>2024</v>
      </c>
      <c r="E1706">
        <v>99</v>
      </c>
      <c r="G1706">
        <v>99</v>
      </c>
      <c r="H1706">
        <v>1</v>
      </c>
      <c r="I1706">
        <v>99</v>
      </c>
      <c r="J1706">
        <v>103</v>
      </c>
      <c r="K1706">
        <v>99</v>
      </c>
      <c r="L1706">
        <v>7</v>
      </c>
      <c r="M1706">
        <v>99</v>
      </c>
      <c r="N1706">
        <v>99</v>
      </c>
      <c r="O1706">
        <v>99</v>
      </c>
      <c r="P1706">
        <v>99</v>
      </c>
      <c r="R1706">
        <v>0</v>
      </c>
    </row>
    <row r="1707" spans="1:37">
      <c r="A1707">
        <v>18</v>
      </c>
      <c r="B1707">
        <v>152</v>
      </c>
      <c r="C1707">
        <v>2024</v>
      </c>
      <c r="E1707">
        <v>99</v>
      </c>
      <c r="G1707">
        <v>99</v>
      </c>
      <c r="H1707">
        <v>2</v>
      </c>
      <c r="I1707">
        <v>99</v>
      </c>
      <c r="J1707">
        <v>106</v>
      </c>
      <c r="K1707">
        <v>99</v>
      </c>
      <c r="L1707">
        <v>7</v>
      </c>
      <c r="M1707">
        <v>99</v>
      </c>
      <c r="N1707">
        <v>99</v>
      </c>
      <c r="O1707">
        <v>99</v>
      </c>
      <c r="P1707">
        <v>99</v>
      </c>
      <c r="Q1707">
        <v>8</v>
      </c>
      <c r="R1707">
        <v>9</v>
      </c>
      <c r="S1707">
        <v>7</v>
      </c>
      <c r="T1707">
        <v>7.1111111111111116</v>
      </c>
      <c r="U1707">
        <v>38.633333333333326</v>
      </c>
      <c r="V1707">
        <v>0</v>
      </c>
      <c r="W1707">
        <v>22.222222222222225</v>
      </c>
      <c r="X1707">
        <v>100</v>
      </c>
      <c r="Y1707">
        <v>100</v>
      </c>
      <c r="Z1707">
        <v>88.8888888888889</v>
      </c>
      <c r="AA1707">
        <v>6.3529520697074817</v>
      </c>
      <c r="AB1707">
        <v>0</v>
      </c>
      <c r="AC1707">
        <v>1.7916128329552341</v>
      </c>
      <c r="AE1707">
        <v>-27.268453690312271</v>
      </c>
      <c r="AG1707">
        <v>5.5214723926380387</v>
      </c>
      <c r="AH1707">
        <v>4.9356954262839619</v>
      </c>
      <c r="AI1707">
        <v>9</v>
      </c>
      <c r="AJ1707">
        <v>118.04444444444444</v>
      </c>
      <c r="AK1707">
        <v>23.379480427147431</v>
      </c>
    </row>
    <row r="1708" spans="1:37">
      <c r="A1708">
        <v>18</v>
      </c>
      <c r="B1708">
        <v>153</v>
      </c>
      <c r="C1708">
        <v>2024</v>
      </c>
      <c r="E1708">
        <v>99</v>
      </c>
      <c r="G1708">
        <v>99</v>
      </c>
      <c r="H1708">
        <v>1</v>
      </c>
      <c r="I1708">
        <v>99</v>
      </c>
      <c r="J1708">
        <v>110</v>
      </c>
      <c r="K1708">
        <v>99</v>
      </c>
      <c r="L1708">
        <v>7</v>
      </c>
      <c r="M1708">
        <v>99</v>
      </c>
      <c r="N1708">
        <v>99</v>
      </c>
      <c r="O1708">
        <v>99</v>
      </c>
      <c r="P1708">
        <v>99</v>
      </c>
      <c r="Q1708">
        <v>73</v>
      </c>
      <c r="R1708">
        <v>91</v>
      </c>
      <c r="S1708">
        <v>7</v>
      </c>
      <c r="T1708">
        <v>6.0219780219780201</v>
      </c>
      <c r="U1708">
        <v>34.758241758241752</v>
      </c>
      <c r="V1708">
        <v>26.373626373626369</v>
      </c>
      <c r="W1708">
        <v>4.3956043956043942</v>
      </c>
      <c r="X1708">
        <v>98.901098901098891</v>
      </c>
      <c r="Y1708">
        <v>95.60439560439562</v>
      </c>
      <c r="Z1708">
        <v>56.043956043956065</v>
      </c>
      <c r="AA1708">
        <v>6.4761280307930322</v>
      </c>
      <c r="AB1708">
        <v>0</v>
      </c>
      <c r="AC1708">
        <v>1.6901656201960777</v>
      </c>
      <c r="AE1708">
        <v>-0.1221293784282846</v>
      </c>
      <c r="AG1708">
        <v>14.893617021276597</v>
      </c>
      <c r="AH1708">
        <v>12.422921330662581</v>
      </c>
      <c r="AI1708">
        <v>91</v>
      </c>
      <c r="AJ1708">
        <v>115.80659340659348</v>
      </c>
      <c r="AK1708">
        <v>22.167413667855406</v>
      </c>
    </row>
    <row r="1709" spans="1:37">
      <c r="A1709">
        <v>18</v>
      </c>
      <c r="B1709">
        <v>154</v>
      </c>
      <c r="C1709">
        <v>2024</v>
      </c>
      <c r="E1709">
        <v>99</v>
      </c>
      <c r="G1709">
        <v>99</v>
      </c>
      <c r="H1709">
        <v>1</v>
      </c>
      <c r="I1709">
        <v>99</v>
      </c>
      <c r="J1709">
        <v>111</v>
      </c>
      <c r="K1709">
        <v>99</v>
      </c>
      <c r="L1709">
        <v>7</v>
      </c>
      <c r="M1709">
        <v>99</v>
      </c>
      <c r="N1709">
        <v>99</v>
      </c>
      <c r="O1709">
        <v>99</v>
      </c>
      <c r="P1709">
        <v>99</v>
      </c>
      <c r="Q1709">
        <v>47</v>
      </c>
      <c r="R1709">
        <v>57</v>
      </c>
      <c r="S1709">
        <v>7</v>
      </c>
      <c r="T1709">
        <v>6.8070175438596499</v>
      </c>
      <c r="U1709">
        <v>33.905263157894744</v>
      </c>
      <c r="V1709">
        <v>24.561403508771935</v>
      </c>
      <c r="W1709">
        <v>12.280701754385968</v>
      </c>
      <c r="X1709">
        <v>100</v>
      </c>
      <c r="Y1709">
        <v>92.982456140350877</v>
      </c>
      <c r="Z1709">
        <v>49.12280701754387</v>
      </c>
      <c r="AA1709">
        <v>6.6680811057231342</v>
      </c>
      <c r="AB1709">
        <v>0</v>
      </c>
      <c r="AC1709">
        <v>1.605239190694441</v>
      </c>
      <c r="AE1709">
        <v>15.5474080959077</v>
      </c>
      <c r="AG1709">
        <v>10.836501901140684</v>
      </c>
      <c r="AH1709">
        <v>7.8820506545943987</v>
      </c>
      <c r="AI1709">
        <v>57</v>
      </c>
      <c r="AJ1709">
        <v>115.15438596491232</v>
      </c>
      <c r="AK1709">
        <v>21.915877378107549</v>
      </c>
    </row>
    <row r="1710" spans="1:37">
      <c r="A1710">
        <v>18</v>
      </c>
      <c r="B1710">
        <v>155</v>
      </c>
      <c r="C1710">
        <v>2024</v>
      </c>
      <c r="E1710">
        <v>99</v>
      </c>
      <c r="G1710">
        <v>99</v>
      </c>
      <c r="H1710">
        <v>1</v>
      </c>
      <c r="I1710">
        <v>99</v>
      </c>
      <c r="J1710">
        <v>116</v>
      </c>
      <c r="K1710">
        <v>99</v>
      </c>
      <c r="L1710">
        <v>7</v>
      </c>
      <c r="M1710">
        <v>99</v>
      </c>
      <c r="N1710">
        <v>99</v>
      </c>
      <c r="O1710">
        <v>99</v>
      </c>
      <c r="P1710">
        <v>99</v>
      </c>
      <c r="Q1710">
        <v>48</v>
      </c>
      <c r="R1710">
        <v>49</v>
      </c>
      <c r="S1710">
        <v>7</v>
      </c>
      <c r="T1710">
        <v>6.1428571428571441</v>
      </c>
      <c r="U1710">
        <v>32.153061224489797</v>
      </c>
      <c r="V1710">
        <v>44.89795918367345</v>
      </c>
      <c r="W1710">
        <v>6.1224489795918364</v>
      </c>
      <c r="X1710">
        <v>100</v>
      </c>
      <c r="Y1710">
        <v>91.836734693877574</v>
      </c>
      <c r="Z1710">
        <v>32.653061224489797</v>
      </c>
      <c r="AA1710">
        <v>5.5470198669569308</v>
      </c>
      <c r="AB1710">
        <v>0</v>
      </c>
      <c r="AC1710">
        <v>1.7261494247992235</v>
      </c>
      <c r="AE1710">
        <v>-32.604394047893365</v>
      </c>
      <c r="AG1710">
        <v>13.35149863760218</v>
      </c>
      <c r="AH1710">
        <v>10.123304483040011</v>
      </c>
      <c r="AI1710">
        <v>17</v>
      </c>
      <c r="AJ1710">
        <v>112.24705882352944</v>
      </c>
      <c r="AK1710">
        <v>22.048126146091963</v>
      </c>
    </row>
    <row r="1711" spans="1:37">
      <c r="A1711">
        <v>18</v>
      </c>
      <c r="B1711">
        <v>156</v>
      </c>
      <c r="C1711">
        <v>2024</v>
      </c>
      <c r="E1711">
        <v>99</v>
      </c>
      <c r="G1711">
        <v>99</v>
      </c>
      <c r="H1711">
        <v>2</v>
      </c>
      <c r="I1711">
        <v>99</v>
      </c>
      <c r="J1711">
        <v>117</v>
      </c>
      <c r="K1711">
        <v>99</v>
      </c>
      <c r="L1711">
        <v>7</v>
      </c>
      <c r="M1711">
        <v>99</v>
      </c>
      <c r="N1711">
        <v>99</v>
      </c>
      <c r="O1711">
        <v>99</v>
      </c>
      <c r="P1711">
        <v>99</v>
      </c>
      <c r="Q1711">
        <v>46</v>
      </c>
      <c r="R1711">
        <v>55</v>
      </c>
      <c r="S1711">
        <v>7</v>
      </c>
      <c r="T1711">
        <v>7.4545454545454541</v>
      </c>
      <c r="U1711">
        <v>36.121818181818192</v>
      </c>
      <c r="V1711">
        <v>16.363636363636363</v>
      </c>
      <c r="W1711">
        <v>29.090909090909086</v>
      </c>
      <c r="X1711">
        <v>100</v>
      </c>
      <c r="Y1711">
        <v>100</v>
      </c>
      <c r="Z1711">
        <v>56.36363636363636</v>
      </c>
      <c r="AA1711">
        <v>6.2829260962212645</v>
      </c>
      <c r="AB1711">
        <v>0</v>
      </c>
      <c r="AC1711">
        <v>1.7870054364080903</v>
      </c>
      <c r="AE1711">
        <v>8.5591734580986021</v>
      </c>
      <c r="AG1711">
        <v>15.804597701149421</v>
      </c>
      <c r="AH1711">
        <v>12.965730582730203</v>
      </c>
      <c r="AI1711">
        <v>55</v>
      </c>
      <c r="AJ1711">
        <v>116.85636363636364</v>
      </c>
      <c r="AK1711">
        <v>22.437493005839965</v>
      </c>
    </row>
    <row r="1712" spans="1:37">
      <c r="A1712">
        <v>18</v>
      </c>
      <c r="B1712">
        <v>157</v>
      </c>
      <c r="C1712">
        <v>2024</v>
      </c>
      <c r="E1712">
        <v>99</v>
      </c>
      <c r="G1712">
        <v>99</v>
      </c>
      <c r="H1712">
        <v>1</v>
      </c>
      <c r="I1712">
        <v>99</v>
      </c>
      <c r="J1712">
        <v>134</v>
      </c>
      <c r="K1712">
        <v>99</v>
      </c>
      <c r="L1712">
        <v>7</v>
      </c>
      <c r="M1712">
        <v>99</v>
      </c>
      <c r="N1712">
        <v>99</v>
      </c>
      <c r="O1712">
        <v>99</v>
      </c>
      <c r="P1712">
        <v>99</v>
      </c>
      <c r="Q1712">
        <v>69</v>
      </c>
      <c r="R1712">
        <v>82</v>
      </c>
      <c r="S1712">
        <v>7</v>
      </c>
      <c r="T1712">
        <v>6.7804878048780495</v>
      </c>
      <c r="U1712">
        <v>33.723170731707306</v>
      </c>
      <c r="V1712">
        <v>25.609756097560975</v>
      </c>
      <c r="W1712">
        <v>18.292682926829272</v>
      </c>
      <c r="X1712">
        <v>100</v>
      </c>
      <c r="Y1712">
        <v>89.024390243902431</v>
      </c>
      <c r="Z1712">
        <v>42.68292682926829</v>
      </c>
      <c r="AA1712">
        <v>8.0479250284489154</v>
      </c>
      <c r="AB1712">
        <v>0</v>
      </c>
      <c r="AC1712">
        <v>1.7601579075774356</v>
      </c>
      <c r="AE1712">
        <v>-10.286235118126861</v>
      </c>
      <c r="AG1712">
        <v>15.101289134438311</v>
      </c>
      <c r="AH1712">
        <v>12.004671112037228</v>
      </c>
      <c r="AI1712">
        <v>78</v>
      </c>
      <c r="AJ1712">
        <v>113.00256410256408</v>
      </c>
      <c r="AK1712">
        <v>22.989086392338599</v>
      </c>
    </row>
    <row r="1713" spans="1:37">
      <c r="A1713">
        <v>18</v>
      </c>
      <c r="B1713">
        <v>158</v>
      </c>
      <c r="C1713">
        <v>2024</v>
      </c>
      <c r="E1713">
        <v>99</v>
      </c>
      <c r="G1713">
        <v>99</v>
      </c>
      <c r="H1713">
        <v>2</v>
      </c>
      <c r="I1713">
        <v>99</v>
      </c>
      <c r="J1713">
        <v>141</v>
      </c>
      <c r="K1713">
        <v>99</v>
      </c>
      <c r="L1713">
        <v>7</v>
      </c>
      <c r="M1713">
        <v>99</v>
      </c>
      <c r="N1713">
        <v>99</v>
      </c>
      <c r="O1713">
        <v>99</v>
      </c>
      <c r="P1713">
        <v>99</v>
      </c>
      <c r="Q1713">
        <v>91</v>
      </c>
      <c r="R1713">
        <v>104</v>
      </c>
      <c r="S1713">
        <v>7</v>
      </c>
      <c r="T1713">
        <v>7.3269230769230749</v>
      </c>
      <c r="U1713">
        <v>33.460576923076914</v>
      </c>
      <c r="V1713">
        <v>24.038461538461544</v>
      </c>
      <c r="W1713">
        <v>15.38461538461538</v>
      </c>
      <c r="X1713">
        <v>100</v>
      </c>
      <c r="Y1713">
        <v>90.384615384615358</v>
      </c>
      <c r="Z1713">
        <v>38.461538461538446</v>
      </c>
      <c r="AA1713">
        <v>7.1799322134847996</v>
      </c>
      <c r="AB1713">
        <v>0</v>
      </c>
      <c r="AC1713">
        <v>1.3689012135813079</v>
      </c>
      <c r="AE1713">
        <v>0.88442521472964453</v>
      </c>
      <c r="AG1713">
        <v>20</v>
      </c>
      <c r="AH1713">
        <v>16.130961210413115</v>
      </c>
      <c r="AI1713">
        <v>103</v>
      </c>
      <c r="AJ1713">
        <v>114.1902912621359</v>
      </c>
      <c r="AK1713">
        <v>22.117496946908648</v>
      </c>
    </row>
    <row r="1714" spans="1:37">
      <c r="A1714">
        <v>18</v>
      </c>
      <c r="B1714">
        <v>159</v>
      </c>
      <c r="C1714">
        <v>2024</v>
      </c>
      <c r="E1714">
        <v>99</v>
      </c>
      <c r="G1714">
        <v>99</v>
      </c>
      <c r="H1714">
        <v>2</v>
      </c>
      <c r="I1714">
        <v>99</v>
      </c>
      <c r="J1714">
        <v>143</v>
      </c>
      <c r="K1714">
        <v>99</v>
      </c>
      <c r="L1714">
        <v>7</v>
      </c>
      <c r="M1714">
        <v>99</v>
      </c>
      <c r="N1714">
        <v>99</v>
      </c>
      <c r="O1714">
        <v>99</v>
      </c>
      <c r="P1714">
        <v>99</v>
      </c>
      <c r="Q1714">
        <v>1</v>
      </c>
      <c r="R1714">
        <v>1</v>
      </c>
      <c r="S1714">
        <v>7</v>
      </c>
      <c r="T1714">
        <v>7</v>
      </c>
      <c r="U1714">
        <v>35.1</v>
      </c>
      <c r="V1714">
        <v>0</v>
      </c>
      <c r="W1714">
        <v>0</v>
      </c>
      <c r="X1714">
        <v>100</v>
      </c>
      <c r="Y1714">
        <v>100</v>
      </c>
      <c r="Z1714">
        <v>100</v>
      </c>
      <c r="AA1714">
        <v>0</v>
      </c>
      <c r="AB1714">
        <v>0</v>
      </c>
      <c r="AC1714">
        <v>0</v>
      </c>
      <c r="AG1714">
        <v>14.285714285714288</v>
      </c>
      <c r="AH1714">
        <v>14.051240992794238</v>
      </c>
      <c r="AI1714">
        <v>0</v>
      </c>
    </row>
    <row r="1715" spans="1:37">
      <c r="A1715">
        <v>18</v>
      </c>
      <c r="B1715">
        <v>160</v>
      </c>
      <c r="C1715">
        <v>2024</v>
      </c>
      <c r="E1715">
        <v>99</v>
      </c>
      <c r="G1715">
        <v>99</v>
      </c>
      <c r="H1715">
        <v>2</v>
      </c>
      <c r="I1715">
        <v>99</v>
      </c>
      <c r="J1715">
        <v>147</v>
      </c>
      <c r="K1715">
        <v>99</v>
      </c>
      <c r="L1715">
        <v>7</v>
      </c>
      <c r="M1715">
        <v>99</v>
      </c>
      <c r="N1715">
        <v>99</v>
      </c>
      <c r="O1715">
        <v>99</v>
      </c>
      <c r="P1715">
        <v>99</v>
      </c>
      <c r="Q1715">
        <v>5</v>
      </c>
      <c r="R1715">
        <v>5</v>
      </c>
      <c r="S1715">
        <v>7</v>
      </c>
      <c r="T1715">
        <v>8.6</v>
      </c>
      <c r="U1715">
        <v>31.98</v>
      </c>
      <c r="V1715">
        <v>20</v>
      </c>
      <c r="W1715">
        <v>80</v>
      </c>
      <c r="X1715">
        <v>100</v>
      </c>
      <c r="Y1715">
        <v>100</v>
      </c>
      <c r="Z1715">
        <v>20</v>
      </c>
      <c r="AA1715">
        <v>7.102225003476021</v>
      </c>
      <c r="AB1715">
        <v>0</v>
      </c>
      <c r="AC1715">
        <v>0.80000000000000604</v>
      </c>
      <c r="AE1715">
        <v>-21.260942863130964</v>
      </c>
      <c r="AG1715">
        <v>10.204081632653063</v>
      </c>
      <c r="AH1715">
        <v>7.82136568186265</v>
      </c>
      <c r="AI1715">
        <v>5</v>
      </c>
      <c r="AJ1715">
        <v>113.9</v>
      </c>
      <c r="AK1715">
        <v>21.274391886797471</v>
      </c>
    </row>
    <row r="1716" spans="1:37">
      <c r="A1716">
        <v>18</v>
      </c>
      <c r="B1716">
        <v>161</v>
      </c>
      <c r="C1716">
        <v>2024</v>
      </c>
      <c r="E1716">
        <v>99</v>
      </c>
      <c r="G1716">
        <v>99</v>
      </c>
      <c r="H1716">
        <v>1</v>
      </c>
      <c r="I1716">
        <v>99</v>
      </c>
      <c r="J1716">
        <v>155</v>
      </c>
      <c r="K1716">
        <v>99</v>
      </c>
      <c r="L1716">
        <v>7</v>
      </c>
      <c r="M1716">
        <v>99</v>
      </c>
      <c r="N1716">
        <v>99</v>
      </c>
      <c r="O1716">
        <v>99</v>
      </c>
      <c r="P1716">
        <v>99</v>
      </c>
      <c r="Q1716">
        <v>11</v>
      </c>
      <c r="R1716">
        <v>12</v>
      </c>
      <c r="S1716">
        <v>7</v>
      </c>
      <c r="T1716">
        <v>5.3333333333333321</v>
      </c>
      <c r="U1716">
        <v>34.666666666666657</v>
      </c>
      <c r="V1716">
        <v>25</v>
      </c>
      <c r="W1716">
        <v>0</v>
      </c>
      <c r="X1716">
        <v>100</v>
      </c>
      <c r="Y1716">
        <v>91.666666666666686</v>
      </c>
      <c r="Z1716">
        <v>58.33333333333335</v>
      </c>
      <c r="AA1716">
        <v>8.7204102859645189</v>
      </c>
      <c r="AB1716">
        <v>0</v>
      </c>
      <c r="AC1716">
        <v>0.84983658559879827</v>
      </c>
      <c r="AE1716">
        <v>-8.1711211701685187</v>
      </c>
      <c r="AG1716">
        <v>6.0606060606060606</v>
      </c>
      <c r="AH1716">
        <v>4.5302086509561343</v>
      </c>
      <c r="AI1716">
        <v>10</v>
      </c>
      <c r="AJ1716">
        <v>117.44999999999997</v>
      </c>
      <c r="AK1716">
        <v>22.413047925650279</v>
      </c>
    </row>
    <row r="1717" spans="1:37">
      <c r="A1717">
        <v>18</v>
      </c>
      <c r="B1717">
        <v>162</v>
      </c>
      <c r="C1717">
        <v>2024</v>
      </c>
      <c r="E1717">
        <v>99</v>
      </c>
      <c r="G1717">
        <v>99</v>
      </c>
      <c r="H1717">
        <v>2</v>
      </c>
      <c r="I1717">
        <v>99</v>
      </c>
      <c r="J1717">
        <v>160</v>
      </c>
      <c r="K1717">
        <v>99</v>
      </c>
      <c r="L1717">
        <v>7</v>
      </c>
      <c r="M1717">
        <v>99</v>
      </c>
      <c r="N1717">
        <v>99</v>
      </c>
      <c r="O1717">
        <v>99</v>
      </c>
      <c r="P1717">
        <v>99</v>
      </c>
      <c r="Q1717">
        <v>35</v>
      </c>
      <c r="R1717">
        <v>42</v>
      </c>
      <c r="S1717">
        <v>7</v>
      </c>
      <c r="T1717">
        <v>7</v>
      </c>
      <c r="U1717">
        <v>34.819047619047609</v>
      </c>
      <c r="V1717">
        <v>30.952380952380938</v>
      </c>
      <c r="W1717">
        <v>23.809523809523821</v>
      </c>
      <c r="X1717">
        <v>100</v>
      </c>
      <c r="Y1717">
        <v>100</v>
      </c>
      <c r="Z1717">
        <v>45.238095238095219</v>
      </c>
      <c r="AA1717">
        <v>7.2710527859987613</v>
      </c>
      <c r="AB1717">
        <v>0</v>
      </c>
      <c r="AC1717">
        <v>1.573591584938886</v>
      </c>
      <c r="AE1717">
        <v>8.6775563508795184</v>
      </c>
      <c r="AG1717">
        <v>23.86363636363636</v>
      </c>
      <c r="AH1717">
        <v>20.925806682406812</v>
      </c>
      <c r="AI1717">
        <v>42</v>
      </c>
      <c r="AJ1717">
        <v>115.74523809523816</v>
      </c>
      <c r="AK1717">
        <v>22.163453130853632</v>
      </c>
    </row>
    <row r="1718" spans="1:37">
      <c r="A1718">
        <v>18</v>
      </c>
      <c r="B1718">
        <v>163</v>
      </c>
      <c r="C1718">
        <v>2024</v>
      </c>
      <c r="E1718">
        <v>99</v>
      </c>
      <c r="G1718">
        <v>99</v>
      </c>
      <c r="H1718">
        <v>1</v>
      </c>
      <c r="I1718">
        <v>99</v>
      </c>
      <c r="J1718">
        <v>171</v>
      </c>
      <c r="K1718">
        <v>99</v>
      </c>
      <c r="L1718">
        <v>7</v>
      </c>
      <c r="M1718">
        <v>99</v>
      </c>
      <c r="N1718">
        <v>99</v>
      </c>
      <c r="O1718">
        <v>99</v>
      </c>
      <c r="P1718">
        <v>99</v>
      </c>
      <c r="Q1718">
        <v>4</v>
      </c>
      <c r="R1718">
        <v>6</v>
      </c>
      <c r="S1718">
        <v>7</v>
      </c>
      <c r="T1718">
        <v>5.833333333333333</v>
      </c>
      <c r="U1718">
        <v>42.933333333333344</v>
      </c>
      <c r="V1718">
        <v>0</v>
      </c>
      <c r="W1718">
        <v>16.666666666666671</v>
      </c>
      <c r="X1718">
        <v>100</v>
      </c>
      <c r="Y1718">
        <v>100</v>
      </c>
      <c r="Z1718">
        <v>100</v>
      </c>
      <c r="AA1718">
        <v>3.6132472314464383</v>
      </c>
      <c r="AB1718">
        <v>0</v>
      </c>
      <c r="AC1718">
        <v>1.6749792701868169</v>
      </c>
      <c r="AE1718">
        <v>-2.9374491555783626</v>
      </c>
      <c r="AG1718">
        <v>10.169491525423728</v>
      </c>
      <c r="AH1718">
        <v>8.6463263182626822</v>
      </c>
      <c r="AI1718">
        <v>6</v>
      </c>
      <c r="AJ1718">
        <v>126.2</v>
      </c>
      <c r="AK1718">
        <v>21.335462479496929</v>
      </c>
    </row>
    <row r="1719" spans="1:37">
      <c r="A1719">
        <v>18</v>
      </c>
      <c r="B1719">
        <v>164</v>
      </c>
      <c r="C1719">
        <v>2024</v>
      </c>
      <c r="E1719">
        <v>99</v>
      </c>
      <c r="G1719">
        <v>99</v>
      </c>
      <c r="H1719">
        <v>2</v>
      </c>
      <c r="I1719">
        <v>99</v>
      </c>
      <c r="J1719">
        <v>175</v>
      </c>
      <c r="K1719">
        <v>99</v>
      </c>
      <c r="L1719">
        <v>7</v>
      </c>
      <c r="M1719">
        <v>99</v>
      </c>
      <c r="N1719">
        <v>99</v>
      </c>
      <c r="O1719">
        <v>99</v>
      </c>
      <c r="P1719">
        <v>99</v>
      </c>
      <c r="Q1719">
        <v>20</v>
      </c>
      <c r="R1719">
        <v>25</v>
      </c>
      <c r="S1719">
        <v>7</v>
      </c>
      <c r="T1719">
        <v>6.28</v>
      </c>
      <c r="U1719">
        <v>32.311999999999991</v>
      </c>
      <c r="V1719">
        <v>36</v>
      </c>
      <c r="W1719">
        <v>4</v>
      </c>
      <c r="X1719">
        <v>100</v>
      </c>
      <c r="Y1719">
        <v>84</v>
      </c>
      <c r="Z1719">
        <v>36</v>
      </c>
      <c r="AA1719">
        <v>7.6080126182861028</v>
      </c>
      <c r="AB1719">
        <v>0</v>
      </c>
      <c r="AC1719">
        <v>1.4005713120009275</v>
      </c>
      <c r="AE1719">
        <v>6.9131956334775504</v>
      </c>
      <c r="AG1719">
        <v>26.041666666666671</v>
      </c>
      <c r="AH1719">
        <v>20.577221896731789</v>
      </c>
      <c r="AI1719">
        <v>9</v>
      </c>
      <c r="AJ1719">
        <v>108.24444444444444</v>
      </c>
      <c r="AK1719">
        <v>21.838618059873809</v>
      </c>
    </row>
    <row r="1720" spans="1:37">
      <c r="A1720">
        <v>18</v>
      </c>
      <c r="B1720">
        <v>165</v>
      </c>
      <c r="C1720">
        <v>2024</v>
      </c>
      <c r="E1720">
        <v>99</v>
      </c>
      <c r="G1720">
        <v>99</v>
      </c>
      <c r="H1720">
        <v>2</v>
      </c>
      <c r="I1720">
        <v>99</v>
      </c>
      <c r="J1720">
        <v>177</v>
      </c>
      <c r="K1720">
        <v>99</v>
      </c>
      <c r="L1720">
        <v>7</v>
      </c>
      <c r="M1720">
        <v>99</v>
      </c>
      <c r="N1720">
        <v>99</v>
      </c>
      <c r="O1720">
        <v>99</v>
      </c>
      <c r="P1720">
        <v>99</v>
      </c>
      <c r="Q1720">
        <v>29</v>
      </c>
      <c r="R1720">
        <v>33</v>
      </c>
      <c r="S1720">
        <v>7</v>
      </c>
      <c r="T1720">
        <v>6.0909090909090899</v>
      </c>
      <c r="U1720">
        <v>33.869696969696967</v>
      </c>
      <c r="V1720">
        <v>39.393939393939391</v>
      </c>
      <c r="W1720">
        <v>3.0303030303030303</v>
      </c>
      <c r="X1720">
        <v>100</v>
      </c>
      <c r="Y1720">
        <v>100</v>
      </c>
      <c r="Z1720">
        <v>45.454545454545446</v>
      </c>
      <c r="AA1720">
        <v>4.9748753508662995</v>
      </c>
      <c r="AB1720">
        <v>0</v>
      </c>
      <c r="AC1720">
        <v>1.4005115161565269</v>
      </c>
      <c r="AE1720">
        <v>-0.83031671692557563</v>
      </c>
      <c r="AG1720">
        <v>22.448979591836725</v>
      </c>
      <c r="AH1720">
        <v>19.773201712486298</v>
      </c>
      <c r="AI1720">
        <v>33</v>
      </c>
      <c r="AJ1720">
        <v>115.43333333333329</v>
      </c>
      <c r="AK1720">
        <v>21.928674641431687</v>
      </c>
    </row>
    <row r="1721" spans="1:37">
      <c r="A1721">
        <v>18</v>
      </c>
      <c r="B1721">
        <v>166</v>
      </c>
      <c r="C1721">
        <v>2024</v>
      </c>
      <c r="E1721">
        <v>99</v>
      </c>
      <c r="G1721">
        <v>99</v>
      </c>
      <c r="H1721">
        <v>2</v>
      </c>
      <c r="I1721">
        <v>99</v>
      </c>
      <c r="J1721">
        <v>178</v>
      </c>
      <c r="K1721">
        <v>99</v>
      </c>
      <c r="L1721">
        <v>7</v>
      </c>
      <c r="M1721">
        <v>99</v>
      </c>
      <c r="N1721">
        <v>99</v>
      </c>
      <c r="O1721">
        <v>99</v>
      </c>
      <c r="P1721">
        <v>99</v>
      </c>
      <c r="Q1721">
        <v>7</v>
      </c>
      <c r="R1721">
        <v>8</v>
      </c>
      <c r="S1721">
        <v>7</v>
      </c>
      <c r="T1721">
        <v>5.75</v>
      </c>
      <c r="U1721">
        <v>35</v>
      </c>
      <c r="V1721">
        <v>25</v>
      </c>
      <c r="W1721">
        <v>0</v>
      </c>
      <c r="X1721">
        <v>100</v>
      </c>
      <c r="Y1721">
        <v>100</v>
      </c>
      <c r="Z1721">
        <v>50</v>
      </c>
      <c r="AA1721">
        <v>6.3470465572579391</v>
      </c>
      <c r="AB1721">
        <v>0</v>
      </c>
      <c r="AC1721">
        <v>1.19895788082818</v>
      </c>
      <c r="AE1721">
        <v>-59.462473772423891</v>
      </c>
      <c r="AG1721">
        <v>17.777777777777779</v>
      </c>
      <c r="AH1721">
        <v>14.960461637101949</v>
      </c>
      <c r="AI1721">
        <v>7</v>
      </c>
      <c r="AJ1721">
        <v>116.5857142857143</v>
      </c>
      <c r="AK1721">
        <v>21.001842886148985</v>
      </c>
    </row>
    <row r="1722" spans="1:37">
      <c r="A1722">
        <v>18</v>
      </c>
      <c r="B1722">
        <v>167</v>
      </c>
      <c r="C1722">
        <v>2024</v>
      </c>
      <c r="E1722">
        <v>99</v>
      </c>
      <c r="G1722">
        <v>99</v>
      </c>
      <c r="H1722">
        <v>2</v>
      </c>
      <c r="I1722">
        <v>99</v>
      </c>
      <c r="J1722">
        <v>181</v>
      </c>
      <c r="K1722">
        <v>99</v>
      </c>
      <c r="L1722">
        <v>7</v>
      </c>
      <c r="M1722">
        <v>99</v>
      </c>
      <c r="N1722">
        <v>99</v>
      </c>
      <c r="O1722">
        <v>99</v>
      </c>
      <c r="P1722">
        <v>99</v>
      </c>
      <c r="Q1722">
        <v>27</v>
      </c>
      <c r="R1722">
        <v>34</v>
      </c>
      <c r="S1722">
        <v>7</v>
      </c>
      <c r="T1722">
        <v>6.3529411764705879</v>
      </c>
      <c r="U1722">
        <v>29.997058823529407</v>
      </c>
      <c r="V1722">
        <v>23.52941176470588</v>
      </c>
      <c r="W1722">
        <v>0</v>
      </c>
      <c r="X1722">
        <v>100</v>
      </c>
      <c r="Y1722">
        <v>73.529411764705884</v>
      </c>
      <c r="Z1722">
        <v>29.411764705882355</v>
      </c>
      <c r="AA1722">
        <v>7.3978329614794109</v>
      </c>
      <c r="AB1722">
        <v>0</v>
      </c>
      <c r="AC1722">
        <v>1.1601813484303565</v>
      </c>
      <c r="AE1722">
        <v>28.968682954711969</v>
      </c>
      <c r="AG1722">
        <v>17.708333333333329</v>
      </c>
      <c r="AH1722">
        <v>15.235349476420236</v>
      </c>
      <c r="AI1722">
        <v>14</v>
      </c>
      <c r="AJ1722">
        <v>109.8214285714286</v>
      </c>
      <c r="AK1722">
        <v>21.983910072396071</v>
      </c>
    </row>
    <row r="1723" spans="1:37">
      <c r="A1723">
        <v>18</v>
      </c>
      <c r="B1723">
        <v>168</v>
      </c>
      <c r="C1723">
        <v>2024</v>
      </c>
      <c r="E1723">
        <v>99</v>
      </c>
      <c r="G1723">
        <v>99</v>
      </c>
      <c r="H1723">
        <v>1</v>
      </c>
      <c r="I1723">
        <v>99</v>
      </c>
      <c r="J1723">
        <v>262</v>
      </c>
      <c r="K1723">
        <v>99</v>
      </c>
      <c r="L1723">
        <v>7</v>
      </c>
      <c r="M1723">
        <v>99</v>
      </c>
      <c r="N1723">
        <v>99</v>
      </c>
      <c r="O1723">
        <v>99</v>
      </c>
      <c r="P1723">
        <v>99</v>
      </c>
      <c r="R1723">
        <v>0</v>
      </c>
    </row>
    <row r="1724" spans="1:37">
      <c r="A1724">
        <v>18</v>
      </c>
      <c r="B1724">
        <v>169</v>
      </c>
      <c r="C1724">
        <v>2024</v>
      </c>
      <c r="E1724">
        <v>99</v>
      </c>
      <c r="G1724">
        <v>99</v>
      </c>
      <c r="H1724">
        <v>2</v>
      </c>
      <c r="I1724">
        <v>99</v>
      </c>
      <c r="J1724">
        <v>267</v>
      </c>
      <c r="K1724">
        <v>99</v>
      </c>
      <c r="L1724">
        <v>7</v>
      </c>
      <c r="M1724">
        <v>99</v>
      </c>
      <c r="N1724">
        <v>99</v>
      </c>
      <c r="O1724">
        <v>99</v>
      </c>
      <c r="P1724">
        <v>99</v>
      </c>
      <c r="Q1724">
        <v>3</v>
      </c>
      <c r="R1724">
        <v>3</v>
      </c>
      <c r="S1724">
        <v>7</v>
      </c>
      <c r="T1724">
        <v>7.3333333333333313</v>
      </c>
      <c r="U1724">
        <v>32.466666666666676</v>
      </c>
      <c r="V1724">
        <v>33.333333333333343</v>
      </c>
      <c r="W1724">
        <v>0</v>
      </c>
      <c r="X1724">
        <v>100</v>
      </c>
      <c r="Y1724">
        <v>66.666666666666686</v>
      </c>
      <c r="Z1724">
        <v>33.333333333333343</v>
      </c>
      <c r="AA1724">
        <v>8.6156188918085643</v>
      </c>
      <c r="AB1724">
        <v>0</v>
      </c>
      <c r="AC1724">
        <v>0.4714045207910384</v>
      </c>
      <c r="AE1724">
        <v>-87.544173290062986</v>
      </c>
      <c r="AG1724">
        <v>75</v>
      </c>
      <c r="AH1724">
        <v>67.969295184926722</v>
      </c>
      <c r="AI1724">
        <v>3</v>
      </c>
      <c r="AJ1724">
        <v>116.06666666666671</v>
      </c>
      <c r="AK1724">
        <v>20.261206323221089</v>
      </c>
    </row>
    <row r="1725" spans="1:37">
      <c r="A1725">
        <v>18</v>
      </c>
      <c r="B1725">
        <v>170</v>
      </c>
      <c r="C1725">
        <v>2024</v>
      </c>
      <c r="E1725">
        <v>99</v>
      </c>
      <c r="G1725">
        <v>99</v>
      </c>
      <c r="H1725">
        <v>2</v>
      </c>
      <c r="I1725">
        <v>99</v>
      </c>
      <c r="J1725">
        <v>470</v>
      </c>
      <c r="K1725">
        <v>99</v>
      </c>
      <c r="L1725">
        <v>7</v>
      </c>
      <c r="M1725">
        <v>99</v>
      </c>
      <c r="N1725">
        <v>99</v>
      </c>
      <c r="O1725">
        <v>99</v>
      </c>
      <c r="P1725">
        <v>99</v>
      </c>
      <c r="Q1725">
        <v>8</v>
      </c>
      <c r="R1725">
        <v>9</v>
      </c>
      <c r="S1725">
        <v>7</v>
      </c>
      <c r="T1725">
        <v>7.3333333333333313</v>
      </c>
      <c r="U1725">
        <v>31.066666666666663</v>
      </c>
      <c r="V1725">
        <v>22.222222222222225</v>
      </c>
      <c r="W1725">
        <v>33.333333333333343</v>
      </c>
      <c r="X1725">
        <v>100</v>
      </c>
      <c r="Y1725">
        <v>77.777777777777771</v>
      </c>
      <c r="Z1725">
        <v>33.333333333333343</v>
      </c>
      <c r="AA1725">
        <v>7.773173240203934</v>
      </c>
      <c r="AB1725">
        <v>0</v>
      </c>
      <c r="AC1725">
        <v>1.490711984999862</v>
      </c>
      <c r="AE1725">
        <v>-35.574541396714885</v>
      </c>
      <c r="AG1725">
        <v>12.328767123287673</v>
      </c>
      <c r="AH1725">
        <v>10.034453057708872</v>
      </c>
      <c r="AI1725">
        <v>9</v>
      </c>
      <c r="AJ1725">
        <v>112.43333333333337</v>
      </c>
      <c r="AK1725">
        <v>21.412237233488376</v>
      </c>
    </row>
    <row r="1726" spans="1:37">
      <c r="A1726">
        <v>18</v>
      </c>
      <c r="B1726">
        <v>171</v>
      </c>
      <c r="C1726">
        <v>2024</v>
      </c>
      <c r="E1726">
        <v>99</v>
      </c>
      <c r="G1726">
        <v>99</v>
      </c>
      <c r="H1726">
        <v>2</v>
      </c>
      <c r="I1726">
        <v>99</v>
      </c>
      <c r="J1726">
        <v>629</v>
      </c>
      <c r="K1726">
        <v>99</v>
      </c>
      <c r="L1726">
        <v>7</v>
      </c>
      <c r="M1726">
        <v>99</v>
      </c>
      <c r="N1726">
        <v>99</v>
      </c>
      <c r="O1726">
        <v>99</v>
      </c>
      <c r="P1726">
        <v>99</v>
      </c>
      <c r="R1726">
        <v>0</v>
      </c>
    </row>
    <row r="1727" spans="1:37">
      <c r="A1727">
        <v>18</v>
      </c>
      <c r="B1727">
        <v>172</v>
      </c>
      <c r="C1727">
        <v>2024</v>
      </c>
      <c r="E1727">
        <v>99</v>
      </c>
      <c r="G1727">
        <v>99</v>
      </c>
      <c r="H1727">
        <v>1</v>
      </c>
      <c r="I1727">
        <v>99</v>
      </c>
      <c r="J1727">
        <v>643</v>
      </c>
      <c r="K1727">
        <v>99</v>
      </c>
      <c r="L1727">
        <v>7</v>
      </c>
      <c r="M1727">
        <v>99</v>
      </c>
      <c r="N1727">
        <v>99</v>
      </c>
      <c r="O1727">
        <v>99</v>
      </c>
      <c r="P1727">
        <v>99</v>
      </c>
      <c r="Q1727">
        <v>33</v>
      </c>
      <c r="R1727">
        <v>44</v>
      </c>
      <c r="S1727">
        <v>7</v>
      </c>
      <c r="T1727">
        <v>6.3409090909090899</v>
      </c>
      <c r="U1727">
        <v>35.17045454545454</v>
      </c>
      <c r="V1727">
        <v>27.272727272727277</v>
      </c>
      <c r="W1727">
        <v>4.5454545454545459</v>
      </c>
      <c r="X1727">
        <v>100</v>
      </c>
      <c r="Y1727">
        <v>88.636363636363654</v>
      </c>
      <c r="Z1727">
        <v>52.27272727272728</v>
      </c>
      <c r="AA1727">
        <v>9.7828834647203049</v>
      </c>
      <c r="AB1727">
        <v>0</v>
      </c>
      <c r="AC1727">
        <v>1.4292906985027389</v>
      </c>
      <c r="AE1727">
        <v>7.3700743324495779</v>
      </c>
      <c r="AG1727">
        <v>19.819819819819823</v>
      </c>
      <c r="AH1727">
        <v>19.231247203857436</v>
      </c>
      <c r="AI1727">
        <v>10</v>
      </c>
      <c r="AJ1727">
        <v>112.22</v>
      </c>
      <c r="AK1727">
        <v>21.536897231421619</v>
      </c>
    </row>
    <row r="1728" spans="1:37">
      <c r="A1728">
        <v>18</v>
      </c>
      <c r="B1728">
        <v>173</v>
      </c>
      <c r="C1728">
        <v>2024</v>
      </c>
      <c r="E1728">
        <v>99</v>
      </c>
      <c r="G1728">
        <v>99</v>
      </c>
      <c r="H1728">
        <v>2</v>
      </c>
      <c r="I1728">
        <v>99</v>
      </c>
      <c r="J1728">
        <v>704</v>
      </c>
      <c r="K1728">
        <v>99</v>
      </c>
      <c r="L1728">
        <v>7</v>
      </c>
      <c r="M1728">
        <v>99</v>
      </c>
      <c r="N1728">
        <v>99</v>
      </c>
      <c r="O1728">
        <v>99</v>
      </c>
      <c r="P1728">
        <v>99</v>
      </c>
      <c r="R1728">
        <v>0</v>
      </c>
    </row>
    <row r="1729" spans="1:37">
      <c r="A1729">
        <v>18</v>
      </c>
      <c r="B1729">
        <v>174</v>
      </c>
      <c r="C1729">
        <v>2024</v>
      </c>
      <c r="E1729">
        <v>99</v>
      </c>
      <c r="G1729">
        <v>99</v>
      </c>
      <c r="H1729">
        <v>1</v>
      </c>
      <c r="I1729">
        <v>99</v>
      </c>
      <c r="J1729">
        <v>802</v>
      </c>
      <c r="K1729">
        <v>99</v>
      </c>
      <c r="L1729">
        <v>7</v>
      </c>
      <c r="M1729">
        <v>99</v>
      </c>
      <c r="N1729">
        <v>99</v>
      </c>
      <c r="O1729">
        <v>99</v>
      </c>
      <c r="P1729">
        <v>99</v>
      </c>
      <c r="Q1729">
        <v>4</v>
      </c>
      <c r="R1729">
        <v>6</v>
      </c>
      <c r="S1729">
        <v>7</v>
      </c>
      <c r="T1729">
        <v>7.5</v>
      </c>
      <c r="U1729">
        <v>30.483333333333334</v>
      </c>
      <c r="V1729">
        <v>50</v>
      </c>
      <c r="W1729">
        <v>0</v>
      </c>
      <c r="X1729">
        <v>100</v>
      </c>
      <c r="Y1729">
        <v>83.333333333333314</v>
      </c>
      <c r="Z1729">
        <v>0</v>
      </c>
      <c r="AA1729">
        <v>5.4922420032462256</v>
      </c>
      <c r="AB1729">
        <v>0</v>
      </c>
      <c r="AC1729">
        <v>0.5</v>
      </c>
      <c r="AE1729">
        <v>-20.938625780151341</v>
      </c>
      <c r="AG1729">
        <v>13.95348837209302</v>
      </c>
      <c r="AH1729">
        <v>9.6798094734056619</v>
      </c>
      <c r="AI1729">
        <v>6</v>
      </c>
      <c r="AJ1729">
        <v>115.06666666666663</v>
      </c>
      <c r="AK1729">
        <v>19.782849172913451</v>
      </c>
    </row>
    <row r="1730" spans="1:37">
      <c r="A1730">
        <v>18</v>
      </c>
      <c r="B1730">
        <v>175</v>
      </c>
      <c r="C1730">
        <v>2024</v>
      </c>
      <c r="E1730">
        <v>99</v>
      </c>
      <c r="G1730">
        <v>99</v>
      </c>
      <c r="H1730">
        <v>1</v>
      </c>
      <c r="I1730">
        <v>99</v>
      </c>
      <c r="J1730">
        <v>103</v>
      </c>
      <c r="K1730">
        <v>99</v>
      </c>
      <c r="L1730">
        <v>8</v>
      </c>
      <c r="M1730">
        <v>99</v>
      </c>
      <c r="N1730">
        <v>99</v>
      </c>
      <c r="O1730">
        <v>99</v>
      </c>
      <c r="P1730">
        <v>99</v>
      </c>
      <c r="R1730">
        <v>0</v>
      </c>
    </row>
    <row r="1731" spans="1:37">
      <c r="A1731">
        <v>18</v>
      </c>
      <c r="B1731">
        <v>176</v>
      </c>
      <c r="C1731">
        <v>2024</v>
      </c>
      <c r="E1731">
        <v>99</v>
      </c>
      <c r="G1731">
        <v>99</v>
      </c>
      <c r="H1731">
        <v>2</v>
      </c>
      <c r="I1731">
        <v>99</v>
      </c>
      <c r="J1731">
        <v>106</v>
      </c>
      <c r="K1731">
        <v>99</v>
      </c>
      <c r="L1731">
        <v>8</v>
      </c>
      <c r="M1731">
        <v>99</v>
      </c>
      <c r="N1731">
        <v>99</v>
      </c>
      <c r="O1731">
        <v>99</v>
      </c>
      <c r="P1731">
        <v>99</v>
      </c>
      <c r="Q1731">
        <v>33</v>
      </c>
      <c r="R1731">
        <v>36</v>
      </c>
      <c r="S1731">
        <v>8</v>
      </c>
      <c r="T1731">
        <v>7.5555555555555554</v>
      </c>
      <c r="U1731">
        <v>39.047222222222224</v>
      </c>
      <c r="V1731">
        <v>13.888888888888889</v>
      </c>
      <c r="W1731">
        <v>25</v>
      </c>
      <c r="X1731">
        <v>100</v>
      </c>
      <c r="Y1731">
        <v>100</v>
      </c>
      <c r="Z1731">
        <v>72.222222222222229</v>
      </c>
      <c r="AA1731">
        <v>6.7829642041707885</v>
      </c>
      <c r="AB1731">
        <v>0</v>
      </c>
      <c r="AC1731">
        <v>1.8774161387462016</v>
      </c>
      <c r="AE1731">
        <v>-0.16238642489674315</v>
      </c>
      <c r="AG1731">
        <v>22.085889570552151</v>
      </c>
      <c r="AH1731">
        <v>19.954291230162113</v>
      </c>
      <c r="AI1731">
        <v>36</v>
      </c>
      <c r="AJ1731">
        <v>117.08611111111109</v>
      </c>
      <c r="AK1731">
        <v>24.214615703694296</v>
      </c>
    </row>
    <row r="1732" spans="1:37">
      <c r="A1732">
        <v>18</v>
      </c>
      <c r="B1732">
        <v>177</v>
      </c>
      <c r="C1732">
        <v>2024</v>
      </c>
      <c r="E1732">
        <v>99</v>
      </c>
      <c r="G1732">
        <v>99</v>
      </c>
      <c r="H1732">
        <v>1</v>
      </c>
      <c r="I1732">
        <v>99</v>
      </c>
      <c r="J1732">
        <v>110</v>
      </c>
      <c r="K1732">
        <v>99</v>
      </c>
      <c r="L1732">
        <v>8</v>
      </c>
      <c r="M1732">
        <v>99</v>
      </c>
      <c r="N1732">
        <v>99</v>
      </c>
      <c r="O1732">
        <v>99</v>
      </c>
      <c r="P1732">
        <v>99</v>
      </c>
      <c r="Q1732">
        <v>114</v>
      </c>
      <c r="R1732">
        <v>146</v>
      </c>
      <c r="S1732">
        <v>8</v>
      </c>
      <c r="T1732">
        <v>6.2602739726027394</v>
      </c>
      <c r="U1732">
        <v>40.052054794520529</v>
      </c>
      <c r="V1732">
        <v>13.698630136986299</v>
      </c>
      <c r="W1732">
        <v>10.273972602739724</v>
      </c>
      <c r="X1732">
        <v>100</v>
      </c>
      <c r="Y1732">
        <v>100</v>
      </c>
      <c r="Z1732">
        <v>76.712328767123282</v>
      </c>
      <c r="AA1732">
        <v>7.0201200003216524</v>
      </c>
      <c r="AB1732">
        <v>0</v>
      </c>
      <c r="AC1732">
        <v>1.7203647053632445</v>
      </c>
      <c r="AE1732">
        <v>-4.893082825565652</v>
      </c>
      <c r="AG1732">
        <v>23.895253682487724</v>
      </c>
      <c r="AH1732">
        <v>22.966890538470597</v>
      </c>
      <c r="AI1732">
        <v>146</v>
      </c>
      <c r="AJ1732">
        <v>117.75000000000001</v>
      </c>
      <c r="AK1732">
        <v>24.206204246084319</v>
      </c>
    </row>
    <row r="1733" spans="1:37">
      <c r="A1733">
        <v>18</v>
      </c>
      <c r="B1733">
        <v>178</v>
      </c>
      <c r="C1733">
        <v>2024</v>
      </c>
      <c r="E1733">
        <v>99</v>
      </c>
      <c r="G1733">
        <v>99</v>
      </c>
      <c r="H1733">
        <v>1</v>
      </c>
      <c r="I1733">
        <v>99</v>
      </c>
      <c r="J1733">
        <v>111</v>
      </c>
      <c r="K1733">
        <v>99</v>
      </c>
      <c r="L1733">
        <v>8</v>
      </c>
      <c r="M1733">
        <v>99</v>
      </c>
      <c r="N1733">
        <v>99</v>
      </c>
      <c r="O1733">
        <v>99</v>
      </c>
      <c r="P1733">
        <v>99</v>
      </c>
      <c r="Q1733">
        <v>90</v>
      </c>
      <c r="R1733">
        <v>109</v>
      </c>
      <c r="S1733">
        <v>8</v>
      </c>
      <c r="T1733">
        <v>7.1651376146788976</v>
      </c>
      <c r="U1733">
        <v>41.240366972477048</v>
      </c>
      <c r="V1733">
        <v>11.009174311926605</v>
      </c>
      <c r="W1733">
        <v>22.01834862385321</v>
      </c>
      <c r="X1733">
        <v>100</v>
      </c>
      <c r="Y1733">
        <v>100</v>
      </c>
      <c r="Z1733">
        <v>79.816513761467874</v>
      </c>
      <c r="AA1733">
        <v>7.2240693412358574</v>
      </c>
      <c r="AB1733">
        <v>0</v>
      </c>
      <c r="AC1733">
        <v>1.7636168084698085</v>
      </c>
      <c r="AE1733">
        <v>-1.334084138805574</v>
      </c>
      <c r="AG1733">
        <v>20.722433460076047</v>
      </c>
      <c r="AH1733">
        <v>18.333537256821245</v>
      </c>
      <c r="AI1733">
        <v>109</v>
      </c>
      <c r="AJ1733">
        <v>118.66422018348628</v>
      </c>
      <c r="AK1733">
        <v>24.547903564984043</v>
      </c>
    </row>
    <row r="1734" spans="1:37">
      <c r="A1734">
        <v>18</v>
      </c>
      <c r="B1734">
        <v>179</v>
      </c>
      <c r="C1734">
        <v>2024</v>
      </c>
      <c r="E1734">
        <v>99</v>
      </c>
      <c r="G1734">
        <v>99</v>
      </c>
      <c r="H1734">
        <v>1</v>
      </c>
      <c r="I1734">
        <v>99</v>
      </c>
      <c r="J1734">
        <v>116</v>
      </c>
      <c r="K1734">
        <v>99</v>
      </c>
      <c r="L1734">
        <v>8</v>
      </c>
      <c r="M1734">
        <v>99</v>
      </c>
      <c r="N1734">
        <v>99</v>
      </c>
      <c r="O1734">
        <v>99</v>
      </c>
      <c r="P1734">
        <v>99</v>
      </c>
      <c r="Q1734">
        <v>77</v>
      </c>
      <c r="R1734">
        <v>86</v>
      </c>
      <c r="S1734">
        <v>8</v>
      </c>
      <c r="T1734">
        <v>6.5348837209302335</v>
      </c>
      <c r="U1734">
        <v>39.446511627906993</v>
      </c>
      <c r="V1734">
        <v>15.11627906976744</v>
      </c>
      <c r="W1734">
        <v>19.767441860465112</v>
      </c>
      <c r="X1734">
        <v>100</v>
      </c>
      <c r="Y1734">
        <v>100</v>
      </c>
      <c r="Z1734">
        <v>73.255813953488357</v>
      </c>
      <c r="AA1734">
        <v>6.7876717533525373</v>
      </c>
      <c r="AB1734">
        <v>0</v>
      </c>
      <c r="AC1734">
        <v>1.8782579411401183</v>
      </c>
      <c r="AE1734">
        <v>-11.495616707986898</v>
      </c>
      <c r="AG1734">
        <v>23.433242506811993</v>
      </c>
      <c r="AH1734">
        <v>21.797713823081516</v>
      </c>
      <c r="AI1734">
        <v>24</v>
      </c>
      <c r="AJ1734">
        <v>114.1125</v>
      </c>
      <c r="AK1734">
        <v>24.39964857081906</v>
      </c>
    </row>
    <row r="1735" spans="1:37">
      <c r="A1735">
        <v>18</v>
      </c>
      <c r="B1735">
        <v>180</v>
      </c>
      <c r="C1735">
        <v>2024</v>
      </c>
      <c r="E1735">
        <v>99</v>
      </c>
      <c r="G1735">
        <v>99</v>
      </c>
      <c r="H1735">
        <v>2</v>
      </c>
      <c r="I1735">
        <v>99</v>
      </c>
      <c r="J1735">
        <v>117</v>
      </c>
      <c r="K1735">
        <v>99</v>
      </c>
      <c r="L1735">
        <v>8</v>
      </c>
      <c r="M1735">
        <v>99</v>
      </c>
      <c r="N1735">
        <v>99</v>
      </c>
      <c r="O1735">
        <v>99</v>
      </c>
      <c r="P1735">
        <v>99</v>
      </c>
      <c r="Q1735">
        <v>63</v>
      </c>
      <c r="R1735">
        <v>67</v>
      </c>
      <c r="S1735">
        <v>8</v>
      </c>
      <c r="T1735">
        <v>7.7910447761194046</v>
      </c>
      <c r="U1735">
        <v>43.544776119402968</v>
      </c>
      <c r="V1735">
        <v>5.9701492537313445</v>
      </c>
      <c r="W1735">
        <v>38.805970149253746</v>
      </c>
      <c r="X1735">
        <v>100</v>
      </c>
      <c r="Y1735">
        <v>98.507462686567166</v>
      </c>
      <c r="Z1735">
        <v>77.611940298507491</v>
      </c>
      <c r="AA1735">
        <v>8.8102939043610249</v>
      </c>
      <c r="AB1735">
        <v>0</v>
      </c>
      <c r="AC1735">
        <v>1.8328455442398512</v>
      </c>
      <c r="AE1735">
        <v>7.9513895893263644</v>
      </c>
      <c r="AG1735">
        <v>19.25287356321839</v>
      </c>
      <c r="AH1735">
        <v>19.040378001266095</v>
      </c>
      <c r="AI1735">
        <v>66</v>
      </c>
      <c r="AJ1735">
        <v>120.70151515151512</v>
      </c>
      <c r="AK1735">
        <v>24.646428914262767</v>
      </c>
    </row>
    <row r="1736" spans="1:37">
      <c r="A1736">
        <v>18</v>
      </c>
      <c r="B1736">
        <v>181</v>
      </c>
      <c r="C1736">
        <v>2024</v>
      </c>
      <c r="E1736">
        <v>99</v>
      </c>
      <c r="G1736">
        <v>99</v>
      </c>
      <c r="H1736">
        <v>1</v>
      </c>
      <c r="I1736">
        <v>99</v>
      </c>
      <c r="J1736">
        <v>134</v>
      </c>
      <c r="K1736">
        <v>99</v>
      </c>
      <c r="L1736">
        <v>8</v>
      </c>
      <c r="M1736">
        <v>99</v>
      </c>
      <c r="N1736">
        <v>99</v>
      </c>
      <c r="O1736">
        <v>99</v>
      </c>
      <c r="P1736">
        <v>99</v>
      </c>
      <c r="Q1736">
        <v>98</v>
      </c>
      <c r="R1736">
        <v>106</v>
      </c>
      <c r="S1736">
        <v>8</v>
      </c>
      <c r="T1736">
        <v>7.2075471698113249</v>
      </c>
      <c r="U1736">
        <v>38.658490566037742</v>
      </c>
      <c r="V1736">
        <v>13.207547169811324</v>
      </c>
      <c r="W1736">
        <v>25.471698113207545</v>
      </c>
      <c r="X1736">
        <v>100</v>
      </c>
      <c r="Y1736">
        <v>98.113207547169822</v>
      </c>
      <c r="Z1736">
        <v>64.15094339622641</v>
      </c>
      <c r="AA1736">
        <v>9.0706645959474628</v>
      </c>
      <c r="AB1736">
        <v>0</v>
      </c>
      <c r="AC1736">
        <v>1.7682577563969653</v>
      </c>
      <c r="AE1736">
        <v>-18.403341522384753</v>
      </c>
      <c r="AG1736">
        <v>19.521178637200737</v>
      </c>
      <c r="AH1736">
        <v>17.789296381190525</v>
      </c>
      <c r="AI1736">
        <v>102</v>
      </c>
      <c r="AJ1736">
        <v>114.68627450980392</v>
      </c>
      <c r="AK1736">
        <v>25.328064681580379</v>
      </c>
    </row>
    <row r="1737" spans="1:37">
      <c r="A1737">
        <v>18</v>
      </c>
      <c r="B1737">
        <v>182</v>
      </c>
      <c r="C1737">
        <v>2024</v>
      </c>
      <c r="E1737">
        <v>99</v>
      </c>
      <c r="G1737">
        <v>99</v>
      </c>
      <c r="H1737">
        <v>2</v>
      </c>
      <c r="I1737">
        <v>99</v>
      </c>
      <c r="J1737">
        <v>141</v>
      </c>
      <c r="K1737">
        <v>99</v>
      </c>
      <c r="L1737">
        <v>8</v>
      </c>
      <c r="M1737">
        <v>99</v>
      </c>
      <c r="N1737">
        <v>99</v>
      </c>
      <c r="O1737">
        <v>99</v>
      </c>
      <c r="P1737">
        <v>99</v>
      </c>
      <c r="Q1737">
        <v>87</v>
      </c>
      <c r="R1737">
        <v>100</v>
      </c>
      <c r="S1737">
        <v>8</v>
      </c>
      <c r="T1737">
        <v>7.69</v>
      </c>
      <c r="U1737">
        <v>42.207999999999998</v>
      </c>
      <c r="V1737">
        <v>7</v>
      </c>
      <c r="W1737">
        <v>26</v>
      </c>
      <c r="X1737">
        <v>100</v>
      </c>
      <c r="Y1737">
        <v>99</v>
      </c>
      <c r="Z1737">
        <v>81</v>
      </c>
      <c r="AA1737">
        <v>8.2997551771121127</v>
      </c>
      <c r="AB1737">
        <v>0</v>
      </c>
      <c r="AC1737">
        <v>1.3689046716261852</v>
      </c>
      <c r="AE1737">
        <v>14.121987424476488</v>
      </c>
      <c r="AG1737">
        <v>19.230769230769223</v>
      </c>
      <c r="AH1737">
        <v>19.565378624935104</v>
      </c>
      <c r="AI1737">
        <v>98</v>
      </c>
      <c r="AJ1737">
        <v>118.94183673469389</v>
      </c>
      <c r="AK1737">
        <v>25.060916231282036</v>
      </c>
    </row>
    <row r="1738" spans="1:37">
      <c r="A1738">
        <v>18</v>
      </c>
      <c r="B1738">
        <v>183</v>
      </c>
      <c r="C1738">
        <v>2024</v>
      </c>
      <c r="E1738">
        <v>99</v>
      </c>
      <c r="G1738">
        <v>99</v>
      </c>
      <c r="H1738">
        <v>2</v>
      </c>
      <c r="I1738">
        <v>99</v>
      </c>
      <c r="J1738">
        <v>143</v>
      </c>
      <c r="K1738">
        <v>99</v>
      </c>
      <c r="L1738">
        <v>8</v>
      </c>
      <c r="M1738">
        <v>99</v>
      </c>
      <c r="N1738">
        <v>99</v>
      </c>
      <c r="O1738">
        <v>99</v>
      </c>
      <c r="P1738">
        <v>99</v>
      </c>
      <c r="Q1738">
        <v>1</v>
      </c>
      <c r="R1738">
        <v>1</v>
      </c>
      <c r="S1738">
        <v>8</v>
      </c>
      <c r="T1738">
        <v>5</v>
      </c>
      <c r="U1738">
        <v>37</v>
      </c>
      <c r="V1738">
        <v>0</v>
      </c>
      <c r="W1738">
        <v>0</v>
      </c>
      <c r="X1738">
        <v>100</v>
      </c>
      <c r="Y1738">
        <v>100</v>
      </c>
      <c r="Z1738">
        <v>100</v>
      </c>
      <c r="AA1738">
        <v>0</v>
      </c>
      <c r="AB1738">
        <v>0</v>
      </c>
      <c r="AC1738">
        <v>0</v>
      </c>
      <c r="AG1738">
        <v>14.285714285714288</v>
      </c>
      <c r="AH1738">
        <v>14.811849479583669</v>
      </c>
      <c r="AI1738">
        <v>0</v>
      </c>
    </row>
    <row r="1739" spans="1:37">
      <c r="A1739">
        <v>18</v>
      </c>
      <c r="B1739">
        <v>184</v>
      </c>
      <c r="C1739">
        <v>2024</v>
      </c>
      <c r="E1739">
        <v>99</v>
      </c>
      <c r="G1739">
        <v>99</v>
      </c>
      <c r="H1739">
        <v>2</v>
      </c>
      <c r="I1739">
        <v>99</v>
      </c>
      <c r="J1739">
        <v>147</v>
      </c>
      <c r="K1739">
        <v>99</v>
      </c>
      <c r="L1739">
        <v>8</v>
      </c>
      <c r="M1739">
        <v>99</v>
      </c>
      <c r="N1739">
        <v>99</v>
      </c>
      <c r="O1739">
        <v>99</v>
      </c>
      <c r="P1739">
        <v>99</v>
      </c>
      <c r="Q1739">
        <v>4</v>
      </c>
      <c r="R1739">
        <v>5</v>
      </c>
      <c r="S1739">
        <v>8</v>
      </c>
      <c r="T1739">
        <v>8</v>
      </c>
      <c r="U1739">
        <v>39.240000000000009</v>
      </c>
      <c r="V1739">
        <v>0</v>
      </c>
      <c r="W1739">
        <v>40</v>
      </c>
      <c r="X1739">
        <v>100</v>
      </c>
      <c r="Y1739">
        <v>100</v>
      </c>
      <c r="Z1739">
        <v>80</v>
      </c>
      <c r="AA1739">
        <v>3.7701989337434201</v>
      </c>
      <c r="AB1739">
        <v>0</v>
      </c>
      <c r="AC1739">
        <v>1.0954451150103319</v>
      </c>
      <c r="AE1739">
        <v>-5.8110732842561648</v>
      </c>
      <c r="AG1739">
        <v>10.204081632653063</v>
      </c>
      <c r="AH1739">
        <v>9.5969477597339043</v>
      </c>
      <c r="AI1739">
        <v>5</v>
      </c>
      <c r="AJ1739">
        <v>117.12</v>
      </c>
      <c r="AK1739">
        <v>24.37155799762418</v>
      </c>
    </row>
    <row r="1740" spans="1:37">
      <c r="A1740">
        <v>18</v>
      </c>
      <c r="B1740">
        <v>185</v>
      </c>
      <c r="C1740">
        <v>2024</v>
      </c>
      <c r="E1740">
        <v>99</v>
      </c>
      <c r="G1740">
        <v>99</v>
      </c>
      <c r="H1740">
        <v>1</v>
      </c>
      <c r="I1740">
        <v>99</v>
      </c>
      <c r="J1740">
        <v>155</v>
      </c>
      <c r="K1740">
        <v>99</v>
      </c>
      <c r="L1740">
        <v>8</v>
      </c>
      <c r="M1740">
        <v>99</v>
      </c>
      <c r="N1740">
        <v>99</v>
      </c>
      <c r="O1740">
        <v>99</v>
      </c>
      <c r="P1740">
        <v>99</v>
      </c>
      <c r="Q1740">
        <v>36</v>
      </c>
      <c r="R1740">
        <v>42</v>
      </c>
      <c r="S1740">
        <v>8</v>
      </c>
      <c r="T1740">
        <v>6.5714285714285694</v>
      </c>
      <c r="U1740">
        <v>40.633333333333326</v>
      </c>
      <c r="V1740">
        <v>16.666666666666671</v>
      </c>
      <c r="W1740">
        <v>19.047619047619055</v>
      </c>
      <c r="X1740">
        <v>100</v>
      </c>
      <c r="Y1740">
        <v>100</v>
      </c>
      <c r="Z1740">
        <v>78.571428571428555</v>
      </c>
      <c r="AA1740">
        <v>7.1842972505406744</v>
      </c>
      <c r="AB1740">
        <v>0</v>
      </c>
      <c r="AC1740">
        <v>1.7340134720031557</v>
      </c>
      <c r="AE1740">
        <v>4.3385020451763188</v>
      </c>
      <c r="AG1740">
        <v>21.212121212121215</v>
      </c>
      <c r="AH1740">
        <v>18.584745393561874</v>
      </c>
      <c r="AI1740">
        <v>37</v>
      </c>
      <c r="AJ1740">
        <v>118.66756756756757</v>
      </c>
      <c r="AK1740">
        <v>24.25250298042296</v>
      </c>
    </row>
    <row r="1741" spans="1:37">
      <c r="A1741">
        <v>18</v>
      </c>
      <c r="B1741">
        <v>186</v>
      </c>
      <c r="C1741">
        <v>2024</v>
      </c>
      <c r="E1741">
        <v>99</v>
      </c>
      <c r="G1741">
        <v>99</v>
      </c>
      <c r="H1741">
        <v>2</v>
      </c>
      <c r="I1741">
        <v>99</v>
      </c>
      <c r="J1741">
        <v>160</v>
      </c>
      <c r="K1741">
        <v>99</v>
      </c>
      <c r="L1741">
        <v>8</v>
      </c>
      <c r="M1741">
        <v>99</v>
      </c>
      <c r="N1741">
        <v>99</v>
      </c>
      <c r="O1741">
        <v>99</v>
      </c>
      <c r="P1741">
        <v>99</v>
      </c>
      <c r="Q1741">
        <v>35</v>
      </c>
      <c r="R1741">
        <v>38</v>
      </c>
      <c r="S1741">
        <v>8</v>
      </c>
      <c r="T1741">
        <v>7</v>
      </c>
      <c r="U1741">
        <v>40.076315789473661</v>
      </c>
      <c r="V1741">
        <v>10.526315789473689</v>
      </c>
      <c r="W1741">
        <v>23.684210526315795</v>
      </c>
      <c r="X1741">
        <v>100</v>
      </c>
      <c r="Y1741">
        <v>100</v>
      </c>
      <c r="Z1741">
        <v>71.052631578947356</v>
      </c>
      <c r="AA1741">
        <v>8.216781102703882</v>
      </c>
      <c r="AB1741">
        <v>0</v>
      </c>
      <c r="AC1741">
        <v>1.6701717529076243</v>
      </c>
      <c r="AE1741">
        <v>12.234162096299622</v>
      </c>
      <c r="AG1741">
        <v>21.590909090909086</v>
      </c>
      <c r="AH1741">
        <v>21.791514631179783</v>
      </c>
      <c r="AI1741">
        <v>38</v>
      </c>
      <c r="AJ1741">
        <v>117.26315789473681</v>
      </c>
      <c r="AK1741">
        <v>24.538053491958763</v>
      </c>
    </row>
    <row r="1742" spans="1:37">
      <c r="A1742">
        <v>18</v>
      </c>
      <c r="B1742">
        <v>187</v>
      </c>
      <c r="C1742">
        <v>2024</v>
      </c>
      <c r="E1742">
        <v>99</v>
      </c>
      <c r="G1742">
        <v>99</v>
      </c>
      <c r="H1742">
        <v>1</v>
      </c>
      <c r="I1742">
        <v>99</v>
      </c>
      <c r="J1742">
        <v>171</v>
      </c>
      <c r="K1742">
        <v>99</v>
      </c>
      <c r="L1742">
        <v>8</v>
      </c>
      <c r="M1742">
        <v>99</v>
      </c>
      <c r="N1742">
        <v>99</v>
      </c>
      <c r="O1742">
        <v>99</v>
      </c>
      <c r="P1742">
        <v>99</v>
      </c>
      <c r="Q1742">
        <v>12</v>
      </c>
      <c r="R1742">
        <v>13</v>
      </c>
      <c r="S1742">
        <v>8</v>
      </c>
      <c r="T1742">
        <v>6.0769230769230758</v>
      </c>
      <c r="U1742">
        <v>43.176923076923089</v>
      </c>
      <c r="V1742">
        <v>7.6923076923076898</v>
      </c>
      <c r="W1742">
        <v>0</v>
      </c>
      <c r="X1742">
        <v>100</v>
      </c>
      <c r="Y1742">
        <v>100</v>
      </c>
      <c r="Z1742">
        <v>92.307692307692321</v>
      </c>
      <c r="AA1742">
        <v>4.5139363422378311</v>
      </c>
      <c r="AB1742">
        <v>0</v>
      </c>
      <c r="AC1742">
        <v>0.99703703052428772</v>
      </c>
      <c r="AE1742">
        <v>20.378784408980213</v>
      </c>
      <c r="AG1742">
        <v>22.033898305084747</v>
      </c>
      <c r="AH1742">
        <v>18.839995972208236</v>
      </c>
      <c r="AI1742">
        <v>13</v>
      </c>
      <c r="AJ1742">
        <v>120.79230769230765</v>
      </c>
      <c r="AK1742">
        <v>24.49931446017322</v>
      </c>
    </row>
    <row r="1743" spans="1:37">
      <c r="A1743">
        <v>18</v>
      </c>
      <c r="B1743">
        <v>188</v>
      </c>
      <c r="C1743">
        <v>2024</v>
      </c>
      <c r="E1743">
        <v>99</v>
      </c>
      <c r="G1743">
        <v>99</v>
      </c>
      <c r="H1743">
        <v>2</v>
      </c>
      <c r="I1743">
        <v>99</v>
      </c>
      <c r="J1743">
        <v>175</v>
      </c>
      <c r="K1743">
        <v>99</v>
      </c>
      <c r="L1743">
        <v>8</v>
      </c>
      <c r="M1743">
        <v>99</v>
      </c>
      <c r="N1743">
        <v>99</v>
      </c>
      <c r="O1743">
        <v>99</v>
      </c>
      <c r="P1743">
        <v>99</v>
      </c>
      <c r="Q1743">
        <v>14</v>
      </c>
      <c r="R1743">
        <v>15</v>
      </c>
      <c r="S1743">
        <v>8</v>
      </c>
      <c r="T1743">
        <v>7.7333333333333316</v>
      </c>
      <c r="U1743">
        <v>36.56666666666667</v>
      </c>
      <c r="V1743">
        <v>13.333333333333337</v>
      </c>
      <c r="W1743">
        <v>26.666666666666675</v>
      </c>
      <c r="X1743">
        <v>100</v>
      </c>
      <c r="Y1743">
        <v>100</v>
      </c>
      <c r="Z1743">
        <v>66.666666666666686</v>
      </c>
      <c r="AA1743">
        <v>6.327681688861694</v>
      </c>
      <c r="AB1743">
        <v>0</v>
      </c>
      <c r="AC1743">
        <v>1.5260697523012812</v>
      </c>
      <c r="AE1743">
        <v>-21.977174135777545</v>
      </c>
      <c r="AG1743">
        <v>15.625</v>
      </c>
      <c r="AH1743">
        <v>13.972030465904176</v>
      </c>
      <c r="AI1743">
        <v>3</v>
      </c>
      <c r="AJ1743">
        <v>111.56666666666663</v>
      </c>
      <c r="AK1743">
        <v>25.412417323252672</v>
      </c>
    </row>
    <row r="1744" spans="1:37">
      <c r="A1744">
        <v>18</v>
      </c>
      <c r="B1744">
        <v>189</v>
      </c>
      <c r="C1744">
        <v>2024</v>
      </c>
      <c r="E1744">
        <v>99</v>
      </c>
      <c r="G1744">
        <v>99</v>
      </c>
      <c r="H1744">
        <v>2</v>
      </c>
      <c r="I1744">
        <v>99</v>
      </c>
      <c r="J1744">
        <v>177</v>
      </c>
      <c r="K1744">
        <v>99</v>
      </c>
      <c r="L1744">
        <v>8</v>
      </c>
      <c r="M1744">
        <v>99</v>
      </c>
      <c r="N1744">
        <v>99</v>
      </c>
      <c r="O1744">
        <v>99</v>
      </c>
      <c r="P1744">
        <v>99</v>
      </c>
      <c r="Q1744">
        <v>28</v>
      </c>
      <c r="R1744">
        <v>34</v>
      </c>
      <c r="S1744">
        <v>8</v>
      </c>
      <c r="T1744">
        <v>6.6470588235294121</v>
      </c>
      <c r="U1744">
        <v>41.370588235294129</v>
      </c>
      <c r="V1744">
        <v>14.705882352941178</v>
      </c>
      <c r="W1744">
        <v>5.882352941176471</v>
      </c>
      <c r="X1744">
        <v>100</v>
      </c>
      <c r="Y1744">
        <v>100</v>
      </c>
      <c r="Z1744">
        <v>79.411764705882348</v>
      </c>
      <c r="AA1744">
        <v>7.1408736247441844</v>
      </c>
      <c r="AB1744">
        <v>0</v>
      </c>
      <c r="AC1744">
        <v>1.3907753432396317</v>
      </c>
      <c r="AE1744">
        <v>23.617146730783592</v>
      </c>
      <c r="AG1744">
        <v>23.129251700680271</v>
      </c>
      <c r="AH1744">
        <v>24.884124119874045</v>
      </c>
      <c r="AI1744">
        <v>34</v>
      </c>
      <c r="AJ1744">
        <v>119.17941176470588</v>
      </c>
      <c r="AK1744">
        <v>24.372651818930127</v>
      </c>
    </row>
    <row r="1745" spans="1:37">
      <c r="A1745">
        <v>18</v>
      </c>
      <c r="B1745">
        <v>190</v>
      </c>
      <c r="C1745">
        <v>2024</v>
      </c>
      <c r="E1745">
        <v>99</v>
      </c>
      <c r="G1745">
        <v>99</v>
      </c>
      <c r="H1745">
        <v>2</v>
      </c>
      <c r="I1745">
        <v>99</v>
      </c>
      <c r="J1745">
        <v>178</v>
      </c>
      <c r="K1745">
        <v>99</v>
      </c>
      <c r="L1745">
        <v>8</v>
      </c>
      <c r="M1745">
        <v>99</v>
      </c>
      <c r="N1745">
        <v>99</v>
      </c>
      <c r="O1745">
        <v>99</v>
      </c>
      <c r="P1745">
        <v>99</v>
      </c>
      <c r="Q1745">
        <v>12</v>
      </c>
      <c r="R1745">
        <v>13</v>
      </c>
      <c r="S1745">
        <v>8</v>
      </c>
      <c r="T1745">
        <v>6.8461538461538449</v>
      </c>
      <c r="U1745">
        <v>41.476923076923057</v>
      </c>
      <c r="V1745">
        <v>7.6923076923076898</v>
      </c>
      <c r="W1745">
        <v>7.6923076923076898</v>
      </c>
      <c r="X1745">
        <v>100</v>
      </c>
      <c r="Y1745">
        <v>100</v>
      </c>
      <c r="Z1745">
        <v>92.307692307692321</v>
      </c>
      <c r="AA1745">
        <v>4.0993721557094993</v>
      </c>
      <c r="AB1745">
        <v>0</v>
      </c>
      <c r="AC1745">
        <v>1.291758124903591</v>
      </c>
      <c r="AE1745">
        <v>-14.15765618849924</v>
      </c>
      <c r="AG1745">
        <v>28.888888888888889</v>
      </c>
      <c r="AH1745">
        <v>28.80957469544774</v>
      </c>
      <c r="AI1745">
        <v>13</v>
      </c>
      <c r="AJ1745">
        <v>121.1153846153846</v>
      </c>
      <c r="AK1745">
        <v>23.293426947856503</v>
      </c>
    </row>
    <row r="1746" spans="1:37">
      <c r="A1746">
        <v>18</v>
      </c>
      <c r="B1746">
        <v>191</v>
      </c>
      <c r="C1746">
        <v>2024</v>
      </c>
      <c r="E1746">
        <v>99</v>
      </c>
      <c r="G1746">
        <v>99</v>
      </c>
      <c r="H1746">
        <v>2</v>
      </c>
      <c r="I1746">
        <v>99</v>
      </c>
      <c r="J1746">
        <v>181</v>
      </c>
      <c r="K1746">
        <v>99</v>
      </c>
      <c r="L1746">
        <v>8</v>
      </c>
      <c r="M1746">
        <v>99</v>
      </c>
      <c r="N1746">
        <v>99</v>
      </c>
      <c r="O1746">
        <v>99</v>
      </c>
      <c r="P1746">
        <v>99</v>
      </c>
      <c r="Q1746">
        <v>18</v>
      </c>
      <c r="R1746">
        <v>22</v>
      </c>
      <c r="S1746">
        <v>8</v>
      </c>
      <c r="T1746">
        <v>6.5909090909090899</v>
      </c>
      <c r="U1746">
        <v>37.109090909090931</v>
      </c>
      <c r="V1746">
        <v>13.636363636363638</v>
      </c>
      <c r="W1746">
        <v>9.0909090909090917</v>
      </c>
      <c r="X1746">
        <v>100</v>
      </c>
      <c r="Y1746">
        <v>90.909090909090892</v>
      </c>
      <c r="Z1746">
        <v>68.181818181818187</v>
      </c>
      <c r="AA1746">
        <v>8.47932829087671</v>
      </c>
      <c r="AB1746">
        <v>0</v>
      </c>
      <c r="AC1746">
        <v>1.4972426447273279</v>
      </c>
      <c r="AE1746">
        <v>29.280631737734488</v>
      </c>
      <c r="AG1746">
        <v>11.458333333333336</v>
      </c>
      <c r="AH1746">
        <v>12.195449860328941</v>
      </c>
      <c r="AI1746">
        <v>6</v>
      </c>
      <c r="AJ1746">
        <v>113.3666666666667</v>
      </c>
      <c r="AK1746">
        <v>23.904875280985873</v>
      </c>
    </row>
    <row r="1747" spans="1:37">
      <c r="A1747">
        <v>18</v>
      </c>
      <c r="B1747">
        <v>192</v>
      </c>
      <c r="C1747">
        <v>2024</v>
      </c>
      <c r="E1747">
        <v>99</v>
      </c>
      <c r="G1747">
        <v>99</v>
      </c>
      <c r="H1747">
        <v>1</v>
      </c>
      <c r="I1747">
        <v>99</v>
      </c>
      <c r="J1747">
        <v>262</v>
      </c>
      <c r="K1747">
        <v>99</v>
      </c>
      <c r="L1747">
        <v>8</v>
      </c>
      <c r="M1747">
        <v>99</v>
      </c>
      <c r="N1747">
        <v>99</v>
      </c>
      <c r="O1747">
        <v>99</v>
      </c>
      <c r="P1747">
        <v>99</v>
      </c>
      <c r="R1747">
        <v>0</v>
      </c>
    </row>
    <row r="1748" spans="1:37">
      <c r="A1748">
        <v>18</v>
      </c>
      <c r="B1748">
        <v>193</v>
      </c>
      <c r="C1748">
        <v>2024</v>
      </c>
      <c r="E1748">
        <v>99</v>
      </c>
      <c r="G1748">
        <v>99</v>
      </c>
      <c r="H1748">
        <v>2</v>
      </c>
      <c r="I1748">
        <v>99</v>
      </c>
      <c r="J1748">
        <v>267</v>
      </c>
      <c r="K1748">
        <v>99</v>
      </c>
      <c r="L1748">
        <v>8</v>
      </c>
      <c r="M1748">
        <v>99</v>
      </c>
      <c r="N1748">
        <v>99</v>
      </c>
      <c r="O1748">
        <v>99</v>
      </c>
      <c r="P1748">
        <v>99</v>
      </c>
      <c r="Q1748">
        <v>1</v>
      </c>
      <c r="R1748">
        <v>1</v>
      </c>
      <c r="S1748">
        <v>8</v>
      </c>
      <c r="T1748">
        <v>8</v>
      </c>
      <c r="U1748">
        <v>45.9</v>
      </c>
      <c r="V1748">
        <v>0</v>
      </c>
      <c r="W1748">
        <v>0</v>
      </c>
      <c r="X1748">
        <v>100</v>
      </c>
      <c r="Y1748">
        <v>100</v>
      </c>
      <c r="Z1748">
        <v>100</v>
      </c>
      <c r="AA1748">
        <v>0</v>
      </c>
      <c r="AB1748">
        <v>0</v>
      </c>
      <c r="AC1748">
        <v>0</v>
      </c>
      <c r="AG1748">
        <v>25</v>
      </c>
      <c r="AH1748">
        <v>32.030704815073278</v>
      </c>
      <c r="AI1748">
        <v>1</v>
      </c>
      <c r="AJ1748">
        <v>126.9</v>
      </c>
      <c r="AK1748">
        <v>22.460934390461176</v>
      </c>
    </row>
    <row r="1749" spans="1:37">
      <c r="A1749">
        <v>18</v>
      </c>
      <c r="B1749">
        <v>194</v>
      </c>
      <c r="C1749">
        <v>2024</v>
      </c>
      <c r="E1749">
        <v>99</v>
      </c>
      <c r="G1749">
        <v>99</v>
      </c>
      <c r="H1749">
        <v>1</v>
      </c>
      <c r="I1749">
        <v>99</v>
      </c>
      <c r="J1749">
        <v>309</v>
      </c>
      <c r="K1749">
        <v>99</v>
      </c>
      <c r="L1749">
        <v>8</v>
      </c>
      <c r="M1749">
        <v>99</v>
      </c>
      <c r="N1749">
        <v>99</v>
      </c>
      <c r="O1749">
        <v>99</v>
      </c>
      <c r="P1749">
        <v>99</v>
      </c>
      <c r="Q1749">
        <v>67</v>
      </c>
      <c r="R1749">
        <v>73</v>
      </c>
      <c r="S1749">
        <v>8</v>
      </c>
      <c r="T1749">
        <v>7.5753424657534243</v>
      </c>
      <c r="U1749">
        <v>39.449315068493178</v>
      </c>
      <c r="V1749">
        <v>15.068493150684933</v>
      </c>
      <c r="W1749">
        <v>31.506849315068493</v>
      </c>
      <c r="X1749">
        <v>100</v>
      </c>
      <c r="Y1749">
        <v>100</v>
      </c>
      <c r="Z1749">
        <v>71.232876712328746</v>
      </c>
      <c r="AA1749">
        <v>7.1443458492054308</v>
      </c>
      <c r="AB1749">
        <v>0</v>
      </c>
      <c r="AC1749">
        <v>1.507222867769785</v>
      </c>
      <c r="AE1749">
        <v>-11.280281614852283</v>
      </c>
      <c r="AG1749">
        <v>19.729729729729726</v>
      </c>
      <c r="AH1749">
        <v>18.538569984743248</v>
      </c>
      <c r="AI1749">
        <v>73</v>
      </c>
      <c r="AJ1749">
        <v>117.63013698630139</v>
      </c>
      <c r="AK1749">
        <v>24.083089366628379</v>
      </c>
    </row>
    <row r="1750" spans="1:37">
      <c r="A1750">
        <v>18</v>
      </c>
      <c r="B1750">
        <v>195</v>
      </c>
      <c r="C1750">
        <v>2024</v>
      </c>
      <c r="E1750">
        <v>99</v>
      </c>
      <c r="G1750">
        <v>99</v>
      </c>
      <c r="H1750">
        <v>2</v>
      </c>
      <c r="I1750">
        <v>99</v>
      </c>
      <c r="J1750">
        <v>470</v>
      </c>
      <c r="K1750">
        <v>99</v>
      </c>
      <c r="L1750">
        <v>8</v>
      </c>
      <c r="M1750">
        <v>99</v>
      </c>
      <c r="N1750">
        <v>99</v>
      </c>
      <c r="O1750">
        <v>99</v>
      </c>
      <c r="P1750">
        <v>99</v>
      </c>
      <c r="Q1750">
        <v>15</v>
      </c>
      <c r="R1750">
        <v>17</v>
      </c>
      <c r="S1750">
        <v>8</v>
      </c>
      <c r="T1750">
        <v>7.5294117647058814</v>
      </c>
      <c r="U1750">
        <v>37.95882352941176</v>
      </c>
      <c r="V1750">
        <v>5.882352941176471</v>
      </c>
      <c r="W1750">
        <v>29.411764705882355</v>
      </c>
      <c r="X1750">
        <v>100</v>
      </c>
      <c r="Y1750">
        <v>100</v>
      </c>
      <c r="Z1750">
        <v>52.941176470588239</v>
      </c>
      <c r="AA1750">
        <v>9.4703288236302381</v>
      </c>
      <c r="AB1750">
        <v>0</v>
      </c>
      <c r="AC1750">
        <v>1.9438484284539188</v>
      </c>
      <c r="AE1750">
        <v>-47.652635727649475</v>
      </c>
      <c r="AG1750">
        <v>23.287671232876711</v>
      </c>
      <c r="AH1750">
        <v>23.158914728682166</v>
      </c>
      <c r="AI1750">
        <v>16</v>
      </c>
      <c r="AJ1750">
        <v>114.325</v>
      </c>
      <c r="AK1750">
        <v>24.295185719502243</v>
      </c>
    </row>
    <row r="1751" spans="1:37">
      <c r="A1751">
        <v>18</v>
      </c>
      <c r="B1751">
        <v>196</v>
      </c>
      <c r="C1751">
        <v>2024</v>
      </c>
      <c r="E1751">
        <v>99</v>
      </c>
      <c r="G1751">
        <v>99</v>
      </c>
      <c r="H1751">
        <v>2</v>
      </c>
      <c r="I1751">
        <v>99</v>
      </c>
      <c r="J1751">
        <v>629</v>
      </c>
      <c r="K1751">
        <v>99</v>
      </c>
      <c r="L1751">
        <v>8</v>
      </c>
      <c r="M1751">
        <v>99</v>
      </c>
      <c r="N1751">
        <v>99</v>
      </c>
      <c r="O1751">
        <v>99</v>
      </c>
      <c r="P1751">
        <v>99</v>
      </c>
      <c r="R1751">
        <v>0</v>
      </c>
    </row>
    <row r="1752" spans="1:37">
      <c r="A1752">
        <v>18</v>
      </c>
      <c r="B1752">
        <v>197</v>
      </c>
      <c r="C1752">
        <v>2024</v>
      </c>
      <c r="E1752">
        <v>99</v>
      </c>
      <c r="G1752">
        <v>99</v>
      </c>
      <c r="H1752">
        <v>1</v>
      </c>
      <c r="I1752">
        <v>99</v>
      </c>
      <c r="J1752">
        <v>643</v>
      </c>
      <c r="K1752">
        <v>99</v>
      </c>
      <c r="L1752">
        <v>8</v>
      </c>
      <c r="M1752">
        <v>99</v>
      </c>
      <c r="N1752">
        <v>99</v>
      </c>
      <c r="O1752">
        <v>99</v>
      </c>
      <c r="P1752">
        <v>99</v>
      </c>
      <c r="Q1752">
        <v>34</v>
      </c>
      <c r="R1752">
        <v>37</v>
      </c>
      <c r="S1752">
        <v>8</v>
      </c>
      <c r="T1752">
        <v>7.3243243243243246</v>
      </c>
      <c r="U1752">
        <v>36.610810810810811</v>
      </c>
      <c r="V1752">
        <v>8.1081081081081106</v>
      </c>
      <c r="W1752">
        <v>32.432432432432442</v>
      </c>
      <c r="X1752">
        <v>97.297297297297305</v>
      </c>
      <c r="Y1752">
        <v>94.594594594594625</v>
      </c>
      <c r="Z1752">
        <v>62.162162162162176</v>
      </c>
      <c r="AA1752">
        <v>8.6630555680440064</v>
      </c>
      <c r="AB1752">
        <v>0</v>
      </c>
      <c r="AC1752">
        <v>1.7866479871392857</v>
      </c>
      <c r="AE1752">
        <v>1.84575593373559</v>
      </c>
      <c r="AG1752">
        <v>16.666666666666671</v>
      </c>
      <c r="AH1752">
        <v>16.834020977282897</v>
      </c>
      <c r="AI1752">
        <v>17</v>
      </c>
      <c r="AJ1752">
        <v>111.89411764705882</v>
      </c>
      <c r="AK1752">
        <v>24.729877584119905</v>
      </c>
    </row>
    <row r="1753" spans="1:37">
      <c r="A1753">
        <v>18</v>
      </c>
      <c r="B1753">
        <v>198</v>
      </c>
      <c r="C1753">
        <v>2024</v>
      </c>
      <c r="E1753">
        <v>99</v>
      </c>
      <c r="G1753">
        <v>99</v>
      </c>
      <c r="H1753">
        <v>2</v>
      </c>
      <c r="I1753">
        <v>99</v>
      </c>
      <c r="J1753">
        <v>704</v>
      </c>
      <c r="K1753">
        <v>99</v>
      </c>
      <c r="L1753">
        <v>8</v>
      </c>
      <c r="M1753">
        <v>99</v>
      </c>
      <c r="N1753">
        <v>99</v>
      </c>
      <c r="O1753">
        <v>99</v>
      </c>
      <c r="P1753">
        <v>99</v>
      </c>
      <c r="R1753">
        <v>0</v>
      </c>
    </row>
    <row r="1754" spans="1:37">
      <c r="A1754">
        <v>18</v>
      </c>
      <c r="B1754">
        <v>199</v>
      </c>
      <c r="C1754">
        <v>2024</v>
      </c>
      <c r="E1754">
        <v>99</v>
      </c>
      <c r="G1754">
        <v>99</v>
      </c>
      <c r="H1754">
        <v>1</v>
      </c>
      <c r="I1754">
        <v>99</v>
      </c>
      <c r="J1754">
        <v>802</v>
      </c>
      <c r="K1754">
        <v>99</v>
      </c>
      <c r="L1754">
        <v>8</v>
      </c>
      <c r="M1754">
        <v>99</v>
      </c>
      <c r="N1754">
        <v>99</v>
      </c>
      <c r="O1754">
        <v>99</v>
      </c>
      <c r="P1754">
        <v>99</v>
      </c>
      <c r="Q1754">
        <v>7</v>
      </c>
      <c r="R1754">
        <v>7</v>
      </c>
      <c r="S1754">
        <v>8</v>
      </c>
      <c r="T1754">
        <v>7.4285714285714306</v>
      </c>
      <c r="U1754">
        <v>37.042857142857152</v>
      </c>
      <c r="V1754">
        <v>14.285714285714288</v>
      </c>
      <c r="W1754">
        <v>28.571428571428577</v>
      </c>
      <c r="X1754">
        <v>100</v>
      </c>
      <c r="Y1754">
        <v>100</v>
      </c>
      <c r="Z1754">
        <v>57.142857142857153</v>
      </c>
      <c r="AA1754">
        <v>3.130429976334673</v>
      </c>
      <c r="AB1754">
        <v>0</v>
      </c>
      <c r="AC1754">
        <v>1.1780301787479035</v>
      </c>
      <c r="AE1754">
        <v>6.862228815634098</v>
      </c>
      <c r="AG1754">
        <v>16.279069767441861</v>
      </c>
      <c r="AH1754">
        <v>13.723207197671339</v>
      </c>
      <c r="AI1754">
        <v>7</v>
      </c>
      <c r="AJ1754">
        <v>117.3</v>
      </c>
      <c r="AK1754">
        <v>22.972216953244939</v>
      </c>
    </row>
    <row r="1755" spans="1:37">
      <c r="A1755">
        <v>18</v>
      </c>
      <c r="B1755">
        <v>200</v>
      </c>
      <c r="C1755">
        <v>2024</v>
      </c>
      <c r="E1755">
        <v>99</v>
      </c>
      <c r="G1755">
        <v>99</v>
      </c>
      <c r="H1755">
        <v>1</v>
      </c>
      <c r="I1755">
        <v>99</v>
      </c>
      <c r="J1755">
        <v>103</v>
      </c>
      <c r="K1755">
        <v>99</v>
      </c>
      <c r="L1755">
        <v>9</v>
      </c>
      <c r="M1755">
        <v>99</v>
      </c>
      <c r="N1755">
        <v>99</v>
      </c>
      <c r="O1755">
        <v>99</v>
      </c>
      <c r="P1755">
        <v>99</v>
      </c>
      <c r="R1755">
        <v>0</v>
      </c>
    </row>
    <row r="1756" spans="1:37">
      <c r="A1756">
        <v>18</v>
      </c>
      <c r="B1756">
        <v>201</v>
      </c>
      <c r="C1756">
        <v>2024</v>
      </c>
      <c r="E1756">
        <v>99</v>
      </c>
      <c r="G1756">
        <v>99</v>
      </c>
      <c r="H1756">
        <v>2</v>
      </c>
      <c r="I1756">
        <v>99</v>
      </c>
      <c r="J1756">
        <v>106</v>
      </c>
      <c r="K1756">
        <v>99</v>
      </c>
      <c r="L1756">
        <v>9</v>
      </c>
      <c r="M1756">
        <v>99</v>
      </c>
      <c r="N1756">
        <v>99</v>
      </c>
      <c r="O1756">
        <v>99</v>
      </c>
      <c r="P1756">
        <v>99</v>
      </c>
      <c r="Q1756">
        <v>34</v>
      </c>
      <c r="R1756">
        <v>41</v>
      </c>
      <c r="S1756">
        <v>9</v>
      </c>
      <c r="T1756">
        <v>8.3902439024390247</v>
      </c>
      <c r="U1756">
        <v>46.76097560975608</v>
      </c>
      <c r="V1756">
        <v>2.4390243902439024</v>
      </c>
      <c r="W1756">
        <v>41.463414634146339</v>
      </c>
      <c r="X1756">
        <v>100</v>
      </c>
      <c r="Y1756">
        <v>100</v>
      </c>
      <c r="Z1756">
        <v>95.121951219512169</v>
      </c>
      <c r="AA1756">
        <v>7.5771761922358412</v>
      </c>
      <c r="AB1756">
        <v>0</v>
      </c>
      <c r="AC1756">
        <v>1.911174441381436</v>
      </c>
      <c r="AE1756">
        <v>11.086520724182119</v>
      </c>
      <c r="AG1756">
        <v>25.153374233128833</v>
      </c>
      <c r="AH1756">
        <v>27.215171904721345</v>
      </c>
      <c r="AI1756">
        <v>41</v>
      </c>
      <c r="AJ1756">
        <v>119.52439024390242</v>
      </c>
      <c r="AK1756">
        <v>27.271202378139261</v>
      </c>
    </row>
    <row r="1757" spans="1:37">
      <c r="A1757">
        <v>18</v>
      </c>
      <c r="B1757">
        <v>202</v>
      </c>
      <c r="C1757">
        <v>2024</v>
      </c>
      <c r="E1757">
        <v>99</v>
      </c>
      <c r="G1757">
        <v>99</v>
      </c>
      <c r="H1757">
        <v>1</v>
      </c>
      <c r="I1757">
        <v>99</v>
      </c>
      <c r="J1757">
        <v>110</v>
      </c>
      <c r="K1757">
        <v>99</v>
      </c>
      <c r="L1757">
        <v>9</v>
      </c>
      <c r="M1757">
        <v>99</v>
      </c>
      <c r="N1757">
        <v>99</v>
      </c>
      <c r="O1757">
        <v>99</v>
      </c>
      <c r="P1757">
        <v>99</v>
      </c>
      <c r="Q1757">
        <v>117</v>
      </c>
      <c r="R1757">
        <v>147</v>
      </c>
      <c r="S1757">
        <v>9</v>
      </c>
      <c r="T1757">
        <v>6.6734693877551026</v>
      </c>
      <c r="U1757">
        <v>46.884353741496568</v>
      </c>
      <c r="V1757">
        <v>4.0816326530612246</v>
      </c>
      <c r="W1757">
        <v>12.244897959183673</v>
      </c>
      <c r="X1757">
        <v>100</v>
      </c>
      <c r="Y1757">
        <v>100</v>
      </c>
      <c r="Z1757">
        <v>93.877551020408163</v>
      </c>
      <c r="AA1757">
        <v>7.7352334694726945</v>
      </c>
      <c r="AB1757">
        <v>0</v>
      </c>
      <c r="AC1757">
        <v>1.69899235965867</v>
      </c>
      <c r="AE1757">
        <v>22.886871966387968</v>
      </c>
      <c r="AG1757">
        <v>24.058919803600656</v>
      </c>
      <c r="AH1757">
        <v>27.068850398648905</v>
      </c>
      <c r="AI1757">
        <v>147</v>
      </c>
      <c r="AJ1757">
        <v>119.20204081632652</v>
      </c>
      <c r="AK1757">
        <v>27.485826717085807</v>
      </c>
    </row>
    <row r="1758" spans="1:37">
      <c r="A1758">
        <v>18</v>
      </c>
      <c r="B1758">
        <v>203</v>
      </c>
      <c r="C1758">
        <v>2024</v>
      </c>
      <c r="E1758">
        <v>99</v>
      </c>
      <c r="G1758">
        <v>99</v>
      </c>
      <c r="H1758">
        <v>1</v>
      </c>
      <c r="I1758">
        <v>99</v>
      </c>
      <c r="J1758">
        <v>111</v>
      </c>
      <c r="K1758">
        <v>99</v>
      </c>
      <c r="L1758">
        <v>9</v>
      </c>
      <c r="M1758">
        <v>99</v>
      </c>
      <c r="N1758">
        <v>99</v>
      </c>
      <c r="O1758">
        <v>99</v>
      </c>
      <c r="P1758">
        <v>99</v>
      </c>
      <c r="Q1758">
        <v>132</v>
      </c>
      <c r="R1758">
        <v>154</v>
      </c>
      <c r="S1758">
        <v>9</v>
      </c>
      <c r="T1758">
        <v>7.7662337662337677</v>
      </c>
      <c r="U1758">
        <v>48.014285714285677</v>
      </c>
      <c r="V1758">
        <v>1.9480519480519476</v>
      </c>
      <c r="W1758">
        <v>28.571428571428577</v>
      </c>
      <c r="X1758">
        <v>100</v>
      </c>
      <c r="Y1758">
        <v>100</v>
      </c>
      <c r="Z1758">
        <v>96.753246753246756</v>
      </c>
      <c r="AA1758">
        <v>6.6970378077839845</v>
      </c>
      <c r="AB1758">
        <v>0</v>
      </c>
      <c r="AC1758">
        <v>1.5905247349118292</v>
      </c>
      <c r="AE1758">
        <v>15.283934992668511</v>
      </c>
      <c r="AG1758">
        <v>29.277566539923956</v>
      </c>
      <c r="AH1758">
        <v>30.157021085688648</v>
      </c>
      <c r="AI1758">
        <v>152</v>
      </c>
      <c r="AJ1758">
        <v>120.7980263157895</v>
      </c>
      <c r="AK1758">
        <v>27.075571001885098</v>
      </c>
    </row>
    <row r="1759" spans="1:37">
      <c r="A1759">
        <v>18</v>
      </c>
      <c r="B1759">
        <v>204</v>
      </c>
      <c r="C1759">
        <v>2024</v>
      </c>
      <c r="E1759">
        <v>99</v>
      </c>
      <c r="G1759">
        <v>99</v>
      </c>
      <c r="H1759">
        <v>1</v>
      </c>
      <c r="I1759">
        <v>99</v>
      </c>
      <c r="J1759">
        <v>116</v>
      </c>
      <c r="K1759">
        <v>99</v>
      </c>
      <c r="L1759">
        <v>9</v>
      </c>
      <c r="M1759">
        <v>99</v>
      </c>
      <c r="N1759">
        <v>99</v>
      </c>
      <c r="O1759">
        <v>99</v>
      </c>
      <c r="P1759">
        <v>99</v>
      </c>
      <c r="Q1759">
        <v>87</v>
      </c>
      <c r="R1759">
        <v>92</v>
      </c>
      <c r="S1759">
        <v>9</v>
      </c>
      <c r="T1759">
        <v>7.0978260869565206</v>
      </c>
      <c r="U1759">
        <v>46.797826086956562</v>
      </c>
      <c r="V1759">
        <v>3.2608695652173911</v>
      </c>
      <c r="W1759">
        <v>26.086956521739129</v>
      </c>
      <c r="X1759">
        <v>100</v>
      </c>
      <c r="Y1759">
        <v>100</v>
      </c>
      <c r="Z1759">
        <v>92.391304347826093</v>
      </c>
      <c r="AA1759">
        <v>7.9834880992347248</v>
      </c>
      <c r="AB1759">
        <v>0</v>
      </c>
      <c r="AC1759">
        <v>1.9508068710190485</v>
      </c>
      <c r="AE1759">
        <v>20.171233521552608</v>
      </c>
      <c r="AG1759">
        <v>25.06811989100817</v>
      </c>
      <c r="AH1759">
        <v>27.664154313729281</v>
      </c>
      <c r="AI1759">
        <v>31</v>
      </c>
      <c r="AJ1759">
        <v>117.41290322580645</v>
      </c>
      <c r="AK1759">
        <v>27.529007288058569</v>
      </c>
    </row>
    <row r="1760" spans="1:37">
      <c r="A1760">
        <v>18</v>
      </c>
      <c r="B1760">
        <v>205</v>
      </c>
      <c r="C1760">
        <v>2024</v>
      </c>
      <c r="E1760">
        <v>99</v>
      </c>
      <c r="G1760">
        <v>99</v>
      </c>
      <c r="H1760">
        <v>2</v>
      </c>
      <c r="I1760">
        <v>99</v>
      </c>
      <c r="J1760">
        <v>117</v>
      </c>
      <c r="K1760">
        <v>99</v>
      </c>
      <c r="L1760">
        <v>9</v>
      </c>
      <c r="M1760">
        <v>99</v>
      </c>
      <c r="N1760">
        <v>99</v>
      </c>
      <c r="O1760">
        <v>99</v>
      </c>
      <c r="P1760">
        <v>99</v>
      </c>
      <c r="Q1760">
        <v>56</v>
      </c>
      <c r="R1760">
        <v>63</v>
      </c>
      <c r="S1760">
        <v>9</v>
      </c>
      <c r="T1760">
        <v>7.904761904761906</v>
      </c>
      <c r="U1760">
        <v>45.888888888888886</v>
      </c>
      <c r="V1760">
        <v>4.7619047619047636</v>
      </c>
      <c r="W1760">
        <v>36.507936507936513</v>
      </c>
      <c r="X1760">
        <v>100</v>
      </c>
      <c r="Y1760">
        <v>100</v>
      </c>
      <c r="Z1760">
        <v>84.126984126984127</v>
      </c>
      <c r="AA1760">
        <v>8.3053647055633508</v>
      </c>
      <c r="AB1760">
        <v>0</v>
      </c>
      <c r="AC1760">
        <v>1.7522256659975315</v>
      </c>
      <c r="AE1760">
        <v>3.8865759203413575</v>
      </c>
      <c r="AG1760">
        <v>18.103448275862075</v>
      </c>
      <c r="AH1760">
        <v>18.86743198000352</v>
      </c>
      <c r="AI1760">
        <v>62</v>
      </c>
      <c r="AJ1760">
        <v>119.9258064516129</v>
      </c>
      <c r="AK1760">
        <v>26.53253728251816</v>
      </c>
    </row>
    <row r="1761" spans="1:37">
      <c r="A1761">
        <v>18</v>
      </c>
      <c r="B1761">
        <v>206</v>
      </c>
      <c r="C1761">
        <v>2024</v>
      </c>
      <c r="E1761">
        <v>99</v>
      </c>
      <c r="G1761">
        <v>99</v>
      </c>
      <c r="H1761">
        <v>1</v>
      </c>
      <c r="I1761">
        <v>99</v>
      </c>
      <c r="J1761">
        <v>134</v>
      </c>
      <c r="K1761">
        <v>99</v>
      </c>
      <c r="L1761">
        <v>9</v>
      </c>
      <c r="M1761">
        <v>99</v>
      </c>
      <c r="N1761">
        <v>99</v>
      </c>
      <c r="O1761">
        <v>99</v>
      </c>
      <c r="P1761">
        <v>99</v>
      </c>
      <c r="Q1761">
        <v>152</v>
      </c>
      <c r="R1761">
        <v>171</v>
      </c>
      <c r="S1761">
        <v>9</v>
      </c>
      <c r="T1761">
        <v>7.502923976608189</v>
      </c>
      <c r="U1761">
        <v>46.463157894736838</v>
      </c>
      <c r="V1761">
        <v>2.923976608187135</v>
      </c>
      <c r="W1761">
        <v>23.976608187134495</v>
      </c>
      <c r="X1761">
        <v>100</v>
      </c>
      <c r="Y1761">
        <v>100</v>
      </c>
      <c r="Z1761">
        <v>91.228070175438589</v>
      </c>
      <c r="AA1761">
        <v>8.5017431631004818</v>
      </c>
      <c r="AB1761">
        <v>0</v>
      </c>
      <c r="AC1761">
        <v>1.7683846959349467</v>
      </c>
      <c r="AE1761">
        <v>-2.3895209303523406</v>
      </c>
      <c r="AG1761">
        <v>31.491712707182323</v>
      </c>
      <c r="AH1761">
        <v>34.491560741821225</v>
      </c>
      <c r="AI1761">
        <v>165</v>
      </c>
      <c r="AJ1761">
        <v>118.30121212121212</v>
      </c>
      <c r="AK1761">
        <v>28.197218198134031</v>
      </c>
    </row>
    <row r="1762" spans="1:37">
      <c r="A1762">
        <v>18</v>
      </c>
      <c r="B1762">
        <v>207</v>
      </c>
      <c r="C1762">
        <v>2024</v>
      </c>
      <c r="E1762">
        <v>99</v>
      </c>
      <c r="G1762">
        <v>99</v>
      </c>
      <c r="H1762">
        <v>2</v>
      </c>
      <c r="I1762">
        <v>99</v>
      </c>
      <c r="J1762">
        <v>141</v>
      </c>
      <c r="K1762">
        <v>99</v>
      </c>
      <c r="L1762">
        <v>9</v>
      </c>
      <c r="M1762">
        <v>99</v>
      </c>
      <c r="N1762">
        <v>99</v>
      </c>
      <c r="O1762">
        <v>99</v>
      </c>
      <c r="P1762">
        <v>99</v>
      </c>
      <c r="Q1762">
        <v>106</v>
      </c>
      <c r="R1762">
        <v>116</v>
      </c>
      <c r="S1762">
        <v>9</v>
      </c>
      <c r="T1762">
        <v>8.0689655172413755</v>
      </c>
      <c r="U1762">
        <v>47.848275862068974</v>
      </c>
      <c r="V1762">
        <v>0.86206896551724133</v>
      </c>
      <c r="W1762">
        <v>34.482758620689651</v>
      </c>
      <c r="X1762">
        <v>100</v>
      </c>
      <c r="Y1762">
        <v>100</v>
      </c>
      <c r="Z1762">
        <v>91.379310344827559</v>
      </c>
      <c r="AA1762">
        <v>7.6976651493478867</v>
      </c>
      <c r="AB1762">
        <v>0</v>
      </c>
      <c r="AC1762">
        <v>1.5959222710905019</v>
      </c>
      <c r="AE1762">
        <v>-12.938969540668211</v>
      </c>
      <c r="AG1762">
        <v>22.307692307692303</v>
      </c>
      <c r="AH1762">
        <v>25.72869539420012</v>
      </c>
      <c r="AI1762">
        <v>112</v>
      </c>
      <c r="AJ1762">
        <v>119.45625000000003</v>
      </c>
      <c r="AK1762">
        <v>27.735576899030995</v>
      </c>
    </row>
    <row r="1763" spans="1:37">
      <c r="A1763">
        <v>18</v>
      </c>
      <c r="B1763">
        <v>208</v>
      </c>
      <c r="C1763">
        <v>2024</v>
      </c>
      <c r="E1763">
        <v>99</v>
      </c>
      <c r="G1763">
        <v>99</v>
      </c>
      <c r="H1763">
        <v>2</v>
      </c>
      <c r="I1763">
        <v>99</v>
      </c>
      <c r="J1763">
        <v>143</v>
      </c>
      <c r="K1763">
        <v>99</v>
      </c>
      <c r="L1763">
        <v>9</v>
      </c>
      <c r="M1763">
        <v>99</v>
      </c>
      <c r="N1763">
        <v>99</v>
      </c>
      <c r="O1763">
        <v>99</v>
      </c>
      <c r="P1763">
        <v>99</v>
      </c>
      <c r="Q1763">
        <v>2</v>
      </c>
      <c r="R1763">
        <v>2</v>
      </c>
      <c r="S1763">
        <v>9</v>
      </c>
      <c r="T1763">
        <v>8</v>
      </c>
      <c r="U1763">
        <v>38.9</v>
      </c>
      <c r="V1763">
        <v>0</v>
      </c>
      <c r="W1763">
        <v>0</v>
      </c>
      <c r="X1763">
        <v>100</v>
      </c>
      <c r="Y1763">
        <v>100</v>
      </c>
      <c r="Z1763">
        <v>50</v>
      </c>
      <c r="AA1763">
        <v>7.0000000000000178</v>
      </c>
      <c r="AB1763">
        <v>0</v>
      </c>
      <c r="AC1763">
        <v>0</v>
      </c>
      <c r="AG1763">
        <v>28.571428571428577</v>
      </c>
      <c r="AH1763">
        <v>31.144915932746198</v>
      </c>
      <c r="AI1763">
        <v>0</v>
      </c>
    </row>
    <row r="1764" spans="1:37">
      <c r="A1764">
        <v>18</v>
      </c>
      <c r="B1764">
        <v>209</v>
      </c>
      <c r="C1764">
        <v>2024</v>
      </c>
      <c r="E1764">
        <v>99</v>
      </c>
      <c r="G1764">
        <v>99</v>
      </c>
      <c r="H1764">
        <v>2</v>
      </c>
      <c r="I1764">
        <v>99</v>
      </c>
      <c r="J1764">
        <v>147</v>
      </c>
      <c r="K1764">
        <v>99</v>
      </c>
      <c r="L1764">
        <v>9</v>
      </c>
      <c r="M1764">
        <v>99</v>
      </c>
      <c r="N1764">
        <v>99</v>
      </c>
      <c r="O1764">
        <v>99</v>
      </c>
      <c r="P1764">
        <v>99</v>
      </c>
      <c r="Q1764">
        <v>14</v>
      </c>
      <c r="R1764">
        <v>14</v>
      </c>
      <c r="S1764">
        <v>9</v>
      </c>
      <c r="T1764">
        <v>8.5</v>
      </c>
      <c r="U1764">
        <v>47.650000000000006</v>
      </c>
      <c r="V1764">
        <v>0</v>
      </c>
      <c r="W1764">
        <v>64.285714285714306</v>
      </c>
      <c r="X1764">
        <v>100</v>
      </c>
      <c r="Y1764">
        <v>100</v>
      </c>
      <c r="Z1764">
        <v>92.857142857142875</v>
      </c>
      <c r="AA1764">
        <v>8.6945590539633315</v>
      </c>
      <c r="AB1764">
        <v>0</v>
      </c>
      <c r="AC1764">
        <v>1.3496031162636561</v>
      </c>
      <c r="AE1764">
        <v>-11.717880486229877</v>
      </c>
      <c r="AG1764">
        <v>28.571428571428577</v>
      </c>
      <c r="AH1764">
        <v>32.630600665231874</v>
      </c>
      <c r="AI1764">
        <v>14</v>
      </c>
      <c r="AJ1764">
        <v>119.55714285714279</v>
      </c>
      <c r="AK1764">
        <v>27.665681270966719</v>
      </c>
    </row>
    <row r="1765" spans="1:37">
      <c r="A1765">
        <v>18</v>
      </c>
      <c r="B1765">
        <v>210</v>
      </c>
      <c r="C1765">
        <v>2024</v>
      </c>
      <c r="E1765">
        <v>99</v>
      </c>
      <c r="G1765">
        <v>99</v>
      </c>
      <c r="H1765">
        <v>1</v>
      </c>
      <c r="I1765">
        <v>99</v>
      </c>
      <c r="J1765">
        <v>155</v>
      </c>
      <c r="K1765">
        <v>99</v>
      </c>
      <c r="L1765">
        <v>9</v>
      </c>
      <c r="M1765">
        <v>99</v>
      </c>
      <c r="N1765">
        <v>99</v>
      </c>
      <c r="O1765">
        <v>99</v>
      </c>
      <c r="P1765">
        <v>99</v>
      </c>
      <c r="Q1765">
        <v>46</v>
      </c>
      <c r="R1765">
        <v>57</v>
      </c>
      <c r="S1765">
        <v>9</v>
      </c>
      <c r="T1765">
        <v>6.6666666666666687</v>
      </c>
      <c r="U1765">
        <v>45.005263157894731</v>
      </c>
      <c r="V1765">
        <v>8.7719298245614024</v>
      </c>
      <c r="W1765">
        <v>14.035087719298245</v>
      </c>
      <c r="X1765">
        <v>100</v>
      </c>
      <c r="Y1765">
        <v>100</v>
      </c>
      <c r="Z1765">
        <v>91.228070175438589</v>
      </c>
      <c r="AA1765">
        <v>6.7653508629759509</v>
      </c>
      <c r="AB1765">
        <v>0</v>
      </c>
      <c r="AC1765">
        <v>1.9224740395512596</v>
      </c>
      <c r="AE1765">
        <v>40.601383377176553</v>
      </c>
      <c r="AG1765">
        <v>28.787878787878793</v>
      </c>
      <c r="AH1765">
        <v>27.935923683408113</v>
      </c>
      <c r="AI1765">
        <v>52</v>
      </c>
      <c r="AJ1765">
        <v>117.9769230769231</v>
      </c>
      <c r="AK1765">
        <v>27.380184787315912</v>
      </c>
    </row>
    <row r="1766" spans="1:37">
      <c r="A1766">
        <v>18</v>
      </c>
      <c r="B1766">
        <v>211</v>
      </c>
      <c r="C1766">
        <v>2024</v>
      </c>
      <c r="E1766">
        <v>99</v>
      </c>
      <c r="G1766">
        <v>99</v>
      </c>
      <c r="H1766">
        <v>2</v>
      </c>
      <c r="I1766">
        <v>99</v>
      </c>
      <c r="J1766">
        <v>160</v>
      </c>
      <c r="K1766">
        <v>99</v>
      </c>
      <c r="L1766">
        <v>9</v>
      </c>
      <c r="M1766">
        <v>99</v>
      </c>
      <c r="N1766">
        <v>99</v>
      </c>
      <c r="O1766">
        <v>99</v>
      </c>
      <c r="P1766">
        <v>99</v>
      </c>
      <c r="Q1766">
        <v>37</v>
      </c>
      <c r="R1766">
        <v>38</v>
      </c>
      <c r="S1766">
        <v>9</v>
      </c>
      <c r="T1766">
        <v>7.4210526315789505</v>
      </c>
      <c r="U1766">
        <v>47.64736842105264</v>
      </c>
      <c r="V1766">
        <v>10.526315789473689</v>
      </c>
      <c r="W1766">
        <v>23.684210526315795</v>
      </c>
      <c r="X1766">
        <v>100</v>
      </c>
      <c r="Y1766">
        <v>100</v>
      </c>
      <c r="Z1766">
        <v>89.473684210526301</v>
      </c>
      <c r="AA1766">
        <v>9.2945580241486088</v>
      </c>
      <c r="AB1766">
        <v>0</v>
      </c>
      <c r="AC1766">
        <v>1.6643566632465141</v>
      </c>
      <c r="AE1766">
        <v>33.638793814814925</v>
      </c>
      <c r="AG1766">
        <v>21.590909090909086</v>
      </c>
      <c r="AH1766">
        <v>25.908277885096958</v>
      </c>
      <c r="AI1766">
        <v>38</v>
      </c>
      <c r="AJ1766">
        <v>120.32368421052637</v>
      </c>
      <c r="AK1766">
        <v>27.011024626689217</v>
      </c>
    </row>
    <row r="1767" spans="1:37">
      <c r="A1767">
        <v>18</v>
      </c>
      <c r="B1767">
        <v>212</v>
      </c>
      <c r="C1767">
        <v>2024</v>
      </c>
      <c r="E1767">
        <v>99</v>
      </c>
      <c r="G1767">
        <v>99</v>
      </c>
      <c r="H1767">
        <v>1</v>
      </c>
      <c r="I1767">
        <v>99</v>
      </c>
      <c r="J1767">
        <v>171</v>
      </c>
      <c r="K1767">
        <v>99</v>
      </c>
      <c r="L1767">
        <v>9</v>
      </c>
      <c r="M1767">
        <v>99</v>
      </c>
      <c r="N1767">
        <v>99</v>
      </c>
      <c r="O1767">
        <v>99</v>
      </c>
      <c r="P1767">
        <v>99</v>
      </c>
      <c r="Q1767">
        <v>14</v>
      </c>
      <c r="R1767">
        <v>16</v>
      </c>
      <c r="S1767">
        <v>9</v>
      </c>
      <c r="T1767">
        <v>6.625</v>
      </c>
      <c r="U1767">
        <v>51.9</v>
      </c>
      <c r="V1767">
        <v>0</v>
      </c>
      <c r="W1767">
        <v>0</v>
      </c>
      <c r="X1767">
        <v>100</v>
      </c>
      <c r="Y1767">
        <v>100</v>
      </c>
      <c r="Z1767">
        <v>100</v>
      </c>
      <c r="AA1767">
        <v>7.0377553239650803</v>
      </c>
      <c r="AB1767">
        <v>0</v>
      </c>
      <c r="AC1767">
        <v>1.2183492931011202</v>
      </c>
      <c r="AE1767">
        <v>8.8198136257709141</v>
      </c>
      <c r="AG1767">
        <v>27.118644067796598</v>
      </c>
      <c r="AH1767">
        <v>27.872319001107641</v>
      </c>
      <c r="AI1767">
        <v>16</v>
      </c>
      <c r="AJ1767">
        <v>122.25624999999999</v>
      </c>
      <c r="AK1767">
        <v>28.324637188819459</v>
      </c>
    </row>
    <row r="1768" spans="1:37">
      <c r="A1768">
        <v>18</v>
      </c>
      <c r="B1768">
        <v>213</v>
      </c>
      <c r="C1768">
        <v>2024</v>
      </c>
      <c r="E1768">
        <v>99</v>
      </c>
      <c r="G1768">
        <v>99</v>
      </c>
      <c r="H1768">
        <v>2</v>
      </c>
      <c r="I1768">
        <v>99</v>
      </c>
      <c r="J1768">
        <v>175</v>
      </c>
      <c r="K1768">
        <v>99</v>
      </c>
      <c r="L1768">
        <v>9</v>
      </c>
      <c r="M1768">
        <v>99</v>
      </c>
      <c r="N1768">
        <v>99</v>
      </c>
      <c r="O1768">
        <v>99</v>
      </c>
      <c r="P1768">
        <v>99</v>
      </c>
      <c r="Q1768">
        <v>17</v>
      </c>
      <c r="R1768">
        <v>18</v>
      </c>
      <c r="S1768">
        <v>9</v>
      </c>
      <c r="T1768">
        <v>7.8333333333333313</v>
      </c>
      <c r="U1768">
        <v>43.044444444444451</v>
      </c>
      <c r="V1768">
        <v>5.5555555555555562</v>
      </c>
      <c r="W1768">
        <v>38.888888888888886</v>
      </c>
      <c r="X1768">
        <v>100</v>
      </c>
      <c r="Y1768">
        <v>100</v>
      </c>
      <c r="Z1768">
        <v>88.8888888888889</v>
      </c>
      <c r="AA1768">
        <v>8.2905717683952815</v>
      </c>
      <c r="AB1768">
        <v>0</v>
      </c>
      <c r="AC1768">
        <v>1.6414763002993511</v>
      </c>
      <c r="AE1768">
        <v>19.976214642841637</v>
      </c>
      <c r="AG1768">
        <v>18.75</v>
      </c>
      <c r="AH1768">
        <v>19.736607484015593</v>
      </c>
      <c r="AI1768">
        <v>7</v>
      </c>
      <c r="AJ1768">
        <v>114.62857142857148</v>
      </c>
      <c r="AK1768">
        <v>27.201662492209245</v>
      </c>
    </row>
    <row r="1769" spans="1:37">
      <c r="A1769">
        <v>18</v>
      </c>
      <c r="B1769">
        <v>214</v>
      </c>
      <c r="C1769">
        <v>2024</v>
      </c>
      <c r="E1769">
        <v>99</v>
      </c>
      <c r="G1769">
        <v>99</v>
      </c>
      <c r="H1769">
        <v>2</v>
      </c>
      <c r="I1769">
        <v>99</v>
      </c>
      <c r="J1769">
        <v>177</v>
      </c>
      <c r="K1769">
        <v>99</v>
      </c>
      <c r="L1769">
        <v>9</v>
      </c>
      <c r="M1769">
        <v>99</v>
      </c>
      <c r="N1769">
        <v>99</v>
      </c>
      <c r="O1769">
        <v>99</v>
      </c>
      <c r="P1769">
        <v>99</v>
      </c>
      <c r="Q1769">
        <v>22</v>
      </c>
      <c r="R1769">
        <v>23</v>
      </c>
      <c r="S1769">
        <v>9</v>
      </c>
      <c r="T1769">
        <v>7.3913043478260878</v>
      </c>
      <c r="U1769">
        <v>49.743478260869551</v>
      </c>
      <c r="V1769">
        <v>0</v>
      </c>
      <c r="W1769">
        <v>30.434782608695649</v>
      </c>
      <c r="X1769">
        <v>100</v>
      </c>
      <c r="Y1769">
        <v>100</v>
      </c>
      <c r="Z1769">
        <v>100</v>
      </c>
      <c r="AA1769">
        <v>7.9440339159789852</v>
      </c>
      <c r="AB1769">
        <v>0</v>
      </c>
      <c r="AC1769">
        <v>1.6872702532115011</v>
      </c>
      <c r="AE1769">
        <v>52.259518743073194</v>
      </c>
      <c r="AG1769">
        <v>15.646258503401365</v>
      </c>
      <c r="AH1769">
        <v>20.240243427803129</v>
      </c>
      <c r="AI1769">
        <v>23</v>
      </c>
      <c r="AJ1769">
        <v>121.08260869565218</v>
      </c>
      <c r="AK1769">
        <v>28.096686331923515</v>
      </c>
    </row>
    <row r="1770" spans="1:37">
      <c r="A1770">
        <v>18</v>
      </c>
      <c r="B1770">
        <v>215</v>
      </c>
      <c r="C1770">
        <v>2024</v>
      </c>
      <c r="E1770">
        <v>99</v>
      </c>
      <c r="G1770">
        <v>99</v>
      </c>
      <c r="H1770">
        <v>2</v>
      </c>
      <c r="I1770">
        <v>99</v>
      </c>
      <c r="J1770">
        <v>178</v>
      </c>
      <c r="K1770">
        <v>99</v>
      </c>
      <c r="L1770">
        <v>9</v>
      </c>
      <c r="M1770">
        <v>99</v>
      </c>
      <c r="N1770">
        <v>99</v>
      </c>
      <c r="O1770">
        <v>99</v>
      </c>
      <c r="P1770">
        <v>99</v>
      </c>
      <c r="Q1770">
        <v>7</v>
      </c>
      <c r="R1770">
        <v>7</v>
      </c>
      <c r="S1770">
        <v>9</v>
      </c>
      <c r="T1770">
        <v>6.2857142857142847</v>
      </c>
      <c r="U1770">
        <v>43.328571428571443</v>
      </c>
      <c r="V1770">
        <v>0</v>
      </c>
      <c r="W1770">
        <v>14.285714285714288</v>
      </c>
      <c r="X1770">
        <v>100</v>
      </c>
      <c r="Y1770">
        <v>100</v>
      </c>
      <c r="Z1770">
        <v>85.714285714285694</v>
      </c>
      <c r="AA1770">
        <v>6.5442917953007598</v>
      </c>
      <c r="AB1770">
        <v>0</v>
      </c>
      <c r="AC1770">
        <v>1.665986255670086</v>
      </c>
      <c r="AE1770">
        <v>-53.796821185830353</v>
      </c>
      <c r="AG1770">
        <v>15.555555555555555</v>
      </c>
      <c r="AH1770">
        <v>16.205385766189355</v>
      </c>
      <c r="AI1770">
        <v>7</v>
      </c>
      <c r="AJ1770">
        <v>118.61428571428576</v>
      </c>
      <c r="AK1770">
        <v>25.770310402170985</v>
      </c>
    </row>
    <row r="1771" spans="1:37">
      <c r="A1771">
        <v>18</v>
      </c>
      <c r="B1771">
        <v>216</v>
      </c>
      <c r="C1771">
        <v>2024</v>
      </c>
      <c r="E1771">
        <v>99</v>
      </c>
      <c r="G1771">
        <v>99</v>
      </c>
      <c r="H1771">
        <v>2</v>
      </c>
      <c r="I1771">
        <v>99</v>
      </c>
      <c r="J1771">
        <v>181</v>
      </c>
      <c r="K1771">
        <v>99</v>
      </c>
      <c r="L1771">
        <v>9</v>
      </c>
      <c r="M1771">
        <v>99</v>
      </c>
      <c r="N1771">
        <v>99</v>
      </c>
      <c r="O1771">
        <v>99</v>
      </c>
      <c r="P1771">
        <v>99</v>
      </c>
      <c r="Q1771">
        <v>33</v>
      </c>
      <c r="R1771">
        <v>38</v>
      </c>
      <c r="S1771">
        <v>9</v>
      </c>
      <c r="T1771">
        <v>7.3947368421052637</v>
      </c>
      <c r="U1771">
        <v>44.660526315789454</v>
      </c>
      <c r="V1771">
        <v>0</v>
      </c>
      <c r="W1771">
        <v>7.8947368421052637</v>
      </c>
      <c r="X1771">
        <v>100</v>
      </c>
      <c r="Y1771">
        <v>100</v>
      </c>
      <c r="Z1771">
        <v>94.736842105263179</v>
      </c>
      <c r="AA1771">
        <v>6.9670479844571602</v>
      </c>
      <c r="AB1771">
        <v>0</v>
      </c>
      <c r="AC1771">
        <v>0.93300515269662587</v>
      </c>
      <c r="AE1771">
        <v>16.838153450293586</v>
      </c>
      <c r="AG1771">
        <v>19.791666666666671</v>
      </c>
      <c r="AH1771">
        <v>25.351418370852809</v>
      </c>
      <c r="AI1771">
        <v>17</v>
      </c>
      <c r="AJ1771">
        <v>116.81764705882355</v>
      </c>
      <c r="AK1771">
        <v>26.814476165404496</v>
      </c>
    </row>
    <row r="1772" spans="1:37">
      <c r="A1772">
        <v>18</v>
      </c>
      <c r="B1772">
        <v>217</v>
      </c>
      <c r="C1772">
        <v>2024</v>
      </c>
      <c r="E1772">
        <v>99</v>
      </c>
      <c r="G1772">
        <v>99</v>
      </c>
      <c r="H1772">
        <v>1</v>
      </c>
      <c r="I1772">
        <v>99</v>
      </c>
      <c r="J1772">
        <v>262</v>
      </c>
      <c r="K1772">
        <v>99</v>
      </c>
      <c r="L1772">
        <v>9</v>
      </c>
      <c r="M1772">
        <v>99</v>
      </c>
      <c r="N1772">
        <v>99</v>
      </c>
      <c r="O1772">
        <v>99</v>
      </c>
      <c r="P1772">
        <v>99</v>
      </c>
      <c r="R1772">
        <v>0</v>
      </c>
    </row>
    <row r="1773" spans="1:37">
      <c r="A1773">
        <v>18</v>
      </c>
      <c r="B1773">
        <v>218</v>
      </c>
      <c r="C1773">
        <v>2024</v>
      </c>
      <c r="E1773">
        <v>99</v>
      </c>
      <c r="G1773">
        <v>99</v>
      </c>
      <c r="H1773">
        <v>2</v>
      </c>
      <c r="I1773">
        <v>99</v>
      </c>
      <c r="J1773">
        <v>267</v>
      </c>
      <c r="K1773">
        <v>99</v>
      </c>
      <c r="L1773">
        <v>9</v>
      </c>
      <c r="M1773">
        <v>99</v>
      </c>
      <c r="N1773">
        <v>99</v>
      </c>
      <c r="O1773">
        <v>99</v>
      </c>
      <c r="P1773">
        <v>99</v>
      </c>
      <c r="R1773">
        <v>0</v>
      </c>
    </row>
    <row r="1774" spans="1:37">
      <c r="A1774">
        <v>18</v>
      </c>
      <c r="B1774">
        <v>219</v>
      </c>
      <c r="C1774">
        <v>2024</v>
      </c>
      <c r="E1774">
        <v>99</v>
      </c>
      <c r="G1774">
        <v>99</v>
      </c>
      <c r="H1774">
        <v>1</v>
      </c>
      <c r="I1774">
        <v>99</v>
      </c>
      <c r="J1774">
        <v>309</v>
      </c>
      <c r="K1774">
        <v>99</v>
      </c>
      <c r="L1774">
        <v>9</v>
      </c>
      <c r="M1774">
        <v>99</v>
      </c>
      <c r="N1774">
        <v>99</v>
      </c>
      <c r="O1774">
        <v>99</v>
      </c>
      <c r="P1774">
        <v>99</v>
      </c>
      <c r="Q1774">
        <v>88</v>
      </c>
      <c r="R1774">
        <v>100</v>
      </c>
      <c r="S1774">
        <v>9</v>
      </c>
      <c r="T1774">
        <v>7.88</v>
      </c>
      <c r="U1774">
        <v>46.246000000000009</v>
      </c>
      <c r="V1774">
        <v>3</v>
      </c>
      <c r="W1774">
        <v>33</v>
      </c>
      <c r="X1774">
        <v>100</v>
      </c>
      <c r="Y1774">
        <v>100</v>
      </c>
      <c r="Z1774">
        <v>93</v>
      </c>
      <c r="AA1774">
        <v>7.4297028204363391</v>
      </c>
      <c r="AB1774">
        <v>0</v>
      </c>
      <c r="AC1774">
        <v>1.4918444959177222</v>
      </c>
      <c r="AE1774">
        <v>7.8719149193511955</v>
      </c>
      <c r="AG1774">
        <v>27.027027027027032</v>
      </c>
      <c r="AH1774">
        <v>29.770633638253901</v>
      </c>
      <c r="AI1774">
        <v>100</v>
      </c>
      <c r="AJ1774">
        <v>119.81699999999998</v>
      </c>
      <c r="AK1774">
        <v>26.771461218810881</v>
      </c>
    </row>
    <row r="1775" spans="1:37">
      <c r="A1775">
        <v>18</v>
      </c>
      <c r="B1775">
        <v>220</v>
      </c>
      <c r="C1775">
        <v>2024</v>
      </c>
      <c r="E1775">
        <v>99</v>
      </c>
      <c r="G1775">
        <v>99</v>
      </c>
      <c r="H1775">
        <v>2</v>
      </c>
      <c r="I1775">
        <v>99</v>
      </c>
      <c r="J1775">
        <v>470</v>
      </c>
      <c r="K1775">
        <v>99</v>
      </c>
      <c r="L1775">
        <v>9</v>
      </c>
      <c r="M1775">
        <v>99</v>
      </c>
      <c r="N1775">
        <v>99</v>
      </c>
      <c r="O1775">
        <v>99</v>
      </c>
      <c r="P1775">
        <v>99</v>
      </c>
      <c r="Q1775">
        <v>16</v>
      </c>
      <c r="R1775">
        <v>19</v>
      </c>
      <c r="S1775">
        <v>9</v>
      </c>
      <c r="T1775">
        <v>9.0526315789473681</v>
      </c>
      <c r="U1775">
        <v>46.489473684210544</v>
      </c>
      <c r="V1775">
        <v>0</v>
      </c>
      <c r="W1775">
        <v>47.368421052631589</v>
      </c>
      <c r="X1775">
        <v>100</v>
      </c>
      <c r="Y1775">
        <v>100</v>
      </c>
      <c r="Z1775">
        <v>84.210526315789508</v>
      </c>
      <c r="AA1775">
        <v>8.4072584389820104</v>
      </c>
      <c r="AB1775">
        <v>0</v>
      </c>
      <c r="AC1775">
        <v>3.5905385054337993</v>
      </c>
      <c r="AE1775">
        <v>7.6036784131016626</v>
      </c>
      <c r="AG1775">
        <v>26.027397260273975</v>
      </c>
      <c r="AH1775">
        <v>31.700401952339945</v>
      </c>
      <c r="AI1775">
        <v>17</v>
      </c>
      <c r="AJ1775">
        <v>119.20588235294112</v>
      </c>
      <c r="AK1775">
        <v>27.97787382522047</v>
      </c>
    </row>
    <row r="1776" spans="1:37">
      <c r="A1776">
        <v>18</v>
      </c>
      <c r="B1776">
        <v>221</v>
      </c>
      <c r="C1776">
        <v>2024</v>
      </c>
      <c r="E1776">
        <v>99</v>
      </c>
      <c r="G1776">
        <v>99</v>
      </c>
      <c r="H1776">
        <v>2</v>
      </c>
      <c r="I1776">
        <v>99</v>
      </c>
      <c r="J1776">
        <v>629</v>
      </c>
      <c r="K1776">
        <v>99</v>
      </c>
      <c r="L1776">
        <v>9</v>
      </c>
      <c r="M1776">
        <v>99</v>
      </c>
      <c r="N1776">
        <v>99</v>
      </c>
      <c r="O1776">
        <v>99</v>
      </c>
      <c r="P1776">
        <v>99</v>
      </c>
      <c r="R1776">
        <v>0</v>
      </c>
    </row>
    <row r="1777" spans="1:37">
      <c r="A1777">
        <v>18</v>
      </c>
      <c r="B1777">
        <v>222</v>
      </c>
      <c r="C1777">
        <v>2024</v>
      </c>
      <c r="E1777">
        <v>99</v>
      </c>
      <c r="G1777">
        <v>99</v>
      </c>
      <c r="H1777">
        <v>1</v>
      </c>
      <c r="I1777">
        <v>99</v>
      </c>
      <c r="J1777">
        <v>643</v>
      </c>
      <c r="K1777">
        <v>99</v>
      </c>
      <c r="L1777">
        <v>9</v>
      </c>
      <c r="M1777">
        <v>99</v>
      </c>
      <c r="N1777">
        <v>99</v>
      </c>
      <c r="O1777">
        <v>99</v>
      </c>
      <c r="P1777">
        <v>99</v>
      </c>
      <c r="Q1777">
        <v>46</v>
      </c>
      <c r="R1777">
        <v>51</v>
      </c>
      <c r="S1777">
        <v>9</v>
      </c>
      <c r="T1777">
        <v>7.7647058823529393</v>
      </c>
      <c r="U1777">
        <v>45.613725490196089</v>
      </c>
      <c r="V1777">
        <v>0</v>
      </c>
      <c r="W1777">
        <v>35.294117647058826</v>
      </c>
      <c r="X1777">
        <v>100</v>
      </c>
      <c r="Y1777">
        <v>100</v>
      </c>
      <c r="Z1777">
        <v>84.313725490196092</v>
      </c>
      <c r="AA1777">
        <v>9.2038146313244074</v>
      </c>
      <c r="AB1777">
        <v>0</v>
      </c>
      <c r="AC1777">
        <v>1.8638799432652784</v>
      </c>
      <c r="AE1777">
        <v>-32.465069305635033</v>
      </c>
      <c r="AG1777">
        <v>22.972972972972968</v>
      </c>
      <c r="AH1777">
        <v>28.909628672267242</v>
      </c>
      <c r="AI1777">
        <v>29</v>
      </c>
      <c r="AJ1777">
        <v>115.70344827586202</v>
      </c>
      <c r="AK1777">
        <v>26.405585969709819</v>
      </c>
    </row>
    <row r="1778" spans="1:37">
      <c r="A1778">
        <v>18</v>
      </c>
      <c r="B1778">
        <v>223</v>
      </c>
      <c r="C1778">
        <v>2024</v>
      </c>
      <c r="E1778">
        <v>99</v>
      </c>
      <c r="G1778">
        <v>99</v>
      </c>
      <c r="H1778">
        <v>2</v>
      </c>
      <c r="I1778">
        <v>99</v>
      </c>
      <c r="J1778">
        <v>704</v>
      </c>
      <c r="K1778">
        <v>99</v>
      </c>
      <c r="L1778">
        <v>9</v>
      </c>
      <c r="M1778">
        <v>99</v>
      </c>
      <c r="N1778">
        <v>99</v>
      </c>
      <c r="O1778">
        <v>99</v>
      </c>
      <c r="P1778">
        <v>99</v>
      </c>
      <c r="R1778">
        <v>0</v>
      </c>
    </row>
    <row r="1779" spans="1:37">
      <c r="A1779">
        <v>18</v>
      </c>
      <c r="B1779">
        <v>224</v>
      </c>
      <c r="C1779">
        <v>2024</v>
      </c>
      <c r="E1779">
        <v>99</v>
      </c>
      <c r="G1779">
        <v>99</v>
      </c>
      <c r="H1779">
        <v>1</v>
      </c>
      <c r="I1779">
        <v>99</v>
      </c>
      <c r="J1779">
        <v>802</v>
      </c>
      <c r="K1779">
        <v>99</v>
      </c>
      <c r="L1779">
        <v>9</v>
      </c>
      <c r="M1779">
        <v>99</v>
      </c>
      <c r="N1779">
        <v>99</v>
      </c>
      <c r="O1779">
        <v>99</v>
      </c>
      <c r="P1779">
        <v>99</v>
      </c>
      <c r="Q1779">
        <v>6</v>
      </c>
      <c r="R1779">
        <v>7</v>
      </c>
      <c r="S1779">
        <v>9</v>
      </c>
      <c r="T1779">
        <v>7</v>
      </c>
      <c r="U1779">
        <v>44.671428571428557</v>
      </c>
      <c r="V1779">
        <v>14.285714285714288</v>
      </c>
      <c r="W1779">
        <v>14.285714285714288</v>
      </c>
      <c r="X1779">
        <v>100</v>
      </c>
      <c r="Y1779">
        <v>100</v>
      </c>
      <c r="Z1779">
        <v>85.714285714285694</v>
      </c>
      <c r="AA1779">
        <v>5.5432621354253824</v>
      </c>
      <c r="AB1779">
        <v>0</v>
      </c>
      <c r="AC1779">
        <v>1.1952286093343936</v>
      </c>
      <c r="AE1779">
        <v>61.019971305340185</v>
      </c>
      <c r="AG1779">
        <v>16.279069767441861</v>
      </c>
      <c r="AH1779">
        <v>16.549351680338717</v>
      </c>
      <c r="AI1779">
        <v>7</v>
      </c>
      <c r="AJ1779">
        <v>121.6142857142857</v>
      </c>
      <c r="AK1779">
        <v>24.70949154962852</v>
      </c>
    </row>
    <row r="1780" spans="1:37">
      <c r="A1780">
        <v>18</v>
      </c>
      <c r="B1780">
        <v>225</v>
      </c>
      <c r="C1780">
        <v>2024</v>
      </c>
      <c r="E1780">
        <v>99</v>
      </c>
      <c r="G1780">
        <v>99</v>
      </c>
      <c r="H1780">
        <v>1</v>
      </c>
      <c r="I1780">
        <v>99</v>
      </c>
      <c r="J1780">
        <v>103</v>
      </c>
      <c r="K1780">
        <v>99</v>
      </c>
      <c r="L1780">
        <v>10</v>
      </c>
      <c r="M1780">
        <v>99</v>
      </c>
      <c r="N1780">
        <v>99</v>
      </c>
      <c r="O1780">
        <v>99</v>
      </c>
      <c r="P1780">
        <v>99</v>
      </c>
      <c r="R1780">
        <v>0</v>
      </c>
    </row>
    <row r="1781" spans="1:37">
      <c r="A1781">
        <v>18</v>
      </c>
      <c r="B1781">
        <v>226</v>
      </c>
      <c r="C1781">
        <v>2024</v>
      </c>
      <c r="E1781">
        <v>99</v>
      </c>
      <c r="G1781">
        <v>99</v>
      </c>
      <c r="H1781">
        <v>2</v>
      </c>
      <c r="I1781">
        <v>99</v>
      </c>
      <c r="J1781">
        <v>106</v>
      </c>
      <c r="K1781">
        <v>99</v>
      </c>
      <c r="L1781">
        <v>10</v>
      </c>
      <c r="M1781">
        <v>99</v>
      </c>
      <c r="N1781">
        <v>99</v>
      </c>
      <c r="O1781">
        <v>99</v>
      </c>
      <c r="P1781">
        <v>99</v>
      </c>
      <c r="Q1781">
        <v>23</v>
      </c>
      <c r="R1781">
        <v>25</v>
      </c>
      <c r="S1781">
        <v>10</v>
      </c>
      <c r="T1781">
        <v>8.76</v>
      </c>
      <c r="U1781">
        <v>50.008000000000003</v>
      </c>
      <c r="V1781">
        <v>0</v>
      </c>
      <c r="W1781">
        <v>48</v>
      </c>
      <c r="X1781">
        <v>100</v>
      </c>
      <c r="Y1781">
        <v>100</v>
      </c>
      <c r="Z1781">
        <v>96</v>
      </c>
      <c r="AA1781">
        <v>7.3775291256625852</v>
      </c>
      <c r="AB1781">
        <v>0</v>
      </c>
      <c r="AC1781">
        <v>1.5564061166674972</v>
      </c>
      <c r="AE1781">
        <v>-17.296685004607259</v>
      </c>
      <c r="AG1781">
        <v>15.337423312883436</v>
      </c>
      <c r="AH1781">
        <v>17.746926724015562</v>
      </c>
      <c r="AI1781">
        <v>25</v>
      </c>
      <c r="AJ1781">
        <v>120.38400000000001</v>
      </c>
      <c r="AK1781">
        <v>28.614963673479501</v>
      </c>
    </row>
    <row r="1782" spans="1:37">
      <c r="A1782">
        <v>18</v>
      </c>
      <c r="B1782">
        <v>227</v>
      </c>
      <c r="C1782">
        <v>2024</v>
      </c>
      <c r="E1782">
        <v>99</v>
      </c>
      <c r="G1782">
        <v>99</v>
      </c>
      <c r="H1782">
        <v>1</v>
      </c>
      <c r="I1782">
        <v>99</v>
      </c>
      <c r="J1782">
        <v>110</v>
      </c>
      <c r="K1782">
        <v>99</v>
      </c>
      <c r="L1782">
        <v>10</v>
      </c>
      <c r="M1782">
        <v>99</v>
      </c>
      <c r="N1782">
        <v>99</v>
      </c>
      <c r="O1782">
        <v>99</v>
      </c>
      <c r="P1782">
        <v>99</v>
      </c>
      <c r="Q1782">
        <v>65</v>
      </c>
      <c r="R1782">
        <v>71</v>
      </c>
      <c r="S1782">
        <v>10</v>
      </c>
      <c r="T1782">
        <v>7.5070422535211279</v>
      </c>
      <c r="U1782">
        <v>53.281690140845072</v>
      </c>
      <c r="V1782">
        <v>1.4084507042253516</v>
      </c>
      <c r="W1782">
        <v>22.535211267605625</v>
      </c>
      <c r="X1782">
        <v>100</v>
      </c>
      <c r="Y1782">
        <v>100</v>
      </c>
      <c r="Z1782">
        <v>97.183098591549296</v>
      </c>
      <c r="AA1782">
        <v>6.935483570356892</v>
      </c>
      <c r="AB1782">
        <v>0</v>
      </c>
      <c r="AC1782">
        <v>1.5999404868915956</v>
      </c>
      <c r="AE1782">
        <v>40.091706712209294</v>
      </c>
      <c r="AG1782">
        <v>11.620294599018003</v>
      </c>
      <c r="AH1782">
        <v>14.858018145398852</v>
      </c>
      <c r="AI1782">
        <v>71</v>
      </c>
      <c r="AJ1782">
        <v>120.43802816901416</v>
      </c>
      <c r="AK1782">
        <v>30.375865546041279</v>
      </c>
    </row>
    <row r="1783" spans="1:37">
      <c r="A1783">
        <v>18</v>
      </c>
      <c r="B1783">
        <v>228</v>
      </c>
      <c r="C1783">
        <v>2024</v>
      </c>
      <c r="E1783">
        <v>99</v>
      </c>
      <c r="G1783">
        <v>99</v>
      </c>
      <c r="H1783">
        <v>1</v>
      </c>
      <c r="I1783">
        <v>99</v>
      </c>
      <c r="J1783">
        <v>111</v>
      </c>
      <c r="K1783">
        <v>99</v>
      </c>
      <c r="L1783">
        <v>10</v>
      </c>
      <c r="M1783">
        <v>99</v>
      </c>
      <c r="N1783">
        <v>99</v>
      </c>
      <c r="O1783">
        <v>99</v>
      </c>
      <c r="P1783">
        <v>99</v>
      </c>
      <c r="Q1783">
        <v>75</v>
      </c>
      <c r="R1783">
        <v>89</v>
      </c>
      <c r="S1783">
        <v>10</v>
      </c>
      <c r="T1783">
        <v>7.8314606741573023</v>
      </c>
      <c r="U1783">
        <v>54.653932584269647</v>
      </c>
      <c r="V1783">
        <v>0</v>
      </c>
      <c r="W1783">
        <v>26.966292134831448</v>
      </c>
      <c r="X1783">
        <v>100</v>
      </c>
      <c r="Y1783">
        <v>100</v>
      </c>
      <c r="Z1783">
        <v>100</v>
      </c>
      <c r="AA1783">
        <v>6.3830719978932251</v>
      </c>
      <c r="AB1783">
        <v>0</v>
      </c>
      <c r="AC1783">
        <v>1.4933256382774085</v>
      </c>
      <c r="AE1783">
        <v>-3.9477895201524489</v>
      </c>
      <c r="AG1783">
        <v>16.920152091254756</v>
      </c>
      <c r="AH1783">
        <v>19.838492597577392</v>
      </c>
      <c r="AI1783">
        <v>89</v>
      </c>
      <c r="AJ1783">
        <v>121.23595505617978</v>
      </c>
      <c r="AK1783">
        <v>30.779138836745076</v>
      </c>
    </row>
    <row r="1784" spans="1:37">
      <c r="A1784">
        <v>18</v>
      </c>
      <c r="B1784">
        <v>229</v>
      </c>
      <c r="C1784">
        <v>2024</v>
      </c>
      <c r="E1784">
        <v>99</v>
      </c>
      <c r="G1784">
        <v>99</v>
      </c>
      <c r="H1784">
        <v>1</v>
      </c>
      <c r="I1784">
        <v>99</v>
      </c>
      <c r="J1784">
        <v>116</v>
      </c>
      <c r="K1784">
        <v>99</v>
      </c>
      <c r="L1784">
        <v>10</v>
      </c>
      <c r="M1784">
        <v>99</v>
      </c>
      <c r="N1784">
        <v>99</v>
      </c>
      <c r="O1784">
        <v>99</v>
      </c>
      <c r="P1784">
        <v>99</v>
      </c>
      <c r="Q1784">
        <v>43</v>
      </c>
      <c r="R1784">
        <v>47</v>
      </c>
      <c r="S1784">
        <v>10</v>
      </c>
      <c r="T1784">
        <v>7.5744680851063828</v>
      </c>
      <c r="U1784">
        <v>53.327659574468079</v>
      </c>
      <c r="V1784">
        <v>2.1276595744680855</v>
      </c>
      <c r="W1784">
        <v>23.404255319148941</v>
      </c>
      <c r="X1784">
        <v>100</v>
      </c>
      <c r="Y1784">
        <v>100</v>
      </c>
      <c r="Z1784">
        <v>97.872340425531874</v>
      </c>
      <c r="AA1784">
        <v>7.5200922959383485</v>
      </c>
      <c r="AB1784">
        <v>0</v>
      </c>
      <c r="AC1784">
        <v>1.9432882951115664</v>
      </c>
      <c r="AE1784">
        <v>9.6751471660933763</v>
      </c>
      <c r="AG1784">
        <v>12.80653950953679</v>
      </c>
      <c r="AH1784">
        <v>16.104760619670881</v>
      </c>
      <c r="AI1784">
        <v>26</v>
      </c>
      <c r="AJ1784">
        <v>120.87307692307697</v>
      </c>
      <c r="AK1784">
        <v>30.196773663043398</v>
      </c>
    </row>
    <row r="1785" spans="1:37">
      <c r="A1785">
        <v>18</v>
      </c>
      <c r="B1785">
        <v>230</v>
      </c>
      <c r="C1785">
        <v>2024</v>
      </c>
      <c r="E1785">
        <v>99</v>
      </c>
      <c r="G1785">
        <v>99</v>
      </c>
      <c r="H1785">
        <v>2</v>
      </c>
      <c r="I1785">
        <v>99</v>
      </c>
      <c r="J1785">
        <v>117</v>
      </c>
      <c r="K1785">
        <v>99</v>
      </c>
      <c r="L1785">
        <v>10</v>
      </c>
      <c r="M1785">
        <v>99</v>
      </c>
      <c r="N1785">
        <v>99</v>
      </c>
      <c r="O1785">
        <v>99</v>
      </c>
      <c r="P1785">
        <v>99</v>
      </c>
      <c r="Q1785">
        <v>45</v>
      </c>
      <c r="R1785">
        <v>45</v>
      </c>
      <c r="S1785">
        <v>10</v>
      </c>
      <c r="T1785">
        <v>8.5333333333333314</v>
      </c>
      <c r="U1785">
        <v>53.635555555555563</v>
      </c>
      <c r="V1785">
        <v>0</v>
      </c>
      <c r="W1785">
        <v>51.111111111111114</v>
      </c>
      <c r="X1785">
        <v>100</v>
      </c>
      <c r="Y1785">
        <v>100</v>
      </c>
      <c r="Z1785">
        <v>100</v>
      </c>
      <c r="AA1785">
        <v>7.5714714717096703</v>
      </c>
      <c r="AB1785">
        <v>0</v>
      </c>
      <c r="AC1785">
        <v>1.469693845669906</v>
      </c>
      <c r="AE1785">
        <v>-27.050171147970808</v>
      </c>
      <c r="AG1785">
        <v>12.931034482758623</v>
      </c>
      <c r="AH1785">
        <v>15.751793091295925</v>
      </c>
      <c r="AI1785">
        <v>45</v>
      </c>
      <c r="AJ1785">
        <v>121.9688888888889</v>
      </c>
      <c r="AK1785">
        <v>29.449812740626477</v>
      </c>
    </row>
    <row r="1786" spans="1:37">
      <c r="A1786">
        <v>18</v>
      </c>
      <c r="B1786">
        <v>231</v>
      </c>
      <c r="C1786">
        <v>2024</v>
      </c>
      <c r="E1786">
        <v>99</v>
      </c>
      <c r="G1786">
        <v>99</v>
      </c>
      <c r="H1786">
        <v>1</v>
      </c>
      <c r="I1786">
        <v>99</v>
      </c>
      <c r="J1786">
        <v>134</v>
      </c>
      <c r="K1786">
        <v>99</v>
      </c>
      <c r="L1786">
        <v>10</v>
      </c>
      <c r="M1786">
        <v>99</v>
      </c>
      <c r="N1786">
        <v>99</v>
      </c>
      <c r="O1786">
        <v>99</v>
      </c>
      <c r="P1786">
        <v>99</v>
      </c>
      <c r="Q1786">
        <v>71</v>
      </c>
      <c r="R1786">
        <v>76</v>
      </c>
      <c r="S1786">
        <v>10</v>
      </c>
      <c r="T1786">
        <v>8.1973684210526301</v>
      </c>
      <c r="U1786">
        <v>52.222368421052657</v>
      </c>
      <c r="V1786">
        <v>2.6315789473684221</v>
      </c>
      <c r="W1786">
        <v>35.526315789473678</v>
      </c>
      <c r="X1786">
        <v>100</v>
      </c>
      <c r="Y1786">
        <v>100</v>
      </c>
      <c r="Z1786">
        <v>96.05263157894737</v>
      </c>
      <c r="AA1786">
        <v>8.4439420621220354</v>
      </c>
      <c r="AB1786">
        <v>0</v>
      </c>
      <c r="AC1786">
        <v>1.6304643901121627</v>
      </c>
      <c r="AE1786">
        <v>6.5050454534362707</v>
      </c>
      <c r="AG1786">
        <v>13.9963167587477</v>
      </c>
      <c r="AH1786">
        <v>17.229717996804897</v>
      </c>
      <c r="AI1786">
        <v>76</v>
      </c>
      <c r="AJ1786">
        <v>119.5118421052632</v>
      </c>
      <c r="AK1786">
        <v>30.40010247213074</v>
      </c>
    </row>
    <row r="1787" spans="1:37">
      <c r="A1787">
        <v>18</v>
      </c>
      <c r="B1787">
        <v>232</v>
      </c>
      <c r="C1787">
        <v>2024</v>
      </c>
      <c r="E1787">
        <v>99</v>
      </c>
      <c r="G1787">
        <v>99</v>
      </c>
      <c r="H1787">
        <v>2</v>
      </c>
      <c r="I1787">
        <v>99</v>
      </c>
      <c r="J1787">
        <v>141</v>
      </c>
      <c r="K1787">
        <v>99</v>
      </c>
      <c r="L1787">
        <v>10</v>
      </c>
      <c r="M1787">
        <v>99</v>
      </c>
      <c r="N1787">
        <v>99</v>
      </c>
      <c r="O1787">
        <v>99</v>
      </c>
      <c r="P1787">
        <v>99</v>
      </c>
      <c r="Q1787">
        <v>61</v>
      </c>
      <c r="R1787">
        <v>68</v>
      </c>
      <c r="S1787">
        <v>10</v>
      </c>
      <c r="T1787">
        <v>9.0147058823529402</v>
      </c>
      <c r="U1787">
        <v>54.347058823529409</v>
      </c>
      <c r="V1787">
        <v>0</v>
      </c>
      <c r="W1787">
        <v>55.882352941176485</v>
      </c>
      <c r="X1787">
        <v>100</v>
      </c>
      <c r="Y1787">
        <v>100</v>
      </c>
      <c r="Z1787">
        <v>100</v>
      </c>
      <c r="AA1787">
        <v>6.4028364713534511</v>
      </c>
      <c r="AB1787">
        <v>0</v>
      </c>
      <c r="AC1787">
        <v>1.5764129708522652</v>
      </c>
      <c r="AE1787">
        <v>-0.83732550478929502</v>
      </c>
      <c r="AG1787">
        <v>13.07692307692308</v>
      </c>
      <c r="AH1787">
        <v>17.130831417340346</v>
      </c>
      <c r="AI1787">
        <v>67</v>
      </c>
      <c r="AJ1787">
        <v>121.53283582089551</v>
      </c>
      <c r="AK1787">
        <v>30.231830309870997</v>
      </c>
    </row>
    <row r="1788" spans="1:37">
      <c r="A1788">
        <v>18</v>
      </c>
      <c r="B1788">
        <v>233</v>
      </c>
      <c r="C1788">
        <v>2024</v>
      </c>
      <c r="E1788">
        <v>99</v>
      </c>
      <c r="G1788">
        <v>99</v>
      </c>
      <c r="H1788">
        <v>2</v>
      </c>
      <c r="I1788">
        <v>99</v>
      </c>
      <c r="J1788">
        <v>143</v>
      </c>
      <c r="K1788">
        <v>99</v>
      </c>
      <c r="L1788">
        <v>10</v>
      </c>
      <c r="M1788">
        <v>99</v>
      </c>
      <c r="N1788">
        <v>99</v>
      </c>
      <c r="O1788">
        <v>99</v>
      </c>
      <c r="P1788">
        <v>99</v>
      </c>
      <c r="R1788">
        <v>0</v>
      </c>
    </row>
    <row r="1789" spans="1:37">
      <c r="A1789">
        <v>18</v>
      </c>
      <c r="B1789">
        <v>234</v>
      </c>
      <c r="C1789">
        <v>2024</v>
      </c>
      <c r="E1789">
        <v>99</v>
      </c>
      <c r="G1789">
        <v>99</v>
      </c>
      <c r="H1789">
        <v>2</v>
      </c>
      <c r="I1789">
        <v>99</v>
      </c>
      <c r="J1789">
        <v>147</v>
      </c>
      <c r="K1789">
        <v>99</v>
      </c>
      <c r="L1789">
        <v>10</v>
      </c>
      <c r="M1789">
        <v>99</v>
      </c>
      <c r="N1789">
        <v>99</v>
      </c>
      <c r="O1789">
        <v>99</v>
      </c>
      <c r="P1789">
        <v>99</v>
      </c>
      <c r="Q1789">
        <v>4</v>
      </c>
      <c r="R1789">
        <v>4</v>
      </c>
      <c r="S1789">
        <v>10</v>
      </c>
      <c r="T1789">
        <v>9</v>
      </c>
      <c r="U1789">
        <v>56.05</v>
      </c>
      <c r="V1789">
        <v>0</v>
      </c>
      <c r="W1789">
        <v>50</v>
      </c>
      <c r="X1789">
        <v>100</v>
      </c>
      <c r="Y1789">
        <v>100</v>
      </c>
      <c r="Z1789">
        <v>100</v>
      </c>
      <c r="AA1789">
        <v>5.0351266121122382</v>
      </c>
      <c r="AB1789">
        <v>0</v>
      </c>
      <c r="AC1789">
        <v>1.58113883008419</v>
      </c>
      <c r="AE1789">
        <v>-89.49617383801062</v>
      </c>
      <c r="AG1789">
        <v>8.1632653061224492</v>
      </c>
      <c r="AH1789">
        <v>10.966542750929367</v>
      </c>
      <c r="AI1789">
        <v>4</v>
      </c>
      <c r="AJ1789">
        <v>123.54999999999998</v>
      </c>
      <c r="AK1789">
        <v>29.64976944640722</v>
      </c>
    </row>
    <row r="1790" spans="1:37">
      <c r="A1790">
        <v>18</v>
      </c>
      <c r="B1790">
        <v>235</v>
      </c>
      <c r="C1790">
        <v>2024</v>
      </c>
      <c r="E1790">
        <v>99</v>
      </c>
      <c r="G1790">
        <v>99</v>
      </c>
      <c r="H1790">
        <v>1</v>
      </c>
      <c r="I1790">
        <v>99</v>
      </c>
      <c r="J1790">
        <v>155</v>
      </c>
      <c r="K1790">
        <v>99</v>
      </c>
      <c r="L1790">
        <v>10</v>
      </c>
      <c r="M1790">
        <v>99</v>
      </c>
      <c r="N1790">
        <v>99</v>
      </c>
      <c r="O1790">
        <v>99</v>
      </c>
      <c r="P1790">
        <v>99</v>
      </c>
      <c r="Q1790">
        <v>37</v>
      </c>
      <c r="R1790">
        <v>41</v>
      </c>
      <c r="S1790">
        <v>10</v>
      </c>
      <c r="T1790">
        <v>7.4878048780487809</v>
      </c>
      <c r="U1790">
        <v>52.973170731707313</v>
      </c>
      <c r="V1790">
        <v>0</v>
      </c>
      <c r="W1790">
        <v>19.512195121951219</v>
      </c>
      <c r="X1790">
        <v>100</v>
      </c>
      <c r="Y1790">
        <v>100</v>
      </c>
      <c r="Z1790">
        <v>100</v>
      </c>
      <c r="AA1790">
        <v>6.2616535021196844</v>
      </c>
      <c r="AB1790">
        <v>0</v>
      </c>
      <c r="AC1790">
        <v>1.4334327077965945</v>
      </c>
      <c r="AE1790">
        <v>-1.810700577305036</v>
      </c>
      <c r="AG1790">
        <v>20.707070707070702</v>
      </c>
      <c r="AH1790">
        <v>23.65182732935488</v>
      </c>
      <c r="AI1790">
        <v>39</v>
      </c>
      <c r="AJ1790">
        <v>121.1307692307692</v>
      </c>
      <c r="AK1790">
        <v>29.720617747654025</v>
      </c>
    </row>
    <row r="1791" spans="1:37">
      <c r="A1791">
        <v>18</v>
      </c>
      <c r="B1791">
        <v>236</v>
      </c>
      <c r="C1791">
        <v>2024</v>
      </c>
      <c r="E1791">
        <v>99</v>
      </c>
      <c r="G1791">
        <v>99</v>
      </c>
      <c r="H1791">
        <v>2</v>
      </c>
      <c r="I1791">
        <v>99</v>
      </c>
      <c r="J1791">
        <v>160</v>
      </c>
      <c r="K1791">
        <v>99</v>
      </c>
      <c r="L1791">
        <v>10</v>
      </c>
      <c r="M1791">
        <v>99</v>
      </c>
      <c r="N1791">
        <v>99</v>
      </c>
      <c r="O1791">
        <v>99</v>
      </c>
      <c r="P1791">
        <v>99</v>
      </c>
      <c r="Q1791">
        <v>17</v>
      </c>
      <c r="R1791">
        <v>18</v>
      </c>
      <c r="S1791">
        <v>10</v>
      </c>
      <c r="T1791">
        <v>7.9444444444444446</v>
      </c>
      <c r="U1791">
        <v>52.305555555555557</v>
      </c>
      <c r="V1791">
        <v>0</v>
      </c>
      <c r="W1791">
        <v>33.333333333333343</v>
      </c>
      <c r="X1791">
        <v>100</v>
      </c>
      <c r="Y1791">
        <v>100</v>
      </c>
      <c r="Z1791">
        <v>100</v>
      </c>
      <c r="AA1791">
        <v>4.812769152325874</v>
      </c>
      <c r="AB1791">
        <v>0</v>
      </c>
      <c r="AC1791">
        <v>1.0258991840344078</v>
      </c>
      <c r="AE1791">
        <v>46.139244587086125</v>
      </c>
      <c r="AG1791">
        <v>10.227272727272727</v>
      </c>
      <c r="AH1791">
        <v>13.472132789582883</v>
      </c>
      <c r="AI1791">
        <v>18</v>
      </c>
      <c r="AJ1791">
        <v>121.65555555555557</v>
      </c>
      <c r="AK1791">
        <v>29.059772235630259</v>
      </c>
    </row>
    <row r="1792" spans="1:37">
      <c r="A1792">
        <v>18</v>
      </c>
      <c r="B1792">
        <v>237</v>
      </c>
      <c r="C1792">
        <v>2024</v>
      </c>
      <c r="E1792">
        <v>99</v>
      </c>
      <c r="G1792">
        <v>99</v>
      </c>
      <c r="H1792">
        <v>1</v>
      </c>
      <c r="I1792">
        <v>99</v>
      </c>
      <c r="J1792">
        <v>171</v>
      </c>
      <c r="K1792">
        <v>99</v>
      </c>
      <c r="L1792">
        <v>10</v>
      </c>
      <c r="M1792">
        <v>99</v>
      </c>
      <c r="N1792">
        <v>99</v>
      </c>
      <c r="O1792">
        <v>99</v>
      </c>
      <c r="P1792">
        <v>99</v>
      </c>
      <c r="Q1792">
        <v>13</v>
      </c>
      <c r="R1792">
        <v>14</v>
      </c>
      <c r="S1792">
        <v>10</v>
      </c>
      <c r="T1792">
        <v>8.1428571428571388</v>
      </c>
      <c r="U1792">
        <v>60.314285714285695</v>
      </c>
      <c r="V1792">
        <v>0</v>
      </c>
      <c r="W1792">
        <v>42.857142857142847</v>
      </c>
      <c r="X1792">
        <v>100</v>
      </c>
      <c r="Y1792">
        <v>100</v>
      </c>
      <c r="Z1792">
        <v>100</v>
      </c>
      <c r="AA1792">
        <v>5.4073834632258144</v>
      </c>
      <c r="AB1792">
        <v>0</v>
      </c>
      <c r="AC1792">
        <v>0.98974331861079357</v>
      </c>
      <c r="AE1792">
        <v>11.306257451956498</v>
      </c>
      <c r="AG1792">
        <v>23.728813559322031</v>
      </c>
      <c r="AH1792">
        <v>28.342228040143659</v>
      </c>
      <c r="AI1792">
        <v>14</v>
      </c>
      <c r="AJ1792">
        <v>126.62857142857141</v>
      </c>
      <c r="AK1792">
        <v>29.668678448647785</v>
      </c>
    </row>
    <row r="1793" spans="1:37">
      <c r="A1793">
        <v>18</v>
      </c>
      <c r="B1793">
        <v>238</v>
      </c>
      <c r="C1793">
        <v>2024</v>
      </c>
      <c r="E1793">
        <v>99</v>
      </c>
      <c r="G1793">
        <v>99</v>
      </c>
      <c r="H1793">
        <v>2</v>
      </c>
      <c r="I1793">
        <v>99</v>
      </c>
      <c r="J1793">
        <v>175</v>
      </c>
      <c r="K1793">
        <v>99</v>
      </c>
      <c r="L1793">
        <v>10</v>
      </c>
      <c r="M1793">
        <v>99</v>
      </c>
      <c r="N1793">
        <v>99</v>
      </c>
      <c r="O1793">
        <v>99</v>
      </c>
      <c r="P1793">
        <v>99</v>
      </c>
      <c r="Q1793">
        <v>13</v>
      </c>
      <c r="R1793">
        <v>14</v>
      </c>
      <c r="S1793">
        <v>10</v>
      </c>
      <c r="T1793">
        <v>9</v>
      </c>
      <c r="U1793">
        <v>53.757142857142846</v>
      </c>
      <c r="V1793">
        <v>0</v>
      </c>
      <c r="W1793">
        <v>71.428571428571445</v>
      </c>
      <c r="X1793">
        <v>100</v>
      </c>
      <c r="Y1793">
        <v>100</v>
      </c>
      <c r="Z1793">
        <v>100</v>
      </c>
      <c r="AA1793">
        <v>8.0347205734784879</v>
      </c>
      <c r="AB1793">
        <v>0</v>
      </c>
      <c r="AC1793">
        <v>1.6475089420958278</v>
      </c>
      <c r="AE1793">
        <v>16.565775885386859</v>
      </c>
      <c r="AG1793">
        <v>14.583333333333337</v>
      </c>
      <c r="AH1793">
        <v>19.171103242733775</v>
      </c>
      <c r="AI1793">
        <v>6</v>
      </c>
      <c r="AJ1793">
        <v>121</v>
      </c>
      <c r="AK1793">
        <v>30.267084625336409</v>
      </c>
    </row>
    <row r="1794" spans="1:37">
      <c r="A1794">
        <v>18</v>
      </c>
      <c r="B1794">
        <v>239</v>
      </c>
      <c r="C1794">
        <v>2024</v>
      </c>
      <c r="E1794">
        <v>99</v>
      </c>
      <c r="G1794">
        <v>99</v>
      </c>
      <c r="H1794">
        <v>2</v>
      </c>
      <c r="I1794">
        <v>99</v>
      </c>
      <c r="J1794">
        <v>177</v>
      </c>
      <c r="K1794">
        <v>99</v>
      </c>
      <c r="L1794">
        <v>10</v>
      </c>
      <c r="M1794">
        <v>99</v>
      </c>
      <c r="N1794">
        <v>99</v>
      </c>
      <c r="O1794">
        <v>99</v>
      </c>
      <c r="P1794">
        <v>99</v>
      </c>
      <c r="Q1794">
        <v>7</v>
      </c>
      <c r="R1794">
        <v>7</v>
      </c>
      <c r="S1794">
        <v>10</v>
      </c>
      <c r="T1794">
        <v>7.7142857142857117</v>
      </c>
      <c r="U1794">
        <v>53.657142857142851</v>
      </c>
      <c r="V1794">
        <v>0</v>
      </c>
      <c r="W1794">
        <v>14.285714285714288</v>
      </c>
      <c r="X1794">
        <v>100</v>
      </c>
      <c r="Y1794">
        <v>100</v>
      </c>
      <c r="Z1794">
        <v>100</v>
      </c>
      <c r="AA1794">
        <v>6.6476326920312729</v>
      </c>
      <c r="AB1794">
        <v>0</v>
      </c>
      <c r="AC1794">
        <v>1.6659862556700837</v>
      </c>
      <c r="AE1794">
        <v>37.684156887570225</v>
      </c>
      <c r="AG1794">
        <v>4.7619047619047636</v>
      </c>
      <c r="AH1794">
        <v>6.6447298588260244</v>
      </c>
      <c r="AI1794">
        <v>7</v>
      </c>
      <c r="AJ1794">
        <v>120.9285714285714</v>
      </c>
      <c r="AK1794">
        <v>30.291436408148076</v>
      </c>
    </row>
    <row r="1795" spans="1:37">
      <c r="A1795">
        <v>18</v>
      </c>
      <c r="B1795">
        <v>240</v>
      </c>
      <c r="C1795">
        <v>2024</v>
      </c>
      <c r="E1795">
        <v>99</v>
      </c>
      <c r="G1795">
        <v>99</v>
      </c>
      <c r="H1795">
        <v>2</v>
      </c>
      <c r="I1795">
        <v>99</v>
      </c>
      <c r="J1795">
        <v>178</v>
      </c>
      <c r="K1795">
        <v>99</v>
      </c>
      <c r="L1795">
        <v>10</v>
      </c>
      <c r="M1795">
        <v>99</v>
      </c>
      <c r="N1795">
        <v>99</v>
      </c>
      <c r="O1795">
        <v>99</v>
      </c>
      <c r="P1795">
        <v>99</v>
      </c>
      <c r="Q1795">
        <v>7</v>
      </c>
      <c r="R1795">
        <v>7</v>
      </c>
      <c r="S1795">
        <v>10</v>
      </c>
      <c r="T1795">
        <v>8.4285714285714306</v>
      </c>
      <c r="U1795">
        <v>49.657142857142851</v>
      </c>
      <c r="V1795">
        <v>0</v>
      </c>
      <c r="W1795">
        <v>57.142857142857153</v>
      </c>
      <c r="X1795">
        <v>100</v>
      </c>
      <c r="Y1795">
        <v>100</v>
      </c>
      <c r="Z1795">
        <v>100</v>
      </c>
      <c r="AA1795">
        <v>5.7383066548682988</v>
      </c>
      <c r="AB1795">
        <v>0</v>
      </c>
      <c r="AC1795">
        <v>1.8405855323893017</v>
      </c>
      <c r="AE1795">
        <v>4.3668935145529693</v>
      </c>
      <c r="AG1795">
        <v>15.555555555555555</v>
      </c>
      <c r="AH1795">
        <v>18.57234451805942</v>
      </c>
      <c r="AI1795">
        <v>7</v>
      </c>
      <c r="AJ1795">
        <v>119.82857142857139</v>
      </c>
      <c r="AK1795">
        <v>28.776399851120477</v>
      </c>
    </row>
    <row r="1796" spans="1:37">
      <c r="A1796">
        <v>18</v>
      </c>
      <c r="B1796">
        <v>241</v>
      </c>
      <c r="C1796">
        <v>2024</v>
      </c>
      <c r="E1796">
        <v>99</v>
      </c>
      <c r="G1796">
        <v>99</v>
      </c>
      <c r="H1796">
        <v>2</v>
      </c>
      <c r="I1796">
        <v>99</v>
      </c>
      <c r="J1796">
        <v>181</v>
      </c>
      <c r="K1796">
        <v>99</v>
      </c>
      <c r="L1796">
        <v>10</v>
      </c>
      <c r="M1796">
        <v>99</v>
      </c>
      <c r="N1796">
        <v>99</v>
      </c>
      <c r="O1796">
        <v>99</v>
      </c>
      <c r="P1796">
        <v>99</v>
      </c>
      <c r="Q1796">
        <v>22</v>
      </c>
      <c r="R1796">
        <v>26</v>
      </c>
      <c r="S1796">
        <v>10</v>
      </c>
      <c r="T1796">
        <v>7.076923076923074</v>
      </c>
      <c r="U1796">
        <v>50.726923076923057</v>
      </c>
      <c r="V1796">
        <v>0</v>
      </c>
      <c r="W1796">
        <v>3.8461538461538449</v>
      </c>
      <c r="X1796">
        <v>100</v>
      </c>
      <c r="Y1796">
        <v>100</v>
      </c>
      <c r="Z1796">
        <v>100</v>
      </c>
      <c r="AA1796">
        <v>6.429353220988661</v>
      </c>
      <c r="AB1796">
        <v>0</v>
      </c>
      <c r="AC1796">
        <v>1.2686478848054372</v>
      </c>
      <c r="AE1796">
        <v>10.772868615820848</v>
      </c>
      <c r="AG1796">
        <v>13.541666666666663</v>
      </c>
      <c r="AH1796">
        <v>19.701835890234971</v>
      </c>
      <c r="AI1796">
        <v>6</v>
      </c>
      <c r="AJ1796">
        <v>119.65</v>
      </c>
      <c r="AK1796">
        <v>29.953263683998433</v>
      </c>
    </row>
    <row r="1797" spans="1:37">
      <c r="A1797">
        <v>18</v>
      </c>
      <c r="B1797">
        <v>242</v>
      </c>
      <c r="C1797">
        <v>2024</v>
      </c>
      <c r="E1797">
        <v>99</v>
      </c>
      <c r="G1797">
        <v>99</v>
      </c>
      <c r="H1797">
        <v>1</v>
      </c>
      <c r="I1797">
        <v>99</v>
      </c>
      <c r="J1797">
        <v>262</v>
      </c>
      <c r="K1797">
        <v>99</v>
      </c>
      <c r="L1797">
        <v>10</v>
      </c>
      <c r="M1797">
        <v>99</v>
      </c>
      <c r="N1797">
        <v>99</v>
      </c>
      <c r="O1797">
        <v>99</v>
      </c>
      <c r="P1797">
        <v>99</v>
      </c>
      <c r="R1797">
        <v>0</v>
      </c>
    </row>
    <row r="1798" spans="1:37">
      <c r="A1798">
        <v>18</v>
      </c>
      <c r="B1798">
        <v>243</v>
      </c>
      <c r="C1798">
        <v>2024</v>
      </c>
      <c r="E1798">
        <v>99</v>
      </c>
      <c r="G1798">
        <v>99</v>
      </c>
      <c r="H1798">
        <v>2</v>
      </c>
      <c r="I1798">
        <v>99</v>
      </c>
      <c r="J1798">
        <v>267</v>
      </c>
      <c r="K1798">
        <v>99</v>
      </c>
      <c r="L1798">
        <v>10</v>
      </c>
      <c r="M1798">
        <v>99</v>
      </c>
      <c r="N1798">
        <v>99</v>
      </c>
      <c r="O1798">
        <v>99</v>
      </c>
      <c r="P1798">
        <v>99</v>
      </c>
      <c r="R1798">
        <v>0</v>
      </c>
    </row>
    <row r="1799" spans="1:37">
      <c r="A1799">
        <v>18</v>
      </c>
      <c r="B1799">
        <v>244</v>
      </c>
      <c r="C1799">
        <v>2024</v>
      </c>
      <c r="E1799">
        <v>99</v>
      </c>
      <c r="G1799">
        <v>99</v>
      </c>
      <c r="H1799">
        <v>1</v>
      </c>
      <c r="I1799">
        <v>99</v>
      </c>
      <c r="J1799">
        <v>309</v>
      </c>
      <c r="K1799">
        <v>99</v>
      </c>
      <c r="L1799">
        <v>10</v>
      </c>
      <c r="M1799">
        <v>99</v>
      </c>
      <c r="N1799">
        <v>99</v>
      </c>
      <c r="O1799">
        <v>99</v>
      </c>
      <c r="P1799">
        <v>99</v>
      </c>
      <c r="Q1799">
        <v>44</v>
      </c>
      <c r="R1799">
        <v>52</v>
      </c>
      <c r="S1799">
        <v>10</v>
      </c>
      <c r="T1799">
        <v>8.2307692307692282</v>
      </c>
      <c r="U1799">
        <v>54.157692307692322</v>
      </c>
      <c r="V1799">
        <v>0</v>
      </c>
      <c r="W1799">
        <v>40.384615384615373</v>
      </c>
      <c r="X1799">
        <v>100</v>
      </c>
      <c r="Y1799">
        <v>100</v>
      </c>
      <c r="Z1799">
        <v>100</v>
      </c>
      <c r="AA1799">
        <v>7.8892659830607119</v>
      </c>
      <c r="AB1799">
        <v>0</v>
      </c>
      <c r="AC1799">
        <v>1.4360119001995797</v>
      </c>
      <c r="AE1799">
        <v>40.672678660462992</v>
      </c>
      <c r="AG1799">
        <v>14.054054054054053</v>
      </c>
      <c r="AH1799">
        <v>18.129148132173729</v>
      </c>
      <c r="AI1799">
        <v>52</v>
      </c>
      <c r="AJ1799">
        <v>121.8711538461539</v>
      </c>
      <c r="AK1799">
        <v>29.761138821176679</v>
      </c>
    </row>
    <row r="1800" spans="1:37">
      <c r="A1800">
        <v>18</v>
      </c>
      <c r="B1800">
        <v>245</v>
      </c>
      <c r="C1800">
        <v>2024</v>
      </c>
      <c r="E1800">
        <v>99</v>
      </c>
      <c r="G1800">
        <v>99</v>
      </c>
      <c r="H1800">
        <v>2</v>
      </c>
      <c r="I1800">
        <v>99</v>
      </c>
      <c r="J1800">
        <v>470</v>
      </c>
      <c r="K1800">
        <v>99</v>
      </c>
      <c r="L1800">
        <v>10</v>
      </c>
      <c r="M1800">
        <v>99</v>
      </c>
      <c r="N1800">
        <v>99</v>
      </c>
      <c r="O1800">
        <v>99</v>
      </c>
      <c r="P1800">
        <v>99</v>
      </c>
      <c r="Q1800">
        <v>6</v>
      </c>
      <c r="R1800">
        <v>6</v>
      </c>
      <c r="S1800">
        <v>10</v>
      </c>
      <c r="T1800">
        <v>9.1666666666666643</v>
      </c>
      <c r="U1800">
        <v>53.3</v>
      </c>
      <c r="V1800">
        <v>0</v>
      </c>
      <c r="W1800">
        <v>66.666666666666686</v>
      </c>
      <c r="X1800">
        <v>100</v>
      </c>
      <c r="Y1800">
        <v>100</v>
      </c>
      <c r="Z1800">
        <v>100</v>
      </c>
      <c r="AA1800">
        <v>8.4591173692452148</v>
      </c>
      <c r="AB1800">
        <v>0</v>
      </c>
      <c r="AC1800">
        <v>1.8633899812498276</v>
      </c>
      <c r="AE1800">
        <v>-65.238671218033602</v>
      </c>
      <c r="AG1800">
        <v>8.2191780821917817</v>
      </c>
      <c r="AH1800">
        <v>11.477174849267872</v>
      </c>
      <c r="AI1800">
        <v>6</v>
      </c>
      <c r="AJ1800">
        <v>121.3333333333333</v>
      </c>
      <c r="AK1800">
        <v>29.598812411806009</v>
      </c>
    </row>
    <row r="1801" spans="1:37">
      <c r="A1801">
        <v>18</v>
      </c>
      <c r="B1801">
        <v>246</v>
      </c>
      <c r="C1801">
        <v>2024</v>
      </c>
      <c r="E1801">
        <v>99</v>
      </c>
      <c r="G1801">
        <v>99</v>
      </c>
      <c r="H1801">
        <v>1</v>
      </c>
      <c r="I1801">
        <v>99</v>
      </c>
      <c r="J1801">
        <v>629</v>
      </c>
      <c r="K1801">
        <v>99</v>
      </c>
      <c r="L1801">
        <v>10</v>
      </c>
      <c r="M1801">
        <v>99</v>
      </c>
      <c r="N1801">
        <v>99</v>
      </c>
      <c r="O1801">
        <v>99</v>
      </c>
      <c r="P1801">
        <v>99</v>
      </c>
      <c r="R1801">
        <v>0</v>
      </c>
    </row>
    <row r="1802" spans="1:37">
      <c r="A1802">
        <v>18</v>
      </c>
      <c r="B1802">
        <v>247</v>
      </c>
      <c r="C1802">
        <v>2024</v>
      </c>
      <c r="E1802">
        <v>99</v>
      </c>
      <c r="G1802">
        <v>99</v>
      </c>
      <c r="H1802">
        <v>1</v>
      </c>
      <c r="I1802">
        <v>99</v>
      </c>
      <c r="J1802">
        <v>643</v>
      </c>
      <c r="K1802">
        <v>99</v>
      </c>
      <c r="L1802">
        <v>10</v>
      </c>
      <c r="M1802">
        <v>99</v>
      </c>
      <c r="N1802">
        <v>99</v>
      </c>
      <c r="O1802">
        <v>99</v>
      </c>
      <c r="P1802">
        <v>99</v>
      </c>
      <c r="Q1802">
        <v>11</v>
      </c>
      <c r="R1802">
        <v>12</v>
      </c>
      <c r="S1802">
        <v>10</v>
      </c>
      <c r="T1802">
        <v>7.5</v>
      </c>
      <c r="U1802">
        <v>54.266666666666652</v>
      </c>
      <c r="V1802">
        <v>0</v>
      </c>
      <c r="W1802">
        <v>33.333333333333343</v>
      </c>
      <c r="X1802">
        <v>100</v>
      </c>
      <c r="Y1802">
        <v>100</v>
      </c>
      <c r="Z1802">
        <v>100</v>
      </c>
      <c r="AA1802">
        <v>5.5159365075711992</v>
      </c>
      <c r="AB1802">
        <v>0</v>
      </c>
      <c r="AC1802">
        <v>1.607275126832159</v>
      </c>
      <c r="AE1802">
        <v>-28.010801484525704</v>
      </c>
      <c r="AG1802">
        <v>5.4054054054054061</v>
      </c>
      <c r="AH1802">
        <v>8.0926579509867267</v>
      </c>
      <c r="AI1802">
        <v>7</v>
      </c>
      <c r="AJ1802">
        <v>121.65714285714289</v>
      </c>
      <c r="AK1802">
        <v>30.288498123916742</v>
      </c>
    </row>
    <row r="1803" spans="1:37">
      <c r="A1803">
        <v>18</v>
      </c>
      <c r="B1803">
        <v>248</v>
      </c>
      <c r="C1803">
        <v>2024</v>
      </c>
      <c r="E1803">
        <v>99</v>
      </c>
      <c r="G1803">
        <v>99</v>
      </c>
      <c r="H1803">
        <v>2</v>
      </c>
      <c r="I1803">
        <v>99</v>
      </c>
      <c r="J1803">
        <v>704</v>
      </c>
      <c r="K1803">
        <v>99</v>
      </c>
      <c r="L1803">
        <v>10</v>
      </c>
      <c r="M1803">
        <v>99</v>
      </c>
      <c r="N1803">
        <v>99</v>
      </c>
      <c r="O1803">
        <v>99</v>
      </c>
      <c r="P1803">
        <v>99</v>
      </c>
      <c r="R1803">
        <v>0</v>
      </c>
    </row>
    <row r="1804" spans="1:37">
      <c r="A1804">
        <v>18</v>
      </c>
      <c r="B1804">
        <v>249</v>
      </c>
      <c r="C1804">
        <v>2024</v>
      </c>
      <c r="E1804">
        <v>99</v>
      </c>
      <c r="G1804">
        <v>99</v>
      </c>
      <c r="H1804">
        <v>1</v>
      </c>
      <c r="I1804">
        <v>99</v>
      </c>
      <c r="J1804">
        <v>802</v>
      </c>
      <c r="K1804">
        <v>99</v>
      </c>
      <c r="L1804">
        <v>10</v>
      </c>
      <c r="M1804">
        <v>99</v>
      </c>
      <c r="N1804">
        <v>99</v>
      </c>
      <c r="O1804">
        <v>99</v>
      </c>
      <c r="P1804">
        <v>99</v>
      </c>
      <c r="Q1804">
        <v>9</v>
      </c>
      <c r="R1804">
        <v>11</v>
      </c>
      <c r="S1804">
        <v>10</v>
      </c>
      <c r="T1804">
        <v>7.2727272727272716</v>
      </c>
      <c r="U1804">
        <v>51.1</v>
      </c>
      <c r="V1804">
        <v>9.0909090909090917</v>
      </c>
      <c r="W1804">
        <v>18.181818181818183</v>
      </c>
      <c r="X1804">
        <v>100</v>
      </c>
      <c r="Y1804">
        <v>100</v>
      </c>
      <c r="Z1804">
        <v>90.909090909090892</v>
      </c>
      <c r="AA1804">
        <v>9.4117914438122945</v>
      </c>
      <c r="AB1804">
        <v>0</v>
      </c>
      <c r="AC1804">
        <v>1.8136306675690936</v>
      </c>
      <c r="AE1804">
        <v>78.28949715482139</v>
      </c>
      <c r="AG1804">
        <v>25.581395348837205</v>
      </c>
      <c r="AH1804">
        <v>29.748610743582951</v>
      </c>
      <c r="AI1804">
        <v>11</v>
      </c>
      <c r="AJ1804">
        <v>120.97272727272724</v>
      </c>
      <c r="AK1804">
        <v>28.559230313795847</v>
      </c>
    </row>
    <row r="1805" spans="1:37">
      <c r="A1805">
        <v>18</v>
      </c>
      <c r="B1805">
        <v>250</v>
      </c>
      <c r="C1805">
        <v>2024</v>
      </c>
      <c r="E1805">
        <v>99</v>
      </c>
      <c r="G1805">
        <v>99</v>
      </c>
      <c r="H1805">
        <v>1</v>
      </c>
      <c r="I1805">
        <v>99</v>
      </c>
      <c r="J1805">
        <v>103</v>
      </c>
      <c r="K1805">
        <v>99</v>
      </c>
      <c r="L1805">
        <v>11</v>
      </c>
      <c r="M1805">
        <v>99</v>
      </c>
      <c r="N1805">
        <v>99</v>
      </c>
      <c r="O1805">
        <v>99</v>
      </c>
      <c r="P1805">
        <v>99</v>
      </c>
      <c r="R1805">
        <v>0</v>
      </c>
    </row>
    <row r="1806" spans="1:37">
      <c r="A1806">
        <v>18</v>
      </c>
      <c r="B1806">
        <v>251</v>
      </c>
      <c r="C1806">
        <v>2024</v>
      </c>
      <c r="E1806">
        <v>99</v>
      </c>
      <c r="G1806">
        <v>99</v>
      </c>
      <c r="H1806">
        <v>2</v>
      </c>
      <c r="I1806">
        <v>99</v>
      </c>
      <c r="J1806">
        <v>106</v>
      </c>
      <c r="K1806">
        <v>99</v>
      </c>
      <c r="L1806">
        <v>11</v>
      </c>
      <c r="M1806">
        <v>99</v>
      </c>
      <c r="N1806">
        <v>99</v>
      </c>
      <c r="O1806">
        <v>99</v>
      </c>
      <c r="P1806">
        <v>99</v>
      </c>
      <c r="Q1806">
        <v>14</v>
      </c>
      <c r="R1806">
        <v>15</v>
      </c>
      <c r="S1806">
        <v>11</v>
      </c>
      <c r="T1806">
        <v>8.9333333333333353</v>
      </c>
      <c r="U1806">
        <v>57.633333333333354</v>
      </c>
      <c r="V1806">
        <v>0</v>
      </c>
      <c r="W1806">
        <v>60</v>
      </c>
      <c r="X1806">
        <v>100</v>
      </c>
      <c r="Y1806">
        <v>100</v>
      </c>
      <c r="Z1806">
        <v>100</v>
      </c>
      <c r="AA1806">
        <v>6.7550145982242382</v>
      </c>
      <c r="AB1806">
        <v>0</v>
      </c>
      <c r="AC1806">
        <v>1.2364824660660956</v>
      </c>
      <c r="AE1806">
        <v>-22.401924209303495</v>
      </c>
      <c r="AG1806">
        <v>9.2024539877300615</v>
      </c>
      <c r="AH1806">
        <v>12.271811032563949</v>
      </c>
      <c r="AI1806">
        <v>15</v>
      </c>
      <c r="AJ1806">
        <v>121.68666666666664</v>
      </c>
      <c r="AK1806">
        <v>31.881523836281897</v>
      </c>
    </row>
    <row r="1807" spans="1:37">
      <c r="A1807">
        <v>18</v>
      </c>
      <c r="B1807">
        <v>252</v>
      </c>
      <c r="C1807">
        <v>2024</v>
      </c>
      <c r="E1807">
        <v>99</v>
      </c>
      <c r="G1807">
        <v>99</v>
      </c>
      <c r="H1807">
        <v>1</v>
      </c>
      <c r="I1807">
        <v>99</v>
      </c>
      <c r="J1807">
        <v>110</v>
      </c>
      <c r="K1807">
        <v>99</v>
      </c>
      <c r="L1807">
        <v>11</v>
      </c>
      <c r="M1807">
        <v>99</v>
      </c>
      <c r="N1807">
        <v>99</v>
      </c>
      <c r="O1807">
        <v>99</v>
      </c>
      <c r="P1807">
        <v>99</v>
      </c>
      <c r="Q1807">
        <v>26</v>
      </c>
      <c r="R1807">
        <v>29</v>
      </c>
      <c r="S1807">
        <v>11</v>
      </c>
      <c r="T1807">
        <v>9.1034482758620676</v>
      </c>
      <c r="U1807">
        <v>62.600000000000016</v>
      </c>
      <c r="V1807">
        <v>0</v>
      </c>
      <c r="W1807">
        <v>58.620689655172413</v>
      </c>
      <c r="X1807">
        <v>100</v>
      </c>
      <c r="Y1807">
        <v>100</v>
      </c>
      <c r="Z1807">
        <v>100</v>
      </c>
      <c r="AA1807">
        <v>5.9655909901759854</v>
      </c>
      <c r="AB1807">
        <v>0</v>
      </c>
      <c r="AC1807">
        <v>1.4935453674281147</v>
      </c>
      <c r="AE1807">
        <v>24.652986684814753</v>
      </c>
      <c r="AG1807">
        <v>4.7463175122749597</v>
      </c>
      <c r="AH1807">
        <v>7.1301205765680873</v>
      </c>
      <c r="AI1807">
        <v>29</v>
      </c>
      <c r="AJ1807">
        <v>123.55517241379312</v>
      </c>
      <c r="AK1807">
        <v>31.836501807058184</v>
      </c>
    </row>
    <row r="1808" spans="1:37">
      <c r="A1808">
        <v>18</v>
      </c>
      <c r="B1808">
        <v>253</v>
      </c>
      <c r="C1808">
        <v>2024</v>
      </c>
      <c r="E1808">
        <v>99</v>
      </c>
      <c r="G1808">
        <v>99</v>
      </c>
      <c r="H1808">
        <v>1</v>
      </c>
      <c r="I1808">
        <v>99</v>
      </c>
      <c r="J1808">
        <v>111</v>
      </c>
      <c r="K1808">
        <v>99</v>
      </c>
      <c r="L1808">
        <v>11</v>
      </c>
      <c r="M1808">
        <v>99</v>
      </c>
      <c r="N1808">
        <v>99</v>
      </c>
      <c r="O1808">
        <v>99</v>
      </c>
      <c r="P1808">
        <v>99</v>
      </c>
      <c r="Q1808">
        <v>51</v>
      </c>
      <c r="R1808">
        <v>55</v>
      </c>
      <c r="S1808">
        <v>11</v>
      </c>
      <c r="T1808">
        <v>9.163636363636364</v>
      </c>
      <c r="U1808">
        <v>62.550909090909101</v>
      </c>
      <c r="V1808">
        <v>0</v>
      </c>
      <c r="W1808">
        <v>50.909090909090914</v>
      </c>
      <c r="X1808">
        <v>100</v>
      </c>
      <c r="Y1808">
        <v>100</v>
      </c>
      <c r="Z1808">
        <v>100</v>
      </c>
      <c r="AA1808">
        <v>8.4158264916280281</v>
      </c>
      <c r="AB1808">
        <v>0</v>
      </c>
      <c r="AC1808">
        <v>4.2373389435250575</v>
      </c>
      <c r="AE1808">
        <v>8.8634252922251751</v>
      </c>
      <c r="AG1808">
        <v>10.456273764258553</v>
      </c>
      <c r="AH1808">
        <v>14.031159508952243</v>
      </c>
      <c r="AI1808">
        <v>55</v>
      </c>
      <c r="AJ1808">
        <v>123.25090909090902</v>
      </c>
      <c r="AK1808">
        <v>33.244449815129975</v>
      </c>
    </row>
    <row r="1809" spans="1:37">
      <c r="A1809">
        <v>18</v>
      </c>
      <c r="B1809">
        <v>254</v>
      </c>
      <c r="C1809">
        <v>2024</v>
      </c>
      <c r="E1809">
        <v>99</v>
      </c>
      <c r="G1809">
        <v>99</v>
      </c>
      <c r="H1809">
        <v>1</v>
      </c>
      <c r="I1809">
        <v>99</v>
      </c>
      <c r="J1809">
        <v>116</v>
      </c>
      <c r="K1809">
        <v>99</v>
      </c>
      <c r="L1809">
        <v>11</v>
      </c>
      <c r="M1809">
        <v>99</v>
      </c>
      <c r="N1809">
        <v>99</v>
      </c>
      <c r="O1809">
        <v>99</v>
      </c>
      <c r="P1809">
        <v>99</v>
      </c>
      <c r="Q1809">
        <v>26</v>
      </c>
      <c r="R1809">
        <v>30</v>
      </c>
      <c r="S1809">
        <v>11</v>
      </c>
      <c r="T1809">
        <v>7.2</v>
      </c>
      <c r="U1809">
        <v>56.706666666666678</v>
      </c>
      <c r="V1809">
        <v>0</v>
      </c>
      <c r="W1809">
        <v>26.666666666666675</v>
      </c>
      <c r="X1809">
        <v>100</v>
      </c>
      <c r="Y1809">
        <v>100</v>
      </c>
      <c r="Z1809">
        <v>100</v>
      </c>
      <c r="AA1809">
        <v>8.0206788296806888</v>
      </c>
      <c r="AB1809">
        <v>0</v>
      </c>
      <c r="AC1809">
        <v>2.1039645117412662</v>
      </c>
      <c r="AE1809">
        <v>13.917840260202709</v>
      </c>
      <c r="AG1809">
        <v>8.174386920980929</v>
      </c>
      <c r="AH1809">
        <v>10.93098418695504</v>
      </c>
      <c r="AI1809">
        <v>10</v>
      </c>
      <c r="AJ1809">
        <v>120.52999999999999</v>
      </c>
      <c r="AK1809">
        <v>33.661122694659142</v>
      </c>
    </row>
    <row r="1810" spans="1:37">
      <c r="A1810">
        <v>18</v>
      </c>
      <c r="B1810">
        <v>255</v>
      </c>
      <c r="C1810">
        <v>2024</v>
      </c>
      <c r="E1810">
        <v>99</v>
      </c>
      <c r="G1810">
        <v>99</v>
      </c>
      <c r="H1810">
        <v>2</v>
      </c>
      <c r="I1810">
        <v>99</v>
      </c>
      <c r="J1810">
        <v>117</v>
      </c>
      <c r="K1810">
        <v>99</v>
      </c>
      <c r="L1810">
        <v>11</v>
      </c>
      <c r="M1810">
        <v>99</v>
      </c>
      <c r="N1810">
        <v>99</v>
      </c>
      <c r="O1810">
        <v>99</v>
      </c>
      <c r="P1810">
        <v>99</v>
      </c>
      <c r="Q1810">
        <v>33</v>
      </c>
      <c r="R1810">
        <v>37</v>
      </c>
      <c r="S1810">
        <v>11</v>
      </c>
      <c r="T1810">
        <v>9.4864864864864824</v>
      </c>
      <c r="U1810">
        <v>59.289189189189209</v>
      </c>
      <c r="V1810">
        <v>0</v>
      </c>
      <c r="W1810">
        <v>78.378378378378386</v>
      </c>
      <c r="X1810">
        <v>100</v>
      </c>
      <c r="Y1810">
        <v>100</v>
      </c>
      <c r="Z1810">
        <v>97.297297297297305</v>
      </c>
      <c r="AA1810">
        <v>7.6773018833083553</v>
      </c>
      <c r="AB1810">
        <v>0</v>
      </c>
      <c r="AC1810">
        <v>1.4260438873808612</v>
      </c>
      <c r="AE1810">
        <v>19.871172062907529</v>
      </c>
      <c r="AG1810">
        <v>10.632183908045976</v>
      </c>
      <c r="AH1810">
        <v>14.316667428064251</v>
      </c>
      <c r="AI1810">
        <v>37</v>
      </c>
      <c r="AJ1810">
        <v>122.74864864864868</v>
      </c>
      <c r="AK1810">
        <v>31.870013301529927</v>
      </c>
    </row>
    <row r="1811" spans="1:37">
      <c r="A1811">
        <v>18</v>
      </c>
      <c r="B1811">
        <v>256</v>
      </c>
      <c r="C1811">
        <v>2024</v>
      </c>
      <c r="E1811">
        <v>99</v>
      </c>
      <c r="G1811">
        <v>99</v>
      </c>
      <c r="H1811">
        <v>1</v>
      </c>
      <c r="I1811">
        <v>99</v>
      </c>
      <c r="J1811">
        <v>134</v>
      </c>
      <c r="K1811">
        <v>99</v>
      </c>
      <c r="L1811">
        <v>11</v>
      </c>
      <c r="M1811">
        <v>99</v>
      </c>
      <c r="N1811">
        <v>99</v>
      </c>
      <c r="O1811">
        <v>99</v>
      </c>
      <c r="P1811">
        <v>99</v>
      </c>
      <c r="Q1811">
        <v>30</v>
      </c>
      <c r="R1811">
        <v>31</v>
      </c>
      <c r="S1811">
        <v>11</v>
      </c>
      <c r="T1811">
        <v>8.8387096774193576</v>
      </c>
      <c r="U1811">
        <v>58.548387096774192</v>
      </c>
      <c r="V1811">
        <v>0</v>
      </c>
      <c r="W1811">
        <v>58.064516129032242</v>
      </c>
      <c r="X1811">
        <v>100</v>
      </c>
      <c r="Y1811">
        <v>100</v>
      </c>
      <c r="Z1811">
        <v>100</v>
      </c>
      <c r="AA1811">
        <v>7.1570795525216493</v>
      </c>
      <c r="AB1811">
        <v>0</v>
      </c>
      <c r="AC1811">
        <v>1.6283134792418044</v>
      </c>
      <c r="AE1811">
        <v>33.947159382096473</v>
      </c>
      <c r="AG1811">
        <v>5.7090239410681392</v>
      </c>
      <c r="AH1811">
        <v>7.8792456761825376</v>
      </c>
      <c r="AI1811">
        <v>30</v>
      </c>
      <c r="AJ1811">
        <v>121.1733333333333</v>
      </c>
      <c r="AK1811">
        <v>33.162504480461799</v>
      </c>
    </row>
    <row r="1812" spans="1:37">
      <c r="A1812">
        <v>18</v>
      </c>
      <c r="B1812">
        <v>257</v>
      </c>
      <c r="C1812">
        <v>2024</v>
      </c>
      <c r="E1812">
        <v>99</v>
      </c>
      <c r="G1812">
        <v>99</v>
      </c>
      <c r="H1812">
        <v>2</v>
      </c>
      <c r="I1812">
        <v>99</v>
      </c>
      <c r="J1812">
        <v>141</v>
      </c>
      <c r="K1812">
        <v>99</v>
      </c>
      <c r="L1812">
        <v>11</v>
      </c>
      <c r="M1812">
        <v>99</v>
      </c>
      <c r="N1812">
        <v>99</v>
      </c>
      <c r="O1812">
        <v>99</v>
      </c>
      <c r="P1812">
        <v>99</v>
      </c>
      <c r="Q1812">
        <v>21</v>
      </c>
      <c r="R1812">
        <v>22</v>
      </c>
      <c r="S1812">
        <v>11</v>
      </c>
      <c r="T1812">
        <v>9.9545454545454568</v>
      </c>
      <c r="U1812">
        <v>61.372727272727282</v>
      </c>
      <c r="V1812">
        <v>0</v>
      </c>
      <c r="W1812">
        <v>68.181818181818187</v>
      </c>
      <c r="X1812">
        <v>100</v>
      </c>
      <c r="Y1812">
        <v>100</v>
      </c>
      <c r="Z1812">
        <v>100</v>
      </c>
      <c r="AA1812">
        <v>7.7217627414153922</v>
      </c>
      <c r="AB1812">
        <v>0</v>
      </c>
      <c r="AC1812">
        <v>2.1421584850814819</v>
      </c>
      <c r="AE1812">
        <v>-10.999305579305963</v>
      </c>
      <c r="AG1812">
        <v>4.2307692307692308</v>
      </c>
      <c r="AH1812">
        <v>6.2588073870800276</v>
      </c>
      <c r="AI1812">
        <v>22</v>
      </c>
      <c r="AJ1812">
        <v>121.26363636363638</v>
      </c>
      <c r="AK1812">
        <v>34.392501482549044</v>
      </c>
    </row>
    <row r="1813" spans="1:37">
      <c r="A1813">
        <v>18</v>
      </c>
      <c r="B1813">
        <v>258</v>
      </c>
      <c r="C1813">
        <v>2024</v>
      </c>
      <c r="E1813">
        <v>99</v>
      </c>
      <c r="G1813">
        <v>99</v>
      </c>
      <c r="H1813">
        <v>2</v>
      </c>
      <c r="I1813">
        <v>99</v>
      </c>
      <c r="J1813">
        <v>143</v>
      </c>
      <c r="K1813">
        <v>99</v>
      </c>
      <c r="L1813">
        <v>11</v>
      </c>
      <c r="M1813">
        <v>99</v>
      </c>
      <c r="N1813">
        <v>99</v>
      </c>
      <c r="O1813">
        <v>99</v>
      </c>
      <c r="P1813">
        <v>99</v>
      </c>
      <c r="Q1813">
        <v>1</v>
      </c>
      <c r="R1813">
        <v>1</v>
      </c>
      <c r="S1813">
        <v>11</v>
      </c>
      <c r="T1813">
        <v>8</v>
      </c>
      <c r="U1813">
        <v>58.4</v>
      </c>
      <c r="V1813">
        <v>0</v>
      </c>
      <c r="W1813">
        <v>0</v>
      </c>
      <c r="X1813">
        <v>100</v>
      </c>
      <c r="Y1813">
        <v>100</v>
      </c>
      <c r="Z1813">
        <v>100</v>
      </c>
      <c r="AA1813">
        <v>0</v>
      </c>
      <c r="AB1813">
        <v>0</v>
      </c>
      <c r="AC1813">
        <v>0</v>
      </c>
      <c r="AG1813">
        <v>14.285714285714288</v>
      </c>
      <c r="AH1813">
        <v>23.3787029623699</v>
      </c>
      <c r="AI1813">
        <v>0</v>
      </c>
    </row>
    <row r="1814" spans="1:37">
      <c r="A1814">
        <v>18</v>
      </c>
      <c r="B1814">
        <v>259</v>
      </c>
      <c r="C1814">
        <v>2024</v>
      </c>
      <c r="E1814">
        <v>99</v>
      </c>
      <c r="G1814">
        <v>99</v>
      </c>
      <c r="H1814">
        <v>2</v>
      </c>
      <c r="I1814">
        <v>99</v>
      </c>
      <c r="J1814">
        <v>147</v>
      </c>
      <c r="K1814">
        <v>99</v>
      </c>
      <c r="L1814">
        <v>11</v>
      </c>
      <c r="M1814">
        <v>99</v>
      </c>
      <c r="N1814">
        <v>99</v>
      </c>
      <c r="O1814">
        <v>99</v>
      </c>
      <c r="P1814">
        <v>99</v>
      </c>
      <c r="Q1814">
        <v>5</v>
      </c>
      <c r="R1814">
        <v>6</v>
      </c>
      <c r="S1814">
        <v>11</v>
      </c>
      <c r="T1814">
        <v>9.6666666666666643</v>
      </c>
      <c r="U1814">
        <v>62.5</v>
      </c>
      <c r="V1814">
        <v>0</v>
      </c>
      <c r="W1814">
        <v>83.333333333333314</v>
      </c>
      <c r="X1814">
        <v>100</v>
      </c>
      <c r="Y1814">
        <v>100</v>
      </c>
      <c r="Z1814">
        <v>100</v>
      </c>
      <c r="AA1814">
        <v>3.5604306855585439</v>
      </c>
      <c r="AB1814">
        <v>0</v>
      </c>
      <c r="AC1814">
        <v>0.94280904158207679</v>
      </c>
      <c r="AE1814">
        <v>5.4615405269651118</v>
      </c>
      <c r="AG1814">
        <v>12.244897959183673</v>
      </c>
      <c r="AH1814">
        <v>18.342790060653495</v>
      </c>
      <c r="AI1814">
        <v>6</v>
      </c>
      <c r="AJ1814">
        <v>124.6666666666667</v>
      </c>
      <c r="AK1814">
        <v>32.347381420954491</v>
      </c>
    </row>
    <row r="1815" spans="1:37">
      <c r="A1815">
        <v>18</v>
      </c>
      <c r="B1815">
        <v>260</v>
      </c>
      <c r="C1815">
        <v>2024</v>
      </c>
      <c r="E1815">
        <v>99</v>
      </c>
      <c r="G1815">
        <v>99</v>
      </c>
      <c r="H1815">
        <v>1</v>
      </c>
      <c r="I1815">
        <v>99</v>
      </c>
      <c r="J1815">
        <v>155</v>
      </c>
      <c r="K1815">
        <v>99</v>
      </c>
      <c r="L1815">
        <v>11</v>
      </c>
      <c r="M1815">
        <v>99</v>
      </c>
      <c r="N1815">
        <v>99</v>
      </c>
      <c r="O1815">
        <v>99</v>
      </c>
      <c r="P1815">
        <v>99</v>
      </c>
      <c r="Q1815">
        <v>23</v>
      </c>
      <c r="R1815">
        <v>23</v>
      </c>
      <c r="S1815">
        <v>11</v>
      </c>
      <c r="T1815">
        <v>8.2608695652173907</v>
      </c>
      <c r="U1815">
        <v>54.260869565217391</v>
      </c>
      <c r="V1815">
        <v>0</v>
      </c>
      <c r="W1815">
        <v>39.130434782608695</v>
      </c>
      <c r="X1815">
        <v>100</v>
      </c>
      <c r="Y1815">
        <v>100</v>
      </c>
      <c r="Z1815">
        <v>100</v>
      </c>
      <c r="AA1815">
        <v>5.5513209654324518</v>
      </c>
      <c r="AB1815">
        <v>0</v>
      </c>
      <c r="AC1815">
        <v>2.0687612614557103</v>
      </c>
      <c r="AE1815">
        <v>66.720159808233717</v>
      </c>
      <c r="AG1815">
        <v>11.616161616161618</v>
      </c>
      <c r="AH1815">
        <v>13.590625952868404</v>
      </c>
      <c r="AI1815">
        <v>17</v>
      </c>
      <c r="AJ1815">
        <v>120.40588235294118</v>
      </c>
      <c r="AK1815">
        <v>31.399408294699175</v>
      </c>
    </row>
    <row r="1816" spans="1:37">
      <c r="A1816">
        <v>18</v>
      </c>
      <c r="B1816">
        <v>261</v>
      </c>
      <c r="C1816">
        <v>2024</v>
      </c>
      <c r="E1816">
        <v>99</v>
      </c>
      <c r="G1816">
        <v>99</v>
      </c>
      <c r="H1816">
        <v>2</v>
      </c>
      <c r="I1816">
        <v>99</v>
      </c>
      <c r="J1816">
        <v>160</v>
      </c>
      <c r="K1816">
        <v>99</v>
      </c>
      <c r="L1816">
        <v>11</v>
      </c>
      <c r="M1816">
        <v>99</v>
      </c>
      <c r="N1816">
        <v>99</v>
      </c>
      <c r="O1816">
        <v>99</v>
      </c>
      <c r="P1816">
        <v>99</v>
      </c>
      <c r="Q1816">
        <v>7</v>
      </c>
      <c r="R1816">
        <v>7</v>
      </c>
      <c r="S1816">
        <v>11</v>
      </c>
      <c r="T1816">
        <v>8.5714285714285694</v>
      </c>
      <c r="U1816">
        <v>61.5</v>
      </c>
      <c r="V1816">
        <v>0</v>
      </c>
      <c r="W1816">
        <v>42.857142857142847</v>
      </c>
      <c r="X1816">
        <v>100</v>
      </c>
      <c r="Y1816">
        <v>100</v>
      </c>
      <c r="Z1816">
        <v>100</v>
      </c>
      <c r="AA1816">
        <v>4.7889754347131346</v>
      </c>
      <c r="AB1816">
        <v>0</v>
      </c>
      <c r="AC1816">
        <v>1.9897697538834476</v>
      </c>
      <c r="AE1816">
        <v>55.020253873675394</v>
      </c>
      <c r="AG1816">
        <v>3.9772727272727271</v>
      </c>
      <c r="AH1816">
        <v>6.1601201974672684</v>
      </c>
      <c r="AI1816">
        <v>7</v>
      </c>
      <c r="AJ1816">
        <v>124.32857142857139</v>
      </c>
      <c r="AK1816">
        <v>31.979654771655145</v>
      </c>
    </row>
    <row r="1817" spans="1:37">
      <c r="A1817">
        <v>18</v>
      </c>
      <c r="B1817">
        <v>262</v>
      </c>
      <c r="C1817">
        <v>2024</v>
      </c>
      <c r="E1817">
        <v>99</v>
      </c>
      <c r="G1817">
        <v>99</v>
      </c>
      <c r="H1817">
        <v>1</v>
      </c>
      <c r="I1817">
        <v>99</v>
      </c>
      <c r="J1817">
        <v>171</v>
      </c>
      <c r="K1817">
        <v>99</v>
      </c>
      <c r="L1817">
        <v>11</v>
      </c>
      <c r="M1817">
        <v>99</v>
      </c>
      <c r="N1817">
        <v>99</v>
      </c>
      <c r="O1817">
        <v>99</v>
      </c>
      <c r="P1817">
        <v>99</v>
      </c>
      <c r="Q1817">
        <v>6</v>
      </c>
      <c r="R1817">
        <v>7</v>
      </c>
      <c r="S1817">
        <v>11</v>
      </c>
      <c r="T1817">
        <v>8.1428571428571388</v>
      </c>
      <c r="U1817">
        <v>56.285714285714256</v>
      </c>
      <c r="V1817">
        <v>0</v>
      </c>
      <c r="W1817">
        <v>57.142857142857153</v>
      </c>
      <c r="X1817">
        <v>100</v>
      </c>
      <c r="Y1817">
        <v>100</v>
      </c>
      <c r="Z1817">
        <v>100</v>
      </c>
      <c r="AA1817">
        <v>8.3183838697239256</v>
      </c>
      <c r="AB1817">
        <v>0</v>
      </c>
      <c r="AC1817">
        <v>2.0303814862217027</v>
      </c>
      <c r="AE1817">
        <v>-9.7150125522758692</v>
      </c>
      <c r="AG1817">
        <v>11.864406779661016</v>
      </c>
      <c r="AH1817">
        <v>13.224582955727852</v>
      </c>
      <c r="AI1817">
        <v>7</v>
      </c>
      <c r="AJ1817">
        <v>120.28571428571431</v>
      </c>
      <c r="AK1817">
        <v>32.085179430043084</v>
      </c>
    </row>
    <row r="1818" spans="1:37">
      <c r="A1818">
        <v>18</v>
      </c>
      <c r="B1818">
        <v>263</v>
      </c>
      <c r="C1818">
        <v>2024</v>
      </c>
      <c r="E1818">
        <v>99</v>
      </c>
      <c r="G1818">
        <v>99</v>
      </c>
      <c r="H1818">
        <v>2</v>
      </c>
      <c r="I1818">
        <v>99</v>
      </c>
      <c r="J1818">
        <v>175</v>
      </c>
      <c r="K1818">
        <v>99</v>
      </c>
      <c r="L1818">
        <v>11</v>
      </c>
      <c r="M1818">
        <v>99</v>
      </c>
      <c r="N1818">
        <v>99</v>
      </c>
      <c r="O1818">
        <v>99</v>
      </c>
      <c r="P1818">
        <v>99</v>
      </c>
      <c r="Q1818">
        <v>9</v>
      </c>
      <c r="R1818">
        <v>9</v>
      </c>
      <c r="S1818">
        <v>11</v>
      </c>
      <c r="T1818">
        <v>8.7777777777777768</v>
      </c>
      <c r="U1818">
        <v>53.888888888888886</v>
      </c>
      <c r="V1818">
        <v>0</v>
      </c>
      <c r="W1818">
        <v>55.555555555555557</v>
      </c>
      <c r="X1818">
        <v>100</v>
      </c>
      <c r="Y1818">
        <v>100</v>
      </c>
      <c r="Z1818">
        <v>100</v>
      </c>
      <c r="AA1818">
        <v>5.7793587580561985</v>
      </c>
      <c r="AB1818">
        <v>0</v>
      </c>
      <c r="AC1818">
        <v>1.6850834320114516</v>
      </c>
      <c r="AE1818">
        <v>63.06770146180915</v>
      </c>
      <c r="AG1818">
        <v>9.375</v>
      </c>
      <c r="AH1818">
        <v>12.354484550526021</v>
      </c>
      <c r="AI1818">
        <v>2</v>
      </c>
      <c r="AJ1818">
        <v>119.3</v>
      </c>
      <c r="AK1818">
        <v>34.024736223987645</v>
      </c>
    </row>
    <row r="1819" spans="1:37">
      <c r="A1819">
        <v>18</v>
      </c>
      <c r="B1819">
        <v>264</v>
      </c>
      <c r="C1819">
        <v>2024</v>
      </c>
      <c r="E1819">
        <v>99</v>
      </c>
      <c r="G1819">
        <v>99</v>
      </c>
      <c r="H1819">
        <v>2</v>
      </c>
      <c r="I1819">
        <v>99</v>
      </c>
      <c r="J1819">
        <v>177</v>
      </c>
      <c r="K1819">
        <v>99</v>
      </c>
      <c r="L1819">
        <v>11</v>
      </c>
      <c r="M1819">
        <v>99</v>
      </c>
      <c r="N1819">
        <v>99</v>
      </c>
      <c r="O1819">
        <v>99</v>
      </c>
      <c r="P1819">
        <v>99</v>
      </c>
      <c r="Q1819">
        <v>3</v>
      </c>
      <c r="R1819">
        <v>3</v>
      </c>
      <c r="S1819">
        <v>11</v>
      </c>
      <c r="T1819">
        <v>8.3333333333333357</v>
      </c>
      <c r="U1819">
        <v>64.8</v>
      </c>
      <c r="V1819">
        <v>0</v>
      </c>
      <c r="W1819">
        <v>33.333333333333343</v>
      </c>
      <c r="X1819">
        <v>100</v>
      </c>
      <c r="Y1819">
        <v>100</v>
      </c>
      <c r="Z1819">
        <v>100</v>
      </c>
      <c r="AA1819">
        <v>0.92736184954955758</v>
      </c>
      <c r="AB1819">
        <v>0</v>
      </c>
      <c r="AC1819">
        <v>0.47140452079101841</v>
      </c>
      <c r="AE1819">
        <v>-60.999428133058323</v>
      </c>
      <c r="AG1819">
        <v>2.0408163265306123</v>
      </c>
      <c r="AH1819">
        <v>3.4391253582422219</v>
      </c>
      <c r="AI1819">
        <v>3</v>
      </c>
      <c r="AJ1819">
        <v>124.5</v>
      </c>
      <c r="AK1819">
        <v>33.606252444281523</v>
      </c>
    </row>
    <row r="1820" spans="1:37">
      <c r="A1820">
        <v>18</v>
      </c>
      <c r="B1820">
        <v>265</v>
      </c>
      <c r="C1820">
        <v>2024</v>
      </c>
      <c r="E1820">
        <v>99</v>
      </c>
      <c r="G1820">
        <v>99</v>
      </c>
      <c r="H1820">
        <v>2</v>
      </c>
      <c r="I1820">
        <v>99</v>
      </c>
      <c r="J1820">
        <v>178</v>
      </c>
      <c r="K1820">
        <v>99</v>
      </c>
      <c r="L1820">
        <v>11</v>
      </c>
      <c r="M1820">
        <v>99</v>
      </c>
      <c r="N1820">
        <v>99</v>
      </c>
      <c r="O1820">
        <v>99</v>
      </c>
      <c r="P1820">
        <v>99</v>
      </c>
      <c r="Q1820">
        <v>3</v>
      </c>
      <c r="R1820">
        <v>3</v>
      </c>
      <c r="S1820">
        <v>11</v>
      </c>
      <c r="T1820">
        <v>8.6666666666666643</v>
      </c>
      <c r="U1820">
        <v>62.83333333333335</v>
      </c>
      <c r="V1820">
        <v>0</v>
      </c>
      <c r="W1820">
        <v>33.333333333333343</v>
      </c>
      <c r="X1820">
        <v>100</v>
      </c>
      <c r="Y1820">
        <v>100</v>
      </c>
      <c r="Z1820">
        <v>100</v>
      </c>
      <c r="AA1820">
        <v>5.3897021150420317</v>
      </c>
      <c r="AB1820">
        <v>0</v>
      </c>
      <c r="AC1820">
        <v>1.6996731711975963</v>
      </c>
      <c r="AE1820">
        <v>96.547354094836393</v>
      </c>
      <c r="AG1820">
        <v>6.6666666666666687</v>
      </c>
      <c r="AH1820">
        <v>10.071596494977562</v>
      </c>
      <c r="AI1820">
        <v>2</v>
      </c>
      <c r="AJ1820">
        <v>128.30000000000001</v>
      </c>
      <c r="AK1820">
        <v>31.288086835121177</v>
      </c>
    </row>
    <row r="1821" spans="1:37">
      <c r="A1821">
        <v>18</v>
      </c>
      <c r="B1821">
        <v>266</v>
      </c>
      <c r="C1821">
        <v>2024</v>
      </c>
      <c r="E1821">
        <v>99</v>
      </c>
      <c r="G1821">
        <v>99</v>
      </c>
      <c r="H1821">
        <v>2</v>
      </c>
      <c r="I1821">
        <v>99</v>
      </c>
      <c r="J1821">
        <v>181</v>
      </c>
      <c r="K1821">
        <v>99</v>
      </c>
      <c r="L1821">
        <v>11</v>
      </c>
      <c r="M1821">
        <v>99</v>
      </c>
      <c r="N1821">
        <v>99</v>
      </c>
      <c r="O1821">
        <v>99</v>
      </c>
      <c r="P1821">
        <v>99</v>
      </c>
      <c r="Q1821">
        <v>9</v>
      </c>
      <c r="R1821">
        <v>11</v>
      </c>
      <c r="S1821">
        <v>11</v>
      </c>
      <c r="T1821">
        <v>8.2727272727272734</v>
      </c>
      <c r="U1821">
        <v>54.563636363636334</v>
      </c>
      <c r="V1821">
        <v>0</v>
      </c>
      <c r="W1821">
        <v>27.272727272727277</v>
      </c>
      <c r="X1821">
        <v>100</v>
      </c>
      <c r="Y1821">
        <v>100</v>
      </c>
      <c r="Z1821">
        <v>100</v>
      </c>
      <c r="AA1821">
        <v>5.3919591189563789</v>
      </c>
      <c r="AB1821">
        <v>0</v>
      </c>
      <c r="AC1821">
        <v>1.6006197146962693</v>
      </c>
      <c r="AE1821">
        <v>4.9603193410001163</v>
      </c>
      <c r="AG1821">
        <v>5.7291666666666679</v>
      </c>
      <c r="AH1821">
        <v>8.9658366072628972</v>
      </c>
      <c r="AI1821">
        <v>6</v>
      </c>
      <c r="AJ1821">
        <v>117.4166666666667</v>
      </c>
      <c r="AK1821">
        <v>33.035618085476997</v>
      </c>
    </row>
    <row r="1822" spans="1:37">
      <c r="A1822">
        <v>18</v>
      </c>
      <c r="B1822">
        <v>267</v>
      </c>
      <c r="C1822">
        <v>2024</v>
      </c>
      <c r="E1822">
        <v>99</v>
      </c>
      <c r="G1822">
        <v>99</v>
      </c>
      <c r="H1822">
        <v>1</v>
      </c>
      <c r="I1822">
        <v>99</v>
      </c>
      <c r="J1822">
        <v>262</v>
      </c>
      <c r="K1822">
        <v>99</v>
      </c>
      <c r="L1822">
        <v>11</v>
      </c>
      <c r="M1822">
        <v>99</v>
      </c>
      <c r="N1822">
        <v>99</v>
      </c>
      <c r="O1822">
        <v>99</v>
      </c>
      <c r="P1822">
        <v>99</v>
      </c>
      <c r="R1822">
        <v>0</v>
      </c>
    </row>
    <row r="1823" spans="1:37">
      <c r="A1823">
        <v>18</v>
      </c>
      <c r="B1823">
        <v>268</v>
      </c>
      <c r="C1823">
        <v>2024</v>
      </c>
      <c r="E1823">
        <v>99</v>
      </c>
      <c r="G1823">
        <v>99</v>
      </c>
      <c r="H1823">
        <v>2</v>
      </c>
      <c r="I1823">
        <v>99</v>
      </c>
      <c r="J1823">
        <v>267</v>
      </c>
      <c r="K1823">
        <v>99</v>
      </c>
      <c r="L1823">
        <v>11</v>
      </c>
      <c r="M1823">
        <v>99</v>
      </c>
      <c r="N1823">
        <v>99</v>
      </c>
      <c r="O1823">
        <v>99</v>
      </c>
      <c r="P1823">
        <v>99</v>
      </c>
      <c r="R1823">
        <v>0</v>
      </c>
    </row>
    <row r="1824" spans="1:37">
      <c r="A1824">
        <v>18</v>
      </c>
      <c r="B1824">
        <v>269</v>
      </c>
      <c r="C1824">
        <v>2024</v>
      </c>
      <c r="E1824">
        <v>99</v>
      </c>
      <c r="G1824">
        <v>99</v>
      </c>
      <c r="H1824">
        <v>1</v>
      </c>
      <c r="I1824">
        <v>99</v>
      </c>
      <c r="J1824">
        <v>309</v>
      </c>
      <c r="K1824">
        <v>99</v>
      </c>
      <c r="L1824">
        <v>11</v>
      </c>
      <c r="M1824">
        <v>99</v>
      </c>
      <c r="N1824">
        <v>99</v>
      </c>
      <c r="O1824">
        <v>99</v>
      </c>
      <c r="P1824">
        <v>99</v>
      </c>
      <c r="Q1824">
        <v>23</v>
      </c>
      <c r="R1824">
        <v>23</v>
      </c>
      <c r="S1824">
        <v>11</v>
      </c>
      <c r="T1824">
        <v>8.8695652173913064</v>
      </c>
      <c r="U1824">
        <v>57.069565217391293</v>
      </c>
      <c r="V1824">
        <v>0</v>
      </c>
      <c r="W1824">
        <v>69.565217391304344</v>
      </c>
      <c r="X1824">
        <v>100</v>
      </c>
      <c r="Y1824">
        <v>100</v>
      </c>
      <c r="Z1824">
        <v>100</v>
      </c>
      <c r="AA1824">
        <v>6.8297580823289996</v>
      </c>
      <c r="AB1824">
        <v>0</v>
      </c>
      <c r="AC1824">
        <v>1.2266726938839911</v>
      </c>
      <c r="AE1824">
        <v>-7.8837566440292495</v>
      </c>
      <c r="AG1824">
        <v>6.2162162162162176</v>
      </c>
      <c r="AH1824">
        <v>8.4497975421813898</v>
      </c>
      <c r="AI1824">
        <v>23</v>
      </c>
      <c r="AJ1824">
        <v>119.54347826086956</v>
      </c>
      <c r="AK1824">
        <v>33.324715121393929</v>
      </c>
    </row>
    <row r="1825" spans="1:37">
      <c r="A1825">
        <v>18</v>
      </c>
      <c r="B1825">
        <v>270</v>
      </c>
      <c r="C1825">
        <v>2024</v>
      </c>
      <c r="E1825">
        <v>99</v>
      </c>
      <c r="G1825">
        <v>99</v>
      </c>
      <c r="H1825">
        <v>2</v>
      </c>
      <c r="I1825">
        <v>99</v>
      </c>
      <c r="J1825">
        <v>470</v>
      </c>
      <c r="K1825">
        <v>99</v>
      </c>
      <c r="L1825">
        <v>11</v>
      </c>
      <c r="M1825">
        <v>99</v>
      </c>
      <c r="N1825">
        <v>99</v>
      </c>
      <c r="O1825">
        <v>99</v>
      </c>
      <c r="P1825">
        <v>99</v>
      </c>
      <c r="Q1825">
        <v>2</v>
      </c>
      <c r="R1825">
        <v>2</v>
      </c>
      <c r="S1825">
        <v>11</v>
      </c>
      <c r="T1825">
        <v>6.5</v>
      </c>
      <c r="U1825">
        <v>53.95</v>
      </c>
      <c r="V1825">
        <v>0</v>
      </c>
      <c r="W1825">
        <v>0</v>
      </c>
      <c r="X1825">
        <v>100</v>
      </c>
      <c r="Y1825">
        <v>100</v>
      </c>
      <c r="Z1825">
        <v>100</v>
      </c>
      <c r="AA1825">
        <v>4.9499999999999602</v>
      </c>
      <c r="AB1825">
        <v>0</v>
      </c>
      <c r="AC1825">
        <v>0.5</v>
      </c>
      <c r="AE1825">
        <v>99.999999999999375</v>
      </c>
      <c r="AG1825">
        <v>2.7397260273972601</v>
      </c>
      <c r="AH1825">
        <v>3.8723801320700546</v>
      </c>
      <c r="AI1825">
        <v>0</v>
      </c>
    </row>
    <row r="1826" spans="1:37">
      <c r="A1826">
        <v>18</v>
      </c>
      <c r="B1826">
        <v>271</v>
      </c>
      <c r="C1826">
        <v>2024</v>
      </c>
      <c r="E1826">
        <v>99</v>
      </c>
      <c r="G1826">
        <v>99</v>
      </c>
      <c r="H1826">
        <v>2</v>
      </c>
      <c r="I1826">
        <v>99</v>
      </c>
      <c r="J1826">
        <v>629</v>
      </c>
      <c r="K1826">
        <v>99</v>
      </c>
      <c r="L1826">
        <v>11</v>
      </c>
      <c r="M1826">
        <v>99</v>
      </c>
      <c r="N1826">
        <v>99</v>
      </c>
      <c r="O1826">
        <v>99</v>
      </c>
      <c r="P1826">
        <v>99</v>
      </c>
      <c r="R1826">
        <v>0</v>
      </c>
    </row>
    <row r="1827" spans="1:37">
      <c r="A1827">
        <v>18</v>
      </c>
      <c r="B1827">
        <v>272</v>
      </c>
      <c r="C1827">
        <v>2024</v>
      </c>
      <c r="E1827">
        <v>99</v>
      </c>
      <c r="G1827">
        <v>99</v>
      </c>
      <c r="H1827">
        <v>1</v>
      </c>
      <c r="I1827">
        <v>99</v>
      </c>
      <c r="J1827">
        <v>643</v>
      </c>
      <c r="K1827">
        <v>99</v>
      </c>
      <c r="L1827">
        <v>11</v>
      </c>
      <c r="M1827">
        <v>99</v>
      </c>
      <c r="N1827">
        <v>99</v>
      </c>
      <c r="O1827">
        <v>99</v>
      </c>
      <c r="P1827">
        <v>99</v>
      </c>
      <c r="Q1827">
        <v>7</v>
      </c>
      <c r="R1827">
        <v>7</v>
      </c>
      <c r="S1827">
        <v>11</v>
      </c>
      <c r="T1827">
        <v>9.5714285714285694</v>
      </c>
      <c r="U1827">
        <v>62.414285714285747</v>
      </c>
      <c r="V1827">
        <v>0</v>
      </c>
      <c r="W1827">
        <v>85.714285714285694</v>
      </c>
      <c r="X1827">
        <v>100</v>
      </c>
      <c r="Y1827">
        <v>100</v>
      </c>
      <c r="Z1827">
        <v>100</v>
      </c>
      <c r="AA1827">
        <v>4.8016153744422931</v>
      </c>
      <c r="AB1827">
        <v>0</v>
      </c>
      <c r="AC1827">
        <v>1.0497813183356521</v>
      </c>
      <c r="AE1827">
        <v>-31.053680139997528</v>
      </c>
      <c r="AG1827">
        <v>3.1531531531531529</v>
      </c>
      <c r="AH1827">
        <v>5.4294874981359058</v>
      </c>
      <c r="AI1827">
        <v>4</v>
      </c>
      <c r="AJ1827">
        <v>121.27500000000001</v>
      </c>
      <c r="AK1827">
        <v>34.384183850221739</v>
      </c>
    </row>
    <row r="1828" spans="1:37">
      <c r="A1828">
        <v>18</v>
      </c>
      <c r="B1828">
        <v>273</v>
      </c>
      <c r="C1828">
        <v>2024</v>
      </c>
      <c r="E1828">
        <v>99</v>
      </c>
      <c r="G1828">
        <v>99</v>
      </c>
      <c r="H1828">
        <v>2</v>
      </c>
      <c r="I1828">
        <v>99</v>
      </c>
      <c r="J1828">
        <v>704</v>
      </c>
      <c r="K1828">
        <v>99</v>
      </c>
      <c r="L1828">
        <v>11</v>
      </c>
      <c r="M1828">
        <v>99</v>
      </c>
      <c r="N1828">
        <v>99</v>
      </c>
      <c r="O1828">
        <v>99</v>
      </c>
      <c r="P1828">
        <v>99</v>
      </c>
      <c r="R1828">
        <v>0</v>
      </c>
    </row>
    <row r="1829" spans="1:37">
      <c r="A1829">
        <v>18</v>
      </c>
      <c r="B1829">
        <v>274</v>
      </c>
      <c r="C1829">
        <v>2024</v>
      </c>
      <c r="E1829">
        <v>99</v>
      </c>
      <c r="G1829">
        <v>99</v>
      </c>
      <c r="H1829">
        <v>1</v>
      </c>
      <c r="I1829">
        <v>99</v>
      </c>
      <c r="J1829">
        <v>802</v>
      </c>
      <c r="K1829">
        <v>99</v>
      </c>
      <c r="L1829">
        <v>11</v>
      </c>
      <c r="M1829">
        <v>99</v>
      </c>
      <c r="N1829">
        <v>99</v>
      </c>
      <c r="O1829">
        <v>99</v>
      </c>
      <c r="P1829">
        <v>99</v>
      </c>
      <c r="Q1829">
        <v>5</v>
      </c>
      <c r="R1829">
        <v>6</v>
      </c>
      <c r="S1829">
        <v>11</v>
      </c>
      <c r="T1829">
        <v>10.833333333333336</v>
      </c>
      <c r="U1829">
        <v>60.116666666666646</v>
      </c>
      <c r="V1829">
        <v>0</v>
      </c>
      <c r="W1829">
        <v>100</v>
      </c>
      <c r="X1829">
        <v>100</v>
      </c>
      <c r="Y1829">
        <v>100</v>
      </c>
      <c r="Z1829">
        <v>100</v>
      </c>
      <c r="AA1829">
        <v>3.6264843704184657</v>
      </c>
      <c r="AB1829">
        <v>0</v>
      </c>
      <c r="AC1829">
        <v>0.68718427093626755</v>
      </c>
      <c r="AE1829">
        <v>-41.353511048910896</v>
      </c>
      <c r="AG1829">
        <v>13.95348837209302</v>
      </c>
      <c r="AH1829">
        <v>19.089706271500397</v>
      </c>
      <c r="AI1829">
        <v>6</v>
      </c>
      <c r="AJ1829">
        <v>125.21666666666664</v>
      </c>
      <c r="AK1829">
        <v>30.633672817516278</v>
      </c>
    </row>
    <row r="1830" spans="1:37">
      <c r="A1830">
        <v>18</v>
      </c>
      <c r="B1830">
        <v>275</v>
      </c>
      <c r="C1830">
        <v>2024</v>
      </c>
      <c r="E1830">
        <v>99</v>
      </c>
      <c r="G1830">
        <v>99</v>
      </c>
      <c r="H1830">
        <v>1</v>
      </c>
      <c r="I1830">
        <v>99</v>
      </c>
      <c r="J1830">
        <v>103</v>
      </c>
      <c r="K1830">
        <v>99</v>
      </c>
      <c r="L1830">
        <v>12</v>
      </c>
      <c r="M1830">
        <v>99</v>
      </c>
      <c r="N1830">
        <v>99</v>
      </c>
      <c r="O1830">
        <v>99</v>
      </c>
      <c r="P1830">
        <v>99</v>
      </c>
      <c r="R1830">
        <v>0</v>
      </c>
    </row>
    <row r="1831" spans="1:37">
      <c r="A1831">
        <v>18</v>
      </c>
      <c r="B1831">
        <v>276</v>
      </c>
      <c r="C1831">
        <v>2024</v>
      </c>
      <c r="E1831">
        <v>99</v>
      </c>
      <c r="G1831">
        <v>99</v>
      </c>
      <c r="H1831">
        <v>2</v>
      </c>
      <c r="I1831">
        <v>99</v>
      </c>
      <c r="J1831">
        <v>106</v>
      </c>
      <c r="K1831">
        <v>99</v>
      </c>
      <c r="L1831">
        <v>12</v>
      </c>
      <c r="M1831">
        <v>99</v>
      </c>
      <c r="N1831">
        <v>99</v>
      </c>
      <c r="O1831">
        <v>99</v>
      </c>
      <c r="P1831">
        <v>99</v>
      </c>
      <c r="Q1831">
        <v>3</v>
      </c>
      <c r="R1831">
        <v>3</v>
      </c>
      <c r="S1831">
        <v>12</v>
      </c>
      <c r="T1831">
        <v>9</v>
      </c>
      <c r="U1831">
        <v>59.83333333333335</v>
      </c>
      <c r="V1831">
        <v>0</v>
      </c>
      <c r="W1831">
        <v>66.666666666666686</v>
      </c>
      <c r="X1831">
        <v>100</v>
      </c>
      <c r="Y1831">
        <v>100</v>
      </c>
      <c r="Z1831">
        <v>100</v>
      </c>
      <c r="AA1831">
        <v>4.467910274638605</v>
      </c>
      <c r="AB1831">
        <v>0</v>
      </c>
      <c r="AC1831">
        <v>0.81649658092772603</v>
      </c>
      <c r="AE1831">
        <v>42.031778184839112</v>
      </c>
      <c r="AG1831">
        <v>1.8404907975460123</v>
      </c>
      <c r="AH1831">
        <v>2.5480509894103278</v>
      </c>
      <c r="AI1831">
        <v>3</v>
      </c>
      <c r="AJ1831">
        <v>120.1666666666667</v>
      </c>
      <c r="AK1831">
        <v>34.442644233489176</v>
      </c>
    </row>
    <row r="1832" spans="1:37">
      <c r="A1832">
        <v>18</v>
      </c>
      <c r="B1832">
        <v>277</v>
      </c>
      <c r="C1832">
        <v>2024</v>
      </c>
      <c r="E1832">
        <v>99</v>
      </c>
      <c r="G1832">
        <v>99</v>
      </c>
      <c r="H1832">
        <v>1</v>
      </c>
      <c r="I1832">
        <v>99</v>
      </c>
      <c r="J1832">
        <v>110</v>
      </c>
      <c r="K1832">
        <v>99</v>
      </c>
      <c r="L1832">
        <v>12</v>
      </c>
      <c r="M1832">
        <v>99</v>
      </c>
      <c r="N1832">
        <v>99</v>
      </c>
      <c r="O1832">
        <v>99</v>
      </c>
      <c r="P1832">
        <v>99</v>
      </c>
      <c r="Q1832">
        <v>6</v>
      </c>
      <c r="R1832">
        <v>6</v>
      </c>
      <c r="S1832">
        <v>12</v>
      </c>
      <c r="T1832">
        <v>9.1666666666666643</v>
      </c>
      <c r="U1832">
        <v>67.600000000000023</v>
      </c>
      <c r="V1832">
        <v>0</v>
      </c>
      <c r="W1832">
        <v>50</v>
      </c>
      <c r="X1832">
        <v>100</v>
      </c>
      <c r="Y1832">
        <v>100</v>
      </c>
      <c r="Z1832">
        <v>100</v>
      </c>
      <c r="AA1832">
        <v>2.3323807579379685</v>
      </c>
      <c r="AB1832">
        <v>0</v>
      </c>
      <c r="AC1832">
        <v>1.8633899812498276</v>
      </c>
      <c r="AE1832">
        <v>96.254106100350782</v>
      </c>
      <c r="AG1832">
        <v>0.98199672667757787</v>
      </c>
      <c r="AH1832">
        <v>1.5930246258984326</v>
      </c>
      <c r="AI1832">
        <v>6</v>
      </c>
      <c r="AJ1832">
        <v>120.95</v>
      </c>
      <c r="AK1832">
        <v>38.362640766929722</v>
      </c>
    </row>
    <row r="1833" spans="1:37">
      <c r="A1833">
        <v>18</v>
      </c>
      <c r="B1833">
        <v>278</v>
      </c>
      <c r="C1833">
        <v>2024</v>
      </c>
      <c r="E1833">
        <v>99</v>
      </c>
      <c r="G1833">
        <v>99</v>
      </c>
      <c r="H1833">
        <v>1</v>
      </c>
      <c r="I1833">
        <v>99</v>
      </c>
      <c r="J1833">
        <v>111</v>
      </c>
      <c r="K1833">
        <v>99</v>
      </c>
      <c r="L1833">
        <v>12</v>
      </c>
      <c r="M1833">
        <v>99</v>
      </c>
      <c r="N1833">
        <v>99</v>
      </c>
      <c r="O1833">
        <v>99</v>
      </c>
      <c r="P1833">
        <v>99</v>
      </c>
      <c r="Q1833">
        <v>9</v>
      </c>
      <c r="R1833">
        <v>10</v>
      </c>
      <c r="S1833">
        <v>12</v>
      </c>
      <c r="T1833">
        <v>9</v>
      </c>
      <c r="U1833">
        <v>66.190000000000012</v>
      </c>
      <c r="V1833">
        <v>0</v>
      </c>
      <c r="W1833">
        <v>60</v>
      </c>
      <c r="X1833">
        <v>100</v>
      </c>
      <c r="Y1833">
        <v>100</v>
      </c>
      <c r="Z1833">
        <v>100</v>
      </c>
      <c r="AA1833">
        <v>4.3091646522264204</v>
      </c>
      <c r="AB1833">
        <v>0</v>
      </c>
      <c r="AC1833">
        <v>1.3416407864998743</v>
      </c>
      <c r="AE1833">
        <v>74.031138407565805</v>
      </c>
      <c r="AG1833">
        <v>1.9011406844106464</v>
      </c>
      <c r="AH1833">
        <v>2.6995391329173297</v>
      </c>
      <c r="AI1833">
        <v>10</v>
      </c>
      <c r="AJ1833">
        <v>121.57</v>
      </c>
      <c r="AK1833">
        <v>36.787571592929837</v>
      </c>
    </row>
    <row r="1834" spans="1:37">
      <c r="A1834">
        <v>18</v>
      </c>
      <c r="B1834">
        <v>279</v>
      </c>
      <c r="C1834">
        <v>2024</v>
      </c>
      <c r="E1834">
        <v>99</v>
      </c>
      <c r="G1834">
        <v>99</v>
      </c>
      <c r="H1834">
        <v>1</v>
      </c>
      <c r="I1834">
        <v>99</v>
      </c>
      <c r="J1834">
        <v>116</v>
      </c>
      <c r="K1834">
        <v>99</v>
      </c>
      <c r="L1834">
        <v>12</v>
      </c>
      <c r="M1834">
        <v>99</v>
      </c>
      <c r="N1834">
        <v>99</v>
      </c>
      <c r="O1834">
        <v>99</v>
      </c>
      <c r="P1834">
        <v>99</v>
      </c>
      <c r="Q1834">
        <v>10</v>
      </c>
      <c r="R1834">
        <v>11</v>
      </c>
      <c r="S1834">
        <v>12</v>
      </c>
      <c r="T1834">
        <v>6.7272727272727284</v>
      </c>
      <c r="U1834">
        <v>62.136363636363633</v>
      </c>
      <c r="V1834">
        <v>0</v>
      </c>
      <c r="W1834">
        <v>18.181818181818183</v>
      </c>
      <c r="X1834">
        <v>100</v>
      </c>
      <c r="Y1834">
        <v>100</v>
      </c>
      <c r="Z1834">
        <v>100</v>
      </c>
      <c r="AA1834">
        <v>7.1079050394322669</v>
      </c>
      <c r="AB1834">
        <v>0</v>
      </c>
      <c r="AC1834">
        <v>2.5616368733827941</v>
      </c>
      <c r="AE1834">
        <v>36.652025291044382</v>
      </c>
      <c r="AG1834">
        <v>2.9972752043596742</v>
      </c>
      <c r="AH1834">
        <v>4.3917985491322407</v>
      </c>
      <c r="AI1834">
        <v>2</v>
      </c>
      <c r="AJ1834">
        <v>121.8</v>
      </c>
      <c r="AK1834">
        <v>37.34498913529373</v>
      </c>
    </row>
    <row r="1835" spans="1:37">
      <c r="A1835">
        <v>18</v>
      </c>
      <c r="B1835">
        <v>280</v>
      </c>
      <c r="C1835">
        <v>2024</v>
      </c>
      <c r="E1835">
        <v>99</v>
      </c>
      <c r="G1835">
        <v>99</v>
      </c>
      <c r="H1835">
        <v>2</v>
      </c>
      <c r="I1835">
        <v>99</v>
      </c>
      <c r="J1835">
        <v>117</v>
      </c>
      <c r="K1835">
        <v>99</v>
      </c>
      <c r="L1835">
        <v>12</v>
      </c>
      <c r="M1835">
        <v>99</v>
      </c>
      <c r="N1835">
        <v>99</v>
      </c>
      <c r="O1835">
        <v>99</v>
      </c>
      <c r="P1835">
        <v>99</v>
      </c>
      <c r="Q1835">
        <v>12</v>
      </c>
      <c r="R1835">
        <v>13</v>
      </c>
      <c r="S1835">
        <v>12</v>
      </c>
      <c r="T1835">
        <v>8.9230769230769216</v>
      </c>
      <c r="U1835">
        <v>59.638461538461549</v>
      </c>
      <c r="V1835">
        <v>0</v>
      </c>
      <c r="W1835">
        <v>61.538461538461519</v>
      </c>
      <c r="X1835">
        <v>100</v>
      </c>
      <c r="Y1835">
        <v>100</v>
      </c>
      <c r="Z1835">
        <v>100</v>
      </c>
      <c r="AA1835">
        <v>7.9268325676912896</v>
      </c>
      <c r="AB1835">
        <v>0</v>
      </c>
      <c r="AC1835">
        <v>2.4006902360503442</v>
      </c>
      <c r="AE1835">
        <v>26.896365118736796</v>
      </c>
      <c r="AG1835">
        <v>3.7356321839080464</v>
      </c>
      <c r="AH1835">
        <v>5.0598132182970383</v>
      </c>
      <c r="AI1835">
        <v>13</v>
      </c>
      <c r="AJ1835">
        <v>120.83076923076921</v>
      </c>
      <c r="AK1835">
        <v>33.675922107746487</v>
      </c>
    </row>
    <row r="1836" spans="1:37">
      <c r="A1836">
        <v>18</v>
      </c>
      <c r="B1836">
        <v>281</v>
      </c>
      <c r="C1836">
        <v>2024</v>
      </c>
      <c r="E1836">
        <v>99</v>
      </c>
      <c r="G1836">
        <v>99</v>
      </c>
      <c r="H1836">
        <v>1</v>
      </c>
      <c r="I1836">
        <v>99</v>
      </c>
      <c r="J1836">
        <v>134</v>
      </c>
      <c r="K1836">
        <v>99</v>
      </c>
      <c r="L1836">
        <v>12</v>
      </c>
      <c r="M1836">
        <v>99</v>
      </c>
      <c r="N1836">
        <v>99</v>
      </c>
      <c r="O1836">
        <v>99</v>
      </c>
      <c r="P1836">
        <v>99</v>
      </c>
      <c r="Q1836">
        <v>4</v>
      </c>
      <c r="R1836">
        <v>4</v>
      </c>
      <c r="S1836">
        <v>12</v>
      </c>
      <c r="T1836">
        <v>10</v>
      </c>
      <c r="U1836">
        <v>61.725000000000001</v>
      </c>
      <c r="V1836">
        <v>0</v>
      </c>
      <c r="W1836">
        <v>75</v>
      </c>
      <c r="X1836">
        <v>100</v>
      </c>
      <c r="Y1836">
        <v>100</v>
      </c>
      <c r="Z1836">
        <v>100</v>
      </c>
      <c r="AA1836">
        <v>4.4194880925283799</v>
      </c>
      <c r="AB1836">
        <v>0</v>
      </c>
      <c r="AC1836">
        <v>1.2247448713915889</v>
      </c>
      <c r="AE1836">
        <v>55.886611878918472</v>
      </c>
      <c r="AG1836">
        <v>0.73664825046040516</v>
      </c>
      <c r="AH1836">
        <v>1.071837882892269</v>
      </c>
      <c r="AI1836">
        <v>4</v>
      </c>
      <c r="AJ1836">
        <v>118.47499999999999</v>
      </c>
      <c r="AK1836">
        <v>37.096009106688243</v>
      </c>
    </row>
    <row r="1837" spans="1:37">
      <c r="A1837">
        <v>18</v>
      </c>
      <c r="B1837">
        <v>282</v>
      </c>
      <c r="C1837">
        <v>2024</v>
      </c>
      <c r="E1837">
        <v>99</v>
      </c>
      <c r="G1837">
        <v>99</v>
      </c>
      <c r="H1837">
        <v>2</v>
      </c>
      <c r="I1837">
        <v>99</v>
      </c>
      <c r="J1837">
        <v>141</v>
      </c>
      <c r="K1837">
        <v>99</v>
      </c>
      <c r="L1837">
        <v>12</v>
      </c>
      <c r="M1837">
        <v>99</v>
      </c>
      <c r="N1837">
        <v>99</v>
      </c>
      <c r="O1837">
        <v>99</v>
      </c>
      <c r="P1837">
        <v>99</v>
      </c>
      <c r="Q1837">
        <v>6</v>
      </c>
      <c r="R1837">
        <v>7</v>
      </c>
      <c r="S1837">
        <v>12</v>
      </c>
      <c r="T1837">
        <v>10.714285714285712</v>
      </c>
      <c r="U1837">
        <v>60.857142857142847</v>
      </c>
      <c r="V1837">
        <v>0</v>
      </c>
      <c r="W1837">
        <v>85.714285714285694</v>
      </c>
      <c r="X1837">
        <v>100</v>
      </c>
      <c r="Y1837">
        <v>100</v>
      </c>
      <c r="Z1837">
        <v>100</v>
      </c>
      <c r="AA1837">
        <v>9.0998990799517259</v>
      </c>
      <c r="AB1837">
        <v>0</v>
      </c>
      <c r="AC1837">
        <v>1.8294640678379619</v>
      </c>
      <c r="AE1837">
        <v>15.88724019506256</v>
      </c>
      <c r="AG1837">
        <v>1.3461538461538465</v>
      </c>
      <c r="AH1837">
        <v>1.9747088926796703</v>
      </c>
      <c r="AI1837">
        <v>6</v>
      </c>
      <c r="AJ1837">
        <v>118.56666666666663</v>
      </c>
      <c r="AK1837">
        <v>37.253178605785301</v>
      </c>
    </row>
    <row r="1838" spans="1:37">
      <c r="A1838">
        <v>18</v>
      </c>
      <c r="B1838">
        <v>283</v>
      </c>
      <c r="C1838">
        <v>2024</v>
      </c>
      <c r="E1838">
        <v>99</v>
      </c>
      <c r="G1838">
        <v>99</v>
      </c>
      <c r="H1838">
        <v>2</v>
      </c>
      <c r="I1838">
        <v>99</v>
      </c>
      <c r="J1838">
        <v>143</v>
      </c>
      <c r="K1838">
        <v>99</v>
      </c>
      <c r="L1838">
        <v>12</v>
      </c>
      <c r="M1838">
        <v>99</v>
      </c>
      <c r="N1838">
        <v>99</v>
      </c>
      <c r="O1838">
        <v>99</v>
      </c>
      <c r="P1838">
        <v>99</v>
      </c>
      <c r="R1838">
        <v>0</v>
      </c>
    </row>
    <row r="1839" spans="1:37">
      <c r="A1839">
        <v>18</v>
      </c>
      <c r="B1839">
        <v>284</v>
      </c>
      <c r="C1839">
        <v>2024</v>
      </c>
      <c r="E1839">
        <v>99</v>
      </c>
      <c r="G1839">
        <v>99</v>
      </c>
      <c r="H1839">
        <v>2</v>
      </c>
      <c r="I1839">
        <v>99</v>
      </c>
      <c r="J1839">
        <v>147</v>
      </c>
      <c r="K1839">
        <v>99</v>
      </c>
      <c r="L1839">
        <v>12</v>
      </c>
      <c r="M1839">
        <v>99</v>
      </c>
      <c r="N1839">
        <v>99</v>
      </c>
      <c r="O1839">
        <v>99</v>
      </c>
      <c r="P1839">
        <v>99</v>
      </c>
      <c r="Q1839">
        <v>1</v>
      </c>
      <c r="R1839">
        <v>1</v>
      </c>
      <c r="S1839">
        <v>12</v>
      </c>
      <c r="T1839">
        <v>9</v>
      </c>
      <c r="U1839">
        <v>58.1</v>
      </c>
      <c r="V1839">
        <v>0</v>
      </c>
      <c r="W1839">
        <v>100</v>
      </c>
      <c r="X1839">
        <v>100</v>
      </c>
      <c r="Y1839">
        <v>100</v>
      </c>
      <c r="Z1839">
        <v>100</v>
      </c>
      <c r="AA1839">
        <v>0</v>
      </c>
      <c r="AB1839">
        <v>0</v>
      </c>
      <c r="AC1839">
        <v>0</v>
      </c>
      <c r="AG1839">
        <v>2.0408163265306123</v>
      </c>
      <c r="AH1839">
        <v>2.8419096067305798</v>
      </c>
      <c r="AI1839">
        <v>1</v>
      </c>
      <c r="AJ1839">
        <v>119.4</v>
      </c>
      <c r="AK1839">
        <v>34.132111211531189</v>
      </c>
    </row>
    <row r="1840" spans="1:37">
      <c r="A1840">
        <v>18</v>
      </c>
      <c r="B1840">
        <v>285</v>
      </c>
      <c r="C1840">
        <v>2024</v>
      </c>
      <c r="E1840">
        <v>99</v>
      </c>
      <c r="G1840">
        <v>99</v>
      </c>
      <c r="H1840">
        <v>1</v>
      </c>
      <c r="I1840">
        <v>99</v>
      </c>
      <c r="J1840">
        <v>155</v>
      </c>
      <c r="K1840">
        <v>99</v>
      </c>
      <c r="L1840">
        <v>12</v>
      </c>
      <c r="M1840">
        <v>99</v>
      </c>
      <c r="N1840">
        <v>99</v>
      </c>
      <c r="O1840">
        <v>99</v>
      </c>
      <c r="P1840">
        <v>99</v>
      </c>
      <c r="Q1840">
        <v>5</v>
      </c>
      <c r="R1840">
        <v>6</v>
      </c>
      <c r="S1840">
        <v>12</v>
      </c>
      <c r="T1840">
        <v>10.166666666666664</v>
      </c>
      <c r="U1840">
        <v>65.733333333333348</v>
      </c>
      <c r="V1840">
        <v>0</v>
      </c>
      <c r="W1840">
        <v>66.666666666666686</v>
      </c>
      <c r="X1840">
        <v>100</v>
      </c>
      <c r="Y1840">
        <v>100</v>
      </c>
      <c r="Z1840">
        <v>100</v>
      </c>
      <c r="AA1840">
        <v>8.0068026632912606</v>
      </c>
      <c r="AB1840">
        <v>0</v>
      </c>
      <c r="AC1840">
        <v>2.5440562537456257</v>
      </c>
      <c r="AE1840">
        <v>21.737018810763157</v>
      </c>
      <c r="AG1840">
        <v>3.0303030303030303</v>
      </c>
      <c r="AH1840">
        <v>4.2949862786949531</v>
      </c>
      <c r="AI1840">
        <v>6</v>
      </c>
      <c r="AJ1840">
        <v>124.06666666666663</v>
      </c>
      <c r="AK1840">
        <v>34.294619349904423</v>
      </c>
    </row>
    <row r="1841" spans="1:37">
      <c r="A1841">
        <v>18</v>
      </c>
      <c r="B1841">
        <v>286</v>
      </c>
      <c r="C1841">
        <v>2024</v>
      </c>
      <c r="E1841">
        <v>99</v>
      </c>
      <c r="G1841">
        <v>99</v>
      </c>
      <c r="H1841">
        <v>2</v>
      </c>
      <c r="I1841">
        <v>99</v>
      </c>
      <c r="J1841">
        <v>160</v>
      </c>
      <c r="K1841">
        <v>99</v>
      </c>
      <c r="L1841">
        <v>12</v>
      </c>
      <c r="M1841">
        <v>99</v>
      </c>
      <c r="N1841">
        <v>99</v>
      </c>
      <c r="O1841">
        <v>99</v>
      </c>
      <c r="P1841">
        <v>99</v>
      </c>
      <c r="R1841">
        <v>0</v>
      </c>
    </row>
    <row r="1842" spans="1:37">
      <c r="A1842">
        <v>18</v>
      </c>
      <c r="B1842">
        <v>287</v>
      </c>
      <c r="C1842">
        <v>2024</v>
      </c>
      <c r="E1842">
        <v>99</v>
      </c>
      <c r="G1842">
        <v>99</v>
      </c>
      <c r="H1842">
        <v>1</v>
      </c>
      <c r="I1842">
        <v>99</v>
      </c>
      <c r="J1842">
        <v>171</v>
      </c>
      <c r="K1842">
        <v>99</v>
      </c>
      <c r="L1842">
        <v>12</v>
      </c>
      <c r="M1842">
        <v>99</v>
      </c>
      <c r="N1842">
        <v>99</v>
      </c>
      <c r="O1842">
        <v>99</v>
      </c>
      <c r="P1842">
        <v>99</v>
      </c>
      <c r="R1842">
        <v>0</v>
      </c>
    </row>
    <row r="1843" spans="1:37">
      <c r="A1843">
        <v>18</v>
      </c>
      <c r="B1843">
        <v>288</v>
      </c>
      <c r="C1843">
        <v>2024</v>
      </c>
      <c r="E1843">
        <v>99</v>
      </c>
      <c r="G1843">
        <v>99</v>
      </c>
      <c r="H1843">
        <v>2</v>
      </c>
      <c r="I1843">
        <v>99</v>
      </c>
      <c r="J1843">
        <v>175</v>
      </c>
      <c r="K1843">
        <v>99</v>
      </c>
      <c r="L1843">
        <v>12</v>
      </c>
      <c r="M1843">
        <v>99</v>
      </c>
      <c r="N1843">
        <v>99</v>
      </c>
      <c r="O1843">
        <v>99</v>
      </c>
      <c r="P1843">
        <v>99</v>
      </c>
      <c r="Q1843">
        <v>5</v>
      </c>
      <c r="R1843">
        <v>5</v>
      </c>
      <c r="S1843">
        <v>12</v>
      </c>
      <c r="T1843">
        <v>9.1999999999999993</v>
      </c>
      <c r="U1843">
        <v>60.500000000000014</v>
      </c>
      <c r="V1843">
        <v>0</v>
      </c>
      <c r="W1843">
        <v>80</v>
      </c>
      <c r="X1843">
        <v>100</v>
      </c>
      <c r="Y1843">
        <v>100</v>
      </c>
      <c r="Z1843">
        <v>100</v>
      </c>
      <c r="AA1843">
        <v>5.2478567053606451</v>
      </c>
      <c r="AB1843">
        <v>0</v>
      </c>
      <c r="AC1843">
        <v>0.74833147735479744</v>
      </c>
      <c r="AE1843">
        <v>30.556616567602759</v>
      </c>
      <c r="AG1843">
        <v>5.2083333333333321</v>
      </c>
      <c r="AH1843">
        <v>7.7056321165651998</v>
      </c>
      <c r="AI1843">
        <v>0</v>
      </c>
    </row>
    <row r="1844" spans="1:37">
      <c r="A1844">
        <v>18</v>
      </c>
      <c r="B1844">
        <v>289</v>
      </c>
      <c r="C1844">
        <v>2024</v>
      </c>
      <c r="E1844">
        <v>99</v>
      </c>
      <c r="G1844">
        <v>99</v>
      </c>
      <c r="H1844">
        <v>2</v>
      </c>
      <c r="I1844">
        <v>99</v>
      </c>
      <c r="J1844">
        <v>177</v>
      </c>
      <c r="K1844">
        <v>99</v>
      </c>
      <c r="L1844">
        <v>12</v>
      </c>
      <c r="M1844">
        <v>99</v>
      </c>
      <c r="N1844">
        <v>99</v>
      </c>
      <c r="O1844">
        <v>99</v>
      </c>
      <c r="P1844">
        <v>99</v>
      </c>
      <c r="R1844">
        <v>0</v>
      </c>
    </row>
    <row r="1845" spans="1:37">
      <c r="A1845">
        <v>18</v>
      </c>
      <c r="B1845">
        <v>290</v>
      </c>
      <c r="C1845">
        <v>2024</v>
      </c>
      <c r="E1845">
        <v>99</v>
      </c>
      <c r="G1845">
        <v>99</v>
      </c>
      <c r="H1845">
        <v>2</v>
      </c>
      <c r="I1845">
        <v>99</v>
      </c>
      <c r="J1845">
        <v>178</v>
      </c>
      <c r="K1845">
        <v>99</v>
      </c>
      <c r="L1845">
        <v>12</v>
      </c>
      <c r="M1845">
        <v>99</v>
      </c>
      <c r="N1845">
        <v>99</v>
      </c>
      <c r="O1845">
        <v>99</v>
      </c>
      <c r="P1845">
        <v>99</v>
      </c>
      <c r="R1845">
        <v>0</v>
      </c>
    </row>
    <row r="1846" spans="1:37">
      <c r="A1846">
        <v>18</v>
      </c>
      <c r="B1846">
        <v>291</v>
      </c>
      <c r="C1846">
        <v>2024</v>
      </c>
      <c r="E1846">
        <v>99</v>
      </c>
      <c r="G1846">
        <v>99</v>
      </c>
      <c r="H1846">
        <v>2</v>
      </c>
      <c r="I1846">
        <v>99</v>
      </c>
      <c r="J1846">
        <v>181</v>
      </c>
      <c r="K1846">
        <v>99</v>
      </c>
      <c r="L1846">
        <v>12</v>
      </c>
      <c r="M1846">
        <v>99</v>
      </c>
      <c r="N1846">
        <v>99</v>
      </c>
      <c r="O1846">
        <v>99</v>
      </c>
      <c r="P1846">
        <v>99</v>
      </c>
      <c r="Q1846">
        <v>1</v>
      </c>
      <c r="R1846">
        <v>1</v>
      </c>
      <c r="S1846">
        <v>12</v>
      </c>
      <c r="T1846">
        <v>7</v>
      </c>
      <c r="U1846">
        <v>70.8</v>
      </c>
      <c r="V1846">
        <v>0</v>
      </c>
      <c r="W1846">
        <v>0</v>
      </c>
      <c r="X1846">
        <v>100</v>
      </c>
      <c r="Y1846">
        <v>100</v>
      </c>
      <c r="Z1846">
        <v>100</v>
      </c>
      <c r="AA1846">
        <v>0</v>
      </c>
      <c r="AB1846">
        <v>0</v>
      </c>
      <c r="AC1846">
        <v>0</v>
      </c>
      <c r="AG1846">
        <v>0.52083333333333348</v>
      </c>
      <c r="AH1846">
        <v>1.0576161809300451</v>
      </c>
      <c r="AI1846">
        <v>0</v>
      </c>
    </row>
    <row r="1847" spans="1:37">
      <c r="A1847">
        <v>18</v>
      </c>
      <c r="B1847">
        <v>292</v>
      </c>
      <c r="C1847">
        <v>2024</v>
      </c>
      <c r="E1847">
        <v>99</v>
      </c>
      <c r="G1847">
        <v>99</v>
      </c>
      <c r="H1847">
        <v>1</v>
      </c>
      <c r="I1847">
        <v>99</v>
      </c>
      <c r="J1847">
        <v>262</v>
      </c>
      <c r="K1847">
        <v>99</v>
      </c>
      <c r="L1847">
        <v>12</v>
      </c>
      <c r="M1847">
        <v>99</v>
      </c>
      <c r="N1847">
        <v>99</v>
      </c>
      <c r="O1847">
        <v>99</v>
      </c>
      <c r="P1847">
        <v>99</v>
      </c>
      <c r="R1847">
        <v>0</v>
      </c>
    </row>
    <row r="1848" spans="1:37">
      <c r="A1848">
        <v>18</v>
      </c>
      <c r="B1848">
        <v>293</v>
      </c>
      <c r="C1848">
        <v>2024</v>
      </c>
      <c r="E1848">
        <v>99</v>
      </c>
      <c r="G1848">
        <v>99</v>
      </c>
      <c r="H1848">
        <v>2</v>
      </c>
      <c r="I1848">
        <v>99</v>
      </c>
      <c r="J1848">
        <v>267</v>
      </c>
      <c r="K1848">
        <v>99</v>
      </c>
      <c r="L1848">
        <v>12</v>
      </c>
      <c r="M1848">
        <v>99</v>
      </c>
      <c r="N1848">
        <v>99</v>
      </c>
      <c r="O1848">
        <v>99</v>
      </c>
      <c r="P1848">
        <v>99</v>
      </c>
      <c r="R1848">
        <v>0</v>
      </c>
    </row>
    <row r="1849" spans="1:37">
      <c r="A1849">
        <v>18</v>
      </c>
      <c r="B1849">
        <v>294</v>
      </c>
      <c r="C1849">
        <v>2024</v>
      </c>
      <c r="E1849">
        <v>99</v>
      </c>
      <c r="G1849">
        <v>99</v>
      </c>
      <c r="H1849">
        <v>1</v>
      </c>
      <c r="I1849">
        <v>99</v>
      </c>
      <c r="J1849">
        <v>309</v>
      </c>
      <c r="K1849">
        <v>99</v>
      </c>
      <c r="L1849">
        <v>12</v>
      </c>
      <c r="M1849">
        <v>99</v>
      </c>
      <c r="N1849">
        <v>99</v>
      </c>
      <c r="O1849">
        <v>99</v>
      </c>
      <c r="P1849">
        <v>99</v>
      </c>
      <c r="Q1849">
        <v>6</v>
      </c>
      <c r="R1849">
        <v>6</v>
      </c>
      <c r="S1849">
        <v>12</v>
      </c>
      <c r="T1849">
        <v>9.8333333333333357</v>
      </c>
      <c r="U1849">
        <v>66.833333333333314</v>
      </c>
      <c r="V1849">
        <v>0</v>
      </c>
      <c r="W1849">
        <v>83.333333333333314</v>
      </c>
      <c r="X1849">
        <v>100</v>
      </c>
      <c r="Y1849">
        <v>100</v>
      </c>
      <c r="Z1849">
        <v>100</v>
      </c>
      <c r="AA1849">
        <v>5.3102626007467828</v>
      </c>
      <c r="AB1849">
        <v>0</v>
      </c>
      <c r="AC1849">
        <v>1.0671873729054688</v>
      </c>
      <c r="AE1849">
        <v>85.680551134731985</v>
      </c>
      <c r="AG1849">
        <v>1.6216216216216219</v>
      </c>
      <c r="AH1849">
        <v>2.5814176553517729</v>
      </c>
      <c r="AI1849">
        <v>6</v>
      </c>
      <c r="AJ1849">
        <v>123.98333333333331</v>
      </c>
      <c r="AK1849">
        <v>35.124224167840723</v>
      </c>
    </row>
    <row r="1850" spans="1:37">
      <c r="A1850">
        <v>18</v>
      </c>
      <c r="B1850">
        <v>295</v>
      </c>
      <c r="C1850">
        <v>2024</v>
      </c>
      <c r="E1850">
        <v>99</v>
      </c>
      <c r="G1850">
        <v>99</v>
      </c>
      <c r="H1850">
        <v>2</v>
      </c>
      <c r="I1850">
        <v>99</v>
      </c>
      <c r="J1850">
        <v>470</v>
      </c>
      <c r="K1850">
        <v>99</v>
      </c>
      <c r="L1850">
        <v>12</v>
      </c>
      <c r="M1850">
        <v>99</v>
      </c>
      <c r="N1850">
        <v>99</v>
      </c>
      <c r="O1850">
        <v>99</v>
      </c>
      <c r="P1850">
        <v>99</v>
      </c>
      <c r="Q1850">
        <v>1</v>
      </c>
      <c r="R1850">
        <v>1</v>
      </c>
      <c r="S1850">
        <v>12</v>
      </c>
      <c r="T1850">
        <v>14</v>
      </c>
      <c r="U1850">
        <v>52.1</v>
      </c>
      <c r="V1850">
        <v>0</v>
      </c>
      <c r="W1850">
        <v>100</v>
      </c>
      <c r="X1850">
        <v>100</v>
      </c>
      <c r="Y1850">
        <v>100</v>
      </c>
      <c r="Z1850">
        <v>100</v>
      </c>
      <c r="AA1850">
        <v>0</v>
      </c>
      <c r="AB1850">
        <v>0</v>
      </c>
      <c r="AC1850">
        <v>0</v>
      </c>
      <c r="AG1850">
        <v>1.3698630136986301</v>
      </c>
      <c r="AH1850">
        <v>1.86979615274189</v>
      </c>
      <c r="AI1850">
        <v>1</v>
      </c>
      <c r="AJ1850">
        <v>119.7</v>
      </c>
      <c r="AK1850">
        <v>30.377726806284446</v>
      </c>
    </row>
    <row r="1851" spans="1:37">
      <c r="A1851">
        <v>18</v>
      </c>
      <c r="B1851">
        <v>296</v>
      </c>
      <c r="C1851">
        <v>2024</v>
      </c>
      <c r="E1851">
        <v>99</v>
      </c>
      <c r="G1851">
        <v>99</v>
      </c>
      <c r="H1851">
        <v>2</v>
      </c>
      <c r="I1851">
        <v>99</v>
      </c>
      <c r="J1851">
        <v>629</v>
      </c>
      <c r="K1851">
        <v>99</v>
      </c>
      <c r="L1851">
        <v>12</v>
      </c>
      <c r="M1851">
        <v>99</v>
      </c>
      <c r="N1851">
        <v>99</v>
      </c>
      <c r="O1851">
        <v>99</v>
      </c>
      <c r="P1851">
        <v>99</v>
      </c>
      <c r="R1851">
        <v>0</v>
      </c>
    </row>
    <row r="1852" spans="1:37">
      <c r="A1852">
        <v>18</v>
      </c>
      <c r="B1852">
        <v>297</v>
      </c>
      <c r="C1852">
        <v>2024</v>
      </c>
      <c r="E1852">
        <v>99</v>
      </c>
      <c r="G1852">
        <v>99</v>
      </c>
      <c r="H1852">
        <v>1</v>
      </c>
      <c r="I1852">
        <v>99</v>
      </c>
      <c r="J1852">
        <v>643</v>
      </c>
      <c r="K1852">
        <v>99</v>
      </c>
      <c r="L1852">
        <v>12</v>
      </c>
      <c r="M1852">
        <v>99</v>
      </c>
      <c r="N1852">
        <v>99</v>
      </c>
      <c r="O1852">
        <v>99</v>
      </c>
      <c r="P1852">
        <v>99</v>
      </c>
      <c r="R1852">
        <v>0</v>
      </c>
    </row>
    <row r="1853" spans="1:37">
      <c r="A1853">
        <v>18</v>
      </c>
      <c r="B1853">
        <v>298</v>
      </c>
      <c r="C1853">
        <v>2024</v>
      </c>
      <c r="E1853">
        <v>99</v>
      </c>
      <c r="G1853">
        <v>99</v>
      </c>
      <c r="H1853">
        <v>2</v>
      </c>
      <c r="I1853">
        <v>99</v>
      </c>
      <c r="J1853">
        <v>704</v>
      </c>
      <c r="K1853">
        <v>99</v>
      </c>
      <c r="L1853">
        <v>12</v>
      </c>
      <c r="M1853">
        <v>99</v>
      </c>
      <c r="N1853">
        <v>99</v>
      </c>
      <c r="O1853">
        <v>99</v>
      </c>
      <c r="P1853">
        <v>99</v>
      </c>
      <c r="R1853">
        <v>0</v>
      </c>
    </row>
    <row r="1854" spans="1:37">
      <c r="A1854">
        <v>18</v>
      </c>
      <c r="B1854">
        <v>299</v>
      </c>
      <c r="C1854">
        <v>2024</v>
      </c>
      <c r="E1854">
        <v>99</v>
      </c>
      <c r="G1854">
        <v>99</v>
      </c>
      <c r="H1854">
        <v>1</v>
      </c>
      <c r="I1854">
        <v>99</v>
      </c>
      <c r="J1854">
        <v>802</v>
      </c>
      <c r="K1854">
        <v>99</v>
      </c>
      <c r="L1854">
        <v>12</v>
      </c>
      <c r="M1854">
        <v>99</v>
      </c>
      <c r="N1854">
        <v>99</v>
      </c>
      <c r="O1854">
        <v>99</v>
      </c>
      <c r="P1854">
        <v>99</v>
      </c>
      <c r="Q1854">
        <v>2</v>
      </c>
      <c r="R1854">
        <v>2</v>
      </c>
      <c r="S1854">
        <v>12</v>
      </c>
      <c r="T1854">
        <v>7.5</v>
      </c>
      <c r="U1854">
        <v>57.95</v>
      </c>
      <c r="V1854">
        <v>0</v>
      </c>
      <c r="W1854">
        <v>0</v>
      </c>
      <c r="X1854">
        <v>100</v>
      </c>
      <c r="Y1854">
        <v>100</v>
      </c>
      <c r="Z1854">
        <v>100</v>
      </c>
      <c r="AA1854">
        <v>2.9499999999999007</v>
      </c>
      <c r="AB1854">
        <v>0</v>
      </c>
      <c r="AC1854">
        <v>0.5</v>
      </c>
      <c r="AE1854">
        <v>-100.00000000000487</v>
      </c>
      <c r="AG1854">
        <v>4.6511627906976756</v>
      </c>
      <c r="AH1854">
        <v>6.1338978565758122</v>
      </c>
      <c r="AI1854">
        <v>2</v>
      </c>
      <c r="AJ1854">
        <v>117.5</v>
      </c>
      <c r="AK1854">
        <v>35.706495467364405</v>
      </c>
    </row>
    <row r="1855" spans="1:37">
      <c r="A1855">
        <v>18</v>
      </c>
      <c r="B1855">
        <v>300</v>
      </c>
      <c r="C1855">
        <v>2024</v>
      </c>
      <c r="E1855">
        <v>99</v>
      </c>
      <c r="G1855">
        <v>99</v>
      </c>
      <c r="H1855">
        <v>1</v>
      </c>
      <c r="I1855">
        <v>99</v>
      </c>
      <c r="J1855">
        <v>103</v>
      </c>
      <c r="K1855">
        <v>99</v>
      </c>
      <c r="L1855">
        <v>13</v>
      </c>
      <c r="M1855">
        <v>99</v>
      </c>
      <c r="N1855">
        <v>99</v>
      </c>
      <c r="O1855">
        <v>99</v>
      </c>
      <c r="P1855">
        <v>99</v>
      </c>
      <c r="R1855">
        <v>0</v>
      </c>
    </row>
    <row r="1856" spans="1:37">
      <c r="A1856">
        <v>18</v>
      </c>
      <c r="B1856">
        <v>301</v>
      </c>
      <c r="C1856">
        <v>2024</v>
      </c>
      <c r="E1856">
        <v>99</v>
      </c>
      <c r="G1856">
        <v>99</v>
      </c>
      <c r="H1856">
        <v>2</v>
      </c>
      <c r="I1856">
        <v>99</v>
      </c>
      <c r="J1856">
        <v>106</v>
      </c>
      <c r="K1856">
        <v>99</v>
      </c>
      <c r="L1856">
        <v>13</v>
      </c>
      <c r="M1856">
        <v>99</v>
      </c>
      <c r="N1856">
        <v>99</v>
      </c>
      <c r="O1856">
        <v>99</v>
      </c>
      <c r="P1856">
        <v>99</v>
      </c>
      <c r="Q1856">
        <v>2</v>
      </c>
      <c r="R1856">
        <v>2</v>
      </c>
      <c r="S1856">
        <v>13</v>
      </c>
      <c r="T1856">
        <v>13</v>
      </c>
      <c r="U1856">
        <v>68.900000000000006</v>
      </c>
      <c r="V1856">
        <v>0</v>
      </c>
      <c r="W1856">
        <v>100</v>
      </c>
      <c r="X1856">
        <v>100</v>
      </c>
      <c r="Y1856">
        <v>100</v>
      </c>
      <c r="Z1856">
        <v>100</v>
      </c>
      <c r="AA1856">
        <v>1.3999999999996877</v>
      </c>
      <c r="AB1856">
        <v>0</v>
      </c>
      <c r="AC1856">
        <v>0</v>
      </c>
      <c r="AG1856">
        <v>1.2269938650306749</v>
      </c>
      <c r="AH1856">
        <v>1.9561082247395172</v>
      </c>
      <c r="AI1856">
        <v>2</v>
      </c>
      <c r="AJ1856">
        <v>123.5</v>
      </c>
      <c r="AK1856">
        <v>36.603416159088447</v>
      </c>
    </row>
    <row r="1857" spans="1:37">
      <c r="A1857">
        <v>18</v>
      </c>
      <c r="B1857">
        <v>302</v>
      </c>
      <c r="C1857">
        <v>2024</v>
      </c>
      <c r="E1857">
        <v>99</v>
      </c>
      <c r="G1857">
        <v>99</v>
      </c>
      <c r="H1857">
        <v>1</v>
      </c>
      <c r="I1857">
        <v>99</v>
      </c>
      <c r="J1857">
        <v>110</v>
      </c>
      <c r="K1857">
        <v>99</v>
      </c>
      <c r="L1857">
        <v>13</v>
      </c>
      <c r="M1857">
        <v>99</v>
      </c>
      <c r="N1857">
        <v>99</v>
      </c>
      <c r="O1857">
        <v>99</v>
      </c>
      <c r="P1857">
        <v>99</v>
      </c>
      <c r="Q1857">
        <v>1</v>
      </c>
      <c r="R1857">
        <v>1</v>
      </c>
      <c r="S1857">
        <v>13</v>
      </c>
      <c r="T1857">
        <v>9</v>
      </c>
      <c r="U1857">
        <v>57.4</v>
      </c>
      <c r="V1857">
        <v>0</v>
      </c>
      <c r="W1857">
        <v>100</v>
      </c>
      <c r="X1857">
        <v>100</v>
      </c>
      <c r="Y1857">
        <v>100</v>
      </c>
      <c r="Z1857">
        <v>100</v>
      </c>
      <c r="AA1857">
        <v>0</v>
      </c>
      <c r="AB1857">
        <v>0</v>
      </c>
      <c r="AC1857">
        <v>0</v>
      </c>
      <c r="AG1857">
        <v>0.16366612111292964</v>
      </c>
      <c r="AH1857">
        <v>0.22544283413848631</v>
      </c>
      <c r="AI1857">
        <v>1</v>
      </c>
      <c r="AJ1857">
        <v>120</v>
      </c>
      <c r="AK1857">
        <v>33.217592592592588</v>
      </c>
    </row>
    <row r="1858" spans="1:37">
      <c r="A1858">
        <v>18</v>
      </c>
      <c r="B1858">
        <v>303</v>
      </c>
      <c r="C1858">
        <v>2024</v>
      </c>
      <c r="E1858">
        <v>99</v>
      </c>
      <c r="G1858">
        <v>99</v>
      </c>
      <c r="H1858">
        <v>1</v>
      </c>
      <c r="I1858">
        <v>99</v>
      </c>
      <c r="J1858">
        <v>111</v>
      </c>
      <c r="K1858">
        <v>99</v>
      </c>
      <c r="L1858">
        <v>13</v>
      </c>
      <c r="M1858">
        <v>99</v>
      </c>
      <c r="N1858">
        <v>99</v>
      </c>
      <c r="O1858">
        <v>99</v>
      </c>
      <c r="P1858">
        <v>99</v>
      </c>
      <c r="Q1858">
        <v>3</v>
      </c>
      <c r="R1858">
        <v>3</v>
      </c>
      <c r="S1858">
        <v>13</v>
      </c>
      <c r="T1858">
        <v>10.666666666666664</v>
      </c>
      <c r="U1858">
        <v>66.366666666666646</v>
      </c>
      <c r="V1858">
        <v>0</v>
      </c>
      <c r="W1858">
        <v>66.666666666666686</v>
      </c>
      <c r="X1858">
        <v>100</v>
      </c>
      <c r="Y1858">
        <v>100</v>
      </c>
      <c r="Z1858">
        <v>100</v>
      </c>
      <c r="AA1858">
        <v>5.5763389025019121</v>
      </c>
      <c r="AB1858">
        <v>0</v>
      </c>
      <c r="AC1858">
        <v>2.6246692913372716</v>
      </c>
      <c r="AE1858">
        <v>-89.580967297968257</v>
      </c>
      <c r="AG1858">
        <v>0.57034220532319413</v>
      </c>
      <c r="AH1858">
        <v>0.81202332884701633</v>
      </c>
      <c r="AI1858">
        <v>3</v>
      </c>
      <c r="AJ1858">
        <v>120.8333333333333</v>
      </c>
      <c r="AK1858">
        <v>37.616311819335671</v>
      </c>
    </row>
    <row r="1859" spans="1:37">
      <c r="A1859">
        <v>18</v>
      </c>
      <c r="B1859">
        <v>304</v>
      </c>
      <c r="C1859">
        <v>2024</v>
      </c>
      <c r="E1859">
        <v>99</v>
      </c>
      <c r="G1859">
        <v>99</v>
      </c>
      <c r="H1859">
        <v>1</v>
      </c>
      <c r="I1859">
        <v>99</v>
      </c>
      <c r="J1859">
        <v>116</v>
      </c>
      <c r="K1859">
        <v>99</v>
      </c>
      <c r="L1859">
        <v>13</v>
      </c>
      <c r="M1859">
        <v>99</v>
      </c>
      <c r="N1859">
        <v>99</v>
      </c>
      <c r="O1859">
        <v>99</v>
      </c>
      <c r="P1859">
        <v>99</v>
      </c>
      <c r="Q1859">
        <v>1</v>
      </c>
      <c r="R1859">
        <v>1</v>
      </c>
      <c r="S1859">
        <v>13</v>
      </c>
      <c r="T1859">
        <v>7</v>
      </c>
      <c r="U1859">
        <v>65.2</v>
      </c>
      <c r="V1859">
        <v>0</v>
      </c>
      <c r="W1859">
        <v>0</v>
      </c>
      <c r="X1859">
        <v>100</v>
      </c>
      <c r="Y1859">
        <v>100</v>
      </c>
      <c r="Z1859">
        <v>100</v>
      </c>
      <c r="AA1859">
        <v>0</v>
      </c>
      <c r="AB1859">
        <v>0</v>
      </c>
      <c r="AC1859">
        <v>0</v>
      </c>
      <c r="AG1859">
        <v>0.27247956403269757</v>
      </c>
      <c r="AH1859">
        <v>0.41893967140222699</v>
      </c>
      <c r="AI1859">
        <v>0</v>
      </c>
    </row>
    <row r="1860" spans="1:37">
      <c r="A1860">
        <v>18</v>
      </c>
      <c r="B1860">
        <v>305</v>
      </c>
      <c r="C1860">
        <v>2024</v>
      </c>
      <c r="E1860">
        <v>99</v>
      </c>
      <c r="G1860">
        <v>99</v>
      </c>
      <c r="H1860">
        <v>2</v>
      </c>
      <c r="I1860">
        <v>99</v>
      </c>
      <c r="J1860">
        <v>117</v>
      </c>
      <c r="K1860">
        <v>99</v>
      </c>
      <c r="L1860">
        <v>13</v>
      </c>
      <c r="M1860">
        <v>99</v>
      </c>
      <c r="N1860">
        <v>99</v>
      </c>
      <c r="O1860">
        <v>99</v>
      </c>
      <c r="P1860">
        <v>99</v>
      </c>
      <c r="Q1860">
        <v>1</v>
      </c>
      <c r="R1860">
        <v>1</v>
      </c>
      <c r="S1860">
        <v>13</v>
      </c>
      <c r="T1860">
        <v>13</v>
      </c>
      <c r="U1860">
        <v>63.5</v>
      </c>
      <c r="V1860">
        <v>0</v>
      </c>
      <c r="W1860">
        <v>100</v>
      </c>
      <c r="X1860">
        <v>100</v>
      </c>
      <c r="Y1860">
        <v>100</v>
      </c>
      <c r="Z1860">
        <v>100</v>
      </c>
      <c r="AA1860">
        <v>0</v>
      </c>
      <c r="AB1860">
        <v>0</v>
      </c>
      <c r="AC1860">
        <v>0</v>
      </c>
      <c r="AG1860">
        <v>0.2873563218390805</v>
      </c>
      <c r="AH1860">
        <v>0.4144178245348405</v>
      </c>
      <c r="AI1860">
        <v>1</v>
      </c>
      <c r="AJ1860">
        <v>118.4</v>
      </c>
      <c r="AK1860">
        <v>38.257678931899406</v>
      </c>
    </row>
    <row r="1861" spans="1:37">
      <c r="A1861">
        <v>18</v>
      </c>
      <c r="B1861">
        <v>306</v>
      </c>
      <c r="C1861">
        <v>2024</v>
      </c>
      <c r="E1861">
        <v>99</v>
      </c>
      <c r="G1861">
        <v>99</v>
      </c>
      <c r="H1861">
        <v>1</v>
      </c>
      <c r="I1861">
        <v>99</v>
      </c>
      <c r="J1861">
        <v>134</v>
      </c>
      <c r="K1861">
        <v>99</v>
      </c>
      <c r="L1861">
        <v>13</v>
      </c>
      <c r="M1861">
        <v>99</v>
      </c>
      <c r="N1861">
        <v>99</v>
      </c>
      <c r="O1861">
        <v>99</v>
      </c>
      <c r="P1861">
        <v>99</v>
      </c>
      <c r="Q1861">
        <v>1</v>
      </c>
      <c r="R1861">
        <v>1</v>
      </c>
      <c r="S1861">
        <v>13</v>
      </c>
      <c r="T1861">
        <v>11</v>
      </c>
      <c r="U1861">
        <v>63.8</v>
      </c>
      <c r="V1861">
        <v>0</v>
      </c>
      <c r="W1861">
        <v>100</v>
      </c>
      <c r="X1861">
        <v>100</v>
      </c>
      <c r="Y1861">
        <v>100</v>
      </c>
      <c r="Z1861">
        <v>100</v>
      </c>
      <c r="AA1861">
        <v>0</v>
      </c>
      <c r="AB1861">
        <v>0</v>
      </c>
      <c r="AC1861">
        <v>0</v>
      </c>
      <c r="AG1861">
        <v>0.18416206261510129</v>
      </c>
      <c r="AH1861">
        <v>0.2769674237688407</v>
      </c>
      <c r="AI1861">
        <v>0</v>
      </c>
    </row>
    <row r="1862" spans="1:37">
      <c r="A1862">
        <v>18</v>
      </c>
      <c r="B1862">
        <v>307</v>
      </c>
      <c r="C1862">
        <v>2024</v>
      </c>
      <c r="E1862">
        <v>99</v>
      </c>
      <c r="G1862">
        <v>99</v>
      </c>
      <c r="H1862">
        <v>2</v>
      </c>
      <c r="I1862">
        <v>99</v>
      </c>
      <c r="J1862">
        <v>141</v>
      </c>
      <c r="K1862">
        <v>99</v>
      </c>
      <c r="L1862">
        <v>13</v>
      </c>
      <c r="M1862">
        <v>99</v>
      </c>
      <c r="N1862">
        <v>99</v>
      </c>
      <c r="O1862">
        <v>99</v>
      </c>
      <c r="P1862">
        <v>99</v>
      </c>
      <c r="Q1862">
        <v>4</v>
      </c>
      <c r="R1862">
        <v>4</v>
      </c>
      <c r="S1862">
        <v>13</v>
      </c>
      <c r="T1862">
        <v>10.5</v>
      </c>
      <c r="U1862">
        <v>70.425000000000011</v>
      </c>
      <c r="V1862">
        <v>0</v>
      </c>
      <c r="W1862">
        <v>50</v>
      </c>
      <c r="X1862">
        <v>100</v>
      </c>
      <c r="Y1862">
        <v>100</v>
      </c>
      <c r="Z1862">
        <v>100</v>
      </c>
      <c r="AA1862">
        <v>9.9507223355894823</v>
      </c>
      <c r="AB1862">
        <v>0</v>
      </c>
      <c r="AC1862">
        <v>2.5</v>
      </c>
      <c r="AE1862">
        <v>63.563224725688322</v>
      </c>
      <c r="AG1862">
        <v>0.76923076923076894</v>
      </c>
      <c r="AH1862">
        <v>1.3058110212860643</v>
      </c>
      <c r="AI1862">
        <v>4</v>
      </c>
      <c r="AJ1862">
        <v>123.24999999999999</v>
      </c>
      <c r="AK1862">
        <v>37.42098358564661</v>
      </c>
    </row>
    <row r="1863" spans="1:37">
      <c r="A1863">
        <v>18</v>
      </c>
      <c r="B1863">
        <v>308</v>
      </c>
      <c r="C1863">
        <v>2024</v>
      </c>
      <c r="E1863">
        <v>99</v>
      </c>
      <c r="G1863">
        <v>99</v>
      </c>
      <c r="H1863">
        <v>2</v>
      </c>
      <c r="I1863">
        <v>99</v>
      </c>
      <c r="J1863">
        <v>143</v>
      </c>
      <c r="K1863">
        <v>99</v>
      </c>
      <c r="L1863">
        <v>13</v>
      </c>
      <c r="M1863">
        <v>99</v>
      </c>
      <c r="N1863">
        <v>99</v>
      </c>
      <c r="O1863">
        <v>99</v>
      </c>
      <c r="P1863">
        <v>99</v>
      </c>
      <c r="R1863">
        <v>0</v>
      </c>
    </row>
    <row r="1864" spans="1:37">
      <c r="A1864">
        <v>18</v>
      </c>
      <c r="B1864">
        <v>309</v>
      </c>
      <c r="C1864">
        <v>2024</v>
      </c>
      <c r="E1864">
        <v>99</v>
      </c>
      <c r="G1864">
        <v>99</v>
      </c>
      <c r="H1864">
        <v>2</v>
      </c>
      <c r="I1864">
        <v>99</v>
      </c>
      <c r="J1864">
        <v>147</v>
      </c>
      <c r="K1864">
        <v>99</v>
      </c>
      <c r="L1864">
        <v>13</v>
      </c>
      <c r="M1864">
        <v>99</v>
      </c>
      <c r="N1864">
        <v>99</v>
      </c>
      <c r="O1864">
        <v>99</v>
      </c>
      <c r="P1864">
        <v>99</v>
      </c>
      <c r="R1864">
        <v>0</v>
      </c>
    </row>
    <row r="1865" spans="1:37">
      <c r="A1865">
        <v>18</v>
      </c>
      <c r="B1865">
        <v>310</v>
      </c>
      <c r="C1865">
        <v>2024</v>
      </c>
      <c r="E1865">
        <v>99</v>
      </c>
      <c r="G1865">
        <v>99</v>
      </c>
      <c r="H1865">
        <v>1</v>
      </c>
      <c r="I1865">
        <v>99</v>
      </c>
      <c r="J1865">
        <v>155</v>
      </c>
      <c r="K1865">
        <v>99</v>
      </c>
      <c r="L1865">
        <v>13</v>
      </c>
      <c r="M1865">
        <v>99</v>
      </c>
      <c r="N1865">
        <v>99</v>
      </c>
      <c r="O1865">
        <v>99</v>
      </c>
      <c r="P1865">
        <v>99</v>
      </c>
      <c r="Q1865">
        <v>1</v>
      </c>
      <c r="R1865">
        <v>1</v>
      </c>
      <c r="S1865">
        <v>13</v>
      </c>
      <c r="T1865">
        <v>6</v>
      </c>
      <c r="U1865">
        <v>47.6</v>
      </c>
      <c r="V1865">
        <v>0</v>
      </c>
      <c r="W1865">
        <v>0</v>
      </c>
      <c r="X1865">
        <v>100</v>
      </c>
      <c r="Y1865">
        <v>100</v>
      </c>
      <c r="Z1865">
        <v>100</v>
      </c>
      <c r="AA1865">
        <v>0</v>
      </c>
      <c r="AB1865">
        <v>0</v>
      </c>
      <c r="AC1865">
        <v>0</v>
      </c>
      <c r="AG1865">
        <v>0.50505050505050508</v>
      </c>
      <c r="AH1865">
        <v>0.51836041294594248</v>
      </c>
      <c r="AI1865">
        <v>1</v>
      </c>
      <c r="AJ1865">
        <v>115.1</v>
      </c>
      <c r="AK1865">
        <v>31.216268088447713</v>
      </c>
    </row>
    <row r="1866" spans="1:37">
      <c r="A1866">
        <v>18</v>
      </c>
      <c r="B1866">
        <v>311</v>
      </c>
      <c r="C1866">
        <v>2024</v>
      </c>
      <c r="E1866">
        <v>99</v>
      </c>
      <c r="G1866">
        <v>99</v>
      </c>
      <c r="H1866">
        <v>2</v>
      </c>
      <c r="I1866">
        <v>99</v>
      </c>
      <c r="J1866">
        <v>160</v>
      </c>
      <c r="K1866">
        <v>99</v>
      </c>
      <c r="L1866">
        <v>13</v>
      </c>
      <c r="M1866">
        <v>99</v>
      </c>
      <c r="N1866">
        <v>99</v>
      </c>
      <c r="O1866">
        <v>99</v>
      </c>
      <c r="P1866">
        <v>99</v>
      </c>
      <c r="Q1866">
        <v>1</v>
      </c>
      <c r="R1866">
        <v>1</v>
      </c>
      <c r="S1866">
        <v>13</v>
      </c>
      <c r="T1866">
        <v>14</v>
      </c>
      <c r="U1866">
        <v>61.3</v>
      </c>
      <c r="V1866">
        <v>0</v>
      </c>
      <c r="W1866">
        <v>100</v>
      </c>
      <c r="X1866">
        <v>100</v>
      </c>
      <c r="Y1866">
        <v>100</v>
      </c>
      <c r="Z1866">
        <v>100</v>
      </c>
      <c r="AA1866">
        <v>0</v>
      </c>
      <c r="AB1866">
        <v>0</v>
      </c>
      <c r="AC1866">
        <v>0</v>
      </c>
      <c r="AG1866">
        <v>0.56818181818181823</v>
      </c>
      <c r="AH1866">
        <v>0.87715532660799878</v>
      </c>
      <c r="AI1866">
        <v>1</v>
      </c>
      <c r="AJ1866">
        <v>119</v>
      </c>
      <c r="AK1866">
        <v>36.37638940895193</v>
      </c>
    </row>
    <row r="1867" spans="1:37">
      <c r="A1867">
        <v>18</v>
      </c>
      <c r="B1867">
        <v>312</v>
      </c>
      <c r="C1867">
        <v>2024</v>
      </c>
      <c r="E1867">
        <v>99</v>
      </c>
      <c r="G1867">
        <v>99</v>
      </c>
      <c r="H1867">
        <v>1</v>
      </c>
      <c r="I1867">
        <v>99</v>
      </c>
      <c r="J1867">
        <v>171</v>
      </c>
      <c r="K1867">
        <v>99</v>
      </c>
      <c r="L1867">
        <v>13</v>
      </c>
      <c r="M1867">
        <v>99</v>
      </c>
      <c r="N1867">
        <v>99</v>
      </c>
      <c r="O1867">
        <v>99</v>
      </c>
      <c r="P1867">
        <v>99</v>
      </c>
      <c r="R1867">
        <v>0</v>
      </c>
    </row>
    <row r="1868" spans="1:37">
      <c r="A1868">
        <v>18</v>
      </c>
      <c r="B1868">
        <v>313</v>
      </c>
      <c r="C1868">
        <v>2024</v>
      </c>
      <c r="E1868">
        <v>99</v>
      </c>
      <c r="G1868">
        <v>99</v>
      </c>
      <c r="H1868">
        <v>2</v>
      </c>
      <c r="I1868">
        <v>99</v>
      </c>
      <c r="J1868">
        <v>175</v>
      </c>
      <c r="K1868">
        <v>99</v>
      </c>
      <c r="L1868">
        <v>13</v>
      </c>
      <c r="M1868">
        <v>99</v>
      </c>
      <c r="N1868">
        <v>99</v>
      </c>
      <c r="O1868">
        <v>99</v>
      </c>
      <c r="P1868">
        <v>99</v>
      </c>
      <c r="R1868">
        <v>0</v>
      </c>
    </row>
    <row r="1869" spans="1:37">
      <c r="A1869">
        <v>18</v>
      </c>
      <c r="B1869">
        <v>314</v>
      </c>
      <c r="C1869">
        <v>2024</v>
      </c>
      <c r="E1869">
        <v>99</v>
      </c>
      <c r="G1869">
        <v>99</v>
      </c>
      <c r="H1869">
        <v>2</v>
      </c>
      <c r="I1869">
        <v>99</v>
      </c>
      <c r="J1869">
        <v>177</v>
      </c>
      <c r="K1869">
        <v>99</v>
      </c>
      <c r="L1869">
        <v>13</v>
      </c>
      <c r="M1869">
        <v>99</v>
      </c>
      <c r="N1869">
        <v>99</v>
      </c>
      <c r="O1869">
        <v>99</v>
      </c>
      <c r="P1869">
        <v>99</v>
      </c>
      <c r="R1869">
        <v>0</v>
      </c>
    </row>
    <row r="1870" spans="1:37">
      <c r="A1870">
        <v>18</v>
      </c>
      <c r="B1870">
        <v>315</v>
      </c>
      <c r="C1870">
        <v>2024</v>
      </c>
      <c r="E1870">
        <v>99</v>
      </c>
      <c r="G1870">
        <v>99</v>
      </c>
      <c r="H1870">
        <v>2</v>
      </c>
      <c r="I1870">
        <v>99</v>
      </c>
      <c r="J1870">
        <v>178</v>
      </c>
      <c r="K1870">
        <v>99</v>
      </c>
      <c r="L1870">
        <v>13</v>
      </c>
      <c r="M1870">
        <v>99</v>
      </c>
      <c r="N1870">
        <v>99</v>
      </c>
      <c r="O1870">
        <v>99</v>
      </c>
      <c r="P1870">
        <v>99</v>
      </c>
      <c r="R1870">
        <v>0</v>
      </c>
    </row>
    <row r="1871" spans="1:37">
      <c r="A1871">
        <v>18</v>
      </c>
      <c r="B1871">
        <v>316</v>
      </c>
      <c r="C1871">
        <v>2024</v>
      </c>
      <c r="E1871">
        <v>99</v>
      </c>
      <c r="G1871">
        <v>99</v>
      </c>
      <c r="H1871">
        <v>2</v>
      </c>
      <c r="I1871">
        <v>99</v>
      </c>
      <c r="J1871">
        <v>181</v>
      </c>
      <c r="K1871">
        <v>99</v>
      </c>
      <c r="L1871">
        <v>13</v>
      </c>
      <c r="M1871">
        <v>99</v>
      </c>
      <c r="N1871">
        <v>99</v>
      </c>
      <c r="O1871">
        <v>99</v>
      </c>
      <c r="P1871">
        <v>99</v>
      </c>
      <c r="R1871">
        <v>0</v>
      </c>
    </row>
    <row r="1872" spans="1:37">
      <c r="A1872">
        <v>18</v>
      </c>
      <c r="B1872">
        <v>317</v>
      </c>
      <c r="C1872">
        <v>2024</v>
      </c>
      <c r="E1872">
        <v>99</v>
      </c>
      <c r="G1872">
        <v>99</v>
      </c>
      <c r="H1872">
        <v>1</v>
      </c>
      <c r="I1872">
        <v>99</v>
      </c>
      <c r="J1872">
        <v>262</v>
      </c>
      <c r="K1872">
        <v>99</v>
      </c>
      <c r="L1872">
        <v>13</v>
      </c>
      <c r="M1872">
        <v>99</v>
      </c>
      <c r="N1872">
        <v>99</v>
      </c>
      <c r="O1872">
        <v>99</v>
      </c>
      <c r="P1872">
        <v>99</v>
      </c>
      <c r="R1872">
        <v>0</v>
      </c>
    </row>
    <row r="1873" spans="1:37">
      <c r="A1873">
        <v>18</v>
      </c>
      <c r="B1873">
        <v>318</v>
      </c>
      <c r="C1873">
        <v>2024</v>
      </c>
      <c r="E1873">
        <v>99</v>
      </c>
      <c r="G1873">
        <v>99</v>
      </c>
      <c r="H1873">
        <v>2</v>
      </c>
      <c r="I1873">
        <v>99</v>
      </c>
      <c r="J1873">
        <v>267</v>
      </c>
      <c r="K1873">
        <v>99</v>
      </c>
      <c r="L1873">
        <v>13</v>
      </c>
      <c r="M1873">
        <v>99</v>
      </c>
      <c r="N1873">
        <v>99</v>
      </c>
      <c r="O1873">
        <v>99</v>
      </c>
      <c r="P1873">
        <v>99</v>
      </c>
      <c r="R1873">
        <v>0</v>
      </c>
    </row>
    <row r="1874" spans="1:37">
      <c r="A1874">
        <v>18</v>
      </c>
      <c r="B1874">
        <v>319</v>
      </c>
      <c r="C1874">
        <v>2024</v>
      </c>
      <c r="E1874">
        <v>99</v>
      </c>
      <c r="G1874">
        <v>99</v>
      </c>
      <c r="H1874">
        <v>1</v>
      </c>
      <c r="I1874">
        <v>99</v>
      </c>
      <c r="J1874">
        <v>309</v>
      </c>
      <c r="K1874">
        <v>99</v>
      </c>
      <c r="L1874">
        <v>13</v>
      </c>
      <c r="M1874">
        <v>99</v>
      </c>
      <c r="N1874">
        <v>99</v>
      </c>
      <c r="O1874">
        <v>99</v>
      </c>
      <c r="P1874">
        <v>99</v>
      </c>
      <c r="Q1874">
        <v>1</v>
      </c>
      <c r="R1874">
        <v>1</v>
      </c>
      <c r="S1874">
        <v>13</v>
      </c>
      <c r="T1874">
        <v>10</v>
      </c>
      <c r="U1874">
        <v>68.099999999999994</v>
      </c>
      <c r="V1874">
        <v>0</v>
      </c>
      <c r="W1874">
        <v>100</v>
      </c>
      <c r="X1874">
        <v>100</v>
      </c>
      <c r="Y1874">
        <v>100</v>
      </c>
      <c r="Z1874">
        <v>100</v>
      </c>
      <c r="AA1874">
        <v>0</v>
      </c>
      <c r="AB1874">
        <v>0</v>
      </c>
      <c r="AC1874">
        <v>0</v>
      </c>
      <c r="AG1874">
        <v>0.27027027027027034</v>
      </c>
      <c r="AH1874">
        <v>0.43839037987395457</v>
      </c>
      <c r="AI1874">
        <v>1</v>
      </c>
      <c r="AJ1874">
        <v>116.5</v>
      </c>
      <c r="AK1874">
        <v>43.069450991779263</v>
      </c>
    </row>
    <row r="1875" spans="1:37">
      <c r="A1875">
        <v>18</v>
      </c>
      <c r="B1875">
        <v>320</v>
      </c>
      <c r="C1875">
        <v>2024</v>
      </c>
      <c r="E1875">
        <v>99</v>
      </c>
      <c r="G1875">
        <v>99</v>
      </c>
      <c r="H1875">
        <v>2</v>
      </c>
      <c r="I1875">
        <v>99</v>
      </c>
      <c r="J1875">
        <v>470</v>
      </c>
      <c r="K1875">
        <v>99</v>
      </c>
      <c r="L1875">
        <v>13</v>
      </c>
      <c r="M1875">
        <v>99</v>
      </c>
      <c r="N1875">
        <v>99</v>
      </c>
      <c r="O1875">
        <v>99</v>
      </c>
      <c r="P1875">
        <v>99</v>
      </c>
      <c r="Q1875">
        <v>1</v>
      </c>
      <c r="R1875">
        <v>1</v>
      </c>
      <c r="S1875">
        <v>13</v>
      </c>
      <c r="T1875">
        <v>15</v>
      </c>
      <c r="U1875">
        <v>66.2</v>
      </c>
      <c r="V1875">
        <v>0</v>
      </c>
      <c r="W1875">
        <v>100</v>
      </c>
      <c r="X1875">
        <v>100</v>
      </c>
      <c r="Y1875">
        <v>100</v>
      </c>
      <c r="Z1875">
        <v>100</v>
      </c>
      <c r="AA1875">
        <v>0</v>
      </c>
      <c r="AB1875">
        <v>0</v>
      </c>
      <c r="AC1875">
        <v>0</v>
      </c>
      <c r="AG1875">
        <v>1.3698630136986301</v>
      </c>
      <c r="AH1875">
        <v>2.375825437840942</v>
      </c>
      <c r="AI1875">
        <v>1</v>
      </c>
      <c r="AJ1875">
        <v>123.4</v>
      </c>
      <c r="AK1875">
        <v>35.229989224561876</v>
      </c>
    </row>
    <row r="1876" spans="1:37">
      <c r="A1876">
        <v>18</v>
      </c>
      <c r="B1876">
        <v>321</v>
      </c>
      <c r="C1876">
        <v>2024</v>
      </c>
      <c r="E1876">
        <v>99</v>
      </c>
      <c r="G1876">
        <v>99</v>
      </c>
      <c r="H1876">
        <v>2</v>
      </c>
      <c r="I1876">
        <v>99</v>
      </c>
      <c r="J1876">
        <v>629</v>
      </c>
      <c r="K1876">
        <v>99</v>
      </c>
      <c r="L1876">
        <v>13</v>
      </c>
      <c r="M1876">
        <v>99</v>
      </c>
      <c r="N1876">
        <v>99</v>
      </c>
      <c r="O1876">
        <v>99</v>
      </c>
      <c r="P1876">
        <v>99</v>
      </c>
      <c r="R1876">
        <v>0</v>
      </c>
    </row>
    <row r="1877" spans="1:37">
      <c r="A1877">
        <v>18</v>
      </c>
      <c r="B1877">
        <v>322</v>
      </c>
      <c r="C1877">
        <v>2024</v>
      </c>
      <c r="E1877">
        <v>99</v>
      </c>
      <c r="G1877">
        <v>99</v>
      </c>
      <c r="H1877">
        <v>1</v>
      </c>
      <c r="I1877">
        <v>99</v>
      </c>
      <c r="J1877">
        <v>643</v>
      </c>
      <c r="K1877">
        <v>99</v>
      </c>
      <c r="L1877">
        <v>13</v>
      </c>
      <c r="M1877">
        <v>99</v>
      </c>
      <c r="N1877">
        <v>99</v>
      </c>
      <c r="O1877">
        <v>99</v>
      </c>
      <c r="P1877">
        <v>99</v>
      </c>
      <c r="R1877">
        <v>0</v>
      </c>
    </row>
    <row r="1878" spans="1:37">
      <c r="A1878">
        <v>18</v>
      </c>
      <c r="B1878">
        <v>323</v>
      </c>
      <c r="C1878">
        <v>2024</v>
      </c>
      <c r="E1878">
        <v>99</v>
      </c>
      <c r="G1878">
        <v>99</v>
      </c>
      <c r="H1878">
        <v>2</v>
      </c>
      <c r="I1878">
        <v>99</v>
      </c>
      <c r="J1878">
        <v>704</v>
      </c>
      <c r="K1878">
        <v>99</v>
      </c>
      <c r="L1878">
        <v>13</v>
      </c>
      <c r="M1878">
        <v>99</v>
      </c>
      <c r="N1878">
        <v>99</v>
      </c>
      <c r="O1878">
        <v>99</v>
      </c>
      <c r="P1878">
        <v>99</v>
      </c>
      <c r="R1878">
        <v>0</v>
      </c>
    </row>
    <row r="1879" spans="1:37">
      <c r="A1879">
        <v>18</v>
      </c>
      <c r="B1879">
        <v>324</v>
      </c>
      <c r="C1879">
        <v>2024</v>
      </c>
      <c r="E1879">
        <v>99</v>
      </c>
      <c r="G1879">
        <v>99</v>
      </c>
      <c r="H1879">
        <v>1</v>
      </c>
      <c r="I1879">
        <v>99</v>
      </c>
      <c r="J1879">
        <v>802</v>
      </c>
      <c r="K1879">
        <v>99</v>
      </c>
      <c r="L1879">
        <v>13</v>
      </c>
      <c r="M1879">
        <v>99</v>
      </c>
      <c r="N1879">
        <v>99</v>
      </c>
      <c r="O1879">
        <v>99</v>
      </c>
      <c r="P1879">
        <v>99</v>
      </c>
      <c r="R1879">
        <v>0</v>
      </c>
    </row>
    <row r="1880" spans="1:37">
      <c r="A1880">
        <v>18</v>
      </c>
      <c r="B1880">
        <v>325</v>
      </c>
      <c r="C1880">
        <v>2024</v>
      </c>
      <c r="E1880">
        <v>99</v>
      </c>
      <c r="G1880">
        <v>99</v>
      </c>
      <c r="H1880">
        <v>1</v>
      </c>
      <c r="I1880">
        <v>99</v>
      </c>
      <c r="J1880">
        <v>103</v>
      </c>
      <c r="K1880">
        <v>99</v>
      </c>
      <c r="L1880">
        <v>14</v>
      </c>
      <c r="M1880">
        <v>99</v>
      </c>
      <c r="N1880">
        <v>99</v>
      </c>
      <c r="O1880">
        <v>99</v>
      </c>
      <c r="P1880">
        <v>99</v>
      </c>
      <c r="R1880">
        <v>0</v>
      </c>
    </row>
    <row r="1881" spans="1:37">
      <c r="A1881">
        <v>18</v>
      </c>
      <c r="B1881">
        <v>326</v>
      </c>
      <c r="C1881">
        <v>2024</v>
      </c>
      <c r="E1881">
        <v>99</v>
      </c>
      <c r="G1881">
        <v>99</v>
      </c>
      <c r="H1881">
        <v>2</v>
      </c>
      <c r="I1881">
        <v>99</v>
      </c>
      <c r="J1881">
        <v>106</v>
      </c>
      <c r="K1881">
        <v>99</v>
      </c>
      <c r="L1881">
        <v>14</v>
      </c>
      <c r="M1881">
        <v>99</v>
      </c>
      <c r="N1881">
        <v>99</v>
      </c>
      <c r="O1881">
        <v>99</v>
      </c>
      <c r="P1881">
        <v>99</v>
      </c>
      <c r="R1881">
        <v>0</v>
      </c>
    </row>
    <row r="1882" spans="1:37">
      <c r="A1882">
        <v>18</v>
      </c>
      <c r="B1882">
        <v>327</v>
      </c>
      <c r="C1882">
        <v>2024</v>
      </c>
      <c r="E1882">
        <v>99</v>
      </c>
      <c r="G1882">
        <v>99</v>
      </c>
      <c r="H1882">
        <v>1</v>
      </c>
      <c r="I1882">
        <v>99</v>
      </c>
      <c r="J1882">
        <v>110</v>
      </c>
      <c r="K1882">
        <v>99</v>
      </c>
      <c r="L1882">
        <v>14</v>
      </c>
      <c r="M1882">
        <v>99</v>
      </c>
      <c r="N1882">
        <v>99</v>
      </c>
      <c r="O1882">
        <v>99</v>
      </c>
      <c r="P1882">
        <v>99</v>
      </c>
      <c r="R1882">
        <v>0</v>
      </c>
    </row>
    <row r="1883" spans="1:37">
      <c r="A1883">
        <v>18</v>
      </c>
      <c r="B1883">
        <v>328</v>
      </c>
      <c r="C1883">
        <v>2024</v>
      </c>
      <c r="E1883">
        <v>99</v>
      </c>
      <c r="G1883">
        <v>99</v>
      </c>
      <c r="H1883">
        <v>1</v>
      </c>
      <c r="I1883">
        <v>99</v>
      </c>
      <c r="J1883">
        <v>111</v>
      </c>
      <c r="K1883">
        <v>99</v>
      </c>
      <c r="L1883">
        <v>14</v>
      </c>
      <c r="M1883">
        <v>99</v>
      </c>
      <c r="N1883">
        <v>99</v>
      </c>
      <c r="O1883">
        <v>99</v>
      </c>
      <c r="P1883">
        <v>99</v>
      </c>
      <c r="Q1883">
        <v>1</v>
      </c>
      <c r="R1883">
        <v>1</v>
      </c>
      <c r="S1883">
        <v>14</v>
      </c>
      <c r="T1883">
        <v>7</v>
      </c>
      <c r="U1883">
        <v>68.7</v>
      </c>
      <c r="V1883">
        <v>0</v>
      </c>
      <c r="W1883">
        <v>0</v>
      </c>
      <c r="X1883">
        <v>100</v>
      </c>
      <c r="Y1883">
        <v>100</v>
      </c>
      <c r="Z1883">
        <v>100</v>
      </c>
      <c r="AA1883">
        <v>0</v>
      </c>
      <c r="AB1883">
        <v>0</v>
      </c>
      <c r="AC1883">
        <v>0</v>
      </c>
      <c r="AG1883">
        <v>0.19011406844106463</v>
      </c>
      <c r="AH1883">
        <v>0.28019087238468127</v>
      </c>
      <c r="AI1883">
        <v>1</v>
      </c>
      <c r="AJ1883">
        <v>120.8</v>
      </c>
      <c r="AK1883">
        <v>38.972290776139431</v>
      </c>
    </row>
    <row r="1884" spans="1:37">
      <c r="A1884">
        <v>18</v>
      </c>
      <c r="B1884">
        <v>329</v>
      </c>
      <c r="C1884">
        <v>2024</v>
      </c>
      <c r="E1884">
        <v>99</v>
      </c>
      <c r="G1884">
        <v>99</v>
      </c>
      <c r="H1884">
        <v>1</v>
      </c>
      <c r="I1884">
        <v>99</v>
      </c>
      <c r="J1884">
        <v>116</v>
      </c>
      <c r="K1884">
        <v>99</v>
      </c>
      <c r="L1884">
        <v>14</v>
      </c>
      <c r="M1884">
        <v>99</v>
      </c>
      <c r="N1884">
        <v>99</v>
      </c>
      <c r="O1884">
        <v>99</v>
      </c>
      <c r="P1884">
        <v>99</v>
      </c>
      <c r="Q1884">
        <v>1</v>
      </c>
      <c r="R1884">
        <v>1</v>
      </c>
      <c r="S1884">
        <v>14</v>
      </c>
      <c r="T1884">
        <v>9</v>
      </c>
      <c r="U1884">
        <v>53.3</v>
      </c>
      <c r="V1884">
        <v>0</v>
      </c>
      <c r="W1884">
        <v>100</v>
      </c>
      <c r="X1884">
        <v>100</v>
      </c>
      <c r="Y1884">
        <v>100</v>
      </c>
      <c r="Z1884">
        <v>100</v>
      </c>
      <c r="AA1884">
        <v>0</v>
      </c>
      <c r="AB1884">
        <v>0</v>
      </c>
      <c r="AC1884">
        <v>0</v>
      </c>
      <c r="AG1884">
        <v>0.27247956403269757</v>
      </c>
      <c r="AH1884">
        <v>0.34247675591623777</v>
      </c>
      <c r="AI1884">
        <v>1</v>
      </c>
      <c r="AJ1884">
        <v>113.9</v>
      </c>
      <c r="AK1884">
        <v>36.070821787165357</v>
      </c>
    </row>
    <row r="1885" spans="1:37">
      <c r="A1885">
        <v>18</v>
      </c>
      <c r="B1885">
        <v>330</v>
      </c>
      <c r="C1885">
        <v>2024</v>
      </c>
      <c r="E1885">
        <v>99</v>
      </c>
      <c r="G1885">
        <v>99</v>
      </c>
      <c r="H1885">
        <v>2</v>
      </c>
      <c r="I1885">
        <v>99</v>
      </c>
      <c r="J1885">
        <v>117</v>
      </c>
      <c r="K1885">
        <v>99</v>
      </c>
      <c r="L1885">
        <v>14</v>
      </c>
      <c r="M1885">
        <v>99</v>
      </c>
      <c r="N1885">
        <v>99</v>
      </c>
      <c r="O1885">
        <v>99</v>
      </c>
      <c r="P1885">
        <v>99</v>
      </c>
      <c r="Q1885">
        <v>1</v>
      </c>
      <c r="R1885">
        <v>1</v>
      </c>
      <c r="S1885">
        <v>14</v>
      </c>
      <c r="T1885">
        <v>9</v>
      </c>
      <c r="U1885">
        <v>60.1</v>
      </c>
      <c r="V1885">
        <v>0</v>
      </c>
      <c r="W1885">
        <v>100</v>
      </c>
      <c r="X1885">
        <v>100</v>
      </c>
      <c r="Y1885">
        <v>100</v>
      </c>
      <c r="Z1885">
        <v>100</v>
      </c>
      <c r="AA1885">
        <v>0</v>
      </c>
      <c r="AB1885">
        <v>0</v>
      </c>
      <c r="AC1885">
        <v>0</v>
      </c>
      <c r="AG1885">
        <v>0.2873563218390805</v>
      </c>
      <c r="AH1885">
        <v>0.39222852369360489</v>
      </c>
      <c r="AI1885">
        <v>1</v>
      </c>
      <c r="AJ1885">
        <v>114.7</v>
      </c>
      <c r="AK1885">
        <v>39.827607480012496</v>
      </c>
    </row>
    <row r="1886" spans="1:37">
      <c r="A1886">
        <v>18</v>
      </c>
      <c r="B1886">
        <v>331</v>
      </c>
      <c r="C1886">
        <v>2024</v>
      </c>
      <c r="E1886">
        <v>99</v>
      </c>
      <c r="G1886">
        <v>99</v>
      </c>
      <c r="H1886">
        <v>1</v>
      </c>
      <c r="I1886">
        <v>99</v>
      </c>
      <c r="J1886">
        <v>134</v>
      </c>
      <c r="K1886">
        <v>99</v>
      </c>
      <c r="L1886">
        <v>14</v>
      </c>
      <c r="M1886">
        <v>99</v>
      </c>
      <c r="N1886">
        <v>99</v>
      </c>
      <c r="O1886">
        <v>99</v>
      </c>
      <c r="P1886">
        <v>99</v>
      </c>
      <c r="R1886">
        <v>0</v>
      </c>
    </row>
    <row r="1887" spans="1:37">
      <c r="A1887">
        <v>18</v>
      </c>
      <c r="B1887">
        <v>332</v>
      </c>
      <c r="C1887">
        <v>2024</v>
      </c>
      <c r="E1887">
        <v>99</v>
      </c>
      <c r="G1887">
        <v>99</v>
      </c>
      <c r="H1887">
        <v>2</v>
      </c>
      <c r="I1887">
        <v>99</v>
      </c>
      <c r="J1887">
        <v>141</v>
      </c>
      <c r="K1887">
        <v>99</v>
      </c>
      <c r="L1887">
        <v>14</v>
      </c>
      <c r="M1887">
        <v>99</v>
      </c>
      <c r="N1887">
        <v>99</v>
      </c>
      <c r="O1887">
        <v>99</v>
      </c>
      <c r="P1887">
        <v>99</v>
      </c>
      <c r="R1887">
        <v>0</v>
      </c>
    </row>
    <row r="1888" spans="1:37">
      <c r="A1888">
        <v>18</v>
      </c>
      <c r="B1888">
        <v>333</v>
      </c>
      <c r="C1888">
        <v>2024</v>
      </c>
      <c r="E1888">
        <v>99</v>
      </c>
      <c r="G1888">
        <v>99</v>
      </c>
      <c r="H1888">
        <v>2</v>
      </c>
      <c r="I1888">
        <v>99</v>
      </c>
      <c r="J1888">
        <v>143</v>
      </c>
      <c r="K1888">
        <v>99</v>
      </c>
      <c r="L1888">
        <v>14</v>
      </c>
      <c r="M1888">
        <v>99</v>
      </c>
      <c r="N1888">
        <v>99</v>
      </c>
      <c r="O1888">
        <v>99</v>
      </c>
      <c r="P1888">
        <v>99</v>
      </c>
      <c r="R1888">
        <v>0</v>
      </c>
    </row>
    <row r="1889" spans="1:37">
      <c r="A1889">
        <v>18</v>
      </c>
      <c r="B1889">
        <v>334</v>
      </c>
      <c r="C1889">
        <v>2024</v>
      </c>
      <c r="E1889">
        <v>99</v>
      </c>
      <c r="G1889">
        <v>99</v>
      </c>
      <c r="H1889">
        <v>2</v>
      </c>
      <c r="I1889">
        <v>99</v>
      </c>
      <c r="J1889">
        <v>147</v>
      </c>
      <c r="K1889">
        <v>99</v>
      </c>
      <c r="L1889">
        <v>14</v>
      </c>
      <c r="M1889">
        <v>99</v>
      </c>
      <c r="N1889">
        <v>99</v>
      </c>
      <c r="O1889">
        <v>99</v>
      </c>
      <c r="P1889">
        <v>99</v>
      </c>
      <c r="R1889">
        <v>0</v>
      </c>
    </row>
    <row r="1890" spans="1:37">
      <c r="A1890">
        <v>18</v>
      </c>
      <c r="B1890">
        <v>335</v>
      </c>
      <c r="C1890">
        <v>2024</v>
      </c>
      <c r="E1890">
        <v>99</v>
      </c>
      <c r="G1890">
        <v>99</v>
      </c>
      <c r="H1890">
        <v>1</v>
      </c>
      <c r="I1890">
        <v>99</v>
      </c>
      <c r="J1890">
        <v>155</v>
      </c>
      <c r="K1890">
        <v>99</v>
      </c>
      <c r="L1890">
        <v>14</v>
      </c>
      <c r="M1890">
        <v>99</v>
      </c>
      <c r="N1890">
        <v>99</v>
      </c>
      <c r="O1890">
        <v>99</v>
      </c>
      <c r="P1890">
        <v>99</v>
      </c>
      <c r="Q1890">
        <v>4</v>
      </c>
      <c r="R1890">
        <v>4</v>
      </c>
      <c r="S1890">
        <v>14</v>
      </c>
      <c r="T1890">
        <v>12.25</v>
      </c>
      <c r="U1890">
        <v>71.849999999999994</v>
      </c>
      <c r="V1890">
        <v>0</v>
      </c>
      <c r="W1890">
        <v>100</v>
      </c>
      <c r="X1890">
        <v>100</v>
      </c>
      <c r="Y1890">
        <v>100</v>
      </c>
      <c r="Z1890">
        <v>100</v>
      </c>
      <c r="AA1890">
        <v>7.5718227660189088</v>
      </c>
      <c r="AB1890">
        <v>0</v>
      </c>
      <c r="AC1890">
        <v>2.7726341266023558</v>
      </c>
      <c r="AE1890">
        <v>33.283486774222851</v>
      </c>
      <c r="AG1890">
        <v>2.0202020202020203</v>
      </c>
      <c r="AH1890">
        <v>3.1297643420307528</v>
      </c>
      <c r="AI1890">
        <v>4</v>
      </c>
      <c r="AJ1890">
        <v>120.325</v>
      </c>
      <c r="AK1890">
        <v>41.229190964443845</v>
      </c>
    </row>
    <row r="1891" spans="1:37">
      <c r="A1891">
        <v>18</v>
      </c>
      <c r="B1891">
        <v>336</v>
      </c>
      <c r="C1891">
        <v>2024</v>
      </c>
      <c r="E1891">
        <v>99</v>
      </c>
      <c r="G1891">
        <v>99</v>
      </c>
      <c r="H1891">
        <v>2</v>
      </c>
      <c r="I1891">
        <v>99</v>
      </c>
      <c r="J1891">
        <v>160</v>
      </c>
      <c r="K1891">
        <v>99</v>
      </c>
      <c r="L1891">
        <v>14</v>
      </c>
      <c r="M1891">
        <v>99</v>
      </c>
      <c r="N1891">
        <v>99</v>
      </c>
      <c r="O1891">
        <v>99</v>
      </c>
      <c r="P1891">
        <v>99</v>
      </c>
      <c r="R1891">
        <v>0</v>
      </c>
    </row>
    <row r="1892" spans="1:37">
      <c r="A1892">
        <v>18</v>
      </c>
      <c r="B1892">
        <v>337</v>
      </c>
      <c r="C1892">
        <v>2024</v>
      </c>
      <c r="E1892">
        <v>99</v>
      </c>
      <c r="G1892">
        <v>99</v>
      </c>
      <c r="H1892">
        <v>1</v>
      </c>
      <c r="I1892">
        <v>99</v>
      </c>
      <c r="J1892">
        <v>171</v>
      </c>
      <c r="K1892">
        <v>99</v>
      </c>
      <c r="L1892">
        <v>14</v>
      </c>
      <c r="M1892">
        <v>99</v>
      </c>
      <c r="N1892">
        <v>99</v>
      </c>
      <c r="O1892">
        <v>99</v>
      </c>
      <c r="P1892">
        <v>99</v>
      </c>
      <c r="R1892">
        <v>0</v>
      </c>
    </row>
    <row r="1893" spans="1:37">
      <c r="A1893">
        <v>18</v>
      </c>
      <c r="B1893">
        <v>338</v>
      </c>
      <c r="C1893">
        <v>2024</v>
      </c>
      <c r="E1893">
        <v>99</v>
      </c>
      <c r="G1893">
        <v>99</v>
      </c>
      <c r="H1893">
        <v>2</v>
      </c>
      <c r="I1893">
        <v>99</v>
      </c>
      <c r="J1893">
        <v>175</v>
      </c>
      <c r="K1893">
        <v>99</v>
      </c>
      <c r="L1893">
        <v>14</v>
      </c>
      <c r="M1893">
        <v>99</v>
      </c>
      <c r="N1893">
        <v>99</v>
      </c>
      <c r="O1893">
        <v>99</v>
      </c>
      <c r="P1893">
        <v>99</v>
      </c>
      <c r="R1893">
        <v>0</v>
      </c>
    </row>
    <row r="1894" spans="1:37">
      <c r="A1894">
        <v>18</v>
      </c>
      <c r="B1894">
        <v>339</v>
      </c>
      <c r="C1894">
        <v>2024</v>
      </c>
      <c r="E1894">
        <v>99</v>
      </c>
      <c r="G1894">
        <v>99</v>
      </c>
      <c r="H1894">
        <v>2</v>
      </c>
      <c r="I1894">
        <v>99</v>
      </c>
      <c r="J1894">
        <v>177</v>
      </c>
      <c r="K1894">
        <v>99</v>
      </c>
      <c r="L1894">
        <v>14</v>
      </c>
      <c r="M1894">
        <v>99</v>
      </c>
      <c r="N1894">
        <v>99</v>
      </c>
      <c r="O1894">
        <v>99</v>
      </c>
      <c r="P1894">
        <v>99</v>
      </c>
      <c r="R1894">
        <v>0</v>
      </c>
    </row>
    <row r="1895" spans="1:37">
      <c r="A1895">
        <v>18</v>
      </c>
      <c r="B1895">
        <v>340</v>
      </c>
      <c r="C1895">
        <v>2024</v>
      </c>
      <c r="E1895">
        <v>99</v>
      </c>
      <c r="G1895">
        <v>99</v>
      </c>
      <c r="H1895">
        <v>2</v>
      </c>
      <c r="I1895">
        <v>99</v>
      </c>
      <c r="J1895">
        <v>178</v>
      </c>
      <c r="K1895">
        <v>99</v>
      </c>
      <c r="L1895">
        <v>14</v>
      </c>
      <c r="M1895">
        <v>99</v>
      </c>
      <c r="N1895">
        <v>99</v>
      </c>
      <c r="O1895">
        <v>99</v>
      </c>
      <c r="P1895">
        <v>99</v>
      </c>
      <c r="R1895">
        <v>0</v>
      </c>
    </row>
    <row r="1896" spans="1:37">
      <c r="A1896">
        <v>18</v>
      </c>
      <c r="B1896">
        <v>341</v>
      </c>
      <c r="C1896">
        <v>2024</v>
      </c>
      <c r="E1896">
        <v>99</v>
      </c>
      <c r="G1896">
        <v>99</v>
      </c>
      <c r="H1896">
        <v>2</v>
      </c>
      <c r="I1896">
        <v>99</v>
      </c>
      <c r="J1896">
        <v>181</v>
      </c>
      <c r="K1896">
        <v>99</v>
      </c>
      <c r="L1896">
        <v>14</v>
      </c>
      <c r="M1896">
        <v>99</v>
      </c>
      <c r="N1896">
        <v>99</v>
      </c>
      <c r="O1896">
        <v>99</v>
      </c>
      <c r="P1896">
        <v>99</v>
      </c>
      <c r="R1896">
        <v>0</v>
      </c>
    </row>
    <row r="1897" spans="1:37">
      <c r="A1897">
        <v>18</v>
      </c>
      <c r="B1897">
        <v>342</v>
      </c>
      <c r="C1897">
        <v>2024</v>
      </c>
      <c r="E1897">
        <v>99</v>
      </c>
      <c r="G1897">
        <v>99</v>
      </c>
      <c r="H1897">
        <v>1</v>
      </c>
      <c r="I1897">
        <v>99</v>
      </c>
      <c r="J1897">
        <v>262</v>
      </c>
      <c r="K1897">
        <v>99</v>
      </c>
      <c r="L1897">
        <v>14</v>
      </c>
      <c r="M1897">
        <v>99</v>
      </c>
      <c r="N1897">
        <v>99</v>
      </c>
      <c r="O1897">
        <v>99</v>
      </c>
      <c r="P1897">
        <v>99</v>
      </c>
      <c r="R1897">
        <v>0</v>
      </c>
    </row>
    <row r="1898" spans="1:37">
      <c r="A1898">
        <v>18</v>
      </c>
      <c r="B1898">
        <v>343</v>
      </c>
      <c r="C1898">
        <v>2024</v>
      </c>
      <c r="E1898">
        <v>99</v>
      </c>
      <c r="G1898">
        <v>99</v>
      </c>
      <c r="H1898">
        <v>2</v>
      </c>
      <c r="I1898">
        <v>99</v>
      </c>
      <c r="J1898">
        <v>267</v>
      </c>
      <c r="K1898">
        <v>99</v>
      </c>
      <c r="L1898">
        <v>14</v>
      </c>
      <c r="M1898">
        <v>99</v>
      </c>
      <c r="N1898">
        <v>99</v>
      </c>
      <c r="O1898">
        <v>99</v>
      </c>
      <c r="P1898">
        <v>99</v>
      </c>
      <c r="R1898">
        <v>0</v>
      </c>
    </row>
    <row r="1899" spans="1:37">
      <c r="A1899">
        <v>18</v>
      </c>
      <c r="B1899">
        <v>344</v>
      </c>
      <c r="C1899">
        <v>2024</v>
      </c>
      <c r="E1899">
        <v>99</v>
      </c>
      <c r="G1899">
        <v>99</v>
      </c>
      <c r="H1899">
        <v>1</v>
      </c>
      <c r="I1899">
        <v>99</v>
      </c>
      <c r="J1899">
        <v>309</v>
      </c>
      <c r="K1899">
        <v>99</v>
      </c>
      <c r="L1899">
        <v>14</v>
      </c>
      <c r="M1899">
        <v>99</v>
      </c>
      <c r="N1899">
        <v>99</v>
      </c>
      <c r="O1899">
        <v>99</v>
      </c>
      <c r="P1899">
        <v>99</v>
      </c>
      <c r="R1899">
        <v>0</v>
      </c>
    </row>
    <row r="1900" spans="1:37">
      <c r="A1900">
        <v>18</v>
      </c>
      <c r="B1900">
        <v>345</v>
      </c>
      <c r="C1900">
        <v>2024</v>
      </c>
      <c r="E1900">
        <v>99</v>
      </c>
      <c r="G1900">
        <v>99</v>
      </c>
      <c r="H1900">
        <v>2</v>
      </c>
      <c r="I1900">
        <v>99</v>
      </c>
      <c r="J1900">
        <v>470</v>
      </c>
      <c r="K1900">
        <v>99</v>
      </c>
      <c r="L1900">
        <v>14</v>
      </c>
      <c r="M1900">
        <v>99</v>
      </c>
      <c r="N1900">
        <v>99</v>
      </c>
      <c r="O1900">
        <v>99</v>
      </c>
      <c r="P1900">
        <v>99</v>
      </c>
      <c r="R1900">
        <v>0</v>
      </c>
    </row>
    <row r="1901" spans="1:37">
      <c r="A1901">
        <v>18</v>
      </c>
      <c r="B1901">
        <v>346</v>
      </c>
      <c r="C1901">
        <v>2024</v>
      </c>
      <c r="E1901">
        <v>99</v>
      </c>
      <c r="G1901">
        <v>99</v>
      </c>
      <c r="H1901">
        <v>2</v>
      </c>
      <c r="I1901">
        <v>99</v>
      </c>
      <c r="J1901">
        <v>629</v>
      </c>
      <c r="K1901">
        <v>99</v>
      </c>
      <c r="L1901">
        <v>14</v>
      </c>
      <c r="M1901">
        <v>99</v>
      </c>
      <c r="N1901">
        <v>99</v>
      </c>
      <c r="O1901">
        <v>99</v>
      </c>
      <c r="P1901">
        <v>99</v>
      </c>
      <c r="R1901">
        <v>0</v>
      </c>
    </row>
    <row r="1902" spans="1:37">
      <c r="A1902">
        <v>18</v>
      </c>
      <c r="B1902">
        <v>347</v>
      </c>
      <c r="C1902">
        <v>2024</v>
      </c>
      <c r="E1902">
        <v>99</v>
      </c>
      <c r="G1902">
        <v>99</v>
      </c>
      <c r="H1902">
        <v>1</v>
      </c>
      <c r="I1902">
        <v>99</v>
      </c>
      <c r="J1902">
        <v>643</v>
      </c>
      <c r="K1902">
        <v>99</v>
      </c>
      <c r="L1902">
        <v>14</v>
      </c>
      <c r="M1902">
        <v>99</v>
      </c>
      <c r="N1902">
        <v>99</v>
      </c>
      <c r="O1902">
        <v>99</v>
      </c>
      <c r="P1902">
        <v>99</v>
      </c>
      <c r="R1902">
        <v>0</v>
      </c>
    </row>
    <row r="1903" spans="1:37">
      <c r="A1903">
        <v>18</v>
      </c>
      <c r="B1903">
        <v>348</v>
      </c>
      <c r="C1903">
        <v>2024</v>
      </c>
      <c r="E1903">
        <v>99</v>
      </c>
      <c r="G1903">
        <v>99</v>
      </c>
      <c r="H1903">
        <v>2</v>
      </c>
      <c r="I1903">
        <v>99</v>
      </c>
      <c r="J1903">
        <v>704</v>
      </c>
      <c r="K1903">
        <v>99</v>
      </c>
      <c r="L1903">
        <v>14</v>
      </c>
      <c r="M1903">
        <v>99</v>
      </c>
      <c r="N1903">
        <v>99</v>
      </c>
      <c r="O1903">
        <v>99</v>
      </c>
      <c r="P1903">
        <v>99</v>
      </c>
      <c r="R1903">
        <v>0</v>
      </c>
    </row>
    <row r="1904" spans="1:37">
      <c r="A1904">
        <v>18</v>
      </c>
      <c r="B1904">
        <v>349</v>
      </c>
      <c r="C1904">
        <v>2024</v>
      </c>
      <c r="E1904">
        <v>99</v>
      </c>
      <c r="G1904">
        <v>99</v>
      </c>
      <c r="H1904">
        <v>1</v>
      </c>
      <c r="I1904">
        <v>99</v>
      </c>
      <c r="J1904">
        <v>802</v>
      </c>
      <c r="K1904">
        <v>99</v>
      </c>
      <c r="L1904">
        <v>14</v>
      </c>
      <c r="M1904">
        <v>99</v>
      </c>
      <c r="N1904">
        <v>99</v>
      </c>
      <c r="O1904">
        <v>99</v>
      </c>
      <c r="P1904">
        <v>99</v>
      </c>
      <c r="R1904">
        <v>0</v>
      </c>
    </row>
    <row r="1905" spans="1:37">
      <c r="A1905">
        <v>18</v>
      </c>
      <c r="B1905">
        <v>350</v>
      </c>
      <c r="C1905">
        <v>2024</v>
      </c>
      <c r="E1905">
        <v>99</v>
      </c>
      <c r="G1905">
        <v>99</v>
      </c>
      <c r="H1905">
        <v>1</v>
      </c>
      <c r="I1905">
        <v>99</v>
      </c>
      <c r="J1905">
        <v>103</v>
      </c>
      <c r="K1905">
        <v>99</v>
      </c>
      <c r="L1905">
        <v>15</v>
      </c>
      <c r="M1905">
        <v>99</v>
      </c>
      <c r="N1905">
        <v>99</v>
      </c>
      <c r="O1905">
        <v>99</v>
      </c>
      <c r="P1905">
        <v>99</v>
      </c>
      <c r="R1905">
        <v>0</v>
      </c>
    </row>
    <row r="1906" spans="1:37">
      <c r="A1906">
        <v>18</v>
      </c>
      <c r="B1906">
        <v>351</v>
      </c>
      <c r="C1906">
        <v>2024</v>
      </c>
      <c r="E1906">
        <v>99</v>
      </c>
      <c r="G1906">
        <v>99</v>
      </c>
      <c r="H1906">
        <v>2</v>
      </c>
      <c r="I1906">
        <v>99</v>
      </c>
      <c r="J1906">
        <v>106</v>
      </c>
      <c r="K1906">
        <v>99</v>
      </c>
      <c r="L1906">
        <v>15</v>
      </c>
      <c r="M1906">
        <v>99</v>
      </c>
      <c r="N1906">
        <v>99</v>
      </c>
      <c r="O1906">
        <v>99</v>
      </c>
      <c r="P1906">
        <v>99</v>
      </c>
      <c r="R1906">
        <v>0</v>
      </c>
    </row>
    <row r="1907" spans="1:37">
      <c r="A1907">
        <v>18</v>
      </c>
      <c r="B1907">
        <v>352</v>
      </c>
      <c r="C1907">
        <v>2024</v>
      </c>
      <c r="E1907">
        <v>99</v>
      </c>
      <c r="G1907">
        <v>99</v>
      </c>
      <c r="H1907">
        <v>1</v>
      </c>
      <c r="I1907">
        <v>99</v>
      </c>
      <c r="J1907">
        <v>110</v>
      </c>
      <c r="K1907">
        <v>99</v>
      </c>
      <c r="L1907">
        <v>15</v>
      </c>
      <c r="M1907">
        <v>99</v>
      </c>
      <c r="N1907">
        <v>99</v>
      </c>
      <c r="O1907">
        <v>99</v>
      </c>
      <c r="P1907">
        <v>99</v>
      </c>
      <c r="R1907">
        <v>0</v>
      </c>
    </row>
    <row r="1908" spans="1:37">
      <c r="A1908">
        <v>18</v>
      </c>
      <c r="B1908">
        <v>353</v>
      </c>
      <c r="C1908">
        <v>2024</v>
      </c>
      <c r="E1908">
        <v>99</v>
      </c>
      <c r="G1908">
        <v>99</v>
      </c>
      <c r="H1908">
        <v>1</v>
      </c>
      <c r="I1908">
        <v>99</v>
      </c>
      <c r="J1908">
        <v>111</v>
      </c>
      <c r="K1908">
        <v>99</v>
      </c>
      <c r="L1908">
        <v>15</v>
      </c>
      <c r="M1908">
        <v>99</v>
      </c>
      <c r="N1908">
        <v>99</v>
      </c>
      <c r="O1908">
        <v>99</v>
      </c>
      <c r="P1908">
        <v>99</v>
      </c>
      <c r="R1908">
        <v>0</v>
      </c>
    </row>
    <row r="1909" spans="1:37">
      <c r="A1909">
        <v>18</v>
      </c>
      <c r="B1909">
        <v>354</v>
      </c>
      <c r="C1909">
        <v>2024</v>
      </c>
      <c r="E1909">
        <v>99</v>
      </c>
      <c r="G1909">
        <v>99</v>
      </c>
      <c r="H1909">
        <v>1</v>
      </c>
      <c r="I1909">
        <v>99</v>
      </c>
      <c r="J1909">
        <v>116</v>
      </c>
      <c r="K1909">
        <v>99</v>
      </c>
      <c r="L1909">
        <v>15</v>
      </c>
      <c r="M1909">
        <v>99</v>
      </c>
      <c r="N1909">
        <v>99</v>
      </c>
      <c r="O1909">
        <v>99</v>
      </c>
      <c r="P1909">
        <v>99</v>
      </c>
      <c r="R1909">
        <v>0</v>
      </c>
    </row>
    <row r="1910" spans="1:37">
      <c r="A1910">
        <v>18</v>
      </c>
      <c r="B1910">
        <v>355</v>
      </c>
      <c r="C1910">
        <v>2024</v>
      </c>
      <c r="E1910">
        <v>99</v>
      </c>
      <c r="G1910">
        <v>99</v>
      </c>
      <c r="H1910">
        <v>2</v>
      </c>
      <c r="I1910">
        <v>99</v>
      </c>
      <c r="J1910">
        <v>117</v>
      </c>
      <c r="K1910">
        <v>99</v>
      </c>
      <c r="L1910">
        <v>15</v>
      </c>
      <c r="M1910">
        <v>99</v>
      </c>
      <c r="N1910">
        <v>99</v>
      </c>
      <c r="O1910">
        <v>99</v>
      </c>
      <c r="P1910">
        <v>99</v>
      </c>
      <c r="Q1910">
        <v>1</v>
      </c>
      <c r="R1910">
        <v>1</v>
      </c>
      <c r="S1910">
        <v>15</v>
      </c>
      <c r="T1910">
        <v>10</v>
      </c>
      <c r="U1910">
        <v>55.9</v>
      </c>
      <c r="V1910">
        <v>0</v>
      </c>
      <c r="W1910">
        <v>100</v>
      </c>
      <c r="X1910">
        <v>100</v>
      </c>
      <c r="Y1910">
        <v>100</v>
      </c>
      <c r="Z1910">
        <v>100</v>
      </c>
      <c r="AA1910">
        <v>0</v>
      </c>
      <c r="AB1910">
        <v>0</v>
      </c>
      <c r="AC1910">
        <v>0</v>
      </c>
      <c r="AG1910">
        <v>0.2873563218390805</v>
      </c>
      <c r="AH1910">
        <v>0.3648182108897256</v>
      </c>
      <c r="AI1910">
        <v>1</v>
      </c>
      <c r="AJ1910">
        <v>107.8</v>
      </c>
      <c r="AK1910">
        <v>44.622667182039578</v>
      </c>
    </row>
    <row r="1911" spans="1:37">
      <c r="A1911">
        <v>18</v>
      </c>
      <c r="B1911">
        <v>356</v>
      </c>
      <c r="C1911">
        <v>2024</v>
      </c>
      <c r="E1911">
        <v>99</v>
      </c>
      <c r="G1911">
        <v>99</v>
      </c>
      <c r="H1911">
        <v>1</v>
      </c>
      <c r="I1911">
        <v>99</v>
      </c>
      <c r="J1911">
        <v>134</v>
      </c>
      <c r="K1911">
        <v>99</v>
      </c>
      <c r="L1911">
        <v>15</v>
      </c>
      <c r="M1911">
        <v>99</v>
      </c>
      <c r="N1911">
        <v>99</v>
      </c>
      <c r="O1911">
        <v>99</v>
      </c>
      <c r="P1911">
        <v>99</v>
      </c>
      <c r="R1911">
        <v>0</v>
      </c>
    </row>
    <row r="1912" spans="1:37">
      <c r="A1912">
        <v>18</v>
      </c>
      <c r="B1912">
        <v>357</v>
      </c>
      <c r="C1912">
        <v>2024</v>
      </c>
      <c r="E1912">
        <v>99</v>
      </c>
      <c r="G1912">
        <v>99</v>
      </c>
      <c r="H1912">
        <v>2</v>
      </c>
      <c r="I1912">
        <v>99</v>
      </c>
      <c r="J1912">
        <v>141</v>
      </c>
      <c r="K1912">
        <v>99</v>
      </c>
      <c r="L1912">
        <v>15</v>
      </c>
      <c r="M1912">
        <v>99</v>
      </c>
      <c r="N1912">
        <v>99</v>
      </c>
      <c r="O1912">
        <v>99</v>
      </c>
      <c r="P1912">
        <v>99</v>
      </c>
      <c r="R1912">
        <v>0</v>
      </c>
    </row>
    <row r="1913" spans="1:37">
      <c r="A1913">
        <v>18</v>
      </c>
      <c r="B1913">
        <v>358</v>
      </c>
      <c r="C1913">
        <v>2024</v>
      </c>
      <c r="E1913">
        <v>99</v>
      </c>
      <c r="G1913">
        <v>99</v>
      </c>
      <c r="H1913">
        <v>2</v>
      </c>
      <c r="I1913">
        <v>99</v>
      </c>
      <c r="J1913">
        <v>143</v>
      </c>
      <c r="K1913">
        <v>99</v>
      </c>
      <c r="L1913">
        <v>15</v>
      </c>
      <c r="M1913">
        <v>99</v>
      </c>
      <c r="N1913">
        <v>99</v>
      </c>
      <c r="O1913">
        <v>99</v>
      </c>
      <c r="P1913">
        <v>99</v>
      </c>
      <c r="R1913">
        <v>0</v>
      </c>
    </row>
    <row r="1914" spans="1:37">
      <c r="A1914">
        <v>18</v>
      </c>
      <c r="B1914">
        <v>359</v>
      </c>
      <c r="C1914">
        <v>2024</v>
      </c>
      <c r="E1914">
        <v>99</v>
      </c>
      <c r="G1914">
        <v>99</v>
      </c>
      <c r="H1914">
        <v>2</v>
      </c>
      <c r="I1914">
        <v>99</v>
      </c>
      <c r="J1914">
        <v>147</v>
      </c>
      <c r="K1914">
        <v>99</v>
      </c>
      <c r="L1914">
        <v>15</v>
      </c>
      <c r="M1914">
        <v>99</v>
      </c>
      <c r="N1914">
        <v>99</v>
      </c>
      <c r="O1914">
        <v>99</v>
      </c>
      <c r="P1914">
        <v>99</v>
      </c>
      <c r="R1914">
        <v>0</v>
      </c>
    </row>
    <row r="1915" spans="1:37">
      <c r="A1915">
        <v>18</v>
      </c>
      <c r="B1915">
        <v>360</v>
      </c>
      <c r="C1915">
        <v>2024</v>
      </c>
      <c r="E1915">
        <v>99</v>
      </c>
      <c r="G1915">
        <v>99</v>
      </c>
      <c r="H1915">
        <v>1</v>
      </c>
      <c r="I1915">
        <v>99</v>
      </c>
      <c r="J1915">
        <v>155</v>
      </c>
      <c r="K1915">
        <v>99</v>
      </c>
      <c r="L1915">
        <v>15</v>
      </c>
      <c r="M1915">
        <v>99</v>
      </c>
      <c r="N1915">
        <v>99</v>
      </c>
      <c r="O1915">
        <v>99</v>
      </c>
      <c r="P1915">
        <v>99</v>
      </c>
      <c r="R1915">
        <v>0</v>
      </c>
    </row>
    <row r="1916" spans="1:37">
      <c r="A1916">
        <v>18</v>
      </c>
      <c r="B1916">
        <v>361</v>
      </c>
      <c r="C1916">
        <v>2024</v>
      </c>
      <c r="E1916">
        <v>99</v>
      </c>
      <c r="G1916">
        <v>99</v>
      </c>
      <c r="H1916">
        <v>2</v>
      </c>
      <c r="I1916">
        <v>99</v>
      </c>
      <c r="J1916">
        <v>160</v>
      </c>
      <c r="K1916">
        <v>99</v>
      </c>
      <c r="L1916">
        <v>15</v>
      </c>
      <c r="M1916">
        <v>99</v>
      </c>
      <c r="N1916">
        <v>99</v>
      </c>
      <c r="O1916">
        <v>99</v>
      </c>
      <c r="P1916">
        <v>99</v>
      </c>
      <c r="R1916">
        <v>0</v>
      </c>
    </row>
    <row r="1917" spans="1:37">
      <c r="A1917">
        <v>18</v>
      </c>
      <c r="B1917">
        <v>362</v>
      </c>
      <c r="C1917">
        <v>2024</v>
      </c>
      <c r="E1917">
        <v>99</v>
      </c>
      <c r="G1917">
        <v>99</v>
      </c>
      <c r="H1917">
        <v>1</v>
      </c>
      <c r="I1917">
        <v>99</v>
      </c>
      <c r="J1917">
        <v>171</v>
      </c>
      <c r="K1917">
        <v>99</v>
      </c>
      <c r="L1917">
        <v>15</v>
      </c>
      <c r="M1917">
        <v>99</v>
      </c>
      <c r="N1917">
        <v>99</v>
      </c>
      <c r="O1917">
        <v>99</v>
      </c>
      <c r="P1917">
        <v>99</v>
      </c>
      <c r="R1917">
        <v>0</v>
      </c>
    </row>
    <row r="1918" spans="1:37">
      <c r="A1918">
        <v>18</v>
      </c>
      <c r="B1918">
        <v>363</v>
      </c>
      <c r="C1918">
        <v>2024</v>
      </c>
      <c r="E1918">
        <v>99</v>
      </c>
      <c r="G1918">
        <v>99</v>
      </c>
      <c r="H1918">
        <v>2</v>
      </c>
      <c r="I1918">
        <v>99</v>
      </c>
      <c r="J1918">
        <v>175</v>
      </c>
      <c r="K1918">
        <v>99</v>
      </c>
      <c r="L1918">
        <v>15</v>
      </c>
      <c r="M1918">
        <v>99</v>
      </c>
      <c r="N1918">
        <v>99</v>
      </c>
      <c r="O1918">
        <v>99</v>
      </c>
      <c r="P1918">
        <v>99</v>
      </c>
      <c r="R1918">
        <v>0</v>
      </c>
    </row>
    <row r="1919" spans="1:37">
      <c r="A1919">
        <v>18</v>
      </c>
      <c r="B1919">
        <v>364</v>
      </c>
      <c r="C1919">
        <v>2024</v>
      </c>
      <c r="E1919">
        <v>99</v>
      </c>
      <c r="G1919">
        <v>99</v>
      </c>
      <c r="H1919">
        <v>2</v>
      </c>
      <c r="I1919">
        <v>99</v>
      </c>
      <c r="J1919">
        <v>177</v>
      </c>
      <c r="K1919">
        <v>99</v>
      </c>
      <c r="L1919">
        <v>15</v>
      </c>
      <c r="M1919">
        <v>99</v>
      </c>
      <c r="N1919">
        <v>99</v>
      </c>
      <c r="O1919">
        <v>99</v>
      </c>
      <c r="P1919">
        <v>99</v>
      </c>
      <c r="R1919">
        <v>0</v>
      </c>
    </row>
    <row r="1920" spans="1:37">
      <c r="A1920">
        <v>18</v>
      </c>
      <c r="B1920">
        <v>365</v>
      </c>
      <c r="C1920">
        <v>2024</v>
      </c>
      <c r="E1920">
        <v>99</v>
      </c>
      <c r="G1920">
        <v>99</v>
      </c>
      <c r="H1920">
        <v>2</v>
      </c>
      <c r="I1920">
        <v>99</v>
      </c>
      <c r="J1920">
        <v>178</v>
      </c>
      <c r="K1920">
        <v>99</v>
      </c>
      <c r="L1920">
        <v>15</v>
      </c>
      <c r="M1920">
        <v>99</v>
      </c>
      <c r="N1920">
        <v>99</v>
      </c>
      <c r="O1920">
        <v>99</v>
      </c>
      <c r="P1920">
        <v>99</v>
      </c>
      <c r="R1920">
        <v>0</v>
      </c>
    </row>
    <row r="1921" spans="1:18">
      <c r="A1921">
        <v>18</v>
      </c>
      <c r="B1921">
        <v>366</v>
      </c>
      <c r="C1921">
        <v>2024</v>
      </c>
      <c r="E1921">
        <v>99</v>
      </c>
      <c r="G1921">
        <v>99</v>
      </c>
      <c r="H1921">
        <v>2</v>
      </c>
      <c r="I1921">
        <v>99</v>
      </c>
      <c r="J1921">
        <v>181</v>
      </c>
      <c r="K1921">
        <v>99</v>
      </c>
      <c r="L1921">
        <v>15</v>
      </c>
      <c r="M1921">
        <v>99</v>
      </c>
      <c r="N1921">
        <v>99</v>
      </c>
      <c r="O1921">
        <v>99</v>
      </c>
      <c r="P1921">
        <v>99</v>
      </c>
      <c r="R1921">
        <v>0</v>
      </c>
    </row>
    <row r="1922" spans="1:18">
      <c r="A1922">
        <v>18</v>
      </c>
      <c r="B1922">
        <v>367</v>
      </c>
      <c r="C1922">
        <v>2024</v>
      </c>
      <c r="E1922">
        <v>99</v>
      </c>
      <c r="G1922">
        <v>99</v>
      </c>
      <c r="H1922">
        <v>1</v>
      </c>
      <c r="I1922">
        <v>99</v>
      </c>
      <c r="J1922">
        <v>262</v>
      </c>
      <c r="K1922">
        <v>99</v>
      </c>
      <c r="L1922">
        <v>15</v>
      </c>
      <c r="M1922">
        <v>99</v>
      </c>
      <c r="N1922">
        <v>99</v>
      </c>
      <c r="O1922">
        <v>99</v>
      </c>
      <c r="P1922">
        <v>99</v>
      </c>
      <c r="R1922">
        <v>0</v>
      </c>
    </row>
    <row r="1923" spans="1:18">
      <c r="A1923">
        <v>18</v>
      </c>
      <c r="B1923">
        <v>368</v>
      </c>
      <c r="C1923">
        <v>2024</v>
      </c>
      <c r="E1923">
        <v>99</v>
      </c>
      <c r="G1923">
        <v>99</v>
      </c>
      <c r="H1923">
        <v>2</v>
      </c>
      <c r="I1923">
        <v>99</v>
      </c>
      <c r="J1923">
        <v>267</v>
      </c>
      <c r="K1923">
        <v>99</v>
      </c>
      <c r="L1923">
        <v>15</v>
      </c>
      <c r="M1923">
        <v>99</v>
      </c>
      <c r="N1923">
        <v>99</v>
      </c>
      <c r="O1923">
        <v>99</v>
      </c>
      <c r="P1923">
        <v>99</v>
      </c>
      <c r="R1923">
        <v>0</v>
      </c>
    </row>
    <row r="1924" spans="1:18">
      <c r="A1924">
        <v>18</v>
      </c>
      <c r="B1924">
        <v>369</v>
      </c>
      <c r="C1924">
        <v>2024</v>
      </c>
      <c r="E1924">
        <v>99</v>
      </c>
      <c r="G1924">
        <v>99</v>
      </c>
      <c r="H1924">
        <v>1</v>
      </c>
      <c r="I1924">
        <v>99</v>
      </c>
      <c r="J1924">
        <v>309</v>
      </c>
      <c r="K1924">
        <v>99</v>
      </c>
      <c r="L1924">
        <v>15</v>
      </c>
      <c r="M1924">
        <v>99</v>
      </c>
      <c r="N1924">
        <v>99</v>
      </c>
      <c r="O1924">
        <v>99</v>
      </c>
      <c r="P1924">
        <v>99</v>
      </c>
      <c r="R1924">
        <v>0</v>
      </c>
    </row>
    <row r="1925" spans="1:18">
      <c r="A1925">
        <v>18</v>
      </c>
      <c r="B1925">
        <v>370</v>
      </c>
      <c r="C1925">
        <v>2024</v>
      </c>
      <c r="E1925">
        <v>99</v>
      </c>
      <c r="G1925">
        <v>99</v>
      </c>
      <c r="H1925">
        <v>2</v>
      </c>
      <c r="I1925">
        <v>99</v>
      </c>
      <c r="J1925">
        <v>470</v>
      </c>
      <c r="K1925">
        <v>99</v>
      </c>
      <c r="L1925">
        <v>15</v>
      </c>
      <c r="M1925">
        <v>99</v>
      </c>
      <c r="N1925">
        <v>99</v>
      </c>
      <c r="O1925">
        <v>99</v>
      </c>
      <c r="P1925">
        <v>99</v>
      </c>
      <c r="R1925">
        <v>0</v>
      </c>
    </row>
    <row r="1926" spans="1:18">
      <c r="A1926">
        <v>18</v>
      </c>
      <c r="B1926">
        <v>371</v>
      </c>
      <c r="C1926">
        <v>2024</v>
      </c>
      <c r="E1926">
        <v>99</v>
      </c>
      <c r="G1926">
        <v>99</v>
      </c>
      <c r="H1926">
        <v>2</v>
      </c>
      <c r="I1926">
        <v>99</v>
      </c>
      <c r="J1926">
        <v>629</v>
      </c>
      <c r="K1926">
        <v>99</v>
      </c>
      <c r="L1926">
        <v>15</v>
      </c>
      <c r="M1926">
        <v>99</v>
      </c>
      <c r="N1926">
        <v>99</v>
      </c>
      <c r="O1926">
        <v>99</v>
      </c>
      <c r="P1926">
        <v>99</v>
      </c>
      <c r="R1926">
        <v>0</v>
      </c>
    </row>
    <row r="1927" spans="1:18">
      <c r="A1927">
        <v>18</v>
      </c>
      <c r="B1927">
        <v>372</v>
      </c>
      <c r="C1927">
        <v>2024</v>
      </c>
      <c r="E1927">
        <v>99</v>
      </c>
      <c r="G1927">
        <v>99</v>
      </c>
      <c r="H1927">
        <v>1</v>
      </c>
      <c r="I1927">
        <v>99</v>
      </c>
      <c r="J1927">
        <v>643</v>
      </c>
      <c r="K1927">
        <v>99</v>
      </c>
      <c r="L1927">
        <v>15</v>
      </c>
      <c r="M1927">
        <v>99</v>
      </c>
      <c r="N1927">
        <v>99</v>
      </c>
      <c r="O1927">
        <v>99</v>
      </c>
      <c r="P1927">
        <v>99</v>
      </c>
      <c r="R1927">
        <v>0</v>
      </c>
    </row>
    <row r="1928" spans="1:18">
      <c r="A1928">
        <v>18</v>
      </c>
      <c r="B1928">
        <v>373</v>
      </c>
      <c r="C1928">
        <v>2024</v>
      </c>
      <c r="E1928">
        <v>99</v>
      </c>
      <c r="G1928">
        <v>99</v>
      </c>
      <c r="H1928">
        <v>2</v>
      </c>
      <c r="I1928">
        <v>99</v>
      </c>
      <c r="J1928">
        <v>704</v>
      </c>
      <c r="K1928">
        <v>99</v>
      </c>
      <c r="L1928">
        <v>15</v>
      </c>
      <c r="M1928">
        <v>99</v>
      </c>
      <c r="N1928">
        <v>99</v>
      </c>
      <c r="O1928">
        <v>99</v>
      </c>
      <c r="P1928">
        <v>99</v>
      </c>
      <c r="R1928">
        <v>0</v>
      </c>
    </row>
    <row r="1929" spans="1:18">
      <c r="A1929">
        <v>18</v>
      </c>
      <c r="B1929">
        <v>374</v>
      </c>
      <c r="C1929">
        <v>2024</v>
      </c>
      <c r="E1929">
        <v>99</v>
      </c>
      <c r="G1929">
        <v>99</v>
      </c>
      <c r="H1929">
        <v>1</v>
      </c>
      <c r="I1929">
        <v>99</v>
      </c>
      <c r="J1929">
        <v>802</v>
      </c>
      <c r="K1929">
        <v>99</v>
      </c>
      <c r="L1929">
        <v>15</v>
      </c>
      <c r="M1929">
        <v>99</v>
      </c>
      <c r="N1929">
        <v>99</v>
      </c>
      <c r="O1929">
        <v>99</v>
      </c>
      <c r="P1929">
        <v>99</v>
      </c>
      <c r="R1929"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K366"/>
  <sheetViews>
    <sheetView zoomScale="81" zoomScaleNormal="81" workbookViewId="0">
      <pane xSplit="4" ySplit="15" topLeftCell="E38" activePane="bottomRight" state="frozen"/>
      <selection pane="topRight" activeCell="E1" sqref="E1"/>
      <selection pane="bottomLeft" activeCell="A16" sqref="A16"/>
      <selection pane="bottomRight" activeCell="D12" sqref="D12"/>
    </sheetView>
  </sheetViews>
  <sheetFormatPr baseColWidth="10" defaultRowHeight="15"/>
  <cols>
    <col min="1" max="1" width="1.26953125" customWidth="1"/>
    <col min="2" max="2" width="6.08984375" customWidth="1"/>
    <col min="3" max="3" width="2.6328125" customWidth="1"/>
    <col min="4" max="4" width="7.36328125" customWidth="1"/>
    <col min="5" max="5" width="6.36328125" customWidth="1"/>
    <col min="6" max="6" width="5.1796875" customWidth="1"/>
    <col min="7" max="7" width="6.54296875" style="319" customWidth="1"/>
    <col min="8" max="8" width="5.81640625" style="11" customWidth="1"/>
    <col min="9" max="9" width="5.81640625" style="93" customWidth="1"/>
    <col min="10" max="10" width="4.90625" style="11" customWidth="1"/>
    <col min="11" max="11" width="5.08984375" style="93" customWidth="1"/>
    <col min="12" max="12" width="1.08984375" style="93" customWidth="1"/>
    <col min="13" max="13" width="6.6328125" style="11" customWidth="1"/>
    <col min="14" max="14" width="1.26953125" style="11" customWidth="1"/>
    <col min="15" max="15" width="5" style="11" customWidth="1"/>
    <col min="16" max="16" width="1.81640625" style="11" customWidth="1"/>
    <col min="17" max="17" width="6" customWidth="1"/>
    <col min="18" max="18" width="6.08984375" style="11" customWidth="1"/>
    <col min="19" max="19" width="7.08984375" style="93" customWidth="1"/>
    <col min="20" max="20" width="7.7265625" style="11" customWidth="1"/>
    <col min="21" max="21" width="6" customWidth="1"/>
    <col min="22" max="22" width="4.54296875" style="432" customWidth="1"/>
    <col min="23" max="23" width="7" style="93" customWidth="1"/>
    <col min="24" max="24" width="5.54296875" style="93" customWidth="1"/>
    <col min="25" max="25" width="5.36328125" style="11" customWidth="1"/>
    <col min="26" max="26" width="5.08984375" style="11" customWidth="1"/>
    <col min="27" max="27" width="6" style="11" customWidth="1"/>
    <col min="28" max="28" width="5.90625" style="93" customWidth="1"/>
    <col min="29" max="29" width="5.6328125" style="93" customWidth="1"/>
    <col min="30" max="30" width="5.6328125" customWidth="1"/>
    <col min="31" max="31" width="6.81640625" customWidth="1"/>
    <col min="32" max="33" width="5.81640625" customWidth="1"/>
    <col min="34" max="34" width="6.81640625" customWidth="1"/>
    <col min="35" max="35" width="8.54296875" customWidth="1"/>
    <col min="36" max="36" width="7.54296875" customWidth="1"/>
    <col min="37" max="37" width="10.54296875" customWidth="1"/>
    <col min="40" max="40" width="9.453125" customWidth="1"/>
    <col min="41" max="41" width="8.1796875" customWidth="1"/>
    <col min="42" max="42" width="10.6328125" customWidth="1"/>
    <col min="49" max="49" width="14" customWidth="1"/>
    <col min="50" max="50" width="12.54296875" customWidth="1"/>
    <col min="51" max="51" width="10.90625" customWidth="1"/>
  </cols>
  <sheetData>
    <row r="1" spans="1:63">
      <c r="A1" s="45"/>
      <c r="B1" s="45"/>
      <c r="C1" s="45"/>
      <c r="D1" s="45"/>
      <c r="E1" s="45"/>
      <c r="F1" s="45"/>
      <c r="G1" s="391"/>
      <c r="H1" s="71"/>
      <c r="I1" s="45"/>
      <c r="J1" s="71"/>
      <c r="K1" s="45"/>
      <c r="L1" s="45"/>
      <c r="M1" s="71"/>
      <c r="N1" s="71"/>
      <c r="O1" s="71"/>
      <c r="P1" s="71"/>
      <c r="Q1" s="45"/>
      <c r="R1" s="71"/>
      <c r="S1" s="90"/>
      <c r="T1" s="71"/>
      <c r="U1" s="45"/>
      <c r="V1" s="422"/>
      <c r="W1" s="90"/>
      <c r="X1" s="90"/>
      <c r="Y1" s="71"/>
      <c r="Z1" s="71"/>
      <c r="AA1" s="71"/>
      <c r="AB1" s="90"/>
      <c r="AC1" s="90"/>
      <c r="AD1" s="45"/>
      <c r="AE1" s="45"/>
      <c r="AF1" s="45"/>
      <c r="AG1" s="45"/>
      <c r="AH1" s="45"/>
      <c r="AI1" s="45"/>
      <c r="AJ1" s="45"/>
      <c r="AK1" s="45"/>
      <c r="AL1" s="4"/>
      <c r="AM1" s="4"/>
      <c r="AN1" s="4"/>
      <c r="AO1" s="4"/>
      <c r="AP1" s="4"/>
    </row>
    <row r="2" spans="1:63" ht="31.8">
      <c r="A2" s="45"/>
      <c r="B2" s="45"/>
      <c r="C2" s="45"/>
      <c r="D2" s="141" t="s">
        <v>432</v>
      </c>
      <c r="E2" s="141"/>
      <c r="F2" s="141"/>
      <c r="G2" s="392"/>
      <c r="H2" s="171"/>
      <c r="I2" s="141"/>
      <c r="J2" s="171"/>
      <c r="K2" s="141" t="str">
        <f>+År!B2</f>
        <v>VÆR :</v>
      </c>
      <c r="L2" s="141"/>
      <c r="M2" s="171"/>
      <c r="N2" s="171"/>
      <c r="O2" s="171"/>
      <c r="P2" s="171"/>
      <c r="Q2" s="45"/>
      <c r="R2" s="171"/>
      <c r="S2" s="174"/>
      <c r="T2" s="171"/>
      <c r="U2" s="45"/>
      <c r="V2" s="423"/>
      <c r="W2" s="90"/>
      <c r="X2" s="174"/>
      <c r="Y2" s="71"/>
      <c r="Z2" s="71"/>
      <c r="AA2" s="71"/>
      <c r="AB2" s="90"/>
      <c r="AC2" s="90"/>
      <c r="AD2" s="45"/>
      <c r="AE2" s="45"/>
      <c r="AF2" s="45"/>
      <c r="AG2" s="45"/>
      <c r="AH2" s="45"/>
      <c r="AI2" s="45"/>
      <c r="AJ2" s="45"/>
      <c r="AK2" s="45"/>
      <c r="AL2" s="4"/>
      <c r="AM2" s="57"/>
      <c r="AN2" s="57"/>
      <c r="AO2" s="1"/>
      <c r="AP2" s="5"/>
    </row>
    <row r="3" spans="1:63" ht="18.75" customHeight="1">
      <c r="A3" s="45"/>
      <c r="B3" s="45"/>
      <c r="C3" s="45"/>
      <c r="D3" s="141"/>
      <c r="E3" s="141"/>
      <c r="F3" s="141"/>
      <c r="G3" s="392"/>
      <c r="H3" s="171"/>
      <c r="I3" s="174"/>
      <c r="J3" s="171"/>
      <c r="K3" s="141"/>
      <c r="L3" s="141"/>
      <c r="M3" s="171"/>
      <c r="N3" s="171"/>
      <c r="O3" s="171"/>
      <c r="P3" s="171"/>
      <c r="Q3" s="141"/>
      <c r="R3" s="171"/>
      <c r="S3" s="174"/>
      <c r="T3" s="171"/>
      <c r="U3" s="45"/>
      <c r="V3" s="423"/>
      <c r="W3" s="90"/>
      <c r="X3" s="174"/>
      <c r="Y3" s="71"/>
      <c r="Z3" s="71"/>
      <c r="AA3" s="71"/>
      <c r="AB3" s="90"/>
      <c r="AC3" s="90"/>
      <c r="AD3" s="45"/>
      <c r="AE3" s="45"/>
      <c r="AF3" s="45"/>
      <c r="AG3" s="45"/>
      <c r="AH3" s="45"/>
      <c r="AI3" s="45"/>
      <c r="AJ3" s="45"/>
      <c r="AK3" s="45"/>
      <c r="AL3" s="4"/>
      <c r="AM3" s="4"/>
      <c r="AN3" s="4"/>
      <c r="AO3" s="4"/>
      <c r="AP3" s="4"/>
    </row>
    <row r="4" spans="1:63" ht="15.6">
      <c r="A4" s="45"/>
      <c r="B4" s="45"/>
      <c r="C4" s="45"/>
      <c r="D4" s="45"/>
      <c r="E4" s="45"/>
      <c r="F4" s="45"/>
      <c r="G4" s="391"/>
      <c r="H4" s="71"/>
      <c r="I4" s="90"/>
      <c r="J4" s="71"/>
      <c r="K4" s="45"/>
      <c r="L4" s="45"/>
      <c r="M4" s="71"/>
      <c r="N4" s="71"/>
      <c r="O4" s="71"/>
      <c r="P4" s="71"/>
      <c r="Q4" s="45"/>
      <c r="R4" s="71"/>
      <c r="S4" s="90"/>
      <c r="T4" s="71"/>
      <c r="U4" s="45"/>
      <c r="V4" s="422"/>
      <c r="W4" s="90"/>
      <c r="X4" s="90"/>
      <c r="Y4" s="71"/>
      <c r="Z4" s="71"/>
      <c r="AA4" s="71"/>
      <c r="AB4" s="90"/>
      <c r="AC4" s="90"/>
      <c r="AD4" s="45"/>
      <c r="AE4" s="45"/>
      <c r="AF4" s="45"/>
      <c r="AG4" s="45"/>
      <c r="AH4" s="45"/>
      <c r="AI4" s="45"/>
      <c r="AJ4" s="45"/>
      <c r="AK4" s="45"/>
      <c r="AL4" s="4"/>
      <c r="AM4" s="57"/>
      <c r="AN4" s="57"/>
      <c r="AO4" s="1"/>
      <c r="AP4" s="5"/>
    </row>
    <row r="5" spans="1:63" ht="24.6">
      <c r="A5" s="45"/>
      <c r="B5" s="45"/>
      <c r="C5" s="45"/>
      <c r="D5" s="45"/>
      <c r="E5" s="45"/>
      <c r="F5" s="45"/>
      <c r="G5" s="391"/>
      <c r="H5" s="71"/>
      <c r="I5" s="176" t="s">
        <v>5</v>
      </c>
      <c r="J5" s="71"/>
      <c r="K5" s="540">
        <f>+År!S2</f>
        <v>52</v>
      </c>
      <c r="L5" s="540"/>
      <c r="M5" s="535"/>
      <c r="N5" s="71"/>
      <c r="O5" s="71"/>
      <c r="P5" s="71"/>
      <c r="Q5" s="144"/>
      <c r="R5" s="144"/>
      <c r="S5" s="146"/>
      <c r="T5" s="144"/>
      <c r="U5" s="144"/>
      <c r="V5" s="424"/>
      <c r="W5" s="146"/>
      <c r="X5" s="146" t="s">
        <v>426</v>
      </c>
      <c r="Y5" s="297"/>
      <c r="Z5" s="297"/>
      <c r="AA5" s="297"/>
      <c r="AB5" s="146"/>
      <c r="AC5" s="146"/>
      <c r="AD5" s="539">
        <f>SUM(G10:G11)</f>
        <v>4759</v>
      </c>
      <c r="AE5" s="537"/>
      <c r="AF5" s="537"/>
      <c r="AG5" s="45"/>
      <c r="AH5" s="45"/>
      <c r="AI5" s="45"/>
      <c r="AJ5" s="45"/>
      <c r="AK5" s="45"/>
      <c r="AL5" s="4"/>
      <c r="AM5" s="4"/>
      <c r="AN5" s="4"/>
      <c r="AO5" s="4"/>
      <c r="BI5" s="2"/>
      <c r="BJ5" s="5"/>
      <c r="BK5" s="5"/>
    </row>
    <row r="6" spans="1:63" ht="28.2">
      <c r="A6" s="45"/>
      <c r="B6" s="45"/>
      <c r="C6" s="45"/>
      <c r="D6" s="45"/>
      <c r="E6" s="45"/>
      <c r="F6" s="45"/>
      <c r="G6" s="391"/>
      <c r="H6" s="71"/>
      <c r="I6" s="96"/>
      <c r="J6" s="71"/>
      <c r="K6" s="45"/>
      <c r="L6" s="45"/>
      <c r="M6" s="71"/>
      <c r="N6" s="71"/>
      <c r="O6" s="71"/>
      <c r="P6" s="71"/>
      <c r="Q6" s="86"/>
      <c r="R6" s="71"/>
      <c r="S6" s="90"/>
      <c r="T6" s="71"/>
      <c r="U6" s="45"/>
      <c r="V6" s="422"/>
      <c r="W6" s="90"/>
      <c r="X6" s="90"/>
      <c r="Y6" s="71"/>
      <c r="Z6" s="71"/>
      <c r="AA6" s="71"/>
      <c r="AB6" s="179"/>
      <c r="AC6" s="90"/>
      <c r="AD6" s="45"/>
      <c r="AE6" s="45"/>
      <c r="AF6" s="45"/>
      <c r="AG6" s="45"/>
      <c r="AH6" s="45"/>
      <c r="AI6" s="45"/>
      <c r="AJ6" s="50" t="s">
        <v>2</v>
      </c>
      <c r="AK6" s="45"/>
      <c r="AL6" s="4"/>
      <c r="AM6" s="57"/>
      <c r="AN6" s="57"/>
      <c r="AO6" s="1"/>
      <c r="AP6" s="5"/>
    </row>
    <row r="7" spans="1:63" ht="15.6">
      <c r="A7" s="45"/>
      <c r="B7" s="45"/>
      <c r="C7" s="45"/>
      <c r="D7" s="45"/>
      <c r="E7" s="50" t="s">
        <v>2</v>
      </c>
      <c r="F7" s="50"/>
      <c r="G7" s="391"/>
      <c r="H7" s="72"/>
      <c r="I7" s="71"/>
      <c r="J7" s="72"/>
      <c r="K7" s="90"/>
      <c r="L7" s="90"/>
      <c r="M7" s="72"/>
      <c r="N7" s="72"/>
      <c r="O7" s="72" t="s">
        <v>404</v>
      </c>
      <c r="P7" s="72"/>
      <c r="Q7" s="45"/>
      <c r="R7" s="72"/>
      <c r="S7" s="96"/>
      <c r="T7" s="72"/>
      <c r="U7" s="50" t="s">
        <v>22</v>
      </c>
      <c r="V7" s="423"/>
      <c r="W7" s="90"/>
      <c r="X7" s="96"/>
      <c r="Y7" s="72" t="s">
        <v>495</v>
      </c>
      <c r="Z7" s="71"/>
      <c r="AA7" s="71"/>
      <c r="AB7" s="90"/>
      <c r="AC7" s="96" t="s">
        <v>427</v>
      </c>
      <c r="AD7" s="45"/>
      <c r="AE7" s="45"/>
      <c r="AF7" s="50" t="s">
        <v>423</v>
      </c>
      <c r="AG7" s="45"/>
      <c r="AH7" s="45"/>
      <c r="AI7" s="50" t="s">
        <v>77</v>
      </c>
      <c r="AJ7" s="50" t="s">
        <v>8</v>
      </c>
      <c r="AK7" s="45"/>
      <c r="AL7" s="4"/>
      <c r="AM7" s="4"/>
      <c r="AN7" s="4"/>
      <c r="AO7" s="4"/>
      <c r="AP7" s="4"/>
    </row>
    <row r="8" spans="1:63" ht="15.6">
      <c r="A8" s="45"/>
      <c r="B8" s="45"/>
      <c r="C8" s="50" t="s">
        <v>515</v>
      </c>
      <c r="D8" s="45"/>
      <c r="E8" s="50" t="s">
        <v>485</v>
      </c>
      <c r="F8" s="120"/>
      <c r="G8" s="412" t="s">
        <v>2</v>
      </c>
      <c r="H8" s="177"/>
      <c r="I8" s="96" t="s">
        <v>2</v>
      </c>
      <c r="J8" s="177"/>
      <c r="K8" s="96" t="s">
        <v>1</v>
      </c>
      <c r="L8" s="96"/>
      <c r="M8" s="419" t="s">
        <v>2</v>
      </c>
      <c r="N8" s="177"/>
      <c r="O8" s="177" t="s">
        <v>642</v>
      </c>
      <c r="P8" s="177"/>
      <c r="Q8" s="50" t="s">
        <v>22</v>
      </c>
      <c r="R8" s="177"/>
      <c r="S8" s="214" t="s">
        <v>22</v>
      </c>
      <c r="T8" s="404" t="s">
        <v>22</v>
      </c>
      <c r="U8" s="50" t="s">
        <v>487</v>
      </c>
      <c r="V8" s="425"/>
      <c r="W8" s="96" t="s">
        <v>22</v>
      </c>
      <c r="X8" s="180"/>
      <c r="Y8" s="72" t="s">
        <v>509</v>
      </c>
      <c r="Z8" s="72" t="s">
        <v>511</v>
      </c>
      <c r="AA8" s="72"/>
      <c r="AB8" s="96"/>
      <c r="AC8" s="96"/>
      <c r="AD8" s="50" t="s">
        <v>483</v>
      </c>
      <c r="AE8" s="50" t="s">
        <v>414</v>
      </c>
      <c r="AF8" s="50" t="s">
        <v>1</v>
      </c>
      <c r="AG8" s="50" t="s">
        <v>1</v>
      </c>
      <c r="AH8" s="50" t="s">
        <v>0</v>
      </c>
      <c r="AI8" s="50" t="s">
        <v>564</v>
      </c>
      <c r="AJ8" s="50" t="s">
        <v>69</v>
      </c>
      <c r="AK8" s="45"/>
      <c r="AL8" s="4"/>
      <c r="AM8" s="57"/>
      <c r="AN8" s="57"/>
      <c r="AO8" s="1"/>
      <c r="AP8" s="5"/>
    </row>
    <row r="9" spans="1:63" ht="15.6">
      <c r="A9" s="45"/>
      <c r="B9" s="50" t="s">
        <v>89</v>
      </c>
      <c r="C9" s="50" t="s">
        <v>516</v>
      </c>
      <c r="D9" s="46"/>
      <c r="E9" s="51" t="s">
        <v>486</v>
      </c>
      <c r="F9" s="121" t="s">
        <v>488</v>
      </c>
      <c r="G9" s="413" t="s">
        <v>8</v>
      </c>
      <c r="H9" s="178" t="s">
        <v>488</v>
      </c>
      <c r="I9" s="97" t="s">
        <v>404</v>
      </c>
      <c r="J9" s="178" t="s">
        <v>488</v>
      </c>
      <c r="K9" s="97" t="s">
        <v>404</v>
      </c>
      <c r="L9" s="97"/>
      <c r="M9" s="420" t="s">
        <v>642</v>
      </c>
      <c r="N9" s="178"/>
      <c r="O9" s="178" t="s">
        <v>649</v>
      </c>
      <c r="P9" s="178"/>
      <c r="Q9" s="51" t="s">
        <v>0</v>
      </c>
      <c r="R9" s="178" t="s">
        <v>488</v>
      </c>
      <c r="S9" s="408" t="s">
        <v>642</v>
      </c>
      <c r="T9" s="405" t="s">
        <v>643</v>
      </c>
      <c r="U9" s="51" t="s">
        <v>514</v>
      </c>
      <c r="V9" s="426" t="s">
        <v>488</v>
      </c>
      <c r="W9" s="97" t="s">
        <v>44</v>
      </c>
      <c r="X9" s="286" t="s">
        <v>488</v>
      </c>
      <c r="Y9" s="73" t="s">
        <v>490</v>
      </c>
      <c r="Z9" s="73" t="s">
        <v>510</v>
      </c>
      <c r="AA9" s="73" t="s">
        <v>507</v>
      </c>
      <c r="AB9" s="97" t="s">
        <v>508</v>
      </c>
      <c r="AC9" s="97" t="s">
        <v>1</v>
      </c>
      <c r="AD9" s="51" t="s">
        <v>484</v>
      </c>
      <c r="AE9" s="51" t="s">
        <v>514</v>
      </c>
      <c r="AF9" s="51" t="s">
        <v>43</v>
      </c>
      <c r="AG9" s="51" t="s">
        <v>424</v>
      </c>
      <c r="AH9" s="51" t="s">
        <v>424</v>
      </c>
      <c r="AI9" s="51" t="s">
        <v>43</v>
      </c>
      <c r="AJ9" s="51" t="s">
        <v>528</v>
      </c>
      <c r="AK9" s="45"/>
      <c r="AL9" s="4"/>
      <c r="AM9" s="57"/>
      <c r="AN9" s="57"/>
      <c r="AO9" s="1"/>
      <c r="AP9" s="5"/>
    </row>
    <row r="10" spans="1:63" ht="15.6">
      <c r="A10" s="45"/>
      <c r="B10" s="99">
        <f>+B44</f>
        <v>2024</v>
      </c>
      <c r="C10" s="99">
        <f>+C44</f>
        <v>1</v>
      </c>
      <c r="D10" s="99" t="s">
        <v>76</v>
      </c>
      <c r="E10" s="99">
        <f t="shared" ref="E10:X10" si="0">+E44</f>
        <v>1952</v>
      </c>
      <c r="F10" s="99">
        <f t="shared" si="0"/>
        <v>-140</v>
      </c>
      <c r="G10" s="384">
        <f t="shared" si="0"/>
        <v>2939</v>
      </c>
      <c r="H10" s="106">
        <f t="shared" si="0"/>
        <v>-281</v>
      </c>
      <c r="I10" s="101">
        <f t="shared" si="0"/>
        <v>61.756671569657499</v>
      </c>
      <c r="J10" s="101">
        <f t="shared" si="0"/>
        <v>-0.27376572566133461</v>
      </c>
      <c r="K10" s="101">
        <f t="shared" si="0"/>
        <v>62.945675348802389</v>
      </c>
      <c r="L10" s="97"/>
      <c r="M10" s="307">
        <f t="shared" si="0"/>
        <v>2526</v>
      </c>
      <c r="N10" s="178"/>
      <c r="O10" s="409">
        <f>100*M10/G10</f>
        <v>85.947601224906435</v>
      </c>
      <c r="P10" s="178"/>
      <c r="Q10" s="100">
        <f t="shared" si="0"/>
        <v>8.3228989452194639</v>
      </c>
      <c r="R10" s="100">
        <f t="shared" si="0"/>
        <v>0.27911012534368496</v>
      </c>
      <c r="S10" s="56">
        <f>+'Ark1'!AJ262</f>
        <v>117.89530386740324</v>
      </c>
      <c r="T10" s="56">
        <f>+'Ark1'!AK262</f>
        <v>26.393049882640156</v>
      </c>
      <c r="U10" s="100">
        <f t="shared" si="0"/>
        <v>7.0459339911534515</v>
      </c>
      <c r="V10" s="427">
        <f t="shared" si="0"/>
        <v>-1.4625015057728952E-2</v>
      </c>
      <c r="W10" s="101">
        <f t="shared" si="0"/>
        <v>42.94345015311329</v>
      </c>
      <c r="X10" s="101">
        <f t="shared" si="0"/>
        <v>-0.43176723819114926</v>
      </c>
      <c r="Y10" s="281">
        <f>+'Ark1'!W257</f>
        <v>23.374794649143404</v>
      </c>
      <c r="Z10" s="106">
        <f>+'Ark1'!X257</f>
        <v>98.45106782445437</v>
      </c>
      <c r="AA10" s="106">
        <f>+'Ark1'!Y257</f>
        <v>93.100211218023901</v>
      </c>
      <c r="AB10" s="101">
        <f>+'Ark1'!Z257</f>
        <v>71.039662051161713</v>
      </c>
      <c r="AC10" s="298">
        <f>+'Ark1'!AA257</f>
        <v>12.146916425485921</v>
      </c>
      <c r="AD10" s="285">
        <f>+'Ark1'!AB257</f>
        <v>1.9300806871707503</v>
      </c>
      <c r="AE10" s="285">
        <f>+'Ark1'!AC257</f>
        <v>2.0789976608836986</v>
      </c>
      <c r="AF10" s="106">
        <f>+'Ark1'!AD257</f>
        <v>71.415662682383598</v>
      </c>
      <c r="AG10" s="106">
        <f>+'Ark1'!AE257</f>
        <v>46.706615311308191</v>
      </c>
      <c r="AH10" s="106">
        <f>+'Ark1'!AF257</f>
        <v>43.69624120499936</v>
      </c>
      <c r="AI10" s="285">
        <f>+W10/Q10</f>
        <v>5.1596745840317215</v>
      </c>
      <c r="AJ10" s="106">
        <f>+G10/E10</f>
        <v>1.5056352459016393</v>
      </c>
      <c r="AK10" s="45"/>
      <c r="AL10" s="14"/>
      <c r="AM10" s="57"/>
      <c r="AN10" s="13"/>
      <c r="AR10" s="13"/>
      <c r="AS10" s="13"/>
      <c r="AT10" s="11"/>
      <c r="AU10" s="11"/>
      <c r="AV10" s="11"/>
    </row>
    <row r="11" spans="1:63" ht="15.6">
      <c r="A11" s="45"/>
      <c r="B11" s="99">
        <f>+B75</f>
        <v>2024</v>
      </c>
      <c r="C11" s="99">
        <f>+C75</f>
        <v>2</v>
      </c>
      <c r="D11" s="100" t="str">
        <f>+D50</f>
        <v>KLF</v>
      </c>
      <c r="E11" s="99">
        <f t="shared" ref="E11:AJ11" si="1">+E75</f>
        <v>1181</v>
      </c>
      <c r="F11" s="99">
        <f t="shared" si="1"/>
        <v>-62</v>
      </c>
      <c r="G11" s="384">
        <f t="shared" si="1"/>
        <v>1820</v>
      </c>
      <c r="H11" s="106">
        <f t="shared" si="1"/>
        <v>-151</v>
      </c>
      <c r="I11" s="101">
        <f t="shared" si="1"/>
        <v>38.243328430342501</v>
      </c>
      <c r="J11" s="101">
        <f t="shared" si="1"/>
        <v>0.2737657256613204</v>
      </c>
      <c r="K11" s="101">
        <f t="shared" si="1"/>
        <v>37.054324651197597</v>
      </c>
      <c r="L11" s="97"/>
      <c r="M11" s="307">
        <f t="shared" si="1"/>
        <v>0</v>
      </c>
      <c r="N11" s="178"/>
      <c r="O11" s="409">
        <f>100*M11/G11</f>
        <v>0</v>
      </c>
      <c r="P11" s="178"/>
      <c r="Q11" s="100">
        <f t="shared" si="1"/>
        <v>7.9956043956043956</v>
      </c>
      <c r="R11" s="100">
        <f t="shared" si="1"/>
        <v>0.10113458332636327</v>
      </c>
      <c r="S11" s="56">
        <f t="shared" ref="S11:T11" si="2">+S75</f>
        <v>0</v>
      </c>
      <c r="T11" s="56">
        <f t="shared" si="2"/>
        <v>0</v>
      </c>
      <c r="U11" s="100">
        <f t="shared" si="1"/>
        <v>7.3857142857142879</v>
      </c>
      <c r="V11" s="427">
        <f t="shared" si="1"/>
        <v>0.13964629992027344</v>
      </c>
      <c r="W11" s="101">
        <f t="shared" si="1"/>
        <v>40.822362637362659</v>
      </c>
      <c r="X11" s="101">
        <f t="shared" si="1"/>
        <v>0.8116218966219364</v>
      </c>
      <c r="Y11" s="281">
        <f t="shared" si="1"/>
        <v>26.593406593406595</v>
      </c>
      <c r="Z11" s="106">
        <f t="shared" si="1"/>
        <v>97.857142857142875</v>
      </c>
      <c r="AA11" s="106">
        <f t="shared" si="1"/>
        <v>90.109890109890117</v>
      </c>
      <c r="AB11" s="101">
        <f t="shared" si="1"/>
        <v>65.054945054945065</v>
      </c>
      <c r="AC11" s="298">
        <f t="shared" si="1"/>
        <v>13.085528871486856</v>
      </c>
      <c r="AD11" s="285">
        <f t="shared" si="1"/>
        <v>1.9019892471421644</v>
      </c>
      <c r="AE11" s="285">
        <f t="shared" si="1"/>
        <v>2.0029138898703223</v>
      </c>
      <c r="AF11" s="106">
        <f t="shared" si="1"/>
        <v>79.129904423435804</v>
      </c>
      <c r="AG11" s="106">
        <f t="shared" si="1"/>
        <v>49.36131107016481</v>
      </c>
      <c r="AH11" s="106">
        <f t="shared" si="1"/>
        <v>55.876282144319966</v>
      </c>
      <c r="AI11" s="285">
        <f t="shared" si="1"/>
        <v>5.1056006047278748</v>
      </c>
      <c r="AJ11" s="106">
        <f t="shared" si="1"/>
        <v>1.5410668924640136</v>
      </c>
      <c r="AK11" s="45"/>
      <c r="AL11" s="14"/>
      <c r="AM11" s="57"/>
      <c r="AN11" s="13"/>
      <c r="AR11" s="13"/>
      <c r="AS11" s="13"/>
      <c r="AT11" s="11"/>
      <c r="AU11" s="11"/>
      <c r="AV11" s="11"/>
    </row>
    <row r="12" spans="1:63" ht="15.6">
      <c r="A12" s="45"/>
      <c r="B12" s="50"/>
      <c r="C12" s="50"/>
      <c r="D12" s="46"/>
      <c r="E12" s="51"/>
      <c r="F12" s="121"/>
      <c r="G12" s="413"/>
      <c r="H12" s="178"/>
      <c r="I12" s="97"/>
      <c r="J12" s="178"/>
      <c r="K12" s="97"/>
      <c r="L12" s="97"/>
      <c r="M12" s="420"/>
      <c r="N12" s="178"/>
      <c r="O12" s="178"/>
      <c r="P12" s="178"/>
      <c r="Q12" s="51"/>
      <c r="R12" s="178"/>
      <c r="S12" s="286"/>
      <c r="T12" s="178"/>
      <c r="U12" s="51"/>
      <c r="V12" s="426"/>
      <c r="W12" s="97"/>
      <c r="X12" s="286"/>
      <c r="Y12" s="73"/>
      <c r="Z12" s="73"/>
      <c r="AA12" s="73"/>
      <c r="AB12" s="97"/>
      <c r="AC12" s="97"/>
      <c r="AD12" s="51"/>
      <c r="AE12" s="51"/>
      <c r="AF12" s="51"/>
      <c r="AG12" s="51"/>
      <c r="AH12" s="51"/>
      <c r="AI12" s="51"/>
      <c r="AJ12" s="51"/>
      <c r="AK12" s="45"/>
      <c r="AL12" s="4"/>
      <c r="AM12" s="57"/>
      <c r="AN12" s="57"/>
      <c r="AO12" s="1"/>
      <c r="AP12" s="5"/>
    </row>
    <row r="13" spans="1:63" ht="15.6">
      <c r="A13" s="45"/>
      <c r="B13" s="45"/>
      <c r="C13" s="45"/>
      <c r="D13" s="45"/>
      <c r="E13" s="50" t="s">
        <v>2</v>
      </c>
      <c r="F13" s="50"/>
      <c r="G13" s="391"/>
      <c r="H13" s="72"/>
      <c r="I13" s="71"/>
      <c r="J13" s="72"/>
      <c r="K13" s="90"/>
      <c r="L13" s="97"/>
      <c r="M13" s="421"/>
      <c r="N13" s="178"/>
      <c r="O13" s="178"/>
      <c r="P13" s="178"/>
      <c r="Q13" s="45"/>
      <c r="R13" s="72"/>
      <c r="S13" s="96"/>
      <c r="T13" s="72"/>
      <c r="U13" s="50" t="s">
        <v>22</v>
      </c>
      <c r="V13" s="423"/>
      <c r="W13" s="90"/>
      <c r="X13" s="96"/>
      <c r="Y13" s="72" t="s">
        <v>495</v>
      </c>
      <c r="Z13" s="71"/>
      <c r="AA13" s="71"/>
      <c r="AB13" s="90"/>
      <c r="AC13" s="96" t="s">
        <v>427</v>
      </c>
      <c r="AD13" s="45"/>
      <c r="AE13" s="45"/>
      <c r="AF13" s="50" t="s">
        <v>423</v>
      </c>
      <c r="AG13" s="45"/>
      <c r="AH13" s="45"/>
      <c r="AI13" s="50" t="s">
        <v>77</v>
      </c>
      <c r="AJ13" s="50" t="s">
        <v>2</v>
      </c>
      <c r="AK13" s="45"/>
      <c r="AL13" s="4"/>
      <c r="AM13" s="4"/>
      <c r="AN13" s="4"/>
      <c r="AO13" s="4"/>
      <c r="AP13" s="4"/>
    </row>
    <row r="14" spans="1:63" ht="15.6">
      <c r="A14" s="45"/>
      <c r="B14" s="45"/>
      <c r="C14" s="50" t="s">
        <v>515</v>
      </c>
      <c r="D14" s="45"/>
      <c r="E14" s="50" t="s">
        <v>485</v>
      </c>
      <c r="F14" s="120"/>
      <c r="G14" s="412" t="s">
        <v>2</v>
      </c>
      <c r="H14" s="177"/>
      <c r="I14" s="96" t="s">
        <v>2</v>
      </c>
      <c r="J14" s="177"/>
      <c r="K14" s="96" t="s">
        <v>1</v>
      </c>
      <c r="L14" s="97"/>
      <c r="M14" s="419" t="s">
        <v>2</v>
      </c>
      <c r="N14" s="178"/>
      <c r="O14" s="178"/>
      <c r="P14" s="178"/>
      <c r="Q14" s="50" t="s">
        <v>22</v>
      </c>
      <c r="R14" s="177"/>
      <c r="S14" s="180"/>
      <c r="T14" s="177"/>
      <c r="U14" s="50" t="s">
        <v>487</v>
      </c>
      <c r="V14" s="425"/>
      <c r="W14" s="96" t="s">
        <v>22</v>
      </c>
      <c r="X14" s="180"/>
      <c r="Y14" s="72" t="s">
        <v>509</v>
      </c>
      <c r="Z14" s="72" t="s">
        <v>511</v>
      </c>
      <c r="AA14" s="72"/>
      <c r="AB14" s="96"/>
      <c r="AC14" s="96"/>
      <c r="AD14" s="50" t="s">
        <v>483</v>
      </c>
      <c r="AE14" s="50" t="s">
        <v>414</v>
      </c>
      <c r="AF14" s="50" t="s">
        <v>1</v>
      </c>
      <c r="AG14" s="50" t="s">
        <v>1</v>
      </c>
      <c r="AH14" s="50" t="s">
        <v>0</v>
      </c>
      <c r="AI14" s="50" t="s">
        <v>429</v>
      </c>
      <c r="AJ14" s="50" t="s">
        <v>431</v>
      </c>
      <c r="AK14" s="45"/>
      <c r="AL14" s="4"/>
      <c r="AM14" s="57"/>
      <c r="AN14" s="57"/>
      <c r="AO14" s="1"/>
      <c r="AP14" s="5"/>
    </row>
    <row r="15" spans="1:63" ht="15.6">
      <c r="A15" s="45"/>
      <c r="B15" s="50" t="s">
        <v>89</v>
      </c>
      <c r="C15" s="50" t="s">
        <v>516</v>
      </c>
      <c r="D15" s="46"/>
      <c r="E15" s="51" t="s">
        <v>486</v>
      </c>
      <c r="F15" s="121" t="s">
        <v>488</v>
      </c>
      <c r="G15" s="413" t="s">
        <v>8</v>
      </c>
      <c r="H15" s="178" t="s">
        <v>488</v>
      </c>
      <c r="I15" s="97" t="s">
        <v>404</v>
      </c>
      <c r="J15" s="178" t="s">
        <v>488</v>
      </c>
      <c r="K15" s="97" t="s">
        <v>404</v>
      </c>
      <c r="L15" s="97"/>
      <c r="M15" s="420" t="s">
        <v>642</v>
      </c>
      <c r="N15" s="178"/>
      <c r="O15" s="178"/>
      <c r="P15" s="178"/>
      <c r="Q15" s="51" t="s">
        <v>0</v>
      </c>
      <c r="R15" s="178" t="s">
        <v>488</v>
      </c>
      <c r="S15" s="286"/>
      <c r="T15" s="178"/>
      <c r="U15" s="51" t="s">
        <v>514</v>
      </c>
      <c r="V15" s="426" t="s">
        <v>488</v>
      </c>
      <c r="W15" s="97" t="s">
        <v>44</v>
      </c>
      <c r="X15" s="286" t="s">
        <v>488</v>
      </c>
      <c r="Y15" s="73" t="s">
        <v>490</v>
      </c>
      <c r="Z15" s="73" t="s">
        <v>510</v>
      </c>
      <c r="AA15" s="73" t="s">
        <v>507</v>
      </c>
      <c r="AB15" s="97" t="s">
        <v>508</v>
      </c>
      <c r="AC15" s="97" t="s">
        <v>1</v>
      </c>
      <c r="AD15" s="51" t="s">
        <v>484</v>
      </c>
      <c r="AE15" s="51" t="s">
        <v>514</v>
      </c>
      <c r="AF15" s="51" t="s">
        <v>43</v>
      </c>
      <c r="AG15" s="51" t="s">
        <v>424</v>
      </c>
      <c r="AH15" s="51" t="s">
        <v>424</v>
      </c>
      <c r="AI15" s="51" t="s">
        <v>430</v>
      </c>
      <c r="AJ15" s="51" t="s">
        <v>68</v>
      </c>
      <c r="AK15" s="45"/>
      <c r="AL15" s="4"/>
      <c r="AM15" s="57"/>
      <c r="AN15" s="57"/>
      <c r="AO15" s="1"/>
      <c r="AP15" s="5"/>
    </row>
    <row r="16" spans="1:63" ht="15.6">
      <c r="A16" s="45"/>
      <c r="B16" s="52">
        <f>+'Ark1'!C235</f>
        <v>1996</v>
      </c>
      <c r="C16" s="52">
        <f>+'Ark1'!H235</f>
        <v>1</v>
      </c>
      <c r="D16" s="65" t="s">
        <v>76</v>
      </c>
      <c r="E16" s="52">
        <f>+'Ark1'!Q235</f>
        <v>7283</v>
      </c>
      <c r="F16" s="65"/>
      <c r="G16" s="414">
        <f>+'Ark1'!R235</f>
        <v>11967</v>
      </c>
      <c r="H16" s="140"/>
      <c r="I16" s="159">
        <f>+'Ark1'!AG235</f>
        <v>73.761094674556261</v>
      </c>
      <c r="J16" s="139"/>
      <c r="K16" s="159">
        <f>+'Ark1'!AH235</f>
        <v>72.981090261531349</v>
      </c>
      <c r="L16" s="97"/>
      <c r="M16" s="178"/>
      <c r="N16" s="178"/>
      <c r="O16" s="178"/>
      <c r="P16" s="178"/>
      <c r="Q16" s="54">
        <f>+'Ark1'!S235</f>
        <v>5.3472883763683479</v>
      </c>
      <c r="R16" s="139"/>
      <c r="S16" s="139"/>
      <c r="T16" s="139"/>
      <c r="U16" s="54">
        <f>+'Ark1'!T235</f>
        <v>7.0513077630149548</v>
      </c>
      <c r="V16" s="428"/>
      <c r="W16" s="159">
        <f>+'Ark1'!U235</f>
        <v>35.301002757583305</v>
      </c>
      <c r="X16" s="139"/>
      <c r="Y16" s="74">
        <f>+'Ark1'!W235</f>
        <v>30.25821007771372</v>
      </c>
      <c r="Z16" s="74">
        <f>+'Ark1'!X235</f>
        <v>98.729840394417991</v>
      </c>
      <c r="AA16" s="74">
        <f>+'Ark1'!Y235</f>
        <v>86.847163031670433</v>
      </c>
      <c r="AB16" s="159">
        <f>+'Ark1'!Z235</f>
        <v>44.915183421074623</v>
      </c>
      <c r="AC16" s="159">
        <f>+'Ark1'!AA235</f>
        <v>11.47070366328386</v>
      </c>
      <c r="AD16" s="54">
        <f>+'Ark1'!AB235</f>
        <v>2.0169265659517652</v>
      </c>
      <c r="AE16" s="54">
        <f>+'Ark1'!AC235</f>
        <v>2.9831494822448361</v>
      </c>
      <c r="AF16" s="74">
        <f>+'Ark1'!AD235</f>
        <v>62.32072435971876</v>
      </c>
      <c r="AG16" s="74">
        <f>+'Ark1'!AE235</f>
        <v>64.565479551091414</v>
      </c>
      <c r="AH16" s="74">
        <f>+'Ark1'!AF235</f>
        <v>61.944343029839082</v>
      </c>
      <c r="AI16" s="54">
        <f t="shared" ref="AI16" si="3">+W16/Q16</f>
        <v>6.6016642965416903</v>
      </c>
      <c r="AJ16" s="74">
        <f t="shared" ref="AJ16" si="4">+G16/E16</f>
        <v>1.6431415625429082</v>
      </c>
      <c r="AK16" s="45"/>
      <c r="AL16" s="4"/>
      <c r="AM16" s="57"/>
      <c r="AN16" s="57"/>
      <c r="AO16" s="1"/>
      <c r="AP16" s="5"/>
    </row>
    <row r="17" spans="1:48" ht="15.6">
      <c r="A17" s="45"/>
      <c r="B17" s="52">
        <f>+'Ark1'!C236</f>
        <v>1997</v>
      </c>
      <c r="C17" s="52">
        <f>+'Ark1'!H236</f>
        <v>1</v>
      </c>
      <c r="D17" s="53"/>
      <c r="E17" s="52">
        <f>+'Ark1'!Q236</f>
        <v>6312</v>
      </c>
      <c r="F17" s="65">
        <f t="shared" ref="F17:X34" si="5">+E17-E16</f>
        <v>-971</v>
      </c>
      <c r="G17" s="414">
        <f>+'Ark1'!R236</f>
        <v>10075</v>
      </c>
      <c r="H17" s="140">
        <f t="shared" si="5"/>
        <v>-1892</v>
      </c>
      <c r="I17" s="159">
        <f>+'Ark1'!AG236</f>
        <v>71.820644425434864</v>
      </c>
      <c r="J17" s="139">
        <f t="shared" si="5"/>
        <v>-1.9404502491213975</v>
      </c>
      <c r="K17" s="159">
        <f>+'Ark1'!AH236</f>
        <v>71.510237545748254</v>
      </c>
      <c r="L17" s="97"/>
      <c r="M17" s="178"/>
      <c r="N17" s="178"/>
      <c r="O17" s="178"/>
      <c r="P17" s="178"/>
      <c r="Q17" s="54">
        <f>+'Ark1'!S236</f>
        <v>5.6656079404466491</v>
      </c>
      <c r="R17" s="66">
        <f t="shared" si="5"/>
        <v>0.3183195640783012</v>
      </c>
      <c r="S17" s="139"/>
      <c r="T17" s="66"/>
      <c r="U17" s="54">
        <f>+'Ark1'!T236</f>
        <v>7.5035235732009902</v>
      </c>
      <c r="V17" s="429">
        <f t="shared" si="5"/>
        <v>0.45221581018603541</v>
      </c>
      <c r="W17" s="159">
        <f>+'Ark1'!U236</f>
        <v>36.013975186104297</v>
      </c>
      <c r="X17" s="139">
        <f t="shared" si="5"/>
        <v>0.71297242852099174</v>
      </c>
      <c r="Y17" s="74">
        <f>+'Ark1'!W236</f>
        <v>32.843672456575682</v>
      </c>
      <c r="Z17" s="74">
        <f>+'Ark1'!X236</f>
        <v>99.116625310173731</v>
      </c>
      <c r="AA17" s="74">
        <f>+'Ark1'!Y236</f>
        <v>88</v>
      </c>
      <c r="AB17" s="159">
        <f>+'Ark1'!Z236</f>
        <v>49.171215880893278</v>
      </c>
      <c r="AC17" s="159">
        <f>+'Ark1'!AA236</f>
        <v>11.372300824112772</v>
      </c>
      <c r="AD17" s="54">
        <f>+'Ark1'!AB236</f>
        <v>2.0279543446430943</v>
      </c>
      <c r="AE17" s="54">
        <f>+'Ark1'!AC236</f>
        <v>2.8200386269313324</v>
      </c>
      <c r="AF17" s="74">
        <f>+'Ark1'!AD236</f>
        <v>66.54995345157873</v>
      </c>
      <c r="AG17" s="74">
        <f>+'Ark1'!AE236</f>
        <v>70.76850905672751</v>
      </c>
      <c r="AH17" s="74">
        <f>+'Ark1'!AF236</f>
        <v>63.49120410656149</v>
      </c>
      <c r="AI17" s="54">
        <f t="shared" ref="AI17:AI35" si="6">+W17/Q17</f>
        <v>6.3565950141027816</v>
      </c>
      <c r="AJ17" s="74">
        <f t="shared" ref="AJ17:AJ35" si="7">+G17/E17</f>
        <v>1.5961660329531051</v>
      </c>
      <c r="AK17" s="45"/>
      <c r="AL17" s="4"/>
      <c r="AM17" s="57"/>
      <c r="AN17" s="57"/>
      <c r="AO17" s="1"/>
      <c r="AP17" s="5"/>
      <c r="AR17" s="2"/>
      <c r="AS17" s="2"/>
      <c r="AT17" s="2"/>
    </row>
    <row r="18" spans="1:48" ht="15.6">
      <c r="A18" s="45"/>
      <c r="B18" s="52">
        <f>+'Ark1'!C237</f>
        <v>1998</v>
      </c>
      <c r="C18" s="52">
        <f>+'Ark1'!H237</f>
        <v>1</v>
      </c>
      <c r="D18" s="53"/>
      <c r="E18" s="52">
        <f>+'Ark1'!Q237</f>
        <v>6227</v>
      </c>
      <c r="F18" s="65">
        <f t="shared" si="5"/>
        <v>-85</v>
      </c>
      <c r="G18" s="414">
        <f>+'Ark1'!R237</f>
        <v>9959</v>
      </c>
      <c r="H18" s="140">
        <f t="shared" si="5"/>
        <v>-116</v>
      </c>
      <c r="I18" s="159">
        <f>+'Ark1'!AG237</f>
        <v>71.498312872424435</v>
      </c>
      <c r="J18" s="139">
        <f t="shared" si="5"/>
        <v>-0.32233155301042871</v>
      </c>
      <c r="K18" s="159">
        <f>+'Ark1'!AH237</f>
        <v>71.105945115834686</v>
      </c>
      <c r="L18" s="97"/>
      <c r="M18" s="178"/>
      <c r="N18" s="178"/>
      <c r="O18" s="178"/>
      <c r="P18" s="178"/>
      <c r="Q18" s="54">
        <f>+'Ark1'!S237</f>
        <v>6.0095391103524438</v>
      </c>
      <c r="R18" s="66">
        <f t="shared" si="5"/>
        <v>0.34393116990579475</v>
      </c>
      <c r="S18" s="139"/>
      <c r="T18" s="66"/>
      <c r="U18" s="54">
        <f>+'Ark1'!T237</f>
        <v>8.002108645446329</v>
      </c>
      <c r="V18" s="429">
        <f t="shared" si="5"/>
        <v>0.49858507224533888</v>
      </c>
      <c r="W18" s="159">
        <f>+'Ark1'!U237</f>
        <v>36.477949593332674</v>
      </c>
      <c r="X18" s="139">
        <f t="shared" si="5"/>
        <v>0.46397440722837757</v>
      </c>
      <c r="Y18" s="74">
        <f>+'Ark1'!W237</f>
        <v>39.421628677578063</v>
      </c>
      <c r="Z18" s="74">
        <f>+'Ark1'!X237</f>
        <v>98.754895069786116</v>
      </c>
      <c r="AA18" s="74">
        <f>+'Ark1'!Y237</f>
        <v>88.894467315995598</v>
      </c>
      <c r="AB18" s="159">
        <f>+'Ark1'!Z237</f>
        <v>50.75810824379959</v>
      </c>
      <c r="AC18" s="159">
        <f>+'Ark1'!AA237</f>
        <v>11.373993734847083</v>
      </c>
      <c r="AD18" s="54">
        <f>+'Ark1'!AB237</f>
        <v>2.1229904477081378</v>
      </c>
      <c r="AE18" s="54">
        <f>+'Ark1'!AC237</f>
        <v>2.810994932606643</v>
      </c>
      <c r="AF18" s="74">
        <f>+'Ark1'!AD237</f>
        <v>69.772266760052759</v>
      </c>
      <c r="AG18" s="74">
        <f>+'Ark1'!AE237</f>
        <v>73.45640598916826</v>
      </c>
      <c r="AH18" s="74">
        <f>+'Ark1'!AF237</f>
        <v>65.891245455924306</v>
      </c>
      <c r="AI18" s="54">
        <f t="shared" si="6"/>
        <v>6.0700078530969632</v>
      </c>
      <c r="AJ18" s="74">
        <f t="shared" si="7"/>
        <v>1.5993255179058936</v>
      </c>
      <c r="AK18" s="45"/>
      <c r="AL18" s="4"/>
      <c r="AM18" s="57"/>
      <c r="AN18" s="57"/>
      <c r="AO18" s="13"/>
      <c r="AP18" s="5"/>
      <c r="AR18" s="2"/>
      <c r="AS18" s="2"/>
      <c r="AT18" s="4"/>
      <c r="AU18" s="4"/>
      <c r="AV18" s="4"/>
    </row>
    <row r="19" spans="1:48" ht="15.6">
      <c r="A19" s="45"/>
      <c r="B19" s="52">
        <f>+'Ark1'!C238</f>
        <v>1999</v>
      </c>
      <c r="C19" s="52">
        <f>+'Ark1'!H238</f>
        <v>1</v>
      </c>
      <c r="D19" s="53"/>
      <c r="E19" s="52">
        <f>+'Ark1'!Q238</f>
        <v>5982</v>
      </c>
      <c r="F19" s="65">
        <f t="shared" si="5"/>
        <v>-245</v>
      </c>
      <c r="G19" s="414">
        <f>+'Ark1'!R238</f>
        <v>10079</v>
      </c>
      <c r="H19" s="140">
        <f t="shared" si="5"/>
        <v>120</v>
      </c>
      <c r="I19" s="159">
        <f>+'Ark1'!AG238</f>
        <v>73.82530672038088</v>
      </c>
      <c r="J19" s="139">
        <f t="shared" si="5"/>
        <v>2.3269938479564445</v>
      </c>
      <c r="K19" s="159">
        <f>+'Ark1'!AH238</f>
        <v>72.79685885197199</v>
      </c>
      <c r="L19" s="97"/>
      <c r="M19" s="178"/>
      <c r="N19" s="178"/>
      <c r="O19" s="178"/>
      <c r="P19" s="178"/>
      <c r="Q19" s="54">
        <f>+'Ark1'!S238</f>
        <v>5.8405595793233447</v>
      </c>
      <c r="R19" s="66">
        <f t="shared" si="5"/>
        <v>-0.16897953102909913</v>
      </c>
      <c r="S19" s="139"/>
      <c r="T19" s="66"/>
      <c r="U19" s="54">
        <f>+'Ark1'!T238</f>
        <v>7.6456989780732236</v>
      </c>
      <c r="V19" s="429">
        <f t="shared" si="5"/>
        <v>-0.35640966737310542</v>
      </c>
      <c r="W19" s="159">
        <f>+'Ark1'!U238</f>
        <v>35.858964182954722</v>
      </c>
      <c r="X19" s="139">
        <f t="shared" si="5"/>
        <v>-0.61898541037795241</v>
      </c>
      <c r="Y19" s="74">
        <f>+'Ark1'!W238</f>
        <v>33.475543208651658</v>
      </c>
      <c r="Z19" s="74">
        <f>+'Ark1'!X238</f>
        <v>98.541521976386562</v>
      </c>
      <c r="AA19" s="74">
        <f>+'Ark1'!Y238</f>
        <v>87.340013890266874</v>
      </c>
      <c r="AB19" s="159">
        <f>+'Ark1'!Z238</f>
        <v>48.288520686576064</v>
      </c>
      <c r="AC19" s="159">
        <f>+'Ark1'!AA238</f>
        <v>11.451459598488436</v>
      </c>
      <c r="AD19" s="54">
        <f>+'Ark1'!AB238</f>
        <v>2.0364468346328124</v>
      </c>
      <c r="AE19" s="54">
        <f>+'Ark1'!AC238</f>
        <v>2.7548906813172236</v>
      </c>
      <c r="AF19" s="74">
        <f>+'Ark1'!AD238</f>
        <v>70.724721457042065</v>
      </c>
      <c r="AG19" s="74">
        <f>+'Ark1'!AE238</f>
        <v>72.517725634032601</v>
      </c>
      <c r="AH19" s="74">
        <f>+'Ark1'!AF238</f>
        <v>65.561198927481911</v>
      </c>
      <c r="AI19" s="54">
        <f t="shared" si="6"/>
        <v>6.1396453021217443</v>
      </c>
      <c r="AJ19" s="74">
        <f t="shared" si="7"/>
        <v>1.6848879973253093</v>
      </c>
      <c r="AK19" s="45"/>
      <c r="AL19" s="4"/>
      <c r="AM19" s="57"/>
      <c r="AN19" s="57"/>
      <c r="AO19" s="13"/>
      <c r="AP19" s="5"/>
      <c r="AR19" s="1"/>
      <c r="AS19" s="1"/>
      <c r="AT19" s="11"/>
      <c r="AU19" s="11"/>
      <c r="AV19" s="11"/>
    </row>
    <row r="20" spans="1:48" ht="15.6">
      <c r="A20" s="45"/>
      <c r="B20" s="52">
        <f>+'Ark1'!C239</f>
        <v>2000</v>
      </c>
      <c r="C20" s="52">
        <f>+'Ark1'!H239</f>
        <v>1</v>
      </c>
      <c r="D20" s="53"/>
      <c r="E20" s="52">
        <f>+'Ark1'!Q239</f>
        <v>5697</v>
      </c>
      <c r="F20" s="65">
        <f t="shared" si="5"/>
        <v>-285</v>
      </c>
      <c r="G20" s="414">
        <f>+'Ark1'!R239</f>
        <v>9370</v>
      </c>
      <c r="H20" s="140">
        <f t="shared" si="5"/>
        <v>-709</v>
      </c>
      <c r="I20" s="159">
        <f>+'Ark1'!AG239</f>
        <v>72.182420460673285</v>
      </c>
      <c r="J20" s="139">
        <f t="shared" si="5"/>
        <v>-1.6428862597075948</v>
      </c>
      <c r="K20" s="159">
        <f>+'Ark1'!AH239</f>
        <v>71.527381282183882</v>
      </c>
      <c r="L20" s="97"/>
      <c r="M20" s="178"/>
      <c r="N20" s="178"/>
      <c r="O20" s="178"/>
      <c r="P20" s="178"/>
      <c r="Q20" s="54">
        <f>+'Ark1'!S239</f>
        <v>6.1306296691568845</v>
      </c>
      <c r="R20" s="66">
        <f t="shared" si="5"/>
        <v>0.29007008983353977</v>
      </c>
      <c r="S20" s="139"/>
      <c r="T20" s="66"/>
      <c r="U20" s="54">
        <f>+'Ark1'!T239</f>
        <v>7.9427961579509088</v>
      </c>
      <c r="V20" s="429">
        <f t="shared" si="5"/>
        <v>0.29709717987768514</v>
      </c>
      <c r="W20" s="159">
        <f>+'Ark1'!U239</f>
        <v>36.620469583778053</v>
      </c>
      <c r="X20" s="139">
        <f t="shared" si="5"/>
        <v>0.76150540082333151</v>
      </c>
      <c r="Y20" s="74">
        <f>+'Ark1'!W239</f>
        <v>35.731056563500537</v>
      </c>
      <c r="Z20" s="74">
        <f>+'Ark1'!X239</f>
        <v>98.996798292422639</v>
      </c>
      <c r="AA20" s="74">
        <f>+'Ark1'!Y239</f>
        <v>88.431163287086491</v>
      </c>
      <c r="AB20" s="159">
        <f>+'Ark1'!Z239</f>
        <v>51.814300960512256</v>
      </c>
      <c r="AC20" s="159">
        <f>+'Ark1'!AA239</f>
        <v>11.516726149804304</v>
      </c>
      <c r="AD20" s="54">
        <f>+'Ark1'!AB239</f>
        <v>2.0629399834043358</v>
      </c>
      <c r="AE20" s="54">
        <f>+'Ark1'!AC239</f>
        <v>2.6492047646056274</v>
      </c>
      <c r="AF20" s="74">
        <f>+'Ark1'!AD239</f>
        <v>70.211871277256606</v>
      </c>
      <c r="AG20" s="74">
        <f>+'Ark1'!AE239</f>
        <v>71.391979418234556</v>
      </c>
      <c r="AH20" s="74">
        <f>+'Ark1'!AF239</f>
        <v>64.985390674947027</v>
      </c>
      <c r="AI20" s="54">
        <f t="shared" si="6"/>
        <v>5.9733618828772421</v>
      </c>
      <c r="AJ20" s="74">
        <f t="shared" si="7"/>
        <v>1.6447252940143935</v>
      </c>
      <c r="AK20" s="45"/>
      <c r="AL20" s="4"/>
      <c r="AM20" s="57"/>
      <c r="AN20" s="57"/>
      <c r="AO20" s="13"/>
      <c r="AP20" s="5"/>
      <c r="AR20" s="1"/>
      <c r="AS20" s="1"/>
      <c r="AT20" s="11"/>
      <c r="AU20" s="11"/>
      <c r="AV20" s="11"/>
    </row>
    <row r="21" spans="1:48" ht="15.6">
      <c r="A21" s="45"/>
      <c r="B21" s="52">
        <f>+'Ark1'!C240</f>
        <v>2001</v>
      </c>
      <c r="C21" s="52">
        <f>+'Ark1'!H240</f>
        <v>1</v>
      </c>
      <c r="D21" s="53"/>
      <c r="E21" s="52">
        <f>+'Ark1'!Q240</f>
        <v>5188</v>
      </c>
      <c r="F21" s="65">
        <f t="shared" si="5"/>
        <v>-509</v>
      </c>
      <c r="G21" s="414">
        <f>+'Ark1'!R240</f>
        <v>8082</v>
      </c>
      <c r="H21" s="140">
        <f t="shared" si="5"/>
        <v>-1288</v>
      </c>
      <c r="I21" s="159">
        <f>+'Ark1'!AG240</f>
        <v>68.982587913963798</v>
      </c>
      <c r="J21" s="139">
        <f t="shared" si="5"/>
        <v>-3.1998325467094872</v>
      </c>
      <c r="K21" s="159">
        <f>+'Ark1'!AH240</f>
        <v>70.092944523005158</v>
      </c>
      <c r="L21" s="97"/>
      <c r="M21" s="178"/>
      <c r="N21" s="178"/>
      <c r="O21" s="178"/>
      <c r="P21" s="178"/>
      <c r="Q21" s="54">
        <f>+'Ark1'!S240</f>
        <v>6.5611234842860693</v>
      </c>
      <c r="R21" s="66">
        <f t="shared" si="5"/>
        <v>0.43049381512918483</v>
      </c>
      <c r="S21" s="139"/>
      <c r="T21" s="66"/>
      <c r="U21" s="54">
        <f>+'Ark1'!T240</f>
        <v>8.3423657510517177</v>
      </c>
      <c r="V21" s="429">
        <f t="shared" si="5"/>
        <v>0.39956959310080897</v>
      </c>
      <c r="W21" s="159">
        <f>+'Ark1'!U240</f>
        <v>39.214773570898132</v>
      </c>
      <c r="X21" s="139">
        <f t="shared" si="5"/>
        <v>2.5943039871200781</v>
      </c>
      <c r="Y21" s="74">
        <f>+'Ark1'!W240</f>
        <v>43.788666171739656</v>
      </c>
      <c r="Z21" s="74">
        <f>+'Ark1'!X240</f>
        <v>99.406087602078685</v>
      </c>
      <c r="AA21" s="74">
        <f>+'Ark1'!Y240</f>
        <v>93.702053947042813</v>
      </c>
      <c r="AB21" s="159">
        <f>+'Ark1'!Z240</f>
        <v>62.410294481563952</v>
      </c>
      <c r="AC21" s="159">
        <f>+'Ark1'!AA240</f>
        <v>11.132704206491587</v>
      </c>
      <c r="AD21" s="54">
        <f>+'Ark1'!AB240</f>
        <v>2.1139672034210126</v>
      </c>
      <c r="AE21" s="54">
        <f>+'Ark1'!AC240</f>
        <v>2.655616348310406</v>
      </c>
      <c r="AF21" s="74">
        <f>+'Ark1'!AD240</f>
        <v>70.381318330929275</v>
      </c>
      <c r="AG21" s="74">
        <f>+'Ark1'!AE240</f>
        <v>69.470935818542486</v>
      </c>
      <c r="AH21" s="74">
        <f>+'Ark1'!AF240</f>
        <v>63.276326372904883</v>
      </c>
      <c r="AI21" s="54">
        <f t="shared" si="6"/>
        <v>5.9768382144944772</v>
      </c>
      <c r="AJ21" s="74">
        <f t="shared" si="7"/>
        <v>1.5578257517347724</v>
      </c>
      <c r="AK21" s="45"/>
      <c r="AL21" s="4"/>
      <c r="AM21" s="57"/>
      <c r="AN21" s="57"/>
      <c r="AO21" s="13"/>
      <c r="AP21" s="5"/>
      <c r="AR21" s="1"/>
      <c r="AS21" s="1"/>
      <c r="AT21" s="11"/>
      <c r="AU21" s="11"/>
      <c r="AV21" s="11"/>
    </row>
    <row r="22" spans="1:48" ht="15.6">
      <c r="A22" s="45"/>
      <c r="B22" s="52">
        <f>+'Ark1'!C241</f>
        <v>2002</v>
      </c>
      <c r="C22" s="52">
        <f>+'Ark1'!H241</f>
        <v>1</v>
      </c>
      <c r="D22" s="53"/>
      <c r="E22" s="52">
        <f>+'Ark1'!Q241</f>
        <v>4794</v>
      </c>
      <c r="F22" s="65">
        <f t="shared" si="5"/>
        <v>-394</v>
      </c>
      <c r="G22" s="414">
        <f>+'Ark1'!R241</f>
        <v>7510</v>
      </c>
      <c r="H22" s="140">
        <f t="shared" si="5"/>
        <v>-572</v>
      </c>
      <c r="I22" s="159">
        <f>+'Ark1'!AG241</f>
        <v>70.278211882726168</v>
      </c>
      <c r="J22" s="139">
        <f t="shared" si="5"/>
        <v>1.2956239687623707</v>
      </c>
      <c r="K22" s="159">
        <f>+'Ark1'!AH241</f>
        <v>71.500300584884641</v>
      </c>
      <c r="L22" s="97"/>
      <c r="M22" s="178"/>
      <c r="N22" s="178"/>
      <c r="O22" s="178"/>
      <c r="P22" s="178"/>
      <c r="Q22" s="54">
        <f>+'Ark1'!S241</f>
        <v>6.9046604527296944</v>
      </c>
      <c r="R22" s="66">
        <f t="shared" si="5"/>
        <v>0.34353696844362513</v>
      </c>
      <c r="S22" s="139"/>
      <c r="T22" s="66"/>
      <c r="U22" s="54">
        <f>+'Ark1'!T241</f>
        <v>8.3838881491344885</v>
      </c>
      <c r="V22" s="429">
        <f t="shared" si="5"/>
        <v>4.1522398082770806E-2</v>
      </c>
      <c r="W22" s="159">
        <f>+'Ark1'!U241</f>
        <v>40.748402130492622</v>
      </c>
      <c r="X22" s="139">
        <f t="shared" si="5"/>
        <v>1.5336285595944901</v>
      </c>
      <c r="Y22" s="74">
        <f>+'Ark1'!W241</f>
        <v>43.808255659121158</v>
      </c>
      <c r="Z22" s="74">
        <f>+'Ark1'!X241</f>
        <v>99.760319573901469</v>
      </c>
      <c r="AA22" s="74">
        <f>+'Ark1'!Y241</f>
        <v>95.645805592543269</v>
      </c>
      <c r="AB22" s="159">
        <f>+'Ark1'!Z241</f>
        <v>68.322237017310286</v>
      </c>
      <c r="AC22" s="159">
        <f>+'Ark1'!AA241</f>
        <v>10.85267800822243</v>
      </c>
      <c r="AD22" s="54">
        <f>+'Ark1'!AB241</f>
        <v>2.2677906470091935</v>
      </c>
      <c r="AE22" s="54">
        <f>+'Ark1'!AC241</f>
        <v>2.6555116613700367</v>
      </c>
      <c r="AF22" s="74">
        <f>+'Ark1'!AD241</f>
        <v>66.757110502081645</v>
      </c>
      <c r="AG22" s="74">
        <f>+'Ark1'!AE241</f>
        <v>67.056560588266635</v>
      </c>
      <c r="AH22" s="74">
        <f>+'Ark1'!AF241</f>
        <v>57.998025184419305</v>
      </c>
      <c r="AI22" s="54">
        <f t="shared" si="6"/>
        <v>5.9015794345662735</v>
      </c>
      <c r="AJ22" s="74">
        <f t="shared" si="7"/>
        <v>1.5665415102211098</v>
      </c>
      <c r="AK22" s="45"/>
      <c r="AL22" s="4"/>
      <c r="AM22" s="57"/>
      <c r="AN22" s="57"/>
      <c r="AO22" s="5"/>
      <c r="AP22" s="5"/>
      <c r="AR22" s="1"/>
      <c r="AS22" s="1"/>
      <c r="AT22" s="11"/>
      <c r="AU22" s="11"/>
      <c r="AV22" s="11"/>
    </row>
    <row r="23" spans="1:48" ht="15.6">
      <c r="A23" s="45"/>
      <c r="B23" s="52">
        <f>+'Ark1'!C242</f>
        <v>2003</v>
      </c>
      <c r="C23" s="52">
        <f>+'Ark1'!H242</f>
        <v>1</v>
      </c>
      <c r="D23" s="53"/>
      <c r="E23" s="52">
        <f>+'Ark1'!Q242</f>
        <v>3636</v>
      </c>
      <c r="F23" s="65">
        <f t="shared" si="5"/>
        <v>-1158</v>
      </c>
      <c r="G23" s="414">
        <f>+'Ark1'!R242</f>
        <v>5467</v>
      </c>
      <c r="H23" s="140">
        <f t="shared" si="5"/>
        <v>-2043</v>
      </c>
      <c r="I23" s="159">
        <f>+'Ark1'!AG242</f>
        <v>65.717033297271286</v>
      </c>
      <c r="J23" s="139">
        <f t="shared" si="5"/>
        <v>-4.5611785854548828</v>
      </c>
      <c r="K23" s="159">
        <f>+'Ark1'!AH242</f>
        <v>66.605400854178015</v>
      </c>
      <c r="L23" s="97"/>
      <c r="M23" s="178"/>
      <c r="N23" s="178"/>
      <c r="O23" s="178"/>
      <c r="P23" s="178"/>
      <c r="Q23" s="54">
        <f>+'Ark1'!S242</f>
        <v>7.2910188403146146</v>
      </c>
      <c r="R23" s="66">
        <f t="shared" si="5"/>
        <v>0.38635838758492014</v>
      </c>
      <c r="S23" s="139"/>
      <c r="T23" s="66"/>
      <c r="U23" s="54">
        <f>+'Ark1'!T242</f>
        <v>7.8939089079934144</v>
      </c>
      <c r="V23" s="429">
        <f t="shared" si="5"/>
        <v>-0.48997924114107416</v>
      </c>
      <c r="W23" s="159">
        <f>+'Ark1'!U242</f>
        <v>40.341576733126111</v>
      </c>
      <c r="X23" s="139">
        <f t="shared" si="5"/>
        <v>-0.4068253973665108</v>
      </c>
      <c r="Y23" s="74">
        <f>+'Ark1'!W242</f>
        <v>36.381927931223693</v>
      </c>
      <c r="Z23" s="74">
        <f>+'Ark1'!X242</f>
        <v>98.993963782696156</v>
      </c>
      <c r="AA23" s="74">
        <f>+'Ark1'!Y242</f>
        <v>93.488201938906172</v>
      </c>
      <c r="AB23" s="159">
        <f>+'Ark1'!Z242</f>
        <v>67.495884397292869</v>
      </c>
      <c r="AC23" s="159">
        <f>+'Ark1'!AA242</f>
        <v>11.33932908294452</v>
      </c>
      <c r="AD23" s="54">
        <f>+'Ark1'!AB242</f>
        <v>2.3395654890059454</v>
      </c>
      <c r="AE23" s="54">
        <f>+'Ark1'!AC242</f>
        <v>2.6320083451196079</v>
      </c>
      <c r="AF23" s="74">
        <f>+'Ark1'!AD242</f>
        <v>71.826617283762005</v>
      </c>
      <c r="AG23" s="74">
        <f>+'Ark1'!AE242</f>
        <v>65.661588632842452</v>
      </c>
      <c r="AH23" s="74">
        <f>+'Ark1'!AF242</f>
        <v>64.209544467139196</v>
      </c>
      <c r="AI23" s="54">
        <f t="shared" si="6"/>
        <v>5.5330506773708095</v>
      </c>
      <c r="AJ23" s="74">
        <f t="shared" si="7"/>
        <v>1.5035753575357536</v>
      </c>
      <c r="AK23" s="45"/>
      <c r="AL23" s="4"/>
      <c r="AM23" s="57"/>
      <c r="AN23" s="57"/>
      <c r="AO23" s="5"/>
      <c r="AP23" s="5"/>
      <c r="AR23" s="1"/>
      <c r="AS23" s="1"/>
      <c r="AT23" s="11"/>
      <c r="AU23" s="11"/>
      <c r="AV23" s="11"/>
    </row>
    <row r="24" spans="1:48" ht="15.6">
      <c r="A24" s="45"/>
      <c r="B24" s="52">
        <f>+'Ark1'!C243</f>
        <v>2004</v>
      </c>
      <c r="C24" s="52">
        <f>+'Ark1'!H243</f>
        <v>1</v>
      </c>
      <c r="D24" s="53"/>
      <c r="E24" s="52">
        <f>+'Ark1'!Q243</f>
        <v>4092</v>
      </c>
      <c r="F24" s="65">
        <f t="shared" si="5"/>
        <v>456</v>
      </c>
      <c r="G24" s="414">
        <f>+'Ark1'!R243</f>
        <v>6726</v>
      </c>
      <c r="H24" s="140">
        <f t="shared" si="5"/>
        <v>1259</v>
      </c>
      <c r="I24" s="159">
        <f>+'Ark1'!AG243</f>
        <v>71.72869787778609</v>
      </c>
      <c r="J24" s="139">
        <f t="shared" si="5"/>
        <v>6.0116645805148039</v>
      </c>
      <c r="K24" s="159">
        <f>+'Ark1'!AH243</f>
        <v>71.824644754549951</v>
      </c>
      <c r="L24" s="97"/>
      <c r="M24" s="178"/>
      <c r="N24" s="178"/>
      <c r="O24" s="178"/>
      <c r="P24" s="178"/>
      <c r="Q24" s="54">
        <f>+'Ark1'!S243</f>
        <v>7.3144513826940241</v>
      </c>
      <c r="R24" s="66">
        <f t="shared" si="5"/>
        <v>2.3432542379409504E-2</v>
      </c>
      <c r="S24" s="139"/>
      <c r="T24" s="66"/>
      <c r="U24" s="54">
        <f>+'Ark1'!T243</f>
        <v>7.7264347308950381</v>
      </c>
      <c r="V24" s="429">
        <f t="shared" si="5"/>
        <v>-0.16747417709837631</v>
      </c>
      <c r="W24" s="159">
        <f>+'Ark1'!U243</f>
        <v>40.777059173357095</v>
      </c>
      <c r="X24" s="139">
        <f t="shared" si="5"/>
        <v>0.43548244023098448</v>
      </c>
      <c r="Y24" s="74">
        <f>+'Ark1'!W243</f>
        <v>33.482010110020823</v>
      </c>
      <c r="Z24" s="74">
        <f>+'Ark1'!X243</f>
        <v>99.524234314600079</v>
      </c>
      <c r="AA24" s="74">
        <f>+'Ark1'!Y243</f>
        <v>95.168004757656874</v>
      </c>
      <c r="AB24" s="159">
        <f>+'Ark1'!Z243</f>
        <v>67.112696996729113</v>
      </c>
      <c r="AC24" s="159">
        <f>+'Ark1'!AA243</f>
        <v>11.175801789235628</v>
      </c>
      <c r="AD24" s="54">
        <f>+'Ark1'!AB243</f>
        <v>2.2331793064759866</v>
      </c>
      <c r="AE24" s="54">
        <f>+'Ark1'!AC243</f>
        <v>2.5426896120485796</v>
      </c>
      <c r="AF24" s="74">
        <f>+'Ark1'!AD243</f>
        <v>70.670764808799447</v>
      </c>
      <c r="AG24" s="74">
        <f>+'Ark1'!AE243</f>
        <v>65.947993298478991</v>
      </c>
      <c r="AH24" s="74">
        <f>+'Ark1'!AF243</f>
        <v>58.781084430433111</v>
      </c>
      <c r="AI24" s="54">
        <f t="shared" si="6"/>
        <v>5.5748622883509116</v>
      </c>
      <c r="AJ24" s="74">
        <f t="shared" si="7"/>
        <v>1.6436950146627567</v>
      </c>
      <c r="AK24" s="45"/>
      <c r="AL24" s="4"/>
      <c r="AM24" s="57"/>
      <c r="AN24" s="57"/>
      <c r="AO24" s="5"/>
      <c r="AP24" s="5"/>
      <c r="AR24" s="1"/>
      <c r="AS24" s="1"/>
      <c r="AT24" s="11"/>
      <c r="AU24" s="11"/>
      <c r="AV24" s="11"/>
    </row>
    <row r="25" spans="1:48" ht="15.6">
      <c r="A25" s="45"/>
      <c r="B25" s="52">
        <f>+'Ark1'!C244</f>
        <v>2005</v>
      </c>
      <c r="C25" s="52">
        <f>+'Ark1'!H244</f>
        <v>1</v>
      </c>
      <c r="D25" s="53"/>
      <c r="E25" s="52">
        <f>+'Ark1'!Q244</f>
        <v>3454</v>
      </c>
      <c r="F25" s="65">
        <f t="shared" si="5"/>
        <v>-638</v>
      </c>
      <c r="G25" s="414">
        <f>+'Ark1'!R244</f>
        <v>5823</v>
      </c>
      <c r="H25" s="140">
        <f t="shared" si="5"/>
        <v>-903</v>
      </c>
      <c r="I25" s="159">
        <f>+'Ark1'!AG244</f>
        <v>70.83941605839415</v>
      </c>
      <c r="J25" s="139">
        <f t="shared" si="5"/>
        <v>-0.88928181939193962</v>
      </c>
      <c r="K25" s="159">
        <f>+'Ark1'!AH244</f>
        <v>70.896978626448629</v>
      </c>
      <c r="L25" s="97"/>
      <c r="M25" s="178"/>
      <c r="N25" s="178"/>
      <c r="O25" s="178"/>
      <c r="P25" s="178"/>
      <c r="Q25" s="54">
        <f>+'Ark1'!S244</f>
        <v>7.6422806113687107</v>
      </c>
      <c r="R25" s="66">
        <f t="shared" si="5"/>
        <v>0.32782922867468667</v>
      </c>
      <c r="S25" s="139"/>
      <c r="T25" s="66"/>
      <c r="U25" s="54">
        <f>+'Ark1'!T244</f>
        <v>8.0012021294865185</v>
      </c>
      <c r="V25" s="429">
        <f t="shared" si="5"/>
        <v>0.27476739859148047</v>
      </c>
      <c r="W25" s="159">
        <f>+'Ark1'!U244</f>
        <v>42.359368023355621</v>
      </c>
      <c r="X25" s="139">
        <f t="shared" si="5"/>
        <v>1.5823088499985261</v>
      </c>
      <c r="Y25" s="74">
        <f>+'Ark1'!W244</f>
        <v>38.416623733470729</v>
      </c>
      <c r="Z25" s="74">
        <f>+'Ark1'!X244</f>
        <v>99.158509359436707</v>
      </c>
      <c r="AA25" s="74">
        <f>+'Ark1'!Y244</f>
        <v>95.277348445818305</v>
      </c>
      <c r="AB25" s="159">
        <f>+'Ark1'!Z244</f>
        <v>73.123819337111442</v>
      </c>
      <c r="AC25" s="159">
        <f>+'Ark1'!AA244</f>
        <v>11.517583765039941</v>
      </c>
      <c r="AD25" s="54">
        <f>+'Ark1'!AB244</f>
        <v>2.3024701514826003</v>
      </c>
      <c r="AE25" s="54">
        <f>+'Ark1'!AC244</f>
        <v>2.6534639544237919</v>
      </c>
      <c r="AF25" s="74">
        <f>+'Ark1'!AD244</f>
        <v>70.344000892585953</v>
      </c>
      <c r="AG25" s="74">
        <f>+'Ark1'!AE244</f>
        <v>64.818307119833591</v>
      </c>
      <c r="AH25" s="74">
        <f>+'Ark1'!AF244</f>
        <v>59.350843185565694</v>
      </c>
      <c r="AI25" s="54">
        <f t="shared" si="6"/>
        <v>5.5427653311161498</v>
      </c>
      <c r="AJ25" s="74">
        <f t="shared" si="7"/>
        <v>1.6858714533873769</v>
      </c>
      <c r="AK25" s="45"/>
      <c r="AL25" s="4"/>
      <c r="AM25" s="57"/>
      <c r="AN25" s="57"/>
      <c r="AO25" s="5"/>
      <c r="AP25" s="5"/>
      <c r="AR25" s="1"/>
      <c r="AS25" s="1"/>
      <c r="AT25" s="11"/>
      <c r="AU25" s="11"/>
      <c r="AV25" s="11"/>
    </row>
    <row r="26" spans="1:48" ht="15.6">
      <c r="A26" s="45"/>
      <c r="B26" s="52">
        <f>+'Ark1'!C245</f>
        <v>2006</v>
      </c>
      <c r="C26" s="52">
        <f>+'Ark1'!H245</f>
        <v>1</v>
      </c>
      <c r="D26" s="53"/>
      <c r="E26" s="52">
        <f>+'Ark1'!Q245</f>
        <v>3452</v>
      </c>
      <c r="F26" s="65">
        <f t="shared" si="5"/>
        <v>-2</v>
      </c>
      <c r="G26" s="414">
        <f>+'Ark1'!R245</f>
        <v>5687</v>
      </c>
      <c r="H26" s="140">
        <f t="shared" si="5"/>
        <v>-136</v>
      </c>
      <c r="I26" s="159">
        <f>+'Ark1'!AG245</f>
        <v>67.269931393423249</v>
      </c>
      <c r="J26" s="139">
        <f t="shared" si="5"/>
        <v>-3.5694846649709007</v>
      </c>
      <c r="K26" s="159">
        <f>+'Ark1'!AH245</f>
        <v>67.758240031868908</v>
      </c>
      <c r="L26" s="97"/>
      <c r="M26" s="178"/>
      <c r="N26" s="178"/>
      <c r="O26" s="178"/>
      <c r="P26" s="178"/>
      <c r="Q26" s="54">
        <f>+'Ark1'!S245</f>
        <v>7.9324775804466308</v>
      </c>
      <c r="R26" s="66">
        <f t="shared" si="5"/>
        <v>0.29019696907792003</v>
      </c>
      <c r="S26" s="139"/>
      <c r="T26" s="66"/>
      <c r="U26" s="54">
        <f>+'Ark1'!T245</f>
        <v>7.9029365218920349</v>
      </c>
      <c r="V26" s="429">
        <f t="shared" si="5"/>
        <v>-9.8265607594483662E-2</v>
      </c>
      <c r="W26" s="159">
        <f>+'Ark1'!U245</f>
        <v>42.470845788640801</v>
      </c>
      <c r="X26" s="139">
        <f t="shared" si="5"/>
        <v>0.11147776528517994</v>
      </c>
      <c r="Y26" s="74">
        <f>+'Ark1'!W245</f>
        <v>38.755055389484795</v>
      </c>
      <c r="Z26" s="74">
        <f>+'Ark1'!X245</f>
        <v>99.208721645858944</v>
      </c>
      <c r="AA26" s="74">
        <f>+'Ark1'!Y245</f>
        <v>94.918234570072102</v>
      </c>
      <c r="AB26" s="159">
        <f>+'Ark1'!Z245</f>
        <v>73.518551081413761</v>
      </c>
      <c r="AC26" s="159">
        <f>+'Ark1'!AA245</f>
        <v>11.672648383288699</v>
      </c>
      <c r="AD26" s="54">
        <f>+'Ark1'!AB245</f>
        <v>2.3361017619191524</v>
      </c>
      <c r="AE26" s="54">
        <f>+'Ark1'!AC245</f>
        <v>2.7479685723916463</v>
      </c>
      <c r="AF26" s="74">
        <f>+'Ark1'!AD245</f>
        <v>69.568311600817097</v>
      </c>
      <c r="AG26" s="74">
        <f>+'Ark1'!AE245</f>
        <v>62.645613008152019</v>
      </c>
      <c r="AH26" s="74">
        <f>+'Ark1'!AF245</f>
        <v>55.937845195452688</v>
      </c>
      <c r="AI26" s="54">
        <f t="shared" si="6"/>
        <v>5.3540454867884444</v>
      </c>
      <c r="AJ26" s="74">
        <f t="shared" si="7"/>
        <v>1.6474507531865585</v>
      </c>
      <c r="AK26" s="45"/>
      <c r="AL26" s="4"/>
      <c r="AM26" s="57"/>
      <c r="AN26" s="57"/>
      <c r="AO26" s="5"/>
      <c r="AP26" s="5"/>
      <c r="AR26" s="1"/>
      <c r="AS26" s="1"/>
      <c r="AT26" s="11"/>
      <c r="AU26" s="11"/>
      <c r="AV26" s="11"/>
    </row>
    <row r="27" spans="1:48" ht="15.6">
      <c r="A27" s="45"/>
      <c r="B27" s="52">
        <f>+'Ark1'!C246</f>
        <v>2007</v>
      </c>
      <c r="C27" s="52">
        <f>+'Ark1'!H246</f>
        <v>1</v>
      </c>
      <c r="D27" s="53"/>
      <c r="E27" s="52">
        <f>+'Ark1'!Q246</f>
        <v>3298</v>
      </c>
      <c r="F27" s="65">
        <f t="shared" si="5"/>
        <v>-154</v>
      </c>
      <c r="G27" s="414">
        <f>+'Ark1'!R246</f>
        <v>5556</v>
      </c>
      <c r="H27" s="140">
        <f t="shared" si="5"/>
        <v>-131</v>
      </c>
      <c r="I27" s="159">
        <f>+'Ark1'!AG246</f>
        <v>70.346923271714346</v>
      </c>
      <c r="J27" s="139">
        <f t="shared" si="5"/>
        <v>3.0769918782910963</v>
      </c>
      <c r="K27" s="159">
        <f>+'Ark1'!AH246</f>
        <v>70.294503547956069</v>
      </c>
      <c r="L27" s="97"/>
      <c r="M27" s="178"/>
      <c r="N27" s="178"/>
      <c r="O27" s="178"/>
      <c r="P27" s="178"/>
      <c r="Q27" s="54">
        <f>+'Ark1'!S246</f>
        <v>8.16594672426206</v>
      </c>
      <c r="R27" s="66">
        <f t="shared" si="5"/>
        <v>0.23346914381542927</v>
      </c>
      <c r="S27" s="139"/>
      <c r="T27" s="66"/>
      <c r="U27" s="54">
        <f>+'Ark1'!T246</f>
        <v>7.8977681785457152</v>
      </c>
      <c r="V27" s="429">
        <f t="shared" si="5"/>
        <v>-5.1683433463196593E-3</v>
      </c>
      <c r="W27" s="159">
        <f>+'Ark1'!U246</f>
        <v>42.283801295896254</v>
      </c>
      <c r="X27" s="139">
        <f t="shared" si="5"/>
        <v>-0.1870444927445476</v>
      </c>
      <c r="Y27" s="74">
        <f>+'Ark1'!W246</f>
        <v>37.940964722822173</v>
      </c>
      <c r="Z27" s="74">
        <f>+'Ark1'!X246</f>
        <v>99.136069114470843</v>
      </c>
      <c r="AA27" s="74">
        <f>+'Ark1'!Y246</f>
        <v>93.88048956083513</v>
      </c>
      <c r="AB27" s="159">
        <f>+'Ark1'!Z246</f>
        <v>72.858171346292295</v>
      </c>
      <c r="AC27" s="159">
        <f>+'Ark1'!AA246</f>
        <v>11.840429650947829</v>
      </c>
      <c r="AD27" s="54">
        <f>+'Ark1'!AB246</f>
        <v>2.3839892636622193</v>
      </c>
      <c r="AE27" s="54">
        <f>+'Ark1'!AC246</f>
        <v>2.7441912053909032</v>
      </c>
      <c r="AF27" s="74">
        <f>+'Ark1'!AD246</f>
        <v>69.526121980122468</v>
      </c>
      <c r="AG27" s="74">
        <f>+'Ark1'!AE246</f>
        <v>62.54122911457489</v>
      </c>
      <c r="AH27" s="74">
        <f>+'Ark1'!AF246</f>
        <v>52.402445873961163</v>
      </c>
      <c r="AI27" s="54">
        <f t="shared" si="6"/>
        <v>5.1780648005289738</v>
      </c>
      <c r="AJ27" s="74">
        <f t="shared" si="7"/>
        <v>1.6846573681018799</v>
      </c>
      <c r="AK27" s="45"/>
      <c r="AL27" s="4"/>
      <c r="AM27" s="57"/>
      <c r="AN27" s="57"/>
      <c r="AO27" s="5"/>
      <c r="AP27" s="5"/>
      <c r="AR27" s="1"/>
      <c r="AS27" s="1"/>
      <c r="AT27" s="11"/>
      <c r="AU27" s="11"/>
      <c r="AV27" s="11"/>
    </row>
    <row r="28" spans="1:48" ht="15.6">
      <c r="A28" s="45"/>
      <c r="B28" s="52">
        <f>+'Ark1'!C247</f>
        <v>2008</v>
      </c>
      <c r="C28" s="52">
        <f>+'Ark1'!H247</f>
        <v>1</v>
      </c>
      <c r="D28" s="53"/>
      <c r="E28" s="52">
        <f>+'Ark1'!Q247</f>
        <v>3468</v>
      </c>
      <c r="F28" s="65">
        <f t="shared" si="5"/>
        <v>170</v>
      </c>
      <c r="G28" s="414">
        <f>+'Ark1'!R247</f>
        <v>5758</v>
      </c>
      <c r="H28" s="140">
        <f t="shared" si="5"/>
        <v>202</v>
      </c>
      <c r="I28" s="159">
        <f>+'Ark1'!AG247</f>
        <v>70.023105922412739</v>
      </c>
      <c r="J28" s="139">
        <f t="shared" si="5"/>
        <v>-0.32381734930160633</v>
      </c>
      <c r="K28" s="159">
        <f>+'Ark1'!AH247</f>
        <v>70.127763880064364</v>
      </c>
      <c r="L28" s="97"/>
      <c r="M28" s="178"/>
      <c r="N28" s="178"/>
      <c r="O28" s="178"/>
      <c r="P28" s="178"/>
      <c r="Q28" s="54">
        <f>+'Ark1'!S247</f>
        <v>8.279958318860718</v>
      </c>
      <c r="R28" s="66">
        <f t="shared" si="5"/>
        <v>0.11401159459865795</v>
      </c>
      <c r="S28" s="139"/>
      <c r="T28" s="66"/>
      <c r="U28" s="54">
        <f>+'Ark1'!T247</f>
        <v>7.4664814171587359</v>
      </c>
      <c r="V28" s="429">
        <f t="shared" si="5"/>
        <v>-0.4312867613869793</v>
      </c>
      <c r="W28" s="159">
        <f>+'Ark1'!U247</f>
        <v>41.558214657867254</v>
      </c>
      <c r="X28" s="139">
        <f t="shared" si="5"/>
        <v>-0.72558663802900014</v>
      </c>
      <c r="Y28" s="74">
        <f>+'Ark1'!W247</f>
        <v>30.340395970823192</v>
      </c>
      <c r="Z28" s="74">
        <f>+'Ark1'!X247</f>
        <v>98.714831538728731</v>
      </c>
      <c r="AA28" s="74">
        <f>+'Ark1'!Y247</f>
        <v>92.601597777005892</v>
      </c>
      <c r="AB28" s="159">
        <f>+'Ark1'!Z247</f>
        <v>68.89544980896143</v>
      </c>
      <c r="AC28" s="159">
        <f>+'Ark1'!AA247</f>
        <v>12.299416749887412</v>
      </c>
      <c r="AD28" s="54">
        <f>+'Ark1'!AB247</f>
        <v>2.496635707477588</v>
      </c>
      <c r="AE28" s="54">
        <f>+'Ark1'!AC247</f>
        <v>2.5117656765190959</v>
      </c>
      <c r="AF28" s="74">
        <f>+'Ark1'!AD247</f>
        <v>69.163838047731261</v>
      </c>
      <c r="AG28" s="74">
        <f>+'Ark1'!AE247</f>
        <v>60.499555208776805</v>
      </c>
      <c r="AH28" s="74">
        <f>+'Ark1'!AF247</f>
        <v>50.107806380291755</v>
      </c>
      <c r="AI28" s="54">
        <f t="shared" si="6"/>
        <v>5.0191333165533933</v>
      </c>
      <c r="AJ28" s="74">
        <f t="shared" si="7"/>
        <v>1.6603229527104959</v>
      </c>
      <c r="AK28" s="45"/>
      <c r="AL28" s="4"/>
      <c r="AM28" s="57"/>
      <c r="AN28" s="57"/>
      <c r="AO28" s="5"/>
      <c r="AP28" s="5"/>
      <c r="AR28" s="13"/>
      <c r="AS28" s="13"/>
      <c r="AT28" s="11"/>
      <c r="AU28" s="11"/>
      <c r="AV28" s="11"/>
    </row>
    <row r="29" spans="1:48" ht="16.5" customHeight="1">
      <c r="A29" s="45"/>
      <c r="B29" s="52">
        <f>+'Ark1'!C248</f>
        <v>2009</v>
      </c>
      <c r="C29" s="52">
        <f>+'Ark1'!H248</f>
        <v>1</v>
      </c>
      <c r="D29" s="53"/>
      <c r="E29" s="52">
        <f>+'Ark1'!Q248</f>
        <v>3224</v>
      </c>
      <c r="F29" s="65">
        <f t="shared" si="5"/>
        <v>-244</v>
      </c>
      <c r="G29" s="414">
        <f>+'Ark1'!R248</f>
        <v>5426</v>
      </c>
      <c r="H29" s="140">
        <f t="shared" si="5"/>
        <v>-332</v>
      </c>
      <c r="I29" s="159">
        <f>+'Ark1'!AG248</f>
        <v>69.608723540731233</v>
      </c>
      <c r="J29" s="139">
        <f t="shared" si="5"/>
        <v>-0.41438238168150576</v>
      </c>
      <c r="K29" s="159">
        <f>+'Ark1'!AH248</f>
        <v>70.604830261195445</v>
      </c>
      <c r="L29" s="97"/>
      <c r="M29" s="178"/>
      <c r="N29" s="178"/>
      <c r="O29" s="178"/>
      <c r="P29" s="178"/>
      <c r="Q29" s="54">
        <f>+'Ark1'!S248</f>
        <v>8.7762624401032099</v>
      </c>
      <c r="R29" s="66">
        <f t="shared" si="5"/>
        <v>0.4963041212424919</v>
      </c>
      <c r="S29" s="139"/>
      <c r="T29" s="66"/>
      <c r="U29" s="54">
        <f>+'Ark1'!T248</f>
        <v>7.5099520825654276</v>
      </c>
      <c r="V29" s="429">
        <f t="shared" si="5"/>
        <v>4.3470665406691644E-2</v>
      </c>
      <c r="W29" s="159">
        <f>+'Ark1'!U248</f>
        <v>43.038536675267224</v>
      </c>
      <c r="X29" s="139">
        <f t="shared" si="5"/>
        <v>1.4803220173999705</v>
      </c>
      <c r="Y29" s="74">
        <f>+'Ark1'!W248</f>
        <v>32.067821599705127</v>
      </c>
      <c r="Z29" s="74">
        <f>+'Ark1'!X248</f>
        <v>99.170659786214529</v>
      </c>
      <c r="AA29" s="74">
        <f>+'Ark1'!Y248</f>
        <v>94.544784371544395</v>
      </c>
      <c r="AB29" s="159">
        <f>+'Ark1'!Z248</f>
        <v>73.663840766678945</v>
      </c>
      <c r="AC29" s="159">
        <f>+'Ark1'!AA248</f>
        <v>12.14145290846864</v>
      </c>
      <c r="AD29" s="54">
        <f>+'Ark1'!AB248</f>
        <v>2.4443825413650546</v>
      </c>
      <c r="AE29" s="54">
        <f>+'Ark1'!AC248</f>
        <v>2.4319701712876154</v>
      </c>
      <c r="AF29" s="74">
        <f>+'Ark1'!AD248</f>
        <v>69.356569713763605</v>
      </c>
      <c r="AG29" s="74">
        <f>+'Ark1'!AE248</f>
        <v>62.407014580047637</v>
      </c>
      <c r="AH29" s="74">
        <f>+'Ark1'!AF248</f>
        <v>47.151530049438911</v>
      </c>
      <c r="AI29" s="54">
        <f t="shared" si="6"/>
        <v>4.9039710205795854</v>
      </c>
      <c r="AJ29" s="74">
        <f t="shared" si="7"/>
        <v>1.6830024813895781</v>
      </c>
      <c r="AK29" s="45"/>
      <c r="AL29" s="4"/>
      <c r="AM29" s="57"/>
      <c r="AN29" s="57"/>
      <c r="AO29" s="5"/>
      <c r="AP29" s="5"/>
      <c r="AR29" s="13"/>
      <c r="AS29" s="13"/>
      <c r="AT29" s="11"/>
      <c r="AU29" s="11"/>
      <c r="AV29" s="11"/>
    </row>
    <row r="30" spans="1:48" ht="16.5" customHeight="1">
      <c r="A30" s="45"/>
      <c r="B30" s="52">
        <f>+'Ark1'!C249</f>
        <v>2010</v>
      </c>
      <c r="C30" s="52">
        <f>+'Ark1'!H249</f>
        <v>1</v>
      </c>
      <c r="D30" s="53"/>
      <c r="E30" s="52">
        <f>+'Ark1'!Q249</f>
        <v>3228</v>
      </c>
      <c r="F30" s="65">
        <f t="shared" si="5"/>
        <v>4</v>
      </c>
      <c r="G30" s="414">
        <f>+'Ark1'!R249</f>
        <v>5099</v>
      </c>
      <c r="H30" s="140">
        <f t="shared" si="5"/>
        <v>-327</v>
      </c>
      <c r="I30" s="159">
        <f>+'Ark1'!AG249</f>
        <v>63.114246812724339</v>
      </c>
      <c r="J30" s="139">
        <f t="shared" si="5"/>
        <v>-6.4944767280068945</v>
      </c>
      <c r="K30" s="159">
        <f>+'Ark1'!AH249</f>
        <v>65.017017420563988</v>
      </c>
      <c r="L30" s="97"/>
      <c r="M30" s="178"/>
      <c r="N30" s="178"/>
      <c r="O30" s="178"/>
      <c r="P30" s="178"/>
      <c r="Q30" s="54">
        <f>+'Ark1'!S249</f>
        <v>9.0847224946067833</v>
      </c>
      <c r="R30" s="66">
        <f t="shared" si="5"/>
        <v>0.30846005450357339</v>
      </c>
      <c r="S30" s="139"/>
      <c r="T30" s="66"/>
      <c r="U30" s="54">
        <f>+'Ark1'!T249</f>
        <v>7.0084330260835452</v>
      </c>
      <c r="V30" s="429">
        <f t="shared" si="5"/>
        <v>-0.50151905648188233</v>
      </c>
      <c r="W30" s="159">
        <f>+'Ark1'!U249</f>
        <v>42.256050205922755</v>
      </c>
      <c r="X30" s="139">
        <f t="shared" si="5"/>
        <v>-0.78248646934446953</v>
      </c>
      <c r="Y30" s="74">
        <f>+'Ark1'!W249</f>
        <v>24.122376936654245</v>
      </c>
      <c r="Z30" s="74">
        <f>+'Ark1'!X249</f>
        <v>98.666405177485828</v>
      </c>
      <c r="AA30" s="74">
        <f>+'Ark1'!Y249</f>
        <v>92.880957050402046</v>
      </c>
      <c r="AB30" s="159">
        <f>+'Ark1'!Z249</f>
        <v>71.818003530103937</v>
      </c>
      <c r="AC30" s="159">
        <f>+'Ark1'!AA249</f>
        <v>12.36234977143028</v>
      </c>
      <c r="AD30" s="54">
        <f>+'Ark1'!AB249</f>
        <v>1.3442110293024221</v>
      </c>
      <c r="AE30" s="54">
        <f>+'Ark1'!AC249</f>
        <v>2.3242135228248655</v>
      </c>
      <c r="AF30" s="74">
        <f>+'Ark1'!AD249</f>
        <v>96.254015940571264</v>
      </c>
      <c r="AG30" s="74">
        <f>+'Ark1'!AE249</f>
        <v>58.642153894790809</v>
      </c>
      <c r="AH30" s="74">
        <f>+'Ark1'!AF249</f>
        <v>78.261091938278682</v>
      </c>
      <c r="AI30" s="54">
        <f t="shared" si="6"/>
        <v>4.6513308723528306</v>
      </c>
      <c r="AJ30" s="74">
        <f t="shared" si="7"/>
        <v>1.5796158612143743</v>
      </c>
      <c r="AK30" s="45"/>
      <c r="AL30" s="4"/>
      <c r="AM30" s="57"/>
      <c r="AN30" s="56"/>
      <c r="AO30" s="5"/>
      <c r="AP30" s="5"/>
      <c r="AR30" s="13"/>
      <c r="AS30" s="13"/>
      <c r="AT30" s="11"/>
      <c r="AU30" s="11"/>
      <c r="AV30" s="11"/>
    </row>
    <row r="31" spans="1:48" ht="15.6">
      <c r="A31" s="45"/>
      <c r="B31" s="52">
        <f>+'Ark1'!C250</f>
        <v>2011</v>
      </c>
      <c r="C31" s="52">
        <f>+'Ark1'!H250</f>
        <v>1</v>
      </c>
      <c r="D31" s="53"/>
      <c r="E31" s="52">
        <f>+'Ark1'!Q250</f>
        <v>3037</v>
      </c>
      <c r="F31" s="65">
        <f t="shared" si="5"/>
        <v>-191</v>
      </c>
      <c r="G31" s="414">
        <f>+'Ark1'!R250</f>
        <v>5026</v>
      </c>
      <c r="H31" s="140">
        <f t="shared" si="5"/>
        <v>-73</v>
      </c>
      <c r="I31" s="159">
        <f>+'Ark1'!AG250</f>
        <v>64.369877049180317</v>
      </c>
      <c r="J31" s="139">
        <f t="shared" si="5"/>
        <v>1.2556302364559784</v>
      </c>
      <c r="K31" s="159">
        <f>+'Ark1'!AH250</f>
        <v>65.312464267005453</v>
      </c>
      <c r="L31" s="97"/>
      <c r="M31" s="178"/>
      <c r="N31" s="178"/>
      <c r="O31" s="178"/>
      <c r="P31" s="178"/>
      <c r="Q31" s="54">
        <f>+'Ark1'!S250</f>
        <v>8.5795861520095489</v>
      </c>
      <c r="R31" s="66">
        <f t="shared" si="5"/>
        <v>-0.50513634259723439</v>
      </c>
      <c r="S31" s="139"/>
      <c r="T31" s="66"/>
      <c r="U31" s="54">
        <f>+'Ark1'!T250</f>
        <v>6.644647831277358</v>
      </c>
      <c r="V31" s="429">
        <f t="shared" si="5"/>
        <v>-0.36378519480618721</v>
      </c>
      <c r="W31" s="159">
        <f>+'Ark1'!U250</f>
        <v>41.253501790688475</v>
      </c>
      <c r="X31" s="139">
        <f t="shared" si="5"/>
        <v>-1.0025484152342798</v>
      </c>
      <c r="Y31" s="74">
        <f>+'Ark1'!W250</f>
        <v>19.021090330282522</v>
      </c>
      <c r="Z31" s="74">
        <f>+'Ark1'!X250</f>
        <v>99.025069637883007</v>
      </c>
      <c r="AA31" s="74">
        <f>+'Ark1'!Y250</f>
        <v>92.101074413052132</v>
      </c>
      <c r="AB31" s="159">
        <f>+'Ark1'!Z250</f>
        <v>67.926780740151187</v>
      </c>
      <c r="AC31" s="159">
        <f>+'Ark1'!AA250</f>
        <v>12.392074500240508</v>
      </c>
      <c r="AD31" s="54">
        <f>+'Ark1'!AB250</f>
        <v>2.2601702559745527</v>
      </c>
      <c r="AE31" s="54">
        <f>+'Ark1'!AC250</f>
        <v>2.247045237943635</v>
      </c>
      <c r="AF31" s="74">
        <f>+'Ark1'!AD250</f>
        <v>66.617375486130811</v>
      </c>
      <c r="AG31" s="74">
        <f>+'Ark1'!AE250</f>
        <v>55.602775496092434</v>
      </c>
      <c r="AH31" s="74">
        <f>+'Ark1'!AF250</f>
        <v>46.655728710567566</v>
      </c>
      <c r="AI31" s="54">
        <f t="shared" si="6"/>
        <v>4.8083323670601406</v>
      </c>
      <c r="AJ31" s="74">
        <f t="shared" si="7"/>
        <v>1.6549226210075734</v>
      </c>
      <c r="AK31" s="45"/>
      <c r="AM31" s="57"/>
      <c r="AR31" s="13"/>
      <c r="AS31" s="13"/>
      <c r="AT31" s="11"/>
      <c r="AU31" s="11"/>
      <c r="AV31" s="11"/>
    </row>
    <row r="32" spans="1:48" ht="17.25" customHeight="1">
      <c r="A32" s="45"/>
      <c r="B32" s="52">
        <f>+'Ark1'!C251</f>
        <v>2012</v>
      </c>
      <c r="C32" s="52">
        <f>+'Ark1'!H251</f>
        <v>1</v>
      </c>
      <c r="D32" s="53"/>
      <c r="E32" s="52">
        <f>+'Ark1'!Q251</f>
        <v>2701</v>
      </c>
      <c r="F32" s="65">
        <f t="shared" si="5"/>
        <v>-336</v>
      </c>
      <c r="G32" s="414">
        <f>+'Ark1'!R251</f>
        <v>4369</v>
      </c>
      <c r="H32" s="140">
        <f t="shared" si="5"/>
        <v>-657</v>
      </c>
      <c r="I32" s="159">
        <f>+'Ark1'!AG251</f>
        <v>61.216197281771088</v>
      </c>
      <c r="J32" s="139">
        <f t="shared" si="5"/>
        <v>-3.1536797674092298</v>
      </c>
      <c r="K32" s="159">
        <f>+'Ark1'!AH251</f>
        <v>63.081165348875032</v>
      </c>
      <c r="L32" s="97"/>
      <c r="M32" s="178"/>
      <c r="N32" s="178"/>
      <c r="O32" s="178"/>
      <c r="P32" s="178"/>
      <c r="Q32" s="54">
        <f>+'Ark1'!S251</f>
        <v>8.6992446784161128</v>
      </c>
      <c r="R32" s="66">
        <f t="shared" si="5"/>
        <v>0.11965852640656394</v>
      </c>
      <c r="S32" s="139"/>
      <c r="T32" s="66"/>
      <c r="U32" s="54">
        <f>+'Ark1'!T251</f>
        <v>6.729457541771569</v>
      </c>
      <c r="V32" s="429">
        <f t="shared" si="5"/>
        <v>8.4809710494210933E-2</v>
      </c>
      <c r="W32" s="159">
        <f>+'Ark1'!U251</f>
        <v>41.260265506980929</v>
      </c>
      <c r="X32" s="139">
        <f t="shared" si="5"/>
        <v>6.7637162924540917E-3</v>
      </c>
      <c r="Y32" s="74">
        <f>+'Ark1'!W251</f>
        <v>20.141908903639276</v>
      </c>
      <c r="Z32" s="74">
        <f>+'Ark1'!X251</f>
        <v>99.107347219043262</v>
      </c>
      <c r="AA32" s="74">
        <f>+'Ark1'!Y251</f>
        <v>93.568322270542481</v>
      </c>
      <c r="AB32" s="159">
        <f>+'Ark1'!Z251</f>
        <v>69.741359578850961</v>
      </c>
      <c r="AC32" s="159">
        <f>+'Ark1'!AA251</f>
        <v>11.548110100651757</v>
      </c>
      <c r="AD32" s="54">
        <f>+'Ark1'!AB251</f>
        <v>2.257958509917886</v>
      </c>
      <c r="AE32" s="54">
        <f>+'Ark1'!AC251</f>
        <v>2.1960564550691246</v>
      </c>
      <c r="AF32" s="74">
        <f>+'Ark1'!AD251</f>
        <v>66.736765750623491</v>
      </c>
      <c r="AG32" s="74">
        <f>+'Ark1'!AE251</f>
        <v>51.783005151164517</v>
      </c>
      <c r="AH32" s="74">
        <f>+'Ark1'!AF251</f>
        <v>42.468827140470339</v>
      </c>
      <c r="AI32" s="54">
        <f t="shared" si="6"/>
        <v>4.7429710316520559</v>
      </c>
      <c r="AJ32" s="74">
        <f t="shared" si="7"/>
        <v>1.6175490559052204</v>
      </c>
      <c r="AK32" s="45"/>
      <c r="AL32" s="2"/>
      <c r="AM32" s="57"/>
      <c r="AN32" s="56"/>
      <c r="AP32" s="5"/>
      <c r="AR32" s="13"/>
      <c r="AS32" s="13"/>
      <c r="AT32" s="11"/>
      <c r="AU32" s="11"/>
      <c r="AV32" s="11"/>
    </row>
    <row r="33" spans="1:48" ht="15.6">
      <c r="A33" s="45"/>
      <c r="B33" s="53">
        <f>+'Ark1'!C252</f>
        <v>2013</v>
      </c>
      <c r="C33" s="53">
        <f>+'Ark1'!H252</f>
        <v>1</v>
      </c>
      <c r="D33" s="53"/>
      <c r="E33" s="53">
        <f>+'Ark1'!Q252</f>
        <v>2736</v>
      </c>
      <c r="F33" s="65">
        <f t="shared" si="5"/>
        <v>35</v>
      </c>
      <c r="G33" s="415">
        <f>+'Ark1'!R252</f>
        <v>4599</v>
      </c>
      <c r="H33" s="140">
        <f t="shared" si="5"/>
        <v>230</v>
      </c>
      <c r="I33" s="175">
        <f>+'Ark1'!AG252</f>
        <v>63.051823416506728</v>
      </c>
      <c r="J33" s="139">
        <f t="shared" si="5"/>
        <v>1.8356261347356408</v>
      </c>
      <c r="K33" s="175">
        <f>+'Ark1'!AH252</f>
        <v>64.56909500369845</v>
      </c>
      <c r="L33" s="97"/>
      <c r="M33" s="178"/>
      <c r="N33" s="178"/>
      <c r="O33" s="178"/>
      <c r="P33" s="178"/>
      <c r="Q33" s="87">
        <f>+'Ark1'!S252</f>
        <v>8.8327897368993256</v>
      </c>
      <c r="R33" s="66">
        <f t="shared" si="5"/>
        <v>0.13354505848321274</v>
      </c>
      <c r="S33" s="139"/>
      <c r="T33" s="66"/>
      <c r="U33" s="54">
        <f>+'Ark1'!T252</f>
        <v>7.2644053055011986</v>
      </c>
      <c r="V33" s="429">
        <f t="shared" si="5"/>
        <v>0.5349477637296296</v>
      </c>
      <c r="W33" s="159">
        <f>+'Ark1'!U252</f>
        <v>40.884409654272609</v>
      </c>
      <c r="X33" s="139">
        <f t="shared" si="5"/>
        <v>-0.37585585270831956</v>
      </c>
      <c r="Y33" s="74">
        <f>+'Ark1'!W252</f>
        <v>25.309849967384221</v>
      </c>
      <c r="Z33" s="74">
        <f>+'Ark1'!X252</f>
        <v>97.347249402043914</v>
      </c>
      <c r="AA33" s="74">
        <f>+'Ark1'!Y252</f>
        <v>90.824092193955181</v>
      </c>
      <c r="AB33" s="159">
        <f>+'Ark1'!Z252</f>
        <v>68.645357686453607</v>
      </c>
      <c r="AC33" s="159">
        <f>+'Ark1'!AA252</f>
        <v>12.486066094884258</v>
      </c>
      <c r="AD33" s="54">
        <f>+'Ark1'!AB252</f>
        <v>2.1065556517684829</v>
      </c>
      <c r="AE33" s="54">
        <f>+'Ark1'!AC252</f>
        <v>2.1464374094350913</v>
      </c>
      <c r="AF33" s="74">
        <f>+'Ark1'!AD252</f>
        <v>70.652063800130634</v>
      </c>
      <c r="AG33" s="74">
        <f>+'Ark1'!AE252</f>
        <v>52.791732618879529</v>
      </c>
      <c r="AH33" s="74">
        <f>+'Ark1'!AF252</f>
        <v>42.517029202105846</v>
      </c>
      <c r="AI33" s="54">
        <f t="shared" si="6"/>
        <v>4.6287085815567854</v>
      </c>
      <c r="AJ33" s="74">
        <f t="shared" si="7"/>
        <v>1.680921052631579</v>
      </c>
      <c r="AK33" s="45"/>
      <c r="AL33" s="2"/>
      <c r="AM33" s="57"/>
      <c r="AN33" s="56"/>
      <c r="AR33" s="13"/>
      <c r="AS33" s="13"/>
      <c r="AT33" s="11"/>
      <c r="AU33" s="11"/>
      <c r="AV33" s="11"/>
    </row>
    <row r="34" spans="1:48" ht="15.6">
      <c r="A34" s="45"/>
      <c r="B34" s="53">
        <f>+'Ark1'!C253</f>
        <v>2014</v>
      </c>
      <c r="C34" s="53">
        <f>+'Ark1'!H253</f>
        <v>1</v>
      </c>
      <c r="D34" s="53"/>
      <c r="E34" s="53">
        <f>+'Ark1'!Q253</f>
        <v>2841</v>
      </c>
      <c r="F34" s="65">
        <f t="shared" si="5"/>
        <v>105</v>
      </c>
      <c r="G34" s="415">
        <f>+'Ark1'!R253</f>
        <v>4708</v>
      </c>
      <c r="H34" s="140">
        <f t="shared" si="5"/>
        <v>109</v>
      </c>
      <c r="I34" s="175">
        <f>+'Ark1'!AG253</f>
        <v>66.789615548304738</v>
      </c>
      <c r="J34" s="139">
        <f t="shared" si="5"/>
        <v>3.7377921317980096</v>
      </c>
      <c r="K34" s="175">
        <f>+'Ark1'!AH253</f>
        <v>67.383590185408238</v>
      </c>
      <c r="L34" s="97"/>
      <c r="M34" s="178"/>
      <c r="N34" s="178"/>
      <c r="O34" s="178"/>
      <c r="P34" s="178"/>
      <c r="Q34" s="87">
        <f>+'Ark1'!S253</f>
        <v>8.8137213254035647</v>
      </c>
      <c r="R34" s="66">
        <f t="shared" si="5"/>
        <v>-1.9068411495760884E-2</v>
      </c>
      <c r="S34" s="139"/>
      <c r="T34" s="66"/>
      <c r="U34" s="54">
        <f>+'Ark1'!T253</f>
        <v>7.1669498725573488</v>
      </c>
      <c r="V34" s="429">
        <f t="shared" si="5"/>
        <v>-9.7455432943849729E-2</v>
      </c>
      <c r="W34" s="159">
        <f>+'Ark1'!U253</f>
        <v>40.701019541206371</v>
      </c>
      <c r="X34" s="139">
        <f t="shared" si="5"/>
        <v>-0.18339011306623831</v>
      </c>
      <c r="Y34" s="74">
        <f>+'Ark1'!W253</f>
        <v>25.424808836023793</v>
      </c>
      <c r="Z34" s="74">
        <f>+'Ark1'!X253</f>
        <v>98.36448598130842</v>
      </c>
      <c r="AA34" s="74">
        <f>+'Ark1'!Y253</f>
        <v>91.440101954120635</v>
      </c>
      <c r="AB34" s="159">
        <f>+'Ark1'!Z253</f>
        <v>65.951571792693272</v>
      </c>
      <c r="AC34" s="159">
        <f>+'Ark1'!AA253</f>
        <v>12.416568937399612</v>
      </c>
      <c r="AD34" s="54">
        <f>+'Ark1'!AB253</f>
        <v>2.1297959823862378</v>
      </c>
      <c r="AE34" s="54">
        <f>+'Ark1'!AC253</f>
        <v>2.1910054701664889</v>
      </c>
      <c r="AF34" s="74">
        <f>+'Ark1'!AD253</f>
        <v>70.90885950776206</v>
      </c>
      <c r="AG34" s="74">
        <f>+'Ark1'!AE253</f>
        <v>53.236310939600678</v>
      </c>
      <c r="AH34" s="74">
        <f>+'Ark1'!AF253</f>
        <v>44.149686466111753</v>
      </c>
      <c r="AI34" s="54">
        <f t="shared" si="6"/>
        <v>4.6179154114953533</v>
      </c>
      <c r="AJ34" s="74">
        <f t="shared" si="7"/>
        <v>1.6571629707849349</v>
      </c>
      <c r="AK34" s="45"/>
      <c r="AL34" s="2"/>
      <c r="AM34" s="57"/>
      <c r="AN34" s="56"/>
      <c r="AR34" s="13"/>
      <c r="AS34" s="13"/>
      <c r="AT34" s="11"/>
      <c r="AU34" s="11"/>
      <c r="AV34" s="11"/>
    </row>
    <row r="35" spans="1:48" ht="15.6">
      <c r="A35" s="45"/>
      <c r="B35" s="53">
        <f>+'Ark1'!C254</f>
        <v>2015</v>
      </c>
      <c r="C35" s="53">
        <f>+'Ark1'!H254</f>
        <v>1</v>
      </c>
      <c r="D35" s="53"/>
      <c r="E35" s="53">
        <f>+'Ark1'!Q254</f>
        <v>2765</v>
      </c>
      <c r="F35" s="65">
        <f t="shared" ref="F35" si="8">+E35-E34</f>
        <v>-76</v>
      </c>
      <c r="G35" s="415">
        <f>+'Ark1'!R254</f>
        <v>4473</v>
      </c>
      <c r="H35" s="140">
        <f t="shared" ref="H35" si="9">+G35-G34</f>
        <v>-235</v>
      </c>
      <c r="I35" s="175">
        <f>+'Ark1'!AG254</f>
        <v>66.453721586688488</v>
      </c>
      <c r="J35" s="139">
        <f t="shared" ref="J35" si="10">+I35-I34</f>
        <v>-0.33589396161625018</v>
      </c>
      <c r="K35" s="175">
        <f>+'Ark1'!AH254</f>
        <v>67.156491026960651</v>
      </c>
      <c r="L35" s="97"/>
      <c r="M35" s="178"/>
      <c r="N35" s="178"/>
      <c r="O35" s="178"/>
      <c r="P35" s="178"/>
      <c r="Q35" s="87">
        <f>+'Ark1'!S254</f>
        <v>8.7994634473507709</v>
      </c>
      <c r="R35" s="66">
        <f t="shared" ref="R35" si="11">+Q35-Q34</f>
        <v>-1.4257878052793771E-2</v>
      </c>
      <c r="S35" s="139"/>
      <c r="T35" s="66"/>
      <c r="U35" s="54">
        <f>+'Ark1'!T254</f>
        <v>7.099485803711155</v>
      </c>
      <c r="V35" s="429">
        <f t="shared" ref="V35" si="12">+U35-U34</f>
        <v>-6.7464068846193825E-2</v>
      </c>
      <c r="W35" s="159">
        <f>+'Ark1'!U254</f>
        <v>42.330449362843773</v>
      </c>
      <c r="X35" s="139">
        <f t="shared" ref="X35" si="13">+W35-W34</f>
        <v>1.6294298216374017</v>
      </c>
      <c r="Y35" s="74">
        <f>+'Ark1'!W254</f>
        <v>24.346076458752503</v>
      </c>
      <c r="Z35" s="74">
        <f>+'Ark1'!X254</f>
        <v>98.748043818466385</v>
      </c>
      <c r="AA35" s="74">
        <f>+'Ark1'!Y254</f>
        <v>92.71182651464342</v>
      </c>
      <c r="AB35" s="159">
        <f>+'Ark1'!Z254</f>
        <v>72.032193158953717</v>
      </c>
      <c r="AC35" s="159">
        <f>+'Ark1'!AA254</f>
        <v>12.449589590585221</v>
      </c>
      <c r="AD35" s="54">
        <f>+'Ark1'!AB254</f>
        <v>2.0896045765757112</v>
      </c>
      <c r="AE35" s="54">
        <f>+'Ark1'!AC254</f>
        <v>2.3851545862858301</v>
      </c>
      <c r="AF35" s="74">
        <f>+'Ark1'!AD254</f>
        <v>71.135339994232282</v>
      </c>
      <c r="AG35" s="74">
        <f>+'Ark1'!AE254</f>
        <v>46.143776353544062</v>
      </c>
      <c r="AH35" s="74">
        <f>+'Ark1'!AF254</f>
        <v>40.304179235852189</v>
      </c>
      <c r="AI35" s="54">
        <f t="shared" si="6"/>
        <v>4.8105716463414687</v>
      </c>
      <c r="AJ35" s="74">
        <f t="shared" si="7"/>
        <v>1.6177215189873417</v>
      </c>
      <c r="AK35" s="45"/>
      <c r="AL35" s="14"/>
      <c r="AM35" s="57"/>
      <c r="AN35" s="13"/>
      <c r="AR35" s="13"/>
      <c r="AS35" s="13"/>
      <c r="AT35" s="11"/>
      <c r="AU35" s="11"/>
      <c r="AV35" s="11"/>
    </row>
    <row r="36" spans="1:48" ht="15.6">
      <c r="A36" s="45"/>
      <c r="B36" s="53">
        <f>+'Ark1'!C255</f>
        <v>2016</v>
      </c>
      <c r="C36" s="53">
        <f>+'Ark1'!H255</f>
        <v>1</v>
      </c>
      <c r="D36" s="53"/>
      <c r="E36" s="53">
        <f>+'Ark1'!Q255</f>
        <v>2888</v>
      </c>
      <c r="F36" s="65">
        <f t="shared" ref="F36:F39" si="14">+E36-E35</f>
        <v>123</v>
      </c>
      <c r="G36" s="415">
        <f>+'Ark1'!R255</f>
        <v>4640</v>
      </c>
      <c r="H36" s="140">
        <f t="shared" ref="H36:H39" si="15">+G36-G35</f>
        <v>167</v>
      </c>
      <c r="I36" s="175">
        <f>+'Ark1'!AG255</f>
        <v>67.110211165750641</v>
      </c>
      <c r="J36" s="139">
        <f t="shared" ref="J36:J39" si="16">+I36-I35</f>
        <v>0.65648957906215344</v>
      </c>
      <c r="K36" s="175">
        <f>+'Ark1'!AH255</f>
        <v>67.88267157042425</v>
      </c>
      <c r="L36" s="97"/>
      <c r="M36" s="178"/>
      <c r="N36" s="178"/>
      <c r="O36" s="178"/>
      <c r="P36" s="178"/>
      <c r="Q36" s="87">
        <f>+'Ark1'!S255</f>
        <v>8.7797413793103427</v>
      </c>
      <c r="R36" s="66">
        <f t="shared" ref="R36:R39" si="17">+Q36-Q35</f>
        <v>-1.9722068040428198E-2</v>
      </c>
      <c r="S36" s="139"/>
      <c r="T36" s="66"/>
      <c r="U36" s="54">
        <f>+'Ark1'!T255</f>
        <v>7.2467672413793105</v>
      </c>
      <c r="V36" s="429">
        <f t="shared" ref="V36:V39" si="18">+U36-U35</f>
        <v>0.14728143766815549</v>
      </c>
      <c r="W36" s="159">
        <f>+'Ark1'!U255</f>
        <v>42.706422413793099</v>
      </c>
      <c r="X36" s="139">
        <f t="shared" ref="X36:X39" si="19">+W36-W35</f>
        <v>0.37597305094932665</v>
      </c>
      <c r="Y36" s="74">
        <f>+'Ark1'!W255</f>
        <v>26.681034482758609</v>
      </c>
      <c r="Z36" s="74">
        <f>+'Ark1'!X255</f>
        <v>98.383620689655189</v>
      </c>
      <c r="AA36" s="74">
        <f>+'Ark1'!Y255</f>
        <v>92.370689655172441</v>
      </c>
      <c r="AB36" s="159">
        <f>+'Ark1'!Z255</f>
        <v>72.17672413793106</v>
      </c>
      <c r="AC36" s="159">
        <f>+'Ark1'!AA255</f>
        <v>12.715626659304268</v>
      </c>
      <c r="AD36" s="54">
        <f>+'Ark1'!AB255</f>
        <v>2.003923720589917</v>
      </c>
      <c r="AE36" s="54">
        <f>+'Ark1'!AC255</f>
        <v>2.1789773141266502</v>
      </c>
      <c r="AF36" s="74">
        <f>+'Ark1'!AD255</f>
        <v>73.633942662902527</v>
      </c>
      <c r="AG36" s="74">
        <f>+'Ark1'!AE255</f>
        <v>48.22143442188829</v>
      </c>
      <c r="AH36" s="74">
        <f>+'Ark1'!AF255</f>
        <v>42.507154726134729</v>
      </c>
      <c r="AI36" s="54">
        <f t="shared" ref="AI36:AI39" si="20">+W36/Q36</f>
        <v>4.864200500760961</v>
      </c>
      <c r="AJ36" s="74">
        <f t="shared" ref="AJ36:AJ39" si="21">+G36/E36</f>
        <v>1.6066481994459834</v>
      </c>
      <c r="AK36" s="45"/>
      <c r="AL36" s="14"/>
      <c r="AM36" s="57"/>
      <c r="AN36" s="13"/>
      <c r="AR36" s="13"/>
      <c r="AS36" s="13"/>
      <c r="AT36" s="11"/>
      <c r="AU36" s="11"/>
      <c r="AV36" s="11"/>
    </row>
    <row r="37" spans="1:48" ht="15.6">
      <c r="A37" s="45"/>
      <c r="B37" s="53">
        <f>+'Ark1'!C256</f>
        <v>2017</v>
      </c>
      <c r="C37" s="53">
        <f>+'Ark1'!H256</f>
        <v>1</v>
      </c>
      <c r="D37" s="53"/>
      <c r="E37" s="53">
        <f>+'Ark1'!Q256</f>
        <v>2758</v>
      </c>
      <c r="F37" s="65">
        <f t="shared" si="14"/>
        <v>-130</v>
      </c>
      <c r="G37" s="415">
        <f>+'Ark1'!R256</f>
        <v>4518</v>
      </c>
      <c r="H37" s="140">
        <f t="shared" si="15"/>
        <v>-122</v>
      </c>
      <c r="I37" s="175">
        <f>+'Ark1'!AG256</f>
        <v>66.814551907719604</v>
      </c>
      <c r="J37" s="139">
        <f t="shared" si="16"/>
        <v>-0.2956592580310371</v>
      </c>
      <c r="K37" s="175">
        <f>+'Ark1'!AH256</f>
        <v>67.793712158844684</v>
      </c>
      <c r="L37" s="97"/>
      <c r="M37" s="178"/>
      <c r="N37" s="178"/>
      <c r="O37" s="178"/>
      <c r="P37" s="178"/>
      <c r="Q37" s="87">
        <f>+'Ark1'!S256</f>
        <v>8.421646746347939</v>
      </c>
      <c r="R37" s="66">
        <f t="shared" si="17"/>
        <v>-0.35809463296240374</v>
      </c>
      <c r="S37" s="139"/>
      <c r="T37" s="66"/>
      <c r="U37" s="54">
        <f>+'Ark1'!T256</f>
        <v>7.017485613103144</v>
      </c>
      <c r="V37" s="429">
        <f t="shared" si="18"/>
        <v>-0.22928162827616649</v>
      </c>
      <c r="W37" s="159">
        <f>+'Ark1'!U256</f>
        <v>41.685480301018117</v>
      </c>
      <c r="X37" s="139">
        <f t="shared" si="19"/>
        <v>-1.020942112774982</v>
      </c>
      <c r="Y37" s="74">
        <f>+'Ark1'!W256</f>
        <v>22.222222222222225</v>
      </c>
      <c r="Z37" s="74">
        <f>+'Ark1'!X256</f>
        <v>98.384240814519686</v>
      </c>
      <c r="AA37" s="74">
        <f>+'Ark1'!Y256</f>
        <v>92.629482071713113</v>
      </c>
      <c r="AB37" s="159">
        <f>+'Ark1'!Z256</f>
        <v>69.986719787516606</v>
      </c>
      <c r="AC37" s="159">
        <f>+'Ark1'!AA256</f>
        <v>12.415275575682429</v>
      </c>
      <c r="AD37" s="54">
        <f>+'Ark1'!AB256</f>
        <v>2.0675705381203859</v>
      </c>
      <c r="AE37" s="54">
        <f>+'Ark1'!AC256</f>
        <v>2.1368423703566441</v>
      </c>
      <c r="AF37" s="74">
        <f>+'Ark1'!AD256</f>
        <v>70.085046326462887</v>
      </c>
      <c r="AG37" s="74">
        <f>+'Ark1'!AE256</f>
        <v>48.722208414781683</v>
      </c>
      <c r="AH37" s="74">
        <f>+'Ark1'!AF256</f>
        <v>43.658910138313011</v>
      </c>
      <c r="AI37" s="54">
        <f t="shared" si="20"/>
        <v>4.9498015716575967</v>
      </c>
      <c r="AJ37" s="74">
        <f t="shared" si="21"/>
        <v>1.6381435823060189</v>
      </c>
      <c r="AK37" s="45"/>
      <c r="AL37" s="14"/>
      <c r="AM37" s="57"/>
      <c r="AN37" s="13"/>
      <c r="AR37" s="13"/>
      <c r="AS37" s="13"/>
      <c r="AT37" s="11"/>
      <c r="AU37" s="11"/>
      <c r="AV37" s="11"/>
    </row>
    <row r="38" spans="1:48" ht="15.6">
      <c r="A38" s="45"/>
      <c r="B38" s="53">
        <f>+'Ark1'!C257</f>
        <v>2018</v>
      </c>
      <c r="C38" s="53">
        <f>+'Ark1'!H257</f>
        <v>1</v>
      </c>
      <c r="D38" s="53"/>
      <c r="E38" s="53">
        <f>+'Ark1'!Q257</f>
        <v>2519</v>
      </c>
      <c r="F38" s="65">
        <f t="shared" si="14"/>
        <v>-239</v>
      </c>
      <c r="G38" s="415">
        <f>+'Ark1'!R257</f>
        <v>4261</v>
      </c>
      <c r="H38" s="140">
        <f t="shared" si="15"/>
        <v>-257</v>
      </c>
      <c r="I38" s="175">
        <f>+'Ark1'!AG257</f>
        <v>68.285256410256395</v>
      </c>
      <c r="J38" s="139">
        <f t="shared" si="16"/>
        <v>1.4707045025367904</v>
      </c>
      <c r="K38" s="175">
        <f>+'Ark1'!AH257</f>
        <v>68.827192413389923</v>
      </c>
      <c r="L38" s="97"/>
      <c r="M38" s="178"/>
      <c r="N38" s="178"/>
      <c r="O38" s="178"/>
      <c r="P38" s="178"/>
      <c r="Q38" s="87">
        <f>+'Ark1'!S257</f>
        <v>8.3792536963154216</v>
      </c>
      <c r="R38" s="66">
        <f t="shared" si="17"/>
        <v>-4.2393050032517365E-2</v>
      </c>
      <c r="S38" s="139"/>
      <c r="T38" s="66"/>
      <c r="U38" s="54">
        <f>+'Ark1'!T257</f>
        <v>7.1663928655245295</v>
      </c>
      <c r="V38" s="429">
        <f t="shared" si="18"/>
        <v>0.14890725242138547</v>
      </c>
      <c r="W38" s="159">
        <f>+'Ark1'!U257</f>
        <v>42.186273175311001</v>
      </c>
      <c r="X38" s="139">
        <f t="shared" si="19"/>
        <v>0.50079287429288399</v>
      </c>
      <c r="Y38" s="74">
        <f>+'Ark1'!W257</f>
        <v>23.374794649143404</v>
      </c>
      <c r="Z38" s="74">
        <f>+'Ark1'!X257</f>
        <v>98.45106782445437</v>
      </c>
      <c r="AA38" s="74">
        <f>+'Ark1'!Y257</f>
        <v>93.100211218023901</v>
      </c>
      <c r="AB38" s="159">
        <f>+'Ark1'!Z257</f>
        <v>71.039662051161713</v>
      </c>
      <c r="AC38" s="159">
        <f>+'Ark1'!AA257</f>
        <v>12.146916425485921</v>
      </c>
      <c r="AD38" s="54">
        <f>+'Ark1'!AB257</f>
        <v>1.9300806871707503</v>
      </c>
      <c r="AE38" s="54">
        <f>+'Ark1'!AC257</f>
        <v>2.0789976608836986</v>
      </c>
      <c r="AF38" s="74">
        <f>+'Ark1'!AD257</f>
        <v>71.415662682383598</v>
      </c>
      <c r="AG38" s="74">
        <f>+'Ark1'!AE257</f>
        <v>46.706615311308191</v>
      </c>
      <c r="AH38" s="74">
        <f>+'Ark1'!AF257</f>
        <v>43.69624120499936</v>
      </c>
      <c r="AI38" s="54">
        <f t="shared" si="20"/>
        <v>5.0346098476361227</v>
      </c>
      <c r="AJ38" s="74">
        <f t="shared" si="21"/>
        <v>1.6915442635966653</v>
      </c>
      <c r="AK38" s="45"/>
      <c r="AL38" s="14"/>
      <c r="AM38" s="57"/>
      <c r="AN38" s="13"/>
      <c r="AR38" s="13"/>
      <c r="AS38" s="13"/>
      <c r="AT38" s="11"/>
      <c r="AU38" s="11"/>
      <c r="AV38" s="11"/>
    </row>
    <row r="39" spans="1:48" ht="15.6">
      <c r="A39" s="45"/>
      <c r="B39" s="53">
        <f>+'Ark1'!C258</f>
        <v>2019</v>
      </c>
      <c r="C39" s="53">
        <f>+'Ark1'!H258</f>
        <v>1</v>
      </c>
      <c r="D39" s="53"/>
      <c r="E39" s="53">
        <f>+'Ark1'!Q258</f>
        <v>2325</v>
      </c>
      <c r="F39" s="65">
        <f t="shared" si="14"/>
        <v>-194</v>
      </c>
      <c r="G39" s="415">
        <f>+'Ark1'!R258</f>
        <v>3911</v>
      </c>
      <c r="H39" s="140">
        <f t="shared" si="15"/>
        <v>-350</v>
      </c>
      <c r="I39" s="175">
        <f>+'Ark1'!AG258</f>
        <v>67.535831462614397</v>
      </c>
      <c r="J39" s="139">
        <f t="shared" si="16"/>
        <v>-0.74942494764199807</v>
      </c>
      <c r="K39" s="175">
        <f>+'Ark1'!AH258</f>
        <v>67.75037725738251</v>
      </c>
      <c r="L39" s="97"/>
      <c r="M39" s="178"/>
      <c r="N39" s="178"/>
      <c r="O39" s="178"/>
      <c r="P39" s="178"/>
      <c r="Q39" s="87">
        <f>+'Ark1'!S258</f>
        <v>8.2763998977243656</v>
      </c>
      <c r="R39" s="66">
        <f t="shared" si="17"/>
        <v>-0.10285379859105603</v>
      </c>
      <c r="S39" s="139"/>
      <c r="T39" s="66"/>
      <c r="U39" s="54">
        <f>+'Ark1'!T258</f>
        <v>7.240092048069549</v>
      </c>
      <c r="V39" s="429">
        <f t="shared" si="18"/>
        <v>7.3699182545019504E-2</v>
      </c>
      <c r="W39" s="159">
        <f>+'Ark1'!U258</f>
        <v>43.576502173357184</v>
      </c>
      <c r="X39" s="139">
        <f t="shared" si="19"/>
        <v>1.3902289980461831</v>
      </c>
      <c r="Y39" s="74">
        <f>+'Ark1'!W258</f>
        <v>25.620046024034767</v>
      </c>
      <c r="Z39" s="74">
        <f>+'Ark1'!X258</f>
        <v>99.079519304525761</v>
      </c>
      <c r="AA39" s="74">
        <f>+'Ark1'!Y258</f>
        <v>94.119151112247494</v>
      </c>
      <c r="AB39" s="159">
        <f>+'Ark1'!Z258</f>
        <v>75.351572487854753</v>
      </c>
      <c r="AC39" s="159">
        <f>+'Ark1'!AA258</f>
        <v>12.416411471522421</v>
      </c>
      <c r="AD39" s="54">
        <f>+'Ark1'!AB258</f>
        <v>1.8864609130366921</v>
      </c>
      <c r="AE39" s="54">
        <f>+'Ark1'!AC258</f>
        <v>2.1296240958883974</v>
      </c>
      <c r="AF39" s="74">
        <f>+'Ark1'!AD258</f>
        <v>70.033664153763723</v>
      </c>
      <c r="AG39" s="74">
        <f>+'Ark1'!AE258</f>
        <v>48.425113082755281</v>
      </c>
      <c r="AH39" s="74">
        <f>+'Ark1'!AF258</f>
        <v>42.943928537047434</v>
      </c>
      <c r="AI39" s="54">
        <f t="shared" si="20"/>
        <v>5.2651518428125668</v>
      </c>
      <c r="AJ39" s="74">
        <f t="shared" si="21"/>
        <v>1.6821505376344086</v>
      </c>
      <c r="AK39" s="45"/>
      <c r="AL39" s="14"/>
      <c r="AM39" s="57"/>
      <c r="AN39" s="13"/>
      <c r="AR39" s="13"/>
      <c r="AS39" s="13"/>
      <c r="AT39" s="11"/>
      <c r="AU39" s="11"/>
      <c r="AV39" s="11"/>
    </row>
    <row r="40" spans="1:48" ht="15.6">
      <c r="A40" s="45"/>
      <c r="B40" s="53">
        <f>+'Ark1'!C259</f>
        <v>2020</v>
      </c>
      <c r="C40" s="53">
        <f>+'Ark1'!H259</f>
        <v>1</v>
      </c>
      <c r="D40" s="53"/>
      <c r="E40" s="53">
        <f>+'Ark1'!Q259</f>
        <v>2200</v>
      </c>
      <c r="F40" s="65">
        <f t="shared" ref="F40" si="22">+E40-E39</f>
        <v>-125</v>
      </c>
      <c r="G40" s="415">
        <f>+'Ark1'!R259</f>
        <v>3561</v>
      </c>
      <c r="H40" s="140">
        <f t="shared" ref="H40" si="23">+G40-G39</f>
        <v>-350</v>
      </c>
      <c r="I40" s="175">
        <f>+'Ark1'!AG259</f>
        <v>63.741240278163133</v>
      </c>
      <c r="J40" s="139">
        <f t="shared" ref="J40" si="24">+I40-I39</f>
        <v>-3.7945911844512636</v>
      </c>
      <c r="K40" s="175">
        <f>+'Ark1'!AH259</f>
        <v>64.791365185943832</v>
      </c>
      <c r="L40" s="97"/>
      <c r="M40" s="178"/>
      <c r="N40" s="178"/>
      <c r="O40" s="178"/>
      <c r="P40" s="178"/>
      <c r="Q40" s="87">
        <f>+'Ark1'!S259</f>
        <v>8.2600393147992133</v>
      </c>
      <c r="R40" s="66">
        <f t="shared" ref="R40" si="25">+Q40-Q39</f>
        <v>-1.6360582925152301E-2</v>
      </c>
      <c r="S40" s="139"/>
      <c r="T40" s="66"/>
      <c r="U40" s="54">
        <f>+'Ark1'!T259</f>
        <v>7.1314237573715218</v>
      </c>
      <c r="V40" s="429">
        <f t="shared" ref="V40" si="26">+U40-U39</f>
        <v>-0.10866829069802719</v>
      </c>
      <c r="W40" s="159">
        <f>+'Ark1'!U259</f>
        <v>43.304470654310549</v>
      </c>
      <c r="X40" s="139">
        <f t="shared" ref="X40" si="27">+W40-W39</f>
        <v>-0.27203151904663514</v>
      </c>
      <c r="Y40" s="74">
        <f>+'Ark1'!W259</f>
        <v>22.690255546194887</v>
      </c>
      <c r="Z40" s="74">
        <f>+'Ark1'!X259</f>
        <v>98.511654029766902</v>
      </c>
      <c r="AA40" s="74">
        <f>+'Ark1'!Y259</f>
        <v>93.40073013198537</v>
      </c>
      <c r="AB40" s="159">
        <f>+'Ark1'!Z259</f>
        <v>73.46251053074981</v>
      </c>
      <c r="AC40" s="159">
        <f>+'Ark1'!AA259</f>
        <v>12.793543774951232</v>
      </c>
      <c r="AD40" s="54">
        <f>+'Ark1'!AB259</f>
        <v>1.8873947128677608</v>
      </c>
      <c r="AE40" s="54">
        <f>+'Ark1'!AC259</f>
        <v>2.0697262693355314</v>
      </c>
      <c r="AF40" s="74">
        <f>+'Ark1'!AD259</f>
        <v>72.097389379812753</v>
      </c>
      <c r="AG40" s="74">
        <f>+'Ark1'!AE259</f>
        <v>43.206086991071928</v>
      </c>
      <c r="AH40" s="74">
        <f>+'Ark1'!AF259</f>
        <v>40.100923272347487</v>
      </c>
      <c r="AI40" s="54">
        <f t="shared" ref="AI40" si="28">+W40/Q40</f>
        <v>5.2426470388250452</v>
      </c>
      <c r="AJ40" s="74">
        <f t="shared" ref="AJ40" si="29">+G40/E40</f>
        <v>1.6186363636363637</v>
      </c>
      <c r="AK40" s="45"/>
      <c r="AL40" s="14"/>
      <c r="AM40" s="57"/>
      <c r="AN40" s="13"/>
      <c r="AR40" s="13"/>
      <c r="AS40" s="13"/>
      <c r="AT40" s="11"/>
      <c r="AU40" s="11"/>
      <c r="AV40" s="11"/>
    </row>
    <row r="41" spans="1:48" ht="15.6">
      <c r="A41" s="45"/>
      <c r="B41" s="53">
        <f>+'Ark1'!C260</f>
        <v>2021</v>
      </c>
      <c r="C41" s="53">
        <f>+'Ark1'!H260</f>
        <v>1</v>
      </c>
      <c r="D41" s="53"/>
      <c r="E41" s="53">
        <f>+'Ark1'!Q260</f>
        <v>2220</v>
      </c>
      <c r="F41" s="65">
        <f t="shared" ref="F41" si="30">+E41-E40</f>
        <v>20</v>
      </c>
      <c r="G41" s="415">
        <f>+'Ark1'!R260</f>
        <v>3460</v>
      </c>
      <c r="H41" s="140">
        <f t="shared" ref="H41" si="31">+G41-G40</f>
        <v>-101</v>
      </c>
      <c r="I41" s="175">
        <f>+'Ark1'!AG260</f>
        <v>64.480059634737216</v>
      </c>
      <c r="J41" s="139">
        <f t="shared" ref="J41" si="32">+I41-I40</f>
        <v>0.73881935657408349</v>
      </c>
      <c r="K41" s="175">
        <f>+'Ark1'!AH260</f>
        <v>65.349477982726611</v>
      </c>
      <c r="L41" s="97"/>
      <c r="M41" s="178"/>
      <c r="N41" s="178"/>
      <c r="O41" s="178"/>
      <c r="P41" s="178"/>
      <c r="Q41" s="87">
        <f>+'Ark1'!S260</f>
        <v>8.3734104046242805</v>
      </c>
      <c r="R41" s="66">
        <f t="shared" ref="R41" si="33">+Q41-Q40</f>
        <v>0.11337108982506727</v>
      </c>
      <c r="S41" s="139"/>
      <c r="T41" s="66"/>
      <c r="U41" s="54">
        <f>+'Ark1'!T260</f>
        <v>7.1083815028901745</v>
      </c>
      <c r="V41" s="429">
        <f t="shared" ref="V41" si="34">+U41-U40</f>
        <v>-2.3042254481347335E-2</v>
      </c>
      <c r="W41" s="159">
        <f>+'Ark1'!U260</f>
        <v>44.734248554913286</v>
      </c>
      <c r="X41" s="139">
        <f t="shared" ref="X41" si="35">+W41-W40</f>
        <v>1.4297779006027369</v>
      </c>
      <c r="Y41" s="74">
        <f>+'Ark1'!W260</f>
        <v>22.456647398843923</v>
      </c>
      <c r="Z41" s="74">
        <f>+'Ark1'!X260</f>
        <v>99.508670520231234</v>
      </c>
      <c r="AA41" s="74">
        <f>+'Ark1'!Y260</f>
        <v>95.317919075144516</v>
      </c>
      <c r="AB41" s="159">
        <f>+'Ark1'!Z260</f>
        <v>78.034682080924867</v>
      </c>
      <c r="AC41" s="159">
        <f>+'Ark1'!AA260</f>
        <v>12.284511220973398</v>
      </c>
      <c r="AD41" s="54">
        <f>+'Ark1'!AB260</f>
        <v>1.8229076815305485</v>
      </c>
      <c r="AE41" s="54">
        <f>+'Ark1'!AC260</f>
        <v>2.0231576173469423</v>
      </c>
      <c r="AF41" s="74">
        <f>+'Ark1'!AD260</f>
        <v>72.75604938152722</v>
      </c>
      <c r="AG41" s="74">
        <f>+'Ark1'!AE260</f>
        <v>46.671358707915296</v>
      </c>
      <c r="AH41" s="74">
        <f>+'Ark1'!AF260</f>
        <v>41.16560656636775</v>
      </c>
      <c r="AI41" s="54">
        <f t="shared" ref="AI41" si="36">+W41/Q41</f>
        <v>5.342416816236363</v>
      </c>
      <c r="AJ41" s="74">
        <f t="shared" ref="AJ41" si="37">+G41/E41</f>
        <v>1.5585585585585586</v>
      </c>
      <c r="AK41" s="45"/>
      <c r="AL41" s="14"/>
      <c r="AM41" s="57"/>
      <c r="AN41" s="13"/>
      <c r="AR41" s="13"/>
      <c r="AS41" s="13"/>
      <c r="AT41" s="11"/>
      <c r="AU41" s="11"/>
      <c r="AV41" s="11"/>
    </row>
    <row r="42" spans="1:48" ht="15.6">
      <c r="A42" s="45"/>
      <c r="B42" s="53">
        <f>+'Ark1'!C261</f>
        <v>2022</v>
      </c>
      <c r="C42" s="53">
        <f>+'Ark1'!H261</f>
        <v>1</v>
      </c>
      <c r="D42" s="53"/>
      <c r="E42" s="53">
        <f>+'Ark1'!Q261</f>
        <v>2213</v>
      </c>
      <c r="F42" s="65">
        <f t="shared" ref="F42" si="38">+E42-E41</f>
        <v>-7</v>
      </c>
      <c r="G42" s="415">
        <f>+'Ark1'!R261</f>
        <v>3473</v>
      </c>
      <c r="H42" s="140">
        <f t="shared" ref="H42" si="39">+G42-G41</f>
        <v>13</v>
      </c>
      <c r="I42" s="175">
        <f>+'Ark1'!AG261</f>
        <v>65.098406747891303</v>
      </c>
      <c r="J42" s="139">
        <f t="shared" ref="J42" si="40">+I42-I41</f>
        <v>0.61834711315408697</v>
      </c>
      <c r="K42" s="175">
        <f>+'Ark1'!AH261</f>
        <v>65.724690824001613</v>
      </c>
      <c r="L42" s="97"/>
      <c r="M42" s="18">
        <f>+'Ark1'!AI261</f>
        <v>10</v>
      </c>
      <c r="N42" s="178"/>
      <c r="O42" s="178"/>
      <c r="P42" s="178"/>
      <c r="Q42" s="87">
        <f>+'Ark1'!S261</f>
        <v>8.052692196947886</v>
      </c>
      <c r="R42" s="66">
        <f t="shared" ref="R42" si="41">+Q42-Q41</f>
        <v>-0.32071820767639458</v>
      </c>
      <c r="S42" s="139"/>
      <c r="T42" s="66"/>
      <c r="U42" s="54">
        <f>+'Ark1'!T261</f>
        <v>6.8643823783472513</v>
      </c>
      <c r="V42" s="429">
        <f t="shared" ref="V42" si="42">+U42-U41</f>
        <v>-0.24399912454292316</v>
      </c>
      <c r="W42" s="159">
        <f>+'Ark1'!U261</f>
        <v>43.710691045205905</v>
      </c>
      <c r="X42" s="139">
        <f t="shared" ref="X42" si="43">+W42-W41</f>
        <v>-1.0235575097073806</v>
      </c>
      <c r="Y42" s="74">
        <f>+'Ark1'!W261</f>
        <v>19.23409156348978</v>
      </c>
      <c r="Z42" s="74">
        <f>+'Ark1'!X261</f>
        <v>99.366541894615622</v>
      </c>
      <c r="AA42" s="74">
        <f>+'Ark1'!Y261</f>
        <v>95.594586812553999</v>
      </c>
      <c r="AB42" s="159">
        <f>+'Ark1'!Z261</f>
        <v>75.064785488050688</v>
      </c>
      <c r="AC42" s="159">
        <f>+'Ark1'!AA261</f>
        <v>12.27665293307294</v>
      </c>
      <c r="AD42" s="54">
        <f>+'Ark1'!AB261</f>
        <v>1.8378994168931877</v>
      </c>
      <c r="AE42" s="54">
        <f>+'Ark1'!AC261</f>
        <v>2.0414030125812634</v>
      </c>
      <c r="AF42" s="74">
        <f>+'Ark1'!AD261</f>
        <v>70.660469795966861</v>
      </c>
      <c r="AG42" s="74">
        <f>+'Ark1'!AE261</f>
        <v>44.218395360795441</v>
      </c>
      <c r="AH42" s="74">
        <f>+'Ark1'!AF261</f>
        <v>43.28992314587115</v>
      </c>
      <c r="AI42" s="54">
        <f t="shared" ref="AI42" si="44">+W42/Q42</f>
        <v>5.4280841706296732</v>
      </c>
      <c r="AJ42" s="74">
        <f t="shared" ref="AJ42" si="45">+G42/E42</f>
        <v>1.5693628558517849</v>
      </c>
      <c r="AK42" s="45"/>
      <c r="AL42" s="14"/>
      <c r="AM42" s="57"/>
      <c r="AN42" s="13"/>
      <c r="AR42" s="13"/>
      <c r="AS42" s="13"/>
      <c r="AT42" s="11"/>
      <c r="AU42" s="11"/>
      <c r="AV42" s="11"/>
    </row>
    <row r="43" spans="1:48" s="497" customFormat="1" ht="15.6">
      <c r="A43" s="45"/>
      <c r="B43" s="53">
        <f>+'Ark1'!C262</f>
        <v>2023</v>
      </c>
      <c r="C43" s="53">
        <f>+'Ark1'!H262</f>
        <v>1</v>
      </c>
      <c r="D43" s="53"/>
      <c r="E43" s="53">
        <f>+'Ark1'!Q262</f>
        <v>2092</v>
      </c>
      <c r="F43" s="65">
        <f t="shared" ref="F43:F44" si="46">+E43-E42</f>
        <v>-121</v>
      </c>
      <c r="G43" s="415">
        <f>+'Ark1'!R262</f>
        <v>3220</v>
      </c>
      <c r="H43" s="140">
        <f t="shared" ref="H43:H44" si="47">+G43-G42</f>
        <v>-253</v>
      </c>
      <c r="I43" s="175">
        <f>+'Ark1'!AG262</f>
        <v>62.030437295318833</v>
      </c>
      <c r="J43" s="139">
        <f t="shared" ref="J43:J44" si="48">+I43-I42</f>
        <v>-3.0679694525724699</v>
      </c>
      <c r="K43" s="175">
        <f>+'Ark1'!AH262</f>
        <v>63.912782066776721</v>
      </c>
      <c r="L43" s="97"/>
      <c r="M43" s="18">
        <f>+'Ark1'!AI262</f>
        <v>362</v>
      </c>
      <c r="N43" s="178"/>
      <c r="O43" s="178"/>
      <c r="P43" s="178"/>
      <c r="Q43" s="87">
        <f>+'Ark1'!S262</f>
        <v>8.043788819875779</v>
      </c>
      <c r="R43" s="66">
        <f t="shared" ref="R43:R44" si="49">+Q43-Q42</f>
        <v>-8.9033770721069772E-3</v>
      </c>
      <c r="S43" s="139"/>
      <c r="T43" s="66"/>
      <c r="U43" s="54">
        <f>+'Ark1'!T262</f>
        <v>7.0605590062111805</v>
      </c>
      <c r="V43" s="429">
        <f t="shared" ref="V43:V44" si="50">+U43-U42</f>
        <v>0.1961766278639292</v>
      </c>
      <c r="W43" s="159">
        <f>+'Ark1'!U262</f>
        <v>43.375217391304439</v>
      </c>
      <c r="X43" s="139">
        <f t="shared" ref="X43:X44" si="51">+W43-W42</f>
        <v>-0.33547365390146666</v>
      </c>
      <c r="Y43" s="74">
        <f>+'Ark1'!W262</f>
        <v>21.770186335403725</v>
      </c>
      <c r="Z43" s="74">
        <f>+'Ark1'!X262</f>
        <v>99.440993788819867</v>
      </c>
      <c r="AA43" s="74">
        <f>+'Ark1'!Y262</f>
        <v>95.403726708074558</v>
      </c>
      <c r="AB43" s="159">
        <f>+'Ark1'!Z262</f>
        <v>74.658385093167695</v>
      </c>
      <c r="AC43" s="159">
        <f>+'Ark1'!AA262</f>
        <v>12.14479571013579</v>
      </c>
      <c r="AD43" s="54">
        <f>+'Ark1'!AB262</f>
        <v>1.8705652130499248</v>
      </c>
      <c r="AE43" s="54">
        <f>+'Ark1'!AC262</f>
        <v>2.074332265066797</v>
      </c>
      <c r="AF43" s="74">
        <f>+'Ark1'!AD262</f>
        <v>69.5890009090772</v>
      </c>
      <c r="AG43" s="74">
        <f>+'Ark1'!AE262</f>
        <v>43.932966710547134</v>
      </c>
      <c r="AH43" s="74">
        <f>+'Ark1'!AF262</f>
        <v>40.254497770265722</v>
      </c>
      <c r="AI43" s="54">
        <f t="shared" ref="AI43:AI44" si="52">+W43/Q43</f>
        <v>5.3923863943477182</v>
      </c>
      <c r="AJ43" s="74">
        <f t="shared" ref="AJ43:AJ44" si="53">+G43/E43</f>
        <v>1.5391969407265775</v>
      </c>
      <c r="AK43" s="45"/>
      <c r="AL43" s="14"/>
      <c r="AM43" s="57"/>
      <c r="AN43" s="13"/>
      <c r="AR43" s="13"/>
      <c r="AS43" s="13"/>
      <c r="AT43" s="499"/>
      <c r="AU43" s="499"/>
      <c r="AV43" s="499"/>
    </row>
    <row r="44" spans="1:48" ht="15.6">
      <c r="A44" s="45"/>
      <c r="B44" s="99">
        <f>+'Ark1'!C263</f>
        <v>2024</v>
      </c>
      <c r="C44" s="99">
        <f>+'Ark1'!H263</f>
        <v>1</v>
      </c>
      <c r="D44" s="99"/>
      <c r="E44" s="99">
        <f>+'Ark1'!Q263</f>
        <v>1952</v>
      </c>
      <c r="F44" s="99">
        <f t="shared" si="46"/>
        <v>-140</v>
      </c>
      <c r="G44" s="384">
        <f>+'Ark1'!R263</f>
        <v>2939</v>
      </c>
      <c r="H44" s="106">
        <f t="shared" si="47"/>
        <v>-281</v>
      </c>
      <c r="I44" s="101">
        <f>+'Ark1'!AG263</f>
        <v>61.756671569657499</v>
      </c>
      <c r="J44" s="101">
        <f t="shared" si="48"/>
        <v>-0.27376572566133461</v>
      </c>
      <c r="K44" s="101">
        <f>+'Ark1'!AH263</f>
        <v>62.945675348802389</v>
      </c>
      <c r="L44" s="97"/>
      <c r="M44" s="106">
        <f>+'Ark1'!AI263</f>
        <v>2526</v>
      </c>
      <c r="N44" s="500"/>
      <c r="O44" s="500"/>
      <c r="P44" s="500"/>
      <c r="Q44" s="100">
        <f>+'Ark1'!S263</f>
        <v>8.3228989452194639</v>
      </c>
      <c r="R44" s="100">
        <f t="shared" si="49"/>
        <v>0.27911012534368496</v>
      </c>
      <c r="S44" s="101"/>
      <c r="T44" s="100"/>
      <c r="U44" s="100">
        <f>+'Ark1'!T263</f>
        <v>7.0459339911534515</v>
      </c>
      <c r="V44" s="427">
        <f t="shared" si="50"/>
        <v>-1.4625015057728952E-2</v>
      </c>
      <c r="W44" s="101">
        <f>+'Ark1'!U263</f>
        <v>42.94345015311329</v>
      </c>
      <c r="X44" s="101">
        <f t="shared" si="51"/>
        <v>-0.43176723819114926</v>
      </c>
      <c r="Y44" s="106">
        <f>+'Ark1'!W263</f>
        <v>21.401837359646141</v>
      </c>
      <c r="Z44" s="106">
        <f>+'Ark1'!X263</f>
        <v>99.353521605988448</v>
      </c>
      <c r="AA44" s="106">
        <f>+'Ark1'!Y263</f>
        <v>93.909493024838397</v>
      </c>
      <c r="AB44" s="101">
        <f>+'Ark1'!Z263</f>
        <v>72.881932630146309</v>
      </c>
      <c r="AC44" s="101">
        <f>+'Ark1'!AA263</f>
        <v>12.469971572646298</v>
      </c>
      <c r="AD44" s="100">
        <f>+'Ark1'!AB263</f>
        <v>1.7629672106539638</v>
      </c>
      <c r="AE44" s="100">
        <f>+'Ark1'!AC263</f>
        <v>2.0168395287312033</v>
      </c>
      <c r="AF44" s="106">
        <f>+'Ark1'!AD263</f>
        <v>76.827077884965519</v>
      </c>
      <c r="AG44" s="106">
        <f>+'Ark1'!AE263</f>
        <v>37.805978340286224</v>
      </c>
      <c r="AH44" s="106">
        <f>+'Ark1'!AF263</f>
        <v>44.980103502924848</v>
      </c>
      <c r="AI44" s="100">
        <f t="shared" si="52"/>
        <v>5.1596745840317215</v>
      </c>
      <c r="AJ44" s="106">
        <f t="shared" si="53"/>
        <v>1.5056352459016393</v>
      </c>
      <c r="AK44" s="45"/>
      <c r="AL44" s="14"/>
      <c r="AM44" s="57"/>
      <c r="AN44" s="13"/>
      <c r="AR44" s="13"/>
      <c r="AS44" s="13"/>
      <c r="AT44" s="11"/>
      <c r="AU44" s="11"/>
      <c r="AV44" s="11"/>
    </row>
    <row r="45" spans="1:48" ht="15.6">
      <c r="A45" s="45"/>
      <c r="B45" s="45"/>
      <c r="C45" s="45"/>
      <c r="D45" s="45"/>
      <c r="E45" s="45"/>
      <c r="F45" s="45"/>
      <c r="G45" s="391"/>
      <c r="H45" s="45"/>
      <c r="I45" s="45"/>
      <c r="J45" s="45"/>
      <c r="K45" s="45"/>
      <c r="L45" s="97"/>
      <c r="M45" s="45"/>
      <c r="N45" s="178"/>
      <c r="O45" s="178"/>
      <c r="P45" s="178"/>
      <c r="Q45" s="45"/>
      <c r="R45" s="45"/>
      <c r="S45" s="90"/>
      <c r="T45" s="45"/>
      <c r="U45" s="45"/>
      <c r="V45" s="430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14"/>
      <c r="AM45" s="57"/>
      <c r="AN45" s="13"/>
      <c r="AR45" s="13"/>
      <c r="AS45" s="13"/>
      <c r="AT45" s="11"/>
      <c r="AU45" s="11"/>
      <c r="AV45" s="11"/>
    </row>
    <row r="46" spans="1:48" ht="15.6">
      <c r="A46" s="45"/>
      <c r="B46" s="45"/>
      <c r="C46" s="45"/>
      <c r="D46" s="45"/>
      <c r="E46" s="45"/>
      <c r="F46" s="45"/>
      <c r="G46" s="391"/>
      <c r="H46" s="45"/>
      <c r="I46" s="45"/>
      <c r="J46" s="45"/>
      <c r="K46" s="45"/>
      <c r="L46" s="45"/>
      <c r="M46" s="45"/>
      <c r="N46" s="178"/>
      <c r="O46" s="178"/>
      <c r="P46" s="178"/>
      <c r="Q46" s="45"/>
      <c r="R46" s="45"/>
      <c r="S46" s="90"/>
      <c r="T46" s="45"/>
      <c r="U46" s="45"/>
      <c r="V46" s="430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14"/>
      <c r="AM46" s="57"/>
      <c r="AN46" s="13"/>
      <c r="AR46" s="13"/>
      <c r="AS46" s="13"/>
      <c r="AT46" s="11"/>
      <c r="AU46" s="11"/>
      <c r="AV46" s="11"/>
    </row>
    <row r="47" spans="1:48" ht="15.6">
      <c r="A47" s="45"/>
      <c r="B47" s="251">
        <f>+'Ark1'!C264</f>
        <v>1996</v>
      </c>
      <c r="C47" s="251">
        <f>+'Ark1'!H264</f>
        <v>2</v>
      </c>
      <c r="D47" s="258" t="s">
        <v>7</v>
      </c>
      <c r="E47" s="251">
        <f>+'Ark1'!Q264</f>
        <v>2906</v>
      </c>
      <c r="F47" s="252"/>
      <c r="G47" s="416">
        <f>+'Ark1'!R264</f>
        <v>4257</v>
      </c>
      <c r="H47" s="254"/>
      <c r="I47" s="255">
        <f>+'Ark1'!AG264</f>
        <v>26.238905325443792</v>
      </c>
      <c r="J47" s="256"/>
      <c r="K47" s="255">
        <f>+'Ark1'!AH264</f>
        <v>27.018909738468658</v>
      </c>
      <c r="L47" s="255"/>
      <c r="M47" s="256"/>
      <c r="N47" s="178"/>
      <c r="O47" s="178"/>
      <c r="P47" s="178"/>
      <c r="Q47" s="257">
        <f>+'Ark1'!S264</f>
        <v>5.5621329574817953</v>
      </c>
      <c r="R47" s="258"/>
      <c r="S47" s="256"/>
      <c r="T47" s="258"/>
      <c r="U47" s="257">
        <f>+'Ark1'!T264</f>
        <v>7.5729386892177599</v>
      </c>
      <c r="V47" s="431"/>
      <c r="W47" s="255">
        <f>+'Ark1'!U264</f>
        <v>36.738900634249376</v>
      </c>
      <c r="X47" s="256"/>
      <c r="Y47" s="253">
        <f>+'Ark1'!W264</f>
        <v>36.551562132957486</v>
      </c>
      <c r="Z47" s="253">
        <f>+'Ark1'!X264</f>
        <v>98.754991778247586</v>
      </c>
      <c r="AA47" s="253">
        <f>+'Ark1'!Y264</f>
        <v>88.8888888888889</v>
      </c>
      <c r="AB47" s="255">
        <f>+'Ark1'!Z264</f>
        <v>51.914493774958899</v>
      </c>
      <c r="AC47" s="255">
        <f>+'Ark1'!AA264</f>
        <v>11.453633566811032</v>
      </c>
      <c r="AD47" s="257">
        <f>+'Ark1'!AB264</f>
        <v>2.1212824621389004</v>
      </c>
      <c r="AE47" s="257">
        <f>+'Ark1'!AC264</f>
        <v>3.0313374834310038</v>
      </c>
      <c r="AF47" s="253">
        <f>+'Ark1'!AD264</f>
        <v>64.974165324947407</v>
      </c>
      <c r="AG47" s="253">
        <f>+'Ark1'!AE264</f>
        <v>71.143962933923248</v>
      </c>
      <c r="AH47" s="253">
        <f>+'Ark1'!AF264</f>
        <v>61.174939562628353</v>
      </c>
      <c r="AI47" s="257">
        <f t="shared" ref="AI47" si="54">+W47/Q47</f>
        <v>6.6051820255088938</v>
      </c>
      <c r="AJ47" s="253">
        <f t="shared" ref="AJ47" si="55">+G47/E47</f>
        <v>1.4649002064693737</v>
      </c>
      <c r="AK47" s="45"/>
      <c r="AL47" s="4"/>
      <c r="AM47" s="57"/>
      <c r="AN47" s="16"/>
      <c r="AO47" s="13"/>
      <c r="AP47" s="18"/>
    </row>
    <row r="48" spans="1:48" ht="15.6">
      <c r="A48" s="45"/>
      <c r="B48" s="251">
        <f>+'Ark1'!C265</f>
        <v>1997</v>
      </c>
      <c r="C48" s="251">
        <f>+'Ark1'!H265</f>
        <v>2</v>
      </c>
      <c r="D48" s="258" t="s">
        <v>7</v>
      </c>
      <c r="E48" s="251">
        <f>+'Ark1'!Q265</f>
        <v>2825</v>
      </c>
      <c r="F48" s="252">
        <f t="shared" ref="F48:F57" si="56">+E48-E47</f>
        <v>-81</v>
      </c>
      <c r="G48" s="416">
        <f>+'Ark1'!R265</f>
        <v>3953</v>
      </c>
      <c r="H48" s="254">
        <f t="shared" ref="H48:H57" si="57">+G48-G47</f>
        <v>-304</v>
      </c>
      <c r="I48" s="255">
        <f>+'Ark1'!AG265</f>
        <v>28.179355574565157</v>
      </c>
      <c r="J48" s="256">
        <f t="shared" ref="J48:J57" si="58">+I48-I47</f>
        <v>1.9404502491213655</v>
      </c>
      <c r="K48" s="255">
        <f>+'Ark1'!AH265</f>
        <v>28.48976245425176</v>
      </c>
      <c r="L48" s="255"/>
      <c r="M48" s="256"/>
      <c r="N48" s="178"/>
      <c r="O48" s="178"/>
      <c r="P48" s="178"/>
      <c r="Q48" s="257">
        <f>+'Ark1'!S265</f>
        <v>5.5550215026562109</v>
      </c>
      <c r="R48" s="258">
        <f t="shared" ref="R48:R57" si="59">+Q48-Q47</f>
        <v>-7.1114548255843957E-3</v>
      </c>
      <c r="S48" s="256"/>
      <c r="T48" s="258"/>
      <c r="U48" s="257">
        <f>+'Ark1'!T265</f>
        <v>7.8472046546926384</v>
      </c>
      <c r="V48" s="431">
        <f t="shared" ref="V48:V57" si="60">+U48-U47</f>
        <v>0.27426596547487847</v>
      </c>
      <c r="W48" s="255">
        <f>+'Ark1'!U265</f>
        <v>36.568732608145694</v>
      </c>
      <c r="X48" s="256">
        <f t="shared" ref="X48:X57" si="61">+W48-W47</f>
        <v>-0.17016802610368131</v>
      </c>
      <c r="Y48" s="253">
        <f>+'Ark1'!W265</f>
        <v>38.198836326840379</v>
      </c>
      <c r="Z48" s="253">
        <f>+'Ark1'!X265</f>
        <v>98.886921325575557</v>
      </c>
      <c r="AA48" s="253">
        <f>+'Ark1'!Y265</f>
        <v>88.363268403743987</v>
      </c>
      <c r="AB48" s="255">
        <f>+'Ark1'!Z265</f>
        <v>51.353402479129777</v>
      </c>
      <c r="AC48" s="255">
        <f>+'Ark1'!AA265</f>
        <v>11.35272746003262</v>
      </c>
      <c r="AD48" s="257">
        <f>+'Ark1'!AB265</f>
        <v>1.9431772891383547</v>
      </c>
      <c r="AE48" s="257">
        <f>+'Ark1'!AC265</f>
        <v>2.8899063510419607</v>
      </c>
      <c r="AF48" s="253">
        <f>+'Ark1'!AD265</f>
        <v>69.02341460274242</v>
      </c>
      <c r="AG48" s="253">
        <f>+'Ark1'!AE265</f>
        <v>70.039875053138516</v>
      </c>
      <c r="AH48" s="253">
        <f>+'Ark1'!AF265</f>
        <v>62.613477542443277</v>
      </c>
      <c r="AI48" s="257">
        <f t="shared" ref="AI48:AI57" si="62">+W48/Q48</f>
        <v>6.583004690559676</v>
      </c>
      <c r="AJ48" s="253">
        <f t="shared" ref="AJ48:AJ57" si="63">+G48/E48</f>
        <v>1.3992920353982301</v>
      </c>
      <c r="AK48" s="45"/>
      <c r="AL48" s="4"/>
      <c r="AM48" s="57"/>
      <c r="AN48" s="16"/>
      <c r="AO48" s="13"/>
      <c r="AP48" s="18"/>
    </row>
    <row r="49" spans="1:42" ht="15.6">
      <c r="A49" s="45"/>
      <c r="B49" s="251">
        <f>+'Ark1'!C266</f>
        <v>1998</v>
      </c>
      <c r="C49" s="251">
        <f>+'Ark1'!H266</f>
        <v>2</v>
      </c>
      <c r="D49" s="258" t="s">
        <v>7</v>
      </c>
      <c r="E49" s="251">
        <f>+'Ark1'!Q266</f>
        <v>2739</v>
      </c>
      <c r="F49" s="252">
        <f t="shared" si="56"/>
        <v>-86</v>
      </c>
      <c r="G49" s="416">
        <f>+'Ark1'!R266</f>
        <v>3970</v>
      </c>
      <c r="H49" s="254">
        <f t="shared" si="57"/>
        <v>17</v>
      </c>
      <c r="I49" s="255">
        <f>+'Ark1'!AG266</f>
        <v>28.501687127575568</v>
      </c>
      <c r="J49" s="256">
        <f t="shared" si="58"/>
        <v>0.32233155301041094</v>
      </c>
      <c r="K49" s="255">
        <f>+'Ark1'!AH266</f>
        <v>28.8940548841653</v>
      </c>
      <c r="L49" s="255"/>
      <c r="M49" s="256"/>
      <c r="N49" s="178"/>
      <c r="O49" s="178"/>
      <c r="P49" s="178"/>
      <c r="Q49" s="257">
        <f>+'Ark1'!S266</f>
        <v>5.8569269521410563</v>
      </c>
      <c r="R49" s="258">
        <f t="shared" si="59"/>
        <v>0.30190544948484543</v>
      </c>
      <c r="S49" s="256"/>
      <c r="T49" s="258"/>
      <c r="U49" s="257">
        <f>+'Ark1'!T266</f>
        <v>7.9906801007556654</v>
      </c>
      <c r="V49" s="431">
        <f t="shared" si="60"/>
        <v>0.14347544606302698</v>
      </c>
      <c r="W49" s="255">
        <f>+'Ark1'!U266</f>
        <v>37.184181360201407</v>
      </c>
      <c r="X49" s="256">
        <f t="shared" si="61"/>
        <v>0.61544875205571259</v>
      </c>
      <c r="Y49" s="253">
        <f>+'Ark1'!W266</f>
        <v>40.453400503778326</v>
      </c>
      <c r="Z49" s="253">
        <f>+'Ark1'!X266</f>
        <v>98.790931989924445</v>
      </c>
      <c r="AA49" s="253">
        <f>+'Ark1'!Y266</f>
        <v>90.050377833753146</v>
      </c>
      <c r="AB49" s="255">
        <f>+'Ark1'!Z266</f>
        <v>54.408060453400509</v>
      </c>
      <c r="AC49" s="255">
        <f>+'Ark1'!AA266</f>
        <v>11.317754788306075</v>
      </c>
      <c r="AD49" s="257">
        <f>+'Ark1'!AB266</f>
        <v>2.0715619454673173</v>
      </c>
      <c r="AE49" s="257">
        <f>+'Ark1'!AC266</f>
        <v>3.0129299514968313</v>
      </c>
      <c r="AF49" s="253">
        <f>+'Ark1'!AD266</f>
        <v>69.608463963767576</v>
      </c>
      <c r="AG49" s="253">
        <f>+'Ark1'!AE266</f>
        <v>61.91811910918031</v>
      </c>
      <c r="AH49" s="253">
        <f>+'Ark1'!AF266</f>
        <v>54.251186905716089</v>
      </c>
      <c r="AI49" s="257">
        <f t="shared" si="62"/>
        <v>6.3487527954584388</v>
      </c>
      <c r="AJ49" s="253">
        <f t="shared" si="63"/>
        <v>1.4494341000365096</v>
      </c>
      <c r="AK49" s="45"/>
      <c r="AL49" s="4"/>
      <c r="AM49" s="57"/>
      <c r="AN49" s="16"/>
      <c r="AO49" s="5"/>
      <c r="AP49" s="18"/>
    </row>
    <row r="50" spans="1:42" ht="15.6">
      <c r="A50" s="45"/>
      <c r="B50" s="251">
        <f>+'Ark1'!C267</f>
        <v>1999</v>
      </c>
      <c r="C50" s="251">
        <f>+'Ark1'!H267</f>
        <v>2</v>
      </c>
      <c r="D50" s="258" t="s">
        <v>7</v>
      </c>
      <c r="E50" s="251">
        <f>+'Ark1'!Q267</f>
        <v>2614</v>
      </c>
      <c r="F50" s="252">
        <f t="shared" si="56"/>
        <v>-125</v>
      </c>
      <c r="G50" s="416">
        <f>+'Ark1'!R267</f>
        <v>3573.5</v>
      </c>
      <c r="H50" s="254">
        <f t="shared" si="57"/>
        <v>-396.5</v>
      </c>
      <c r="I50" s="255">
        <f>+'Ark1'!AG267</f>
        <v>26.17469327961912</v>
      </c>
      <c r="J50" s="256">
        <f t="shared" si="58"/>
        <v>-2.326993847956448</v>
      </c>
      <c r="K50" s="255">
        <f>+'Ark1'!AH267</f>
        <v>27.203141148028031</v>
      </c>
      <c r="L50" s="255"/>
      <c r="M50" s="256"/>
      <c r="N50" s="178"/>
      <c r="O50" s="178"/>
      <c r="P50" s="178"/>
      <c r="Q50" s="257">
        <f>+'Ark1'!S267</f>
        <v>5.8472086190009778</v>
      </c>
      <c r="R50" s="258">
        <f t="shared" si="59"/>
        <v>-9.7183331400785278E-3</v>
      </c>
      <c r="S50" s="256"/>
      <c r="T50" s="258"/>
      <c r="U50" s="257">
        <f>+'Ark1'!T267</f>
        <v>8.3316076675528183</v>
      </c>
      <c r="V50" s="431">
        <f t="shared" si="60"/>
        <v>0.34092756679715297</v>
      </c>
      <c r="W50" s="255">
        <f>+'Ark1'!U267</f>
        <v>37.794431229886698</v>
      </c>
      <c r="X50" s="256">
        <f t="shared" si="61"/>
        <v>0.61024986968529049</v>
      </c>
      <c r="Y50" s="253">
        <f>+'Ark1'!W267</f>
        <v>43.346858821883302</v>
      </c>
      <c r="Z50" s="253">
        <f>+'Ark1'!X267</f>
        <v>99.23044634112216</v>
      </c>
      <c r="AA50" s="253">
        <f>+'Ark1'!Y267</f>
        <v>92.206520218273411</v>
      </c>
      <c r="AB50" s="255">
        <f>+'Ark1'!Z267</f>
        <v>57.198824681684606</v>
      </c>
      <c r="AC50" s="255">
        <f>+'Ark1'!AA267</f>
        <v>10.823508365473462</v>
      </c>
      <c r="AD50" s="257">
        <f>+'Ark1'!AB267</f>
        <v>1.9737734673175396</v>
      </c>
      <c r="AE50" s="257">
        <f>+'Ark1'!AC267</f>
        <v>2.865534858920741</v>
      </c>
      <c r="AF50" s="253">
        <f>+'Ark1'!AD267</f>
        <v>68.046139394943125</v>
      </c>
      <c r="AG50" s="253">
        <f>+'Ark1'!AE267</f>
        <v>71.805854651404076</v>
      </c>
      <c r="AH50" s="253">
        <f>+'Ark1'!AF267</f>
        <v>64.350050229390291</v>
      </c>
      <c r="AI50" s="257">
        <f t="shared" si="62"/>
        <v>6.4636707346255156</v>
      </c>
      <c r="AJ50" s="253">
        <f t="shared" si="63"/>
        <v>1.367061973986228</v>
      </c>
      <c r="AK50" s="45"/>
      <c r="AL50" s="4"/>
      <c r="AM50" s="57"/>
      <c r="AN50" s="16"/>
      <c r="AO50" s="5"/>
      <c r="AP50" s="18"/>
    </row>
    <row r="51" spans="1:42" ht="15.6">
      <c r="A51" s="45"/>
      <c r="B51" s="251">
        <f>+'Ark1'!C268</f>
        <v>2000</v>
      </c>
      <c r="C51" s="251">
        <f>+'Ark1'!H268</f>
        <v>2</v>
      </c>
      <c r="D51" s="258" t="s">
        <v>7</v>
      </c>
      <c r="E51" s="251">
        <f>+'Ark1'!Q268</f>
        <v>2490</v>
      </c>
      <c r="F51" s="252">
        <f t="shared" si="56"/>
        <v>-124</v>
      </c>
      <c r="G51" s="416">
        <f>+'Ark1'!R268</f>
        <v>3611</v>
      </c>
      <c r="H51" s="254">
        <f t="shared" si="57"/>
        <v>37.5</v>
      </c>
      <c r="I51" s="255">
        <f>+'Ark1'!AG268</f>
        <v>27.817579539326712</v>
      </c>
      <c r="J51" s="256">
        <f t="shared" si="58"/>
        <v>1.6428862597075913</v>
      </c>
      <c r="K51" s="255">
        <f>+'Ark1'!AH268</f>
        <v>28.472618717816111</v>
      </c>
      <c r="L51" s="255"/>
      <c r="M51" s="256"/>
      <c r="N51" s="178"/>
      <c r="O51" s="178"/>
      <c r="P51" s="178"/>
      <c r="Q51" s="257">
        <f>+'Ark1'!S268</f>
        <v>6.0382165605095528</v>
      </c>
      <c r="R51" s="258">
        <f t="shared" si="59"/>
        <v>0.19100794150857503</v>
      </c>
      <c r="S51" s="256"/>
      <c r="T51" s="258"/>
      <c r="U51" s="257">
        <f>+'Ark1'!T268</f>
        <v>8.1412351149266104</v>
      </c>
      <c r="V51" s="431">
        <f t="shared" si="60"/>
        <v>-0.19037255262620789</v>
      </c>
      <c r="W51" s="255">
        <f>+'Ark1'!U268</f>
        <v>37.826059263361998</v>
      </c>
      <c r="X51" s="256">
        <f t="shared" si="61"/>
        <v>3.1628033475300299E-2</v>
      </c>
      <c r="Y51" s="253">
        <f>+'Ark1'!W268</f>
        <v>40.127388535031855</v>
      </c>
      <c r="Z51" s="253">
        <f>+'Ark1'!X268</f>
        <v>99.418443644419838</v>
      </c>
      <c r="AA51" s="253">
        <f>+'Ark1'!Y268</f>
        <v>91.332040985876475</v>
      </c>
      <c r="AB51" s="255">
        <f>+'Ark1'!Z268</f>
        <v>57.186374965383521</v>
      </c>
      <c r="AC51" s="255">
        <f>+'Ark1'!AA268</f>
        <v>11.091131749996944</v>
      </c>
      <c r="AD51" s="257">
        <f>+'Ark1'!AB268</f>
        <v>2.0190676573877577</v>
      </c>
      <c r="AE51" s="257">
        <f>+'Ark1'!AC268</f>
        <v>2.8080851190502494</v>
      </c>
      <c r="AF51" s="253">
        <f>+'Ark1'!AD268</f>
        <v>72.996437385786734</v>
      </c>
      <c r="AG51" s="253">
        <f>+'Ark1'!AE268</f>
        <v>70.653802496630433</v>
      </c>
      <c r="AH51" s="253">
        <f>+'Ark1'!AF268</f>
        <v>66.249628779591148</v>
      </c>
      <c r="AI51" s="257">
        <f t="shared" si="62"/>
        <v>6.2644423041643833</v>
      </c>
      <c r="AJ51" s="253">
        <f t="shared" si="63"/>
        <v>1.4502008032128515</v>
      </c>
      <c r="AK51" s="45"/>
      <c r="AL51" s="4"/>
      <c r="AM51" s="57"/>
      <c r="AN51" s="16"/>
      <c r="AO51" s="5"/>
      <c r="AP51" s="18"/>
    </row>
    <row r="52" spans="1:42" ht="15.6">
      <c r="A52" s="45"/>
      <c r="B52" s="251">
        <f>+'Ark1'!C269</f>
        <v>2001</v>
      </c>
      <c r="C52" s="251">
        <f>+'Ark1'!H269</f>
        <v>2</v>
      </c>
      <c r="D52" s="258" t="s">
        <v>7</v>
      </c>
      <c r="E52" s="251">
        <f>+'Ark1'!Q269</f>
        <v>2437</v>
      </c>
      <c r="F52" s="252">
        <f t="shared" si="56"/>
        <v>-53</v>
      </c>
      <c r="G52" s="416">
        <f>+'Ark1'!R269</f>
        <v>3634</v>
      </c>
      <c r="H52" s="254">
        <f t="shared" si="57"/>
        <v>23</v>
      </c>
      <c r="I52" s="255">
        <f>+'Ark1'!AG269</f>
        <v>31.017412086036192</v>
      </c>
      <c r="J52" s="256">
        <f t="shared" si="58"/>
        <v>3.1998325467094801</v>
      </c>
      <c r="K52" s="255">
        <f>+'Ark1'!AH269</f>
        <v>29.907055476994859</v>
      </c>
      <c r="L52" s="255"/>
      <c r="M52" s="256"/>
      <c r="N52" s="178"/>
      <c r="O52" s="178"/>
      <c r="P52" s="178"/>
      <c r="Q52" s="257">
        <f>+'Ark1'!S269</f>
        <v>6.1320858558062739</v>
      </c>
      <c r="R52" s="258">
        <f t="shared" si="59"/>
        <v>9.3869295296721056E-2</v>
      </c>
      <c r="S52" s="256"/>
      <c r="T52" s="258"/>
      <c r="U52" s="257">
        <f>+'Ark1'!T269</f>
        <v>7.8995597138139777</v>
      </c>
      <c r="V52" s="431">
        <f t="shared" si="60"/>
        <v>-0.24167540111263275</v>
      </c>
      <c r="W52" s="255">
        <f>+'Ark1'!U269</f>
        <v>37.211997798569094</v>
      </c>
      <c r="X52" s="256">
        <f t="shared" si="61"/>
        <v>-0.61406146479290413</v>
      </c>
      <c r="Y52" s="253">
        <f>+'Ark1'!W269</f>
        <v>35.74573472757293</v>
      </c>
      <c r="Z52" s="253">
        <f>+'Ark1'!X269</f>
        <v>99.394606494221222</v>
      </c>
      <c r="AA52" s="253">
        <f>+'Ark1'!Y269</f>
        <v>89.873417721519019</v>
      </c>
      <c r="AB52" s="255">
        <f>+'Ark1'!Z269</f>
        <v>53.494771601541011</v>
      </c>
      <c r="AC52" s="255">
        <f>+'Ark1'!AA269</f>
        <v>11.527390711917562</v>
      </c>
      <c r="AD52" s="257">
        <f>+'Ark1'!AB269</f>
        <v>2.0596898253009517</v>
      </c>
      <c r="AE52" s="257">
        <f>+'Ark1'!AC269</f>
        <v>2.7301260297949859</v>
      </c>
      <c r="AF52" s="253">
        <f>+'Ark1'!AD269</f>
        <v>70.197818561096113</v>
      </c>
      <c r="AG52" s="253">
        <f>+'Ark1'!AE269</f>
        <v>67.893583043570558</v>
      </c>
      <c r="AH52" s="253">
        <f>+'Ark1'!AF269</f>
        <v>61.812393300047447</v>
      </c>
      <c r="AI52" s="257">
        <f t="shared" si="62"/>
        <v>6.0684078262430488</v>
      </c>
      <c r="AJ52" s="253">
        <f t="shared" si="63"/>
        <v>1.491177677472302</v>
      </c>
      <c r="AK52" s="45"/>
      <c r="AL52" s="4"/>
      <c r="AM52" s="57"/>
      <c r="AN52" s="16"/>
      <c r="AO52" s="5"/>
      <c r="AP52" s="18"/>
    </row>
    <row r="53" spans="1:42" ht="15.6">
      <c r="A53" s="45"/>
      <c r="B53" s="251">
        <f>+'Ark1'!C270</f>
        <v>2002</v>
      </c>
      <c r="C53" s="251">
        <f>+'Ark1'!H270</f>
        <v>2</v>
      </c>
      <c r="D53" s="258" t="s">
        <v>7</v>
      </c>
      <c r="E53" s="251">
        <f>+'Ark1'!Q270</f>
        <v>2154</v>
      </c>
      <c r="F53" s="252">
        <f t="shared" si="56"/>
        <v>-283</v>
      </c>
      <c r="G53" s="416">
        <f>+'Ark1'!R270</f>
        <v>3176.1</v>
      </c>
      <c r="H53" s="254">
        <f t="shared" si="57"/>
        <v>-457.90000000000009</v>
      </c>
      <c r="I53" s="255">
        <f>+'Ark1'!AG270</f>
        <v>29.721788117273849</v>
      </c>
      <c r="J53" s="256">
        <f t="shared" si="58"/>
        <v>-1.2956239687623423</v>
      </c>
      <c r="K53" s="255">
        <f>+'Ark1'!AH270</f>
        <v>28.499699415115355</v>
      </c>
      <c r="L53" s="255"/>
      <c r="M53" s="256"/>
      <c r="N53" s="178"/>
      <c r="O53" s="178"/>
      <c r="P53" s="178"/>
      <c r="Q53" s="257">
        <f>+'Ark1'!S270</f>
        <v>6.2296527187431145</v>
      </c>
      <c r="R53" s="258">
        <f t="shared" si="59"/>
        <v>9.7566862936840693E-2</v>
      </c>
      <c r="S53" s="256"/>
      <c r="T53" s="258"/>
      <c r="U53" s="257">
        <f>+'Ark1'!T270</f>
        <v>7.7648688643304684</v>
      </c>
      <c r="V53" s="431">
        <f t="shared" si="60"/>
        <v>-0.13469084948350929</v>
      </c>
      <c r="W53" s="255">
        <f>+'Ark1'!U270</f>
        <v>38.405088001007563</v>
      </c>
      <c r="X53" s="256">
        <f t="shared" si="61"/>
        <v>1.1930902024384693</v>
      </c>
      <c r="Y53" s="253">
        <f>+'Ark1'!W270</f>
        <v>35.011492081483595</v>
      </c>
      <c r="Z53" s="253">
        <f>+'Ark1'!X270</f>
        <v>98.517049211296865</v>
      </c>
      <c r="AA53" s="253">
        <f>+'Ark1'!Y270</f>
        <v>89.480809798180147</v>
      </c>
      <c r="AB53" s="255">
        <f>+'Ark1'!Z270</f>
        <v>59.979219797865298</v>
      </c>
      <c r="AC53" s="255">
        <f>+'Ark1'!AA270</f>
        <v>11.740154118256305</v>
      </c>
      <c r="AD53" s="257">
        <f>+'Ark1'!AB270</f>
        <v>2.1643451831373905</v>
      </c>
      <c r="AE53" s="257">
        <f>+'Ark1'!AC270</f>
        <v>2.7023915250429975</v>
      </c>
      <c r="AF53" s="253">
        <f>+'Ark1'!AD270</f>
        <v>64.727519350913354</v>
      </c>
      <c r="AG53" s="253">
        <f>+'Ark1'!AE270</f>
        <v>67.591124026122273</v>
      </c>
      <c r="AH53" s="253">
        <f>+'Ark1'!AF270</f>
        <v>62.85989434848085</v>
      </c>
      <c r="AI53" s="257">
        <f t="shared" si="62"/>
        <v>6.1648842615991146</v>
      </c>
      <c r="AJ53" s="253">
        <f t="shared" si="63"/>
        <v>1.4745125348189414</v>
      </c>
      <c r="AK53" s="45"/>
      <c r="AL53" s="4"/>
      <c r="AM53" s="57"/>
      <c r="AN53" s="16"/>
      <c r="AO53" s="5"/>
      <c r="AP53" s="18"/>
    </row>
    <row r="54" spans="1:42" ht="15.6">
      <c r="A54" s="45"/>
      <c r="B54" s="251">
        <f>+'Ark1'!C271</f>
        <v>2003</v>
      </c>
      <c r="C54" s="251">
        <f>+'Ark1'!H271</f>
        <v>2</v>
      </c>
      <c r="D54" s="258" t="s">
        <v>7</v>
      </c>
      <c r="E54" s="251">
        <f>+'Ark1'!Q271</f>
        <v>2014</v>
      </c>
      <c r="F54" s="252">
        <f t="shared" si="56"/>
        <v>-140</v>
      </c>
      <c r="G54" s="416">
        <f>+'Ark1'!R271</f>
        <v>2852</v>
      </c>
      <c r="H54" s="254">
        <f t="shared" si="57"/>
        <v>-324.09999999999991</v>
      </c>
      <c r="I54" s="255">
        <f>+'Ark1'!AG271</f>
        <v>34.282966702728693</v>
      </c>
      <c r="J54" s="256">
        <f t="shared" si="58"/>
        <v>4.5611785854548437</v>
      </c>
      <c r="K54" s="255">
        <f>+'Ark1'!AH271</f>
        <v>33.394599145822021</v>
      </c>
      <c r="L54" s="255"/>
      <c r="M54" s="256"/>
      <c r="N54" s="178"/>
      <c r="O54" s="178"/>
      <c r="P54" s="178"/>
      <c r="Q54" s="257">
        <f>+'Ark1'!S271</f>
        <v>6.6672510518934098</v>
      </c>
      <c r="R54" s="258">
        <f t="shared" si="59"/>
        <v>0.43759833315029528</v>
      </c>
      <c r="S54" s="256"/>
      <c r="T54" s="258"/>
      <c r="U54" s="257">
        <f>+'Ark1'!T271</f>
        <v>7.5094670406732131</v>
      </c>
      <c r="V54" s="431">
        <f t="shared" si="60"/>
        <v>-0.25540182365725528</v>
      </c>
      <c r="W54" s="255">
        <f>+'Ark1'!U271</f>
        <v>38.772089761570761</v>
      </c>
      <c r="X54" s="256">
        <f t="shared" si="61"/>
        <v>0.36700176056319833</v>
      </c>
      <c r="Y54" s="253">
        <f>+'Ark1'!W271</f>
        <v>30.329593267882196</v>
      </c>
      <c r="Z54" s="253">
        <f>+'Ark1'!X271</f>
        <v>98.387096774193566</v>
      </c>
      <c r="AA54" s="253">
        <f>+'Ark1'!Y271</f>
        <v>88.534361851332378</v>
      </c>
      <c r="AB54" s="255">
        <f>+'Ark1'!Z271</f>
        <v>61.00981767180928</v>
      </c>
      <c r="AC54" s="255">
        <f>+'Ark1'!AA271</f>
        <v>12.148099637614727</v>
      </c>
      <c r="AD54" s="257">
        <f>+'Ark1'!AB271</f>
        <v>2.2325544059220856</v>
      </c>
      <c r="AE54" s="257">
        <f>+'Ark1'!AC271</f>
        <v>2.8010682437986398</v>
      </c>
      <c r="AF54" s="253">
        <f>+'Ark1'!AD271</f>
        <v>70.547981243121171</v>
      </c>
      <c r="AG54" s="253">
        <f>+'Ark1'!AE271</f>
        <v>65.762502310430506</v>
      </c>
      <c r="AH54" s="253">
        <f>+'Ark1'!AF271</f>
        <v>62.458251259471346</v>
      </c>
      <c r="AI54" s="257">
        <f t="shared" si="62"/>
        <v>5.8153037075992522</v>
      </c>
      <c r="AJ54" s="253">
        <f t="shared" si="63"/>
        <v>1.4160873882820257</v>
      </c>
      <c r="AK54" s="45"/>
      <c r="AL54" s="4"/>
      <c r="AM54" s="57"/>
      <c r="AN54" s="16"/>
      <c r="AO54" s="5"/>
      <c r="AP54" s="18"/>
    </row>
    <row r="55" spans="1:42" ht="15.6">
      <c r="A55" s="45"/>
      <c r="B55" s="251">
        <f>+'Ark1'!C272</f>
        <v>2004</v>
      </c>
      <c r="C55" s="251">
        <f>+'Ark1'!H272</f>
        <v>2</v>
      </c>
      <c r="D55" s="258" t="s">
        <v>7</v>
      </c>
      <c r="E55" s="251">
        <f>+'Ark1'!Q272</f>
        <v>1879</v>
      </c>
      <c r="F55" s="252">
        <f t="shared" si="56"/>
        <v>-135</v>
      </c>
      <c r="G55" s="416">
        <f>+'Ark1'!R272</f>
        <v>2651</v>
      </c>
      <c r="H55" s="254">
        <f t="shared" si="57"/>
        <v>-201</v>
      </c>
      <c r="I55" s="255">
        <f>+'Ark1'!AG272</f>
        <v>28.271302122213939</v>
      </c>
      <c r="J55" s="256">
        <f t="shared" si="58"/>
        <v>-6.0116645805147542</v>
      </c>
      <c r="K55" s="255">
        <f>+'Ark1'!AH272</f>
        <v>28.175355245450049</v>
      </c>
      <c r="L55" s="255"/>
      <c r="M55" s="256"/>
      <c r="N55" s="178"/>
      <c r="O55" s="178"/>
      <c r="P55" s="178"/>
      <c r="Q55" s="257">
        <f>+'Ark1'!S272</f>
        <v>7.2749905695963761</v>
      </c>
      <c r="R55" s="258">
        <f t="shared" si="59"/>
        <v>0.6077395177029663</v>
      </c>
      <c r="S55" s="256"/>
      <c r="T55" s="258"/>
      <c r="U55" s="257">
        <f>+'Ark1'!T272</f>
        <v>7.6137306676725762</v>
      </c>
      <c r="V55" s="431">
        <f t="shared" si="60"/>
        <v>0.10426362699936309</v>
      </c>
      <c r="W55" s="255">
        <f>+'Ark1'!U272</f>
        <v>40.584383251603128</v>
      </c>
      <c r="X55" s="256">
        <f t="shared" si="61"/>
        <v>1.8122934900323671</v>
      </c>
      <c r="Y55" s="253">
        <f>+'Ark1'!W272</f>
        <v>29.611467370803474</v>
      </c>
      <c r="Z55" s="253">
        <f>+'Ark1'!X272</f>
        <v>99.471897397208608</v>
      </c>
      <c r="AA55" s="253">
        <f>+'Ark1'!Y272</f>
        <v>92.795171633345916</v>
      </c>
      <c r="AB55" s="255">
        <f>+'Ark1'!Z272</f>
        <v>67.031308940022612</v>
      </c>
      <c r="AC55" s="255">
        <f>+'Ark1'!AA272</f>
        <v>11.519764615156618</v>
      </c>
      <c r="AD55" s="257">
        <f>+'Ark1'!AB272</f>
        <v>2.1659318108184156</v>
      </c>
      <c r="AE55" s="257">
        <f>+'Ark1'!AC272</f>
        <v>2.5814867830771631</v>
      </c>
      <c r="AF55" s="253">
        <f>+'Ark1'!AD272</f>
        <v>67.672041831388484</v>
      </c>
      <c r="AG55" s="253">
        <f>+'Ark1'!AE272</f>
        <v>57.776839521804803</v>
      </c>
      <c r="AH55" s="253">
        <f>+'Ark1'!AF272</f>
        <v>58.509234926522957</v>
      </c>
      <c r="AI55" s="257">
        <f t="shared" si="62"/>
        <v>5.5786166130872097</v>
      </c>
      <c r="AJ55" s="253">
        <f t="shared" si="63"/>
        <v>1.4108568387440128</v>
      </c>
      <c r="AK55" s="45"/>
      <c r="AL55" s="4"/>
      <c r="AM55" s="57"/>
      <c r="AN55" s="16"/>
      <c r="AO55" s="5"/>
      <c r="AP55" s="18"/>
    </row>
    <row r="56" spans="1:42" ht="15.6">
      <c r="A56" s="45"/>
      <c r="B56" s="251">
        <f>+'Ark1'!C273</f>
        <v>2005</v>
      </c>
      <c r="C56" s="251">
        <f>+'Ark1'!H273</f>
        <v>2</v>
      </c>
      <c r="D56" s="258" t="s">
        <v>7</v>
      </c>
      <c r="E56" s="251">
        <f>+'Ark1'!Q273</f>
        <v>1769</v>
      </c>
      <c r="F56" s="252">
        <f t="shared" si="56"/>
        <v>-110</v>
      </c>
      <c r="G56" s="416">
        <f>+'Ark1'!R273</f>
        <v>2397</v>
      </c>
      <c r="H56" s="254">
        <f t="shared" si="57"/>
        <v>-254</v>
      </c>
      <c r="I56" s="255">
        <f>+'Ark1'!AG273</f>
        <v>29.160583941605836</v>
      </c>
      <c r="J56" s="256">
        <f t="shared" si="58"/>
        <v>0.88928181939189699</v>
      </c>
      <c r="K56" s="255">
        <f>+'Ark1'!AH273</f>
        <v>29.103021373551346</v>
      </c>
      <c r="L56" s="255"/>
      <c r="M56" s="256"/>
      <c r="N56" s="178"/>
      <c r="O56" s="178"/>
      <c r="P56" s="178"/>
      <c r="Q56" s="257">
        <f>+'Ark1'!S273</f>
        <v>7.6149353358364609</v>
      </c>
      <c r="R56" s="258">
        <f t="shared" si="59"/>
        <v>0.33994476624008474</v>
      </c>
      <c r="S56" s="256"/>
      <c r="T56" s="258"/>
      <c r="U56" s="257">
        <f>+'Ark1'!T273</f>
        <v>7.70421360033375</v>
      </c>
      <c r="V56" s="431">
        <f t="shared" si="60"/>
        <v>9.0482932661173798E-2</v>
      </c>
      <c r="W56" s="255">
        <f>+'Ark1'!U273</f>
        <v>42.241426783479554</v>
      </c>
      <c r="X56" s="256">
        <f t="shared" si="61"/>
        <v>1.6570435318764254</v>
      </c>
      <c r="Y56" s="253">
        <f>+'Ark1'!W273</f>
        <v>33.291614518147682</v>
      </c>
      <c r="Z56" s="253">
        <f>+'Ark1'!X273</f>
        <v>99.749687108886107</v>
      </c>
      <c r="AA56" s="253">
        <f>+'Ark1'!Y273</f>
        <v>95.202336253650387</v>
      </c>
      <c r="AB56" s="255">
        <f>+'Ark1'!Z273</f>
        <v>72.423863162286224</v>
      </c>
      <c r="AC56" s="255">
        <f>+'Ark1'!AA273</f>
        <v>11.459399159053039</v>
      </c>
      <c r="AD56" s="257">
        <f>+'Ark1'!AB273</f>
        <v>2.2701914955255895</v>
      </c>
      <c r="AE56" s="257">
        <f>+'Ark1'!AC273</f>
        <v>2.6286892697428756</v>
      </c>
      <c r="AF56" s="253">
        <f>+'Ark1'!AD273</f>
        <v>71.900504643566009</v>
      </c>
      <c r="AG56" s="253">
        <f>+'Ark1'!AE273</f>
        <v>60.00939808249376</v>
      </c>
      <c r="AH56" s="253">
        <f>+'Ark1'!AF273</f>
        <v>57.667477351339379</v>
      </c>
      <c r="AI56" s="257">
        <f t="shared" si="62"/>
        <v>5.547181285268203</v>
      </c>
      <c r="AJ56" s="253">
        <f t="shared" si="63"/>
        <v>1.3550028264556246</v>
      </c>
      <c r="AK56" s="45"/>
      <c r="AL56" s="4"/>
      <c r="AM56" s="57"/>
      <c r="AN56" s="16"/>
      <c r="AO56" s="5"/>
      <c r="AP56" s="18"/>
    </row>
    <row r="57" spans="1:42" ht="15.6">
      <c r="A57" s="45"/>
      <c r="B57" s="251">
        <f>+'Ark1'!C274</f>
        <v>2006</v>
      </c>
      <c r="C57" s="251">
        <f>+'Ark1'!H274</f>
        <v>2</v>
      </c>
      <c r="D57" s="258" t="s">
        <v>7</v>
      </c>
      <c r="E57" s="251">
        <f>+'Ark1'!Q274</f>
        <v>1909</v>
      </c>
      <c r="F57" s="252">
        <f t="shared" si="56"/>
        <v>140</v>
      </c>
      <c r="G57" s="416">
        <f>+'Ark1'!R274</f>
        <v>2767</v>
      </c>
      <c r="H57" s="254">
        <f t="shared" si="57"/>
        <v>370</v>
      </c>
      <c r="I57" s="255">
        <f>+'Ark1'!AG274</f>
        <v>32.730068606576758</v>
      </c>
      <c r="J57" s="256">
        <f t="shared" si="58"/>
        <v>3.569484664970922</v>
      </c>
      <c r="K57" s="255">
        <f>+'Ark1'!AH274</f>
        <v>32.241759968131078</v>
      </c>
      <c r="L57" s="255"/>
      <c r="M57" s="256"/>
      <c r="N57" s="178"/>
      <c r="O57" s="178"/>
      <c r="P57" s="178"/>
      <c r="Q57" s="257">
        <f>+'Ark1'!S274</f>
        <v>7.6028189374774113</v>
      </c>
      <c r="R57" s="258">
        <f t="shared" si="59"/>
        <v>-1.2116398359049541E-2</v>
      </c>
      <c r="S57" s="256"/>
      <c r="T57" s="258"/>
      <c r="U57" s="257">
        <f>+'Ark1'!T274</f>
        <v>7.3191181785327055</v>
      </c>
      <c r="V57" s="431">
        <f t="shared" si="60"/>
        <v>-0.3850954218010445</v>
      </c>
      <c r="W57" s="255">
        <f>+'Ark1'!U274</f>
        <v>41.535706541380463</v>
      </c>
      <c r="X57" s="256">
        <f t="shared" si="61"/>
        <v>-0.70572024209909046</v>
      </c>
      <c r="Y57" s="253">
        <f>+'Ark1'!W274</f>
        <v>26.310083122515351</v>
      </c>
      <c r="Z57" s="253">
        <f>+'Ark1'!X274</f>
        <v>99.421756414889757</v>
      </c>
      <c r="AA57" s="253">
        <f>+'Ark1'!Y274</f>
        <v>94.181423924828351</v>
      </c>
      <c r="AB57" s="255">
        <f>+'Ark1'!Z274</f>
        <v>69.606071557643645</v>
      </c>
      <c r="AC57" s="255">
        <f>+'Ark1'!AA274</f>
        <v>11.646217764408737</v>
      </c>
      <c r="AD57" s="257">
        <f>+'Ark1'!AB274</f>
        <v>2.3622511676513911</v>
      </c>
      <c r="AE57" s="257">
        <f>+'Ark1'!AC274</f>
        <v>2.5178236085987442</v>
      </c>
      <c r="AF57" s="253">
        <f>+'Ark1'!AD274</f>
        <v>72.79521323698998</v>
      </c>
      <c r="AG57" s="253">
        <f>+'Ark1'!AE274</f>
        <v>57.11022861327065</v>
      </c>
      <c r="AH57" s="253">
        <f>+'Ark1'!AF274</f>
        <v>53.919361605557619</v>
      </c>
      <c r="AI57" s="257">
        <f t="shared" si="62"/>
        <v>5.4631981746446625</v>
      </c>
      <c r="AJ57" s="253">
        <f t="shared" si="63"/>
        <v>1.4494499738082767</v>
      </c>
      <c r="AK57" s="45"/>
      <c r="AL57" s="4"/>
      <c r="AM57" s="57"/>
      <c r="AN57" s="16"/>
      <c r="AO57" s="5"/>
      <c r="AP57" s="18"/>
    </row>
    <row r="58" spans="1:42" ht="15.6">
      <c r="A58" s="45"/>
      <c r="B58" s="251">
        <f>+'Ark1'!C275</f>
        <v>2007</v>
      </c>
      <c r="C58" s="251">
        <f>+'Ark1'!H275</f>
        <v>2</v>
      </c>
      <c r="D58" s="258" t="s">
        <v>7</v>
      </c>
      <c r="E58" s="251">
        <f>+'Ark1'!Q275</f>
        <v>1693</v>
      </c>
      <c r="F58" s="252">
        <f t="shared" ref="F58:F65" si="64">+E58-E57</f>
        <v>-216</v>
      </c>
      <c r="G58" s="416">
        <f>+'Ark1'!R275</f>
        <v>2342</v>
      </c>
      <c r="H58" s="254">
        <f t="shared" ref="H58:H65" si="65">+G58-G57</f>
        <v>-425</v>
      </c>
      <c r="I58" s="255">
        <f>+'Ark1'!AG275</f>
        <v>29.65307672828564</v>
      </c>
      <c r="J58" s="256">
        <f t="shared" ref="J58:J65" si="66">+I58-I57</f>
        <v>-3.0769918782911176</v>
      </c>
      <c r="K58" s="255">
        <f>+'Ark1'!AH275</f>
        <v>29.705496452043924</v>
      </c>
      <c r="L58" s="255"/>
      <c r="M58" s="256"/>
      <c r="N58" s="178"/>
      <c r="O58" s="178"/>
      <c r="P58" s="178"/>
      <c r="Q58" s="257">
        <f>+'Ark1'!S275</f>
        <v>8.0777113578138362</v>
      </c>
      <c r="R58" s="258">
        <f t="shared" ref="R58:R65" si="67">+Q58-Q57</f>
        <v>0.47489242033642487</v>
      </c>
      <c r="S58" s="256"/>
      <c r="T58" s="258"/>
      <c r="U58" s="257">
        <f>+'Ark1'!T275</f>
        <v>7.4035012809564478</v>
      </c>
      <c r="V58" s="431">
        <f t="shared" ref="V58:V65" si="68">+U58-U57</f>
        <v>8.4383102423742251E-2</v>
      </c>
      <c r="W58" s="255">
        <f>+'Ark1'!U275</f>
        <v>42.390136635354466</v>
      </c>
      <c r="X58" s="256">
        <f t="shared" ref="X58:X65" si="69">+W58-W57</f>
        <v>0.8544300939740026</v>
      </c>
      <c r="Y58" s="253">
        <f>+'Ark1'!W275</f>
        <v>28.394534585824079</v>
      </c>
      <c r="Z58" s="253">
        <f>+'Ark1'!X275</f>
        <v>99.274124679760931</v>
      </c>
      <c r="AA58" s="253">
        <f>+'Ark1'!Y275</f>
        <v>95.004269854824983</v>
      </c>
      <c r="AB58" s="255">
        <f>+'Ark1'!Z275</f>
        <v>72.672929120409904</v>
      </c>
      <c r="AC58" s="255">
        <f>+'Ark1'!AA275</f>
        <v>11.721987378901687</v>
      </c>
      <c r="AD58" s="257">
        <f>+'Ark1'!AB275</f>
        <v>2.3801643059559257</v>
      </c>
      <c r="AE58" s="257">
        <f>+'Ark1'!AC275</f>
        <v>2.5124532947463676</v>
      </c>
      <c r="AF58" s="253">
        <f>+'Ark1'!AD275</f>
        <v>70.056495509015917</v>
      </c>
      <c r="AG58" s="253">
        <f>+'Ark1'!AE275</f>
        <v>54.899031079129841</v>
      </c>
      <c r="AH58" s="253">
        <f>+'Ark1'!AF275</f>
        <v>52.912631903724382</v>
      </c>
      <c r="AI58" s="257">
        <f t="shared" ref="AI58:AI65" si="70">+W58/Q58</f>
        <v>5.247790464108264</v>
      </c>
      <c r="AJ58" s="253">
        <f t="shared" ref="AJ58:AJ65" si="71">+G58/E58</f>
        <v>1.3833431777909038</v>
      </c>
      <c r="AK58" s="45"/>
      <c r="AL58" s="4"/>
      <c r="AM58" s="57"/>
      <c r="AN58" s="16"/>
      <c r="AO58" s="5"/>
      <c r="AP58" s="18"/>
    </row>
    <row r="59" spans="1:42" ht="15.6">
      <c r="A59" s="45"/>
      <c r="B59" s="251">
        <f>+'Ark1'!C276</f>
        <v>2008</v>
      </c>
      <c r="C59" s="251">
        <f>+'Ark1'!H276</f>
        <v>2</v>
      </c>
      <c r="D59" s="258" t="s">
        <v>7</v>
      </c>
      <c r="E59" s="251">
        <f>+'Ark1'!Q276</f>
        <v>1770</v>
      </c>
      <c r="F59" s="252">
        <f t="shared" si="64"/>
        <v>77</v>
      </c>
      <c r="G59" s="416">
        <f>+'Ark1'!R276</f>
        <v>2465</v>
      </c>
      <c r="H59" s="254">
        <f t="shared" si="65"/>
        <v>123</v>
      </c>
      <c r="I59" s="255">
        <f>+'Ark1'!AG276</f>
        <v>29.976894077587257</v>
      </c>
      <c r="J59" s="256">
        <f t="shared" si="66"/>
        <v>0.32381734930161699</v>
      </c>
      <c r="K59" s="255">
        <f>+'Ark1'!AH276</f>
        <v>29.872236119935639</v>
      </c>
      <c r="L59" s="255"/>
      <c r="M59" s="256"/>
      <c r="N59" s="178"/>
      <c r="O59" s="178"/>
      <c r="P59" s="178"/>
      <c r="Q59" s="257">
        <f>+'Ark1'!S276</f>
        <v>7.9144016227180511</v>
      </c>
      <c r="R59" s="258">
        <f t="shared" si="67"/>
        <v>-0.16330973509578506</v>
      </c>
      <c r="S59" s="256"/>
      <c r="T59" s="258"/>
      <c r="U59" s="257">
        <f>+'Ark1'!T276</f>
        <v>7.1756592292089243</v>
      </c>
      <c r="V59" s="431">
        <f t="shared" si="68"/>
        <v>-0.22784205174752348</v>
      </c>
      <c r="W59" s="255">
        <f>+'Ark1'!U276</f>
        <v>41.351318458417943</v>
      </c>
      <c r="X59" s="256">
        <f t="shared" si="69"/>
        <v>-1.0388181769365232</v>
      </c>
      <c r="Y59" s="253">
        <f>+'Ark1'!W276</f>
        <v>24.421906693711968</v>
      </c>
      <c r="Z59" s="253">
        <f>+'Ark1'!X276</f>
        <v>99.229208924949276</v>
      </c>
      <c r="AA59" s="253">
        <f>+'Ark1'!Y276</f>
        <v>93.144016227180501</v>
      </c>
      <c r="AB59" s="255">
        <f>+'Ark1'!Z276</f>
        <v>69.371196754563883</v>
      </c>
      <c r="AC59" s="255">
        <f>+'Ark1'!AA276</f>
        <v>11.914732868026327</v>
      </c>
      <c r="AD59" s="257">
        <f>+'Ark1'!AB276</f>
        <v>2.3167910540204644</v>
      </c>
      <c r="AE59" s="257">
        <f>+'Ark1'!AC276</f>
        <v>2.3760928566000139</v>
      </c>
      <c r="AF59" s="253">
        <f>+'Ark1'!AD276</f>
        <v>68.507310589386904</v>
      </c>
      <c r="AG59" s="253">
        <f>+'Ark1'!AE276</f>
        <v>56.721137568232557</v>
      </c>
      <c r="AH59" s="253">
        <f>+'Ark1'!AF276</f>
        <v>53.546615386019376</v>
      </c>
      <c r="AI59" s="257">
        <f t="shared" si="70"/>
        <v>5.2248193141627066</v>
      </c>
      <c r="AJ59" s="253">
        <f t="shared" si="71"/>
        <v>1.3926553672316384</v>
      </c>
      <c r="AK59" s="45"/>
      <c r="AL59" s="4"/>
      <c r="AM59" s="16"/>
      <c r="AN59" s="16"/>
      <c r="AO59" s="5"/>
      <c r="AP59" s="18"/>
    </row>
    <row r="60" spans="1:42" ht="15.6">
      <c r="A60" s="45"/>
      <c r="B60" s="251">
        <f>+'Ark1'!C277</f>
        <v>2009</v>
      </c>
      <c r="C60" s="251">
        <f>+'Ark1'!H277</f>
        <v>2</v>
      </c>
      <c r="D60" s="258" t="s">
        <v>7</v>
      </c>
      <c r="E60" s="251">
        <f>+'Ark1'!Q277</f>
        <v>1639</v>
      </c>
      <c r="F60" s="252">
        <f t="shared" si="64"/>
        <v>-131</v>
      </c>
      <c r="G60" s="416">
        <f>+'Ark1'!R277</f>
        <v>2369</v>
      </c>
      <c r="H60" s="254">
        <f t="shared" si="65"/>
        <v>-96</v>
      </c>
      <c r="I60" s="255">
        <f>+'Ark1'!AG277</f>
        <v>30.391276459268756</v>
      </c>
      <c r="J60" s="256">
        <f t="shared" si="66"/>
        <v>0.41438238168149866</v>
      </c>
      <c r="K60" s="255">
        <f>+'Ark1'!AH277</f>
        <v>29.395169738804537</v>
      </c>
      <c r="L60" s="255"/>
      <c r="M60" s="256"/>
      <c r="N60" s="178"/>
      <c r="O60" s="178"/>
      <c r="P60" s="178"/>
      <c r="Q60" s="257">
        <f>+'Ark1'!S277</f>
        <v>8.2313212325875895</v>
      </c>
      <c r="R60" s="258">
        <f t="shared" si="67"/>
        <v>0.31691960986953838</v>
      </c>
      <c r="S60" s="256"/>
      <c r="T60" s="258"/>
      <c r="U60" s="257">
        <f>+'Ark1'!T277</f>
        <v>7.3516251582946381</v>
      </c>
      <c r="V60" s="431">
        <f t="shared" si="68"/>
        <v>0.17596592908571385</v>
      </c>
      <c r="W60" s="255">
        <f>+'Ark1'!U277</f>
        <v>41.040607851414094</v>
      </c>
      <c r="X60" s="256">
        <f t="shared" si="69"/>
        <v>-0.31071060700384834</v>
      </c>
      <c r="Y60" s="253">
        <f>+'Ark1'!W277</f>
        <v>27.184466019417474</v>
      </c>
      <c r="Z60" s="253">
        <f>+'Ark1'!X277</f>
        <v>97.467285774588447</v>
      </c>
      <c r="AA60" s="253">
        <f>+'Ark1'!Y277</f>
        <v>89.784719290840016</v>
      </c>
      <c r="AB60" s="255">
        <f>+'Ark1'!Z277</f>
        <v>67.496834107218206</v>
      </c>
      <c r="AC60" s="255">
        <f>+'Ark1'!AA277</f>
        <v>13.233823619805577</v>
      </c>
      <c r="AD60" s="257">
        <f>+'Ark1'!AB277</f>
        <v>2.3679330187209695</v>
      </c>
      <c r="AE60" s="257">
        <f>+'Ark1'!AC277</f>
        <v>2.3574689551911345</v>
      </c>
      <c r="AF60" s="253">
        <f>+'Ark1'!AD277</f>
        <v>71.692175144171117</v>
      </c>
      <c r="AG60" s="253">
        <f>+'Ark1'!AE277</f>
        <v>59.286106713475114</v>
      </c>
      <c r="AH60" s="253">
        <f>+'Ark1'!AF277</f>
        <v>55.051528388196367</v>
      </c>
      <c r="AI60" s="257">
        <f t="shared" si="70"/>
        <v>4.9859076923076922</v>
      </c>
      <c r="AJ60" s="253">
        <f t="shared" si="71"/>
        <v>1.4453935326418548</v>
      </c>
      <c r="AK60" s="45"/>
      <c r="AL60" s="4"/>
      <c r="AM60" s="16"/>
      <c r="AN60" s="16"/>
      <c r="AO60" s="5"/>
      <c r="AP60" s="18"/>
    </row>
    <row r="61" spans="1:42" ht="15.6">
      <c r="A61" s="45"/>
      <c r="B61" s="251">
        <f>+'Ark1'!C278</f>
        <v>2010</v>
      </c>
      <c r="C61" s="251">
        <f>+'Ark1'!H278</f>
        <v>2</v>
      </c>
      <c r="D61" s="258" t="s">
        <v>7</v>
      </c>
      <c r="E61" s="251">
        <f>+'Ark1'!Q278</f>
        <v>1864</v>
      </c>
      <c r="F61" s="252">
        <f t="shared" si="64"/>
        <v>225</v>
      </c>
      <c r="G61" s="416">
        <f>+'Ark1'!R278</f>
        <v>2980</v>
      </c>
      <c r="H61" s="254">
        <f t="shared" si="65"/>
        <v>611</v>
      </c>
      <c r="I61" s="255">
        <f>+'Ark1'!AG278</f>
        <v>36.885753187275654</v>
      </c>
      <c r="J61" s="256">
        <f t="shared" si="66"/>
        <v>6.494476728006898</v>
      </c>
      <c r="K61" s="255">
        <f>+'Ark1'!AH278</f>
        <v>34.982982579435991</v>
      </c>
      <c r="L61" s="255"/>
      <c r="M61" s="256"/>
      <c r="N61" s="178"/>
      <c r="O61" s="178"/>
      <c r="P61" s="178"/>
      <c r="Q61" s="257">
        <f>+'Ark1'!S278</f>
        <v>7.8486577181208066</v>
      </c>
      <c r="R61" s="258">
        <f t="shared" si="67"/>
        <v>-0.38266351446678293</v>
      </c>
      <c r="S61" s="256"/>
      <c r="T61" s="258"/>
      <c r="U61" s="257">
        <f>+'Ark1'!T278</f>
        <v>6.9711409395973201</v>
      </c>
      <c r="V61" s="431">
        <f t="shared" si="68"/>
        <v>-0.38048421869731808</v>
      </c>
      <c r="W61" s="255">
        <f>+'Ark1'!U278</f>
        <v>38.903389261744969</v>
      </c>
      <c r="X61" s="256">
        <f t="shared" si="69"/>
        <v>-2.1372185896691249</v>
      </c>
      <c r="Y61" s="253">
        <f>+'Ark1'!W278</f>
        <v>21.241610738255037</v>
      </c>
      <c r="Z61" s="253">
        <f>+'Ark1'!X278</f>
        <v>94.697986577181254</v>
      </c>
      <c r="AA61" s="253">
        <f>+'Ark1'!Y278</f>
        <v>83.79194630872486</v>
      </c>
      <c r="AB61" s="255">
        <f>+'Ark1'!Z278</f>
        <v>61.107382550335593</v>
      </c>
      <c r="AC61" s="255">
        <f>+'Ark1'!AA278</f>
        <v>13.918288337934118</v>
      </c>
      <c r="AD61" s="257">
        <f>+'Ark1'!AB278</f>
        <v>2.3396742037060214</v>
      </c>
      <c r="AE61" s="257">
        <f>+'Ark1'!AC278</f>
        <v>2.3724875881603578</v>
      </c>
      <c r="AF61" s="253">
        <f>+'Ark1'!AD278</f>
        <v>72.633596900000143</v>
      </c>
      <c r="AG61" s="253">
        <f>+'Ark1'!AE278</f>
        <v>56.81034834428992</v>
      </c>
      <c r="AH61" s="253">
        <f>+'Ark1'!AF278</f>
        <v>59.196376035014296</v>
      </c>
      <c r="AI61" s="257">
        <f t="shared" si="70"/>
        <v>4.9566933173714132</v>
      </c>
      <c r="AJ61" s="253">
        <f t="shared" si="71"/>
        <v>1.5987124463519313</v>
      </c>
      <c r="AK61" s="45"/>
      <c r="AL61" s="4"/>
      <c r="AM61" s="16"/>
      <c r="AN61" s="16"/>
      <c r="AO61" s="5"/>
      <c r="AP61" s="18"/>
    </row>
    <row r="62" spans="1:42" ht="15.6">
      <c r="A62" s="45"/>
      <c r="B62" s="251">
        <f>+'Ark1'!C279</f>
        <v>2011</v>
      </c>
      <c r="C62" s="251">
        <f>+'Ark1'!H279</f>
        <v>2</v>
      </c>
      <c r="D62" s="258" t="s">
        <v>7</v>
      </c>
      <c r="E62" s="251">
        <f>+'Ark1'!Q279</f>
        <v>1814</v>
      </c>
      <c r="F62" s="252">
        <f t="shared" si="64"/>
        <v>-50</v>
      </c>
      <c r="G62" s="416">
        <f>+'Ark1'!R279</f>
        <v>2782</v>
      </c>
      <c r="H62" s="254">
        <f t="shared" si="65"/>
        <v>-198</v>
      </c>
      <c r="I62" s="255">
        <f>+'Ark1'!AG279</f>
        <v>35.630122950819676</v>
      </c>
      <c r="J62" s="256">
        <f t="shared" si="66"/>
        <v>-1.2556302364559784</v>
      </c>
      <c r="K62" s="255">
        <f>+'Ark1'!AH279</f>
        <v>34.68753573299454</v>
      </c>
      <c r="L62" s="255"/>
      <c r="M62" s="256"/>
      <c r="N62" s="178"/>
      <c r="O62" s="178"/>
      <c r="P62" s="178"/>
      <c r="Q62" s="257">
        <f>+'Ark1'!S279</f>
        <v>7.94644140905823</v>
      </c>
      <c r="R62" s="258">
        <f t="shared" si="67"/>
        <v>9.7783690937423451E-2</v>
      </c>
      <c r="S62" s="256"/>
      <c r="T62" s="258"/>
      <c r="U62" s="257">
        <f>+'Ark1'!T279</f>
        <v>6.8386053199137304</v>
      </c>
      <c r="V62" s="431">
        <f t="shared" si="68"/>
        <v>-0.13253561968358962</v>
      </c>
      <c r="W62" s="255">
        <f>+'Ark1'!U279</f>
        <v>39.582530553558627</v>
      </c>
      <c r="X62" s="256">
        <f t="shared" si="69"/>
        <v>0.67914129181365723</v>
      </c>
      <c r="Y62" s="253">
        <f>+'Ark1'!W279</f>
        <v>19.482386772106398</v>
      </c>
      <c r="Z62" s="253">
        <f>+'Ark1'!X279</f>
        <v>95.902228612508978</v>
      </c>
      <c r="AA62" s="253">
        <f>+'Ark1'!Y279</f>
        <v>86.736161035226445</v>
      </c>
      <c r="AB62" s="255">
        <f>+'Ark1'!Z279</f>
        <v>62.688713156002898</v>
      </c>
      <c r="AC62" s="255">
        <f>+'Ark1'!AA279</f>
        <v>13.577370363066578</v>
      </c>
      <c r="AD62" s="257">
        <f>+'Ark1'!AB279</f>
        <v>2.3838224662639762</v>
      </c>
      <c r="AE62" s="257">
        <f>+'Ark1'!AC279</f>
        <v>2.2885434818641559</v>
      </c>
      <c r="AF62" s="253">
        <f>+'Ark1'!AD279</f>
        <v>72.501567770942884</v>
      </c>
      <c r="AG62" s="253">
        <f>+'Ark1'!AE279</f>
        <v>50.341662100937121</v>
      </c>
      <c r="AH62" s="253">
        <f>+'Ark1'!AF279</f>
        <v>54.3379530896338</v>
      </c>
      <c r="AI62" s="257">
        <f t="shared" si="70"/>
        <v>4.9811643370878054</v>
      </c>
      <c r="AJ62" s="253">
        <f t="shared" si="71"/>
        <v>1.5336273428886438</v>
      </c>
      <c r="AK62" s="45"/>
      <c r="AL62" s="4"/>
      <c r="AM62" s="16"/>
      <c r="AN62" s="16"/>
      <c r="AO62" s="5"/>
      <c r="AP62" s="18"/>
    </row>
    <row r="63" spans="1:42" ht="15.6">
      <c r="A63" s="45"/>
      <c r="B63" s="251">
        <f>+'Ark1'!C280</f>
        <v>2012</v>
      </c>
      <c r="C63" s="251">
        <f>+'Ark1'!H280</f>
        <v>2</v>
      </c>
      <c r="D63" s="258" t="s">
        <v>7</v>
      </c>
      <c r="E63" s="251">
        <f>+'Ark1'!Q280</f>
        <v>1768</v>
      </c>
      <c r="F63" s="252">
        <f t="shared" si="64"/>
        <v>-46</v>
      </c>
      <c r="G63" s="416">
        <f>+'Ark1'!R280</f>
        <v>2768</v>
      </c>
      <c r="H63" s="254">
        <f t="shared" si="65"/>
        <v>-14</v>
      </c>
      <c r="I63" s="255">
        <f>+'Ark1'!AG280</f>
        <v>38.783802718228941</v>
      </c>
      <c r="J63" s="256">
        <f t="shared" si="66"/>
        <v>3.1536797674092654</v>
      </c>
      <c r="K63" s="255">
        <f>+'Ark1'!AH280</f>
        <v>36.918834651124989</v>
      </c>
      <c r="L63" s="255"/>
      <c r="M63" s="256"/>
      <c r="N63" s="178"/>
      <c r="O63" s="178"/>
      <c r="P63" s="178"/>
      <c r="Q63" s="257">
        <f>+'Ark1'!S280</f>
        <v>7.9421965317919074</v>
      </c>
      <c r="R63" s="258">
        <f t="shared" si="67"/>
        <v>-4.2448772663226109E-3</v>
      </c>
      <c r="S63" s="256"/>
      <c r="T63" s="258"/>
      <c r="U63" s="257">
        <f>+'Ark1'!T280</f>
        <v>6.7203757225433556</v>
      </c>
      <c r="V63" s="431">
        <f t="shared" si="68"/>
        <v>-0.11822959737037486</v>
      </c>
      <c r="W63" s="255">
        <f>+'Ark1'!U280</f>
        <v>38.115028901734071</v>
      </c>
      <c r="X63" s="256">
        <f t="shared" si="69"/>
        <v>-1.4675016518245556</v>
      </c>
      <c r="Y63" s="253">
        <f>+'Ark1'!W280</f>
        <v>15.606936416184972</v>
      </c>
      <c r="Z63" s="253">
        <f>+'Ark1'!X280</f>
        <v>96.893063583815021</v>
      </c>
      <c r="AA63" s="253">
        <f>+'Ark1'!Y280</f>
        <v>85.549132947976858</v>
      </c>
      <c r="AB63" s="255">
        <f>+'Ark1'!Z280</f>
        <v>59.06791907514453</v>
      </c>
      <c r="AC63" s="255">
        <f>+'Ark1'!AA280</f>
        <v>12.619221833427236</v>
      </c>
      <c r="AD63" s="257">
        <f>+'Ark1'!AB280</f>
        <v>2.1753638527867225</v>
      </c>
      <c r="AE63" s="257">
        <f>+'Ark1'!AC280</f>
        <v>2.0266977833597535</v>
      </c>
      <c r="AF63" s="253">
        <f>+'Ark1'!AD280</f>
        <v>66.207398552800413</v>
      </c>
      <c r="AG63" s="253">
        <f>+'Ark1'!AE280</f>
        <v>40.657139691389155</v>
      </c>
      <c r="AH63" s="253">
        <f>+'Ark1'!AF280</f>
        <v>51.036367500019189</v>
      </c>
      <c r="AI63" s="257">
        <f t="shared" si="70"/>
        <v>4.7990538573507964</v>
      </c>
      <c r="AJ63" s="253">
        <f t="shared" si="71"/>
        <v>1.5656108597285068</v>
      </c>
      <c r="AK63" s="45"/>
      <c r="AL63" s="4"/>
      <c r="AM63" s="16"/>
      <c r="AN63" s="16"/>
      <c r="AO63" s="5"/>
      <c r="AP63" s="18"/>
    </row>
    <row r="64" spans="1:42" ht="15.6">
      <c r="A64" s="45"/>
      <c r="B64" s="251">
        <f>+'Ark1'!C281</f>
        <v>2013</v>
      </c>
      <c r="C64" s="251">
        <f>+'Ark1'!H281</f>
        <v>2</v>
      </c>
      <c r="D64" s="258" t="s">
        <v>7</v>
      </c>
      <c r="E64" s="251">
        <f>+'Ark1'!Q281</f>
        <v>1740</v>
      </c>
      <c r="F64" s="252">
        <f t="shared" si="64"/>
        <v>-28</v>
      </c>
      <c r="G64" s="416">
        <f>+'Ark1'!R281</f>
        <v>2695</v>
      </c>
      <c r="H64" s="254">
        <f t="shared" si="65"/>
        <v>-73</v>
      </c>
      <c r="I64" s="255">
        <f>+'Ark1'!AG281</f>
        <v>36.948176583493272</v>
      </c>
      <c r="J64" s="256">
        <f t="shared" si="66"/>
        <v>-1.8356261347356693</v>
      </c>
      <c r="K64" s="255">
        <f>+'Ark1'!AH281</f>
        <v>35.430904996301543</v>
      </c>
      <c r="L64" s="255"/>
      <c r="M64" s="256"/>
      <c r="N64" s="178"/>
      <c r="O64" s="178"/>
      <c r="P64" s="178"/>
      <c r="Q64" s="257">
        <f>+'Ark1'!S281</f>
        <v>8.111317254174395</v>
      </c>
      <c r="R64" s="258">
        <f t="shared" si="67"/>
        <v>0.16912072238248754</v>
      </c>
      <c r="S64" s="256"/>
      <c r="T64" s="258"/>
      <c r="U64" s="257">
        <f>+'Ark1'!T281</f>
        <v>6.9799628942486098</v>
      </c>
      <c r="V64" s="431">
        <f t="shared" si="68"/>
        <v>0.25958717170525425</v>
      </c>
      <c r="W64" s="255">
        <f>+'Ark1'!U281</f>
        <v>38.284230055658554</v>
      </c>
      <c r="X64" s="256">
        <f t="shared" si="69"/>
        <v>0.16920115392448309</v>
      </c>
      <c r="Y64" s="253">
        <f>+'Ark1'!W281</f>
        <v>18.849721706864564</v>
      </c>
      <c r="Z64" s="253">
        <f>+'Ark1'!X281</f>
        <v>96.400742115027825</v>
      </c>
      <c r="AA64" s="253">
        <f>+'Ark1'!Y281</f>
        <v>84.97217068645638</v>
      </c>
      <c r="AB64" s="255">
        <f>+'Ark1'!Z281</f>
        <v>57.551020408163261</v>
      </c>
      <c r="AC64" s="255">
        <f>+'Ark1'!AA281</f>
        <v>13.421246133791543</v>
      </c>
      <c r="AD64" s="257">
        <f>+'Ark1'!AB281</f>
        <v>2.161615284829733</v>
      </c>
      <c r="AE64" s="257">
        <f>+'Ark1'!AC281</f>
        <v>2.0306481044338032</v>
      </c>
      <c r="AF64" s="253">
        <f>+'Ark1'!AD281</f>
        <v>68.900192763835918</v>
      </c>
      <c r="AG64" s="253">
        <f>+'Ark1'!AE281</f>
        <v>51.720124196281049</v>
      </c>
      <c r="AH64" s="253">
        <f>+'Ark1'!AF281</f>
        <v>51.886673614099848</v>
      </c>
      <c r="AI64" s="257">
        <f t="shared" si="70"/>
        <v>4.7198536139066709</v>
      </c>
      <c r="AJ64" s="253">
        <f t="shared" si="71"/>
        <v>1.5488505747126438</v>
      </c>
      <c r="AK64" s="45"/>
      <c r="AL64" s="4"/>
      <c r="AM64" s="16"/>
      <c r="AN64" s="16"/>
      <c r="AO64" s="5"/>
      <c r="AP64" s="18"/>
    </row>
    <row r="65" spans="1:53" ht="15.6">
      <c r="A65" s="45"/>
      <c r="B65" s="251">
        <f>+'Ark1'!C282</f>
        <v>2014</v>
      </c>
      <c r="C65" s="251">
        <f>+'Ark1'!H282</f>
        <v>2</v>
      </c>
      <c r="D65" s="258" t="s">
        <v>7</v>
      </c>
      <c r="E65" s="251">
        <f>+'Ark1'!Q282</f>
        <v>1566</v>
      </c>
      <c r="F65" s="252">
        <f t="shared" si="64"/>
        <v>-174</v>
      </c>
      <c r="G65" s="416">
        <f>+'Ark1'!R282</f>
        <v>2341</v>
      </c>
      <c r="H65" s="254">
        <f t="shared" si="65"/>
        <v>-354</v>
      </c>
      <c r="I65" s="255">
        <f>+'Ark1'!AG282</f>
        <v>33.210384451695276</v>
      </c>
      <c r="J65" s="256">
        <f t="shared" si="66"/>
        <v>-3.7377921317979954</v>
      </c>
      <c r="K65" s="255">
        <f>+'Ark1'!AH282</f>
        <v>32.616409814591755</v>
      </c>
      <c r="L65" s="255"/>
      <c r="M65" s="256"/>
      <c r="N65" s="178"/>
      <c r="O65" s="178"/>
      <c r="P65" s="178"/>
      <c r="Q65" s="257">
        <f>+'Ark1'!S282</f>
        <v>8.0542503203759068</v>
      </c>
      <c r="R65" s="258">
        <f t="shared" si="67"/>
        <v>-5.7066933798488151E-2</v>
      </c>
      <c r="S65" s="256"/>
      <c r="T65" s="258"/>
      <c r="U65" s="257">
        <f>+'Ark1'!T282</f>
        <v>7.0521144809910297</v>
      </c>
      <c r="V65" s="431">
        <f t="shared" si="68"/>
        <v>7.2151586742419838E-2</v>
      </c>
      <c r="W65" s="255">
        <f>+'Ark1'!U282</f>
        <v>39.620717642033206</v>
      </c>
      <c r="X65" s="256">
        <f t="shared" si="69"/>
        <v>1.3364875863746519</v>
      </c>
      <c r="Y65" s="253">
        <f>+'Ark1'!W282</f>
        <v>19.820589491670223</v>
      </c>
      <c r="Z65" s="253">
        <f>+'Ark1'!X282</f>
        <v>96.411789833404512</v>
      </c>
      <c r="AA65" s="253">
        <f>+'Ark1'!Y282</f>
        <v>87.911149081589087</v>
      </c>
      <c r="AB65" s="255">
        <f>+'Ark1'!Z282</f>
        <v>63.049978641606145</v>
      </c>
      <c r="AC65" s="255">
        <f>+'Ark1'!AA282</f>
        <v>13.142631688657556</v>
      </c>
      <c r="AD65" s="257">
        <f>+'Ark1'!AB282</f>
        <v>2.1057183194542404</v>
      </c>
      <c r="AE65" s="257">
        <f>+'Ark1'!AC282</f>
        <v>2.0273274033546236</v>
      </c>
      <c r="AF65" s="253">
        <f>+'Ark1'!AD282</f>
        <v>68.092455729540887</v>
      </c>
      <c r="AG65" s="253">
        <f>+'Ark1'!AE282</f>
        <v>48.076591347543513</v>
      </c>
      <c r="AH65" s="253">
        <f>+'Ark1'!AF282</f>
        <v>48.214270406868991</v>
      </c>
      <c r="AI65" s="257">
        <f t="shared" si="70"/>
        <v>4.9192309732166404</v>
      </c>
      <c r="AJ65" s="253">
        <f t="shared" si="71"/>
        <v>1.4948914431673053</v>
      </c>
      <c r="AK65" s="45"/>
      <c r="AL65" s="4"/>
      <c r="AM65" s="16"/>
      <c r="AN65" s="16"/>
      <c r="AO65" s="5"/>
      <c r="AP65" s="18"/>
    </row>
    <row r="66" spans="1:53" ht="15.6">
      <c r="A66" s="45"/>
      <c r="B66" s="251">
        <f>+'Ark1'!C283</f>
        <v>2015</v>
      </c>
      <c r="C66" s="251">
        <f>+'Ark1'!H283</f>
        <v>2</v>
      </c>
      <c r="D66" s="258" t="s">
        <v>7</v>
      </c>
      <c r="E66" s="251">
        <f>+'Ark1'!Q283</f>
        <v>1486</v>
      </c>
      <c r="F66" s="252">
        <f t="shared" ref="F66:F67" si="72">+E66-E65</f>
        <v>-80</v>
      </c>
      <c r="G66" s="416">
        <f>+'Ark1'!R283</f>
        <v>2258</v>
      </c>
      <c r="H66" s="254">
        <f t="shared" ref="H66:H67" si="73">+G66-G65</f>
        <v>-83</v>
      </c>
      <c r="I66" s="255">
        <f>+'Ark1'!AG283</f>
        <v>33.546278413311526</v>
      </c>
      <c r="J66" s="256">
        <f t="shared" ref="J66:J67" si="74">+I66-I65</f>
        <v>0.33589396161625018</v>
      </c>
      <c r="K66" s="255">
        <f>+'Ark1'!AH283</f>
        <v>32.843508973039341</v>
      </c>
      <c r="L66" s="255"/>
      <c r="M66" s="256"/>
      <c r="N66" s="178"/>
      <c r="O66" s="178"/>
      <c r="P66" s="178"/>
      <c r="Q66" s="257">
        <f>+'Ark1'!S283</f>
        <v>8.244021257750223</v>
      </c>
      <c r="R66" s="258">
        <f t="shared" ref="R66:R67" si="75">+Q66-Q65</f>
        <v>0.18977093737431616</v>
      </c>
      <c r="S66" s="256"/>
      <c r="T66" s="258"/>
      <c r="U66" s="257">
        <f>+'Ark1'!T283</f>
        <v>7.2289636846767058</v>
      </c>
      <c r="V66" s="431">
        <f t="shared" ref="V66:V67" si="76">+U66-U65</f>
        <v>0.17684920368567614</v>
      </c>
      <c r="W66" s="255">
        <f>+'Ark1'!U283</f>
        <v>41.009964570416258</v>
      </c>
      <c r="X66" s="256">
        <f t="shared" ref="X66:X67" si="77">+W66-W65</f>
        <v>1.3892469283830522</v>
      </c>
      <c r="Y66" s="253">
        <f>+'Ark1'!W283</f>
        <v>24.933569530558017</v>
      </c>
      <c r="Z66" s="253">
        <f>+'Ark1'!X283</f>
        <v>98.759964570416287</v>
      </c>
      <c r="AA66" s="253">
        <f>+'Ark1'!Y283</f>
        <v>91.541186891054068</v>
      </c>
      <c r="AB66" s="255">
        <f>+'Ark1'!Z283</f>
        <v>66.341895482728077</v>
      </c>
      <c r="AC66" s="255">
        <f>+'Ark1'!AA283</f>
        <v>12.792270380459936</v>
      </c>
      <c r="AD66" s="257">
        <f>+'Ark1'!AB283</f>
        <v>2.0615575697432376</v>
      </c>
      <c r="AE66" s="257">
        <f>+'Ark1'!AC283</f>
        <v>2.2148370144217555</v>
      </c>
      <c r="AF66" s="253">
        <f>+'Ark1'!AD283</f>
        <v>68.333316126833893</v>
      </c>
      <c r="AG66" s="253">
        <f>+'Ark1'!AE283</f>
        <v>50.639032582523114</v>
      </c>
      <c r="AH66" s="253">
        <f>+'Ark1'!AF283</f>
        <v>48.417188489463115</v>
      </c>
      <c r="AI66" s="257">
        <f t="shared" ref="AI66:AI67" si="78">+W66/Q66</f>
        <v>4.9745098039215625</v>
      </c>
      <c r="AJ66" s="253">
        <f t="shared" ref="AJ66:AJ67" si="79">+G66/E66</f>
        <v>1.5195154777927322</v>
      </c>
      <c r="AK66" s="45"/>
      <c r="AL66" s="4"/>
      <c r="AM66" s="16"/>
      <c r="AN66" s="16"/>
      <c r="AO66" s="5"/>
      <c r="AP66" s="18"/>
    </row>
    <row r="67" spans="1:53" ht="15.6">
      <c r="A67" s="45"/>
      <c r="B67" s="251">
        <f>+'Ark1'!C284</f>
        <v>2016</v>
      </c>
      <c r="C67" s="251">
        <f>+'Ark1'!H284</f>
        <v>2</v>
      </c>
      <c r="D67" s="258" t="s">
        <v>7</v>
      </c>
      <c r="E67" s="251">
        <f>+'Ark1'!Q284</f>
        <v>1510</v>
      </c>
      <c r="F67" s="252">
        <f t="shared" si="72"/>
        <v>24</v>
      </c>
      <c r="G67" s="416">
        <f>+'Ark1'!R284</f>
        <v>2274</v>
      </c>
      <c r="H67" s="254">
        <f t="shared" si="73"/>
        <v>16</v>
      </c>
      <c r="I67" s="255">
        <f>+'Ark1'!AG284</f>
        <v>32.889788834249337</v>
      </c>
      <c r="J67" s="256">
        <f t="shared" si="74"/>
        <v>-0.65648957906218897</v>
      </c>
      <c r="K67" s="255">
        <f>+'Ark1'!AH284</f>
        <v>32.11732842957575</v>
      </c>
      <c r="L67" s="255"/>
      <c r="M67" s="256"/>
      <c r="N67" s="178"/>
      <c r="O67" s="178"/>
      <c r="P67" s="178"/>
      <c r="Q67" s="257">
        <f>+'Ark1'!S284</f>
        <v>8.2616534740545298</v>
      </c>
      <c r="R67" s="258">
        <f t="shared" si="75"/>
        <v>1.763221630430678E-2</v>
      </c>
      <c r="S67" s="256"/>
      <c r="T67" s="258"/>
      <c r="U67" s="257">
        <f>+'Ark1'!T284</f>
        <v>7.133245382585752</v>
      </c>
      <c r="V67" s="431">
        <f t="shared" si="76"/>
        <v>-9.5718302090953777E-2</v>
      </c>
      <c r="W67" s="255">
        <f>+'Ark1'!U284</f>
        <v>41.228847845206687</v>
      </c>
      <c r="X67" s="256">
        <f t="shared" si="77"/>
        <v>0.21888327479042857</v>
      </c>
      <c r="Y67" s="253">
        <f>+'Ark1'!W284</f>
        <v>20.976253298153033</v>
      </c>
      <c r="Z67" s="253">
        <f>+'Ark1'!X284</f>
        <v>98.065083553210172</v>
      </c>
      <c r="AA67" s="253">
        <f>+'Ark1'!Y284</f>
        <v>89.973614775725594</v>
      </c>
      <c r="AB67" s="255">
        <f>+'Ark1'!Z284</f>
        <v>66.182937554969214</v>
      </c>
      <c r="AC67" s="255">
        <f>+'Ark1'!AA284</f>
        <v>13.257015991199516</v>
      </c>
      <c r="AD67" s="257">
        <f>+'Ark1'!AB284</f>
        <v>1.9704630914096175</v>
      </c>
      <c r="AE67" s="257">
        <f>+'Ark1'!AC284</f>
        <v>2.0581505228704211</v>
      </c>
      <c r="AF67" s="253">
        <f>+'Ark1'!AD284</f>
        <v>69.15727850548798</v>
      </c>
      <c r="AG67" s="253">
        <f>+'Ark1'!AE284</f>
        <v>44.188481541455758</v>
      </c>
      <c r="AH67" s="253">
        <f>+'Ark1'!AF284</f>
        <v>50.277639329370352</v>
      </c>
      <c r="AI67" s="257">
        <f t="shared" si="78"/>
        <v>4.9903869697131</v>
      </c>
      <c r="AJ67" s="253">
        <f t="shared" si="79"/>
        <v>1.5059602649006623</v>
      </c>
      <c r="AK67" s="45"/>
      <c r="AL67" s="4"/>
      <c r="AM67" s="16"/>
      <c r="AN67" s="16"/>
      <c r="AO67" s="5"/>
      <c r="AP67" s="18"/>
    </row>
    <row r="68" spans="1:53" ht="15.6">
      <c r="A68" s="45"/>
      <c r="B68" s="251">
        <f>+'Ark1'!C285</f>
        <v>2017</v>
      </c>
      <c r="C68" s="251">
        <f>+'Ark1'!H285</f>
        <v>2</v>
      </c>
      <c r="D68" s="258" t="s">
        <v>7</v>
      </c>
      <c r="E68" s="251">
        <f>+'Ark1'!Q285</f>
        <v>1450</v>
      </c>
      <c r="F68" s="252">
        <f t="shared" ref="F68:F69" si="80">+E68-E67</f>
        <v>-60</v>
      </c>
      <c r="G68" s="416">
        <f>+'Ark1'!R285</f>
        <v>2244</v>
      </c>
      <c r="H68" s="254">
        <f t="shared" ref="H68:H69" si="81">+G68-G67</f>
        <v>-30</v>
      </c>
      <c r="I68" s="255">
        <f>+'Ark1'!AG285</f>
        <v>33.185448092280375</v>
      </c>
      <c r="J68" s="256">
        <f t="shared" ref="J68:J69" si="82">+I68-I67</f>
        <v>0.2956592580310371</v>
      </c>
      <c r="K68" s="255">
        <f>+'Ark1'!AH285</f>
        <v>32.206287841155337</v>
      </c>
      <c r="L68" s="255"/>
      <c r="M68" s="256"/>
      <c r="N68" s="178"/>
      <c r="O68" s="178"/>
      <c r="P68" s="178"/>
      <c r="Q68" s="257">
        <f>+'Ark1'!S285</f>
        <v>8.0405525846702304</v>
      </c>
      <c r="R68" s="258">
        <f t="shared" ref="R68:R69" si="83">+Q68-Q67</f>
        <v>-0.22110088938429939</v>
      </c>
      <c r="S68" s="256"/>
      <c r="T68" s="258"/>
      <c r="U68" s="257">
        <f>+'Ark1'!T285</f>
        <v>7.1243315508021396</v>
      </c>
      <c r="V68" s="431">
        <f t="shared" ref="V68:V69" si="84">+U68-U67</f>
        <v>-8.9138317836123804E-3</v>
      </c>
      <c r="W68" s="255">
        <f>+'Ark1'!U285</f>
        <v>39.87121212121211</v>
      </c>
      <c r="X68" s="256">
        <f t="shared" ref="X68:X69" si="85">+W68-W67</f>
        <v>-1.3576357239945764</v>
      </c>
      <c r="Y68" s="253">
        <f>+'Ark1'!W285</f>
        <v>17.736185383244212</v>
      </c>
      <c r="Z68" s="253">
        <f>+'Ark1'!X285</f>
        <v>97.593582887700563</v>
      </c>
      <c r="AA68" s="253">
        <f>+'Ark1'!Y285</f>
        <v>86.541889483065987</v>
      </c>
      <c r="AB68" s="255">
        <f>+'Ark1'!Z285</f>
        <v>63.235294117647058</v>
      </c>
      <c r="AC68" s="255">
        <f>+'Ark1'!AA285</f>
        <v>13.614067844413539</v>
      </c>
      <c r="AD68" s="257">
        <f>+'Ark1'!AB285</f>
        <v>1.9896467447271828</v>
      </c>
      <c r="AE68" s="257">
        <f>+'Ark1'!AC285</f>
        <v>1.8627495223787327</v>
      </c>
      <c r="AF68" s="253">
        <f>+'Ark1'!AD285</f>
        <v>70.27897025785542</v>
      </c>
      <c r="AG68" s="253">
        <f>+'Ark1'!AE285</f>
        <v>41.12351205487667</v>
      </c>
      <c r="AH68" s="253">
        <f>+'Ark1'!AF285</f>
        <v>43.558948076392035</v>
      </c>
      <c r="AI68" s="257">
        <f t="shared" ref="AI68:AI69" si="86">+W68/Q68</f>
        <v>4.9587651720888983</v>
      </c>
      <c r="AJ68" s="253">
        <f t="shared" ref="AJ68:AJ69" si="87">+G68/E68</f>
        <v>1.5475862068965518</v>
      </c>
      <c r="AK68" s="45"/>
      <c r="AL68" s="4"/>
      <c r="AM68" s="16"/>
      <c r="AN68" s="16"/>
      <c r="AO68" s="5"/>
      <c r="AP68" s="18"/>
    </row>
    <row r="69" spans="1:53" ht="15.6">
      <c r="A69" s="45"/>
      <c r="B69" s="251">
        <f>+'Ark1'!C286</f>
        <v>2018</v>
      </c>
      <c r="C69" s="251">
        <f>+'Ark1'!H286</f>
        <v>2</v>
      </c>
      <c r="D69" s="258" t="s">
        <v>7</v>
      </c>
      <c r="E69" s="251">
        <f>+'Ark1'!Q286</f>
        <v>1307</v>
      </c>
      <c r="F69" s="252">
        <f t="shared" si="80"/>
        <v>-143</v>
      </c>
      <c r="G69" s="416">
        <f>+'Ark1'!R286</f>
        <v>1979</v>
      </c>
      <c r="H69" s="254">
        <f t="shared" si="81"/>
        <v>-265</v>
      </c>
      <c r="I69" s="255">
        <f>+'Ark1'!AG286</f>
        <v>31.714743589743605</v>
      </c>
      <c r="J69" s="256">
        <f t="shared" si="82"/>
        <v>-1.4707045025367691</v>
      </c>
      <c r="K69" s="255">
        <f>+'Ark1'!AH286</f>
        <v>31.172807586610087</v>
      </c>
      <c r="L69" s="255"/>
      <c r="M69" s="256"/>
      <c r="N69" s="178"/>
      <c r="O69" s="178"/>
      <c r="P69" s="178"/>
      <c r="Q69" s="257">
        <f>+'Ark1'!S286</f>
        <v>8.1536129358261746</v>
      </c>
      <c r="R69" s="258">
        <f t="shared" si="83"/>
        <v>0.11306035115594426</v>
      </c>
      <c r="S69" s="256"/>
      <c r="T69" s="258"/>
      <c r="U69" s="257">
        <f>+'Ark1'!T286</f>
        <v>7.2329459322890353</v>
      </c>
      <c r="V69" s="431">
        <f t="shared" si="84"/>
        <v>0.10861438148689562</v>
      </c>
      <c r="W69" s="255">
        <f>+'Ark1'!U286</f>
        <v>41.13890853966651</v>
      </c>
      <c r="X69" s="256">
        <f t="shared" si="85"/>
        <v>1.2676964184543991</v>
      </c>
      <c r="Y69" s="253">
        <f>+'Ark1'!W286</f>
        <v>21.172309247094489</v>
      </c>
      <c r="Z69" s="253">
        <f>+'Ark1'!X286</f>
        <v>98.079838302172817</v>
      </c>
      <c r="AA69" s="253">
        <f>+'Ark1'!Y286</f>
        <v>89.994946942900441</v>
      </c>
      <c r="AB69" s="255">
        <f>+'Ark1'!Z286</f>
        <v>68.01414855987872</v>
      </c>
      <c r="AC69" s="255">
        <f>+'Ark1'!AA286</f>
        <v>12.872798291266056</v>
      </c>
      <c r="AD69" s="257">
        <f>+'Ark1'!AB286</f>
        <v>2.0498218002027873</v>
      </c>
      <c r="AE69" s="257">
        <f>+'Ark1'!AC286</f>
        <v>1.9242359902418065</v>
      </c>
      <c r="AF69" s="253">
        <f>+'Ark1'!AD286</f>
        <v>69.550438881450646</v>
      </c>
      <c r="AG69" s="253">
        <f>+'Ark1'!AE286</f>
        <v>47.999098556482117</v>
      </c>
      <c r="AH69" s="253">
        <f>+'Ark1'!AF286</f>
        <v>43.7772205708252</v>
      </c>
      <c r="AI69" s="257">
        <f t="shared" si="86"/>
        <v>5.0454821517104627</v>
      </c>
      <c r="AJ69" s="253">
        <f t="shared" si="87"/>
        <v>1.5141545524100994</v>
      </c>
      <c r="AK69" s="45"/>
      <c r="AL69" s="4"/>
      <c r="AM69" s="16"/>
      <c r="AN69" s="16"/>
      <c r="AO69" s="5"/>
      <c r="AP69" s="18"/>
    </row>
    <row r="70" spans="1:53" ht="15.6">
      <c r="A70" s="45"/>
      <c r="B70" s="251">
        <f>+'Ark1'!C287</f>
        <v>2019</v>
      </c>
      <c r="C70" s="251">
        <f>+'Ark1'!H287</f>
        <v>2</v>
      </c>
      <c r="D70" s="258" t="s">
        <v>7</v>
      </c>
      <c r="E70" s="251">
        <f>+'Ark1'!Q287</f>
        <v>1224</v>
      </c>
      <c r="F70" s="252">
        <f t="shared" ref="F70:F71" si="88">+E70-E69</f>
        <v>-83</v>
      </c>
      <c r="G70" s="416">
        <f>+'Ark1'!R287</f>
        <v>1880</v>
      </c>
      <c r="H70" s="254">
        <f t="shared" ref="H70:H71" si="89">+G70-G69</f>
        <v>-99</v>
      </c>
      <c r="I70" s="255">
        <f>+'Ark1'!AG287</f>
        <v>32.464168537385589</v>
      </c>
      <c r="J70" s="256">
        <f t="shared" ref="J70:J71" si="90">+I70-I69</f>
        <v>0.74942494764198386</v>
      </c>
      <c r="K70" s="255">
        <f>+'Ark1'!AH287</f>
        <v>32.249622742617461</v>
      </c>
      <c r="L70" s="255"/>
      <c r="M70" s="256"/>
      <c r="N70" s="178"/>
      <c r="O70" s="178"/>
      <c r="P70" s="178"/>
      <c r="Q70" s="257">
        <f>+'Ark1'!S287</f>
        <v>8.1356382978723385</v>
      </c>
      <c r="R70" s="258">
        <f t="shared" ref="R70:R71" si="91">+Q70-Q69</f>
        <v>-1.7974637953836137E-2</v>
      </c>
      <c r="S70" s="256"/>
      <c r="T70" s="258"/>
      <c r="U70" s="257">
        <f>+'Ark1'!T287</f>
        <v>7.4872340425531885</v>
      </c>
      <c r="V70" s="431">
        <f t="shared" ref="V70:V71" si="92">+U70-U69</f>
        <v>0.25428811026415321</v>
      </c>
      <c r="W70" s="255">
        <f>+'Ark1'!U287</f>
        <v>43.151436170212776</v>
      </c>
      <c r="X70" s="256">
        <f t="shared" ref="X70:X71" si="93">+W70-W69</f>
        <v>2.0125276305462663</v>
      </c>
      <c r="Y70" s="253">
        <f>+'Ark1'!W287</f>
        <v>24.893617021276597</v>
      </c>
      <c r="Z70" s="253">
        <f>+'Ark1'!X287</f>
        <v>98.67021276595743</v>
      </c>
      <c r="AA70" s="253">
        <f>+'Ark1'!Y287</f>
        <v>92.074468085106389</v>
      </c>
      <c r="AB70" s="255">
        <f>+'Ark1'!Z287</f>
        <v>70.957446808510639</v>
      </c>
      <c r="AC70" s="255">
        <f>+'Ark1'!AA287</f>
        <v>13.490592390395509</v>
      </c>
      <c r="AD70" s="257">
        <f>+'Ark1'!AB287</f>
        <v>1.8946189526009072</v>
      </c>
      <c r="AE70" s="257">
        <f>+'Ark1'!AC287</f>
        <v>1.9495899210135721</v>
      </c>
      <c r="AF70" s="253">
        <f>+'Ark1'!AD287</f>
        <v>69.215098239084611</v>
      </c>
      <c r="AG70" s="253">
        <f>+'Ark1'!AE287</f>
        <v>43.338665001410249</v>
      </c>
      <c r="AH70" s="253">
        <f>+'Ark1'!AF287</f>
        <v>40.001013052342039</v>
      </c>
      <c r="AI70" s="257">
        <f t="shared" ref="AI70:AI71" si="94">+W70/Q70</f>
        <v>5.3040013076168711</v>
      </c>
      <c r="AJ70" s="253">
        <f t="shared" ref="AJ70:AJ71" si="95">+G70/E70</f>
        <v>1.5359477124183007</v>
      </c>
      <c r="AK70" s="45"/>
      <c r="AL70" s="4"/>
      <c r="AM70" s="16"/>
      <c r="AN70" s="16"/>
      <c r="AO70" s="5"/>
      <c r="AP70" s="18"/>
    </row>
    <row r="71" spans="1:53" ht="15.6">
      <c r="A71" s="45"/>
      <c r="B71" s="251">
        <f>+'Ark1'!C288</f>
        <v>2020</v>
      </c>
      <c r="C71" s="251">
        <f>+'Ark1'!H288</f>
        <v>2</v>
      </c>
      <c r="D71" s="258" t="s">
        <v>7</v>
      </c>
      <c r="E71" s="251">
        <f>+'Ark1'!Q288</f>
        <v>1266</v>
      </c>
      <c r="F71" s="252">
        <f t="shared" si="88"/>
        <v>42</v>
      </c>
      <c r="G71" s="416">
        <f>+'Ark1'!R288</f>
        <v>2025.65</v>
      </c>
      <c r="H71" s="254">
        <f t="shared" si="89"/>
        <v>145.65000000000009</v>
      </c>
      <c r="I71" s="255">
        <f>+'Ark1'!AG288</f>
        <v>36.258759721836888</v>
      </c>
      <c r="J71" s="256">
        <f t="shared" si="90"/>
        <v>3.7945911844512992</v>
      </c>
      <c r="K71" s="255">
        <f>+'Ark1'!AH288</f>
        <v>35.208634814056161</v>
      </c>
      <c r="L71" s="255"/>
      <c r="M71" s="256"/>
      <c r="N71" s="178"/>
      <c r="O71" s="178"/>
      <c r="P71" s="178"/>
      <c r="Q71" s="257">
        <f>+'Ark1'!S288</f>
        <v>8.0223878754967526</v>
      </c>
      <c r="R71" s="258">
        <f t="shared" si="91"/>
        <v>-0.11325042237558591</v>
      </c>
      <c r="S71" s="256"/>
      <c r="T71" s="258"/>
      <c r="U71" s="257">
        <f>+'Ark1'!T288</f>
        <v>7.3349295287932286</v>
      </c>
      <c r="V71" s="431">
        <f t="shared" si="92"/>
        <v>-0.1523045137599599</v>
      </c>
      <c r="W71" s="255">
        <f>+'Ark1'!U288</f>
        <v>41.368745834670221</v>
      </c>
      <c r="X71" s="256">
        <f t="shared" si="93"/>
        <v>-1.7826903355425543</v>
      </c>
      <c r="Y71" s="253">
        <f>+'Ark1'!W288</f>
        <v>22.70876015106262</v>
      </c>
      <c r="Z71" s="253">
        <f>+'Ark1'!X288</f>
        <v>98.783106657122417</v>
      </c>
      <c r="AA71" s="253">
        <f>+'Ark1'!Y288</f>
        <v>90.884407474144098</v>
      </c>
      <c r="AB71" s="255">
        <f>+'Ark1'!Z288</f>
        <v>68.175647323081492</v>
      </c>
      <c r="AC71" s="255">
        <f>+'Ark1'!AA288</f>
        <v>12.997053586970104</v>
      </c>
      <c r="AD71" s="257">
        <f>+'Ark1'!AB288</f>
        <v>1.8134609287210088</v>
      </c>
      <c r="AE71" s="257">
        <f>+'Ark1'!AC288</f>
        <v>1.9000626298908796</v>
      </c>
      <c r="AF71" s="253">
        <f>+'Ark1'!AD288</f>
        <v>71.050032241210559</v>
      </c>
      <c r="AG71" s="253">
        <f>+'Ark1'!AE288</f>
        <v>40.975822667526245</v>
      </c>
      <c r="AH71" s="253">
        <f>+'Ark1'!AF288</f>
        <v>42.556773934513977</v>
      </c>
      <c r="AI71" s="257">
        <f t="shared" si="94"/>
        <v>5.1566623898883268</v>
      </c>
      <c r="AJ71" s="253">
        <f t="shared" si="95"/>
        <v>1.6000394944707741</v>
      </c>
      <c r="AK71" s="45"/>
      <c r="AL71" s="4"/>
      <c r="AM71" s="16"/>
      <c r="AN71" s="16"/>
      <c r="AO71" s="5"/>
      <c r="AP71" s="18"/>
    </row>
    <row r="72" spans="1:53" s="497" customFormat="1" ht="15.6">
      <c r="A72" s="45"/>
      <c r="B72" s="251">
        <f>+'Ark1'!C289</f>
        <v>2021</v>
      </c>
      <c r="C72" s="251">
        <f>+'Ark1'!H289</f>
        <v>2</v>
      </c>
      <c r="D72" s="258" t="s">
        <v>7</v>
      </c>
      <c r="E72" s="251">
        <f>+'Ark1'!Q289</f>
        <v>1261</v>
      </c>
      <c r="F72" s="252">
        <f t="shared" ref="F72:F75" si="96">+E72-E71</f>
        <v>-5</v>
      </c>
      <c r="G72" s="416">
        <f>+'Ark1'!R289</f>
        <v>1906</v>
      </c>
      <c r="H72" s="254">
        <f t="shared" ref="H72:H75" si="97">+G72-G71</f>
        <v>-119.65000000000009</v>
      </c>
      <c r="I72" s="255">
        <f>+'Ark1'!AG289</f>
        <v>35.519940365262755</v>
      </c>
      <c r="J72" s="256">
        <f t="shared" ref="J72:J75" si="98">+I72-I71</f>
        <v>-0.73881935657413322</v>
      </c>
      <c r="K72" s="255">
        <f>+'Ark1'!AH289</f>
        <v>34.650522017273396</v>
      </c>
      <c r="L72" s="255"/>
      <c r="M72" s="256"/>
      <c r="N72" s="178"/>
      <c r="O72" s="178"/>
      <c r="P72" s="178"/>
      <c r="Q72" s="257">
        <f>+'Ark1'!S289</f>
        <v>8.2633788037775435</v>
      </c>
      <c r="R72" s="258">
        <f t="shared" ref="R72:R75" si="99">+Q72-Q71</f>
        <v>0.24099092828079094</v>
      </c>
      <c r="S72" s="256"/>
      <c r="T72" s="258"/>
      <c r="U72" s="257">
        <f>+'Ark1'!T289</f>
        <v>7.3913955928646384</v>
      </c>
      <c r="V72" s="431">
        <f t="shared" ref="V72:V75" si="100">+U72-U71</f>
        <v>5.6466064071409861E-2</v>
      </c>
      <c r="W72" s="255">
        <f>+'Ark1'!U289</f>
        <v>43.058709338929752</v>
      </c>
      <c r="X72" s="256">
        <f t="shared" ref="X72:X75" si="101">+W72-W71</f>
        <v>1.6899635042595307</v>
      </c>
      <c r="Y72" s="253">
        <f>+'Ark1'!W289</f>
        <v>26.757607555089191</v>
      </c>
      <c r="Z72" s="253">
        <f>+'Ark1'!X289</f>
        <v>99.108079748163675</v>
      </c>
      <c r="AA72" s="253">
        <f>+'Ark1'!Y289</f>
        <v>93.231899265477423</v>
      </c>
      <c r="AB72" s="255">
        <f>+'Ark1'!Z289</f>
        <v>71.825813221406079</v>
      </c>
      <c r="AC72" s="255">
        <f>+'Ark1'!AA289</f>
        <v>12.732640187373361</v>
      </c>
      <c r="AD72" s="257">
        <f>+'Ark1'!AB289</f>
        <v>1.7830647655908423</v>
      </c>
      <c r="AE72" s="257">
        <f>+'Ark1'!AC289</f>
        <v>2.1008191686311406</v>
      </c>
      <c r="AF72" s="253">
        <f>+'Ark1'!AD289</f>
        <v>69.593323698604834</v>
      </c>
      <c r="AG72" s="253">
        <f>+'Ark1'!AE289</f>
        <v>40.983228242554624</v>
      </c>
      <c r="AH72" s="253">
        <f>+'Ark1'!AF289</f>
        <v>41.689821283796398</v>
      </c>
      <c r="AI72" s="257">
        <f t="shared" ref="AI72:AI75" si="102">+W72/Q72</f>
        <v>5.2107873015873087</v>
      </c>
      <c r="AJ72" s="253">
        <f t="shared" ref="AJ72:AJ75" si="103">+G72/E72</f>
        <v>1.5114988104678826</v>
      </c>
      <c r="AK72" s="45"/>
      <c r="AL72" s="4"/>
      <c r="AM72" s="16"/>
      <c r="AN72" s="16"/>
      <c r="AO72" s="5"/>
      <c r="AP72" s="18"/>
    </row>
    <row r="73" spans="1:53" s="497" customFormat="1" ht="15.6">
      <c r="A73" s="45"/>
      <c r="B73" s="251">
        <f>+'Ark1'!C290</f>
        <v>2022</v>
      </c>
      <c r="C73" s="251">
        <f>+'Ark1'!H290</f>
        <v>2</v>
      </c>
      <c r="D73" s="258" t="s">
        <v>7</v>
      </c>
      <c r="E73" s="251">
        <f>+'Ark1'!Q290</f>
        <v>1205</v>
      </c>
      <c r="F73" s="252">
        <f t="shared" si="96"/>
        <v>-56</v>
      </c>
      <c r="G73" s="416">
        <f>+'Ark1'!R290</f>
        <v>1862</v>
      </c>
      <c r="H73" s="254">
        <f t="shared" si="97"/>
        <v>-44</v>
      </c>
      <c r="I73" s="255">
        <f>+'Ark1'!AG290</f>
        <v>34.901593252108711</v>
      </c>
      <c r="J73" s="256">
        <f t="shared" si="98"/>
        <v>-0.61834711315404434</v>
      </c>
      <c r="K73" s="255">
        <f>+'Ark1'!AH290</f>
        <v>34.275309175998395</v>
      </c>
      <c r="L73" s="255"/>
      <c r="M73" s="256"/>
      <c r="N73" s="178"/>
      <c r="O73" s="178"/>
      <c r="P73" s="178"/>
      <c r="Q73" s="257">
        <f>+'Ark1'!S290</f>
        <v>8.1374865735767976</v>
      </c>
      <c r="R73" s="258">
        <f t="shared" si="99"/>
        <v>-0.12589223020074591</v>
      </c>
      <c r="S73" s="256"/>
      <c r="T73" s="258"/>
      <c r="U73" s="257">
        <f>+'Ark1'!T290</f>
        <v>7.4731471535982816</v>
      </c>
      <c r="V73" s="431">
        <f t="shared" si="100"/>
        <v>8.1751560733643203E-2</v>
      </c>
      <c r="W73" s="255">
        <f>+'Ark1'!U290</f>
        <v>42.517293233082718</v>
      </c>
      <c r="X73" s="256">
        <f t="shared" si="101"/>
        <v>-0.54141610584703415</v>
      </c>
      <c r="Y73" s="253">
        <f>+'Ark1'!W290</f>
        <v>26.047261009667025</v>
      </c>
      <c r="Z73" s="253">
        <f>+'Ark1'!X290</f>
        <v>98.979591836734684</v>
      </c>
      <c r="AA73" s="253">
        <f>+'Ark1'!Y290</f>
        <v>94.146079484425357</v>
      </c>
      <c r="AB73" s="255">
        <f>+'Ark1'!Z290</f>
        <v>69.49516648764768</v>
      </c>
      <c r="AC73" s="255">
        <f>+'Ark1'!AA290</f>
        <v>12.847484324499296</v>
      </c>
      <c r="AD73" s="257">
        <f>+'Ark1'!AB290</f>
        <v>1.9130962858992624</v>
      </c>
      <c r="AE73" s="257">
        <f>+'Ark1'!AC290</f>
        <v>2.0107334642550034</v>
      </c>
      <c r="AF73" s="253">
        <f>+'Ark1'!AD290</f>
        <v>71.748469616582398</v>
      </c>
      <c r="AG73" s="253">
        <f>+'Ark1'!AE290</f>
        <v>47.113282384033802</v>
      </c>
      <c r="AH73" s="253">
        <f>+'Ark1'!AF290</f>
        <v>47.39720051872208</v>
      </c>
      <c r="AI73" s="257">
        <f t="shared" si="102"/>
        <v>5.2248680042238673</v>
      </c>
      <c r="AJ73" s="253">
        <f t="shared" si="103"/>
        <v>1.5452282157676349</v>
      </c>
      <c r="AK73" s="45"/>
      <c r="AL73" s="4"/>
      <c r="AM73" s="16"/>
      <c r="AN73" s="16"/>
      <c r="AO73" s="5"/>
      <c r="AP73" s="18"/>
    </row>
    <row r="74" spans="1:53" ht="15.6">
      <c r="A74" s="45"/>
      <c r="B74" s="251">
        <f>+'Ark1'!C291</f>
        <v>2023</v>
      </c>
      <c r="C74" s="251">
        <f>+'Ark1'!H291</f>
        <v>2</v>
      </c>
      <c r="D74" s="258" t="s">
        <v>7</v>
      </c>
      <c r="E74" s="251">
        <f>+'Ark1'!Q291</f>
        <v>1243</v>
      </c>
      <c r="F74" s="252">
        <f t="shared" si="96"/>
        <v>38</v>
      </c>
      <c r="G74" s="416">
        <f>+'Ark1'!R291</f>
        <v>1971</v>
      </c>
      <c r="H74" s="254">
        <f t="shared" si="97"/>
        <v>109</v>
      </c>
      <c r="I74" s="255">
        <f>+'Ark1'!AG291</f>
        <v>37.969562704681181</v>
      </c>
      <c r="J74" s="256">
        <f t="shared" si="98"/>
        <v>3.0679694525724699</v>
      </c>
      <c r="K74" s="255">
        <f>+'Ark1'!AH291</f>
        <v>36.087217933223293</v>
      </c>
      <c r="L74" s="255"/>
      <c r="M74" s="256"/>
      <c r="N74" s="178"/>
      <c r="O74" s="178"/>
      <c r="P74" s="178"/>
      <c r="Q74" s="257">
        <f>+'Ark1'!S291</f>
        <v>7.8944698122780324</v>
      </c>
      <c r="R74" s="258">
        <f t="shared" si="99"/>
        <v>-0.24301676129876526</v>
      </c>
      <c r="S74" s="256"/>
      <c r="T74" s="258"/>
      <c r="U74" s="257">
        <f>+'Ark1'!T291</f>
        <v>7.2460679857940145</v>
      </c>
      <c r="V74" s="431">
        <f t="shared" si="100"/>
        <v>-0.22707916780426718</v>
      </c>
      <c r="W74" s="255">
        <f>+'Ark1'!U291</f>
        <v>40.010740740740722</v>
      </c>
      <c r="X74" s="256">
        <f t="shared" si="101"/>
        <v>-2.5065524923419957</v>
      </c>
      <c r="Y74" s="253">
        <f>+'Ark1'!W291</f>
        <v>22.932521562658543</v>
      </c>
      <c r="Z74" s="253">
        <f>+'Ark1'!X291</f>
        <v>98.477929984779294</v>
      </c>
      <c r="AA74" s="253">
        <f>+'Ark1'!Y291</f>
        <v>89.44698122780315</v>
      </c>
      <c r="AB74" s="255">
        <f>+'Ark1'!Z291</f>
        <v>63.064434297311003</v>
      </c>
      <c r="AC74" s="255">
        <f>+'Ark1'!AA291</f>
        <v>12.824163193070223</v>
      </c>
      <c r="AD74" s="257">
        <f>+'Ark1'!AB291</f>
        <v>1.8607060902283847</v>
      </c>
      <c r="AE74" s="257">
        <f>+'Ark1'!AC291</f>
        <v>2.0035049231566879</v>
      </c>
      <c r="AF74" s="253">
        <f>+'Ark1'!AD291</f>
        <v>72.816836815393003</v>
      </c>
      <c r="AG74" s="253">
        <f>+'Ark1'!AE291</f>
        <v>47.164593293903266</v>
      </c>
      <c r="AH74" s="253">
        <f>+'Ark1'!AF291</f>
        <v>48.41180618309351</v>
      </c>
      <c r="AI74" s="257">
        <f t="shared" si="102"/>
        <v>5.0681985861182488</v>
      </c>
      <c r="AJ74" s="253">
        <f t="shared" si="103"/>
        <v>1.585679806918745</v>
      </c>
      <c r="AK74" s="45"/>
      <c r="AL74" s="4"/>
      <c r="AM74" s="16"/>
      <c r="AN74" s="16"/>
      <c r="AO74" s="5"/>
      <c r="AP74" s="18"/>
    </row>
    <row r="75" spans="1:53" ht="15.6">
      <c r="A75" s="45"/>
      <c r="B75" s="99">
        <f>+'Ark1'!C292</f>
        <v>2024</v>
      </c>
      <c r="C75" s="99">
        <f>+'Ark1'!H292</f>
        <v>2</v>
      </c>
      <c r="D75" s="100" t="s">
        <v>7</v>
      </c>
      <c r="E75" s="99">
        <f>+'Ark1'!Q292</f>
        <v>1181</v>
      </c>
      <c r="F75" s="99">
        <f t="shared" si="96"/>
        <v>-62</v>
      </c>
      <c r="G75" s="384">
        <f>+'Ark1'!R292</f>
        <v>1820</v>
      </c>
      <c r="H75" s="106">
        <f t="shared" si="97"/>
        <v>-151</v>
      </c>
      <c r="I75" s="101">
        <f>+'Ark1'!AG292</f>
        <v>38.243328430342501</v>
      </c>
      <c r="J75" s="101">
        <f t="shared" si="98"/>
        <v>0.2737657256613204</v>
      </c>
      <c r="K75" s="101">
        <f>+'Ark1'!AH292</f>
        <v>37.054324651197597</v>
      </c>
      <c r="L75" s="101"/>
      <c r="M75" s="101"/>
      <c r="N75" s="500"/>
      <c r="O75" s="500"/>
      <c r="P75" s="500"/>
      <c r="Q75" s="100">
        <f>+'Ark1'!S292</f>
        <v>7.9956043956043956</v>
      </c>
      <c r="R75" s="100">
        <f t="shared" si="99"/>
        <v>0.10113458332636327</v>
      </c>
      <c r="S75" s="101"/>
      <c r="T75" s="100"/>
      <c r="U75" s="100">
        <f>+'Ark1'!T292</f>
        <v>7.3857142857142879</v>
      </c>
      <c r="V75" s="427">
        <f t="shared" si="100"/>
        <v>0.13964629992027344</v>
      </c>
      <c r="W75" s="101">
        <f>+'Ark1'!U292</f>
        <v>40.822362637362659</v>
      </c>
      <c r="X75" s="101">
        <f t="shared" si="101"/>
        <v>0.8116218966219364</v>
      </c>
      <c r="Y75" s="106">
        <f>+'Ark1'!W292</f>
        <v>26.593406593406595</v>
      </c>
      <c r="Z75" s="106">
        <f>+'Ark1'!X292</f>
        <v>97.857142857142875</v>
      </c>
      <c r="AA75" s="106">
        <f>+'Ark1'!Y292</f>
        <v>90.109890109890117</v>
      </c>
      <c r="AB75" s="101">
        <f>+'Ark1'!Z292</f>
        <v>65.054945054945065</v>
      </c>
      <c r="AC75" s="101">
        <f>+'Ark1'!AA292</f>
        <v>13.085528871486856</v>
      </c>
      <c r="AD75" s="100">
        <f>+'Ark1'!AB292</f>
        <v>1.9019892471421644</v>
      </c>
      <c r="AE75" s="100">
        <f>+'Ark1'!AC292</f>
        <v>2.0029138898703223</v>
      </c>
      <c r="AF75" s="106">
        <f>+'Ark1'!AD292</f>
        <v>79.129904423435804</v>
      </c>
      <c r="AG75" s="106">
        <f>+'Ark1'!AE292</f>
        <v>49.36131107016481</v>
      </c>
      <c r="AH75" s="106">
        <f>+'Ark1'!AF292</f>
        <v>55.876282144319966</v>
      </c>
      <c r="AI75" s="100">
        <f t="shared" si="102"/>
        <v>5.1056006047278748</v>
      </c>
      <c r="AJ75" s="106">
        <f t="shared" si="103"/>
        <v>1.5410668924640136</v>
      </c>
      <c r="AK75" s="45"/>
      <c r="AL75" s="4"/>
      <c r="AM75" s="16"/>
      <c r="AN75" s="16"/>
      <c r="AO75" s="5"/>
      <c r="AP75" s="18"/>
    </row>
    <row r="76" spans="1:53" ht="15.6">
      <c r="A76" s="45"/>
      <c r="B76" s="45"/>
      <c r="C76" s="45"/>
      <c r="D76" s="45"/>
      <c r="E76" s="45"/>
      <c r="F76" s="45"/>
      <c r="G76" s="391"/>
      <c r="H76" s="71"/>
      <c r="I76" s="90"/>
      <c r="J76" s="71"/>
      <c r="K76" s="90"/>
      <c r="L76" s="90"/>
      <c r="M76" s="71"/>
      <c r="N76" s="178"/>
      <c r="O76" s="178"/>
      <c r="P76" s="178"/>
      <c r="Q76" s="45"/>
      <c r="R76" s="71"/>
      <c r="S76" s="90"/>
      <c r="T76" s="71"/>
      <c r="U76" s="45"/>
      <c r="V76" s="422"/>
      <c r="W76" s="90"/>
      <c r="X76" s="90"/>
      <c r="Y76" s="71"/>
      <c r="Z76" s="71"/>
      <c r="AA76" s="71"/>
      <c r="AB76" s="90"/>
      <c r="AC76" s="90"/>
      <c r="AD76" s="45"/>
      <c r="AE76" s="45"/>
      <c r="AF76" s="45"/>
      <c r="AG76" s="45"/>
      <c r="AH76" s="45"/>
      <c r="AI76" s="45"/>
      <c r="AJ76" s="45"/>
      <c r="AK76" s="45"/>
      <c r="AL76" s="4"/>
      <c r="AM76" s="16"/>
      <c r="AN76" s="16"/>
      <c r="AO76" s="5"/>
      <c r="AP76" s="18"/>
    </row>
    <row r="77" spans="1:53" ht="15.6">
      <c r="A77" s="45"/>
      <c r="B77" s="45"/>
      <c r="C77" s="45"/>
      <c r="D77" s="45"/>
      <c r="E77" s="45"/>
      <c r="F77" s="45"/>
      <c r="G77" s="391"/>
      <c r="H77" s="71"/>
      <c r="I77" s="71"/>
      <c r="J77" s="71"/>
      <c r="K77" s="90"/>
      <c r="L77" s="90"/>
      <c r="M77" s="71"/>
      <c r="N77" s="71"/>
      <c r="O77" s="71"/>
      <c r="P77" s="71"/>
      <c r="Q77" s="45"/>
      <c r="R77" s="71"/>
      <c r="S77" s="90"/>
      <c r="T77" s="71"/>
      <c r="U77" s="45"/>
      <c r="V77" s="422"/>
      <c r="W77" s="90"/>
      <c r="X77" s="90"/>
      <c r="Y77" s="71"/>
      <c r="Z77" s="71"/>
      <c r="AA77" s="71"/>
      <c r="AB77" s="90"/>
      <c r="AC77" s="90"/>
      <c r="AD77" s="45"/>
      <c r="AE77" s="45"/>
      <c r="AF77" s="45"/>
      <c r="AG77" s="45"/>
      <c r="AH77" s="45"/>
      <c r="AI77" s="45"/>
      <c r="AJ77" s="45"/>
      <c r="AK77" s="45"/>
      <c r="AL77" s="4"/>
      <c r="AM77" s="18"/>
      <c r="AN77" s="18"/>
      <c r="AO77" s="5"/>
      <c r="AP77" s="18"/>
    </row>
    <row r="78" spans="1:53">
      <c r="AW78" s="13"/>
      <c r="AX78" s="13"/>
    </row>
    <row r="79" spans="1:53" ht="15.6">
      <c r="AW79" s="5"/>
      <c r="AX79" s="18"/>
      <c r="AY79" s="18"/>
      <c r="BA79" s="18"/>
    </row>
    <row r="80" spans="1:53">
      <c r="AW80" s="13"/>
      <c r="AX80" s="13"/>
    </row>
    <row r="81" spans="49:53">
      <c r="AW81" s="13"/>
      <c r="AX81" s="13"/>
    </row>
    <row r="82" spans="49:53" ht="15.6">
      <c r="AW82" s="2"/>
      <c r="AX82" s="5"/>
      <c r="AY82" s="5"/>
    </row>
    <row r="83" spans="49:53">
      <c r="AW83" s="4"/>
      <c r="AX83" s="4"/>
      <c r="AY83" s="4"/>
      <c r="AZ83" s="4"/>
      <c r="BA83" s="4"/>
    </row>
    <row r="84" spans="49:53" ht="15.6">
      <c r="AW84" s="4"/>
      <c r="AX84" s="13"/>
      <c r="AY84" s="13"/>
      <c r="AZ84" s="1"/>
      <c r="BA84" s="5"/>
    </row>
    <row r="85" spans="49:53" ht="15.6">
      <c r="AW85" s="4"/>
      <c r="AX85" s="13"/>
      <c r="AY85" s="13"/>
      <c r="AZ85" s="1"/>
      <c r="BA85" s="5"/>
    </row>
    <row r="86" spans="49:53" ht="15.6">
      <c r="AW86" s="4"/>
      <c r="AX86" s="13"/>
      <c r="AY86" s="13"/>
      <c r="AZ86" s="1"/>
      <c r="BA86" s="5"/>
    </row>
    <row r="87" spans="49:53" ht="15.6">
      <c r="AW87" s="4"/>
      <c r="AX87" s="13"/>
      <c r="AY87" s="13"/>
      <c r="AZ87" s="1"/>
      <c r="BA87" s="5"/>
    </row>
    <row r="88" spans="49:53" ht="15.6">
      <c r="AW88" s="4"/>
      <c r="AX88" s="13"/>
      <c r="AY88" s="13"/>
      <c r="AZ88" s="13"/>
      <c r="BA88" s="5"/>
    </row>
    <row r="89" spans="49:53" ht="15.6">
      <c r="AW89" s="4"/>
      <c r="AX89" s="13"/>
      <c r="AY89" s="13"/>
      <c r="AZ89" s="13"/>
      <c r="BA89" s="5"/>
    </row>
    <row r="90" spans="49:53" ht="15.6">
      <c r="AW90" s="4"/>
      <c r="AX90" s="13"/>
      <c r="AY90" s="13"/>
      <c r="AZ90" s="13"/>
      <c r="BA90" s="5"/>
    </row>
    <row r="91" spans="49:53" ht="15.6">
      <c r="AW91" s="4"/>
      <c r="AX91" s="13"/>
      <c r="AY91" s="13"/>
      <c r="AZ91" s="13"/>
      <c r="BA91" s="5"/>
    </row>
    <row r="92" spans="49:53" ht="15.6">
      <c r="AW92" s="4"/>
      <c r="AX92" s="13"/>
      <c r="AY92" s="13"/>
      <c r="AZ92" s="5"/>
      <c r="BA92" s="5"/>
    </row>
    <row r="93" spans="49:53" ht="15.6">
      <c r="AW93" s="4"/>
      <c r="AX93" s="13"/>
      <c r="AY93" s="13"/>
      <c r="AZ93" s="5"/>
      <c r="BA93" s="5"/>
    </row>
    <row r="94" spans="49:53" ht="15.6">
      <c r="AW94" s="4"/>
      <c r="AX94" s="13"/>
      <c r="AY94" s="13"/>
      <c r="AZ94" s="5"/>
      <c r="BA94" s="5"/>
    </row>
    <row r="95" spans="49:53" ht="15.6">
      <c r="AW95" s="4"/>
      <c r="AX95" s="13"/>
      <c r="AY95" s="13"/>
      <c r="AZ95" s="5"/>
      <c r="BA95" s="5"/>
    </row>
    <row r="96" spans="49:53" ht="15.6">
      <c r="AW96" s="4"/>
      <c r="AX96" s="13"/>
      <c r="AY96" s="13"/>
      <c r="AZ96" s="5"/>
      <c r="BA96" s="5"/>
    </row>
    <row r="97" spans="49:53" ht="15.6">
      <c r="AW97" s="4"/>
      <c r="AX97" s="13"/>
      <c r="AY97" s="13"/>
      <c r="AZ97" s="5"/>
      <c r="BA97" s="5"/>
    </row>
    <row r="98" spans="49:53" ht="15.6">
      <c r="AW98" s="4"/>
      <c r="AX98" s="13"/>
      <c r="AY98" s="13"/>
      <c r="AZ98" s="5"/>
      <c r="BA98" s="5"/>
    </row>
    <row r="99" spans="49:53" ht="15.6">
      <c r="AW99" s="4"/>
      <c r="AX99" s="13"/>
      <c r="AY99" s="13"/>
      <c r="AZ99" s="5"/>
      <c r="BA99" s="5"/>
    </row>
    <row r="100" spans="49:53" ht="15.6">
      <c r="AW100" s="4"/>
      <c r="AX100" s="5"/>
      <c r="AY100" s="5"/>
      <c r="AZ100" s="5"/>
      <c r="BA100" s="5"/>
    </row>
    <row r="101" spans="49:53">
      <c r="AW101" s="13"/>
      <c r="AX101" s="13"/>
    </row>
    <row r="102" spans="49:53" ht="15.6">
      <c r="AW102" s="5"/>
      <c r="AX102" s="5"/>
      <c r="AY102" s="5"/>
      <c r="BA102" s="5"/>
    </row>
    <row r="103" spans="49:53">
      <c r="AW103" s="13"/>
      <c r="AX103" s="13"/>
    </row>
    <row r="104" spans="49:53">
      <c r="AW104" s="13"/>
      <c r="AX104" s="13"/>
    </row>
    <row r="105" spans="49:53" ht="15.6">
      <c r="AW105" s="2"/>
      <c r="AX105" s="5"/>
      <c r="AY105" s="5"/>
      <c r="BA105" s="2"/>
    </row>
    <row r="106" spans="49:53">
      <c r="AW106" s="4"/>
      <c r="AX106" s="4"/>
      <c r="AY106" s="4"/>
      <c r="AZ106" s="4"/>
      <c r="BA106" s="4"/>
    </row>
    <row r="107" spans="49:53" ht="15.6">
      <c r="AW107" s="4"/>
      <c r="AX107" s="13"/>
      <c r="AY107" s="13"/>
      <c r="AZ107" s="1"/>
      <c r="BA107" s="5"/>
    </row>
    <row r="108" spans="49:53" ht="15.6">
      <c r="AW108" s="4"/>
      <c r="AX108" s="13"/>
      <c r="AY108" s="13"/>
      <c r="AZ108" s="1"/>
      <c r="BA108" s="5"/>
    </row>
    <row r="109" spans="49:53" ht="15.6">
      <c r="AW109" s="4"/>
      <c r="AX109" s="13"/>
      <c r="AY109" s="13"/>
      <c r="AZ109" s="1"/>
      <c r="BA109" s="5"/>
    </row>
    <row r="110" spans="49:53" ht="15.6">
      <c r="AW110" s="4"/>
      <c r="AX110" s="13"/>
      <c r="AY110" s="13"/>
      <c r="AZ110" s="1"/>
      <c r="BA110" s="5"/>
    </row>
    <row r="111" spans="49:53" ht="15.6">
      <c r="AW111" s="4"/>
      <c r="AX111" s="13"/>
      <c r="AY111" s="13"/>
      <c r="AZ111" s="13"/>
      <c r="BA111" s="5"/>
    </row>
    <row r="112" spans="49:53" ht="15.6">
      <c r="AW112" s="4"/>
      <c r="AX112" s="13"/>
      <c r="AY112" s="13"/>
      <c r="AZ112" s="13"/>
      <c r="BA112" s="5"/>
    </row>
    <row r="113" spans="49:53" ht="15.6">
      <c r="AW113" s="4"/>
      <c r="AX113" s="13"/>
      <c r="AY113" s="13"/>
      <c r="AZ113" s="13"/>
      <c r="BA113" s="5"/>
    </row>
    <row r="114" spans="49:53" ht="15.6">
      <c r="AW114" s="4"/>
      <c r="AX114" s="13"/>
      <c r="AY114" s="13"/>
      <c r="AZ114" s="13"/>
      <c r="BA114" s="5"/>
    </row>
    <row r="115" spans="49:53" ht="15.6">
      <c r="AW115" s="4"/>
      <c r="AX115" s="13"/>
      <c r="AY115" s="13"/>
      <c r="AZ115" s="5"/>
      <c r="BA115" s="5"/>
    </row>
    <row r="116" spans="49:53" ht="15.6">
      <c r="AW116" s="4"/>
      <c r="AX116" s="13"/>
      <c r="AY116" s="13"/>
      <c r="AZ116" s="5"/>
      <c r="BA116" s="5"/>
    </row>
    <row r="117" spans="49:53" ht="15.6">
      <c r="AW117" s="4"/>
      <c r="AX117" s="13"/>
      <c r="AY117" s="13"/>
      <c r="AZ117" s="5"/>
      <c r="BA117" s="5"/>
    </row>
    <row r="118" spans="49:53" ht="15.6">
      <c r="AW118" s="4"/>
      <c r="AX118" s="13"/>
      <c r="AY118" s="13"/>
      <c r="AZ118" s="5"/>
      <c r="BA118" s="5"/>
    </row>
    <row r="119" spans="49:53" ht="15.6">
      <c r="AW119" s="4"/>
      <c r="AX119" s="13"/>
      <c r="AY119" s="13"/>
      <c r="AZ119" s="5"/>
      <c r="BA119" s="5"/>
    </row>
    <row r="120" spans="49:53" ht="15.6">
      <c r="AW120" s="4"/>
      <c r="AX120" s="13"/>
      <c r="AY120" s="13"/>
      <c r="AZ120" s="5"/>
      <c r="BA120" s="5"/>
    </row>
    <row r="121" spans="49:53" ht="15.6">
      <c r="AW121" s="4"/>
      <c r="AX121" s="13"/>
      <c r="AY121" s="13"/>
      <c r="AZ121" s="5"/>
      <c r="BA121" s="5"/>
    </row>
    <row r="122" spans="49:53" ht="15.6">
      <c r="AW122" s="4"/>
      <c r="AX122" s="13"/>
      <c r="AY122" s="13"/>
      <c r="AZ122" s="5"/>
      <c r="BA122" s="5"/>
    </row>
    <row r="123" spans="49:53" ht="15.6">
      <c r="AW123" s="4"/>
      <c r="AX123" s="5"/>
      <c r="AY123" s="5"/>
      <c r="AZ123" s="5"/>
      <c r="BA123" s="5"/>
    </row>
    <row r="124" spans="49:53">
      <c r="AW124" s="13"/>
      <c r="AX124" s="13"/>
    </row>
    <row r="125" spans="49:53" ht="15.6">
      <c r="AW125" s="5"/>
      <c r="AX125" s="5"/>
      <c r="AY125" s="5"/>
      <c r="BA125" s="5"/>
    </row>
    <row r="126" spans="49:53">
      <c r="AW126" s="13"/>
      <c r="AX126" s="13"/>
    </row>
    <row r="127" spans="49:53">
      <c r="AW127" s="13"/>
      <c r="AX127" s="13"/>
    </row>
    <row r="128" spans="49:53">
      <c r="AW128" s="13"/>
      <c r="AX128" s="13"/>
    </row>
    <row r="129" spans="49:50">
      <c r="AW129" s="13"/>
      <c r="AX129" s="13"/>
    </row>
    <row r="130" spans="49:50">
      <c r="AW130" s="13"/>
      <c r="AX130" s="13"/>
    </row>
    <row r="131" spans="49:50">
      <c r="AW131" s="13"/>
      <c r="AX131" s="13"/>
    </row>
    <row r="132" spans="49:50">
      <c r="AW132" s="13"/>
      <c r="AX132" s="13"/>
    </row>
    <row r="133" spans="49:50">
      <c r="AW133" s="13"/>
      <c r="AX133" s="13"/>
    </row>
    <row r="134" spans="49:50">
      <c r="AW134" s="13"/>
      <c r="AX134" s="13"/>
    </row>
    <row r="135" spans="49:50">
      <c r="AW135" s="13"/>
      <c r="AX135" s="13"/>
    </row>
    <row r="136" spans="49:50">
      <c r="AW136" s="13"/>
      <c r="AX136" s="13"/>
    </row>
    <row r="137" spans="49:50">
      <c r="AW137" s="13"/>
      <c r="AX137" s="13"/>
    </row>
    <row r="138" spans="49:50">
      <c r="AW138" s="13"/>
      <c r="AX138" s="13"/>
    </row>
    <row r="139" spans="49:50">
      <c r="AW139" s="13"/>
      <c r="AX139" s="13"/>
    </row>
    <row r="140" spans="49:50">
      <c r="AW140" s="13"/>
      <c r="AX140" s="13"/>
    </row>
    <row r="141" spans="49:50">
      <c r="AW141" s="13"/>
      <c r="AX141" s="13"/>
    </row>
    <row r="142" spans="49:50">
      <c r="AW142" s="13"/>
      <c r="AX142" s="13"/>
    </row>
    <row r="143" spans="49:50">
      <c r="AW143" s="13"/>
      <c r="AX143" s="13"/>
    </row>
    <row r="144" spans="49:50">
      <c r="AW144" s="13"/>
      <c r="AX144" s="13"/>
    </row>
    <row r="145" spans="49:50">
      <c r="AW145" s="13"/>
      <c r="AX145" s="13"/>
    </row>
    <row r="146" spans="49:50">
      <c r="AW146" s="13"/>
      <c r="AX146" s="13"/>
    </row>
    <row r="147" spans="49:50">
      <c r="AW147" s="13"/>
      <c r="AX147" s="13"/>
    </row>
    <row r="148" spans="49:50">
      <c r="AW148" s="13"/>
      <c r="AX148" s="13"/>
    </row>
    <row r="149" spans="49:50">
      <c r="AW149" s="13"/>
      <c r="AX149" s="13"/>
    </row>
    <row r="150" spans="49:50">
      <c r="AW150" s="13"/>
      <c r="AX150" s="13"/>
    </row>
    <row r="151" spans="49:50">
      <c r="AW151" s="13"/>
      <c r="AX151" s="13"/>
    </row>
    <row r="152" spans="49:50">
      <c r="AW152" s="13"/>
      <c r="AX152" s="13"/>
    </row>
    <row r="153" spans="49:50">
      <c r="AW153" s="13"/>
      <c r="AX153" s="13"/>
    </row>
    <row r="154" spans="49:50">
      <c r="AW154" s="13"/>
      <c r="AX154" s="13"/>
    </row>
    <row r="155" spans="49:50">
      <c r="AW155" s="13"/>
      <c r="AX155" s="13"/>
    </row>
    <row r="156" spans="49:50">
      <c r="AW156" s="13"/>
      <c r="AX156" s="13"/>
    </row>
    <row r="157" spans="49:50">
      <c r="AW157" s="13"/>
      <c r="AX157" s="13"/>
    </row>
    <row r="158" spans="49:50">
      <c r="AW158" s="13"/>
      <c r="AX158" s="13"/>
    </row>
    <row r="159" spans="49:50">
      <c r="AW159" s="13"/>
      <c r="AX159" s="13"/>
    </row>
    <row r="160" spans="49:50">
      <c r="AW160" s="13"/>
      <c r="AX160" s="13"/>
    </row>
    <row r="161" spans="49:50">
      <c r="AW161" s="13"/>
      <c r="AX161" s="13"/>
    </row>
    <row r="162" spans="49:50">
      <c r="AW162" s="13"/>
      <c r="AX162" s="13"/>
    </row>
    <row r="163" spans="49:50">
      <c r="AW163" s="13"/>
      <c r="AX163" s="13"/>
    </row>
    <row r="164" spans="49:50">
      <c r="AW164" s="13"/>
      <c r="AX164" s="13"/>
    </row>
    <row r="165" spans="49:50">
      <c r="AW165" s="13"/>
      <c r="AX165" s="13"/>
    </row>
    <row r="166" spans="49:50">
      <c r="AW166" s="13"/>
      <c r="AX166" s="13"/>
    </row>
    <row r="167" spans="49:50">
      <c r="AW167" s="13"/>
      <c r="AX167" s="13"/>
    </row>
    <row r="168" spans="49:50">
      <c r="AW168" s="13"/>
      <c r="AX168" s="13"/>
    </row>
    <row r="169" spans="49:50">
      <c r="AW169" s="13"/>
      <c r="AX169" s="13"/>
    </row>
    <row r="170" spans="49:50">
      <c r="AW170" s="13"/>
      <c r="AX170" s="13"/>
    </row>
    <row r="171" spans="49:50">
      <c r="AW171" s="13"/>
      <c r="AX171" s="13"/>
    </row>
    <row r="172" spans="49:50">
      <c r="AW172" s="13"/>
      <c r="AX172" s="13"/>
    </row>
    <row r="173" spans="49:50">
      <c r="AW173" s="13"/>
      <c r="AX173" s="13"/>
    </row>
    <row r="174" spans="49:50">
      <c r="AW174" s="13"/>
      <c r="AX174" s="13"/>
    </row>
    <row r="175" spans="49:50">
      <c r="AW175" s="13"/>
      <c r="AX175" s="13"/>
    </row>
    <row r="176" spans="49:50">
      <c r="AW176" s="13"/>
      <c r="AX176" s="13"/>
    </row>
    <row r="177" spans="49:50">
      <c r="AW177" s="13"/>
      <c r="AX177" s="13"/>
    </row>
    <row r="178" spans="49:50">
      <c r="AW178" s="13"/>
      <c r="AX178" s="13"/>
    </row>
    <row r="179" spans="49:50">
      <c r="AW179" s="13"/>
      <c r="AX179" s="13"/>
    </row>
    <row r="180" spans="49:50">
      <c r="AW180" s="13"/>
      <c r="AX180" s="13"/>
    </row>
    <row r="202" spans="9:48">
      <c r="I202" s="161"/>
      <c r="K202" s="161"/>
      <c r="L202" s="161"/>
      <c r="Q202" s="14"/>
      <c r="U202" s="14"/>
      <c r="W202" s="161"/>
      <c r="AV202" s="14"/>
    </row>
    <row r="203" spans="9:48">
      <c r="I203" s="161"/>
      <c r="K203" s="161"/>
      <c r="L203" s="161"/>
      <c r="Q203" s="14"/>
      <c r="U203" s="14"/>
      <c r="W203" s="161"/>
      <c r="Y203" s="75"/>
      <c r="Z203" s="75"/>
      <c r="AA203" s="75"/>
      <c r="AB203" s="161"/>
      <c r="AC203" s="161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</row>
    <row r="204" spans="9:48">
      <c r="I204" s="161"/>
      <c r="K204" s="161"/>
      <c r="L204" s="161"/>
      <c r="Q204" s="14"/>
      <c r="U204" s="14"/>
      <c r="W204" s="161"/>
      <c r="Y204" s="75"/>
      <c r="Z204" s="75"/>
      <c r="AA204" s="75"/>
      <c r="AB204" s="161"/>
      <c r="AC204" s="161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</row>
    <row r="205" spans="9:48">
      <c r="I205" s="161"/>
      <c r="K205" s="161"/>
      <c r="L205" s="161"/>
      <c r="Q205" s="14"/>
      <c r="U205" s="14"/>
      <c r="W205" s="161"/>
      <c r="Y205" s="75"/>
      <c r="Z205" s="75"/>
      <c r="AA205" s="75"/>
      <c r="AB205" s="161"/>
      <c r="AC205" s="161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</row>
    <row r="206" spans="9:48">
      <c r="I206" s="161"/>
      <c r="K206" s="161"/>
      <c r="L206" s="161"/>
      <c r="Q206" s="14"/>
      <c r="U206" s="14"/>
      <c r="W206" s="161"/>
      <c r="Y206" s="75"/>
      <c r="Z206" s="75"/>
      <c r="AA206" s="75"/>
      <c r="AB206" s="161"/>
      <c r="AC206" s="161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</row>
    <row r="207" spans="9:48">
      <c r="I207" s="161"/>
      <c r="K207" s="161"/>
      <c r="L207" s="161"/>
      <c r="Q207" s="14"/>
      <c r="U207" s="14"/>
      <c r="W207" s="161"/>
      <c r="Y207" s="75"/>
      <c r="Z207" s="75"/>
      <c r="AA207" s="75"/>
      <c r="AB207" s="161"/>
      <c r="AC207" s="161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</row>
    <row r="208" spans="9:48">
      <c r="I208" s="161"/>
      <c r="K208" s="161"/>
      <c r="L208" s="161"/>
      <c r="Q208" s="14"/>
      <c r="U208" s="14"/>
      <c r="W208" s="161"/>
      <c r="Y208" s="75"/>
      <c r="Z208" s="75"/>
      <c r="AA208" s="75"/>
      <c r="AB208" s="161"/>
      <c r="AC208" s="161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</row>
    <row r="209" spans="9:48">
      <c r="I209" s="161"/>
      <c r="K209" s="161"/>
      <c r="L209" s="161"/>
      <c r="Q209" s="14"/>
      <c r="U209" s="14"/>
      <c r="W209" s="161"/>
      <c r="Y209" s="75"/>
      <c r="Z209" s="75"/>
      <c r="AA209" s="75"/>
      <c r="AB209" s="161"/>
      <c r="AC209" s="161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</row>
    <row r="210" spans="9:48">
      <c r="I210" s="161"/>
      <c r="K210" s="161"/>
      <c r="L210" s="161"/>
      <c r="Q210" s="14"/>
      <c r="U210" s="14"/>
      <c r="W210" s="161"/>
      <c r="Y210" s="75"/>
      <c r="Z210" s="75"/>
      <c r="AA210" s="75"/>
      <c r="AB210" s="161"/>
      <c r="AC210" s="161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</row>
    <row r="211" spans="9:48">
      <c r="I211" s="161"/>
      <c r="K211" s="161"/>
      <c r="L211" s="161"/>
      <c r="Q211" s="14"/>
      <c r="U211" s="14"/>
      <c r="W211" s="161"/>
      <c r="Y211" s="75"/>
      <c r="Z211" s="75"/>
      <c r="AA211" s="75"/>
      <c r="AB211" s="161"/>
      <c r="AC211" s="161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</row>
    <row r="212" spans="9:48">
      <c r="I212" s="161"/>
      <c r="K212" s="161"/>
      <c r="L212" s="161"/>
      <c r="Q212" s="14"/>
      <c r="U212" s="14"/>
      <c r="W212" s="161"/>
      <c r="Y212" s="75"/>
      <c r="Z212" s="75"/>
      <c r="AA212" s="75"/>
      <c r="AB212" s="161"/>
      <c r="AC212" s="161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</row>
    <row r="213" spans="9:48">
      <c r="I213" s="161"/>
      <c r="K213" s="161"/>
      <c r="L213" s="161"/>
      <c r="Q213" s="14"/>
      <c r="U213" s="14"/>
      <c r="W213" s="161"/>
      <c r="Y213" s="75"/>
      <c r="Z213" s="75"/>
      <c r="AA213" s="75"/>
      <c r="AB213" s="161"/>
      <c r="AC213" s="161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</row>
    <row r="214" spans="9:48">
      <c r="I214" s="161"/>
      <c r="K214" s="161"/>
      <c r="L214" s="161"/>
      <c r="Q214" s="14"/>
      <c r="U214" s="14"/>
      <c r="W214" s="161"/>
      <c r="Y214" s="75"/>
      <c r="Z214" s="75"/>
      <c r="AA214" s="75"/>
      <c r="AB214" s="161"/>
      <c r="AC214" s="161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</row>
    <row r="215" spans="9:48">
      <c r="I215" s="161"/>
      <c r="K215" s="161"/>
      <c r="L215" s="161"/>
      <c r="Q215" s="14"/>
      <c r="U215" s="14"/>
      <c r="W215" s="161"/>
      <c r="Y215" s="75"/>
      <c r="Z215" s="75"/>
      <c r="AA215" s="75"/>
      <c r="AB215" s="161"/>
      <c r="AC215" s="161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</row>
    <row r="216" spans="9:48">
      <c r="I216" s="161"/>
      <c r="K216" s="161"/>
      <c r="L216" s="161"/>
      <c r="Q216" s="14"/>
      <c r="U216" s="14"/>
      <c r="W216" s="161"/>
      <c r="Y216" s="75"/>
      <c r="Z216" s="75"/>
      <c r="AA216" s="75"/>
      <c r="AB216" s="161"/>
      <c r="AC216" s="161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</row>
    <row r="217" spans="9:48">
      <c r="I217" s="161"/>
      <c r="K217" s="161"/>
      <c r="L217" s="161"/>
      <c r="Q217" s="14"/>
      <c r="U217" s="14"/>
      <c r="W217" s="161"/>
      <c r="Y217" s="75"/>
      <c r="Z217" s="75"/>
      <c r="AA217" s="75"/>
      <c r="AB217" s="161"/>
      <c r="AC217" s="161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</row>
    <row r="218" spans="9:48">
      <c r="I218" s="161"/>
      <c r="K218" s="161"/>
      <c r="L218" s="161"/>
      <c r="Q218" s="14"/>
      <c r="U218" s="14"/>
      <c r="W218" s="161"/>
      <c r="Y218" s="75"/>
      <c r="Z218" s="75"/>
      <c r="AA218" s="75"/>
      <c r="AB218" s="161"/>
      <c r="AC218" s="161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</row>
    <row r="219" spans="9:48">
      <c r="I219" s="161"/>
      <c r="K219" s="161"/>
      <c r="L219" s="161"/>
      <c r="Q219" s="14"/>
      <c r="U219" s="14"/>
      <c r="W219" s="161"/>
      <c r="Y219" s="75"/>
      <c r="Z219" s="75"/>
      <c r="AA219" s="75"/>
      <c r="AB219" s="161"/>
      <c r="AC219" s="161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</row>
    <row r="220" spans="9:48">
      <c r="I220" s="161"/>
      <c r="K220" s="161"/>
      <c r="L220" s="161"/>
      <c r="Q220" s="14"/>
      <c r="U220" s="14"/>
      <c r="W220" s="161"/>
      <c r="Y220" s="75"/>
      <c r="Z220" s="75"/>
      <c r="AA220" s="75"/>
      <c r="AB220" s="161"/>
      <c r="AC220" s="161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</row>
    <row r="221" spans="9:48">
      <c r="I221" s="161"/>
      <c r="K221" s="161"/>
      <c r="L221" s="161"/>
      <c r="Q221" s="14"/>
      <c r="U221" s="14"/>
      <c r="W221" s="161"/>
      <c r="Y221" s="75"/>
      <c r="Z221" s="75"/>
      <c r="AA221" s="75"/>
      <c r="AB221" s="161"/>
      <c r="AC221" s="161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</row>
    <row r="222" spans="9:48">
      <c r="I222" s="161"/>
      <c r="K222" s="161"/>
      <c r="L222" s="161"/>
      <c r="Q222" s="14"/>
      <c r="U222" s="14"/>
      <c r="W222" s="161"/>
      <c r="Y222" s="75"/>
      <c r="Z222" s="75"/>
      <c r="AA222" s="75"/>
      <c r="AB222" s="161"/>
      <c r="AC222" s="161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</row>
    <row r="223" spans="9:48">
      <c r="I223" s="161"/>
      <c r="K223" s="161"/>
      <c r="L223" s="161"/>
      <c r="Q223" s="14"/>
      <c r="U223" s="14"/>
      <c r="W223" s="161"/>
      <c r="Y223" s="75"/>
      <c r="Z223" s="75"/>
      <c r="AA223" s="75"/>
      <c r="AB223" s="161"/>
      <c r="AC223" s="161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</row>
    <row r="224" spans="9:48">
      <c r="I224" s="161"/>
      <c r="K224" s="161"/>
      <c r="L224" s="161"/>
      <c r="Q224" s="14"/>
      <c r="U224" s="14"/>
      <c r="W224" s="161"/>
      <c r="Y224" s="75"/>
      <c r="Z224" s="75"/>
      <c r="AA224" s="75"/>
      <c r="AB224" s="161"/>
      <c r="AC224" s="161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</row>
    <row r="225" spans="9:48">
      <c r="I225" s="161"/>
      <c r="K225" s="161"/>
      <c r="L225" s="161"/>
      <c r="Q225" s="14"/>
      <c r="U225" s="14"/>
      <c r="W225" s="161"/>
      <c r="Y225" s="75"/>
      <c r="Z225" s="75"/>
      <c r="AA225" s="75"/>
      <c r="AB225" s="161"/>
      <c r="AC225" s="161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</row>
    <row r="226" spans="9:48">
      <c r="I226" s="161"/>
      <c r="K226" s="161"/>
      <c r="L226" s="161"/>
      <c r="Q226" s="14"/>
      <c r="U226" s="14"/>
      <c r="W226" s="161"/>
      <c r="Y226" s="75"/>
      <c r="Z226" s="75"/>
      <c r="AA226" s="75"/>
      <c r="AB226" s="161"/>
      <c r="AC226" s="161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</row>
    <row r="227" spans="9:48">
      <c r="I227" s="161"/>
      <c r="K227" s="161"/>
      <c r="L227" s="161"/>
      <c r="Q227" s="14"/>
      <c r="U227" s="14"/>
      <c r="W227" s="161"/>
      <c r="Y227" s="75"/>
      <c r="Z227" s="75"/>
      <c r="AA227" s="75"/>
      <c r="AB227" s="161"/>
      <c r="AC227" s="161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</row>
    <row r="228" spans="9:48">
      <c r="I228" s="161"/>
      <c r="K228" s="161"/>
      <c r="L228" s="161"/>
      <c r="Q228" s="14"/>
      <c r="U228" s="14"/>
      <c r="W228" s="161"/>
      <c r="Y228" s="75"/>
      <c r="Z228" s="75"/>
      <c r="AA228" s="75"/>
      <c r="AB228" s="161"/>
      <c r="AC228" s="161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</row>
    <row r="229" spans="9:48">
      <c r="I229" s="161"/>
      <c r="K229" s="161"/>
      <c r="L229" s="161"/>
      <c r="Q229" s="14"/>
      <c r="U229" s="14"/>
      <c r="W229" s="161"/>
      <c r="Y229" s="75"/>
      <c r="Z229" s="75"/>
      <c r="AA229" s="75"/>
      <c r="AB229" s="161"/>
      <c r="AC229" s="161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</row>
    <row r="230" spans="9:48">
      <c r="I230" s="161"/>
      <c r="K230" s="161"/>
      <c r="L230" s="161"/>
      <c r="Q230" s="14"/>
      <c r="U230" s="14"/>
      <c r="W230" s="161"/>
      <c r="Y230" s="75"/>
      <c r="Z230" s="75"/>
      <c r="AA230" s="75"/>
      <c r="AB230" s="161"/>
      <c r="AC230" s="161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</row>
    <row r="231" spans="9:48">
      <c r="I231" s="161"/>
      <c r="K231" s="161"/>
      <c r="L231" s="161"/>
      <c r="Q231" s="14"/>
      <c r="U231" s="14"/>
      <c r="W231" s="161"/>
      <c r="Y231" s="75"/>
      <c r="Z231" s="75"/>
      <c r="AA231" s="75"/>
      <c r="AB231" s="161"/>
      <c r="AC231" s="161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</row>
    <row r="232" spans="9:48">
      <c r="I232" s="161"/>
      <c r="K232" s="161"/>
      <c r="L232" s="161"/>
      <c r="Q232" s="14"/>
      <c r="U232" s="14"/>
      <c r="W232" s="161"/>
      <c r="Y232" s="75"/>
      <c r="Z232" s="75"/>
      <c r="AA232" s="75"/>
      <c r="AB232" s="161"/>
      <c r="AC232" s="161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</row>
    <row r="233" spans="9:48">
      <c r="I233" s="161"/>
      <c r="K233" s="161"/>
      <c r="L233" s="161"/>
      <c r="Q233" s="14"/>
      <c r="U233" s="14"/>
      <c r="W233" s="161"/>
      <c r="Y233" s="75"/>
      <c r="Z233" s="75"/>
      <c r="AA233" s="75"/>
      <c r="AB233" s="161"/>
      <c r="AC233" s="161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</row>
    <row r="234" spans="9:48">
      <c r="I234" s="161"/>
      <c r="K234" s="161"/>
      <c r="L234" s="161"/>
      <c r="Q234" s="14"/>
      <c r="U234" s="14"/>
      <c r="W234" s="161"/>
      <c r="Y234" s="75"/>
      <c r="Z234" s="75"/>
      <c r="AA234" s="75"/>
      <c r="AB234" s="161"/>
      <c r="AC234" s="161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</row>
    <row r="235" spans="9:48">
      <c r="I235" s="161"/>
      <c r="K235" s="161"/>
      <c r="L235" s="161"/>
      <c r="Q235" s="14"/>
      <c r="U235" s="14"/>
      <c r="W235" s="161"/>
      <c r="Y235" s="75"/>
      <c r="Z235" s="75"/>
      <c r="AA235" s="75"/>
      <c r="AB235" s="161"/>
      <c r="AC235" s="161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</row>
    <row r="236" spans="9:48">
      <c r="I236" s="161"/>
      <c r="K236" s="161"/>
      <c r="L236" s="161"/>
      <c r="Q236" s="14"/>
      <c r="U236" s="14"/>
      <c r="W236" s="161"/>
      <c r="Y236" s="75"/>
      <c r="Z236" s="75"/>
      <c r="AA236" s="75"/>
      <c r="AB236" s="161"/>
      <c r="AC236" s="161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</row>
    <row r="237" spans="9:48">
      <c r="I237" s="161"/>
      <c r="K237" s="161"/>
      <c r="L237" s="161"/>
      <c r="Q237" s="14"/>
      <c r="U237" s="14"/>
      <c r="W237" s="161"/>
      <c r="Y237" s="75"/>
      <c r="Z237" s="75"/>
      <c r="AA237" s="75"/>
      <c r="AB237" s="161"/>
      <c r="AC237" s="161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</row>
    <row r="238" spans="9:48">
      <c r="I238" s="161"/>
      <c r="K238" s="161"/>
      <c r="L238" s="161"/>
      <c r="Q238" s="14"/>
      <c r="U238" s="14"/>
      <c r="W238" s="161"/>
      <c r="Y238" s="75"/>
      <c r="Z238" s="75"/>
      <c r="AA238" s="75"/>
      <c r="AB238" s="161"/>
      <c r="AC238" s="161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</row>
    <row r="239" spans="9:48">
      <c r="I239" s="161"/>
      <c r="K239" s="161"/>
      <c r="L239" s="161"/>
      <c r="Q239" s="14"/>
      <c r="U239" s="14"/>
      <c r="W239" s="161"/>
      <c r="Y239" s="75"/>
      <c r="Z239" s="75"/>
      <c r="AA239" s="75"/>
      <c r="AB239" s="161"/>
      <c r="AC239" s="161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</row>
    <row r="240" spans="9:48">
      <c r="I240" s="161"/>
      <c r="K240" s="161"/>
      <c r="L240" s="161"/>
      <c r="Q240" s="14"/>
      <c r="U240" s="14"/>
      <c r="W240" s="161"/>
      <c r="Y240" s="75"/>
      <c r="Z240" s="75"/>
      <c r="AA240" s="75"/>
      <c r="AB240" s="161"/>
      <c r="AC240" s="161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</row>
    <row r="241" spans="9:48">
      <c r="I241" s="161"/>
      <c r="K241" s="161"/>
      <c r="L241" s="161"/>
      <c r="Q241" s="14"/>
      <c r="U241" s="14"/>
      <c r="W241" s="161"/>
      <c r="Y241" s="75"/>
      <c r="Z241" s="75"/>
      <c r="AA241" s="75"/>
      <c r="AB241" s="161"/>
      <c r="AC241" s="161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</row>
    <row r="242" spans="9:48">
      <c r="I242" s="161"/>
      <c r="K242" s="161"/>
      <c r="L242" s="161"/>
      <c r="Q242" s="14"/>
      <c r="U242" s="14"/>
      <c r="W242" s="161"/>
      <c r="Y242" s="75"/>
      <c r="Z242" s="75"/>
      <c r="AA242" s="75"/>
      <c r="AB242" s="161"/>
      <c r="AC242" s="161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</row>
    <row r="243" spans="9:48">
      <c r="I243" s="161"/>
      <c r="K243" s="161"/>
      <c r="L243" s="161"/>
      <c r="Q243" s="14"/>
      <c r="U243" s="14"/>
      <c r="W243" s="161"/>
      <c r="Y243" s="75"/>
      <c r="Z243" s="75"/>
      <c r="AA243" s="75"/>
      <c r="AB243" s="161"/>
      <c r="AC243" s="161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</row>
    <row r="244" spans="9:48">
      <c r="I244" s="161"/>
      <c r="K244" s="161"/>
      <c r="L244" s="161"/>
      <c r="Q244" s="14"/>
      <c r="U244" s="14"/>
      <c r="W244" s="161"/>
      <c r="Y244" s="75"/>
      <c r="Z244" s="75"/>
      <c r="AA244" s="75"/>
      <c r="AB244" s="161"/>
      <c r="AC244" s="161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</row>
    <row r="245" spans="9:48">
      <c r="I245" s="161"/>
      <c r="K245" s="161"/>
      <c r="L245" s="161"/>
      <c r="Q245" s="14"/>
      <c r="U245" s="14"/>
      <c r="W245" s="161"/>
      <c r="Y245" s="75"/>
      <c r="Z245" s="75"/>
      <c r="AA245" s="75"/>
      <c r="AB245" s="161"/>
      <c r="AC245" s="161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</row>
    <row r="246" spans="9:48">
      <c r="I246" s="161"/>
      <c r="K246" s="161"/>
      <c r="L246" s="161"/>
      <c r="Q246" s="14"/>
      <c r="U246" s="14"/>
      <c r="W246" s="161"/>
      <c r="Y246" s="75"/>
      <c r="Z246" s="75"/>
      <c r="AA246" s="75"/>
      <c r="AB246" s="161"/>
      <c r="AC246" s="161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</row>
    <row r="247" spans="9:48">
      <c r="I247" s="161"/>
      <c r="K247" s="161"/>
      <c r="L247" s="161"/>
      <c r="Q247" s="14"/>
      <c r="U247" s="14"/>
      <c r="W247" s="161"/>
      <c r="Y247" s="75"/>
      <c r="Z247" s="75"/>
      <c r="AA247" s="75"/>
      <c r="AB247" s="161"/>
      <c r="AC247" s="161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</row>
    <row r="248" spans="9:48">
      <c r="I248" s="161"/>
      <c r="K248" s="161"/>
      <c r="L248" s="161"/>
      <c r="Q248" s="14"/>
      <c r="U248" s="14"/>
      <c r="W248" s="161"/>
      <c r="Y248" s="75"/>
      <c r="Z248" s="75"/>
      <c r="AA248" s="75"/>
      <c r="AB248" s="161"/>
      <c r="AC248" s="161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</row>
    <row r="249" spans="9:48">
      <c r="I249" s="161"/>
      <c r="K249" s="161"/>
      <c r="L249" s="161"/>
      <c r="Q249" s="14"/>
      <c r="U249" s="14"/>
      <c r="W249" s="161"/>
      <c r="Y249" s="75"/>
      <c r="Z249" s="75"/>
      <c r="AA249" s="75"/>
      <c r="AB249" s="161"/>
      <c r="AC249" s="161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</row>
    <row r="250" spans="9:48">
      <c r="I250" s="161"/>
      <c r="K250" s="161"/>
      <c r="L250" s="161"/>
      <c r="Q250" s="14"/>
      <c r="U250" s="14"/>
      <c r="W250" s="161"/>
      <c r="Y250" s="75"/>
      <c r="Z250" s="75"/>
      <c r="AA250" s="75"/>
      <c r="AB250" s="161"/>
      <c r="AC250" s="161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</row>
    <row r="251" spans="9:48">
      <c r="I251" s="161"/>
      <c r="K251" s="161"/>
      <c r="L251" s="161"/>
      <c r="Q251" s="14"/>
      <c r="U251" s="14"/>
      <c r="W251" s="161"/>
      <c r="Y251" s="75"/>
      <c r="Z251" s="75"/>
      <c r="AA251" s="75"/>
      <c r="AB251" s="161"/>
      <c r="AC251" s="161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</row>
    <row r="252" spans="9:48">
      <c r="I252" s="161"/>
      <c r="K252" s="161"/>
      <c r="L252" s="161"/>
      <c r="Q252" s="14"/>
      <c r="U252" s="14"/>
      <c r="W252" s="161"/>
      <c r="Y252" s="75"/>
      <c r="Z252" s="75"/>
      <c r="AA252" s="75"/>
      <c r="AB252" s="161"/>
      <c r="AC252" s="161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</row>
    <row r="253" spans="9:48">
      <c r="I253" s="161"/>
      <c r="K253" s="161"/>
      <c r="L253" s="161"/>
      <c r="Q253" s="14"/>
      <c r="U253" s="14"/>
      <c r="W253" s="161"/>
      <c r="Y253" s="75"/>
      <c r="Z253" s="75"/>
      <c r="AA253" s="75"/>
      <c r="AB253" s="161"/>
      <c r="AC253" s="161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</row>
    <row r="254" spans="9:48">
      <c r="I254" s="161"/>
      <c r="K254" s="161"/>
      <c r="L254" s="161"/>
      <c r="Q254" s="14"/>
      <c r="U254" s="14"/>
      <c r="W254" s="161"/>
      <c r="Y254" s="75"/>
      <c r="Z254" s="75"/>
      <c r="AA254" s="75"/>
      <c r="AB254" s="161"/>
      <c r="AC254" s="161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</row>
    <row r="255" spans="9:48">
      <c r="I255" s="161"/>
      <c r="K255" s="161"/>
      <c r="L255" s="161"/>
      <c r="Q255" s="14"/>
      <c r="U255" s="14"/>
      <c r="W255" s="161"/>
      <c r="Y255" s="75"/>
      <c r="Z255" s="75"/>
      <c r="AA255" s="75"/>
      <c r="AB255" s="161"/>
      <c r="AC255" s="161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</row>
    <row r="256" spans="9:48">
      <c r="I256" s="161"/>
      <c r="K256" s="161"/>
      <c r="L256" s="161"/>
      <c r="Q256" s="14"/>
      <c r="U256" s="14"/>
      <c r="W256" s="161"/>
      <c r="Y256" s="75"/>
      <c r="Z256" s="75"/>
      <c r="AA256" s="75"/>
      <c r="AB256" s="161"/>
      <c r="AC256" s="161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</row>
    <row r="257" spans="9:48">
      <c r="I257" s="161"/>
      <c r="K257" s="161"/>
      <c r="L257" s="161"/>
      <c r="Q257" s="14"/>
      <c r="U257" s="14"/>
      <c r="W257" s="161"/>
      <c r="Y257" s="75"/>
      <c r="Z257" s="75"/>
      <c r="AA257" s="75"/>
      <c r="AB257" s="161"/>
      <c r="AC257" s="161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</row>
    <row r="258" spans="9:48">
      <c r="I258" s="161"/>
      <c r="K258" s="161"/>
      <c r="L258" s="161"/>
      <c r="Q258" s="14"/>
      <c r="U258" s="14"/>
      <c r="W258" s="161"/>
      <c r="Y258" s="75"/>
      <c r="Z258" s="75"/>
      <c r="AA258" s="75"/>
      <c r="AB258" s="161"/>
      <c r="AC258" s="161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</row>
    <row r="259" spans="9:48">
      <c r="I259" s="161"/>
      <c r="K259" s="161"/>
      <c r="L259" s="161"/>
      <c r="Q259" s="14"/>
      <c r="U259" s="14"/>
      <c r="W259" s="161"/>
      <c r="Y259" s="75"/>
      <c r="Z259" s="75"/>
      <c r="AA259" s="75"/>
      <c r="AB259" s="161"/>
      <c r="AC259" s="161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</row>
    <row r="260" spans="9:48">
      <c r="I260" s="161"/>
      <c r="K260" s="161"/>
      <c r="L260" s="161"/>
      <c r="Q260" s="14"/>
      <c r="U260" s="14"/>
      <c r="W260" s="161"/>
      <c r="Y260" s="75"/>
      <c r="Z260" s="75"/>
      <c r="AA260" s="75"/>
      <c r="AB260" s="161"/>
      <c r="AC260" s="161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</row>
    <row r="261" spans="9:48">
      <c r="I261" s="161"/>
      <c r="K261" s="161"/>
      <c r="L261" s="161"/>
      <c r="Q261" s="14"/>
      <c r="U261" s="14"/>
      <c r="W261" s="161"/>
      <c r="Y261" s="75"/>
      <c r="Z261" s="75"/>
      <c r="AA261" s="75"/>
      <c r="AB261" s="161"/>
      <c r="AC261" s="161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</row>
    <row r="262" spans="9:48">
      <c r="I262" s="161"/>
      <c r="K262" s="161"/>
      <c r="L262" s="161"/>
      <c r="Q262" s="14"/>
      <c r="U262" s="14"/>
      <c r="W262" s="161"/>
      <c r="Y262" s="75"/>
      <c r="Z262" s="75"/>
      <c r="AA262" s="75"/>
      <c r="AB262" s="161"/>
      <c r="AC262" s="161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</row>
    <row r="263" spans="9:48">
      <c r="I263" s="161"/>
      <c r="K263" s="161"/>
      <c r="L263" s="161"/>
      <c r="Q263" s="14"/>
      <c r="U263" s="14"/>
      <c r="W263" s="161"/>
      <c r="Y263" s="75"/>
      <c r="Z263" s="75"/>
      <c r="AA263" s="75"/>
      <c r="AB263" s="161"/>
      <c r="AC263" s="161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</row>
    <row r="264" spans="9:48">
      <c r="I264" s="161"/>
      <c r="K264" s="161"/>
      <c r="L264" s="161"/>
      <c r="Q264" s="14"/>
      <c r="U264" s="14"/>
      <c r="W264" s="161"/>
      <c r="Y264" s="75"/>
      <c r="Z264" s="75"/>
      <c r="AA264" s="75"/>
      <c r="AB264" s="161"/>
      <c r="AC264" s="161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</row>
    <row r="265" spans="9:48">
      <c r="I265" s="161"/>
      <c r="K265" s="161"/>
      <c r="L265" s="161"/>
      <c r="Q265" s="14"/>
      <c r="U265" s="14"/>
      <c r="W265" s="161"/>
      <c r="Y265" s="75"/>
      <c r="Z265" s="75"/>
      <c r="AA265" s="75"/>
      <c r="AB265" s="161"/>
      <c r="AC265" s="161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</row>
    <row r="266" spans="9:48">
      <c r="I266" s="161"/>
      <c r="K266" s="161"/>
      <c r="L266" s="161"/>
      <c r="Q266" s="14"/>
      <c r="U266" s="14"/>
      <c r="W266" s="161"/>
      <c r="Y266" s="75"/>
      <c r="Z266" s="75"/>
      <c r="AA266" s="75"/>
      <c r="AB266" s="161"/>
      <c r="AC266" s="161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</row>
    <row r="267" spans="9:48">
      <c r="I267" s="161"/>
      <c r="K267" s="161"/>
      <c r="L267" s="161"/>
      <c r="Q267" s="14"/>
      <c r="U267" s="14"/>
      <c r="W267" s="161"/>
      <c r="Y267" s="75"/>
      <c r="Z267" s="75"/>
      <c r="AA267" s="75"/>
      <c r="AB267" s="161"/>
      <c r="AC267" s="161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</row>
    <row r="268" spans="9:48">
      <c r="I268" s="161"/>
      <c r="K268" s="161"/>
      <c r="L268" s="161"/>
      <c r="Q268" s="14"/>
      <c r="U268" s="14"/>
      <c r="W268" s="161"/>
      <c r="Y268" s="75"/>
      <c r="Z268" s="75"/>
      <c r="AA268" s="75"/>
      <c r="AB268" s="161"/>
      <c r="AC268" s="161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</row>
    <row r="269" spans="9:48">
      <c r="I269" s="161"/>
      <c r="K269" s="161"/>
      <c r="L269" s="161"/>
      <c r="Q269" s="14"/>
      <c r="U269" s="14"/>
      <c r="W269" s="161"/>
      <c r="Y269" s="75"/>
      <c r="Z269" s="75"/>
      <c r="AA269" s="75"/>
      <c r="AB269" s="161"/>
      <c r="AC269" s="161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</row>
    <row r="270" spans="9:48">
      <c r="I270" s="161"/>
      <c r="K270" s="161"/>
      <c r="L270" s="161"/>
      <c r="Q270" s="14"/>
      <c r="U270" s="14"/>
      <c r="W270" s="161"/>
      <c r="Y270" s="75"/>
      <c r="Z270" s="75"/>
      <c r="AA270" s="75"/>
      <c r="AB270" s="161"/>
      <c r="AC270" s="161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</row>
    <row r="271" spans="9:48">
      <c r="I271" s="161"/>
      <c r="K271" s="161"/>
      <c r="L271" s="161"/>
      <c r="Q271" s="14"/>
      <c r="U271" s="14"/>
      <c r="W271" s="161"/>
      <c r="Y271" s="75"/>
      <c r="Z271" s="75"/>
      <c r="AA271" s="75"/>
      <c r="AB271" s="161"/>
      <c r="AC271" s="161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</row>
    <row r="272" spans="9:48">
      <c r="I272" s="161"/>
      <c r="K272" s="161"/>
      <c r="L272" s="161"/>
      <c r="Q272" s="14"/>
      <c r="U272" s="14"/>
      <c r="W272" s="161"/>
      <c r="Y272" s="75"/>
      <c r="Z272" s="75"/>
      <c r="AA272" s="75"/>
      <c r="AB272" s="161"/>
      <c r="AC272" s="161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</row>
    <row r="273" spans="9:48">
      <c r="I273" s="161"/>
      <c r="K273" s="161"/>
      <c r="L273" s="161"/>
      <c r="Q273" s="14"/>
      <c r="U273" s="14"/>
      <c r="W273" s="161"/>
      <c r="Y273" s="75"/>
      <c r="Z273" s="75"/>
      <c r="AA273" s="75"/>
      <c r="AB273" s="161"/>
      <c r="AC273" s="161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</row>
    <row r="274" spans="9:48">
      <c r="I274" s="161"/>
      <c r="K274" s="161"/>
      <c r="L274" s="161"/>
      <c r="Q274" s="14"/>
      <c r="U274" s="14"/>
      <c r="W274" s="161"/>
      <c r="Y274" s="75"/>
      <c r="Z274" s="75"/>
      <c r="AA274" s="75"/>
      <c r="AB274" s="161"/>
      <c r="AC274" s="161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</row>
    <row r="275" spans="9:48">
      <c r="I275" s="161"/>
      <c r="K275" s="161"/>
      <c r="L275" s="161"/>
      <c r="Q275" s="14"/>
      <c r="U275" s="14"/>
      <c r="W275" s="161"/>
      <c r="Y275" s="75"/>
      <c r="Z275" s="75"/>
      <c r="AA275" s="75"/>
      <c r="AB275" s="161"/>
      <c r="AC275" s="161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</row>
    <row r="276" spans="9:48">
      <c r="I276" s="161"/>
      <c r="K276" s="161"/>
      <c r="L276" s="161"/>
      <c r="Q276" s="14"/>
      <c r="U276" s="14"/>
      <c r="W276" s="161"/>
      <c r="Y276" s="75"/>
      <c r="Z276" s="75"/>
      <c r="AA276" s="75"/>
      <c r="AB276" s="161"/>
      <c r="AC276" s="161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</row>
    <row r="277" spans="9:48">
      <c r="I277" s="161"/>
      <c r="K277" s="161"/>
      <c r="L277" s="161"/>
      <c r="Q277" s="14"/>
      <c r="U277" s="14"/>
      <c r="W277" s="161"/>
      <c r="Y277" s="75"/>
      <c r="Z277" s="75"/>
      <c r="AA277" s="75"/>
      <c r="AB277" s="161"/>
      <c r="AC277" s="161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</row>
    <row r="278" spans="9:48">
      <c r="I278" s="161"/>
      <c r="K278" s="161"/>
      <c r="L278" s="161"/>
      <c r="Q278" s="14"/>
      <c r="U278" s="14"/>
      <c r="W278" s="161"/>
      <c r="Y278" s="75"/>
      <c r="Z278" s="75"/>
      <c r="AA278" s="75"/>
      <c r="AB278" s="161"/>
      <c r="AC278" s="161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</row>
    <row r="279" spans="9:48">
      <c r="I279" s="161"/>
      <c r="K279" s="161"/>
      <c r="L279" s="161"/>
      <c r="Q279" s="14"/>
      <c r="U279" s="14"/>
      <c r="W279" s="161"/>
      <c r="Y279" s="75"/>
      <c r="Z279" s="75"/>
      <c r="AA279" s="75"/>
      <c r="AB279" s="161"/>
      <c r="AC279" s="161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</row>
    <row r="280" spans="9:48">
      <c r="I280" s="161"/>
      <c r="K280" s="161"/>
      <c r="L280" s="161"/>
      <c r="Q280" s="14"/>
      <c r="U280" s="14"/>
      <c r="W280" s="161"/>
      <c r="Y280" s="75"/>
      <c r="Z280" s="75"/>
      <c r="AA280" s="75"/>
      <c r="AB280" s="161"/>
      <c r="AC280" s="161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</row>
    <row r="281" spans="9:48">
      <c r="I281" s="161"/>
      <c r="K281" s="161"/>
      <c r="L281" s="161"/>
      <c r="Q281" s="14"/>
      <c r="U281" s="14"/>
      <c r="W281" s="161"/>
      <c r="Y281" s="75"/>
      <c r="Z281" s="75"/>
      <c r="AA281" s="75"/>
      <c r="AB281" s="161"/>
      <c r="AC281" s="161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</row>
    <row r="282" spans="9:48">
      <c r="I282" s="161"/>
      <c r="K282" s="161"/>
      <c r="L282" s="161"/>
      <c r="Q282" s="14"/>
      <c r="U282" s="14"/>
      <c r="W282" s="161"/>
      <c r="Y282" s="75"/>
      <c r="Z282" s="75"/>
      <c r="AA282" s="75"/>
      <c r="AB282" s="161"/>
      <c r="AC282" s="161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</row>
    <row r="283" spans="9:48">
      <c r="I283" s="161"/>
      <c r="K283" s="161"/>
      <c r="L283" s="161"/>
      <c r="Q283" s="14"/>
      <c r="U283" s="14"/>
      <c r="W283" s="161"/>
      <c r="Y283" s="75"/>
      <c r="Z283" s="75"/>
      <c r="AA283" s="75"/>
      <c r="AB283" s="161"/>
      <c r="AC283" s="161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</row>
    <row r="284" spans="9:48">
      <c r="I284" s="161"/>
      <c r="K284" s="161"/>
      <c r="L284" s="161"/>
      <c r="Q284" s="14"/>
      <c r="U284" s="14"/>
      <c r="W284" s="161"/>
      <c r="Y284" s="75"/>
      <c r="Z284" s="75"/>
      <c r="AA284" s="75"/>
      <c r="AB284" s="161"/>
      <c r="AC284" s="161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</row>
    <row r="285" spans="9:48">
      <c r="I285" s="161"/>
      <c r="K285" s="161"/>
      <c r="L285" s="161"/>
      <c r="Q285" s="14"/>
      <c r="U285" s="14"/>
      <c r="W285" s="161"/>
      <c r="Y285" s="75"/>
      <c r="Z285" s="75"/>
      <c r="AA285" s="75"/>
      <c r="AB285" s="161"/>
      <c r="AC285" s="161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</row>
    <row r="286" spans="9:48">
      <c r="I286" s="161"/>
      <c r="K286" s="161"/>
      <c r="L286" s="161"/>
      <c r="Q286" s="14"/>
      <c r="U286" s="14"/>
      <c r="W286" s="161"/>
      <c r="Y286" s="75"/>
      <c r="Z286" s="75"/>
      <c r="AA286" s="75"/>
      <c r="AB286" s="161"/>
      <c r="AC286" s="161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</row>
    <row r="287" spans="9:48">
      <c r="I287" s="161"/>
      <c r="K287" s="161"/>
      <c r="L287" s="161"/>
      <c r="Q287" s="14"/>
      <c r="U287" s="14"/>
      <c r="W287" s="161"/>
      <c r="Y287" s="75"/>
      <c r="Z287" s="75"/>
      <c r="AA287" s="75"/>
      <c r="AB287" s="161"/>
      <c r="AC287" s="161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</row>
    <row r="288" spans="9:48">
      <c r="I288" s="161"/>
      <c r="K288" s="161"/>
      <c r="L288" s="161"/>
      <c r="Q288" s="14"/>
      <c r="U288" s="14"/>
      <c r="W288" s="161"/>
      <c r="Y288" s="75"/>
      <c r="Z288" s="75"/>
      <c r="AA288" s="75"/>
      <c r="AB288" s="161"/>
      <c r="AC288" s="161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</row>
    <row r="289" spans="9:48">
      <c r="I289" s="161"/>
      <c r="K289" s="161"/>
      <c r="L289" s="161"/>
      <c r="Q289" s="14"/>
      <c r="U289" s="14"/>
      <c r="W289" s="161"/>
      <c r="Y289" s="75"/>
      <c r="Z289" s="75"/>
      <c r="AA289" s="75"/>
      <c r="AB289" s="161"/>
      <c r="AC289" s="161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</row>
    <row r="290" spans="9:48">
      <c r="I290" s="161"/>
      <c r="K290" s="161"/>
      <c r="L290" s="161"/>
      <c r="Q290" s="14"/>
      <c r="U290" s="14"/>
      <c r="W290" s="161"/>
      <c r="Y290" s="75"/>
      <c r="Z290" s="75"/>
      <c r="AA290" s="75"/>
      <c r="AB290" s="161"/>
      <c r="AC290" s="161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</row>
    <row r="291" spans="9:48">
      <c r="I291" s="161"/>
      <c r="K291" s="161"/>
      <c r="L291" s="161"/>
      <c r="Q291" s="14"/>
      <c r="U291" s="14"/>
      <c r="W291" s="161"/>
      <c r="Y291" s="75"/>
      <c r="Z291" s="75"/>
      <c r="AA291" s="75"/>
      <c r="AB291" s="161"/>
      <c r="AC291" s="161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</row>
    <row r="292" spans="9:48">
      <c r="I292" s="161"/>
      <c r="K292" s="161"/>
      <c r="L292" s="161"/>
      <c r="Q292" s="14"/>
      <c r="U292" s="14"/>
      <c r="W292" s="161"/>
      <c r="Y292" s="75"/>
      <c r="Z292" s="75"/>
      <c r="AA292" s="75"/>
      <c r="AB292" s="161"/>
      <c r="AC292" s="161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</row>
    <row r="293" spans="9:48">
      <c r="I293" s="161"/>
      <c r="K293" s="161"/>
      <c r="L293" s="161"/>
      <c r="Q293" s="14"/>
      <c r="U293" s="14"/>
      <c r="W293" s="161"/>
      <c r="Y293" s="75"/>
      <c r="Z293" s="75"/>
      <c r="AA293" s="75"/>
      <c r="AB293" s="161"/>
      <c r="AC293" s="161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</row>
    <row r="294" spans="9:48">
      <c r="I294" s="161"/>
      <c r="K294" s="161"/>
      <c r="L294" s="161"/>
      <c r="Q294" s="14"/>
      <c r="U294" s="14"/>
      <c r="W294" s="161"/>
      <c r="Y294" s="75"/>
      <c r="Z294" s="75"/>
      <c r="AA294" s="75"/>
      <c r="AB294" s="161"/>
      <c r="AC294" s="161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</row>
    <row r="295" spans="9:48">
      <c r="I295" s="161"/>
      <c r="K295" s="161"/>
      <c r="L295" s="161"/>
      <c r="Q295" s="14"/>
      <c r="U295" s="14"/>
      <c r="W295" s="161"/>
      <c r="Y295" s="75"/>
      <c r="Z295" s="75"/>
      <c r="AA295" s="75"/>
      <c r="AB295" s="161"/>
      <c r="AC295" s="161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</row>
    <row r="296" spans="9:48">
      <c r="I296" s="161"/>
      <c r="K296" s="161"/>
      <c r="L296" s="161"/>
      <c r="Q296" s="14"/>
      <c r="U296" s="14"/>
      <c r="W296" s="161"/>
      <c r="Y296" s="75"/>
      <c r="Z296" s="75"/>
      <c r="AA296" s="75"/>
      <c r="AB296" s="161"/>
      <c r="AC296" s="161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</row>
    <row r="297" spans="9:48">
      <c r="I297" s="161"/>
      <c r="K297" s="161"/>
      <c r="L297" s="161"/>
      <c r="Q297" s="14"/>
      <c r="U297" s="14"/>
      <c r="W297" s="161"/>
      <c r="Y297" s="75"/>
      <c r="Z297" s="75"/>
      <c r="AA297" s="75"/>
      <c r="AB297" s="161"/>
      <c r="AC297" s="161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</row>
    <row r="298" spans="9:48">
      <c r="I298" s="161"/>
      <c r="K298" s="161"/>
      <c r="L298" s="161"/>
      <c r="Q298" s="14"/>
      <c r="U298" s="14"/>
      <c r="W298" s="161"/>
      <c r="Y298" s="75"/>
      <c r="Z298" s="75"/>
      <c r="AA298" s="75"/>
      <c r="AB298" s="161"/>
      <c r="AC298" s="161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</row>
    <row r="299" spans="9:48">
      <c r="I299" s="161"/>
      <c r="K299" s="161"/>
      <c r="L299" s="161"/>
      <c r="Q299" s="14"/>
      <c r="U299" s="14"/>
      <c r="W299" s="161"/>
      <c r="Y299" s="75"/>
      <c r="Z299" s="75"/>
      <c r="AA299" s="75"/>
      <c r="AB299" s="161"/>
      <c r="AC299" s="161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</row>
    <row r="300" spans="9:48">
      <c r="I300" s="161"/>
      <c r="K300" s="161"/>
      <c r="L300" s="161"/>
      <c r="Q300" s="14"/>
      <c r="U300" s="14"/>
      <c r="W300" s="161"/>
      <c r="Y300" s="75"/>
      <c r="Z300" s="75"/>
      <c r="AA300" s="75"/>
      <c r="AB300" s="161"/>
      <c r="AC300" s="161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</row>
    <row r="301" spans="9:48">
      <c r="I301" s="161"/>
      <c r="K301" s="161"/>
      <c r="L301" s="161"/>
      <c r="Q301" s="14"/>
      <c r="U301" s="14"/>
      <c r="W301" s="161"/>
      <c r="Y301" s="75"/>
      <c r="Z301" s="75"/>
      <c r="AA301" s="75"/>
      <c r="AB301" s="161"/>
      <c r="AC301" s="161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</row>
    <row r="302" spans="9:48">
      <c r="I302" s="161"/>
      <c r="K302" s="161"/>
      <c r="L302" s="161"/>
      <c r="Q302" s="14"/>
      <c r="U302" s="14"/>
      <c r="W302" s="161"/>
      <c r="Y302" s="75"/>
      <c r="Z302" s="75"/>
      <c r="AA302" s="75"/>
      <c r="AB302" s="161"/>
      <c r="AC302" s="161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</row>
    <row r="303" spans="9:48">
      <c r="I303" s="161"/>
      <c r="K303" s="161"/>
      <c r="L303" s="161"/>
      <c r="Q303" s="14"/>
      <c r="U303" s="14"/>
      <c r="W303" s="161"/>
      <c r="Y303" s="75"/>
      <c r="Z303" s="75"/>
      <c r="AA303" s="75"/>
      <c r="AB303" s="161"/>
      <c r="AC303" s="161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</row>
    <row r="304" spans="9:48">
      <c r="I304" s="161"/>
      <c r="K304" s="161"/>
      <c r="L304" s="161"/>
      <c r="Q304" s="14"/>
      <c r="U304" s="14"/>
      <c r="W304" s="161"/>
      <c r="Y304" s="75"/>
      <c r="Z304" s="75"/>
      <c r="AA304" s="75"/>
      <c r="AB304" s="161"/>
      <c r="AC304" s="161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</row>
    <row r="305" spans="1:48">
      <c r="I305" s="161"/>
      <c r="K305" s="161"/>
      <c r="L305" s="161"/>
      <c r="Q305" s="14"/>
      <c r="U305" s="14"/>
      <c r="W305" s="161"/>
      <c r="Y305" s="75"/>
      <c r="Z305" s="75"/>
      <c r="AA305" s="75"/>
      <c r="AB305" s="161"/>
      <c r="AC305" s="161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</row>
    <row r="306" spans="1:48">
      <c r="I306" s="161"/>
      <c r="K306" s="161"/>
      <c r="L306" s="161"/>
      <c r="Q306" s="14"/>
      <c r="U306" s="14"/>
      <c r="W306" s="161"/>
      <c r="Y306" s="75"/>
      <c r="Z306" s="75"/>
      <c r="AA306" s="75"/>
      <c r="AB306" s="161"/>
      <c r="AC306" s="161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</row>
    <row r="307" spans="1:48">
      <c r="I307" s="161"/>
      <c r="K307" s="161"/>
      <c r="L307" s="161"/>
      <c r="Q307" s="14"/>
      <c r="U307" s="14"/>
      <c r="W307" s="161"/>
      <c r="Y307" s="75"/>
      <c r="Z307" s="75"/>
      <c r="AA307" s="75"/>
      <c r="AB307" s="161"/>
      <c r="AC307" s="161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</row>
    <row r="308" spans="1:48">
      <c r="A308" s="30"/>
      <c r="B308" s="30"/>
      <c r="C308" s="30"/>
      <c r="D308" s="30"/>
      <c r="E308" s="30"/>
      <c r="F308" s="30"/>
      <c r="G308" s="417"/>
      <c r="H308" s="76"/>
      <c r="I308" s="162"/>
      <c r="J308" s="76"/>
      <c r="K308" s="162"/>
      <c r="L308" s="162"/>
      <c r="M308" s="76"/>
      <c r="N308" s="76"/>
      <c r="O308" s="76"/>
      <c r="P308" s="76"/>
      <c r="Q308" s="30"/>
      <c r="R308" s="76"/>
      <c r="S308" s="162"/>
      <c r="T308" s="76"/>
      <c r="U308" s="30"/>
      <c r="V308" s="433"/>
      <c r="W308" s="162"/>
      <c r="X308" s="162"/>
      <c r="Y308" s="75"/>
      <c r="Z308" s="75"/>
      <c r="AA308" s="75"/>
      <c r="AB308" s="161"/>
      <c r="AC308" s="161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</row>
    <row r="309" spans="1:48">
      <c r="A309" s="34"/>
      <c r="B309" s="34"/>
      <c r="C309" s="34"/>
      <c r="D309" s="34"/>
      <c r="E309" s="34"/>
      <c r="F309" s="34"/>
      <c r="G309" s="418"/>
      <c r="H309" s="77"/>
      <c r="I309" s="163"/>
      <c r="J309" s="77"/>
      <c r="K309" s="163"/>
      <c r="L309" s="163"/>
      <c r="M309" s="77"/>
      <c r="N309" s="77"/>
      <c r="O309" s="77"/>
      <c r="P309" s="77"/>
      <c r="Q309" s="34"/>
      <c r="R309" s="77"/>
      <c r="S309" s="163"/>
      <c r="T309" s="77"/>
      <c r="U309" s="34"/>
      <c r="V309" s="434"/>
      <c r="W309" s="163"/>
      <c r="X309" s="163"/>
      <c r="Y309" s="76"/>
      <c r="Z309" s="76"/>
      <c r="AA309" s="76"/>
      <c r="AB309" s="162"/>
      <c r="AC309" s="162"/>
      <c r="AD309" s="30"/>
      <c r="AE309" s="30"/>
      <c r="AF309" s="30"/>
      <c r="AG309" s="30"/>
    </row>
    <row r="310" spans="1:48">
      <c r="A310" s="34"/>
      <c r="B310" s="34"/>
      <c r="C310" s="34"/>
      <c r="D310" s="34"/>
      <c r="E310" s="34"/>
      <c r="F310" s="34"/>
      <c r="G310" s="418"/>
      <c r="H310" s="77"/>
      <c r="I310" s="163"/>
      <c r="J310" s="77"/>
      <c r="K310" s="163"/>
      <c r="L310" s="163"/>
      <c r="M310" s="77"/>
      <c r="N310" s="77"/>
      <c r="O310" s="77"/>
      <c r="P310" s="77"/>
      <c r="Q310" s="34"/>
      <c r="R310" s="77"/>
      <c r="S310" s="163"/>
      <c r="T310" s="77"/>
      <c r="U310" s="34"/>
      <c r="V310" s="434"/>
      <c r="W310" s="163"/>
      <c r="X310" s="163"/>
      <c r="Y310" s="77"/>
      <c r="Z310" s="77"/>
      <c r="AA310" s="77"/>
      <c r="AB310" s="163"/>
      <c r="AC310" s="163"/>
      <c r="AD310" s="34"/>
      <c r="AE310" s="34"/>
      <c r="AF310" s="34"/>
      <c r="AG310" s="34"/>
    </row>
    <row r="311" spans="1:48">
      <c r="A311" s="34"/>
      <c r="B311" s="34"/>
      <c r="C311" s="34"/>
      <c r="D311" s="34"/>
      <c r="E311" s="34"/>
      <c r="F311" s="34"/>
      <c r="G311" s="418"/>
      <c r="H311" s="77"/>
      <c r="I311" s="163"/>
      <c r="J311" s="77"/>
      <c r="K311" s="163"/>
      <c r="L311" s="163"/>
      <c r="M311" s="77"/>
      <c r="N311" s="77"/>
      <c r="O311" s="77"/>
      <c r="P311" s="77"/>
      <c r="Q311" s="34"/>
      <c r="R311" s="77"/>
      <c r="S311" s="163"/>
      <c r="T311" s="77"/>
      <c r="U311" s="34"/>
      <c r="V311" s="434"/>
      <c r="W311" s="163"/>
      <c r="X311" s="163"/>
      <c r="Y311" s="77"/>
      <c r="Z311" s="77"/>
      <c r="AA311" s="77"/>
      <c r="AB311" s="163"/>
      <c r="AC311" s="163"/>
      <c r="AD311" s="34"/>
      <c r="AE311" s="34"/>
      <c r="AF311" s="34"/>
      <c r="AG311" s="34"/>
    </row>
    <row r="312" spans="1:48">
      <c r="A312" s="34"/>
      <c r="B312" s="34"/>
      <c r="C312" s="34"/>
      <c r="D312" s="34"/>
      <c r="E312" s="34"/>
      <c r="F312" s="34"/>
      <c r="G312" s="418"/>
      <c r="H312" s="77"/>
      <c r="I312" s="163"/>
      <c r="J312" s="77"/>
      <c r="K312" s="163"/>
      <c r="L312" s="163"/>
      <c r="M312" s="77"/>
      <c r="N312" s="77"/>
      <c r="O312" s="77"/>
      <c r="P312" s="77"/>
      <c r="Q312" s="34"/>
      <c r="R312" s="77"/>
      <c r="S312" s="163"/>
      <c r="T312" s="77"/>
      <c r="U312" s="34"/>
      <c r="V312" s="434"/>
      <c r="W312" s="163"/>
      <c r="X312" s="163"/>
      <c r="Y312" s="77"/>
      <c r="Z312" s="77"/>
      <c r="AA312" s="77"/>
      <c r="AB312" s="163"/>
      <c r="AC312" s="163"/>
      <c r="AD312" s="34"/>
      <c r="AE312" s="34"/>
      <c r="AF312" s="34"/>
      <c r="AG312" s="34"/>
    </row>
    <row r="313" spans="1:48">
      <c r="A313" s="34"/>
      <c r="B313" s="34"/>
      <c r="C313" s="34"/>
      <c r="D313" s="34"/>
      <c r="E313" s="34"/>
      <c r="F313" s="34"/>
      <c r="G313" s="418"/>
      <c r="H313" s="77"/>
      <c r="I313" s="163"/>
      <c r="J313" s="77"/>
      <c r="K313" s="163"/>
      <c r="L313" s="163"/>
      <c r="M313" s="77"/>
      <c r="N313" s="77"/>
      <c r="O313" s="77"/>
      <c r="P313" s="77"/>
      <c r="Q313" s="34"/>
      <c r="R313" s="77"/>
      <c r="S313" s="163"/>
      <c r="T313" s="77"/>
      <c r="U313" s="34"/>
      <c r="V313" s="434"/>
      <c r="W313" s="163"/>
      <c r="X313" s="163"/>
      <c r="Y313" s="77"/>
      <c r="Z313" s="77"/>
      <c r="AA313" s="77"/>
      <c r="AB313" s="163"/>
      <c r="AC313" s="163"/>
      <c r="AD313" s="34"/>
      <c r="AE313" s="34"/>
      <c r="AF313" s="34"/>
      <c r="AG313" s="34"/>
    </row>
    <row r="314" spans="1:48">
      <c r="A314" s="34"/>
      <c r="B314" s="34"/>
      <c r="C314" s="34"/>
      <c r="D314" s="34"/>
      <c r="E314" s="34"/>
      <c r="F314" s="34"/>
      <c r="G314" s="418"/>
      <c r="H314" s="77"/>
      <c r="I314" s="163"/>
      <c r="J314" s="77"/>
      <c r="K314" s="163"/>
      <c r="L314" s="163"/>
      <c r="M314" s="77"/>
      <c r="N314" s="77"/>
      <c r="O314" s="77"/>
      <c r="P314" s="77"/>
      <c r="Q314" s="34"/>
      <c r="R314" s="77"/>
      <c r="S314" s="163"/>
      <c r="T314" s="77"/>
      <c r="U314" s="34"/>
      <c r="V314" s="434"/>
      <c r="W314" s="163"/>
      <c r="X314" s="163"/>
      <c r="Y314" s="77"/>
      <c r="Z314" s="77"/>
      <c r="AA314" s="77"/>
      <c r="AB314" s="163"/>
      <c r="AC314" s="163"/>
      <c r="AD314" s="34"/>
      <c r="AE314" s="34"/>
      <c r="AF314" s="34"/>
      <c r="AG314" s="34"/>
    </row>
    <row r="315" spans="1:48">
      <c r="A315" s="34"/>
      <c r="B315" s="34"/>
      <c r="C315" s="34"/>
      <c r="D315" s="34"/>
      <c r="E315" s="34"/>
      <c r="F315" s="34"/>
      <c r="G315" s="418"/>
      <c r="H315" s="77"/>
      <c r="I315" s="163"/>
      <c r="J315" s="77"/>
      <c r="K315" s="163"/>
      <c r="L315" s="163"/>
      <c r="M315" s="77"/>
      <c r="N315" s="77"/>
      <c r="O315" s="77"/>
      <c r="P315" s="77"/>
      <c r="Q315" s="34"/>
      <c r="R315" s="77"/>
      <c r="S315" s="163"/>
      <c r="T315" s="77"/>
      <c r="U315" s="34"/>
      <c r="V315" s="434"/>
      <c r="W315" s="163"/>
      <c r="X315" s="163"/>
      <c r="Y315" s="77"/>
      <c r="Z315" s="77"/>
      <c r="AA315" s="77"/>
      <c r="AB315" s="163"/>
      <c r="AC315" s="163"/>
      <c r="AD315" s="34"/>
      <c r="AE315" s="34"/>
      <c r="AF315" s="34"/>
      <c r="AG315" s="34"/>
    </row>
    <row r="316" spans="1:48">
      <c r="A316" s="34"/>
      <c r="B316" s="34"/>
      <c r="C316" s="34"/>
      <c r="D316" s="34"/>
      <c r="E316" s="34"/>
      <c r="F316" s="34"/>
      <c r="G316" s="418"/>
      <c r="H316" s="77"/>
      <c r="I316" s="163"/>
      <c r="J316" s="77"/>
      <c r="K316" s="163"/>
      <c r="L316" s="163"/>
      <c r="M316" s="77"/>
      <c r="N316" s="77"/>
      <c r="O316" s="77"/>
      <c r="P316" s="77"/>
      <c r="Q316" s="34"/>
      <c r="R316" s="77"/>
      <c r="S316" s="163"/>
      <c r="T316" s="77"/>
      <c r="U316" s="34"/>
      <c r="V316" s="434"/>
      <c r="W316" s="163"/>
      <c r="X316" s="163"/>
      <c r="Y316" s="77"/>
      <c r="Z316" s="77"/>
      <c r="AA316" s="77"/>
      <c r="AB316" s="163"/>
      <c r="AC316" s="163"/>
      <c r="AD316" s="34"/>
      <c r="AE316" s="34"/>
      <c r="AF316" s="34"/>
      <c r="AG316" s="34"/>
    </row>
    <row r="317" spans="1:48">
      <c r="A317" s="34"/>
      <c r="B317" s="34"/>
      <c r="C317" s="34"/>
      <c r="D317" s="34"/>
      <c r="E317" s="34"/>
      <c r="F317" s="34"/>
      <c r="G317" s="418"/>
      <c r="H317" s="77"/>
      <c r="I317" s="163"/>
      <c r="J317" s="77"/>
      <c r="K317" s="163"/>
      <c r="L317" s="163"/>
      <c r="M317" s="77"/>
      <c r="N317" s="77"/>
      <c r="O317" s="77"/>
      <c r="P317" s="77"/>
      <c r="Q317" s="34"/>
      <c r="R317" s="77"/>
      <c r="S317" s="163"/>
      <c r="T317" s="77"/>
      <c r="U317" s="34"/>
      <c r="V317" s="434"/>
      <c r="W317" s="163"/>
      <c r="X317" s="163"/>
      <c r="Y317" s="77"/>
      <c r="Z317" s="77"/>
      <c r="AA317" s="77"/>
      <c r="AB317" s="163"/>
      <c r="AC317" s="163"/>
      <c r="AD317" s="34"/>
      <c r="AE317" s="34"/>
      <c r="AF317" s="34"/>
      <c r="AG317" s="34"/>
    </row>
    <row r="318" spans="1:48">
      <c r="A318" s="34"/>
      <c r="B318" s="34"/>
      <c r="C318" s="34"/>
      <c r="D318" s="34"/>
      <c r="E318" s="34"/>
      <c r="F318" s="34"/>
      <c r="G318" s="418"/>
      <c r="H318" s="77"/>
      <c r="I318" s="163"/>
      <c r="J318" s="77"/>
      <c r="K318" s="163"/>
      <c r="L318" s="163"/>
      <c r="M318" s="77"/>
      <c r="N318" s="77"/>
      <c r="O318" s="77"/>
      <c r="P318" s="77"/>
      <c r="Q318" s="34"/>
      <c r="R318" s="77"/>
      <c r="S318" s="163"/>
      <c r="T318" s="77"/>
      <c r="U318" s="34"/>
      <c r="V318" s="434"/>
      <c r="W318" s="163"/>
      <c r="X318" s="163"/>
      <c r="Y318" s="77"/>
      <c r="Z318" s="77"/>
      <c r="AA318" s="77"/>
      <c r="AB318" s="163"/>
      <c r="AC318" s="163"/>
      <c r="AD318" s="34"/>
      <c r="AE318" s="34"/>
      <c r="AF318" s="34"/>
      <c r="AG318" s="34"/>
    </row>
    <row r="319" spans="1:48">
      <c r="A319" s="34"/>
      <c r="B319" s="34"/>
      <c r="C319" s="34"/>
      <c r="D319" s="34"/>
      <c r="E319" s="34"/>
      <c r="F319" s="34"/>
      <c r="G319" s="418"/>
      <c r="H319" s="77"/>
      <c r="I319" s="163"/>
      <c r="J319" s="77"/>
      <c r="K319" s="163"/>
      <c r="L319" s="163"/>
      <c r="M319" s="77"/>
      <c r="N319" s="77"/>
      <c r="O319" s="77"/>
      <c r="P319" s="77"/>
      <c r="Q319" s="34"/>
      <c r="R319" s="77"/>
      <c r="S319" s="163"/>
      <c r="T319" s="77"/>
      <c r="U319" s="34"/>
      <c r="V319" s="434"/>
      <c r="W319" s="163"/>
      <c r="X319" s="163"/>
      <c r="Y319" s="77"/>
      <c r="Z319" s="77"/>
      <c r="AA319" s="77"/>
      <c r="AB319" s="163"/>
      <c r="AC319" s="163"/>
      <c r="AD319" s="34"/>
      <c r="AE319" s="34"/>
      <c r="AF319" s="34"/>
      <c r="AG319" s="34"/>
    </row>
    <row r="320" spans="1:48">
      <c r="A320" s="34"/>
      <c r="B320" s="34"/>
      <c r="C320" s="34"/>
      <c r="D320" s="34"/>
      <c r="E320" s="34"/>
      <c r="F320" s="34"/>
      <c r="G320" s="418"/>
      <c r="H320" s="77"/>
      <c r="I320" s="163"/>
      <c r="J320" s="77"/>
      <c r="K320" s="163"/>
      <c r="L320" s="163"/>
      <c r="M320" s="77"/>
      <c r="N320" s="77"/>
      <c r="O320" s="77"/>
      <c r="P320" s="77"/>
      <c r="Q320" s="34"/>
      <c r="R320" s="77"/>
      <c r="S320" s="163"/>
      <c r="T320" s="77"/>
      <c r="U320" s="34"/>
      <c r="V320" s="434"/>
      <c r="W320" s="163"/>
      <c r="X320" s="163"/>
      <c r="Y320" s="77"/>
      <c r="Z320" s="77"/>
      <c r="AA320" s="77"/>
      <c r="AB320" s="163"/>
      <c r="AC320" s="163"/>
      <c r="AD320" s="34"/>
      <c r="AE320" s="34"/>
      <c r="AF320" s="34"/>
      <c r="AG320" s="34"/>
    </row>
    <row r="321" spans="1:33">
      <c r="A321" s="34"/>
      <c r="B321" s="34"/>
      <c r="C321" s="34"/>
      <c r="D321" s="34"/>
      <c r="E321" s="34"/>
      <c r="F321" s="34"/>
      <c r="G321" s="418"/>
      <c r="H321" s="77"/>
      <c r="I321" s="163"/>
      <c r="J321" s="77"/>
      <c r="K321" s="163"/>
      <c r="L321" s="163"/>
      <c r="M321" s="77"/>
      <c r="N321" s="77"/>
      <c r="O321" s="77"/>
      <c r="P321" s="77"/>
      <c r="Q321" s="34"/>
      <c r="R321" s="77"/>
      <c r="S321" s="163"/>
      <c r="T321" s="77"/>
      <c r="U321" s="34"/>
      <c r="V321" s="434"/>
      <c r="W321" s="163"/>
      <c r="X321" s="163"/>
      <c r="Y321" s="77"/>
      <c r="Z321" s="77"/>
      <c r="AA321" s="77"/>
      <c r="AB321" s="163"/>
      <c r="AC321" s="163"/>
      <c r="AD321" s="34"/>
      <c r="AE321" s="34"/>
      <c r="AF321" s="34"/>
      <c r="AG321" s="34"/>
    </row>
    <row r="322" spans="1:33">
      <c r="A322" s="34"/>
      <c r="B322" s="34"/>
      <c r="C322" s="34"/>
      <c r="D322" s="34"/>
      <c r="E322" s="34"/>
      <c r="F322" s="34"/>
      <c r="G322" s="418"/>
      <c r="H322" s="77"/>
      <c r="I322" s="163"/>
      <c r="J322" s="77"/>
      <c r="K322" s="163"/>
      <c r="L322" s="163"/>
      <c r="M322" s="77"/>
      <c r="N322" s="77"/>
      <c r="O322" s="77"/>
      <c r="P322" s="77"/>
      <c r="Q322" s="34"/>
      <c r="R322" s="77"/>
      <c r="S322" s="163"/>
      <c r="T322" s="77"/>
      <c r="U322" s="34"/>
      <c r="V322" s="434"/>
      <c r="W322" s="163"/>
      <c r="X322" s="163"/>
      <c r="Y322" s="77"/>
      <c r="Z322" s="77"/>
      <c r="AA322" s="77"/>
      <c r="AB322" s="163"/>
      <c r="AC322" s="163"/>
      <c r="AD322" s="34"/>
      <c r="AE322" s="34"/>
      <c r="AF322" s="34"/>
      <c r="AG322" s="34"/>
    </row>
    <row r="323" spans="1:33">
      <c r="A323" s="34"/>
      <c r="B323" s="34"/>
      <c r="C323" s="34"/>
      <c r="D323" s="34"/>
      <c r="E323" s="34"/>
      <c r="F323" s="34"/>
      <c r="G323" s="418"/>
      <c r="H323" s="77"/>
      <c r="I323" s="163"/>
      <c r="J323" s="77"/>
      <c r="K323" s="163"/>
      <c r="L323" s="163"/>
      <c r="M323" s="77"/>
      <c r="N323" s="77"/>
      <c r="O323" s="77"/>
      <c r="P323" s="77"/>
      <c r="Q323" s="34"/>
      <c r="R323" s="77"/>
      <c r="S323" s="163"/>
      <c r="T323" s="77"/>
      <c r="U323" s="34"/>
      <c r="V323" s="434"/>
      <c r="W323" s="163"/>
      <c r="X323" s="163"/>
      <c r="Y323" s="77"/>
      <c r="Z323" s="77"/>
      <c r="AA323" s="77"/>
      <c r="AB323" s="163"/>
      <c r="AC323" s="163"/>
      <c r="AD323" s="34"/>
      <c r="AE323" s="34"/>
      <c r="AF323" s="34"/>
      <c r="AG323" s="34"/>
    </row>
    <row r="324" spans="1:33">
      <c r="A324" s="34"/>
      <c r="B324" s="34"/>
      <c r="C324" s="34"/>
      <c r="D324" s="34"/>
      <c r="E324" s="34"/>
      <c r="F324" s="34"/>
      <c r="G324" s="418"/>
      <c r="H324" s="77"/>
      <c r="I324" s="163"/>
      <c r="J324" s="77"/>
      <c r="K324" s="163"/>
      <c r="L324" s="163"/>
      <c r="M324" s="77"/>
      <c r="N324" s="77"/>
      <c r="O324" s="77"/>
      <c r="P324" s="77"/>
      <c r="Q324" s="34"/>
      <c r="R324" s="77"/>
      <c r="S324" s="163"/>
      <c r="T324" s="77"/>
      <c r="U324" s="34"/>
      <c r="V324" s="434"/>
      <c r="W324" s="163"/>
      <c r="X324" s="163"/>
      <c r="Y324" s="77"/>
      <c r="Z324" s="77"/>
      <c r="AA324" s="77"/>
      <c r="AB324" s="163"/>
      <c r="AC324" s="163"/>
      <c r="AD324" s="34"/>
      <c r="AE324" s="34"/>
      <c r="AF324" s="34"/>
      <c r="AG324" s="34"/>
    </row>
    <row r="325" spans="1:33">
      <c r="A325" s="34"/>
      <c r="B325" s="34"/>
      <c r="C325" s="34"/>
      <c r="D325" s="34"/>
      <c r="E325" s="34"/>
      <c r="F325" s="34"/>
      <c r="G325" s="418"/>
      <c r="H325" s="77"/>
      <c r="I325" s="163"/>
      <c r="J325" s="77"/>
      <c r="K325" s="163"/>
      <c r="L325" s="163"/>
      <c r="M325" s="77"/>
      <c r="N325" s="77"/>
      <c r="O325" s="77"/>
      <c r="P325" s="77"/>
      <c r="Q325" s="34"/>
      <c r="R325" s="77"/>
      <c r="S325" s="163"/>
      <c r="T325" s="77"/>
      <c r="U325" s="34"/>
      <c r="V325" s="434"/>
      <c r="W325" s="163"/>
      <c r="X325" s="163"/>
      <c r="Y325" s="77"/>
      <c r="Z325" s="77"/>
      <c r="AA325" s="77"/>
      <c r="AB325" s="163"/>
      <c r="AC325" s="163"/>
      <c r="AD325" s="34"/>
      <c r="AE325" s="34"/>
      <c r="AF325" s="34"/>
      <c r="AG325" s="34"/>
    </row>
    <row r="326" spans="1:33">
      <c r="A326" s="34"/>
      <c r="B326" s="34"/>
      <c r="C326" s="34"/>
      <c r="D326" s="34"/>
      <c r="E326" s="34"/>
      <c r="F326" s="34"/>
      <c r="G326" s="418"/>
      <c r="H326" s="77"/>
      <c r="I326" s="163"/>
      <c r="J326" s="77"/>
      <c r="K326" s="163"/>
      <c r="L326" s="163"/>
      <c r="M326" s="77"/>
      <c r="N326" s="77"/>
      <c r="O326" s="77"/>
      <c r="P326" s="77"/>
      <c r="Q326" s="34"/>
      <c r="R326" s="77"/>
      <c r="S326" s="163"/>
      <c r="T326" s="77"/>
      <c r="U326" s="34"/>
      <c r="V326" s="434"/>
      <c r="W326" s="163"/>
      <c r="X326" s="163"/>
      <c r="Y326" s="77"/>
      <c r="Z326" s="77"/>
      <c r="AA326" s="77"/>
      <c r="AB326" s="163"/>
      <c r="AC326" s="163"/>
      <c r="AD326" s="34"/>
      <c r="AE326" s="34"/>
      <c r="AF326" s="34"/>
      <c r="AG326" s="34"/>
    </row>
    <row r="327" spans="1:33">
      <c r="A327" s="34"/>
      <c r="B327" s="34"/>
      <c r="C327" s="34"/>
      <c r="D327" s="34"/>
      <c r="E327" s="34"/>
      <c r="F327" s="34"/>
      <c r="G327" s="418"/>
      <c r="H327" s="77"/>
      <c r="I327" s="163"/>
      <c r="J327" s="77"/>
      <c r="K327" s="163"/>
      <c r="L327" s="163"/>
      <c r="M327" s="77"/>
      <c r="N327" s="77"/>
      <c r="O327" s="77"/>
      <c r="P327" s="77"/>
      <c r="Q327" s="34"/>
      <c r="R327" s="77"/>
      <c r="S327" s="163"/>
      <c r="T327" s="77"/>
      <c r="U327" s="34"/>
      <c r="V327" s="434"/>
      <c r="W327" s="163"/>
      <c r="X327" s="163"/>
      <c r="Y327" s="77"/>
      <c r="Z327" s="77"/>
      <c r="AA327" s="77"/>
      <c r="AB327" s="163"/>
      <c r="AC327" s="163"/>
      <c r="AD327" s="34"/>
      <c r="AE327" s="34"/>
      <c r="AF327" s="34"/>
      <c r="AG327" s="34"/>
    </row>
    <row r="328" spans="1:33">
      <c r="A328" s="34"/>
      <c r="B328" s="34"/>
      <c r="C328" s="34"/>
      <c r="D328" s="34"/>
      <c r="E328" s="34"/>
      <c r="F328" s="34"/>
      <c r="G328" s="418"/>
      <c r="H328" s="77"/>
      <c r="I328" s="163"/>
      <c r="J328" s="77"/>
      <c r="K328" s="163"/>
      <c r="L328" s="163"/>
      <c r="M328" s="77"/>
      <c r="N328" s="77"/>
      <c r="O328" s="77"/>
      <c r="P328" s="77"/>
      <c r="Q328" s="34"/>
      <c r="R328" s="77"/>
      <c r="S328" s="163"/>
      <c r="T328" s="77"/>
      <c r="U328" s="34"/>
      <c r="V328" s="434"/>
      <c r="W328" s="163"/>
      <c r="X328" s="163"/>
      <c r="Y328" s="77"/>
      <c r="Z328" s="77"/>
      <c r="AA328" s="77"/>
      <c r="AB328" s="163"/>
      <c r="AC328" s="163"/>
      <c r="AD328" s="34"/>
      <c r="AE328" s="34"/>
      <c r="AF328" s="34"/>
      <c r="AG328" s="34"/>
    </row>
    <row r="329" spans="1:33">
      <c r="A329" s="34"/>
      <c r="B329" s="34"/>
      <c r="C329" s="34"/>
      <c r="D329" s="34"/>
      <c r="E329" s="34"/>
      <c r="F329" s="34"/>
      <c r="G329" s="418"/>
      <c r="H329" s="77"/>
      <c r="I329" s="163"/>
      <c r="J329" s="77"/>
      <c r="K329" s="163"/>
      <c r="L329" s="163"/>
      <c r="M329" s="77"/>
      <c r="N329" s="77"/>
      <c r="O329" s="77"/>
      <c r="P329" s="77"/>
      <c r="Q329" s="34"/>
      <c r="R329" s="77"/>
      <c r="S329" s="163"/>
      <c r="T329" s="77"/>
      <c r="U329" s="34"/>
      <c r="V329" s="434"/>
      <c r="W329" s="163"/>
      <c r="X329" s="163"/>
      <c r="Y329" s="77"/>
      <c r="Z329" s="77"/>
      <c r="AA329" s="77"/>
      <c r="AB329" s="163"/>
      <c r="AC329" s="163"/>
      <c r="AD329" s="34"/>
      <c r="AE329" s="34"/>
      <c r="AF329" s="34"/>
      <c r="AG329" s="34"/>
    </row>
    <row r="330" spans="1:33">
      <c r="A330" s="34"/>
      <c r="B330" s="34"/>
      <c r="C330" s="34"/>
      <c r="D330" s="34"/>
      <c r="E330" s="34"/>
      <c r="F330" s="34"/>
      <c r="G330" s="418"/>
      <c r="H330" s="77"/>
      <c r="I330" s="163"/>
      <c r="J330" s="77"/>
      <c r="K330" s="163"/>
      <c r="L330" s="163"/>
      <c r="M330" s="77"/>
      <c r="N330" s="77"/>
      <c r="O330" s="77"/>
      <c r="P330" s="77"/>
      <c r="Q330" s="34"/>
      <c r="R330" s="77"/>
      <c r="S330" s="163"/>
      <c r="T330" s="77"/>
      <c r="U330" s="34"/>
      <c r="V330" s="434"/>
      <c r="W330" s="163"/>
      <c r="X330" s="163"/>
      <c r="Y330" s="77"/>
      <c r="Z330" s="77"/>
      <c r="AA330" s="77"/>
      <c r="AB330" s="163"/>
      <c r="AC330" s="163"/>
      <c r="AD330" s="34"/>
      <c r="AE330" s="34"/>
      <c r="AF330" s="34"/>
      <c r="AG330" s="34"/>
    </row>
    <row r="331" spans="1:33">
      <c r="A331" s="34"/>
      <c r="B331" s="34"/>
      <c r="C331" s="34"/>
      <c r="D331" s="34"/>
      <c r="E331" s="34"/>
      <c r="F331" s="34"/>
      <c r="G331" s="418"/>
      <c r="H331" s="77"/>
      <c r="I331" s="163"/>
      <c r="J331" s="77"/>
      <c r="K331" s="163"/>
      <c r="L331" s="163"/>
      <c r="M331" s="77"/>
      <c r="N331" s="77"/>
      <c r="O331" s="77"/>
      <c r="P331" s="77"/>
      <c r="Q331" s="34"/>
      <c r="R331" s="77"/>
      <c r="S331" s="163"/>
      <c r="T331" s="77"/>
      <c r="U331" s="34"/>
      <c r="V331" s="434"/>
      <c r="W331" s="163"/>
      <c r="X331" s="163"/>
      <c r="Y331" s="77"/>
      <c r="Z331" s="77"/>
      <c r="AA331" s="77"/>
      <c r="AB331" s="163"/>
      <c r="AC331" s="163"/>
      <c r="AD331" s="34"/>
      <c r="AE331" s="34"/>
      <c r="AF331" s="34"/>
      <c r="AG331" s="34"/>
    </row>
    <row r="332" spans="1:33">
      <c r="A332" s="34"/>
      <c r="B332" s="34"/>
      <c r="C332" s="34"/>
      <c r="D332" s="34"/>
      <c r="E332" s="34"/>
      <c r="F332" s="34"/>
      <c r="G332" s="418"/>
      <c r="H332" s="77"/>
      <c r="I332" s="163"/>
      <c r="J332" s="77"/>
      <c r="K332" s="163"/>
      <c r="L332" s="163"/>
      <c r="M332" s="77"/>
      <c r="N332" s="77"/>
      <c r="O332" s="77"/>
      <c r="P332" s="77"/>
      <c r="Q332" s="34"/>
      <c r="R332" s="77"/>
      <c r="S332" s="163"/>
      <c r="T332" s="77"/>
      <c r="U332" s="34"/>
      <c r="V332" s="434"/>
      <c r="W332" s="163"/>
      <c r="X332" s="163"/>
      <c r="Y332" s="77"/>
      <c r="Z332" s="77"/>
      <c r="AA332" s="77"/>
      <c r="AB332" s="163"/>
      <c r="AC332" s="163"/>
      <c r="AD332" s="34"/>
      <c r="AE332" s="34"/>
      <c r="AF332" s="34"/>
      <c r="AG332" s="34"/>
    </row>
    <row r="333" spans="1:33">
      <c r="A333" s="34"/>
      <c r="B333" s="34"/>
      <c r="C333" s="34"/>
      <c r="D333" s="34"/>
      <c r="E333" s="34"/>
      <c r="F333" s="34"/>
      <c r="G333" s="418"/>
      <c r="H333" s="77"/>
      <c r="I333" s="163"/>
      <c r="J333" s="77"/>
      <c r="K333" s="163"/>
      <c r="L333" s="163"/>
      <c r="M333" s="77"/>
      <c r="N333" s="77"/>
      <c r="O333" s="77"/>
      <c r="P333" s="77"/>
      <c r="Q333" s="34"/>
      <c r="R333" s="77"/>
      <c r="S333" s="163"/>
      <c r="T333" s="77"/>
      <c r="U333" s="34"/>
      <c r="V333" s="434"/>
      <c r="W333" s="163"/>
      <c r="X333" s="163"/>
      <c r="Y333" s="77"/>
      <c r="Z333" s="77"/>
      <c r="AA333" s="77"/>
      <c r="AB333" s="163"/>
      <c r="AC333" s="163"/>
      <c r="AD333" s="34"/>
      <c r="AE333" s="34"/>
      <c r="AF333" s="34"/>
      <c r="AG333" s="34"/>
    </row>
    <row r="334" spans="1:33">
      <c r="A334" s="34"/>
      <c r="B334" s="34"/>
      <c r="C334" s="34"/>
      <c r="D334" s="34"/>
      <c r="E334" s="34"/>
      <c r="F334" s="34"/>
      <c r="G334" s="418"/>
      <c r="H334" s="77"/>
      <c r="I334" s="163"/>
      <c r="J334" s="77"/>
      <c r="K334" s="163"/>
      <c r="L334" s="163"/>
      <c r="M334" s="77"/>
      <c r="N334" s="77"/>
      <c r="O334" s="77"/>
      <c r="P334" s="77"/>
      <c r="Q334" s="34"/>
      <c r="R334" s="77"/>
      <c r="S334" s="163"/>
      <c r="T334" s="77"/>
      <c r="U334" s="34"/>
      <c r="V334" s="434"/>
      <c r="W334" s="163"/>
      <c r="X334" s="163"/>
      <c r="Y334" s="77"/>
      <c r="Z334" s="77"/>
      <c r="AA334" s="77"/>
      <c r="AB334" s="163"/>
      <c r="AC334" s="163"/>
      <c r="AD334" s="34"/>
      <c r="AE334" s="34"/>
      <c r="AF334" s="34"/>
      <c r="AG334" s="34"/>
    </row>
    <row r="335" spans="1:33">
      <c r="A335" s="34"/>
      <c r="B335" s="34"/>
      <c r="C335" s="34"/>
      <c r="D335" s="34"/>
      <c r="E335" s="34"/>
      <c r="F335" s="34"/>
      <c r="G335" s="418"/>
      <c r="H335" s="77"/>
      <c r="I335" s="163"/>
      <c r="J335" s="77"/>
      <c r="K335" s="163"/>
      <c r="L335" s="163"/>
      <c r="M335" s="77"/>
      <c r="N335" s="77"/>
      <c r="O335" s="77"/>
      <c r="P335" s="77"/>
      <c r="Q335" s="34"/>
      <c r="R335" s="77"/>
      <c r="S335" s="163"/>
      <c r="T335" s="77"/>
      <c r="U335" s="34"/>
      <c r="V335" s="434"/>
      <c r="W335" s="163"/>
      <c r="X335" s="163"/>
      <c r="Y335" s="77"/>
      <c r="Z335" s="77"/>
      <c r="AA335" s="77"/>
      <c r="AB335" s="163"/>
      <c r="AC335" s="163"/>
      <c r="AD335" s="34"/>
      <c r="AE335" s="34"/>
      <c r="AF335" s="34"/>
      <c r="AG335" s="34"/>
    </row>
    <row r="336" spans="1:33">
      <c r="A336" s="34"/>
      <c r="B336" s="34"/>
      <c r="C336" s="34"/>
      <c r="D336" s="34"/>
      <c r="E336" s="34"/>
      <c r="F336" s="34"/>
      <c r="G336" s="418"/>
      <c r="H336" s="77"/>
      <c r="I336" s="163"/>
      <c r="J336" s="77"/>
      <c r="K336" s="163"/>
      <c r="L336" s="163"/>
      <c r="M336" s="77"/>
      <c r="N336" s="77"/>
      <c r="O336" s="77"/>
      <c r="P336" s="77"/>
      <c r="Q336" s="34"/>
      <c r="R336" s="77"/>
      <c r="S336" s="163"/>
      <c r="T336" s="77"/>
      <c r="U336" s="34"/>
      <c r="V336" s="434"/>
      <c r="W336" s="163"/>
      <c r="X336" s="163"/>
      <c r="Y336" s="77"/>
      <c r="Z336" s="77"/>
      <c r="AA336" s="77"/>
      <c r="AB336" s="163"/>
      <c r="AC336" s="163"/>
      <c r="AD336" s="34"/>
      <c r="AE336" s="34"/>
      <c r="AF336" s="34"/>
      <c r="AG336" s="34"/>
    </row>
    <row r="337" spans="1:33">
      <c r="A337" s="34"/>
      <c r="B337" s="34"/>
      <c r="C337" s="34"/>
      <c r="D337" s="34"/>
      <c r="E337" s="34"/>
      <c r="F337" s="34"/>
      <c r="G337" s="418"/>
      <c r="H337" s="77"/>
      <c r="I337" s="163"/>
      <c r="J337" s="77"/>
      <c r="K337" s="163"/>
      <c r="L337" s="163"/>
      <c r="M337" s="77"/>
      <c r="N337" s="77"/>
      <c r="O337" s="77"/>
      <c r="P337" s="77"/>
      <c r="Q337" s="34"/>
      <c r="R337" s="77"/>
      <c r="S337" s="163"/>
      <c r="T337" s="77"/>
      <c r="U337" s="34"/>
      <c r="V337" s="434"/>
      <c r="W337" s="163"/>
      <c r="X337" s="163"/>
      <c r="Y337" s="77"/>
      <c r="Z337" s="77"/>
      <c r="AA337" s="77"/>
      <c r="AB337" s="163"/>
      <c r="AC337" s="163"/>
      <c r="AD337" s="34"/>
      <c r="AE337" s="34"/>
      <c r="AF337" s="34"/>
      <c r="AG337" s="34"/>
    </row>
    <row r="338" spans="1:33">
      <c r="A338" s="34"/>
      <c r="B338" s="34"/>
      <c r="C338" s="34"/>
      <c r="D338" s="34"/>
      <c r="E338" s="34"/>
      <c r="F338" s="34"/>
      <c r="G338" s="418"/>
      <c r="H338" s="77"/>
      <c r="I338" s="163"/>
      <c r="J338" s="77"/>
      <c r="K338" s="163"/>
      <c r="L338" s="163"/>
      <c r="M338" s="77"/>
      <c r="N338" s="77"/>
      <c r="O338" s="77"/>
      <c r="P338" s="77"/>
      <c r="Q338" s="34"/>
      <c r="R338" s="77"/>
      <c r="S338" s="163"/>
      <c r="T338" s="77"/>
      <c r="U338" s="34"/>
      <c r="V338" s="434"/>
      <c r="W338" s="163"/>
      <c r="X338" s="163"/>
      <c r="Y338" s="77"/>
      <c r="Z338" s="77"/>
      <c r="AA338" s="77"/>
      <c r="AB338" s="163"/>
      <c r="AC338" s="163"/>
      <c r="AD338" s="34"/>
      <c r="AE338" s="34"/>
      <c r="AF338" s="34"/>
      <c r="AG338" s="34"/>
    </row>
    <row r="339" spans="1:33">
      <c r="A339" s="34"/>
      <c r="B339" s="34"/>
      <c r="C339" s="34"/>
      <c r="D339" s="34"/>
      <c r="E339" s="34"/>
      <c r="F339" s="34"/>
      <c r="G339" s="418"/>
      <c r="H339" s="77"/>
      <c r="I339" s="163"/>
      <c r="J339" s="77"/>
      <c r="K339" s="163"/>
      <c r="L339" s="163"/>
      <c r="M339" s="77"/>
      <c r="N339" s="77"/>
      <c r="O339" s="77"/>
      <c r="P339" s="77"/>
      <c r="Q339" s="34"/>
      <c r="R339" s="77"/>
      <c r="S339" s="163"/>
      <c r="T339" s="77"/>
      <c r="U339" s="34"/>
      <c r="V339" s="434"/>
      <c r="W339" s="163"/>
      <c r="X339" s="163"/>
      <c r="Y339" s="77"/>
      <c r="Z339" s="77"/>
      <c r="AA339" s="77"/>
      <c r="AB339" s="163"/>
      <c r="AC339" s="163"/>
      <c r="AD339" s="34"/>
      <c r="AE339" s="34"/>
      <c r="AF339" s="34"/>
      <c r="AG339" s="34"/>
    </row>
    <row r="340" spans="1:33">
      <c r="A340" s="34"/>
      <c r="B340" s="34"/>
      <c r="C340" s="34"/>
      <c r="D340" s="34"/>
      <c r="E340" s="34"/>
      <c r="F340" s="34"/>
      <c r="G340" s="418"/>
      <c r="H340" s="77"/>
      <c r="I340" s="163"/>
      <c r="J340" s="77"/>
      <c r="K340" s="163"/>
      <c r="L340" s="163"/>
      <c r="M340" s="77"/>
      <c r="N340" s="77"/>
      <c r="O340" s="77"/>
      <c r="P340" s="77"/>
      <c r="Q340" s="34"/>
      <c r="R340" s="77"/>
      <c r="S340" s="163"/>
      <c r="T340" s="77"/>
      <c r="U340" s="34"/>
      <c r="V340" s="434"/>
      <c r="W340" s="163"/>
      <c r="X340" s="163"/>
      <c r="Y340" s="77"/>
      <c r="Z340" s="77"/>
      <c r="AA340" s="77"/>
      <c r="AB340" s="163"/>
      <c r="AC340" s="163"/>
      <c r="AD340" s="34"/>
      <c r="AE340" s="34"/>
      <c r="AF340" s="34"/>
      <c r="AG340" s="34"/>
    </row>
    <row r="341" spans="1:33">
      <c r="A341" s="34"/>
      <c r="B341" s="34"/>
      <c r="C341" s="34"/>
      <c r="D341" s="34"/>
      <c r="E341" s="34"/>
      <c r="F341" s="34"/>
      <c r="G341" s="418"/>
      <c r="H341" s="77"/>
      <c r="I341" s="163"/>
      <c r="J341" s="77"/>
      <c r="K341" s="163"/>
      <c r="L341" s="163"/>
      <c r="M341" s="77"/>
      <c r="N341" s="77"/>
      <c r="O341" s="77"/>
      <c r="P341" s="77"/>
      <c r="Q341" s="34"/>
      <c r="R341" s="77"/>
      <c r="S341" s="163"/>
      <c r="T341" s="77"/>
      <c r="U341" s="34"/>
      <c r="V341" s="434"/>
      <c r="W341" s="163"/>
      <c r="X341" s="163"/>
      <c r="Y341" s="77"/>
      <c r="Z341" s="77"/>
      <c r="AA341" s="77"/>
      <c r="AB341" s="163"/>
      <c r="AC341" s="163"/>
      <c r="AD341" s="34"/>
      <c r="AE341" s="34"/>
      <c r="AF341" s="34"/>
      <c r="AG341" s="34"/>
    </row>
    <row r="342" spans="1:33">
      <c r="A342" s="34"/>
      <c r="B342" s="34"/>
      <c r="C342" s="34"/>
      <c r="D342" s="34"/>
      <c r="E342" s="34"/>
      <c r="F342" s="34"/>
      <c r="G342" s="418"/>
      <c r="H342" s="77"/>
      <c r="I342" s="163"/>
      <c r="J342" s="77"/>
      <c r="K342" s="163"/>
      <c r="L342" s="163"/>
      <c r="M342" s="77"/>
      <c r="N342" s="77"/>
      <c r="O342" s="77"/>
      <c r="P342" s="77"/>
      <c r="Q342" s="34"/>
      <c r="R342" s="77"/>
      <c r="S342" s="163"/>
      <c r="T342" s="77"/>
      <c r="U342" s="34"/>
      <c r="V342" s="434"/>
      <c r="W342" s="163"/>
      <c r="X342" s="163"/>
      <c r="Y342" s="77"/>
      <c r="Z342" s="77"/>
      <c r="AA342" s="77"/>
      <c r="AB342" s="163"/>
      <c r="AC342" s="163"/>
      <c r="AD342" s="34"/>
      <c r="AE342" s="34"/>
      <c r="AF342" s="34"/>
      <c r="AG342" s="34"/>
    </row>
    <row r="343" spans="1:33">
      <c r="Y343" s="77"/>
      <c r="Z343" s="77"/>
      <c r="AA343" s="77"/>
      <c r="AB343" s="163"/>
      <c r="AC343" s="163"/>
      <c r="AD343" s="34"/>
      <c r="AE343" s="34"/>
      <c r="AF343" s="34"/>
      <c r="AG343" s="34"/>
    </row>
    <row r="344" spans="1:33">
      <c r="Y344" s="77"/>
      <c r="Z344" s="77"/>
      <c r="AA344" s="77"/>
      <c r="AB344" s="163"/>
      <c r="AC344" s="163"/>
    </row>
    <row r="345" spans="1:33">
      <c r="Y345" s="77"/>
      <c r="Z345" s="77"/>
      <c r="AA345" s="77"/>
      <c r="AB345" s="163"/>
      <c r="AC345" s="163"/>
    </row>
    <row r="346" spans="1:33">
      <c r="Y346" s="77"/>
      <c r="Z346" s="77"/>
      <c r="AA346" s="77"/>
      <c r="AB346" s="163"/>
      <c r="AC346" s="163"/>
    </row>
    <row r="347" spans="1:33">
      <c r="Y347" s="77"/>
      <c r="Z347" s="77"/>
      <c r="AA347" s="77"/>
      <c r="AB347" s="163"/>
      <c r="AC347" s="163"/>
    </row>
    <row r="348" spans="1:33">
      <c r="Y348" s="77"/>
      <c r="Z348" s="77"/>
      <c r="AA348" s="77"/>
      <c r="AB348" s="163"/>
      <c r="AC348" s="163"/>
    </row>
    <row r="349" spans="1:33">
      <c r="Y349" s="77"/>
      <c r="Z349" s="77"/>
      <c r="AA349" s="77"/>
      <c r="AB349" s="163"/>
      <c r="AC349" s="163"/>
    </row>
    <row r="350" spans="1:33">
      <c r="Y350" s="77"/>
      <c r="Z350" s="77"/>
      <c r="AA350" s="77"/>
      <c r="AB350" s="163"/>
      <c r="AC350" s="163"/>
    </row>
    <row r="351" spans="1:33">
      <c r="Y351" s="77"/>
      <c r="Z351" s="77"/>
      <c r="AA351" s="77"/>
      <c r="AB351" s="163"/>
      <c r="AC351" s="163"/>
    </row>
    <row r="352" spans="1:33">
      <c r="Y352" s="77"/>
      <c r="Z352" s="77"/>
      <c r="AA352" s="77"/>
      <c r="AB352" s="163"/>
      <c r="AC352" s="163"/>
    </row>
    <row r="353" spans="25:29">
      <c r="Y353" s="77"/>
      <c r="Z353" s="77"/>
      <c r="AA353" s="77"/>
      <c r="AB353" s="163"/>
      <c r="AC353" s="163"/>
    </row>
    <row r="354" spans="25:29">
      <c r="Y354" s="77"/>
      <c r="Z354" s="77"/>
      <c r="AA354" s="77"/>
      <c r="AB354" s="163"/>
      <c r="AC354" s="163"/>
    </row>
    <row r="355" spans="25:29">
      <c r="Y355" s="77"/>
      <c r="Z355" s="77"/>
      <c r="AA355" s="77"/>
      <c r="AB355" s="163"/>
      <c r="AC355" s="163"/>
    </row>
    <row r="356" spans="25:29">
      <c r="Y356" s="77"/>
      <c r="Z356" s="77"/>
      <c r="AA356" s="77"/>
      <c r="AB356" s="163"/>
      <c r="AC356" s="163"/>
    </row>
    <row r="357" spans="25:29">
      <c r="Y357" s="77"/>
      <c r="Z357" s="77"/>
      <c r="AA357" s="77"/>
      <c r="AB357" s="163"/>
      <c r="AC357" s="163"/>
    </row>
    <row r="358" spans="25:29">
      <c r="Y358" s="77"/>
      <c r="Z358" s="77"/>
      <c r="AA358" s="77"/>
      <c r="AB358" s="163"/>
      <c r="AC358" s="163"/>
    </row>
    <row r="359" spans="25:29">
      <c r="Y359" s="77"/>
      <c r="Z359" s="77"/>
      <c r="AA359" s="77"/>
      <c r="AB359" s="163"/>
      <c r="AC359" s="163"/>
    </row>
    <row r="360" spans="25:29">
      <c r="Y360" s="77"/>
      <c r="Z360" s="77"/>
      <c r="AA360" s="77"/>
      <c r="AB360" s="163"/>
      <c r="AC360" s="163"/>
    </row>
    <row r="361" spans="25:29">
      <c r="Y361" s="77"/>
      <c r="Z361" s="77"/>
      <c r="AA361" s="77"/>
      <c r="AB361" s="163"/>
      <c r="AC361" s="163"/>
    </row>
    <row r="362" spans="25:29">
      <c r="Y362" s="77"/>
      <c r="Z362" s="77"/>
      <c r="AA362" s="77"/>
      <c r="AB362" s="163"/>
      <c r="AC362" s="163"/>
    </row>
    <row r="363" spans="25:29">
      <c r="Y363" s="77"/>
      <c r="Z363" s="77"/>
      <c r="AA363" s="77"/>
      <c r="AB363" s="163"/>
      <c r="AC363" s="163"/>
    </row>
    <row r="364" spans="25:29">
      <c r="Y364" s="77"/>
      <c r="Z364" s="77"/>
      <c r="AA364" s="77"/>
      <c r="AB364" s="163"/>
      <c r="AC364" s="163"/>
    </row>
    <row r="365" spans="25:29">
      <c r="Y365" s="77"/>
      <c r="Z365" s="77"/>
      <c r="AA365" s="77"/>
      <c r="AB365" s="163"/>
      <c r="AC365" s="163"/>
    </row>
    <row r="366" spans="25:29">
      <c r="Y366" s="77"/>
      <c r="Z366" s="77"/>
      <c r="AA366" s="77"/>
      <c r="AB366" s="163"/>
      <c r="AC366" s="163"/>
    </row>
  </sheetData>
  <mergeCells count="2">
    <mergeCell ref="AD5:AF5"/>
    <mergeCell ref="K5:M5"/>
  </mergeCells>
  <phoneticPr fontId="11" type="noConversion"/>
  <conditionalFormatting sqref="AN32:AN34 AX125:AY125">
    <cfRule type="cellIs" dxfId="135" priority="59" stopIfTrue="1" operator="lessThan">
      <formula>0</formula>
    </cfRule>
  </conditionalFormatting>
  <conditionalFormatting sqref="AX102:AY102">
    <cfRule type="cellIs" dxfId="134" priority="60" stopIfTrue="1" operator="greaterThan">
      <formula>0</formula>
    </cfRule>
  </conditionalFormatting>
  <conditionalFormatting sqref="AX79:AY79">
    <cfRule type="cellIs" dxfId="133" priority="61" stopIfTrue="1" operator="greaterThan">
      <formula>0</formula>
    </cfRule>
    <cfRule type="cellIs" dxfId="132" priority="62" stopIfTrue="1" operator="lessThan">
      <formula>0</formula>
    </cfRule>
  </conditionalFormatting>
  <conditionalFormatting sqref="AX102:AY102">
    <cfRule type="cellIs" dxfId="131" priority="53" operator="lessThan">
      <formula>0</formula>
    </cfRule>
  </conditionalFormatting>
  <conditionalFormatting sqref="H17:H44">
    <cfRule type="cellIs" dxfId="130" priority="47" operator="lessThan">
      <formula>0</formula>
    </cfRule>
    <cfRule type="cellIs" dxfId="129" priority="48" operator="greaterThan">
      <formula>0</formula>
    </cfRule>
  </conditionalFormatting>
  <conditionalFormatting sqref="J17:J44">
    <cfRule type="cellIs" dxfId="128" priority="43" operator="lessThan">
      <formula>0</formula>
    </cfRule>
    <cfRule type="cellIs" dxfId="127" priority="44" operator="greaterThan">
      <formula>0</formula>
    </cfRule>
  </conditionalFormatting>
  <conditionalFormatting sqref="R17:T44">
    <cfRule type="cellIs" dxfId="126" priority="35" operator="lessThan">
      <formula>0</formula>
    </cfRule>
    <cfRule type="cellIs" dxfId="125" priority="36" operator="greaterThan">
      <formula>0</formula>
    </cfRule>
  </conditionalFormatting>
  <conditionalFormatting sqref="V17:V44">
    <cfRule type="cellIs" dxfId="124" priority="31" operator="lessThan">
      <formula>0</formula>
    </cfRule>
    <cfRule type="cellIs" dxfId="123" priority="32" operator="greaterThan">
      <formula>0</formula>
    </cfRule>
  </conditionalFormatting>
  <conditionalFormatting sqref="X17:X44">
    <cfRule type="cellIs" dxfId="122" priority="27" operator="lessThan">
      <formula>0</formula>
    </cfRule>
    <cfRule type="cellIs" dxfId="121" priority="28" operator="greaterThan">
      <formula>0</formula>
    </cfRule>
  </conditionalFormatting>
  <conditionalFormatting sqref="X10">
    <cfRule type="cellIs" dxfId="120" priority="11" operator="lessThan">
      <formula>0</formula>
    </cfRule>
    <cfRule type="cellIs" dxfId="119" priority="12" operator="greaterThan">
      <formula>0</formula>
    </cfRule>
  </conditionalFormatting>
  <conditionalFormatting sqref="F10">
    <cfRule type="cellIs" dxfId="118" priority="23" operator="lessThan">
      <formula>0</formula>
    </cfRule>
    <cfRule type="cellIs" dxfId="117" priority="24" operator="greaterThan">
      <formula>0</formula>
    </cfRule>
  </conditionalFormatting>
  <conditionalFormatting sqref="H10">
    <cfRule type="cellIs" dxfId="116" priority="21" operator="lessThan">
      <formula>0</formula>
    </cfRule>
    <cfRule type="cellIs" dxfId="115" priority="22" operator="greaterThan">
      <formula>0</formula>
    </cfRule>
  </conditionalFormatting>
  <conditionalFormatting sqref="J10">
    <cfRule type="cellIs" dxfId="114" priority="19" operator="lessThan">
      <formula>0</formula>
    </cfRule>
    <cfRule type="cellIs" dxfId="113" priority="20" operator="greaterThan">
      <formula>0</formula>
    </cfRule>
  </conditionalFormatting>
  <conditionalFormatting sqref="R10">
    <cfRule type="cellIs" dxfId="112" priority="15" operator="lessThan">
      <formula>0</formula>
    </cfRule>
    <cfRule type="cellIs" dxfId="111" priority="16" operator="greaterThan">
      <formula>0</formula>
    </cfRule>
  </conditionalFormatting>
  <conditionalFormatting sqref="V10">
    <cfRule type="cellIs" dxfId="110" priority="13" operator="lessThan">
      <formula>0</formula>
    </cfRule>
    <cfRule type="cellIs" dxfId="109" priority="14" operator="greaterThan">
      <formula>0</formula>
    </cfRule>
  </conditionalFormatting>
  <conditionalFormatting sqref="F10:F11">
    <cfRule type="cellIs" dxfId="108" priority="10" operator="greaterThan">
      <formula>0</formula>
    </cfRule>
  </conditionalFormatting>
  <conditionalFormatting sqref="H10:H11">
    <cfRule type="cellIs" dxfId="107" priority="9" operator="greaterThan">
      <formula>0</formula>
    </cfRule>
  </conditionalFormatting>
  <conditionalFormatting sqref="J10:J11">
    <cfRule type="cellIs" dxfId="106" priority="7" operator="lessThan">
      <formula>0</formula>
    </cfRule>
    <cfRule type="cellIs" dxfId="105" priority="8" operator="greaterThan">
      <formula>0</formula>
    </cfRule>
  </conditionalFormatting>
  <conditionalFormatting sqref="R10:R11">
    <cfRule type="cellIs" dxfId="104" priority="5" operator="lessThan">
      <formula>0</formula>
    </cfRule>
  </conditionalFormatting>
  <conditionalFormatting sqref="V10:V11">
    <cfRule type="cellIs" dxfId="103" priority="4" operator="greaterThan">
      <formula>0</formula>
    </cfRule>
  </conditionalFormatting>
  <conditionalFormatting sqref="X10:X11">
    <cfRule type="cellIs" dxfId="102" priority="3" operator="greaterThan">
      <formula>0</formula>
    </cfRule>
  </conditionalFormatting>
  <conditionalFormatting sqref="J47:J75">
    <cfRule type="cellIs" dxfId="101" priority="1" operator="lessThan">
      <formula>0</formula>
    </cfRule>
    <cfRule type="cellIs" dxfId="10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4F318-202C-4886-B8F2-FB515C1BD1F4}">
  <dimension ref="P1:CN1934"/>
  <sheetViews>
    <sheetView zoomScale="88" zoomScaleNormal="88" workbookViewId="0">
      <selection activeCell="Q23" sqref="Q23"/>
    </sheetView>
  </sheetViews>
  <sheetFormatPr baseColWidth="10" defaultRowHeight="15"/>
  <cols>
    <col min="34" max="34" width="2.90625" customWidth="1"/>
    <col min="35" max="35" width="6.08984375" customWidth="1"/>
    <col min="36" max="36" width="2.6328125" customWidth="1"/>
    <col min="37" max="37" width="7.36328125" customWidth="1"/>
    <col min="38" max="38" width="6.36328125" customWidth="1"/>
    <col min="39" max="39" width="6.08984375" customWidth="1"/>
    <col min="40" max="40" width="8.90625" style="11" customWidth="1"/>
    <col min="41" max="41" width="6.90625" style="11" customWidth="1"/>
    <col min="42" max="42" width="5.81640625" style="93" customWidth="1"/>
    <col min="43" max="43" width="4.90625" style="11" customWidth="1"/>
    <col min="44" max="44" width="5.08984375" style="93" customWidth="1"/>
    <col min="45" max="45" width="4.81640625" style="11" customWidth="1"/>
    <col min="46" max="46" width="6" customWidth="1"/>
    <col min="47" max="47" width="6.54296875" style="11" customWidth="1"/>
    <col min="48" max="48" width="6" customWidth="1"/>
    <col min="49" max="49" width="6.1796875" style="11" customWidth="1"/>
    <col min="50" max="50" width="7" customWidth="1"/>
    <col min="51" max="51" width="6.1796875" style="11" customWidth="1"/>
    <col min="52" max="52" width="8" style="93" customWidth="1"/>
    <col min="53" max="53" width="5.36328125" style="93" customWidth="1"/>
    <col min="54" max="54" width="5.08984375" style="93" customWidth="1"/>
    <col min="55" max="55" width="6" style="93" customWidth="1"/>
    <col min="56" max="56" width="5.90625" customWidth="1"/>
    <col min="57" max="58" width="5.6328125" customWidth="1"/>
    <col min="59" max="59" width="6.81640625" customWidth="1"/>
    <col min="60" max="61" width="5.81640625" customWidth="1"/>
    <col min="62" max="62" width="6.1796875" customWidth="1"/>
    <col min="63" max="63" width="8.54296875" customWidth="1"/>
    <col min="64" max="64" width="9.6328125" customWidth="1"/>
    <col min="65" max="65" width="10.54296875" customWidth="1"/>
    <col min="68" max="68" width="9.453125" customWidth="1"/>
    <col min="69" max="69" width="8.1796875" customWidth="1"/>
    <col min="70" max="70" width="10.6328125" customWidth="1"/>
    <col min="77" max="77" width="14" customWidth="1"/>
    <col min="78" max="78" width="12.54296875" customWidth="1"/>
    <col min="79" max="79" width="10.90625" customWidth="1"/>
  </cols>
  <sheetData>
    <row r="1" spans="38:92"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4"/>
      <c r="BP1" s="4"/>
      <c r="BQ1" s="4"/>
      <c r="BR1" s="4"/>
    </row>
    <row r="2" spans="38:92" ht="15.6"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1"/>
      <c r="BR2" s="5"/>
    </row>
    <row r="3" spans="38:92" ht="18.75" customHeight="1"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4"/>
      <c r="BP3" s="4"/>
      <c r="BQ3" s="4"/>
      <c r="BR3" s="4"/>
    </row>
    <row r="4" spans="38:92" ht="15.6"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1"/>
      <c r="BR4" s="5"/>
    </row>
    <row r="5" spans="38:92" ht="15.6"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4"/>
      <c r="BP5" s="4"/>
      <c r="BQ5" s="4"/>
      <c r="BR5" s="4"/>
      <c r="CL5" s="2"/>
      <c r="CM5" s="5"/>
      <c r="CN5" s="5"/>
    </row>
    <row r="6" spans="38:92" ht="15.6"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1"/>
      <c r="BR6" s="5"/>
    </row>
    <row r="7" spans="38:92"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4"/>
      <c r="BP7" s="4"/>
      <c r="BQ7" s="4"/>
      <c r="BR7" s="4"/>
    </row>
    <row r="8" spans="38:92" ht="15.6"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1"/>
      <c r="BR8" s="5"/>
    </row>
    <row r="9" spans="38:92" ht="15.6"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1"/>
      <c r="BR9" s="5"/>
    </row>
    <row r="10" spans="38:92" ht="15.6"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1"/>
      <c r="BR10" s="5"/>
    </row>
    <row r="11" spans="38:92" ht="15.6"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1"/>
      <c r="BR11" s="5"/>
      <c r="BT11" s="2"/>
      <c r="BU11" s="2"/>
      <c r="BV11" s="2"/>
    </row>
    <row r="12" spans="38:92" ht="15.6"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13"/>
      <c r="BR12" s="5"/>
      <c r="BT12" s="2"/>
      <c r="BU12" s="2"/>
      <c r="BV12" s="4"/>
      <c r="BW12" s="4"/>
      <c r="BX12" s="4"/>
    </row>
    <row r="13" spans="38:92" ht="15.6"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13"/>
      <c r="BR13" s="5"/>
      <c r="BT13" s="1"/>
      <c r="BU13" s="1"/>
      <c r="BV13" s="11"/>
      <c r="BW13" s="11"/>
      <c r="BX13" s="11"/>
    </row>
    <row r="14" spans="38:92" ht="15.6"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13"/>
      <c r="BR14" s="5"/>
      <c r="BT14" s="1"/>
      <c r="BU14" s="1"/>
      <c r="BV14" s="11"/>
      <c r="BW14" s="11"/>
      <c r="BX14" s="11"/>
    </row>
    <row r="15" spans="38:92" ht="15.6"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13"/>
      <c r="BR15" s="5"/>
      <c r="BT15" s="1"/>
      <c r="BU15" s="1"/>
      <c r="BV15" s="11"/>
      <c r="BW15" s="11"/>
      <c r="BX15" s="11"/>
    </row>
    <row r="16" spans="38:92" ht="15.6"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"/>
      <c r="BR16" s="5"/>
      <c r="BT16" s="1"/>
      <c r="BU16" s="1"/>
      <c r="BV16" s="11"/>
      <c r="BW16" s="11"/>
      <c r="BX16" s="11"/>
    </row>
    <row r="17" spans="38:76" ht="15.6"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"/>
      <c r="BR17" s="5"/>
      <c r="BT17" s="1"/>
      <c r="BU17" s="1"/>
      <c r="BV17" s="11"/>
      <c r="BW17" s="11"/>
      <c r="BX17" s="11"/>
    </row>
    <row r="18" spans="38:76" ht="15.6"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"/>
      <c r="BR18" s="5"/>
      <c r="BT18" s="1"/>
      <c r="BU18" s="1"/>
      <c r="BV18" s="11"/>
      <c r="BW18" s="11"/>
      <c r="BX18" s="11"/>
    </row>
    <row r="19" spans="38:76" ht="15.6"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"/>
      <c r="BR19" s="5"/>
      <c r="BT19" s="1"/>
      <c r="BU19" s="1"/>
      <c r="BV19" s="11"/>
      <c r="BW19" s="11"/>
      <c r="BX19" s="11"/>
    </row>
    <row r="20" spans="38:76" ht="15.6"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"/>
      <c r="BR20" s="5"/>
      <c r="BT20" s="1"/>
      <c r="BU20" s="1"/>
      <c r="BV20" s="11"/>
      <c r="BW20" s="11"/>
      <c r="BX20" s="11"/>
    </row>
    <row r="21" spans="38:76" ht="15.6"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"/>
      <c r="BR21" s="5"/>
      <c r="BT21" s="1"/>
      <c r="BU21" s="1"/>
      <c r="BV21" s="11"/>
      <c r="BW21" s="11"/>
      <c r="BX21" s="11"/>
    </row>
    <row r="22" spans="38:76" ht="15.6"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"/>
      <c r="BR22" s="5"/>
      <c r="BT22" s="13"/>
      <c r="BU22" s="13"/>
      <c r="BV22" s="11"/>
      <c r="BW22" s="11"/>
      <c r="BX22" s="11"/>
    </row>
    <row r="23" spans="38:76" ht="16.5" customHeight="1"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"/>
      <c r="BR23" s="5"/>
      <c r="BT23" s="13"/>
      <c r="BU23" s="13"/>
      <c r="BV23" s="11"/>
      <c r="BW23" s="11"/>
      <c r="BX23" s="11"/>
    </row>
    <row r="24" spans="38:76" ht="16.5" customHeight="1"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"/>
      <c r="BR24" s="5"/>
      <c r="BT24" s="13"/>
      <c r="BU24" s="13"/>
      <c r="BV24" s="11"/>
      <c r="BW24" s="11"/>
      <c r="BX24" s="11"/>
    </row>
    <row r="25" spans="38:76"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T25" s="13"/>
      <c r="BU25" s="13"/>
      <c r="BV25" s="11"/>
      <c r="BW25" s="11"/>
      <c r="BX25" s="11"/>
    </row>
    <row r="26" spans="38:76" ht="17.25" customHeight="1"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56"/>
      <c r="BR26" s="5"/>
      <c r="BT26" s="13"/>
      <c r="BU26" s="13"/>
      <c r="BV26" s="11"/>
      <c r="BW26" s="11"/>
      <c r="BX26" s="11"/>
    </row>
    <row r="27" spans="38:76" ht="15.6"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56"/>
      <c r="BT27" s="13"/>
      <c r="BU27" s="13"/>
      <c r="BV27" s="11"/>
      <c r="BW27" s="11"/>
      <c r="BX27" s="11"/>
    </row>
    <row r="28" spans="38:76" ht="15.6"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56"/>
      <c r="BT28" s="13"/>
      <c r="BU28" s="13"/>
      <c r="BV28" s="11"/>
      <c r="BW28" s="11"/>
      <c r="BX28" s="11"/>
    </row>
    <row r="29" spans="38:76"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3"/>
      <c r="BT29" s="13"/>
      <c r="BU29" s="13"/>
      <c r="BV29" s="11"/>
      <c r="BW29" s="11"/>
      <c r="BX29" s="11"/>
    </row>
    <row r="30" spans="38:76"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3"/>
      <c r="BT30" s="13"/>
      <c r="BU30" s="13"/>
      <c r="BV30" s="11"/>
      <c r="BW30" s="11"/>
      <c r="BX30" s="11"/>
    </row>
    <row r="31" spans="38:76"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3"/>
      <c r="BT31" s="13"/>
      <c r="BU31" s="13"/>
      <c r="BV31" s="11"/>
      <c r="BW31" s="11"/>
      <c r="BX31" s="11"/>
    </row>
    <row r="32" spans="38:76" ht="15.6"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6"/>
      <c r="BQ32" s="1"/>
      <c r="BR32" s="18"/>
      <c r="BT32" s="1"/>
      <c r="BU32" s="5"/>
    </row>
    <row r="33" spans="52:70" ht="15.6"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6"/>
      <c r="BQ33" s="1"/>
      <c r="BR33" s="18"/>
    </row>
    <row r="34" spans="52:70" ht="15.6"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6"/>
      <c r="BQ34" s="1"/>
      <c r="BR34" s="18"/>
    </row>
    <row r="35" spans="52:70" ht="15.6"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6"/>
      <c r="BQ35" s="1"/>
      <c r="BR35" s="18"/>
    </row>
    <row r="36" spans="52:70" ht="15.6"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6"/>
      <c r="BQ36" s="13"/>
      <c r="BR36" s="18"/>
    </row>
    <row r="37" spans="52:70" ht="15.6"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6"/>
      <c r="BQ37" s="13"/>
      <c r="BR37" s="18"/>
    </row>
    <row r="38" spans="52:70" ht="15.6"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6"/>
      <c r="BQ38" s="13"/>
      <c r="BR38" s="18"/>
    </row>
    <row r="39" spans="52:70" ht="15.6"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6"/>
      <c r="BQ39" s="13"/>
      <c r="BR39" s="18"/>
    </row>
    <row r="40" spans="52:70" ht="15.6"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6"/>
      <c r="BQ40" s="5"/>
      <c r="BR40" s="18"/>
    </row>
    <row r="41" spans="52:70" ht="15.6"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6"/>
      <c r="BQ41" s="5"/>
      <c r="BR41" s="18"/>
    </row>
    <row r="42" spans="52:70" ht="15.6"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6"/>
      <c r="BQ42" s="5"/>
      <c r="BR42" s="18"/>
    </row>
    <row r="43" spans="52:70" ht="15.6"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6"/>
      <c r="BQ43" s="5"/>
      <c r="BR43" s="18"/>
    </row>
    <row r="44" spans="52:70" ht="15.6"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6"/>
      <c r="BQ44" s="5"/>
      <c r="BR44" s="18"/>
    </row>
    <row r="45" spans="52:70" ht="15.6"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6"/>
      <c r="BQ45" s="5"/>
      <c r="BR45" s="18"/>
    </row>
    <row r="46" spans="52:70" ht="15.6"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6"/>
      <c r="BQ46" s="5"/>
      <c r="BR46" s="18"/>
    </row>
    <row r="47" spans="52:70" ht="15.6"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6"/>
      <c r="BQ47" s="5"/>
      <c r="BR47" s="18"/>
    </row>
    <row r="48" spans="52:70" ht="15.6"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6"/>
      <c r="BQ48" s="5"/>
      <c r="BR48" s="18"/>
    </row>
    <row r="49" spans="52:81" ht="15.6"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6"/>
      <c r="BQ49" s="5"/>
      <c r="BR49" s="18"/>
    </row>
    <row r="50" spans="52:81" ht="15.6"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6"/>
      <c r="BQ50" s="5"/>
      <c r="BR50" s="18"/>
    </row>
    <row r="51" spans="52:81" ht="15.6"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6"/>
      <c r="BQ51" s="5"/>
      <c r="BR51" s="18"/>
    </row>
    <row r="52" spans="52:81" ht="15.6"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6"/>
      <c r="BQ52" s="5"/>
      <c r="BR52" s="18"/>
    </row>
    <row r="53" spans="52:81" ht="15.6"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6"/>
      <c r="BQ53" s="5"/>
      <c r="BR53" s="18"/>
    </row>
    <row r="54" spans="52:81" ht="15.6"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6"/>
      <c r="BQ54" s="5"/>
      <c r="BR54" s="18"/>
    </row>
    <row r="55" spans="52:81" ht="15.6"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8"/>
      <c r="BQ55" s="5"/>
      <c r="BR55" s="18"/>
    </row>
    <row r="56" spans="52:81"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Y56" s="13"/>
      <c r="BZ56" s="13"/>
    </row>
    <row r="57" spans="52:81" ht="15.6"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Y57" s="5"/>
      <c r="BZ57" s="18"/>
      <c r="CA57" s="18"/>
      <c r="CC57" s="18"/>
    </row>
    <row r="58" spans="52:81"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Y58" s="13"/>
      <c r="BZ58" s="13"/>
    </row>
    <row r="59" spans="52:81">
      <c r="BY59" s="13"/>
      <c r="BZ59" s="13"/>
    </row>
    <row r="60" spans="52:81" ht="15.6">
      <c r="BY60" s="2"/>
      <c r="BZ60" s="5"/>
      <c r="CA60" s="5"/>
    </row>
    <row r="61" spans="52:81">
      <c r="BY61" s="4"/>
      <c r="BZ61" s="4"/>
      <c r="CA61" s="4"/>
      <c r="CB61" s="4"/>
      <c r="CC61" s="4"/>
    </row>
    <row r="62" spans="52:81" ht="15.6">
      <c r="BY62" s="4"/>
      <c r="BZ62" s="13"/>
      <c r="CA62" s="13"/>
      <c r="CB62" s="1"/>
      <c r="CC62" s="5"/>
    </row>
    <row r="63" spans="52:81" ht="15.6">
      <c r="BY63" s="4"/>
      <c r="BZ63" s="13"/>
      <c r="CA63" s="13"/>
      <c r="CB63" s="1"/>
      <c r="CC63" s="5"/>
    </row>
    <row r="64" spans="52:81" ht="15.6">
      <c r="BY64" s="4"/>
      <c r="BZ64" s="13"/>
      <c r="CA64" s="13"/>
      <c r="CB64" s="1"/>
      <c r="CC64" s="5"/>
    </row>
    <row r="65" spans="16:81" ht="15.6">
      <c r="BY65" s="4"/>
      <c r="BZ65" s="13"/>
      <c r="CA65" s="13"/>
      <c r="CB65" s="1"/>
      <c r="CC65" s="5"/>
    </row>
    <row r="66" spans="16:81" ht="15.6">
      <c r="BY66" s="4"/>
      <c r="BZ66" s="13"/>
      <c r="CA66" s="13"/>
      <c r="CB66" s="13"/>
      <c r="CC66" s="5"/>
    </row>
    <row r="67" spans="16:81" ht="15.6">
      <c r="BY67" s="4"/>
      <c r="BZ67" s="13"/>
      <c r="CA67" s="13"/>
      <c r="CB67" s="13"/>
      <c r="CC67" s="5"/>
    </row>
    <row r="68" spans="16:81" ht="15.6">
      <c r="BY68" s="4"/>
      <c r="BZ68" s="13"/>
      <c r="CA68" s="13"/>
      <c r="CB68" s="13"/>
      <c r="CC68" s="5"/>
    </row>
    <row r="69" spans="16:81" ht="15.6">
      <c r="BY69" s="4"/>
      <c r="BZ69" s="13"/>
      <c r="CA69" s="13"/>
      <c r="CB69" s="13"/>
      <c r="CC69" s="5"/>
    </row>
    <row r="70" spans="16:81" ht="15.6">
      <c r="BY70" s="4"/>
      <c r="BZ70" s="13"/>
      <c r="CA70" s="13"/>
      <c r="CB70" s="5"/>
      <c r="CC70" s="5"/>
    </row>
    <row r="71" spans="16:81" ht="15.6">
      <c r="BY71" s="4"/>
      <c r="BZ71" s="13"/>
      <c r="CA71" s="13"/>
      <c r="CB71" s="5"/>
      <c r="CC71" s="5"/>
    </row>
    <row r="72" spans="16:81" ht="15.6">
      <c r="BY72" s="4"/>
      <c r="BZ72" s="13"/>
      <c r="CA72" s="13"/>
      <c r="CB72" s="5"/>
      <c r="CC72" s="5"/>
    </row>
    <row r="73" spans="16:81" ht="15.6">
      <c r="BY73" s="4"/>
      <c r="BZ73" s="13"/>
      <c r="CA73" s="13"/>
      <c r="CB73" s="5"/>
      <c r="CC73" s="5"/>
    </row>
    <row r="74" spans="16:81" ht="15.6">
      <c r="BY74" s="4"/>
      <c r="BZ74" s="13"/>
      <c r="CA74" s="13"/>
      <c r="CB74" s="5"/>
      <c r="CC74" s="5"/>
    </row>
    <row r="75" spans="16:81" ht="15.6">
      <c r="P75">
        <v>4</v>
      </c>
      <c r="Q75" t="s">
        <v>31</v>
      </c>
      <c r="BY75" s="4"/>
      <c r="BZ75" s="13"/>
      <c r="CA75" s="13"/>
      <c r="CB75" s="5"/>
      <c r="CC75" s="5"/>
    </row>
    <row r="76" spans="16:81" ht="15.6">
      <c r="P76">
        <v>5</v>
      </c>
      <c r="Q76" t="s">
        <v>401</v>
      </c>
      <c r="BY76" s="4"/>
      <c r="BZ76" s="13"/>
      <c r="CA76" s="13"/>
      <c r="CB76" s="5"/>
      <c r="CC76" s="5"/>
    </row>
    <row r="77" spans="16:81" ht="15.6">
      <c r="P77">
        <v>6</v>
      </c>
      <c r="Q77" t="s">
        <v>32</v>
      </c>
      <c r="BY77" s="4"/>
      <c r="BZ77" s="13"/>
      <c r="CA77" s="13"/>
      <c r="CB77" s="5"/>
      <c r="CC77" s="5"/>
    </row>
    <row r="78" spans="16:81" ht="15.6">
      <c r="P78">
        <v>7</v>
      </c>
      <c r="Q78" t="s">
        <v>33</v>
      </c>
      <c r="BY78" s="4"/>
      <c r="BZ78" s="5"/>
      <c r="CA78" s="5"/>
      <c r="CB78" s="5"/>
      <c r="CC78" s="5"/>
    </row>
    <row r="79" spans="16:81">
      <c r="P79">
        <v>8</v>
      </c>
      <c r="Q79" t="s">
        <v>34</v>
      </c>
      <c r="BY79" s="13"/>
      <c r="BZ79" s="13"/>
    </row>
    <row r="80" spans="16:81" ht="15.6">
      <c r="BY80" s="5"/>
      <c r="BZ80" s="5"/>
      <c r="CA80" s="5"/>
      <c r="CC80" s="5"/>
    </row>
    <row r="81" spans="77:81">
      <c r="BY81" s="13"/>
      <c r="BZ81" s="13"/>
    </row>
    <row r="82" spans="77:81">
      <c r="BY82" s="13"/>
      <c r="BZ82" s="13"/>
    </row>
    <row r="83" spans="77:81" ht="15.6">
      <c r="BY83" s="2"/>
      <c r="BZ83" s="5"/>
      <c r="CA83" s="5"/>
      <c r="CC83" s="2"/>
    </row>
    <row r="84" spans="77:81">
      <c r="BY84" s="4"/>
      <c r="BZ84" s="4"/>
      <c r="CA84" s="4"/>
      <c r="CB84" s="4"/>
      <c r="CC84" s="4"/>
    </row>
    <row r="85" spans="77:81" ht="15.6">
      <c r="BY85" s="4"/>
      <c r="BZ85" s="13"/>
      <c r="CA85" s="13"/>
      <c r="CB85" s="1"/>
      <c r="CC85" s="5"/>
    </row>
    <row r="86" spans="77:81" ht="15.6">
      <c r="BY86" s="4"/>
      <c r="BZ86" s="13"/>
      <c r="CA86" s="13"/>
      <c r="CB86" s="1"/>
      <c r="CC86" s="5"/>
    </row>
    <row r="87" spans="77:81" ht="15.6">
      <c r="BY87" s="4"/>
      <c r="BZ87" s="13"/>
      <c r="CA87" s="13"/>
      <c r="CB87" s="1"/>
      <c r="CC87" s="5"/>
    </row>
    <row r="88" spans="77:81" ht="15.6">
      <c r="BY88" s="4"/>
      <c r="BZ88" s="13"/>
      <c r="CA88" s="13"/>
      <c r="CB88" s="1"/>
      <c r="CC88" s="5"/>
    </row>
    <row r="89" spans="77:81" ht="15.6">
      <c r="BY89" s="4"/>
      <c r="BZ89" s="13"/>
      <c r="CA89" s="13"/>
      <c r="CB89" s="13"/>
      <c r="CC89" s="5"/>
    </row>
    <row r="90" spans="77:81" ht="15.6">
      <c r="BY90" s="4"/>
      <c r="BZ90" s="13"/>
      <c r="CA90" s="13"/>
      <c r="CB90" s="13"/>
      <c r="CC90" s="5"/>
    </row>
    <row r="91" spans="77:81" ht="15.6">
      <c r="BY91" s="4"/>
      <c r="BZ91" s="13"/>
      <c r="CA91" s="13"/>
      <c r="CB91" s="13"/>
      <c r="CC91" s="5"/>
    </row>
    <row r="92" spans="77:81" ht="15.6">
      <c r="BY92" s="4"/>
      <c r="BZ92" s="13"/>
      <c r="CA92" s="13"/>
      <c r="CB92" s="13"/>
      <c r="CC92" s="5"/>
    </row>
    <row r="93" spans="77:81" ht="15.6">
      <c r="BY93" s="4"/>
      <c r="BZ93" s="13"/>
      <c r="CA93" s="13"/>
      <c r="CB93" s="5"/>
      <c r="CC93" s="5"/>
    </row>
    <row r="94" spans="77:81" ht="15.6">
      <c r="BY94" s="4"/>
      <c r="BZ94" s="13"/>
      <c r="CA94" s="13"/>
      <c r="CB94" s="5"/>
      <c r="CC94" s="5"/>
    </row>
    <row r="95" spans="77:81" ht="15.6">
      <c r="BY95" s="4"/>
      <c r="BZ95" s="13"/>
      <c r="CA95" s="13"/>
      <c r="CB95" s="5"/>
      <c r="CC95" s="5"/>
    </row>
    <row r="96" spans="77:81" ht="15.6">
      <c r="BY96" s="4"/>
      <c r="BZ96" s="13"/>
      <c r="CA96" s="13"/>
      <c r="CB96" s="5"/>
      <c r="CC96" s="5"/>
    </row>
    <row r="97" spans="77:81" ht="15.6">
      <c r="BY97" s="4"/>
      <c r="BZ97" s="13"/>
      <c r="CA97" s="13"/>
      <c r="CB97" s="5"/>
      <c r="CC97" s="5"/>
    </row>
    <row r="98" spans="77:81" ht="15.6">
      <c r="BY98" s="4"/>
      <c r="BZ98" s="13"/>
      <c r="CA98" s="13"/>
      <c r="CB98" s="5"/>
      <c r="CC98" s="5"/>
    </row>
    <row r="99" spans="77:81" ht="15.6">
      <c r="BY99" s="4"/>
      <c r="BZ99" s="13"/>
      <c r="CA99" s="13"/>
      <c r="CB99" s="5"/>
      <c r="CC99" s="5"/>
    </row>
    <row r="100" spans="77:81" ht="15.6">
      <c r="BY100" s="4"/>
      <c r="BZ100" s="13"/>
      <c r="CA100" s="13"/>
      <c r="CB100" s="5"/>
      <c r="CC100" s="5"/>
    </row>
    <row r="101" spans="77:81" ht="15.6">
      <c r="BY101" s="4"/>
      <c r="BZ101" s="5"/>
      <c r="CA101" s="5"/>
      <c r="CB101" s="5"/>
      <c r="CC101" s="5"/>
    </row>
    <row r="102" spans="77:81">
      <c r="BY102" s="13"/>
      <c r="BZ102" s="13"/>
    </row>
    <row r="103" spans="77:81" ht="15.6">
      <c r="BY103" s="5"/>
      <c r="BZ103" s="5"/>
      <c r="CA103" s="5"/>
      <c r="CC103" s="5"/>
    </row>
    <row r="104" spans="77:81">
      <c r="BY104" s="13"/>
      <c r="BZ104" s="13"/>
    </row>
    <row r="105" spans="77:81">
      <c r="BY105" s="13"/>
      <c r="BZ105" s="13"/>
    </row>
    <row r="106" spans="77:81">
      <c r="BY106" s="13"/>
      <c r="BZ106" s="13"/>
    </row>
    <row r="107" spans="77:81">
      <c r="BY107" s="13"/>
      <c r="BZ107" s="13"/>
    </row>
    <row r="108" spans="77:81">
      <c r="BY108" s="13"/>
      <c r="BZ108" s="13"/>
    </row>
    <row r="109" spans="77:81">
      <c r="BY109" s="13"/>
      <c r="BZ109" s="13"/>
    </row>
    <row r="110" spans="77:81">
      <c r="BY110" s="13"/>
      <c r="BZ110" s="13"/>
    </row>
    <row r="111" spans="77:81">
      <c r="BY111" s="13"/>
      <c r="BZ111" s="13"/>
    </row>
    <row r="112" spans="77:81">
      <c r="BY112" s="13"/>
      <c r="BZ112" s="13"/>
    </row>
    <row r="113" spans="16:78">
      <c r="BY113" s="13"/>
      <c r="BZ113" s="13"/>
    </row>
    <row r="114" spans="16:78">
      <c r="BY114" s="13"/>
      <c r="BZ114" s="13"/>
    </row>
    <row r="115" spans="16:78">
      <c r="BY115" s="13"/>
      <c r="BZ115" s="13"/>
    </row>
    <row r="116" spans="16:78">
      <c r="BY116" s="13"/>
      <c r="BZ116" s="13"/>
    </row>
    <row r="117" spans="16:78">
      <c r="BY117" s="13"/>
      <c r="BZ117" s="13"/>
    </row>
    <row r="118" spans="16:78">
      <c r="BY118" s="13"/>
      <c r="BZ118" s="13"/>
    </row>
    <row r="119" spans="16:78">
      <c r="P119">
        <v>4</v>
      </c>
      <c r="Q119" s="3" t="s">
        <v>95</v>
      </c>
      <c r="BY119" s="13"/>
      <c r="BZ119" s="13"/>
    </row>
    <row r="120" spans="16:78">
      <c r="P120">
        <v>5</v>
      </c>
      <c r="Q120" s="296" t="s">
        <v>96</v>
      </c>
      <c r="BY120" s="13"/>
      <c r="BZ120" s="13"/>
    </row>
    <row r="121" spans="16:78">
      <c r="P121">
        <v>6</v>
      </c>
      <c r="Q121" s="3" t="s">
        <v>97</v>
      </c>
      <c r="BY121" s="13"/>
      <c r="BZ121" s="13"/>
    </row>
    <row r="122" spans="16:78">
      <c r="P122">
        <v>7</v>
      </c>
      <c r="Q122" s="3" t="s">
        <v>98</v>
      </c>
      <c r="BY122" s="13"/>
      <c r="BZ122" s="13"/>
    </row>
    <row r="123" spans="16:78">
      <c r="P123">
        <v>8</v>
      </c>
      <c r="Q123" s="296" t="s">
        <v>99</v>
      </c>
      <c r="BY123" s="13"/>
      <c r="BZ123" s="13"/>
    </row>
    <row r="124" spans="16:78">
      <c r="BY124" s="13"/>
      <c r="BZ124" s="13"/>
    </row>
    <row r="125" spans="16:78">
      <c r="BY125" s="13"/>
      <c r="BZ125" s="13"/>
    </row>
    <row r="126" spans="16:78">
      <c r="BY126" s="13"/>
      <c r="BZ126" s="13"/>
    </row>
    <row r="127" spans="16:78">
      <c r="BY127" s="13"/>
      <c r="BZ127" s="13"/>
    </row>
    <row r="128" spans="16:78">
      <c r="BY128" s="13"/>
      <c r="BZ128" s="13"/>
    </row>
    <row r="129" spans="77:78">
      <c r="BY129" s="13"/>
      <c r="BZ129" s="13"/>
    </row>
    <row r="130" spans="77:78">
      <c r="BY130" s="13"/>
      <c r="BZ130" s="13"/>
    </row>
    <row r="131" spans="77:78">
      <c r="BY131" s="13"/>
      <c r="BZ131" s="13"/>
    </row>
    <row r="132" spans="77:78">
      <c r="BY132" s="13"/>
      <c r="BZ132" s="13"/>
    </row>
    <row r="133" spans="77:78">
      <c r="BY133" s="13"/>
      <c r="BZ133" s="13"/>
    </row>
    <row r="134" spans="77:78">
      <c r="BY134" s="13"/>
      <c r="BZ134" s="13"/>
    </row>
    <row r="135" spans="77:78">
      <c r="BY135" s="13"/>
      <c r="BZ135" s="13"/>
    </row>
    <row r="136" spans="77:78">
      <c r="BY136" s="13"/>
      <c r="BZ136" s="13"/>
    </row>
    <row r="137" spans="77:78">
      <c r="BY137" s="13"/>
      <c r="BZ137" s="13"/>
    </row>
    <row r="138" spans="77:78">
      <c r="BY138" s="13"/>
      <c r="BZ138" s="13"/>
    </row>
    <row r="139" spans="77:78">
      <c r="BY139" s="13"/>
      <c r="BZ139" s="13"/>
    </row>
    <row r="140" spans="77:78">
      <c r="BY140" s="13"/>
      <c r="BZ140" s="13"/>
    </row>
    <row r="141" spans="77:78">
      <c r="BY141" s="13"/>
      <c r="BZ141" s="13"/>
    </row>
    <row r="142" spans="77:78">
      <c r="BY142" s="13"/>
      <c r="BZ142" s="13"/>
    </row>
    <row r="143" spans="77:78">
      <c r="BY143" s="13"/>
      <c r="BZ143" s="13"/>
    </row>
    <row r="144" spans="77:78">
      <c r="BY144" s="13"/>
      <c r="BZ144" s="13"/>
    </row>
    <row r="145" spans="77:78">
      <c r="BY145" s="13"/>
      <c r="BZ145" s="13"/>
    </row>
    <row r="146" spans="77:78">
      <c r="BY146" s="13"/>
      <c r="BZ146" s="13"/>
    </row>
    <row r="147" spans="77:78">
      <c r="BY147" s="13"/>
      <c r="BZ147" s="13"/>
    </row>
    <row r="148" spans="77:78">
      <c r="BY148" s="13"/>
      <c r="BZ148" s="13"/>
    </row>
    <row r="149" spans="77:78">
      <c r="BY149" s="13"/>
      <c r="BZ149" s="13"/>
    </row>
    <row r="150" spans="77:78">
      <c r="BY150" s="13"/>
      <c r="BZ150" s="13"/>
    </row>
    <row r="151" spans="77:78">
      <c r="BY151" s="13"/>
      <c r="BZ151" s="13"/>
    </row>
    <row r="152" spans="77:78">
      <c r="BY152" s="13"/>
      <c r="BZ152" s="13"/>
    </row>
    <row r="153" spans="77:78">
      <c r="BY153" s="13"/>
      <c r="BZ153" s="13"/>
    </row>
    <row r="154" spans="77:78">
      <c r="BY154" s="13"/>
      <c r="BZ154" s="13"/>
    </row>
    <row r="155" spans="77:78">
      <c r="BY155" s="13"/>
      <c r="BZ155" s="13"/>
    </row>
    <row r="156" spans="77:78">
      <c r="BY156" s="13"/>
      <c r="BZ156" s="13"/>
    </row>
    <row r="157" spans="77:78">
      <c r="BY157" s="13"/>
      <c r="BZ157" s="13"/>
    </row>
    <row r="158" spans="77:78">
      <c r="BY158" s="13"/>
      <c r="BZ158" s="13"/>
    </row>
    <row r="180" spans="42:76">
      <c r="AP180" s="161"/>
      <c r="AR180" s="161"/>
      <c r="AT180" s="14"/>
      <c r="AV180" s="14"/>
      <c r="AX180" s="14"/>
      <c r="AZ180" s="161"/>
      <c r="BX180" s="14"/>
    </row>
    <row r="181" spans="42:76">
      <c r="AP181" s="161"/>
      <c r="AR181" s="161"/>
      <c r="AT181" s="14"/>
      <c r="AV181" s="14"/>
      <c r="AX181" s="14"/>
      <c r="AZ181" s="161"/>
      <c r="BA181" s="161"/>
      <c r="BB181" s="161"/>
      <c r="BC181" s="161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</row>
    <row r="182" spans="42:76">
      <c r="AP182" s="161"/>
      <c r="AR182" s="161"/>
      <c r="AT182" s="14"/>
      <c r="AV182" s="14"/>
      <c r="AX182" s="14"/>
      <c r="AZ182" s="161"/>
      <c r="BA182" s="161"/>
      <c r="BB182" s="161"/>
      <c r="BC182" s="161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</row>
    <row r="183" spans="42:76">
      <c r="AP183" s="161"/>
      <c r="AR183" s="161"/>
      <c r="AT183" s="14"/>
      <c r="AV183" s="14"/>
      <c r="AX183" s="14"/>
      <c r="AZ183" s="161"/>
      <c r="BA183" s="161"/>
      <c r="BB183" s="161"/>
      <c r="BC183" s="161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</row>
    <row r="184" spans="42:76">
      <c r="AP184" s="161"/>
      <c r="AR184" s="161"/>
      <c r="AT184" s="14"/>
      <c r="AV184" s="14"/>
      <c r="AX184" s="14"/>
      <c r="AZ184" s="161"/>
      <c r="BA184" s="161"/>
      <c r="BB184" s="161"/>
      <c r="BC184" s="161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</row>
    <row r="185" spans="42:76">
      <c r="AP185" s="161"/>
      <c r="AR185" s="161"/>
      <c r="AT185" s="14"/>
      <c r="AV185" s="14"/>
      <c r="AX185" s="14"/>
      <c r="AZ185" s="161"/>
      <c r="BA185" s="161"/>
      <c r="BB185" s="161"/>
      <c r="BC185" s="161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</row>
    <row r="186" spans="42:76">
      <c r="AP186" s="161"/>
      <c r="AR186" s="161"/>
      <c r="AT186" s="14"/>
      <c r="AV186" s="14"/>
      <c r="AX186" s="14"/>
      <c r="AZ186" s="161"/>
      <c r="BA186" s="161"/>
      <c r="BB186" s="161"/>
      <c r="BC186" s="161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</row>
    <row r="187" spans="42:76">
      <c r="AP187" s="161"/>
      <c r="AR187" s="161"/>
      <c r="AT187" s="14"/>
      <c r="AV187" s="14"/>
      <c r="AX187" s="14"/>
      <c r="AZ187" s="161"/>
      <c r="BA187" s="161"/>
      <c r="BB187" s="161"/>
      <c r="BC187" s="161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</row>
    <row r="188" spans="42:76">
      <c r="AP188" s="161"/>
      <c r="AR188" s="161"/>
      <c r="AT188" s="14"/>
      <c r="AV188" s="14"/>
      <c r="AX188" s="14"/>
      <c r="AZ188" s="161"/>
      <c r="BA188" s="161"/>
      <c r="BB188" s="161"/>
      <c r="BC188" s="161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</row>
    <row r="189" spans="42:76">
      <c r="AP189" s="161"/>
      <c r="AR189" s="161"/>
      <c r="AT189" s="14"/>
      <c r="AV189" s="14"/>
      <c r="AX189" s="14"/>
      <c r="AZ189" s="161"/>
      <c r="BA189" s="161"/>
      <c r="BB189" s="161"/>
      <c r="BC189" s="161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</row>
    <row r="190" spans="42:76">
      <c r="AP190" s="161"/>
      <c r="AR190" s="161"/>
      <c r="AT190" s="14"/>
      <c r="AV190" s="14"/>
      <c r="AX190" s="14"/>
      <c r="AZ190" s="161"/>
      <c r="BA190" s="161"/>
      <c r="BB190" s="161"/>
      <c r="BC190" s="161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</row>
    <row r="191" spans="42:76">
      <c r="AP191" s="161"/>
      <c r="AR191" s="161"/>
      <c r="AT191" s="14"/>
      <c r="AV191" s="14"/>
      <c r="AX191" s="14"/>
      <c r="AZ191" s="161"/>
      <c r="BA191" s="161"/>
      <c r="BB191" s="161"/>
      <c r="BC191" s="161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</row>
    <row r="192" spans="42:76">
      <c r="AP192" s="161"/>
      <c r="AR192" s="161"/>
      <c r="AT192" s="14"/>
      <c r="AV192" s="14"/>
      <c r="AX192" s="14"/>
      <c r="AZ192" s="161"/>
      <c r="BA192" s="161"/>
      <c r="BB192" s="161"/>
      <c r="BC192" s="161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</row>
    <row r="193" spans="17:76">
      <c r="AP193" s="161"/>
      <c r="AR193" s="161"/>
      <c r="AT193" s="14"/>
      <c r="AV193" s="14"/>
      <c r="AX193" s="14"/>
      <c r="AZ193" s="161"/>
      <c r="BA193" s="161"/>
      <c r="BB193" s="161"/>
      <c r="BC193" s="161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</row>
    <row r="194" spans="17:76">
      <c r="AP194" s="161"/>
      <c r="AR194" s="161"/>
      <c r="AT194" s="14"/>
      <c r="AV194" s="14"/>
      <c r="AX194" s="14"/>
      <c r="AZ194" s="161"/>
      <c r="BA194" s="161"/>
      <c r="BB194" s="161"/>
      <c r="BC194" s="161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</row>
    <row r="195" spans="17:76">
      <c r="AP195" s="161"/>
      <c r="AR195" s="161"/>
      <c r="AT195" s="14"/>
      <c r="AV195" s="14"/>
      <c r="AX195" s="14"/>
      <c r="AZ195" s="161"/>
      <c r="BA195" s="161"/>
      <c r="BB195" s="161"/>
      <c r="BC195" s="161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</row>
    <row r="196" spans="17:76">
      <c r="AP196" s="161"/>
      <c r="AR196" s="161"/>
      <c r="AT196" s="14"/>
      <c r="AV196" s="14"/>
      <c r="AX196" s="14"/>
      <c r="AZ196" s="161"/>
      <c r="BA196" s="161"/>
      <c r="BB196" s="161"/>
      <c r="BC196" s="161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</row>
    <row r="197" spans="17:76">
      <c r="AP197" s="161"/>
      <c r="AR197" s="161"/>
      <c r="AT197" s="14"/>
      <c r="AV197" s="14"/>
      <c r="AX197" s="14"/>
      <c r="AZ197" s="161"/>
      <c r="BA197" s="161"/>
      <c r="BB197" s="161"/>
      <c r="BC197" s="161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</row>
    <row r="198" spans="17:76">
      <c r="AP198" s="161"/>
      <c r="AR198" s="161"/>
      <c r="AT198" s="14"/>
      <c r="AV198" s="14"/>
      <c r="AX198" s="14"/>
      <c r="AZ198" s="161"/>
      <c r="BA198" s="161"/>
      <c r="BB198" s="161"/>
      <c r="BC198" s="161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</row>
    <row r="199" spans="17:76">
      <c r="AP199" s="161"/>
      <c r="AR199" s="161"/>
      <c r="AT199" s="14"/>
      <c r="AV199" s="14"/>
      <c r="AX199" s="14"/>
      <c r="AZ199" s="161"/>
      <c r="BA199" s="161"/>
      <c r="BB199" s="161"/>
      <c r="BC199" s="161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</row>
    <row r="200" spans="17:76">
      <c r="AP200" s="161"/>
      <c r="AR200" s="161"/>
      <c r="AT200" s="14"/>
      <c r="AV200" s="14"/>
      <c r="AX200" s="14"/>
      <c r="AZ200" s="161"/>
      <c r="BA200" s="161"/>
      <c r="BB200" s="161"/>
      <c r="BC200" s="161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</row>
    <row r="201" spans="17:76">
      <c r="Q201" s="3" t="s">
        <v>632</v>
      </c>
      <c r="AP201" s="161"/>
      <c r="AR201" s="161"/>
      <c r="AT201" s="14"/>
      <c r="AV201" s="14"/>
      <c r="AX201" s="14"/>
      <c r="AZ201" s="161"/>
      <c r="BA201" s="161"/>
      <c r="BB201" s="161"/>
      <c r="BC201" s="161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</row>
    <row r="202" spans="17:76">
      <c r="AP202" s="161"/>
      <c r="AR202" s="161"/>
      <c r="AT202" s="14"/>
      <c r="AV202" s="14"/>
      <c r="AX202" s="14"/>
      <c r="AZ202" s="161"/>
      <c r="BA202" s="161"/>
      <c r="BB202" s="161"/>
      <c r="BC202" s="161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</row>
    <row r="203" spans="17:76">
      <c r="AP203" s="161"/>
      <c r="AR203" s="161"/>
      <c r="AT203" s="14"/>
      <c r="AV203" s="14"/>
      <c r="AX203" s="14"/>
      <c r="AZ203" s="161"/>
      <c r="BA203" s="161"/>
      <c r="BB203" s="161"/>
      <c r="BC203" s="161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</row>
    <row r="204" spans="17:76">
      <c r="AP204" s="161"/>
      <c r="AR204" s="161"/>
      <c r="AT204" s="14"/>
      <c r="AV204" s="14"/>
      <c r="AX204" s="14"/>
      <c r="AZ204" s="161"/>
      <c r="BA204" s="161"/>
      <c r="BB204" s="161"/>
      <c r="BC204" s="161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</row>
    <row r="205" spans="17:76">
      <c r="AP205" s="161"/>
      <c r="AR205" s="161"/>
      <c r="AT205" s="14"/>
      <c r="AV205" s="14"/>
      <c r="AX205" s="14"/>
      <c r="AZ205" s="161"/>
      <c r="BA205" s="161"/>
      <c r="BB205" s="161"/>
      <c r="BC205" s="161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</row>
    <row r="206" spans="17:76">
      <c r="AP206" s="161"/>
      <c r="AR206" s="161"/>
      <c r="AT206" s="14"/>
      <c r="AV206" s="14"/>
      <c r="AX206" s="14"/>
      <c r="AZ206" s="161"/>
      <c r="BA206" s="161"/>
      <c r="BB206" s="161"/>
      <c r="BC206" s="161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</row>
    <row r="207" spans="17:76">
      <c r="AP207" s="161"/>
      <c r="AR207" s="161"/>
      <c r="AT207" s="14"/>
      <c r="AV207" s="14"/>
      <c r="AX207" s="14"/>
      <c r="AZ207" s="161"/>
      <c r="BA207" s="161"/>
      <c r="BB207" s="161"/>
      <c r="BC207" s="161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</row>
    <row r="208" spans="17:76">
      <c r="AP208" s="161"/>
      <c r="AR208" s="161"/>
      <c r="AT208" s="14"/>
      <c r="AV208" s="14"/>
      <c r="AX208" s="14"/>
      <c r="AZ208" s="161"/>
      <c r="BA208" s="161"/>
      <c r="BB208" s="161"/>
      <c r="BC208" s="161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</row>
    <row r="209" spans="42:76">
      <c r="AP209" s="161"/>
      <c r="AR209" s="161"/>
      <c r="AT209" s="14"/>
      <c r="AV209" s="14"/>
      <c r="AX209" s="14"/>
      <c r="AZ209" s="161"/>
      <c r="BA209" s="161"/>
      <c r="BB209" s="161"/>
      <c r="BC209" s="161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</row>
    <row r="210" spans="42:76">
      <c r="AP210" s="161"/>
      <c r="AR210" s="161"/>
      <c r="AT210" s="14"/>
      <c r="AV210" s="14"/>
      <c r="AX210" s="14"/>
      <c r="AZ210" s="161"/>
      <c r="BA210" s="161"/>
      <c r="BB210" s="161"/>
      <c r="BC210" s="161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</row>
    <row r="211" spans="42:76">
      <c r="AP211" s="161"/>
      <c r="AR211" s="161"/>
      <c r="AT211" s="14"/>
      <c r="AV211" s="14"/>
      <c r="AX211" s="14"/>
      <c r="AZ211" s="161"/>
      <c r="BA211" s="161"/>
      <c r="BB211" s="161"/>
      <c r="BC211" s="161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</row>
    <row r="212" spans="42:76">
      <c r="AP212" s="161"/>
      <c r="AR212" s="161"/>
      <c r="AT212" s="14"/>
      <c r="AV212" s="14"/>
      <c r="AX212" s="14"/>
      <c r="AZ212" s="161"/>
      <c r="BA212" s="161"/>
      <c r="BB212" s="161"/>
      <c r="BC212" s="161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</row>
    <row r="213" spans="42:76">
      <c r="AP213" s="161"/>
      <c r="AR213" s="161"/>
      <c r="AT213" s="14"/>
      <c r="AV213" s="14"/>
      <c r="AX213" s="14"/>
      <c r="AZ213" s="161"/>
      <c r="BA213" s="161"/>
      <c r="BB213" s="161"/>
      <c r="BC213" s="161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</row>
    <row r="214" spans="42:76">
      <c r="AP214" s="161"/>
      <c r="AR214" s="161"/>
      <c r="AT214" s="14"/>
      <c r="AV214" s="14"/>
      <c r="AX214" s="14"/>
      <c r="AZ214" s="161"/>
      <c r="BA214" s="161"/>
      <c r="BB214" s="161"/>
      <c r="BC214" s="161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</row>
    <row r="215" spans="42:76">
      <c r="AP215" s="161"/>
      <c r="AR215" s="161"/>
      <c r="AT215" s="14"/>
      <c r="AV215" s="14"/>
      <c r="AX215" s="14"/>
      <c r="AZ215" s="161"/>
      <c r="BA215" s="161"/>
      <c r="BB215" s="161"/>
      <c r="BC215" s="161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</row>
    <row r="216" spans="42:76">
      <c r="AP216" s="161"/>
      <c r="AR216" s="161"/>
      <c r="AT216" s="14"/>
      <c r="AV216" s="14"/>
      <c r="AX216" s="14"/>
      <c r="AZ216" s="161"/>
      <c r="BA216" s="161"/>
      <c r="BB216" s="161"/>
      <c r="BC216" s="161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</row>
    <row r="217" spans="42:76">
      <c r="AP217" s="161"/>
      <c r="AR217" s="161"/>
      <c r="AT217" s="14"/>
      <c r="AV217" s="14"/>
      <c r="AX217" s="14"/>
      <c r="AZ217" s="161"/>
      <c r="BA217" s="161"/>
      <c r="BB217" s="161"/>
      <c r="BC217" s="161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</row>
    <row r="218" spans="42:76">
      <c r="AP218" s="161"/>
      <c r="AR218" s="161"/>
      <c r="AT218" s="14"/>
      <c r="AV218" s="14"/>
      <c r="AX218" s="14"/>
      <c r="AZ218" s="161"/>
      <c r="BA218" s="161"/>
      <c r="BB218" s="161"/>
      <c r="BC218" s="161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</row>
    <row r="219" spans="42:76">
      <c r="AP219" s="161"/>
      <c r="AR219" s="161"/>
      <c r="AT219" s="14"/>
      <c r="AV219" s="14"/>
      <c r="AX219" s="14"/>
      <c r="AZ219" s="161"/>
      <c r="BA219" s="161"/>
      <c r="BB219" s="161"/>
      <c r="BC219" s="161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</row>
    <row r="220" spans="42:76">
      <c r="AP220" s="161"/>
      <c r="AR220" s="161"/>
      <c r="AT220" s="14"/>
      <c r="AV220" s="14"/>
      <c r="AX220" s="14"/>
      <c r="AZ220" s="161"/>
      <c r="BA220" s="161"/>
      <c r="BB220" s="161"/>
      <c r="BC220" s="161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</row>
    <row r="221" spans="42:76">
      <c r="AP221" s="161"/>
      <c r="AR221" s="161"/>
      <c r="AT221" s="14"/>
      <c r="AV221" s="14"/>
      <c r="AX221" s="14"/>
      <c r="AZ221" s="161"/>
      <c r="BA221" s="161"/>
      <c r="BB221" s="161"/>
      <c r="BC221" s="161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</row>
    <row r="222" spans="42:76">
      <c r="AP222" s="161"/>
      <c r="AR222" s="161"/>
      <c r="AT222" s="14"/>
      <c r="AV222" s="14"/>
      <c r="AX222" s="14"/>
      <c r="AZ222" s="161"/>
      <c r="BA222" s="161"/>
      <c r="BB222" s="161"/>
      <c r="BC222" s="161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</row>
    <row r="223" spans="42:76">
      <c r="AP223" s="161"/>
      <c r="AR223" s="161"/>
      <c r="AT223" s="14"/>
      <c r="AV223" s="14"/>
      <c r="AX223" s="14"/>
      <c r="AZ223" s="161"/>
      <c r="BA223" s="161"/>
      <c r="BB223" s="161"/>
      <c r="BC223" s="161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</row>
    <row r="224" spans="42:76">
      <c r="AP224" s="161"/>
      <c r="AR224" s="161"/>
      <c r="AT224" s="14"/>
      <c r="AV224" s="14"/>
      <c r="AX224" s="14"/>
      <c r="AZ224" s="161"/>
      <c r="BA224" s="161"/>
      <c r="BB224" s="161"/>
      <c r="BC224" s="161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</row>
    <row r="225" spans="42:76">
      <c r="AP225" s="161"/>
      <c r="AR225" s="161"/>
      <c r="AT225" s="14"/>
      <c r="AV225" s="14"/>
      <c r="AX225" s="14"/>
      <c r="AZ225" s="161"/>
      <c r="BA225" s="161"/>
      <c r="BB225" s="161"/>
      <c r="BC225" s="161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</row>
    <row r="226" spans="42:76">
      <c r="AP226" s="161"/>
      <c r="AR226" s="161"/>
      <c r="AT226" s="14"/>
      <c r="AV226" s="14"/>
      <c r="AX226" s="14"/>
      <c r="AZ226" s="161"/>
      <c r="BA226" s="161"/>
      <c r="BB226" s="161"/>
      <c r="BC226" s="161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</row>
    <row r="227" spans="42:76">
      <c r="AP227" s="161"/>
      <c r="AR227" s="161"/>
      <c r="AT227" s="14"/>
      <c r="AV227" s="14"/>
      <c r="AX227" s="14"/>
      <c r="AZ227" s="161"/>
      <c r="BA227" s="161"/>
      <c r="BB227" s="161"/>
      <c r="BC227" s="161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</row>
    <row r="228" spans="42:76">
      <c r="AP228" s="161"/>
      <c r="AR228" s="161"/>
      <c r="AT228" s="14"/>
      <c r="AV228" s="14"/>
      <c r="AX228" s="14"/>
      <c r="AZ228" s="161"/>
      <c r="BA228" s="161"/>
      <c r="BB228" s="161"/>
      <c r="BC228" s="161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</row>
    <row r="229" spans="42:76">
      <c r="AP229" s="161"/>
      <c r="AR229" s="161"/>
      <c r="AT229" s="14"/>
      <c r="AV229" s="14"/>
      <c r="AX229" s="14"/>
      <c r="AZ229" s="161"/>
      <c r="BA229" s="161"/>
      <c r="BB229" s="161"/>
      <c r="BC229" s="161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</row>
    <row r="230" spans="42:76">
      <c r="AP230" s="161"/>
      <c r="AR230" s="161"/>
      <c r="AT230" s="14"/>
      <c r="AV230" s="14"/>
      <c r="AX230" s="14"/>
      <c r="AZ230" s="161"/>
      <c r="BA230" s="161"/>
      <c r="BB230" s="161"/>
      <c r="BC230" s="161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</row>
    <row r="231" spans="42:76">
      <c r="AP231" s="161"/>
      <c r="AR231" s="161"/>
      <c r="AT231" s="14"/>
      <c r="AV231" s="14"/>
      <c r="AX231" s="14"/>
      <c r="AZ231" s="161"/>
      <c r="BA231" s="161"/>
      <c r="BB231" s="161"/>
      <c r="BC231" s="161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</row>
    <row r="232" spans="42:76">
      <c r="AP232" s="161"/>
      <c r="AR232" s="161"/>
      <c r="AT232" s="14"/>
      <c r="AV232" s="14"/>
      <c r="AX232" s="14"/>
      <c r="AZ232" s="161"/>
      <c r="BA232" s="161"/>
      <c r="BB232" s="161"/>
      <c r="BC232" s="161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</row>
    <row r="233" spans="42:76">
      <c r="AP233" s="161"/>
      <c r="AR233" s="161"/>
      <c r="AT233" s="14"/>
      <c r="AV233" s="14"/>
      <c r="AX233" s="14"/>
      <c r="AZ233" s="161"/>
      <c r="BA233" s="161"/>
      <c r="BB233" s="161"/>
      <c r="BC233" s="161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</row>
    <row r="234" spans="42:76">
      <c r="AP234" s="161"/>
      <c r="AR234" s="161"/>
      <c r="AT234" s="14"/>
      <c r="AV234" s="14"/>
      <c r="AX234" s="14"/>
      <c r="AZ234" s="161"/>
      <c r="BA234" s="161"/>
      <c r="BB234" s="161"/>
      <c r="BC234" s="161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</row>
    <row r="235" spans="42:76">
      <c r="AP235" s="161"/>
      <c r="AR235" s="161"/>
      <c r="AT235" s="14"/>
      <c r="AV235" s="14"/>
      <c r="AX235" s="14"/>
      <c r="AZ235" s="161"/>
      <c r="BA235" s="161"/>
      <c r="BB235" s="161"/>
      <c r="BC235" s="161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</row>
    <row r="236" spans="42:76">
      <c r="AP236" s="161"/>
      <c r="AR236" s="161"/>
      <c r="AT236" s="14"/>
      <c r="AV236" s="14"/>
      <c r="AX236" s="14"/>
      <c r="AZ236" s="161"/>
      <c r="BA236" s="161"/>
      <c r="BB236" s="161"/>
      <c r="BC236" s="161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</row>
    <row r="237" spans="42:76">
      <c r="AP237" s="161"/>
      <c r="AR237" s="161"/>
      <c r="AT237" s="14"/>
      <c r="AV237" s="14"/>
      <c r="AX237" s="14"/>
      <c r="AZ237" s="161"/>
      <c r="BA237" s="161"/>
      <c r="BB237" s="161"/>
      <c r="BC237" s="161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</row>
    <row r="238" spans="42:76">
      <c r="AP238" s="161"/>
      <c r="AR238" s="161"/>
      <c r="AT238" s="14"/>
      <c r="AV238" s="14"/>
      <c r="AX238" s="14"/>
      <c r="AZ238" s="161"/>
      <c r="BA238" s="161"/>
      <c r="BB238" s="161"/>
      <c r="BC238" s="161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</row>
    <row r="239" spans="42:76">
      <c r="AP239" s="161"/>
      <c r="AR239" s="161"/>
      <c r="AT239" s="14"/>
      <c r="AV239" s="14"/>
      <c r="AX239" s="14"/>
      <c r="AZ239" s="161"/>
      <c r="BA239" s="161"/>
      <c r="BB239" s="161"/>
      <c r="BC239" s="161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</row>
    <row r="240" spans="42:76">
      <c r="AP240" s="161"/>
      <c r="AR240" s="161"/>
      <c r="AT240" s="14"/>
      <c r="AV240" s="14"/>
      <c r="AX240" s="14"/>
      <c r="AZ240" s="161"/>
      <c r="BA240" s="161"/>
      <c r="BB240" s="161"/>
      <c r="BC240" s="161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</row>
    <row r="241" spans="42:76">
      <c r="AP241" s="161"/>
      <c r="AR241" s="161"/>
      <c r="AT241" s="14"/>
      <c r="AV241" s="14"/>
      <c r="AX241" s="14"/>
      <c r="AZ241" s="161"/>
      <c r="BA241" s="161"/>
      <c r="BB241" s="161"/>
      <c r="BC241" s="161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</row>
    <row r="242" spans="42:76">
      <c r="AP242" s="161"/>
      <c r="AR242" s="161"/>
      <c r="AT242" s="14"/>
      <c r="AV242" s="14"/>
      <c r="AX242" s="14"/>
      <c r="AZ242" s="161"/>
      <c r="BA242" s="161"/>
      <c r="BB242" s="161"/>
      <c r="BC242" s="161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</row>
    <row r="243" spans="42:76">
      <c r="AP243" s="161"/>
      <c r="AR243" s="161"/>
      <c r="AT243" s="14"/>
      <c r="AV243" s="14"/>
      <c r="AX243" s="14"/>
      <c r="AZ243" s="161"/>
      <c r="BA243" s="161"/>
      <c r="BB243" s="161"/>
      <c r="BC243" s="161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</row>
    <row r="244" spans="42:76">
      <c r="AP244" s="161"/>
      <c r="AR244" s="161"/>
      <c r="AT244" s="14"/>
      <c r="AV244" s="14"/>
      <c r="AX244" s="14"/>
      <c r="AZ244" s="161"/>
      <c r="BA244" s="161"/>
      <c r="BB244" s="161"/>
      <c r="BC244" s="161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</row>
    <row r="245" spans="42:76">
      <c r="AP245" s="161"/>
      <c r="AR245" s="161"/>
      <c r="AT245" s="14"/>
      <c r="AV245" s="14"/>
      <c r="AX245" s="14"/>
      <c r="AZ245" s="161"/>
      <c r="BA245" s="161"/>
      <c r="BB245" s="161"/>
      <c r="BC245" s="161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</row>
    <row r="246" spans="42:76">
      <c r="AP246" s="161"/>
      <c r="AR246" s="161"/>
      <c r="AT246" s="14"/>
      <c r="AV246" s="14"/>
      <c r="AX246" s="14"/>
      <c r="AZ246" s="161"/>
      <c r="BA246" s="161"/>
      <c r="BB246" s="161"/>
      <c r="BC246" s="161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</row>
    <row r="247" spans="42:76">
      <c r="AP247" s="161"/>
      <c r="AR247" s="161"/>
      <c r="AT247" s="14"/>
      <c r="AV247" s="14"/>
      <c r="AX247" s="14"/>
      <c r="AZ247" s="161"/>
      <c r="BA247" s="161"/>
      <c r="BB247" s="161"/>
      <c r="BC247" s="161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</row>
    <row r="248" spans="42:76">
      <c r="AP248" s="161"/>
      <c r="AR248" s="161"/>
      <c r="AT248" s="14"/>
      <c r="AV248" s="14"/>
      <c r="AX248" s="14"/>
      <c r="AZ248" s="161"/>
      <c r="BA248" s="161"/>
      <c r="BB248" s="161"/>
      <c r="BC248" s="161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</row>
    <row r="249" spans="42:76">
      <c r="AP249" s="161"/>
      <c r="AR249" s="161"/>
      <c r="AT249" s="14"/>
      <c r="AV249" s="14"/>
      <c r="AX249" s="14"/>
      <c r="AZ249" s="161"/>
      <c r="BA249" s="161"/>
      <c r="BB249" s="161"/>
      <c r="BC249" s="161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</row>
    <row r="250" spans="42:76">
      <c r="AP250" s="161"/>
      <c r="AR250" s="161"/>
      <c r="AT250" s="14"/>
      <c r="AV250" s="14"/>
      <c r="AX250" s="14"/>
      <c r="AZ250" s="161"/>
      <c r="BA250" s="161"/>
      <c r="BB250" s="161"/>
      <c r="BC250" s="161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</row>
    <row r="251" spans="42:76">
      <c r="AP251" s="161"/>
      <c r="AR251" s="161"/>
      <c r="AT251" s="14"/>
      <c r="AV251" s="14"/>
      <c r="AX251" s="14"/>
      <c r="AZ251" s="161"/>
      <c r="BA251" s="161"/>
      <c r="BB251" s="161"/>
      <c r="BC251" s="161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</row>
    <row r="252" spans="42:76">
      <c r="AP252" s="161"/>
      <c r="AR252" s="161"/>
      <c r="AT252" s="14"/>
      <c r="AV252" s="14"/>
      <c r="AX252" s="14"/>
      <c r="AZ252" s="161"/>
      <c r="BA252" s="161"/>
      <c r="BB252" s="161"/>
      <c r="BC252" s="161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</row>
    <row r="253" spans="42:76">
      <c r="AP253" s="161"/>
      <c r="AR253" s="161"/>
      <c r="AT253" s="14"/>
      <c r="AV253" s="14"/>
      <c r="AX253" s="14"/>
      <c r="AZ253" s="161"/>
      <c r="BA253" s="161"/>
      <c r="BB253" s="161"/>
      <c r="BC253" s="161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</row>
    <row r="254" spans="42:76">
      <c r="AP254" s="161"/>
      <c r="AR254" s="161"/>
      <c r="AT254" s="14"/>
      <c r="AV254" s="14"/>
      <c r="AX254" s="14"/>
      <c r="AZ254" s="161"/>
      <c r="BA254" s="161"/>
      <c r="BB254" s="161"/>
      <c r="BC254" s="161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</row>
    <row r="255" spans="42:76">
      <c r="AP255" s="161"/>
      <c r="AR255" s="161"/>
      <c r="AT255" s="14"/>
      <c r="AV255" s="14"/>
      <c r="AX255" s="14"/>
      <c r="AZ255" s="161"/>
      <c r="BA255" s="161"/>
      <c r="BB255" s="161"/>
      <c r="BC255" s="161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</row>
    <row r="256" spans="42:76">
      <c r="AP256" s="161"/>
      <c r="AR256" s="161"/>
      <c r="AT256" s="14"/>
      <c r="AV256" s="14"/>
      <c r="AX256" s="14"/>
      <c r="AZ256" s="161"/>
      <c r="BA256" s="161"/>
      <c r="BB256" s="161"/>
      <c r="BC256" s="161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</row>
    <row r="257" spans="42:76">
      <c r="AP257" s="161"/>
      <c r="AR257" s="161"/>
      <c r="AT257" s="14"/>
      <c r="AV257" s="14"/>
      <c r="AX257" s="14"/>
      <c r="AZ257" s="161"/>
      <c r="BA257" s="161"/>
      <c r="BB257" s="161"/>
      <c r="BC257" s="161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</row>
    <row r="258" spans="42:76">
      <c r="AP258" s="161"/>
      <c r="AR258" s="161"/>
      <c r="AT258" s="14"/>
      <c r="AV258" s="14"/>
      <c r="AX258" s="14"/>
      <c r="AZ258" s="161"/>
      <c r="BA258" s="161"/>
      <c r="BB258" s="161"/>
      <c r="BC258" s="161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</row>
    <row r="259" spans="42:76">
      <c r="AP259" s="161"/>
      <c r="AR259" s="161"/>
      <c r="AT259" s="14"/>
      <c r="AV259" s="14"/>
      <c r="AX259" s="14"/>
      <c r="AZ259" s="161"/>
      <c r="BA259" s="161"/>
      <c r="BB259" s="161"/>
      <c r="BC259" s="161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</row>
    <row r="260" spans="42:76">
      <c r="AP260" s="161"/>
      <c r="AR260" s="161"/>
      <c r="AT260" s="14"/>
      <c r="AV260" s="14"/>
      <c r="AX260" s="14"/>
      <c r="AZ260" s="161"/>
      <c r="BA260" s="161"/>
      <c r="BB260" s="161"/>
      <c r="BC260" s="161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</row>
    <row r="261" spans="42:76">
      <c r="AP261" s="161"/>
      <c r="AR261" s="161"/>
      <c r="AT261" s="14"/>
      <c r="AV261" s="14"/>
      <c r="AX261" s="14"/>
      <c r="AZ261" s="161"/>
      <c r="BA261" s="161"/>
      <c r="BB261" s="161"/>
      <c r="BC261" s="161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</row>
    <row r="262" spans="42:76">
      <c r="AP262" s="161"/>
      <c r="AR262" s="161"/>
      <c r="AT262" s="14"/>
      <c r="AV262" s="14"/>
      <c r="AX262" s="14"/>
      <c r="AZ262" s="161"/>
      <c r="BA262" s="161"/>
      <c r="BB262" s="161"/>
      <c r="BC262" s="161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</row>
    <row r="263" spans="42:76">
      <c r="AP263" s="161"/>
      <c r="AR263" s="161"/>
      <c r="AT263" s="14"/>
      <c r="AV263" s="14"/>
      <c r="AX263" s="14"/>
      <c r="AZ263" s="161"/>
      <c r="BA263" s="161"/>
      <c r="BB263" s="161"/>
      <c r="BC263" s="161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</row>
    <row r="264" spans="42:76">
      <c r="AP264" s="161"/>
      <c r="AR264" s="161"/>
      <c r="AT264" s="14"/>
      <c r="AV264" s="14"/>
      <c r="AX264" s="14"/>
      <c r="AZ264" s="161"/>
      <c r="BA264" s="161"/>
      <c r="BB264" s="161"/>
      <c r="BC264" s="161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</row>
    <row r="265" spans="42:76">
      <c r="AP265" s="161"/>
      <c r="AR265" s="161"/>
      <c r="AT265" s="14"/>
      <c r="AV265" s="14"/>
      <c r="AX265" s="14"/>
      <c r="AZ265" s="161"/>
      <c r="BA265" s="161"/>
      <c r="BB265" s="161"/>
      <c r="BC265" s="161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</row>
    <row r="266" spans="42:76">
      <c r="AP266" s="161"/>
      <c r="AR266" s="161"/>
      <c r="AT266" s="14"/>
      <c r="AV266" s="14"/>
      <c r="AX266" s="14"/>
      <c r="AZ266" s="161"/>
      <c r="BA266" s="161"/>
      <c r="BB266" s="161"/>
      <c r="BC266" s="161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</row>
    <row r="267" spans="42:76">
      <c r="AP267" s="161"/>
      <c r="AR267" s="161"/>
      <c r="AT267" s="14"/>
      <c r="AV267" s="14"/>
      <c r="AX267" s="14"/>
      <c r="AZ267" s="161"/>
      <c r="BA267" s="161"/>
      <c r="BB267" s="161"/>
      <c r="BC267" s="161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</row>
    <row r="268" spans="42:76">
      <c r="AP268" s="161"/>
      <c r="AR268" s="161"/>
      <c r="AT268" s="14"/>
      <c r="AV268" s="14"/>
      <c r="AX268" s="14"/>
      <c r="AZ268" s="161"/>
      <c r="BA268" s="161"/>
      <c r="BB268" s="161"/>
      <c r="BC268" s="161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</row>
    <row r="269" spans="42:76">
      <c r="AP269" s="161"/>
      <c r="AR269" s="161"/>
      <c r="AT269" s="14"/>
      <c r="AV269" s="14"/>
      <c r="AX269" s="14"/>
      <c r="AZ269" s="161"/>
      <c r="BA269" s="161"/>
      <c r="BB269" s="161"/>
      <c r="BC269" s="161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</row>
    <row r="270" spans="42:76">
      <c r="AP270" s="161"/>
      <c r="AR270" s="161"/>
      <c r="AT270" s="14"/>
      <c r="AV270" s="14"/>
      <c r="AX270" s="14"/>
      <c r="AZ270" s="161"/>
      <c r="BA270" s="161"/>
      <c r="BB270" s="161"/>
      <c r="BC270" s="161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</row>
    <row r="271" spans="42:76">
      <c r="AP271" s="161"/>
      <c r="AR271" s="161"/>
      <c r="AT271" s="14"/>
      <c r="AV271" s="14"/>
      <c r="AX271" s="14"/>
      <c r="AZ271" s="161"/>
      <c r="BA271" s="161"/>
      <c r="BB271" s="161"/>
      <c r="BC271" s="161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</row>
    <row r="272" spans="42:76">
      <c r="AP272" s="161"/>
      <c r="AR272" s="161"/>
      <c r="AT272" s="14"/>
      <c r="AV272" s="14"/>
      <c r="AX272" s="14"/>
      <c r="AZ272" s="161"/>
      <c r="BA272" s="161"/>
      <c r="BB272" s="161"/>
      <c r="BC272" s="161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</row>
    <row r="273" spans="34:76">
      <c r="AP273" s="161"/>
      <c r="AR273" s="161"/>
      <c r="AT273" s="14"/>
      <c r="AV273" s="14"/>
      <c r="AX273" s="14"/>
      <c r="AZ273" s="161"/>
      <c r="BA273" s="161"/>
      <c r="BB273" s="161"/>
      <c r="BC273" s="161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</row>
    <row r="274" spans="34:76">
      <c r="AP274" s="161"/>
      <c r="AR274" s="161"/>
      <c r="AT274" s="14"/>
      <c r="AV274" s="14"/>
      <c r="AX274" s="14"/>
      <c r="AZ274" s="161"/>
      <c r="BA274" s="161"/>
      <c r="BB274" s="161"/>
      <c r="BC274" s="161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</row>
    <row r="275" spans="34:76">
      <c r="AP275" s="161"/>
      <c r="AR275" s="161"/>
      <c r="AT275" s="14"/>
      <c r="AV275" s="14"/>
      <c r="AX275" s="14"/>
      <c r="AZ275" s="161"/>
      <c r="BA275" s="161"/>
      <c r="BB275" s="161"/>
      <c r="BC275" s="161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</row>
    <row r="276" spans="34:76">
      <c r="AP276" s="161"/>
      <c r="AR276" s="161"/>
      <c r="AT276" s="14"/>
      <c r="AV276" s="14"/>
      <c r="AX276" s="14"/>
      <c r="AZ276" s="161"/>
      <c r="BA276" s="161"/>
      <c r="BB276" s="161"/>
      <c r="BC276" s="161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</row>
    <row r="277" spans="34:76">
      <c r="AP277" s="161"/>
      <c r="AR277" s="161"/>
      <c r="AT277" s="14"/>
      <c r="AV277" s="14"/>
      <c r="AX277" s="14"/>
      <c r="AZ277" s="161"/>
      <c r="BA277" s="161"/>
      <c r="BB277" s="161"/>
      <c r="BC277" s="161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</row>
    <row r="278" spans="34:76">
      <c r="AP278" s="161"/>
      <c r="AR278" s="161"/>
      <c r="AT278" s="14"/>
      <c r="AV278" s="14"/>
      <c r="AX278" s="14"/>
      <c r="AZ278" s="161"/>
      <c r="BA278" s="161"/>
      <c r="BB278" s="161"/>
      <c r="BC278" s="161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</row>
    <row r="279" spans="34:76">
      <c r="AP279" s="161"/>
      <c r="AR279" s="161"/>
      <c r="AT279" s="14"/>
      <c r="AV279" s="14"/>
      <c r="AX279" s="14"/>
      <c r="AZ279" s="161"/>
      <c r="BA279" s="161"/>
      <c r="BB279" s="161"/>
      <c r="BC279" s="161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</row>
    <row r="280" spans="34:76">
      <c r="AP280" s="161"/>
      <c r="AR280" s="161"/>
      <c r="AT280" s="14"/>
      <c r="AV280" s="14"/>
      <c r="AX280" s="14"/>
      <c r="AZ280" s="161"/>
      <c r="BA280" s="161"/>
      <c r="BB280" s="161"/>
      <c r="BC280" s="161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</row>
    <row r="281" spans="34:76">
      <c r="AP281" s="161"/>
      <c r="AR281" s="161"/>
      <c r="AT281" s="14"/>
      <c r="AV281" s="14"/>
      <c r="AX281" s="14"/>
      <c r="AZ281" s="161"/>
      <c r="BA281" s="161"/>
      <c r="BB281" s="161"/>
      <c r="BC281" s="161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</row>
    <row r="282" spans="34:76">
      <c r="AP282" s="161"/>
      <c r="AR282" s="161"/>
      <c r="AT282" s="14"/>
      <c r="AV282" s="14"/>
      <c r="AX282" s="14"/>
      <c r="AZ282" s="161"/>
      <c r="BA282" s="161"/>
      <c r="BB282" s="161"/>
      <c r="BC282" s="161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</row>
    <row r="283" spans="34:76">
      <c r="AP283" s="161"/>
      <c r="AR283" s="161"/>
      <c r="AT283" s="14"/>
      <c r="AV283" s="14"/>
      <c r="AX283" s="14"/>
      <c r="AZ283" s="161"/>
      <c r="BA283" s="161"/>
      <c r="BB283" s="161"/>
      <c r="BC283" s="161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</row>
    <row r="284" spans="34:76">
      <c r="AP284" s="161"/>
      <c r="AR284" s="161"/>
      <c r="AT284" s="14"/>
      <c r="AV284" s="14"/>
      <c r="AX284" s="14"/>
      <c r="AZ284" s="161"/>
      <c r="BA284" s="161"/>
      <c r="BB284" s="161"/>
      <c r="BC284" s="161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</row>
    <row r="285" spans="34:76">
      <c r="AP285" s="161"/>
      <c r="AR285" s="161"/>
      <c r="AT285" s="14"/>
      <c r="AV285" s="14"/>
      <c r="AX285" s="14"/>
      <c r="AZ285" s="161"/>
      <c r="BA285" s="161"/>
      <c r="BB285" s="161"/>
      <c r="BC285" s="161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</row>
    <row r="286" spans="34:76">
      <c r="AH286" s="30"/>
      <c r="AI286" s="30"/>
      <c r="AJ286" s="30"/>
      <c r="AK286" s="30"/>
      <c r="AL286" s="30"/>
      <c r="AM286" s="30"/>
      <c r="AN286" s="76"/>
      <c r="AO286" s="76"/>
      <c r="AP286" s="162"/>
      <c r="AQ286" s="76"/>
      <c r="AR286" s="162"/>
      <c r="AS286" s="76"/>
      <c r="AT286" s="30"/>
      <c r="AU286" s="76"/>
      <c r="AV286" s="30"/>
      <c r="AW286" s="76"/>
      <c r="AX286" s="30"/>
      <c r="AY286" s="76"/>
      <c r="AZ286" s="162"/>
      <c r="BA286" s="161"/>
      <c r="BB286" s="161"/>
      <c r="BC286" s="161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</row>
    <row r="287" spans="34:76">
      <c r="AH287" s="34"/>
      <c r="AI287" s="34"/>
      <c r="AJ287" s="34"/>
      <c r="AK287" s="34"/>
      <c r="AL287" s="34"/>
      <c r="AM287" s="34"/>
      <c r="AN287" s="77"/>
      <c r="AO287" s="77"/>
      <c r="AP287" s="163"/>
      <c r="AQ287" s="77"/>
      <c r="AR287" s="163"/>
      <c r="AS287" s="77"/>
      <c r="AT287" s="34"/>
      <c r="AU287" s="77"/>
      <c r="AV287" s="34"/>
      <c r="AW287" s="77"/>
      <c r="AX287" s="34"/>
      <c r="AY287" s="77"/>
      <c r="AZ287" s="163"/>
      <c r="BA287" s="162"/>
      <c r="BB287" s="162"/>
      <c r="BC287" s="162"/>
      <c r="BD287" s="30"/>
      <c r="BE287" s="30"/>
      <c r="BF287" s="30"/>
      <c r="BG287" s="30"/>
      <c r="BH287" s="30"/>
      <c r="BI287" s="30"/>
    </row>
    <row r="288" spans="34:76">
      <c r="AH288" s="34"/>
      <c r="AI288" s="34"/>
      <c r="AJ288" s="34"/>
      <c r="AK288" s="34"/>
      <c r="AL288" s="34"/>
      <c r="AM288" s="34"/>
      <c r="AN288" s="77"/>
      <c r="AO288" s="77"/>
      <c r="AP288" s="163"/>
      <c r="AQ288" s="77"/>
      <c r="AR288" s="163"/>
      <c r="AS288" s="77"/>
      <c r="AT288" s="34"/>
      <c r="AU288" s="77"/>
      <c r="AV288" s="34"/>
      <c r="AW288" s="77"/>
      <c r="AX288" s="34"/>
      <c r="AY288" s="77"/>
      <c r="AZ288" s="163"/>
      <c r="BA288" s="163"/>
      <c r="BB288" s="163"/>
      <c r="BC288" s="163"/>
      <c r="BD288" s="34"/>
      <c r="BE288" s="34"/>
      <c r="BF288" s="34"/>
      <c r="BG288" s="34"/>
      <c r="BH288" s="34"/>
      <c r="BI288" s="34"/>
    </row>
    <row r="289" spans="34:61">
      <c r="AH289" s="34"/>
      <c r="AI289" s="34"/>
      <c r="AJ289" s="34"/>
      <c r="AK289" s="34"/>
      <c r="AL289" s="34"/>
      <c r="AM289" s="34"/>
      <c r="AN289" s="77"/>
      <c r="AO289" s="77"/>
      <c r="AP289" s="163"/>
      <c r="AQ289" s="77"/>
      <c r="AR289" s="163"/>
      <c r="AS289" s="77"/>
      <c r="AT289" s="34"/>
      <c r="AU289" s="77"/>
      <c r="AV289" s="34"/>
      <c r="AW289" s="77"/>
      <c r="AX289" s="34"/>
      <c r="AY289" s="77"/>
      <c r="AZ289" s="163"/>
      <c r="BA289" s="163"/>
      <c r="BB289" s="163"/>
      <c r="BC289" s="163"/>
      <c r="BD289" s="34"/>
      <c r="BE289" s="34"/>
      <c r="BF289" s="34"/>
      <c r="BG289" s="34"/>
      <c r="BH289" s="34"/>
      <c r="BI289" s="34"/>
    </row>
    <row r="290" spans="34:61">
      <c r="AH290" s="34"/>
      <c r="AI290" s="34"/>
      <c r="AJ290" s="34"/>
      <c r="AK290" s="34"/>
      <c r="AL290" s="34"/>
      <c r="AM290" s="34"/>
      <c r="AN290" s="77"/>
      <c r="AO290" s="77"/>
      <c r="AP290" s="163"/>
      <c r="AQ290" s="77"/>
      <c r="AR290" s="163"/>
      <c r="AS290" s="77"/>
      <c r="AT290" s="34"/>
      <c r="AU290" s="77"/>
      <c r="AV290" s="34"/>
      <c r="AW290" s="77"/>
      <c r="AX290" s="34"/>
      <c r="AY290" s="77"/>
      <c r="AZ290" s="163"/>
      <c r="BA290" s="163"/>
      <c r="BB290" s="163"/>
      <c r="BC290" s="163"/>
      <c r="BD290" s="34"/>
      <c r="BE290" s="34"/>
      <c r="BF290" s="34"/>
      <c r="BG290" s="34"/>
      <c r="BH290" s="34"/>
      <c r="BI290" s="34"/>
    </row>
    <row r="291" spans="34:61">
      <c r="AH291" s="34"/>
      <c r="AI291" s="34"/>
      <c r="AJ291" s="34"/>
      <c r="AK291" s="34"/>
      <c r="AL291" s="34"/>
      <c r="AM291" s="34"/>
      <c r="AN291" s="77"/>
      <c r="AO291" s="77"/>
      <c r="AP291" s="163"/>
      <c r="AQ291" s="77"/>
      <c r="AR291" s="163"/>
      <c r="AS291" s="77"/>
      <c r="AT291" s="34"/>
      <c r="AU291" s="77"/>
      <c r="AV291" s="34"/>
      <c r="AW291" s="77"/>
      <c r="AX291" s="34"/>
      <c r="AY291" s="77"/>
      <c r="AZ291" s="163"/>
      <c r="BA291" s="163"/>
      <c r="BB291" s="163"/>
      <c r="BC291" s="163"/>
      <c r="BD291" s="34"/>
      <c r="BE291" s="34"/>
      <c r="BF291" s="34"/>
      <c r="BG291" s="34"/>
      <c r="BH291" s="34"/>
      <c r="BI291" s="34"/>
    </row>
    <row r="292" spans="34:61">
      <c r="AH292" s="34"/>
      <c r="AI292" s="34"/>
      <c r="AJ292" s="34"/>
      <c r="AK292" s="34"/>
      <c r="AL292" s="34"/>
      <c r="AM292" s="34"/>
      <c r="AN292" s="77"/>
      <c r="AO292" s="77"/>
      <c r="AP292" s="163"/>
      <c r="AQ292" s="77"/>
      <c r="AR292" s="163"/>
      <c r="AS292" s="77"/>
      <c r="AT292" s="34"/>
      <c r="AU292" s="77"/>
      <c r="AV292" s="34"/>
      <c r="AW292" s="77"/>
      <c r="AX292" s="34"/>
      <c r="AY292" s="77"/>
      <c r="AZ292" s="163"/>
      <c r="BA292" s="163"/>
      <c r="BB292" s="163"/>
      <c r="BC292" s="163"/>
      <c r="BD292" s="34"/>
      <c r="BE292" s="34"/>
      <c r="BF292" s="34"/>
      <c r="BG292" s="34"/>
      <c r="BH292" s="34"/>
      <c r="BI292" s="34"/>
    </row>
    <row r="293" spans="34:61">
      <c r="AH293" s="34"/>
      <c r="AI293" s="34"/>
      <c r="AJ293" s="34"/>
      <c r="AK293" s="34"/>
      <c r="AL293" s="34"/>
      <c r="AM293" s="34"/>
      <c r="AN293" s="77"/>
      <c r="AO293" s="77"/>
      <c r="AP293" s="163"/>
      <c r="AQ293" s="77"/>
      <c r="AR293" s="163"/>
      <c r="AS293" s="77"/>
      <c r="AT293" s="34"/>
      <c r="AU293" s="77"/>
      <c r="AV293" s="34"/>
      <c r="AW293" s="77"/>
      <c r="AX293" s="34"/>
      <c r="AY293" s="77"/>
      <c r="AZ293" s="163"/>
      <c r="BA293" s="163"/>
      <c r="BB293" s="163"/>
      <c r="BC293" s="163"/>
      <c r="BD293" s="34"/>
      <c r="BE293" s="34"/>
      <c r="BF293" s="34"/>
      <c r="BG293" s="34"/>
      <c r="BH293" s="34"/>
      <c r="BI293" s="34"/>
    </row>
    <row r="294" spans="34:61">
      <c r="AH294" s="34"/>
      <c r="AI294" s="34"/>
      <c r="AJ294" s="34"/>
      <c r="AK294" s="34"/>
      <c r="AL294" s="34"/>
      <c r="AM294" s="34"/>
      <c r="AN294" s="77"/>
      <c r="AO294" s="77"/>
      <c r="AP294" s="163"/>
      <c r="AQ294" s="77"/>
      <c r="AR294" s="163"/>
      <c r="AS294" s="77"/>
      <c r="AT294" s="34"/>
      <c r="AU294" s="77"/>
      <c r="AV294" s="34"/>
      <c r="AW294" s="77"/>
      <c r="AX294" s="34"/>
      <c r="AY294" s="77"/>
      <c r="AZ294" s="163"/>
      <c r="BA294" s="163"/>
      <c r="BB294" s="163"/>
      <c r="BC294" s="163"/>
      <c r="BD294" s="34"/>
      <c r="BE294" s="34"/>
      <c r="BF294" s="34"/>
      <c r="BG294" s="34"/>
      <c r="BH294" s="34"/>
      <c r="BI294" s="34"/>
    </row>
    <row r="295" spans="34:61">
      <c r="AH295" s="34"/>
      <c r="AI295" s="34"/>
      <c r="AJ295" s="34"/>
      <c r="AK295" s="34"/>
      <c r="AL295" s="34"/>
      <c r="AM295" s="34"/>
      <c r="AN295" s="77"/>
      <c r="AO295" s="77"/>
      <c r="AP295" s="163"/>
      <c r="AQ295" s="77"/>
      <c r="AR295" s="163"/>
      <c r="AS295" s="77"/>
      <c r="AT295" s="34"/>
      <c r="AU295" s="77"/>
      <c r="AV295" s="34"/>
      <c r="AW295" s="77"/>
      <c r="AX295" s="34"/>
      <c r="AY295" s="77"/>
      <c r="AZ295" s="163"/>
      <c r="BA295" s="163"/>
      <c r="BB295" s="163"/>
      <c r="BC295" s="163"/>
      <c r="BD295" s="34"/>
      <c r="BE295" s="34"/>
      <c r="BF295" s="34"/>
      <c r="BG295" s="34"/>
      <c r="BH295" s="34"/>
      <c r="BI295" s="34"/>
    </row>
    <row r="296" spans="34:61">
      <c r="AH296" s="34"/>
      <c r="AI296" s="34"/>
      <c r="AJ296" s="34"/>
      <c r="AK296" s="34"/>
      <c r="AL296" s="34"/>
      <c r="AM296" s="34"/>
      <c r="AN296" s="77"/>
      <c r="AO296" s="77"/>
      <c r="AP296" s="163"/>
      <c r="AQ296" s="77"/>
      <c r="AR296" s="163"/>
      <c r="AS296" s="77"/>
      <c r="AT296" s="34"/>
      <c r="AU296" s="77"/>
      <c r="AV296" s="34"/>
      <c r="AW296" s="77"/>
      <c r="AX296" s="34"/>
      <c r="AY296" s="77"/>
      <c r="AZ296" s="163"/>
      <c r="BA296" s="163"/>
      <c r="BB296" s="163"/>
      <c r="BC296" s="163"/>
      <c r="BD296" s="34"/>
      <c r="BE296" s="34"/>
      <c r="BF296" s="34"/>
      <c r="BG296" s="34"/>
      <c r="BH296" s="34"/>
      <c r="BI296" s="34"/>
    </row>
    <row r="297" spans="34:61">
      <c r="AH297" s="34"/>
      <c r="AI297" s="34"/>
      <c r="AJ297" s="34"/>
      <c r="AK297" s="34"/>
      <c r="AL297" s="34"/>
      <c r="AM297" s="34"/>
      <c r="AN297" s="77"/>
      <c r="AO297" s="77"/>
      <c r="AP297" s="163"/>
      <c r="AQ297" s="77"/>
      <c r="AR297" s="163"/>
      <c r="AS297" s="77"/>
      <c r="AT297" s="34"/>
      <c r="AU297" s="77"/>
      <c r="AV297" s="34"/>
      <c r="AW297" s="77"/>
      <c r="AX297" s="34"/>
      <c r="AY297" s="77"/>
      <c r="AZ297" s="163"/>
      <c r="BA297" s="163"/>
      <c r="BB297" s="163"/>
      <c r="BC297" s="163"/>
      <c r="BD297" s="34"/>
      <c r="BE297" s="34"/>
      <c r="BF297" s="34"/>
      <c r="BG297" s="34"/>
      <c r="BH297" s="34"/>
      <c r="BI297" s="34"/>
    </row>
    <row r="298" spans="34:61">
      <c r="AH298" s="34"/>
      <c r="AI298" s="34"/>
      <c r="AJ298" s="34"/>
      <c r="AK298" s="34"/>
      <c r="AL298" s="34"/>
      <c r="AM298" s="34"/>
      <c r="AN298" s="77"/>
      <c r="AO298" s="77"/>
      <c r="AP298" s="163"/>
      <c r="AQ298" s="77"/>
      <c r="AR298" s="163"/>
      <c r="AS298" s="77"/>
      <c r="AT298" s="34"/>
      <c r="AU298" s="77"/>
      <c r="AV298" s="34"/>
      <c r="AW298" s="77"/>
      <c r="AX298" s="34"/>
      <c r="AY298" s="77"/>
      <c r="AZ298" s="163"/>
      <c r="BA298" s="163"/>
      <c r="BB298" s="163"/>
      <c r="BC298" s="163"/>
      <c r="BD298" s="34"/>
      <c r="BE298" s="34"/>
      <c r="BF298" s="34"/>
      <c r="BG298" s="34"/>
      <c r="BH298" s="34"/>
      <c r="BI298" s="34"/>
    </row>
    <row r="299" spans="34:61">
      <c r="AH299" s="34"/>
      <c r="AI299" s="34"/>
      <c r="AJ299" s="34"/>
      <c r="AK299" s="34"/>
      <c r="AL299" s="34"/>
      <c r="AM299" s="34"/>
      <c r="AN299" s="77"/>
      <c r="AO299" s="77"/>
      <c r="AP299" s="163"/>
      <c r="AQ299" s="77"/>
      <c r="AR299" s="163"/>
      <c r="AS299" s="77"/>
      <c r="AT299" s="34"/>
      <c r="AU299" s="77"/>
      <c r="AV299" s="34"/>
      <c r="AW299" s="77"/>
      <c r="AX299" s="34"/>
      <c r="AY299" s="77"/>
      <c r="AZ299" s="163"/>
      <c r="BA299" s="163"/>
      <c r="BB299" s="163"/>
      <c r="BC299" s="163"/>
      <c r="BD299" s="34"/>
      <c r="BE299" s="34"/>
      <c r="BF299" s="34"/>
      <c r="BG299" s="34"/>
      <c r="BH299" s="34"/>
      <c r="BI299" s="34"/>
    </row>
    <row r="300" spans="34:61">
      <c r="AH300" s="34"/>
      <c r="AI300" s="34"/>
      <c r="AJ300" s="34"/>
      <c r="AK300" s="34"/>
      <c r="AL300" s="34"/>
      <c r="AM300" s="34"/>
      <c r="AN300" s="77"/>
      <c r="AO300" s="77"/>
      <c r="AP300" s="163"/>
      <c r="AQ300" s="77"/>
      <c r="AR300" s="163"/>
      <c r="AS300" s="77"/>
      <c r="AT300" s="34"/>
      <c r="AU300" s="77"/>
      <c r="AV300" s="34"/>
      <c r="AW300" s="77"/>
      <c r="AX300" s="34"/>
      <c r="AY300" s="77"/>
      <c r="AZ300" s="163"/>
      <c r="BA300" s="163"/>
      <c r="BB300" s="163"/>
      <c r="BC300" s="163"/>
      <c r="BD300" s="34"/>
      <c r="BE300" s="34"/>
      <c r="BF300" s="34"/>
      <c r="BG300" s="34"/>
      <c r="BH300" s="34"/>
      <c r="BI300" s="34"/>
    </row>
    <row r="301" spans="34:61">
      <c r="AH301" s="34"/>
      <c r="AI301" s="34"/>
      <c r="AJ301" s="34"/>
      <c r="AK301" s="34"/>
      <c r="AL301" s="34"/>
      <c r="AM301" s="34"/>
      <c r="AN301" s="77"/>
      <c r="AO301" s="77"/>
      <c r="AP301" s="163"/>
      <c r="AQ301" s="77"/>
      <c r="AR301" s="163"/>
      <c r="AS301" s="77"/>
      <c r="AT301" s="34"/>
      <c r="AU301" s="77"/>
      <c r="AV301" s="34"/>
      <c r="AW301" s="77"/>
      <c r="AX301" s="34"/>
      <c r="AY301" s="77"/>
      <c r="AZ301" s="163"/>
      <c r="BA301" s="163"/>
      <c r="BB301" s="163"/>
      <c r="BC301" s="163"/>
      <c r="BD301" s="34"/>
      <c r="BE301" s="34"/>
      <c r="BF301" s="34"/>
      <c r="BG301" s="34"/>
      <c r="BH301" s="34"/>
      <c r="BI301" s="34"/>
    </row>
    <row r="302" spans="34:61">
      <c r="AH302" s="34"/>
      <c r="AI302" s="34"/>
      <c r="AJ302" s="34"/>
      <c r="AK302" s="34"/>
      <c r="AL302" s="34"/>
      <c r="AM302" s="34"/>
      <c r="AN302" s="77"/>
      <c r="AO302" s="77"/>
      <c r="AP302" s="163"/>
      <c r="AQ302" s="77"/>
      <c r="AR302" s="163"/>
      <c r="AS302" s="77"/>
      <c r="AT302" s="34"/>
      <c r="AU302" s="77"/>
      <c r="AV302" s="34"/>
      <c r="AW302" s="77"/>
      <c r="AX302" s="34"/>
      <c r="AY302" s="77"/>
      <c r="AZ302" s="163"/>
      <c r="BA302" s="163"/>
      <c r="BB302" s="163"/>
      <c r="BC302" s="163"/>
      <c r="BD302" s="34"/>
      <c r="BE302" s="34"/>
      <c r="BF302" s="34"/>
      <c r="BG302" s="34"/>
      <c r="BH302" s="34"/>
      <c r="BI302" s="34"/>
    </row>
    <row r="303" spans="34:61">
      <c r="AH303" s="34"/>
      <c r="AI303" s="34"/>
      <c r="AJ303" s="34"/>
      <c r="AK303" s="34"/>
      <c r="AL303" s="34"/>
      <c r="AM303" s="34"/>
      <c r="AN303" s="77"/>
      <c r="AO303" s="77"/>
      <c r="AP303" s="163"/>
      <c r="AQ303" s="77"/>
      <c r="AR303" s="163"/>
      <c r="AS303" s="77"/>
      <c r="AT303" s="34"/>
      <c r="AU303" s="77"/>
      <c r="AV303" s="34"/>
      <c r="AW303" s="77"/>
      <c r="AX303" s="34"/>
      <c r="AY303" s="77"/>
      <c r="AZ303" s="163"/>
      <c r="BA303" s="163"/>
      <c r="BB303" s="163"/>
      <c r="BC303" s="163"/>
      <c r="BD303" s="34"/>
      <c r="BE303" s="34"/>
      <c r="BF303" s="34"/>
      <c r="BG303" s="34"/>
      <c r="BH303" s="34"/>
      <c r="BI303" s="34"/>
    </row>
    <row r="304" spans="34:61">
      <c r="AH304" s="34"/>
      <c r="AI304" s="34"/>
      <c r="AJ304" s="34"/>
      <c r="AK304" s="34"/>
      <c r="AL304" s="34"/>
      <c r="AM304" s="34"/>
      <c r="AN304" s="77"/>
      <c r="AO304" s="77"/>
      <c r="AP304" s="163"/>
      <c r="AQ304" s="77"/>
      <c r="AR304" s="163"/>
      <c r="AS304" s="77"/>
      <c r="AT304" s="34"/>
      <c r="AU304" s="77"/>
      <c r="AV304" s="34"/>
      <c r="AW304" s="77"/>
      <c r="AX304" s="34"/>
      <c r="AY304" s="77"/>
      <c r="AZ304" s="163"/>
      <c r="BA304" s="163"/>
      <c r="BB304" s="163"/>
      <c r="BC304" s="163"/>
      <c r="BD304" s="34"/>
      <c r="BE304" s="34"/>
      <c r="BF304" s="34"/>
      <c r="BG304" s="34"/>
      <c r="BH304" s="34"/>
      <c r="BI304" s="34"/>
    </row>
    <row r="305" spans="34:61">
      <c r="AH305" s="34"/>
      <c r="AI305" s="34"/>
      <c r="AJ305" s="34"/>
      <c r="AK305" s="34"/>
      <c r="AL305" s="34"/>
      <c r="AM305" s="34"/>
      <c r="AN305" s="77"/>
      <c r="AO305" s="77"/>
      <c r="AP305" s="163"/>
      <c r="AQ305" s="77"/>
      <c r="AR305" s="163"/>
      <c r="AS305" s="77"/>
      <c r="AT305" s="34"/>
      <c r="AU305" s="77"/>
      <c r="AV305" s="34"/>
      <c r="AW305" s="77"/>
      <c r="AX305" s="34"/>
      <c r="AY305" s="77"/>
      <c r="AZ305" s="163"/>
      <c r="BA305" s="163"/>
      <c r="BB305" s="163"/>
      <c r="BC305" s="163"/>
      <c r="BD305" s="34"/>
      <c r="BE305" s="34"/>
      <c r="BF305" s="34"/>
      <c r="BG305" s="34"/>
      <c r="BH305" s="34"/>
      <c r="BI305" s="34"/>
    </row>
    <row r="306" spans="34:61">
      <c r="AH306" s="34"/>
      <c r="AI306" s="34"/>
      <c r="AJ306" s="34"/>
      <c r="AK306" s="34"/>
      <c r="AL306" s="34"/>
      <c r="AM306" s="34"/>
      <c r="AN306" s="77"/>
      <c r="AO306" s="77"/>
      <c r="AP306" s="163"/>
      <c r="AQ306" s="77"/>
      <c r="AR306" s="163"/>
      <c r="AS306" s="77"/>
      <c r="AT306" s="34"/>
      <c r="AU306" s="77"/>
      <c r="AV306" s="34"/>
      <c r="AW306" s="77"/>
      <c r="AX306" s="34"/>
      <c r="AY306" s="77"/>
      <c r="AZ306" s="163"/>
      <c r="BA306" s="163"/>
      <c r="BB306" s="163"/>
      <c r="BC306" s="163"/>
      <c r="BD306" s="34"/>
      <c r="BE306" s="34"/>
      <c r="BF306" s="34"/>
      <c r="BG306" s="34"/>
      <c r="BH306" s="34"/>
      <c r="BI306" s="34"/>
    </row>
    <row r="307" spans="34:61">
      <c r="AH307" s="34"/>
      <c r="AI307" s="34"/>
      <c r="AJ307" s="34"/>
      <c r="AK307" s="34"/>
      <c r="AL307" s="34"/>
      <c r="AM307" s="34"/>
      <c r="AN307" s="77"/>
      <c r="AO307" s="77"/>
      <c r="AP307" s="163"/>
      <c r="AQ307" s="77"/>
      <c r="AR307" s="163"/>
      <c r="AS307" s="77"/>
      <c r="AT307" s="34"/>
      <c r="AU307" s="77"/>
      <c r="AV307" s="34"/>
      <c r="AW307" s="77"/>
      <c r="AX307" s="34"/>
      <c r="AY307" s="77"/>
      <c r="AZ307" s="163"/>
      <c r="BA307" s="163"/>
      <c r="BB307" s="163"/>
      <c r="BC307" s="163"/>
      <c r="BD307" s="34"/>
      <c r="BE307" s="34"/>
      <c r="BF307" s="34"/>
      <c r="BG307" s="34"/>
      <c r="BH307" s="34"/>
      <c r="BI307" s="34"/>
    </row>
    <row r="308" spans="34:61">
      <c r="AH308" s="34"/>
      <c r="AI308" s="34"/>
      <c r="AJ308" s="34"/>
      <c r="AK308" s="34"/>
      <c r="AL308" s="34"/>
      <c r="AM308" s="34"/>
      <c r="AN308" s="77"/>
      <c r="AO308" s="77"/>
      <c r="AP308" s="163"/>
      <c r="AQ308" s="77"/>
      <c r="AR308" s="163"/>
      <c r="AS308" s="77"/>
      <c r="AT308" s="34"/>
      <c r="AU308" s="77"/>
      <c r="AV308" s="34"/>
      <c r="AW308" s="77"/>
      <c r="AX308" s="34"/>
      <c r="AY308" s="77"/>
      <c r="AZ308" s="163"/>
      <c r="BA308" s="163"/>
      <c r="BB308" s="163"/>
      <c r="BC308" s="163"/>
      <c r="BD308" s="34"/>
      <c r="BE308" s="34"/>
      <c r="BF308" s="34"/>
      <c r="BG308" s="34"/>
      <c r="BH308" s="34"/>
      <c r="BI308" s="34"/>
    </row>
    <row r="309" spans="34:61">
      <c r="AH309" s="34"/>
      <c r="AI309" s="34"/>
      <c r="AJ309" s="34"/>
      <c r="AK309" s="34"/>
      <c r="AL309" s="34"/>
      <c r="AM309" s="34"/>
      <c r="AN309" s="77"/>
      <c r="AO309" s="77"/>
      <c r="AP309" s="163"/>
      <c r="AQ309" s="77"/>
      <c r="AR309" s="163"/>
      <c r="AS309" s="77"/>
      <c r="AT309" s="34"/>
      <c r="AU309" s="77"/>
      <c r="AV309" s="34"/>
      <c r="AW309" s="77"/>
      <c r="AX309" s="34"/>
      <c r="AY309" s="77"/>
      <c r="AZ309" s="163"/>
      <c r="BA309" s="163"/>
      <c r="BB309" s="163"/>
      <c r="BC309" s="163"/>
      <c r="BD309" s="34"/>
      <c r="BE309" s="34"/>
      <c r="BF309" s="34"/>
      <c r="BG309" s="34"/>
      <c r="BH309" s="34"/>
      <c r="BI309" s="34"/>
    </row>
    <row r="310" spans="34:61">
      <c r="AH310" s="34"/>
      <c r="AI310" s="34"/>
      <c r="AJ310" s="34"/>
      <c r="AK310" s="34"/>
      <c r="AL310" s="34"/>
      <c r="AM310" s="34"/>
      <c r="AN310" s="77"/>
      <c r="AO310" s="77"/>
      <c r="AP310" s="163"/>
      <c r="AQ310" s="77"/>
      <c r="AR310" s="163"/>
      <c r="AS310" s="77"/>
      <c r="AT310" s="34"/>
      <c r="AU310" s="77"/>
      <c r="AV310" s="34"/>
      <c r="AW310" s="77"/>
      <c r="AX310" s="34"/>
      <c r="AY310" s="77"/>
      <c r="AZ310" s="163"/>
      <c r="BA310" s="163"/>
      <c r="BB310" s="163"/>
      <c r="BC310" s="163"/>
      <c r="BD310" s="34"/>
      <c r="BE310" s="34"/>
      <c r="BF310" s="34"/>
      <c r="BG310" s="34"/>
      <c r="BH310" s="34"/>
      <c r="BI310" s="34"/>
    </row>
    <row r="311" spans="34:61">
      <c r="AH311" s="34"/>
      <c r="AI311" s="34"/>
      <c r="AJ311" s="34"/>
      <c r="AK311" s="34"/>
      <c r="AL311" s="34"/>
      <c r="AM311" s="34"/>
      <c r="AN311" s="77"/>
      <c r="AO311" s="77"/>
      <c r="AP311" s="163"/>
      <c r="AQ311" s="77"/>
      <c r="AR311" s="163"/>
      <c r="AS311" s="77"/>
      <c r="AT311" s="34"/>
      <c r="AU311" s="77"/>
      <c r="AV311" s="34"/>
      <c r="AW311" s="77"/>
      <c r="AX311" s="34"/>
      <c r="AY311" s="77"/>
      <c r="AZ311" s="163"/>
      <c r="BA311" s="163"/>
      <c r="BB311" s="163"/>
      <c r="BC311" s="163"/>
      <c r="BD311" s="34"/>
      <c r="BE311" s="34"/>
      <c r="BF311" s="34"/>
      <c r="BG311" s="34"/>
      <c r="BH311" s="34"/>
      <c r="BI311" s="34"/>
    </row>
    <row r="312" spans="34:61">
      <c r="AH312" s="34"/>
      <c r="AI312" s="34"/>
      <c r="AJ312" s="34"/>
      <c r="AK312" s="34"/>
      <c r="AL312" s="34"/>
      <c r="AM312" s="34"/>
      <c r="AN312" s="77"/>
      <c r="AO312" s="77"/>
      <c r="AP312" s="163"/>
      <c r="AQ312" s="77"/>
      <c r="AR312" s="163"/>
      <c r="AS312" s="77"/>
      <c r="AT312" s="34"/>
      <c r="AU312" s="77"/>
      <c r="AV312" s="34"/>
      <c r="AW312" s="77"/>
      <c r="AX312" s="34"/>
      <c r="AY312" s="77"/>
      <c r="AZ312" s="163"/>
      <c r="BA312" s="163"/>
      <c r="BB312" s="163"/>
      <c r="BC312" s="163"/>
      <c r="BD312" s="34"/>
      <c r="BE312" s="34"/>
      <c r="BF312" s="34"/>
      <c r="BG312" s="34"/>
      <c r="BH312" s="34"/>
      <c r="BI312" s="34"/>
    </row>
    <row r="313" spans="34:61">
      <c r="AH313" s="34"/>
      <c r="AI313" s="34"/>
      <c r="AJ313" s="34"/>
      <c r="AK313" s="34"/>
      <c r="AL313" s="34"/>
      <c r="AM313" s="34"/>
      <c r="AN313" s="77"/>
      <c r="AO313" s="77"/>
      <c r="AP313" s="163"/>
      <c r="AQ313" s="77"/>
      <c r="AR313" s="163"/>
      <c r="AS313" s="77"/>
      <c r="AT313" s="34"/>
      <c r="AU313" s="77"/>
      <c r="AV313" s="34"/>
      <c r="AW313" s="77"/>
      <c r="AX313" s="34"/>
      <c r="AY313" s="77"/>
      <c r="AZ313" s="163"/>
      <c r="BA313" s="163"/>
      <c r="BB313" s="163"/>
      <c r="BC313" s="163"/>
      <c r="BD313" s="34"/>
      <c r="BE313" s="34"/>
      <c r="BF313" s="34"/>
      <c r="BG313" s="34"/>
      <c r="BH313" s="34"/>
      <c r="BI313" s="34"/>
    </row>
    <row r="314" spans="34:61">
      <c r="AH314" s="34"/>
      <c r="AI314" s="34"/>
      <c r="AJ314" s="34"/>
      <c r="AK314" s="34"/>
      <c r="AL314" s="34"/>
      <c r="AM314" s="34"/>
      <c r="AN314" s="77"/>
      <c r="AO314" s="77"/>
      <c r="AP314" s="163"/>
      <c r="AQ314" s="77"/>
      <c r="AR314" s="163"/>
      <c r="AS314" s="77"/>
      <c r="AT314" s="34"/>
      <c r="AU314" s="77"/>
      <c r="AV314" s="34"/>
      <c r="AW314" s="77"/>
      <c r="AX314" s="34"/>
      <c r="AY314" s="77"/>
      <c r="AZ314" s="163"/>
      <c r="BA314" s="163"/>
      <c r="BB314" s="163"/>
      <c r="BC314" s="163"/>
      <c r="BD314" s="34"/>
      <c r="BE314" s="34"/>
      <c r="BF314" s="34"/>
      <c r="BG314" s="34"/>
      <c r="BH314" s="34"/>
      <c r="BI314" s="34"/>
    </row>
    <row r="315" spans="34:61">
      <c r="AH315" s="34"/>
      <c r="AI315" s="34"/>
      <c r="AJ315" s="34"/>
      <c r="AK315" s="34"/>
      <c r="AL315" s="34"/>
      <c r="AM315" s="34"/>
      <c r="AN315" s="77"/>
      <c r="AO315" s="77"/>
      <c r="AP315" s="163"/>
      <c r="AQ315" s="77"/>
      <c r="AR315" s="163"/>
      <c r="AS315" s="77"/>
      <c r="AT315" s="34"/>
      <c r="AU315" s="77"/>
      <c r="AV315" s="34"/>
      <c r="AW315" s="77"/>
      <c r="AX315" s="34"/>
      <c r="AY315" s="77"/>
      <c r="AZ315" s="163"/>
      <c r="BA315" s="163"/>
      <c r="BB315" s="163"/>
      <c r="BC315" s="163"/>
      <c r="BD315" s="34"/>
      <c r="BE315" s="34"/>
      <c r="BF315" s="34"/>
      <c r="BG315" s="34"/>
      <c r="BH315" s="34"/>
      <c r="BI315" s="34"/>
    </row>
    <row r="316" spans="34:61">
      <c r="AH316" s="34"/>
      <c r="AI316" s="34"/>
      <c r="AJ316" s="34"/>
      <c r="AK316" s="34"/>
      <c r="AL316" s="34"/>
      <c r="AM316" s="34"/>
      <c r="AN316" s="77"/>
      <c r="AO316" s="77"/>
      <c r="AP316" s="163"/>
      <c r="AQ316" s="77"/>
      <c r="AR316" s="163"/>
      <c r="AS316" s="77"/>
      <c r="AT316" s="34"/>
      <c r="AU316" s="77"/>
      <c r="AV316" s="34"/>
      <c r="AW316" s="77"/>
      <c r="AX316" s="34"/>
      <c r="AY316" s="77"/>
      <c r="AZ316" s="163"/>
      <c r="BA316" s="163"/>
      <c r="BB316" s="163"/>
      <c r="BC316" s="163"/>
      <c r="BD316" s="34"/>
      <c r="BE316" s="34"/>
      <c r="BF316" s="34"/>
      <c r="BG316" s="34"/>
      <c r="BH316" s="34"/>
      <c r="BI316" s="34"/>
    </row>
    <row r="317" spans="34:61">
      <c r="AH317" s="34"/>
      <c r="AI317" s="34"/>
      <c r="AJ317" s="34"/>
      <c r="AK317" s="34"/>
      <c r="AL317" s="34"/>
      <c r="AM317" s="34"/>
      <c r="AN317" s="77"/>
      <c r="AO317" s="77"/>
      <c r="AP317" s="163"/>
      <c r="AQ317" s="77"/>
      <c r="AR317" s="163"/>
      <c r="AS317" s="77"/>
      <c r="AT317" s="34"/>
      <c r="AU317" s="77"/>
      <c r="AV317" s="34"/>
      <c r="AW317" s="77"/>
      <c r="AX317" s="34"/>
      <c r="AY317" s="77"/>
      <c r="AZ317" s="163"/>
      <c r="BA317" s="163"/>
      <c r="BB317" s="163"/>
      <c r="BC317" s="163"/>
      <c r="BD317" s="34"/>
      <c r="BE317" s="34"/>
      <c r="BF317" s="34"/>
      <c r="BG317" s="34"/>
      <c r="BH317" s="34"/>
      <c r="BI317" s="34"/>
    </row>
    <row r="318" spans="34:61">
      <c r="AH318" s="34"/>
      <c r="AI318" s="34"/>
      <c r="AJ318" s="34"/>
      <c r="AK318" s="34"/>
      <c r="AL318" s="34"/>
      <c r="AM318" s="34"/>
      <c r="AN318" s="77"/>
      <c r="AO318" s="77"/>
      <c r="AP318" s="163"/>
      <c r="AQ318" s="77"/>
      <c r="AR318" s="163"/>
      <c r="AS318" s="77"/>
      <c r="AT318" s="34"/>
      <c r="AU318" s="77"/>
      <c r="AV318" s="34"/>
      <c r="AW318" s="77"/>
      <c r="AX318" s="34"/>
      <c r="AY318" s="77"/>
      <c r="AZ318" s="163"/>
      <c r="BA318" s="163"/>
      <c r="BB318" s="163"/>
      <c r="BC318" s="163"/>
      <c r="BD318" s="34"/>
      <c r="BE318" s="34"/>
      <c r="BF318" s="34"/>
      <c r="BG318" s="34"/>
      <c r="BH318" s="34"/>
      <c r="BI318" s="34"/>
    </row>
    <row r="319" spans="34:61">
      <c r="AH319" s="34"/>
      <c r="AI319" s="34"/>
      <c r="AJ319" s="34"/>
      <c r="AK319" s="34"/>
      <c r="AL319" s="34"/>
      <c r="AM319" s="34"/>
      <c r="AN319" s="77"/>
      <c r="AO319" s="77"/>
      <c r="AP319" s="163"/>
      <c r="AQ319" s="77"/>
      <c r="AR319" s="163"/>
      <c r="AS319" s="77"/>
      <c r="AT319" s="34"/>
      <c r="AU319" s="77"/>
      <c r="AV319" s="34"/>
      <c r="AW319" s="77"/>
      <c r="AX319" s="34"/>
      <c r="AY319" s="77"/>
      <c r="AZ319" s="163"/>
      <c r="BA319" s="163"/>
      <c r="BB319" s="163"/>
      <c r="BC319" s="163"/>
      <c r="BD319" s="34"/>
      <c r="BE319" s="34"/>
      <c r="BF319" s="34"/>
      <c r="BG319" s="34"/>
      <c r="BH319" s="34"/>
      <c r="BI319" s="34"/>
    </row>
    <row r="320" spans="34:61">
      <c r="AH320" s="34"/>
      <c r="AI320" s="34"/>
      <c r="AJ320" s="34"/>
      <c r="AK320" s="34"/>
      <c r="AL320" s="34"/>
      <c r="AM320" s="34"/>
      <c r="AN320" s="77"/>
      <c r="AO320" s="77"/>
      <c r="AP320" s="163"/>
      <c r="AQ320" s="77"/>
      <c r="AR320" s="163"/>
      <c r="AS320" s="77"/>
      <c r="AT320" s="34"/>
      <c r="AU320" s="77"/>
      <c r="AV320" s="34"/>
      <c r="AW320" s="77"/>
      <c r="AX320" s="34"/>
      <c r="AY320" s="77"/>
      <c r="AZ320" s="163"/>
      <c r="BA320" s="163"/>
      <c r="BB320" s="163"/>
      <c r="BC320" s="163"/>
      <c r="BD320" s="34"/>
      <c r="BE320" s="34"/>
      <c r="BF320" s="34"/>
      <c r="BG320" s="34"/>
      <c r="BH320" s="34"/>
      <c r="BI320" s="34"/>
    </row>
    <row r="321" spans="52:61">
      <c r="AZ321" s="163"/>
      <c r="BA321" s="163"/>
      <c r="BB321" s="163"/>
      <c r="BC321" s="163"/>
      <c r="BD321" s="34"/>
      <c r="BE321" s="34"/>
      <c r="BF321" s="34"/>
      <c r="BG321" s="34"/>
      <c r="BH321" s="34"/>
      <c r="BI321" s="34"/>
    </row>
    <row r="322" spans="52:61">
      <c r="AZ322" s="163"/>
      <c r="BA322" s="163"/>
      <c r="BB322" s="163"/>
      <c r="BC322" s="163"/>
      <c r="BD322" s="34"/>
      <c r="BE322" s="34"/>
    </row>
    <row r="323" spans="52:61">
      <c r="AZ323" s="163"/>
      <c r="BA323" s="163"/>
      <c r="BB323" s="163"/>
      <c r="BC323" s="163"/>
      <c r="BD323" s="34"/>
      <c r="BE323" s="34"/>
    </row>
    <row r="324" spans="52:61">
      <c r="AZ324" s="163"/>
      <c r="BA324" s="163"/>
      <c r="BB324" s="163"/>
      <c r="BC324" s="163"/>
      <c r="BD324" s="34"/>
      <c r="BE324" s="34"/>
    </row>
    <row r="325" spans="52:61">
      <c r="AZ325" s="163"/>
      <c r="BA325" s="163"/>
      <c r="BB325" s="163"/>
      <c r="BC325" s="163"/>
      <c r="BD325" s="34"/>
      <c r="BE325" s="34"/>
    </row>
    <row r="326" spans="52:61">
      <c r="AZ326" s="163"/>
      <c r="BA326" s="163"/>
      <c r="BB326" s="163"/>
      <c r="BC326" s="163"/>
      <c r="BD326" s="34"/>
      <c r="BE326" s="34"/>
    </row>
    <row r="327" spans="52:61">
      <c r="AZ327" s="163"/>
      <c r="BA327" s="163"/>
      <c r="BB327" s="163"/>
      <c r="BC327" s="163"/>
      <c r="BD327" s="34"/>
      <c r="BE327" s="34"/>
    </row>
    <row r="328" spans="52:61">
      <c r="AZ328" s="163"/>
      <c r="BA328" s="163"/>
      <c r="BB328" s="163"/>
      <c r="BC328" s="163"/>
      <c r="BD328" s="34"/>
      <c r="BE328" s="34"/>
    </row>
    <row r="329" spans="52:61">
      <c r="AZ329" s="163"/>
      <c r="BA329" s="163"/>
      <c r="BB329" s="163"/>
      <c r="BC329" s="163"/>
      <c r="BD329" s="34"/>
      <c r="BE329" s="34"/>
    </row>
    <row r="330" spans="52:61">
      <c r="AZ330" s="163"/>
      <c r="BA330" s="163"/>
      <c r="BB330" s="163"/>
      <c r="BC330" s="163"/>
      <c r="BD330" s="34"/>
      <c r="BE330" s="34"/>
    </row>
    <row r="331" spans="52:61">
      <c r="AZ331" s="163"/>
      <c r="BA331" s="163"/>
      <c r="BB331" s="163"/>
      <c r="BC331" s="163"/>
      <c r="BD331" s="34"/>
      <c r="BE331" s="34"/>
    </row>
    <row r="332" spans="52:61">
      <c r="AZ332" s="163"/>
      <c r="BA332" s="163"/>
      <c r="BB332" s="163"/>
      <c r="BC332" s="163"/>
      <c r="BD332" s="34"/>
      <c r="BE332" s="34"/>
    </row>
    <row r="333" spans="52:61">
      <c r="AZ333" s="163"/>
      <c r="BA333" s="163"/>
      <c r="BB333" s="163"/>
      <c r="BC333" s="163"/>
      <c r="BD333" s="34"/>
      <c r="BE333" s="34"/>
    </row>
    <row r="334" spans="52:61">
      <c r="AZ334" s="163"/>
      <c r="BA334" s="163"/>
      <c r="BB334" s="163"/>
      <c r="BC334" s="163"/>
      <c r="BD334" s="34"/>
      <c r="BE334" s="34"/>
    </row>
    <row r="335" spans="52:61">
      <c r="AZ335" s="163"/>
      <c r="BA335" s="163"/>
      <c r="BB335" s="163"/>
      <c r="BC335" s="163"/>
      <c r="BD335" s="34"/>
      <c r="BE335" s="34"/>
    </row>
    <row r="336" spans="52:61">
      <c r="AZ336" s="163"/>
      <c r="BA336" s="163"/>
      <c r="BB336" s="163"/>
      <c r="BC336" s="163"/>
      <c r="BD336" s="34"/>
      <c r="BE336" s="34"/>
    </row>
    <row r="337" spans="52:57">
      <c r="AZ337" s="163"/>
      <c r="BA337" s="163"/>
      <c r="BB337" s="163"/>
      <c r="BC337" s="163"/>
      <c r="BD337" s="34"/>
      <c r="BE337" s="34"/>
    </row>
    <row r="338" spans="52:57">
      <c r="AZ338" s="163"/>
      <c r="BA338" s="163"/>
      <c r="BB338" s="163"/>
      <c r="BC338" s="163"/>
      <c r="BD338" s="34"/>
      <c r="BE338" s="34"/>
    </row>
    <row r="339" spans="52:57">
      <c r="AZ339" s="163"/>
      <c r="BA339" s="163"/>
      <c r="BB339" s="163"/>
      <c r="BC339" s="163"/>
      <c r="BD339" s="34"/>
      <c r="BE339" s="34"/>
    </row>
    <row r="340" spans="52:57">
      <c r="AZ340" s="163"/>
      <c r="BA340" s="163"/>
      <c r="BB340" s="163"/>
      <c r="BC340" s="163"/>
      <c r="BD340" s="34"/>
      <c r="BE340" s="34"/>
    </row>
    <row r="341" spans="52:57">
      <c r="AZ341" s="163"/>
      <c r="BA341" s="163"/>
      <c r="BB341" s="163"/>
      <c r="BC341" s="163"/>
      <c r="BD341" s="34"/>
      <c r="BE341" s="34"/>
    </row>
    <row r="342" spans="52:57">
      <c r="AZ342" s="163"/>
      <c r="BA342" s="163"/>
      <c r="BB342" s="163"/>
      <c r="BC342" s="163"/>
      <c r="BD342" s="34"/>
      <c r="BE342" s="34"/>
    </row>
    <row r="343" spans="52:57">
      <c r="AZ343" s="163"/>
      <c r="BA343" s="163"/>
      <c r="BB343" s="163"/>
      <c r="BC343" s="163"/>
      <c r="BD343" s="34"/>
      <c r="BE343" s="34"/>
    </row>
    <row r="344" spans="52:57">
      <c r="BA344" s="163"/>
      <c r="BB344" s="163"/>
      <c r="BC344" s="163"/>
      <c r="BD344" s="34"/>
      <c r="BE344" s="34"/>
    </row>
    <row r="1930" spans="40:40">
      <c r="AN1930" s="93"/>
    </row>
    <row r="1931" spans="40:40">
      <c r="AN1931" s="93"/>
    </row>
    <row r="1932" spans="40:40">
      <c r="AN1932" s="93"/>
    </row>
    <row r="1933" spans="40:40">
      <c r="AN1933" s="93"/>
    </row>
    <row r="1934" spans="40:40">
      <c r="AN1934" s="93"/>
    </row>
  </sheetData>
  <conditionalFormatting sqref="BP26:BP28 BZ103:CA103">
    <cfRule type="cellIs" dxfId="99" priority="16" stopIfTrue="1" operator="lessThan">
      <formula>0</formula>
    </cfRule>
  </conditionalFormatting>
  <conditionalFormatting sqref="BZ80:CA80">
    <cfRule type="cellIs" dxfId="98" priority="17" stopIfTrue="1" operator="greaterThan">
      <formula>0</formula>
    </cfRule>
  </conditionalFormatting>
  <conditionalFormatting sqref="BZ57:CA57">
    <cfRule type="cellIs" dxfId="97" priority="18" stopIfTrue="1" operator="greaterThan">
      <formula>0</formula>
    </cfRule>
    <cfRule type="cellIs" dxfId="96" priority="19" stopIfTrue="1" operator="lessThan">
      <formula>0</formula>
    </cfRule>
  </conditionalFormatting>
  <conditionalFormatting sqref="BZ80:CA80">
    <cfRule type="cellIs" dxfId="95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O202"/>
  <sheetViews>
    <sheetView topLeftCell="A3" zoomScale="88" zoomScaleNormal="88" workbookViewId="0">
      <selection activeCell="AB5" sqref="AB5"/>
    </sheetView>
  </sheetViews>
  <sheetFormatPr baseColWidth="10" defaultRowHeight="15.6"/>
  <cols>
    <col min="1" max="1" width="1.26953125" customWidth="1"/>
    <col min="2" max="2" width="4.81640625" customWidth="1"/>
    <col min="3" max="3" width="2.90625" customWidth="1"/>
    <col min="4" max="4" width="5.1796875" customWidth="1"/>
    <col min="5" max="5" width="2.90625" customWidth="1"/>
    <col min="6" max="6" width="8.36328125" customWidth="1"/>
    <col min="7" max="7" width="6.54296875" customWidth="1"/>
    <col min="8" max="8" width="4.54296875" customWidth="1"/>
    <col min="9" max="9" width="5.90625" customWidth="1"/>
    <col min="10" max="10" width="4.54296875" customWidth="1"/>
    <col min="11" max="11" width="5.453125" style="93" customWidth="1"/>
    <col min="12" max="12" width="4.6328125" style="93" customWidth="1"/>
    <col min="13" max="13" width="5.36328125" style="93" customWidth="1"/>
    <col min="14" max="14" width="1.36328125" style="93" customWidth="1"/>
    <col min="15" max="15" width="5.6328125" style="93" customWidth="1"/>
    <col min="16" max="17" width="4.453125" style="93" customWidth="1"/>
    <col min="18" max="18" width="5.36328125" style="18" customWidth="1"/>
    <col min="19" max="19" width="1.6328125" style="18" customWidth="1"/>
    <col min="20" max="20" width="5.36328125" style="56" customWidth="1"/>
    <col min="21" max="21" width="1.08984375" style="56" customWidth="1"/>
    <col min="22" max="22" width="5.36328125" style="56" customWidth="1"/>
    <col min="23" max="23" width="1.6328125" style="93" customWidth="1"/>
    <col min="24" max="24" width="5.36328125" customWidth="1"/>
    <col min="25" max="25" width="5.1796875" style="377" customWidth="1"/>
    <col min="26" max="26" width="7.36328125" customWidth="1"/>
    <col min="27" max="27" width="5.54296875" customWidth="1"/>
    <col min="28" max="28" width="5.1796875" style="11" customWidth="1"/>
    <col min="29" max="29" width="1.08984375" style="11" customWidth="1"/>
    <col min="30" max="30" width="4.6328125" style="11" customWidth="1"/>
    <col min="31" max="31" width="4.453125" style="11" customWidth="1"/>
    <col min="32" max="32" width="4.90625" style="11" customWidth="1"/>
    <col min="33" max="33" width="1.7265625" style="524" customWidth="1"/>
    <col min="34" max="34" width="6.36328125" style="93" customWidth="1"/>
    <col min="35" max="35" width="4.81640625" customWidth="1"/>
    <col min="36" max="36" width="6.90625" customWidth="1"/>
    <col min="37" max="37" width="6.6328125" style="11" customWidth="1"/>
    <col min="38" max="38" width="5.6328125" style="11" customWidth="1"/>
    <col min="39" max="39" width="6.81640625" style="11" customWidth="1"/>
    <col min="40" max="40" width="2.08984375" style="93" customWidth="1"/>
    <col min="41" max="41" width="5.1796875" style="11" customWidth="1"/>
    <col min="50" max="50" width="14" customWidth="1"/>
    <col min="51" max="51" width="12.54296875" customWidth="1"/>
    <col min="52" max="52" width="10.90625" customWidth="1"/>
  </cols>
  <sheetData>
    <row r="1" spans="1:67">
      <c r="A1" s="45"/>
      <c r="B1" s="45"/>
      <c r="C1" s="45"/>
      <c r="D1" s="45"/>
      <c r="E1" s="45"/>
      <c r="F1" s="45"/>
      <c r="G1" s="45"/>
      <c r="H1" s="45"/>
      <c r="I1" s="45"/>
      <c r="J1" s="45"/>
      <c r="K1" s="90"/>
      <c r="L1" s="90"/>
      <c r="M1" s="90"/>
      <c r="N1" s="90"/>
      <c r="O1" s="90"/>
      <c r="P1" s="90"/>
      <c r="Q1" s="90"/>
      <c r="R1" s="72"/>
      <c r="S1" s="72"/>
      <c r="T1" s="96"/>
      <c r="U1" s="96"/>
      <c r="V1" s="96"/>
      <c r="W1" s="90"/>
      <c r="X1" s="45"/>
      <c r="Y1" s="478"/>
      <c r="Z1" s="45"/>
      <c r="AA1" s="45"/>
      <c r="AB1" s="71"/>
      <c r="AC1" s="71"/>
      <c r="AD1" s="71"/>
      <c r="AE1" s="71"/>
      <c r="AF1" s="71"/>
      <c r="AG1" s="71"/>
      <c r="AH1" s="90"/>
      <c r="AI1" s="45"/>
      <c r="AJ1" s="45"/>
      <c r="AK1" s="71"/>
      <c r="AL1" s="71"/>
      <c r="AM1" s="71"/>
      <c r="AN1" s="90"/>
      <c r="AO1" s="71"/>
      <c r="AP1" s="45"/>
      <c r="AQ1" s="4"/>
    </row>
    <row r="2" spans="1:67" s="185" customFormat="1" ht="31.8">
      <c r="A2" s="184"/>
      <c r="B2" s="184"/>
      <c r="C2" s="141" t="s">
        <v>425</v>
      </c>
      <c r="D2" s="141"/>
      <c r="E2" s="184"/>
      <c r="F2" s="184"/>
      <c r="G2" s="141" t="s">
        <v>432</v>
      </c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71"/>
      <c r="S2" s="171"/>
      <c r="T2" s="141"/>
      <c r="U2" s="141"/>
      <c r="V2" s="141"/>
      <c r="W2" s="141" t="str">
        <f>+År!B2</f>
        <v>VÆR :</v>
      </c>
      <c r="X2" s="195"/>
      <c r="Y2" s="485"/>
      <c r="Z2" s="195"/>
      <c r="AA2" s="195"/>
      <c r="AB2" s="184"/>
      <c r="AC2" s="195"/>
      <c r="AD2" s="200"/>
      <c r="AE2" s="200"/>
      <c r="AF2" s="200"/>
      <c r="AG2" s="200"/>
      <c r="AH2" s="200"/>
      <c r="AI2" s="200"/>
      <c r="AJ2" s="200"/>
      <c r="AK2" s="200"/>
      <c r="AL2" s="195"/>
      <c r="AM2" s="184"/>
      <c r="AN2" s="184"/>
      <c r="AO2" s="200"/>
      <c r="AP2" s="200"/>
      <c r="AQ2" s="4"/>
      <c r="AR2" s="4"/>
      <c r="AS2" s="4"/>
      <c r="AT2" s="4"/>
      <c r="AU2" s="4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>
      <c r="A3" s="45"/>
      <c r="B3" s="45"/>
      <c r="C3" s="45"/>
      <c r="D3" s="45"/>
      <c r="E3" s="45"/>
      <c r="F3" s="45"/>
      <c r="G3" s="45"/>
      <c r="H3" s="45"/>
      <c r="I3" s="45"/>
      <c r="J3" s="45"/>
      <c r="K3" s="90"/>
      <c r="L3" s="90"/>
      <c r="M3" s="90"/>
      <c r="N3" s="90"/>
      <c r="O3" s="90"/>
      <c r="P3" s="90"/>
      <c r="Q3" s="90"/>
      <c r="R3" s="72"/>
      <c r="S3" s="72"/>
      <c r="T3" s="96"/>
      <c r="U3" s="96"/>
      <c r="V3" s="96"/>
      <c r="W3" s="90"/>
      <c r="X3" s="45"/>
      <c r="Y3" s="478"/>
      <c r="Z3" s="45"/>
      <c r="AA3" s="45"/>
      <c r="AB3" s="71"/>
      <c r="AC3" s="71"/>
      <c r="AD3" s="71"/>
      <c r="AE3" s="71"/>
      <c r="AF3" s="71"/>
      <c r="AG3" s="71"/>
      <c r="AH3" s="90"/>
      <c r="AI3" s="45"/>
      <c r="AJ3" s="45"/>
      <c r="AK3" s="71"/>
      <c r="AL3" s="71"/>
      <c r="AM3" s="71"/>
      <c r="AN3" s="90"/>
      <c r="AO3" s="71"/>
      <c r="AP3" s="45"/>
      <c r="AQ3" s="4"/>
    </row>
    <row r="4" spans="1:67">
      <c r="A4" s="45"/>
      <c r="B4" s="45"/>
      <c r="C4" s="45"/>
      <c r="D4" s="45"/>
      <c r="E4" s="45"/>
      <c r="F4" s="45"/>
      <c r="G4" s="45"/>
      <c r="H4" s="45"/>
      <c r="I4" s="45"/>
      <c r="J4" s="45"/>
      <c r="K4" s="90"/>
      <c r="L4" s="90"/>
      <c r="M4" s="90"/>
      <c r="N4" s="90"/>
      <c r="O4" s="90"/>
      <c r="P4" s="90"/>
      <c r="Q4" s="90"/>
      <c r="R4" s="72"/>
      <c r="S4" s="72"/>
      <c r="T4" s="96"/>
      <c r="U4" s="96"/>
      <c r="V4" s="96"/>
      <c r="W4" s="90"/>
      <c r="X4" s="45"/>
      <c r="Y4" s="478"/>
      <c r="Z4" s="45"/>
      <c r="AA4" s="45"/>
      <c r="AB4" s="71"/>
      <c r="AC4" s="71"/>
      <c r="AD4" s="71"/>
      <c r="AE4" s="71"/>
      <c r="AF4" s="71"/>
      <c r="AG4" s="71"/>
      <c r="AH4" s="90"/>
      <c r="AI4" s="45"/>
      <c r="AJ4" s="45"/>
      <c r="AK4" s="71"/>
      <c r="AL4" s="71"/>
      <c r="AM4" s="71"/>
      <c r="AN4" s="90"/>
      <c r="AO4" s="71"/>
      <c r="AP4" s="45"/>
      <c r="AQ4" s="4"/>
    </row>
    <row r="5" spans="1:67" s="189" customFormat="1" ht="19.8">
      <c r="A5" s="187"/>
      <c r="B5" s="187"/>
      <c r="C5" s="187"/>
      <c r="D5" s="187"/>
      <c r="E5" s="183" t="s">
        <v>5</v>
      </c>
      <c r="F5" s="187"/>
      <c r="G5" s="186">
        <f>+År!S2</f>
        <v>52</v>
      </c>
      <c r="H5" s="183"/>
      <c r="I5" s="187"/>
      <c r="J5" s="187"/>
      <c r="K5" s="183" t="s">
        <v>426</v>
      </c>
      <c r="L5" s="204"/>
      <c r="M5" s="204"/>
      <c r="N5" s="204"/>
      <c r="O5" s="206"/>
      <c r="P5" s="206"/>
      <c r="Q5" s="206"/>
      <c r="R5" s="534">
        <f>SUM(I10:I17)</f>
        <v>4759</v>
      </c>
      <c r="S5" s="537"/>
      <c r="T5" s="537"/>
      <c r="U5" s="484"/>
      <c r="V5" s="204"/>
      <c r="W5" s="206"/>
      <c r="X5" s="206"/>
      <c r="Y5" s="206"/>
      <c r="Z5" s="206"/>
      <c r="AA5" s="204"/>
      <c r="AB5" s="187"/>
      <c r="AC5" s="187"/>
      <c r="AD5" s="187"/>
      <c r="AE5" s="206"/>
      <c r="AF5" s="206"/>
      <c r="AG5" s="206"/>
      <c r="AH5" s="204"/>
      <c r="AI5" s="206"/>
      <c r="AJ5" s="90"/>
      <c r="AK5" s="206"/>
      <c r="AL5" s="206"/>
      <c r="AM5" s="206"/>
      <c r="AN5" s="206"/>
      <c r="AO5" s="206"/>
      <c r="AP5" s="206"/>
      <c r="AQ5" s="206"/>
      <c r="AR5"/>
      <c r="AS5"/>
      <c r="AT5"/>
      <c r="AU5"/>
      <c r="AV5"/>
      <c r="AW5"/>
      <c r="AX5"/>
      <c r="AY5"/>
      <c r="AZ5"/>
      <c r="BA5"/>
      <c r="BB5"/>
      <c r="BC5"/>
      <c r="BD5"/>
      <c r="BE5"/>
    </row>
    <row r="6" spans="1:67" ht="15" customHeight="1">
      <c r="A6" s="50"/>
      <c r="B6" s="50"/>
      <c r="C6" s="50"/>
      <c r="D6" s="50"/>
      <c r="E6" s="50"/>
      <c r="F6" s="50"/>
      <c r="G6" s="50"/>
      <c r="H6" s="50"/>
      <c r="I6" s="50"/>
      <c r="J6" s="45"/>
      <c r="K6" s="205"/>
      <c r="L6" s="205"/>
      <c r="M6" s="90"/>
      <c r="N6" s="90"/>
      <c r="O6" s="90"/>
      <c r="P6" s="90"/>
      <c r="Q6" s="90"/>
      <c r="R6" s="72"/>
      <c r="S6" s="72"/>
      <c r="T6" s="96"/>
      <c r="U6" s="96"/>
      <c r="V6" s="96"/>
      <c r="W6" s="90"/>
      <c r="X6" s="45"/>
      <c r="Y6" s="478"/>
      <c r="Z6" s="45"/>
      <c r="AA6" s="45"/>
      <c r="AB6" s="71"/>
      <c r="AC6" s="71"/>
      <c r="AD6" s="71"/>
      <c r="AE6" s="71"/>
      <c r="AF6" s="71"/>
      <c r="AG6" s="71"/>
      <c r="AH6" s="90"/>
      <c r="AI6" s="45"/>
      <c r="AJ6" s="45"/>
      <c r="AK6" s="71"/>
      <c r="AL6" s="71"/>
      <c r="AM6" s="71"/>
      <c r="AN6" s="90"/>
      <c r="AO6" s="203" t="s">
        <v>2</v>
      </c>
      <c r="AP6" s="45"/>
      <c r="AQ6" s="4"/>
    </row>
    <row r="7" spans="1:67" s="3" customFormat="1">
      <c r="A7" s="50"/>
      <c r="B7" s="46"/>
      <c r="C7" s="46"/>
      <c r="D7" s="46"/>
      <c r="E7" s="46"/>
      <c r="F7" s="46"/>
      <c r="G7" s="50" t="s">
        <v>2</v>
      </c>
      <c r="H7" s="50"/>
      <c r="I7" s="46"/>
      <c r="J7" s="50"/>
      <c r="K7" s="96" t="s">
        <v>492</v>
      </c>
      <c r="L7" s="96"/>
      <c r="M7" s="148"/>
      <c r="N7" s="148"/>
      <c r="O7" s="148"/>
      <c r="P7" s="96"/>
      <c r="Q7" s="96"/>
      <c r="R7" s="72"/>
      <c r="S7" s="72"/>
      <c r="T7" s="96"/>
      <c r="U7" s="96"/>
      <c r="V7" s="96"/>
      <c r="W7" s="96"/>
      <c r="X7" s="46" t="s">
        <v>22</v>
      </c>
      <c r="Y7" s="50"/>
      <c r="Z7" s="50" t="s">
        <v>22</v>
      </c>
      <c r="AA7" s="50"/>
      <c r="AB7" s="203" t="s">
        <v>404</v>
      </c>
      <c r="AC7" s="203"/>
      <c r="AD7" s="72" t="s">
        <v>495</v>
      </c>
      <c r="AE7" s="203"/>
      <c r="AF7" s="203"/>
      <c r="AG7" s="203"/>
      <c r="AH7" s="96" t="s">
        <v>427</v>
      </c>
      <c r="AI7" s="46"/>
      <c r="AJ7" s="46"/>
      <c r="AK7" s="72" t="s">
        <v>423</v>
      </c>
      <c r="AL7" s="203"/>
      <c r="AM7" s="203"/>
      <c r="AN7" s="90"/>
      <c r="AO7" s="72" t="s">
        <v>8</v>
      </c>
      <c r="AP7" s="46"/>
      <c r="AQ7" s="2"/>
    </row>
    <row r="8" spans="1:67" s="3" customFormat="1">
      <c r="A8" s="46"/>
      <c r="B8" s="46"/>
      <c r="C8" s="46"/>
      <c r="D8" s="46"/>
      <c r="E8" s="46"/>
      <c r="F8" s="46"/>
      <c r="G8" s="50" t="s">
        <v>485</v>
      </c>
      <c r="H8" s="120"/>
      <c r="I8" s="50" t="s">
        <v>2</v>
      </c>
      <c r="J8" s="120"/>
      <c r="K8" s="96" t="s">
        <v>521</v>
      </c>
      <c r="L8" s="180"/>
      <c r="M8" s="96" t="s">
        <v>1</v>
      </c>
      <c r="N8" s="96"/>
      <c r="O8" s="96" t="s">
        <v>22</v>
      </c>
      <c r="P8" s="180"/>
      <c r="Q8" s="180"/>
      <c r="R8" s="411" t="s">
        <v>2</v>
      </c>
      <c r="S8" s="411"/>
      <c r="T8" s="479" t="s">
        <v>22</v>
      </c>
      <c r="U8" s="479"/>
      <c r="V8" s="479" t="s">
        <v>22</v>
      </c>
      <c r="W8" s="96"/>
      <c r="X8" s="50" t="s">
        <v>43</v>
      </c>
      <c r="Y8" s="120"/>
      <c r="Z8" s="50" t="s">
        <v>487</v>
      </c>
      <c r="AA8" s="120"/>
      <c r="AB8" s="72" t="s">
        <v>489</v>
      </c>
      <c r="AC8" s="203"/>
      <c r="AD8" s="72" t="s">
        <v>522</v>
      </c>
      <c r="AE8" s="72"/>
      <c r="AF8" s="72"/>
      <c r="AG8" s="72"/>
      <c r="AH8" s="96" t="s">
        <v>416</v>
      </c>
      <c r="AI8" s="50" t="s">
        <v>483</v>
      </c>
      <c r="AJ8" s="50" t="s">
        <v>414</v>
      </c>
      <c r="AK8" s="72" t="s">
        <v>1</v>
      </c>
      <c r="AL8" s="72" t="s">
        <v>1</v>
      </c>
      <c r="AM8" s="72" t="s">
        <v>0</v>
      </c>
      <c r="AN8" s="90"/>
      <c r="AO8" s="72" t="s">
        <v>69</v>
      </c>
      <c r="AP8" s="46"/>
      <c r="AQ8" s="5"/>
    </row>
    <row r="9" spans="1:67" s="3" customFormat="1">
      <c r="A9" s="46"/>
      <c r="B9" s="50" t="s">
        <v>89</v>
      </c>
      <c r="C9" s="50" t="s">
        <v>425</v>
      </c>
      <c r="D9" s="46"/>
      <c r="E9" s="50" t="s">
        <v>433</v>
      </c>
      <c r="F9" s="50"/>
      <c r="G9" s="51" t="s">
        <v>486</v>
      </c>
      <c r="H9" s="120" t="s">
        <v>488</v>
      </c>
      <c r="I9" s="51" t="s">
        <v>8</v>
      </c>
      <c r="J9" s="120" t="s">
        <v>488</v>
      </c>
      <c r="K9" s="97" t="s">
        <v>404</v>
      </c>
      <c r="L9" s="180" t="s">
        <v>488</v>
      </c>
      <c r="M9" s="97" t="s">
        <v>404</v>
      </c>
      <c r="N9" s="97"/>
      <c r="O9" s="97" t="s">
        <v>44</v>
      </c>
      <c r="P9" s="180" t="s">
        <v>488</v>
      </c>
      <c r="Q9" s="180"/>
      <c r="R9" s="459" t="s">
        <v>642</v>
      </c>
      <c r="S9" s="411"/>
      <c r="T9" s="458" t="s">
        <v>642</v>
      </c>
      <c r="U9" s="458"/>
      <c r="V9" s="458" t="s">
        <v>643</v>
      </c>
      <c r="W9" s="96"/>
      <c r="X9" s="51"/>
      <c r="Y9" s="120" t="s">
        <v>488</v>
      </c>
      <c r="Z9" s="51" t="s">
        <v>415</v>
      </c>
      <c r="AA9" s="120" t="s">
        <v>488</v>
      </c>
      <c r="AB9" s="73" t="s">
        <v>490</v>
      </c>
      <c r="AC9" s="203"/>
      <c r="AD9" s="73" t="s">
        <v>510</v>
      </c>
      <c r="AE9" s="73" t="s">
        <v>512</v>
      </c>
      <c r="AF9" s="73" t="s">
        <v>508</v>
      </c>
      <c r="AG9" s="73"/>
      <c r="AH9" s="97" t="s">
        <v>1</v>
      </c>
      <c r="AI9" s="51" t="s">
        <v>484</v>
      </c>
      <c r="AJ9" s="51" t="s">
        <v>415</v>
      </c>
      <c r="AK9" s="73" t="s">
        <v>0</v>
      </c>
      <c r="AL9" s="73" t="s">
        <v>496</v>
      </c>
      <c r="AM9" s="73" t="s">
        <v>496</v>
      </c>
      <c r="AN9" s="90"/>
      <c r="AO9" s="73" t="s">
        <v>528</v>
      </c>
      <c r="AP9" s="46"/>
      <c r="AQ9" s="5"/>
    </row>
    <row r="10" spans="1:67">
      <c r="A10" s="45"/>
      <c r="B10" s="52">
        <f>+'Ark1'!C293</f>
        <v>2024</v>
      </c>
      <c r="C10" s="52">
        <f>+'Ark1'!G293</f>
        <v>1</v>
      </c>
      <c r="D10" s="53" t="s">
        <v>436</v>
      </c>
      <c r="E10" s="53">
        <f>+'Ark1'!H293</f>
        <v>1</v>
      </c>
      <c r="F10" s="53" t="s">
        <v>76</v>
      </c>
      <c r="G10" s="52">
        <f>+'Ark1'!Q293</f>
        <v>569</v>
      </c>
      <c r="H10" s="52">
        <f t="shared" ref="H10:H17" si="0">+G10-G19</f>
        <v>-54</v>
      </c>
      <c r="I10" s="52">
        <f>+'Ark1'!R293</f>
        <v>928</v>
      </c>
      <c r="J10" s="52">
        <f t="shared" ref="J10:J17" si="1">+I10-I19</f>
        <v>-73</v>
      </c>
      <c r="K10" s="181">
        <f>+'Ark1'!AG293</f>
        <v>61.907938625750504</v>
      </c>
      <c r="L10" s="159">
        <f t="shared" ref="L10:L17" si="2">+K10-K19</f>
        <v>1.4610787223688533</v>
      </c>
      <c r="M10" s="181">
        <f>+'Ark1'!AH293</f>
        <v>62.866841840017514</v>
      </c>
      <c r="N10" s="97"/>
      <c r="O10" s="159">
        <f>+'Ark1'!U293</f>
        <v>42.746336206896601</v>
      </c>
      <c r="P10" s="159">
        <f t="shared" ref="P10:P17" si="3">+O10-O19</f>
        <v>-1.9994180388576268</v>
      </c>
      <c r="Q10" s="180"/>
      <c r="R10" s="482">
        <f>+'Ark1'!AI293</f>
        <v>908</v>
      </c>
      <c r="S10" s="411"/>
      <c r="T10" s="483">
        <f>+'Ark1'!AJ293</f>
        <v>118.04218061674013</v>
      </c>
      <c r="U10" s="458"/>
      <c r="V10" s="483">
        <f>+'Ark1'!AK293</f>
        <v>25.438610134435155</v>
      </c>
      <c r="W10" s="96"/>
      <c r="X10" s="54">
        <f>+'Ark1'!S293</f>
        <v>8.1605603448275854</v>
      </c>
      <c r="Y10" s="486">
        <f t="shared" ref="Y10:Y17" si="4">+X10-X19</f>
        <v>0.28843247269971339</v>
      </c>
      <c r="Z10" s="54">
        <f>+'Ark1'!T293</f>
        <v>6.6196120689655151</v>
      </c>
      <c r="AA10" s="54">
        <f t="shared" ref="AA10:AA17" si="5">+Z10-Z19</f>
        <v>-0.33842988907644056</v>
      </c>
      <c r="AB10" s="74">
        <f>+'Ark1'!W293</f>
        <v>14.978448275862075</v>
      </c>
      <c r="AC10" s="71"/>
      <c r="AD10" s="74">
        <f>+'Ark1'!X293</f>
        <v>99.892241379310377</v>
      </c>
      <c r="AE10" s="74">
        <f>+'Ark1'!Y293</f>
        <v>96.551724137931018</v>
      </c>
      <c r="AF10" s="74">
        <f>+'Ark1'!Z293</f>
        <v>73.814655172413765</v>
      </c>
      <c r="AG10" s="73"/>
      <c r="AH10" s="159">
        <f>+'Ark1'!AA293</f>
        <v>11.590639223576096</v>
      </c>
      <c r="AI10" s="54">
        <f>+'Ark1'!AB293</f>
        <v>1.7808477339545152</v>
      </c>
      <c r="AJ10" s="54">
        <f>+'Ark1'!AC293</f>
        <v>1.8744893156102829</v>
      </c>
      <c r="AK10" s="74">
        <f>+'Ark1'!AD293</f>
        <v>75.642892421081854</v>
      </c>
      <c r="AL10" s="74">
        <f>+'Ark1'!AE293</f>
        <v>48.33474207660597</v>
      </c>
      <c r="AM10" s="74">
        <f>+'Ark1'!AF293</f>
        <v>53.801442209935189</v>
      </c>
      <c r="AN10" s="90"/>
      <c r="AO10" s="74">
        <f>+'Ark1'!AF293</f>
        <v>53.801442209935189</v>
      </c>
      <c r="AP10" s="45"/>
      <c r="AQ10" s="5"/>
    </row>
    <row r="11" spans="1:67">
      <c r="A11" s="45"/>
      <c r="B11" s="52">
        <f>+'Ark1'!C294</f>
        <v>2024</v>
      </c>
      <c r="C11" s="52">
        <f>+'Ark1'!G294</f>
        <v>1</v>
      </c>
      <c r="D11" s="53" t="s">
        <v>436</v>
      </c>
      <c r="E11" s="53">
        <f>+'Ark1'!H294</f>
        <v>2</v>
      </c>
      <c r="F11" s="53" t="s">
        <v>7</v>
      </c>
      <c r="G11" s="52">
        <f>+'Ark1'!Q294</f>
        <v>373</v>
      </c>
      <c r="H11" s="52">
        <f t="shared" si="0"/>
        <v>-40</v>
      </c>
      <c r="I11" s="52">
        <f>+'Ark1'!R294</f>
        <v>571</v>
      </c>
      <c r="J11" s="52">
        <f t="shared" si="1"/>
        <v>-84</v>
      </c>
      <c r="K11" s="181">
        <f>+'Ark1'!AG294</f>
        <v>38.092061374249504</v>
      </c>
      <c r="L11" s="159">
        <f t="shared" si="2"/>
        <v>-1.4610787223688462</v>
      </c>
      <c r="M11" s="181">
        <f>+'Ark1'!AH294</f>
        <v>37.133158159982472</v>
      </c>
      <c r="N11" s="97"/>
      <c r="O11" s="159">
        <f>+'Ark1'!U294</f>
        <v>41.034676007005245</v>
      </c>
      <c r="P11" s="159">
        <f t="shared" si="3"/>
        <v>0.56418745738690745</v>
      </c>
      <c r="Q11" s="180"/>
      <c r="R11" s="482">
        <f>+'Ark1'!AI294</f>
        <v>554</v>
      </c>
      <c r="S11" s="411"/>
      <c r="T11" s="483">
        <f>+'Ark1'!AJ294</f>
        <v>117.46877256317696</v>
      </c>
      <c r="U11" s="458"/>
      <c r="V11" s="483">
        <f>+'Ark1'!AK294</f>
        <v>24.75438834867418</v>
      </c>
      <c r="W11" s="96"/>
      <c r="X11" s="54">
        <f>+'Ark1'!S294</f>
        <v>7.9474605954465858</v>
      </c>
      <c r="Y11" s="486">
        <f t="shared" si="4"/>
        <v>2.4224275076560886E-3</v>
      </c>
      <c r="Z11" s="54">
        <f>+'Ark1'!T294</f>
        <v>7.3625218914185631</v>
      </c>
      <c r="AA11" s="54">
        <f t="shared" si="5"/>
        <v>6.7865402868948266E-2</v>
      </c>
      <c r="AB11" s="74">
        <f>+'Ark1'!W294</f>
        <v>27.145359019264447</v>
      </c>
      <c r="AC11" s="71"/>
      <c r="AD11" s="74">
        <f>+'Ark1'!X294</f>
        <v>98.24868651488616</v>
      </c>
      <c r="AE11" s="74">
        <f>+'Ark1'!Y294</f>
        <v>92.11908931698774</v>
      </c>
      <c r="AF11" s="74">
        <f>+'Ark1'!Z294</f>
        <v>66.725043782837119</v>
      </c>
      <c r="AG11" s="73"/>
      <c r="AH11" s="159">
        <f>+'Ark1'!AA294</f>
        <v>12.539510475636041</v>
      </c>
      <c r="AI11" s="54">
        <f>+'Ark1'!AB294</f>
        <v>1.9343081042436212</v>
      </c>
      <c r="AJ11" s="54">
        <f>+'Ark1'!AC294</f>
        <v>2.1485783058538757</v>
      </c>
      <c r="AK11" s="74">
        <f>+'Ark1'!AD294</f>
        <v>76.610987983243618</v>
      </c>
      <c r="AL11" s="74">
        <f>+'Ark1'!AE294</f>
        <v>46.705311557073053</v>
      </c>
      <c r="AM11" s="74">
        <f>+'Ark1'!AF294</f>
        <v>54.39656361826016</v>
      </c>
      <c r="AN11" s="90"/>
      <c r="AO11" s="74">
        <f>+'Ark1'!AF294</f>
        <v>54.39656361826016</v>
      </c>
      <c r="AP11" s="45"/>
      <c r="AQ11" s="5"/>
      <c r="AS11" s="2"/>
      <c r="AT11" s="2"/>
      <c r="AU11" s="2"/>
    </row>
    <row r="12" spans="1:67">
      <c r="A12" s="45"/>
      <c r="B12" s="52">
        <f>+'Ark1'!C295</f>
        <v>2024</v>
      </c>
      <c r="C12" s="52">
        <f>+'Ark1'!G295</f>
        <v>2</v>
      </c>
      <c r="D12" s="53" t="s">
        <v>109</v>
      </c>
      <c r="E12" s="53">
        <f>+'Ark1'!H295</f>
        <v>1</v>
      </c>
      <c r="F12" s="53" t="s">
        <v>76</v>
      </c>
      <c r="G12" s="52">
        <f>+'Ark1'!Q295</f>
        <v>866</v>
      </c>
      <c r="H12" s="52">
        <f t="shared" si="0"/>
        <v>-68</v>
      </c>
      <c r="I12" s="52">
        <f>+'Ark1'!R295</f>
        <v>1202</v>
      </c>
      <c r="J12" s="52">
        <f t="shared" si="1"/>
        <v>-126</v>
      </c>
      <c r="K12" s="181">
        <f>+'Ark1'!AG295</f>
        <v>60.220440881763523</v>
      </c>
      <c r="L12" s="159">
        <f t="shared" si="2"/>
        <v>-3.6564229951003355</v>
      </c>
      <c r="M12" s="181">
        <f>+'Ark1'!AH295</f>
        <v>61.019140281770241</v>
      </c>
      <c r="N12" s="97"/>
      <c r="O12" s="159">
        <f>+'Ark1'!U295</f>
        <v>44.255324459234622</v>
      </c>
      <c r="P12" s="159">
        <f t="shared" si="3"/>
        <v>0.11835156766837684</v>
      </c>
      <c r="Q12" s="180"/>
      <c r="R12" s="482">
        <f>+'Ark1'!AI295</f>
        <v>973</v>
      </c>
      <c r="S12" s="411"/>
      <c r="T12" s="483">
        <f>+'Ark1'!AJ295</f>
        <v>117.91346351490216</v>
      </c>
      <c r="U12" s="458"/>
      <c r="V12" s="483">
        <f>+'Ark1'!AK295</f>
        <v>26.615510653782714</v>
      </c>
      <c r="W12" s="96"/>
      <c r="X12" s="54">
        <f>+'Ark1'!S295</f>
        <v>8.5</v>
      </c>
      <c r="Y12" s="486">
        <f t="shared" si="4"/>
        <v>0.22590361445783103</v>
      </c>
      <c r="Z12" s="54">
        <f>+'Ark1'!T295</f>
        <v>7.2745424292845264</v>
      </c>
      <c r="AA12" s="54">
        <f t="shared" si="5"/>
        <v>8.9301465429106663E-2</v>
      </c>
      <c r="AB12" s="74">
        <f>+'Ark1'!W295</f>
        <v>24.459234608985021</v>
      </c>
      <c r="AC12" s="71"/>
      <c r="AD12" s="74">
        <f>+'Ark1'!X295</f>
        <v>99.750415973377685</v>
      </c>
      <c r="AE12" s="74">
        <f>+'Ark1'!Y295</f>
        <v>94.592346089850238</v>
      </c>
      <c r="AF12" s="74">
        <f>+'Ark1'!Z295</f>
        <v>76.289517470881862</v>
      </c>
      <c r="AG12" s="73"/>
      <c r="AH12" s="159">
        <f>+'Ark1'!AA295</f>
        <v>12.524029180925687</v>
      </c>
      <c r="AI12" s="54">
        <f>+'Ark1'!AB295</f>
        <v>1.6595661281723717</v>
      </c>
      <c r="AJ12" s="54">
        <f>+'Ark1'!AC295</f>
        <v>2.1479009213648794</v>
      </c>
      <c r="AK12" s="74">
        <f>+'Ark1'!AD295</f>
        <v>76.295942326955497</v>
      </c>
      <c r="AL12" s="74">
        <f>+'Ark1'!AE295</f>
        <v>30.252574690217607</v>
      </c>
      <c r="AM12" s="74">
        <f>+'Ark1'!AF295</f>
        <v>37.202749915976163</v>
      </c>
      <c r="AN12" s="90"/>
      <c r="AO12" s="74">
        <f>+'Ark1'!AF295</f>
        <v>37.202749915976163</v>
      </c>
      <c r="AP12" s="45"/>
      <c r="AQ12" s="5"/>
      <c r="AS12" s="2"/>
      <c r="AT12" s="2"/>
      <c r="AU12" s="4"/>
      <c r="AV12" s="4"/>
      <c r="AW12" s="4"/>
    </row>
    <row r="13" spans="1:67">
      <c r="A13" s="45"/>
      <c r="B13" s="52">
        <f>+'Ark1'!C296</f>
        <v>2024</v>
      </c>
      <c r="C13" s="52">
        <f>+'Ark1'!G296</f>
        <v>2</v>
      </c>
      <c r="D13" s="53" t="s">
        <v>109</v>
      </c>
      <c r="E13" s="53">
        <f>+'Ark1'!H296</f>
        <v>2</v>
      </c>
      <c r="F13" s="53" t="s">
        <v>7</v>
      </c>
      <c r="G13" s="52">
        <f>+'Ark1'!Q296</f>
        <v>532</v>
      </c>
      <c r="H13" s="52">
        <f t="shared" si="0"/>
        <v>16</v>
      </c>
      <c r="I13" s="52">
        <f>+'Ark1'!R296</f>
        <v>794</v>
      </c>
      <c r="J13" s="52">
        <f t="shared" si="1"/>
        <v>43</v>
      </c>
      <c r="K13" s="181">
        <f>+'Ark1'!AG296</f>
        <v>39.77955911823647</v>
      </c>
      <c r="L13" s="159">
        <f t="shared" si="2"/>
        <v>3.6564229951003426</v>
      </c>
      <c r="M13" s="181">
        <f>+'Ark1'!AH296</f>
        <v>38.980859718229759</v>
      </c>
      <c r="N13" s="97"/>
      <c r="O13" s="159">
        <f>+'Ark1'!U296</f>
        <v>42.799118387909402</v>
      </c>
      <c r="P13" s="159">
        <f t="shared" si="3"/>
        <v>0.35930480601859216</v>
      </c>
      <c r="Q13" s="180"/>
      <c r="R13" s="482">
        <f>+'Ark1'!AI296</f>
        <v>768</v>
      </c>
      <c r="S13" s="411"/>
      <c r="T13" s="483">
        <f>+'Ark1'!AJ296</f>
        <v>117.99804687500009</v>
      </c>
      <c r="U13" s="458"/>
      <c r="V13" s="483">
        <f>+'Ark1'!AK296</f>
        <v>25.423960340858834</v>
      </c>
      <c r="W13" s="96"/>
      <c r="X13" s="54">
        <f>+'Ark1'!S296</f>
        <v>8.241813602015112</v>
      </c>
      <c r="Y13" s="486">
        <f t="shared" si="4"/>
        <v>7.1374187900598685E-2</v>
      </c>
      <c r="Z13" s="54">
        <f>+'Ark1'!T296</f>
        <v>7.79345088161209</v>
      </c>
      <c r="AA13" s="54">
        <f t="shared" si="5"/>
        <v>0.17693956336974459</v>
      </c>
      <c r="AB13" s="74">
        <f>+'Ark1'!W296</f>
        <v>32.997481108312343</v>
      </c>
      <c r="AC13" s="71"/>
      <c r="AD13" s="74">
        <f>+'Ark1'!X296</f>
        <v>99.244332493702785</v>
      </c>
      <c r="AE13" s="74">
        <f>+'Ark1'!Y296</f>
        <v>93.576826196473519</v>
      </c>
      <c r="AF13" s="74">
        <f>+'Ark1'!Z296</f>
        <v>69.017632241813601</v>
      </c>
      <c r="AG13" s="73"/>
      <c r="AH13" s="159">
        <f>+'Ark1'!AA296</f>
        <v>12.859166886944104</v>
      </c>
      <c r="AI13" s="54">
        <f>+'Ark1'!AB296</f>
        <v>1.8452648190461547</v>
      </c>
      <c r="AJ13" s="54">
        <f>+'Ark1'!AC296</f>
        <v>1.9098465341778936</v>
      </c>
      <c r="AK13" s="74">
        <f>+'Ark1'!AD296</f>
        <v>77.922466826794789</v>
      </c>
      <c r="AL13" s="74">
        <f>+'Ark1'!AE296</f>
        <v>44.642623839368682</v>
      </c>
      <c r="AM13" s="74">
        <f>+'Ark1'!AF296</f>
        <v>52.593134187722015</v>
      </c>
      <c r="AN13" s="90"/>
      <c r="AO13" s="74">
        <f>+'Ark1'!AF296</f>
        <v>52.593134187722015</v>
      </c>
      <c r="AP13" s="45"/>
      <c r="AQ13" s="5"/>
      <c r="AS13" s="1"/>
      <c r="AT13" s="1"/>
      <c r="AU13" s="11"/>
      <c r="AV13" s="11"/>
      <c r="AW13" s="11"/>
    </row>
    <row r="14" spans="1:67">
      <c r="A14" s="45"/>
      <c r="B14" s="52">
        <f>+'Ark1'!C297</f>
        <v>2024</v>
      </c>
      <c r="C14" s="52">
        <f>+'Ark1'!G297</f>
        <v>3</v>
      </c>
      <c r="D14" s="53" t="s">
        <v>573</v>
      </c>
      <c r="E14" s="53">
        <f>+'Ark1'!H297</f>
        <v>1</v>
      </c>
      <c r="F14" s="53" t="s">
        <v>76</v>
      </c>
      <c r="G14" s="52">
        <f>+'Ark1'!Q297</f>
        <v>244</v>
      </c>
      <c r="H14" s="52">
        <f t="shared" si="0"/>
        <v>-16</v>
      </c>
      <c r="I14" s="52">
        <f>+'Ark1'!R297</f>
        <v>355</v>
      </c>
      <c r="J14" s="52">
        <f t="shared" si="1"/>
        <v>-59</v>
      </c>
      <c r="K14" s="181">
        <f>+'Ark1'!AG297</f>
        <v>57.443365695792885</v>
      </c>
      <c r="L14" s="159">
        <f t="shared" si="2"/>
        <v>3.5371156957928847</v>
      </c>
      <c r="M14" s="181">
        <f>+'Ark1'!AH297</f>
        <v>58.677313909820157</v>
      </c>
      <c r="N14" s="97"/>
      <c r="O14" s="159">
        <f>+'Ark1'!U297</f>
        <v>40.755774647887279</v>
      </c>
      <c r="P14" s="159">
        <f t="shared" si="3"/>
        <v>0.10915629039934771</v>
      </c>
      <c r="Q14" s="180"/>
      <c r="R14" s="482">
        <f>+'Ark1'!AI297</f>
        <v>351</v>
      </c>
      <c r="S14" s="411"/>
      <c r="T14" s="483">
        <f>+'Ark1'!AJ297</f>
        <v>116.1270655270655</v>
      </c>
      <c r="U14" s="458"/>
      <c r="V14" s="483">
        <f>+'Ark1'!AK297</f>
        <v>25.332784632957154</v>
      </c>
      <c r="W14" s="96"/>
      <c r="X14" s="54">
        <f>+'Ark1'!S297</f>
        <v>8.2084507042253509</v>
      </c>
      <c r="Y14" s="486">
        <f t="shared" si="4"/>
        <v>0.41134925494998953</v>
      </c>
      <c r="Z14" s="54">
        <f>+'Ark1'!T297</f>
        <v>7.4704225352112674</v>
      </c>
      <c r="AA14" s="54">
        <f t="shared" si="5"/>
        <v>0.19747567530788501</v>
      </c>
      <c r="AB14" s="74">
        <f>+'Ark1'!W297</f>
        <v>29.014084507042252</v>
      </c>
      <c r="AC14" s="71"/>
      <c r="AD14" s="74">
        <f>+'Ark1'!X297</f>
        <v>98.309859154929569</v>
      </c>
      <c r="AE14" s="74">
        <f>+'Ark1'!Y297</f>
        <v>89.577464788732399</v>
      </c>
      <c r="AF14" s="74">
        <f>+'Ark1'!Z297</f>
        <v>65.633802816901394</v>
      </c>
      <c r="AG14" s="73"/>
      <c r="AH14" s="159">
        <f>+'Ark1'!AA297</f>
        <v>13.063458945133609</v>
      </c>
      <c r="AI14" s="54">
        <f>+'Ark1'!AB297</f>
        <v>1.7893067725918748</v>
      </c>
      <c r="AJ14" s="54">
        <f>+'Ark1'!AC297</f>
        <v>1.708668402232552</v>
      </c>
      <c r="AK14" s="74">
        <f>+'Ark1'!AD297</f>
        <v>77.827231977501114</v>
      </c>
      <c r="AL14" s="74">
        <f>+'Ark1'!AE297</f>
        <v>35.020021876998761</v>
      </c>
      <c r="AM14" s="74">
        <f>+'Ark1'!AF297</f>
        <v>45.901085245426806</v>
      </c>
      <c r="AN14" s="90"/>
      <c r="AO14" s="74">
        <f>+'Ark1'!AF297</f>
        <v>45.901085245426806</v>
      </c>
      <c r="AP14" s="45"/>
      <c r="AQ14" s="5"/>
      <c r="AS14" s="1"/>
      <c r="AT14" s="1"/>
      <c r="AU14" s="11"/>
      <c r="AV14" s="11"/>
      <c r="AW14" s="11"/>
    </row>
    <row r="15" spans="1:67">
      <c r="A15" s="45"/>
      <c r="B15" s="52">
        <f>+'Ark1'!C298</f>
        <v>2024</v>
      </c>
      <c r="C15" s="52">
        <f>+'Ark1'!G298</f>
        <v>3</v>
      </c>
      <c r="D15" s="53" t="s">
        <v>573</v>
      </c>
      <c r="E15" s="53">
        <f>+'Ark1'!H298</f>
        <v>2</v>
      </c>
      <c r="F15" s="53" t="s">
        <v>7</v>
      </c>
      <c r="G15" s="52">
        <f>+'Ark1'!Q298</f>
        <v>186</v>
      </c>
      <c r="H15" s="52">
        <f t="shared" si="0"/>
        <v>-16</v>
      </c>
      <c r="I15" s="52">
        <f>+'Ark1'!R298</f>
        <v>263</v>
      </c>
      <c r="J15" s="52">
        <f t="shared" si="1"/>
        <v>-91</v>
      </c>
      <c r="K15" s="181">
        <f>+'Ark1'!AG298</f>
        <v>42.556634304207122</v>
      </c>
      <c r="L15" s="159">
        <f t="shared" si="2"/>
        <v>-3.5371156957928775</v>
      </c>
      <c r="M15" s="181">
        <f>+'Ark1'!AH298</f>
        <v>41.322686090179843</v>
      </c>
      <c r="N15" s="97"/>
      <c r="O15" s="159">
        <f>+'Ark1'!U298</f>
        <v>38.74182509505701</v>
      </c>
      <c r="P15" s="159">
        <f t="shared" si="3"/>
        <v>2.382503061158701</v>
      </c>
      <c r="Q15" s="180"/>
      <c r="R15" s="482">
        <f>+'Ark1'!AI298</f>
        <v>208</v>
      </c>
      <c r="S15" s="411"/>
      <c r="T15" s="483">
        <f>+'Ark1'!AJ298</f>
        <v>116.69903846153844</v>
      </c>
      <c r="U15" s="458"/>
      <c r="V15" s="483">
        <f>+'Ark1'!AK298</f>
        <v>23.535041872827403</v>
      </c>
      <c r="W15" s="96"/>
      <c r="X15" s="54">
        <f>+'Ark1'!S298</f>
        <v>7.6501901140684385</v>
      </c>
      <c r="Y15" s="486">
        <f t="shared" si="4"/>
        <v>0.33945565079160289</v>
      </c>
      <c r="Z15" s="54">
        <f>+'Ark1'!T298</f>
        <v>6.9201520912547476</v>
      </c>
      <c r="AA15" s="54">
        <f t="shared" si="5"/>
        <v>6.1395029107856658E-2</v>
      </c>
      <c r="AB15" s="74">
        <f>+'Ark1'!W298</f>
        <v>22.053231939163496</v>
      </c>
      <c r="AC15" s="71"/>
      <c r="AD15" s="74">
        <f>+'Ark1'!X298</f>
        <v>100</v>
      </c>
      <c r="AE15" s="74">
        <f>+'Ark1'!Y298</f>
        <v>89.353612167300383</v>
      </c>
      <c r="AF15" s="74">
        <f>+'Ark1'!Z298</f>
        <v>58.93536121673003</v>
      </c>
      <c r="AG15" s="73"/>
      <c r="AH15" s="159">
        <f>+'Ark1'!AA298</f>
        <v>12.322414570673201</v>
      </c>
      <c r="AI15" s="54">
        <f>+'Ark1'!AB298</f>
        <v>1.7869589803117227</v>
      </c>
      <c r="AJ15" s="54">
        <f>+'Ark1'!AC298</f>
        <v>1.8614798417395912</v>
      </c>
      <c r="AK15" s="74">
        <f>+'Ark1'!AD298</f>
        <v>79.010798475847395</v>
      </c>
      <c r="AL15" s="74">
        <f>+'Ark1'!AE298</f>
        <v>48.986204485716947</v>
      </c>
      <c r="AM15" s="74">
        <f>+'Ark1'!AF298</f>
        <v>61.457403180000114</v>
      </c>
      <c r="AN15" s="90"/>
      <c r="AO15" s="74">
        <f>+'Ark1'!AF298</f>
        <v>61.457403180000114</v>
      </c>
      <c r="AP15" s="45"/>
      <c r="AQ15" s="5"/>
      <c r="AS15" s="1"/>
      <c r="AT15" s="1"/>
      <c r="AU15" s="11"/>
      <c r="AV15" s="11"/>
      <c r="AW15" s="11"/>
    </row>
    <row r="16" spans="1:67">
      <c r="A16" s="45"/>
      <c r="B16" s="52">
        <f>+'Ark1'!C299</f>
        <v>2024</v>
      </c>
      <c r="C16" s="52">
        <f>+'Ark1'!G299</f>
        <v>4</v>
      </c>
      <c r="D16" s="53" t="s">
        <v>110</v>
      </c>
      <c r="E16" s="53">
        <f>+'Ark1'!H299</f>
        <v>1</v>
      </c>
      <c r="F16" s="53" t="s">
        <v>76</v>
      </c>
      <c r="G16" s="52">
        <f>+'Ark1'!Q299</f>
        <v>273</v>
      </c>
      <c r="H16" s="52">
        <f t="shared" si="0"/>
        <v>-2</v>
      </c>
      <c r="I16" s="52">
        <f>+'Ark1'!R299</f>
        <v>454</v>
      </c>
      <c r="J16" s="52">
        <f t="shared" si="1"/>
        <v>-23</v>
      </c>
      <c r="K16" s="181">
        <f>+'Ark1'!AG299</f>
        <v>70.278637770897802</v>
      </c>
      <c r="L16" s="159">
        <f t="shared" si="2"/>
        <v>0.94724242206059728</v>
      </c>
      <c r="M16" s="181">
        <f>+'Ark1'!AH299</f>
        <v>73.823088924777053</v>
      </c>
      <c r="N16" s="97"/>
      <c r="O16" s="159">
        <f>+'Ark1'!U299</f>
        <v>41.583700440528681</v>
      </c>
      <c r="P16" s="159">
        <f t="shared" si="3"/>
        <v>0.83715956002555458</v>
      </c>
      <c r="Q16" s="180"/>
      <c r="R16" s="482">
        <f>+'Ark1'!AI299</f>
        <v>294</v>
      </c>
      <c r="S16" s="411"/>
      <c r="T16" s="483">
        <f>+'Ark1'!AJ299</f>
        <v>117.98469387755104</v>
      </c>
      <c r="U16" s="458"/>
      <c r="V16" s="483">
        <f>+'Ark1'!AK299</f>
        <v>26.513536472211719</v>
      </c>
      <c r="W16" s="96"/>
      <c r="X16" s="54">
        <f>+'Ark1'!S299</f>
        <v>8.2753303964757734</v>
      </c>
      <c r="Y16" s="486">
        <f t="shared" si="4"/>
        <v>0.29839119312147577</v>
      </c>
      <c r="Z16" s="54">
        <f>+'Ark1'!T299</f>
        <v>6.9801762114537427</v>
      </c>
      <c r="AA16" s="54">
        <f t="shared" si="5"/>
        <v>0.23594141061516627</v>
      </c>
      <c r="AB16" s="74">
        <f>+'Ark1'!W299</f>
        <v>20.484581497797361</v>
      </c>
      <c r="AC16" s="71"/>
      <c r="AD16" s="74">
        <f>+'Ark1'!X299</f>
        <v>98.017621145374434</v>
      </c>
      <c r="AE16" s="74">
        <f>+'Ark1'!Y299</f>
        <v>90.088105726872243</v>
      </c>
      <c r="AF16" s="74">
        <f>+'Ark1'!Z299</f>
        <v>67.621145374449327</v>
      </c>
      <c r="AG16" s="73"/>
      <c r="AH16" s="159">
        <f>+'Ark1'!AA299</f>
        <v>13.15648609602283</v>
      </c>
      <c r="AI16" s="54">
        <f>+'Ark1'!AB299</f>
        <v>1.9216960320864589</v>
      </c>
      <c r="AJ16" s="54">
        <f>+'Ark1'!AC299</f>
        <v>1.9993509882549048</v>
      </c>
      <c r="AK16" s="74">
        <f>+'Ark1'!AD299</f>
        <v>80.180656426794911</v>
      </c>
      <c r="AL16" s="74">
        <f>+'Ark1'!AE299</f>
        <v>45.995272370373442</v>
      </c>
      <c r="AM16" s="74">
        <f>+'Ark1'!AF299</f>
        <v>48.412636940399523</v>
      </c>
      <c r="AN16" s="90"/>
      <c r="AO16" s="74">
        <f>+'Ark1'!AF299</f>
        <v>48.412636940399523</v>
      </c>
      <c r="AP16" s="45"/>
      <c r="AQ16" s="5"/>
      <c r="AS16" s="1"/>
      <c r="AT16" s="1"/>
      <c r="AU16" s="11"/>
      <c r="AV16" s="11"/>
      <c r="AW16" s="11"/>
    </row>
    <row r="17" spans="1:49">
      <c r="A17" s="45"/>
      <c r="B17" s="52">
        <f>+'Ark1'!C300</f>
        <v>2024</v>
      </c>
      <c r="C17" s="52">
        <f>+'Ark1'!G300</f>
        <v>4</v>
      </c>
      <c r="D17" s="53" t="s">
        <v>110</v>
      </c>
      <c r="E17" s="53">
        <f>+'Ark1'!H300</f>
        <v>2</v>
      </c>
      <c r="F17" s="53" t="s">
        <v>7</v>
      </c>
      <c r="G17" s="52">
        <f>+'Ark1'!Q300</f>
        <v>90</v>
      </c>
      <c r="H17" s="52">
        <f t="shared" si="0"/>
        <v>-22</v>
      </c>
      <c r="I17" s="52">
        <f>+'Ark1'!R300</f>
        <v>192</v>
      </c>
      <c r="J17" s="52">
        <f t="shared" si="1"/>
        <v>-19</v>
      </c>
      <c r="K17" s="181">
        <f>+'Ark1'!AG300</f>
        <v>29.721362229102155</v>
      </c>
      <c r="L17" s="159">
        <f t="shared" si="2"/>
        <v>-0.94724242206063991</v>
      </c>
      <c r="M17" s="181">
        <f>+'Ark1'!AH300</f>
        <v>26.176911075222968</v>
      </c>
      <c r="N17" s="97"/>
      <c r="O17" s="159">
        <f>+'Ark1'!U300</f>
        <v>34.866145833333348</v>
      </c>
      <c r="P17" s="159">
        <f t="shared" si="3"/>
        <v>-1.1978352093206865</v>
      </c>
      <c r="Q17" s="180"/>
      <c r="R17" s="482">
        <f>+'Ark1'!AI300</f>
        <v>89</v>
      </c>
      <c r="S17" s="411"/>
      <c r="T17" s="483">
        <f>+'Ark1'!AJ300</f>
        <v>108.10112359550563</v>
      </c>
      <c r="U17" s="458"/>
      <c r="V17" s="483">
        <f>+'Ark1'!AK300</f>
        <v>21.988767778359723</v>
      </c>
      <c r="W17" s="96"/>
      <c r="X17" s="54">
        <f>+'Ark1'!S300</f>
        <v>7.59375</v>
      </c>
      <c r="Y17" s="486">
        <f t="shared" si="4"/>
        <v>-0.14084715639810241</v>
      </c>
      <c r="Z17" s="54">
        <f>+'Ark1'!T300</f>
        <v>6.40625</v>
      </c>
      <c r="AA17" s="54">
        <f t="shared" si="5"/>
        <v>-2.0290284360190647E-2</v>
      </c>
      <c r="AB17" s="74">
        <f>+'Ark1'!W300</f>
        <v>4.6875</v>
      </c>
      <c r="AC17" s="71"/>
      <c r="AD17" s="74">
        <f>+'Ark1'!X300</f>
        <v>88.020833333333314</v>
      </c>
      <c r="AE17" s="74">
        <f>+'Ark1'!Y300</f>
        <v>70.833333333333314</v>
      </c>
      <c r="AF17" s="74">
        <f>+'Ark1'!Z300</f>
        <v>52.083333333333343</v>
      </c>
      <c r="AG17" s="73"/>
      <c r="AH17" s="159">
        <f>+'Ark1'!AA300</f>
        <v>14.352302723909183</v>
      </c>
      <c r="AI17" s="54">
        <f>+'Ark1'!AB300</f>
        <v>2.031410250089003</v>
      </c>
      <c r="AJ17" s="54">
        <f>+'Ark1'!AC300</f>
        <v>1.5882257199466323</v>
      </c>
      <c r="AK17" s="74">
        <f>+'Ark1'!AD300</f>
        <v>88.379797932766891</v>
      </c>
      <c r="AL17" s="74">
        <f>+'Ark1'!AE300</f>
        <v>61.42100873506056</v>
      </c>
      <c r="AM17" s="74">
        <f>+'Ark1'!AF300</f>
        <v>60.647883915103215</v>
      </c>
      <c r="AN17" s="90"/>
      <c r="AO17" s="74">
        <f>+'Ark1'!AF300</f>
        <v>60.647883915103215</v>
      </c>
      <c r="AP17" s="45"/>
      <c r="AQ17" s="5"/>
      <c r="AS17" s="1"/>
      <c r="AT17" s="1"/>
      <c r="AU17" s="11"/>
      <c r="AV17" s="11"/>
      <c r="AW17" s="11"/>
    </row>
    <row r="18" spans="1:49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180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73"/>
      <c r="AH18" s="45"/>
      <c r="AI18" s="45"/>
      <c r="AJ18" s="45"/>
      <c r="AK18" s="45"/>
      <c r="AL18" s="45"/>
      <c r="AM18" s="45"/>
      <c r="AN18" s="90"/>
      <c r="AO18" s="45"/>
      <c r="AP18" s="45"/>
      <c r="AQ18" s="5"/>
      <c r="AS18" s="1"/>
      <c r="AT18" s="1"/>
      <c r="AU18" s="11"/>
      <c r="AV18" s="11"/>
      <c r="AW18" s="11"/>
    </row>
    <row r="19" spans="1:49">
      <c r="A19" s="45"/>
      <c r="B19">
        <f>+'Ark1'!C301</f>
        <v>2023</v>
      </c>
      <c r="C19">
        <f>+'Ark1'!G301</f>
        <v>1</v>
      </c>
      <c r="D19" s="3" t="str">
        <f t="shared" ref="D19:D26" si="6">+D10</f>
        <v>Øst</v>
      </c>
      <c r="E19" s="3">
        <f>+'Ark1'!H301</f>
        <v>1</v>
      </c>
      <c r="F19" s="3" t="s">
        <v>76</v>
      </c>
      <c r="G19">
        <f>+'Ark1'!Q301</f>
        <v>623</v>
      </c>
      <c r="I19">
        <f>+'Ark1'!R301</f>
        <v>1001</v>
      </c>
      <c r="K19" s="199">
        <f>+'Ark1'!AG301</f>
        <v>60.44685990338165</v>
      </c>
      <c r="M19" s="199">
        <f>+'Ark1'!AH301</f>
        <v>62.820947431417707</v>
      </c>
      <c r="N19" s="97"/>
      <c r="O19" s="93">
        <f>+'Ark1'!U301</f>
        <v>44.745754245754227</v>
      </c>
      <c r="Q19" s="180"/>
      <c r="R19" s="437">
        <f>+'Ark1'!AI301</f>
        <v>221</v>
      </c>
      <c r="S19" s="73"/>
      <c r="T19" s="149">
        <f>+'Ark1'!AJ301</f>
        <v>117.18687782805428</v>
      </c>
      <c r="U19" s="458"/>
      <c r="V19" s="149">
        <f>+'Ark1'!AK301</f>
        <v>26.066535422922794</v>
      </c>
      <c r="W19" s="96"/>
      <c r="X19" s="1">
        <f>+'Ark1'!S301</f>
        <v>7.872127872127872</v>
      </c>
      <c r="Z19" s="1">
        <f>+'Ark1'!T301</f>
        <v>6.9580419580419557</v>
      </c>
      <c r="AB19" s="11">
        <f>+'Ark1'!W301</f>
        <v>18.981018981018977</v>
      </c>
      <c r="AC19" s="71"/>
      <c r="AD19" s="11">
        <f>+'Ark1'!X301</f>
        <v>99.80019980019982</v>
      </c>
      <c r="AE19" s="11">
        <f>+'Ark1'!Y301</f>
        <v>97.602397602397616</v>
      </c>
      <c r="AF19" s="11">
        <f>+'Ark1'!Z301</f>
        <v>79.920079920079942</v>
      </c>
      <c r="AG19" s="73"/>
      <c r="AH19" s="93">
        <f>+'Ark1'!AA301</f>
        <v>11.438852962532909</v>
      </c>
      <c r="AI19" s="1">
        <f>+'Ark1'!AB301</f>
        <v>1.8644452824958295</v>
      </c>
      <c r="AJ19" s="1">
        <f>+'Ark1'!AC301</f>
        <v>1.9995598322418475</v>
      </c>
      <c r="AK19" s="11">
        <f>+'Ark1'!AD301</f>
        <v>72.024254234236821</v>
      </c>
      <c r="AL19" s="11">
        <f>+'Ark1'!AE301</f>
        <v>49.240681436917512</v>
      </c>
      <c r="AM19" s="11">
        <f>+'Ark1'!AF301</f>
        <v>45.758891186003993</v>
      </c>
      <c r="AN19" s="90"/>
      <c r="AO19" s="11">
        <f>+'Ark1'!AF301</f>
        <v>45.758891186003993</v>
      </c>
      <c r="AP19" s="45"/>
      <c r="AQ19" s="5"/>
      <c r="AS19" s="1"/>
      <c r="AT19" s="1"/>
      <c r="AU19" s="11"/>
      <c r="AV19" s="11"/>
      <c r="AW19" s="11"/>
    </row>
    <row r="20" spans="1:49">
      <c r="A20" s="45"/>
      <c r="B20">
        <f>+'Ark1'!C302</f>
        <v>2023</v>
      </c>
      <c r="C20">
        <f>+'Ark1'!G302</f>
        <v>1</v>
      </c>
      <c r="D20" s="3" t="str">
        <f t="shared" si="6"/>
        <v>Øst</v>
      </c>
      <c r="E20" s="3">
        <f>+'Ark1'!H302</f>
        <v>2</v>
      </c>
      <c r="F20" s="3" t="s">
        <v>7</v>
      </c>
      <c r="G20">
        <f>+'Ark1'!Q302</f>
        <v>413</v>
      </c>
      <c r="I20">
        <f>+'Ark1'!R302</f>
        <v>655</v>
      </c>
      <c r="K20" s="199">
        <f>+'Ark1'!AG302</f>
        <v>39.55314009661835</v>
      </c>
      <c r="M20" s="199">
        <f>+'Ark1'!AH302</f>
        <v>37.179052568582307</v>
      </c>
      <c r="N20" s="97"/>
      <c r="O20" s="93">
        <f>+'Ark1'!U302</f>
        <v>40.470488549618338</v>
      </c>
      <c r="Q20" s="180"/>
      <c r="R20" s="437">
        <f>+'Ark1'!AI302</f>
        <v>364</v>
      </c>
      <c r="S20" s="73"/>
      <c r="T20" s="149">
        <f>+'Ark1'!AJ302</f>
        <v>117.09642857142852</v>
      </c>
      <c r="U20" s="458"/>
      <c r="V20" s="149">
        <f>+'Ark1'!AK302</f>
        <v>24.702707205402049</v>
      </c>
      <c r="W20" s="96"/>
      <c r="X20" s="1">
        <f>+'Ark1'!S302</f>
        <v>7.9450381679389297</v>
      </c>
      <c r="Z20" s="1">
        <f>+'Ark1'!T302</f>
        <v>7.2946564885496148</v>
      </c>
      <c r="AB20" s="11">
        <f>+'Ark1'!W302</f>
        <v>25.801526717557248</v>
      </c>
      <c r="AC20" s="71"/>
      <c r="AD20" s="11">
        <f>+'Ark1'!X302</f>
        <v>99.694656488549612</v>
      </c>
      <c r="AE20" s="11">
        <f>+'Ark1'!Y302</f>
        <v>93.587786259542</v>
      </c>
      <c r="AF20" s="11">
        <f>+'Ark1'!Z302</f>
        <v>66.412213740458014</v>
      </c>
      <c r="AG20" s="73"/>
      <c r="AH20" s="93">
        <f>+'Ark1'!AA302</f>
        <v>11.614788181200016</v>
      </c>
      <c r="AI20" s="1">
        <f>+'Ark1'!AB302</f>
        <v>1.9300837991718505</v>
      </c>
      <c r="AJ20" s="1">
        <f>+'Ark1'!AC302</f>
        <v>2.0318574579256596</v>
      </c>
      <c r="AK20" s="11">
        <f>+'Ark1'!AD302</f>
        <v>69.59469524526321</v>
      </c>
      <c r="AL20" s="11">
        <f>+'Ark1'!AE302</f>
        <v>40.797284288365567</v>
      </c>
      <c r="AM20" s="11">
        <f>+'Ark1'!AF302</f>
        <v>40.93954647492415</v>
      </c>
      <c r="AN20" s="90"/>
      <c r="AO20" s="11">
        <f>+'Ark1'!AF302</f>
        <v>40.93954647492415</v>
      </c>
      <c r="AP20" s="45"/>
      <c r="AQ20" s="5"/>
      <c r="AS20" s="1"/>
      <c r="AT20" s="1"/>
      <c r="AU20" s="11"/>
      <c r="AV20" s="11"/>
      <c r="AW20" s="11"/>
    </row>
    <row r="21" spans="1:49">
      <c r="A21" s="45"/>
      <c r="B21">
        <f>+'Ark1'!C303</f>
        <v>2023</v>
      </c>
      <c r="C21">
        <f>+'Ark1'!G303</f>
        <v>2</v>
      </c>
      <c r="D21" s="3" t="str">
        <f t="shared" si="6"/>
        <v>Vest</v>
      </c>
      <c r="E21" s="3">
        <f>+'Ark1'!H303</f>
        <v>1</v>
      </c>
      <c r="F21" s="3" t="s">
        <v>76</v>
      </c>
      <c r="G21">
        <f>+'Ark1'!Q303</f>
        <v>934</v>
      </c>
      <c r="I21">
        <f>+'Ark1'!R303</f>
        <v>1328</v>
      </c>
      <c r="K21" s="199">
        <f>+'Ark1'!AG303</f>
        <v>63.876863876863858</v>
      </c>
      <c r="M21" s="199">
        <f>+'Ark1'!AH303</f>
        <v>64.776617871012348</v>
      </c>
      <c r="N21" s="97"/>
      <c r="O21" s="93">
        <f>+'Ark1'!U303</f>
        <v>44.136972891566245</v>
      </c>
      <c r="Q21" s="180"/>
      <c r="R21" s="437">
        <f>+'Ark1'!AI303</f>
        <v>98</v>
      </c>
      <c r="S21" s="73"/>
      <c r="T21" s="149">
        <f>+'Ark1'!AJ303</f>
        <v>119.0642857142858</v>
      </c>
      <c r="U21" s="458"/>
      <c r="V21" s="149">
        <f>+'Ark1'!AK303</f>
        <v>27.994871332869501</v>
      </c>
      <c r="W21" s="96"/>
      <c r="X21" s="1">
        <f>+'Ark1'!S303</f>
        <v>8.274096385542169</v>
      </c>
      <c r="Z21" s="1">
        <f>+'Ark1'!T303</f>
        <v>7.1852409638554198</v>
      </c>
      <c r="AB21" s="11">
        <f>+'Ark1'!W303</f>
        <v>23.268072289156631</v>
      </c>
      <c r="AC21" s="71"/>
      <c r="AD21" s="11">
        <f>+'Ark1'!X303</f>
        <v>99.322289156626525</v>
      </c>
      <c r="AE21" s="11">
        <f>+'Ark1'!Y303</f>
        <v>94.653614457831281</v>
      </c>
      <c r="AF21" s="11">
        <f>+'Ark1'!Z303</f>
        <v>75.978915662650593</v>
      </c>
      <c r="AG21" s="73"/>
      <c r="AH21" s="93">
        <f>+'Ark1'!AA303</f>
        <v>12.653157929768023</v>
      </c>
      <c r="AI21" s="1">
        <f>+'Ark1'!AB303</f>
        <v>1.7797025175435301</v>
      </c>
      <c r="AJ21" s="1">
        <f>+'Ark1'!AC303</f>
        <v>1.9478190466062204</v>
      </c>
      <c r="AK21" s="11">
        <f>+'Ark1'!AD303</f>
        <v>67.487087236098816</v>
      </c>
      <c r="AL21" s="11">
        <f>+'Ark1'!AE303</f>
        <v>45.367608057722279</v>
      </c>
      <c r="AM21" s="11">
        <f>+'Ark1'!AF303</f>
        <v>37.439962495182847</v>
      </c>
      <c r="AN21" s="90"/>
      <c r="AO21" s="11">
        <f>+'Ark1'!AF303</f>
        <v>37.439962495182847</v>
      </c>
      <c r="AP21" s="45"/>
      <c r="AQ21" s="5"/>
      <c r="AS21" s="1"/>
      <c r="AT21" s="1"/>
      <c r="AU21" s="11"/>
      <c r="AV21" s="11"/>
      <c r="AW21" s="11"/>
    </row>
    <row r="22" spans="1:49">
      <c r="A22" s="45"/>
      <c r="B22">
        <f>+'Ark1'!C304</f>
        <v>2023</v>
      </c>
      <c r="C22">
        <f>+'Ark1'!G304</f>
        <v>2</v>
      </c>
      <c r="D22" s="3" t="str">
        <f t="shared" si="6"/>
        <v>Vest</v>
      </c>
      <c r="E22" s="3">
        <f>+'Ark1'!H304</f>
        <v>2</v>
      </c>
      <c r="F22" s="3" t="s">
        <v>7</v>
      </c>
      <c r="G22">
        <f>+'Ark1'!Q304</f>
        <v>516</v>
      </c>
      <c r="I22">
        <f>+'Ark1'!R304</f>
        <v>751</v>
      </c>
      <c r="K22" s="199">
        <f>+'Ark1'!AG304</f>
        <v>36.123136123136128</v>
      </c>
      <c r="M22" s="199">
        <f>+'Ark1'!AH304</f>
        <v>35.223382128987623</v>
      </c>
      <c r="N22" s="97"/>
      <c r="O22" s="93">
        <f>+'Ark1'!U304</f>
        <v>42.43981358189081</v>
      </c>
      <c r="Q22" s="180"/>
      <c r="R22" s="437">
        <f>+'Ark1'!AI304</f>
        <v>262</v>
      </c>
      <c r="S22" s="73"/>
      <c r="T22" s="149">
        <f>+'Ark1'!AJ304</f>
        <v>120.73396946564893</v>
      </c>
      <c r="U22" s="458"/>
      <c r="V22" s="149">
        <f>+'Ark1'!AK304</f>
        <v>24.786843865690543</v>
      </c>
      <c r="W22" s="96"/>
      <c r="X22" s="1">
        <f>+'Ark1'!S304</f>
        <v>8.1704394141145134</v>
      </c>
      <c r="Z22" s="1">
        <f>+'Ark1'!T304</f>
        <v>7.6165113182423454</v>
      </c>
      <c r="AB22" s="11">
        <f>+'Ark1'!W304</f>
        <v>28.894806924101196</v>
      </c>
      <c r="AC22" s="71"/>
      <c r="AD22" s="11">
        <f>+'Ark1'!X304</f>
        <v>99.334221038615183</v>
      </c>
      <c r="AE22" s="11">
        <f>+'Ark1'!Y304</f>
        <v>91.211717709720347</v>
      </c>
      <c r="AF22" s="11">
        <f>+'Ark1'!Z304</f>
        <v>70.039946737683096</v>
      </c>
      <c r="AG22" s="73"/>
      <c r="AH22" s="93">
        <f>+'Ark1'!AA304</f>
        <v>13.052879218420729</v>
      </c>
      <c r="AI22" s="1">
        <f>+'Ark1'!AB304</f>
        <v>1.6802224485730684</v>
      </c>
      <c r="AJ22" s="1">
        <f>+'Ark1'!AC304</f>
        <v>2.0711560611485096</v>
      </c>
      <c r="AK22" s="11">
        <f>+'Ark1'!AD304</f>
        <v>72.28579801623026</v>
      </c>
      <c r="AL22" s="11">
        <f>+'Ark1'!AE304</f>
        <v>48.037687930298283</v>
      </c>
      <c r="AM22" s="11">
        <f>+'Ark1'!AF304</f>
        <v>52.806426597745315</v>
      </c>
      <c r="AN22" s="90"/>
      <c r="AO22" s="11">
        <f>+'Ark1'!AF304</f>
        <v>52.806426597745315</v>
      </c>
      <c r="AP22" s="45"/>
      <c r="AQ22" s="5"/>
      <c r="AS22" s="1"/>
      <c r="AT22" s="1"/>
      <c r="AU22" s="11"/>
      <c r="AV22" s="11"/>
      <c r="AW22" s="11"/>
    </row>
    <row r="23" spans="1:49">
      <c r="A23" s="45"/>
      <c r="B23">
        <f>+'Ark1'!C305</f>
        <v>2023</v>
      </c>
      <c r="C23">
        <f>+'Ark1'!G305</f>
        <v>3</v>
      </c>
      <c r="D23" s="3" t="str">
        <f t="shared" si="6"/>
        <v>Midt</v>
      </c>
      <c r="E23" s="3">
        <f>+'Ark1'!H305</f>
        <v>1</v>
      </c>
      <c r="F23" s="3" t="s">
        <v>76</v>
      </c>
      <c r="G23">
        <f>+'Ark1'!Q305</f>
        <v>260</v>
      </c>
      <c r="I23">
        <f>+'Ark1'!R305</f>
        <v>414</v>
      </c>
      <c r="K23" s="199">
        <f>+'Ark1'!AG305</f>
        <v>53.90625</v>
      </c>
      <c r="M23" s="199">
        <f>+'Ark1'!AH305</f>
        <v>56.661021115260155</v>
      </c>
      <c r="N23" s="97"/>
      <c r="O23" s="93">
        <f>+'Ark1'!U305</f>
        <v>40.646618357487931</v>
      </c>
      <c r="Q23" s="180"/>
      <c r="R23" s="437">
        <f>+'Ark1'!AI305</f>
        <v>0</v>
      </c>
      <c r="S23" s="73"/>
      <c r="T23" s="149">
        <f>+'Ark1'!AJ305</f>
        <v>0</v>
      </c>
      <c r="U23" s="458"/>
      <c r="V23" s="149">
        <f>+'Ark1'!AK305</f>
        <v>0</v>
      </c>
      <c r="W23" s="96"/>
      <c r="X23" s="1">
        <f>+'Ark1'!S305</f>
        <v>7.7971014492753614</v>
      </c>
      <c r="Z23" s="1">
        <f>+'Ark1'!T305</f>
        <v>7.2729468599033824</v>
      </c>
      <c r="AB23" s="11">
        <f>+'Ark1'!W305</f>
        <v>25.362318840579711</v>
      </c>
      <c r="AC23" s="71"/>
      <c r="AD23" s="11">
        <f>+'Ark1'!X305</f>
        <v>99.275362318840621</v>
      </c>
      <c r="AE23" s="11">
        <f>+'Ark1'!Y305</f>
        <v>92.51207729468598</v>
      </c>
      <c r="AF23" s="11">
        <f>+'Ark1'!Z305</f>
        <v>64.009661835748787</v>
      </c>
      <c r="AG23" s="73"/>
      <c r="AH23" s="93">
        <f>+'Ark1'!AA305</f>
        <v>12.399301665868515</v>
      </c>
      <c r="AI23" s="1">
        <f>+'Ark1'!AB305</f>
        <v>1.7562562577392129</v>
      </c>
      <c r="AJ23" s="1">
        <f>+'Ark1'!AC305</f>
        <v>2.5443681318576621</v>
      </c>
      <c r="AK23" s="11">
        <f>+'Ark1'!AD305</f>
        <v>74.698947806740662</v>
      </c>
      <c r="AL23" s="11">
        <f>+'Ark1'!AE305</f>
        <v>38.556921684151611</v>
      </c>
      <c r="AM23" s="11">
        <f>+'Ark1'!AF305</f>
        <v>39.023429514980222</v>
      </c>
      <c r="AN23" s="90"/>
      <c r="AO23" s="11">
        <f>+'Ark1'!AF305</f>
        <v>39.023429514980222</v>
      </c>
      <c r="AP23" s="45"/>
      <c r="AQ23" s="5"/>
      <c r="AS23" s="13"/>
      <c r="AT23" s="13"/>
      <c r="AU23" s="11"/>
      <c r="AV23" s="11"/>
      <c r="AW23" s="11"/>
    </row>
    <row r="24" spans="1:49" ht="16.5" customHeight="1">
      <c r="A24" s="45"/>
      <c r="B24">
        <f>+'Ark1'!C306</f>
        <v>2023</v>
      </c>
      <c r="C24">
        <f>+'Ark1'!G306</f>
        <v>3</v>
      </c>
      <c r="D24" s="3" t="str">
        <f t="shared" si="6"/>
        <v>Midt</v>
      </c>
      <c r="E24" s="3">
        <f>+'Ark1'!H306</f>
        <v>2</v>
      </c>
      <c r="F24" s="3" t="s">
        <v>7</v>
      </c>
      <c r="G24">
        <f>+'Ark1'!Q306</f>
        <v>202</v>
      </c>
      <c r="I24">
        <f>+'Ark1'!R306</f>
        <v>354</v>
      </c>
      <c r="K24" s="199">
        <f>+'Ark1'!AG306</f>
        <v>46.09375</v>
      </c>
      <c r="M24" s="199">
        <f>+'Ark1'!AH306</f>
        <v>43.338978884739845</v>
      </c>
      <c r="N24" s="97"/>
      <c r="O24" s="93">
        <f>+'Ark1'!U306</f>
        <v>36.359322033898309</v>
      </c>
      <c r="Q24" s="180"/>
      <c r="R24" s="437">
        <f>+'Ark1'!AI306</f>
        <v>154</v>
      </c>
      <c r="S24" s="73"/>
      <c r="T24" s="149">
        <f>+'Ark1'!AJ306</f>
        <v>114.48376623376625</v>
      </c>
      <c r="U24" s="458"/>
      <c r="V24" s="149">
        <f>+'Ark1'!AK306</f>
        <v>23.134710986202808</v>
      </c>
      <c r="W24" s="96"/>
      <c r="X24" s="1">
        <f>+'Ark1'!S306</f>
        <v>7.3107344632768356</v>
      </c>
      <c r="Z24" s="1">
        <f>+'Ark1'!T306</f>
        <v>6.858757062146891</v>
      </c>
      <c r="AB24" s="11">
        <f>+'Ark1'!W306</f>
        <v>16.949152542372879</v>
      </c>
      <c r="AC24" s="71"/>
      <c r="AD24" s="11">
        <f>+'Ark1'!X306</f>
        <v>95.480225988700553</v>
      </c>
      <c r="AE24" s="11">
        <f>+'Ark1'!Y306</f>
        <v>80.225988700564983</v>
      </c>
      <c r="AF24" s="11">
        <f>+'Ark1'!Z306</f>
        <v>50.847457627118636</v>
      </c>
      <c r="AG24" s="73"/>
      <c r="AH24" s="93">
        <f>+'Ark1'!AA306</f>
        <v>13.630622950776623</v>
      </c>
      <c r="AI24" s="1">
        <f>+'Ark1'!AB306</f>
        <v>2.0624564429843737</v>
      </c>
      <c r="AJ24" s="1">
        <f>+'Ark1'!AC306</f>
        <v>1.9111166413087963</v>
      </c>
      <c r="AK24" s="11">
        <f>+'Ark1'!AD306</f>
        <v>74.521579023143772</v>
      </c>
      <c r="AL24" s="11">
        <f>+'Ark1'!AE306</f>
        <v>56.563584797393133</v>
      </c>
      <c r="AM24" s="11">
        <f>+'Ark1'!AF306</f>
        <v>58.662818732977293</v>
      </c>
      <c r="AN24" s="90"/>
      <c r="AO24" s="11">
        <f>+'Ark1'!AF306</f>
        <v>58.662818732977293</v>
      </c>
      <c r="AP24" s="45"/>
      <c r="AQ24" s="5"/>
      <c r="AS24" s="13"/>
      <c r="AT24" s="13"/>
      <c r="AU24" s="11"/>
      <c r="AV24" s="11"/>
      <c r="AW24" s="11"/>
    </row>
    <row r="25" spans="1:49" ht="16.5" customHeight="1">
      <c r="A25" s="45"/>
      <c r="B25">
        <f>+'Ark1'!C307</f>
        <v>2023</v>
      </c>
      <c r="C25">
        <f>+'Ark1'!G307</f>
        <v>4</v>
      </c>
      <c r="D25" s="3" t="str">
        <f t="shared" si="6"/>
        <v>Nord</v>
      </c>
      <c r="E25" s="3">
        <f>+'Ark1'!H307</f>
        <v>1</v>
      </c>
      <c r="F25" s="3" t="s">
        <v>76</v>
      </c>
      <c r="G25">
        <f>+'Ark1'!Q307</f>
        <v>275</v>
      </c>
      <c r="I25">
        <f>+'Ark1'!R307</f>
        <v>477</v>
      </c>
      <c r="K25" s="199">
        <f>+'Ark1'!AG307</f>
        <v>69.331395348837205</v>
      </c>
      <c r="M25" s="199">
        <f>+'Ark1'!AH307</f>
        <v>71.864184932114654</v>
      </c>
      <c r="N25" s="97"/>
      <c r="O25" s="93">
        <f>+'Ark1'!U307</f>
        <v>40.746540880503126</v>
      </c>
      <c r="Q25" s="180"/>
      <c r="R25" s="437">
        <f>+'Ark1'!AI307</f>
        <v>43</v>
      </c>
      <c r="S25" s="73"/>
      <c r="T25" s="149">
        <f>+'Ark1'!AJ307</f>
        <v>118.87209302325584</v>
      </c>
      <c r="U25" s="458"/>
      <c r="V25" s="149">
        <f>+'Ark1'!AK307</f>
        <v>24.420519498339296</v>
      </c>
      <c r="W25" s="96"/>
      <c r="X25" s="1">
        <f>+'Ark1'!S307</f>
        <v>7.9769392033542976</v>
      </c>
      <c r="Z25" s="1">
        <f>+'Ark1'!T307</f>
        <v>6.7442348008385764</v>
      </c>
      <c r="AB25" s="11">
        <f>+'Ark1'!W307</f>
        <v>20.335429769392036</v>
      </c>
      <c r="AC25" s="71"/>
      <c r="AD25" s="11">
        <f>+'Ark1'!X307</f>
        <v>99.161425576519932</v>
      </c>
      <c r="AE25" s="11">
        <f>+'Ark1'!Y307</f>
        <v>95.387840670859518</v>
      </c>
      <c r="AF25" s="11">
        <f>+'Ark1'!Z307</f>
        <v>69.182389937106919</v>
      </c>
      <c r="AG25" s="73"/>
      <c r="AH25" s="93">
        <f>+'Ark1'!AA307</f>
        <v>11.089915224684033</v>
      </c>
      <c r="AI25" s="1">
        <f>+'Ark1'!AB307</f>
        <v>2.1362138234381938</v>
      </c>
      <c r="AJ25" s="1">
        <f>+'Ark1'!AC307</f>
        <v>2.0664012031282653</v>
      </c>
      <c r="AK25" s="11">
        <f>+'Ark1'!AD307</f>
        <v>73.028027915875441</v>
      </c>
      <c r="AL25" s="11">
        <f>+'Ark1'!AE307</f>
        <v>39.678569526403265</v>
      </c>
      <c r="AM25" s="11">
        <f>+'Ark1'!AF307</f>
        <v>39.522368518655099</v>
      </c>
      <c r="AN25" s="90"/>
      <c r="AO25" s="11">
        <f>+'Ark1'!AF307</f>
        <v>39.522368518655099</v>
      </c>
      <c r="AP25" s="45"/>
      <c r="AQ25" s="5"/>
      <c r="AS25" s="13"/>
      <c r="AT25" s="13"/>
      <c r="AU25" s="11"/>
      <c r="AV25" s="11"/>
      <c r="AW25" s="11"/>
    </row>
    <row r="26" spans="1:49">
      <c r="A26" s="45"/>
      <c r="B26">
        <f>+'Ark1'!C308</f>
        <v>2023</v>
      </c>
      <c r="C26">
        <f>+'Ark1'!G308</f>
        <v>4</v>
      </c>
      <c r="D26" s="3" t="str">
        <f t="shared" si="6"/>
        <v>Nord</v>
      </c>
      <c r="E26" s="3">
        <f>+'Ark1'!H308</f>
        <v>2</v>
      </c>
      <c r="F26" s="3" t="s">
        <v>7</v>
      </c>
      <c r="G26">
        <f>+'Ark1'!Q308</f>
        <v>112</v>
      </c>
      <c r="I26">
        <f>+'Ark1'!R308</f>
        <v>211</v>
      </c>
      <c r="K26" s="199">
        <f>+'Ark1'!AG308</f>
        <v>30.668604651162795</v>
      </c>
      <c r="M26" s="199">
        <f>+'Ark1'!AH308</f>
        <v>28.135815067885353</v>
      </c>
      <c r="N26" s="97"/>
      <c r="O26" s="93">
        <f>+'Ark1'!U308</f>
        <v>36.063981042654035</v>
      </c>
      <c r="Q26" s="180"/>
      <c r="R26" s="437">
        <f>+'Ark1'!AI308</f>
        <v>0</v>
      </c>
      <c r="S26" s="73"/>
      <c r="T26" s="149">
        <f>+'Ark1'!AJ308</f>
        <v>0</v>
      </c>
      <c r="U26" s="458"/>
      <c r="V26" s="149">
        <f>+'Ark1'!AK308</f>
        <v>0</v>
      </c>
      <c r="W26" s="96"/>
      <c r="X26" s="1">
        <f>+'Ark1'!S308</f>
        <v>7.7345971563981024</v>
      </c>
      <c r="Z26" s="1">
        <f>+'Ark1'!T308</f>
        <v>6.4265402843601906</v>
      </c>
      <c r="AB26" s="11">
        <f>+'Ark1'!W308</f>
        <v>2.8436018957345968</v>
      </c>
      <c r="AC26" s="71"/>
      <c r="AD26" s="11">
        <f>+'Ark1'!X308</f>
        <v>96.682464454976284</v>
      </c>
      <c r="AE26" s="11">
        <f>+'Ark1'!Y308</f>
        <v>85.781990521327018</v>
      </c>
      <c r="AF26" s="11">
        <f>+'Ark1'!Z308</f>
        <v>48.341232227488142</v>
      </c>
      <c r="AG26" s="73"/>
      <c r="AH26" s="93">
        <f>+'Ark1'!AA308</f>
        <v>11.821437322078536</v>
      </c>
      <c r="AI26" s="1">
        <f>+'Ark1'!AB308</f>
        <v>1.6481174680307014</v>
      </c>
      <c r="AJ26" s="1">
        <f>+'Ark1'!AC308</f>
        <v>1.3658172464670513</v>
      </c>
      <c r="AK26" s="11">
        <f>+'Ark1'!AD308</f>
        <v>80.265942486267548</v>
      </c>
      <c r="AL26" s="11">
        <f>+'Ark1'!AE308</f>
        <v>21.599269716170969</v>
      </c>
      <c r="AM26" s="11">
        <f>+'Ark1'!AF308</f>
        <v>25.451519572942964</v>
      </c>
      <c r="AN26" s="90"/>
      <c r="AO26" s="11">
        <f>+'Ark1'!AF308</f>
        <v>25.451519572942964</v>
      </c>
      <c r="AP26" s="45"/>
      <c r="AS26" s="13"/>
      <c r="AT26" s="13"/>
      <c r="AU26" s="11"/>
      <c r="AV26" s="11"/>
      <c r="AW26" s="11"/>
    </row>
    <row r="27" spans="1:49" s="523" customForma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90"/>
      <c r="L27" s="90"/>
      <c r="M27" s="90"/>
      <c r="N27" s="90"/>
      <c r="O27" s="90"/>
      <c r="P27" s="90"/>
      <c r="Q27" s="90"/>
      <c r="R27" s="72"/>
      <c r="S27" s="72"/>
      <c r="T27" s="96"/>
      <c r="U27" s="96"/>
      <c r="V27" s="96"/>
      <c r="W27" s="90"/>
      <c r="X27" s="45"/>
      <c r="Y27" s="478"/>
      <c r="Z27" s="45"/>
      <c r="AA27" s="45"/>
      <c r="AB27" s="71"/>
      <c r="AC27" s="71"/>
      <c r="AD27" s="71"/>
      <c r="AE27" s="71"/>
      <c r="AF27" s="71"/>
      <c r="AG27" s="73"/>
      <c r="AH27" s="90"/>
      <c r="AI27" s="45"/>
      <c r="AJ27" s="45"/>
      <c r="AK27" s="71"/>
      <c r="AL27" s="71"/>
      <c r="AM27" s="71"/>
      <c r="AN27" s="90"/>
      <c r="AO27" s="71"/>
      <c r="AP27" s="45"/>
    </row>
    <row r="28" spans="1:49" ht="17.25" customHeight="1">
      <c r="A28" s="45"/>
      <c r="B28" s="52">
        <f>+'Ark1'!C309</f>
        <v>2022</v>
      </c>
      <c r="C28" s="52">
        <f>+'Ark1'!G309</f>
        <v>1</v>
      </c>
      <c r="D28" s="53" t="str">
        <f>+D19</f>
        <v>Øst</v>
      </c>
      <c r="E28" s="53">
        <f>+'Ark1'!H309</f>
        <v>1</v>
      </c>
      <c r="F28" s="53" t="s">
        <v>76</v>
      </c>
      <c r="G28" s="52">
        <f>+'Ark1'!Q309</f>
        <v>643</v>
      </c>
      <c r="H28" s="52"/>
      <c r="I28" s="52">
        <f>+'Ark1'!R309</f>
        <v>1078</v>
      </c>
      <c r="J28" s="52"/>
      <c r="K28" s="181">
        <f>+'Ark1'!AG309</f>
        <v>65.293761356753492</v>
      </c>
      <c r="L28" s="159"/>
      <c r="M28" s="181">
        <f>+'Ark1'!AH309</f>
        <v>66.52466409342874</v>
      </c>
      <c r="N28" s="97"/>
      <c r="O28" s="159">
        <f>+'Ark1'!U309</f>
        <v>44.870176252319105</v>
      </c>
      <c r="P28" s="159"/>
      <c r="Q28" s="180"/>
      <c r="R28" s="437">
        <f>+'Ark1'!AI309</f>
        <v>0</v>
      </c>
      <c r="S28" s="73"/>
      <c r="T28" s="149">
        <f>+'Ark1'!AJ309</f>
        <v>0</v>
      </c>
      <c r="U28" s="458"/>
      <c r="V28" s="149">
        <f>+'Ark1'!AK309</f>
        <v>0</v>
      </c>
      <c r="W28" s="96"/>
      <c r="X28" s="54">
        <f>+'Ark1'!S309</f>
        <v>7.8729128014842304</v>
      </c>
      <c r="Y28" s="487"/>
      <c r="Z28" s="54">
        <f>+'Ark1'!T309</f>
        <v>6.9313543599257876</v>
      </c>
      <c r="AA28" s="52"/>
      <c r="AB28" s="74">
        <f>+'Ark1'!W309</f>
        <v>17.532467532467535</v>
      </c>
      <c r="AC28" s="74"/>
      <c r="AD28" s="74">
        <f>+'Ark1'!X309</f>
        <v>99.814471243042647</v>
      </c>
      <c r="AE28" s="74">
        <f>+'Ark1'!Y309</f>
        <v>98.423005565862724</v>
      </c>
      <c r="AF28" s="74">
        <f>+'Ark1'!Z309</f>
        <v>79.128014842300544</v>
      </c>
      <c r="AG28" s="73"/>
      <c r="AH28" s="159">
        <f>+'Ark1'!AA309</f>
        <v>11.365098302738044</v>
      </c>
      <c r="AI28" s="54">
        <f>+'Ark1'!AB309</f>
        <v>1.8017691403362479</v>
      </c>
      <c r="AJ28" s="54">
        <f>+'Ark1'!AC309</f>
        <v>2.0419806090261226</v>
      </c>
      <c r="AK28" s="74">
        <f>+'Ark1'!AD309</f>
        <v>70.103042343012987</v>
      </c>
      <c r="AL28" s="74">
        <f>+'Ark1'!AE309</f>
        <v>41.303851590022575</v>
      </c>
      <c r="AM28" s="74">
        <f>+'Ark1'!AF309</f>
        <v>43.25590388873924</v>
      </c>
      <c r="AN28" s="90"/>
      <c r="AO28" s="74">
        <f>+'Ark1'!AF309</f>
        <v>43.25590388873924</v>
      </c>
      <c r="AP28" s="45"/>
      <c r="AQ28" s="5"/>
      <c r="AS28" s="13"/>
      <c r="AT28" s="13"/>
      <c r="AU28" s="11"/>
      <c r="AV28" s="11"/>
      <c r="AW28" s="11"/>
    </row>
    <row r="29" spans="1:49">
      <c r="A29" s="45"/>
      <c r="B29" s="52">
        <f>+'Ark1'!C310</f>
        <v>2022</v>
      </c>
      <c r="C29" s="52">
        <f>+'Ark1'!G310</f>
        <v>1</v>
      </c>
      <c r="D29" s="53" t="str">
        <f t="shared" ref="D29:D35" si="7">+D20</f>
        <v>Øst</v>
      </c>
      <c r="E29" s="53">
        <f>+'Ark1'!H310</f>
        <v>2</v>
      </c>
      <c r="F29" s="53" t="s">
        <v>7</v>
      </c>
      <c r="G29" s="52">
        <f>+'Ark1'!Q310</f>
        <v>374</v>
      </c>
      <c r="H29" s="52"/>
      <c r="I29" s="52">
        <f>+'Ark1'!R310</f>
        <v>573</v>
      </c>
      <c r="J29" s="52"/>
      <c r="K29" s="181">
        <f>+'Ark1'!AG310</f>
        <v>34.706238643246522</v>
      </c>
      <c r="L29" s="159"/>
      <c r="M29" s="181">
        <f>+'Ark1'!AH310</f>
        <v>33.475335906571253</v>
      </c>
      <c r="N29" s="97"/>
      <c r="O29" s="159">
        <f>+'Ark1'!U310</f>
        <v>42.478010471204222</v>
      </c>
      <c r="P29" s="159"/>
      <c r="Q29" s="180"/>
      <c r="R29" s="437">
        <f>+'Ark1'!AI310</f>
        <v>53</v>
      </c>
      <c r="S29" s="73"/>
      <c r="T29" s="149">
        <f>+'Ark1'!AJ310</f>
        <v>117.9396226415094</v>
      </c>
      <c r="U29" s="458"/>
      <c r="V29" s="149">
        <f>+'Ark1'!AK310</f>
        <v>24.845546098274376</v>
      </c>
      <c r="W29" s="96"/>
      <c r="X29" s="54">
        <f>+'Ark1'!S310</f>
        <v>7.9057591623036636</v>
      </c>
      <c r="Y29" s="487"/>
      <c r="Z29" s="54">
        <f>+'Ark1'!T310</f>
        <v>7.3542757417102989</v>
      </c>
      <c r="AA29" s="52"/>
      <c r="AB29" s="74">
        <f>+'Ark1'!W310</f>
        <v>24.607329842931936</v>
      </c>
      <c r="AC29" s="74"/>
      <c r="AD29" s="74">
        <f>+'Ark1'!X310</f>
        <v>99.30191972076787</v>
      </c>
      <c r="AE29" s="74">
        <f>+'Ark1'!Y310</f>
        <v>95.811518324607334</v>
      </c>
      <c r="AF29" s="74">
        <f>+'Ark1'!Z310</f>
        <v>71.378708551483442</v>
      </c>
      <c r="AG29" s="73"/>
      <c r="AH29" s="159">
        <f>+'Ark1'!AA310</f>
        <v>11.943168429379275</v>
      </c>
      <c r="AI29" s="54">
        <f>+'Ark1'!AB310</f>
        <v>1.8780030028785764</v>
      </c>
      <c r="AJ29" s="54">
        <f>+'Ark1'!AC310</f>
        <v>2.0959039353380335</v>
      </c>
      <c r="AK29" s="74">
        <f>+'Ark1'!AD310</f>
        <v>71.424042690926186</v>
      </c>
      <c r="AL29" s="74">
        <f>+'Ark1'!AE310</f>
        <v>46.133160833983034</v>
      </c>
      <c r="AM29" s="74">
        <f>+'Ark1'!AF310</f>
        <v>41.550664731305929</v>
      </c>
      <c r="AN29" s="90"/>
      <c r="AO29" s="74">
        <f>+'Ark1'!AF310</f>
        <v>41.550664731305929</v>
      </c>
      <c r="AP29" s="45"/>
      <c r="AS29" s="13"/>
      <c r="AT29" s="13"/>
      <c r="AU29" s="11"/>
      <c r="AV29" s="11"/>
      <c r="AW29" s="11"/>
    </row>
    <row r="30" spans="1:49">
      <c r="A30" s="45"/>
      <c r="B30" s="52">
        <f>+'Ark1'!C311</f>
        <v>2022</v>
      </c>
      <c r="C30" s="52">
        <f>+'Ark1'!G311</f>
        <v>2</v>
      </c>
      <c r="D30" s="53" t="str">
        <f t="shared" si="7"/>
        <v>Vest</v>
      </c>
      <c r="E30" s="53">
        <f>+'Ark1'!H311</f>
        <v>1</v>
      </c>
      <c r="F30" s="53" t="s">
        <v>76</v>
      </c>
      <c r="G30" s="52">
        <f>+'Ark1'!Q311</f>
        <v>972</v>
      </c>
      <c r="H30" s="52"/>
      <c r="I30" s="52">
        <f>+'Ark1'!R311</f>
        <v>1445</v>
      </c>
      <c r="J30" s="52"/>
      <c r="K30" s="181">
        <f>+'Ark1'!AG311</f>
        <v>66.898148148148138</v>
      </c>
      <c r="L30" s="159"/>
      <c r="M30" s="181">
        <f>+'Ark1'!AH311</f>
        <v>65.943535863873223</v>
      </c>
      <c r="N30" s="97"/>
      <c r="O30" s="159">
        <f>+'Ark1'!U311</f>
        <v>43.676096885813209</v>
      </c>
      <c r="P30" s="159"/>
      <c r="Q30" s="180"/>
      <c r="R30" s="437">
        <f>+'Ark1'!AI311</f>
        <v>0</v>
      </c>
      <c r="S30" s="73"/>
      <c r="T30" s="149">
        <f>+'Ark1'!AJ311</f>
        <v>0</v>
      </c>
      <c r="U30" s="458"/>
      <c r="V30" s="149">
        <f>+'Ark1'!AK311</f>
        <v>0</v>
      </c>
      <c r="W30" s="96"/>
      <c r="X30" s="54">
        <f>+'Ark1'!S311</f>
        <v>8.2013840830449851</v>
      </c>
      <c r="Y30" s="487"/>
      <c r="Z30" s="54">
        <f>+'Ark1'!T311</f>
        <v>6.8477508650519026</v>
      </c>
      <c r="AA30" s="52"/>
      <c r="AB30" s="74">
        <f>+'Ark1'!W311</f>
        <v>20.761245674740476</v>
      </c>
      <c r="AC30" s="74"/>
      <c r="AD30" s="74">
        <f>+'Ark1'!X311</f>
        <v>98.892733564013838</v>
      </c>
      <c r="AE30" s="74">
        <f>+'Ark1'!Y311</f>
        <v>93.287197231833943</v>
      </c>
      <c r="AF30" s="74">
        <f>+'Ark1'!Z311</f>
        <v>74.18685121107265</v>
      </c>
      <c r="AG30" s="73"/>
      <c r="AH30" s="159">
        <f>+'Ark1'!AA311</f>
        <v>13.073066471957828</v>
      </c>
      <c r="AI30" s="54">
        <f>+'Ark1'!AB311</f>
        <v>1.7776772745969984</v>
      </c>
      <c r="AJ30" s="54">
        <f>+'Ark1'!AC311</f>
        <v>2.0841310438232914</v>
      </c>
      <c r="AK30" s="74">
        <f>+'Ark1'!AD311</f>
        <v>73.658744854690681</v>
      </c>
      <c r="AL30" s="74">
        <f>+'Ark1'!AE311</f>
        <v>47.984574825295248</v>
      </c>
      <c r="AM30" s="74">
        <f>+'Ark1'!AF311</f>
        <v>45.264965973553529</v>
      </c>
      <c r="AN30" s="90"/>
      <c r="AO30" s="74">
        <f>+'Ark1'!AF311</f>
        <v>45.264965973553529</v>
      </c>
      <c r="AP30" s="45"/>
      <c r="AS30" s="13"/>
      <c r="AT30" s="13"/>
      <c r="AU30" s="11"/>
      <c r="AV30" s="11"/>
      <c r="AW30" s="11"/>
    </row>
    <row r="31" spans="1:49" ht="21">
      <c r="A31" s="45"/>
      <c r="B31" s="52">
        <f>+'Ark1'!C312</f>
        <v>2022</v>
      </c>
      <c r="C31" s="52">
        <f>+'Ark1'!G312</f>
        <v>2</v>
      </c>
      <c r="D31" s="53" t="str">
        <f t="shared" si="7"/>
        <v>Vest</v>
      </c>
      <c r="E31" s="53">
        <f>+'Ark1'!H312</f>
        <v>2</v>
      </c>
      <c r="F31" s="53" t="s">
        <v>7</v>
      </c>
      <c r="G31" s="52">
        <f>+'Ark1'!Q312</f>
        <v>502</v>
      </c>
      <c r="H31" s="52"/>
      <c r="I31" s="52">
        <f>+'Ark1'!R312</f>
        <v>715</v>
      </c>
      <c r="J31" s="52"/>
      <c r="K31" s="181">
        <f>+'Ark1'!AG312</f>
        <v>33.101851851851855</v>
      </c>
      <c r="L31" s="159"/>
      <c r="M31" s="181">
        <f>+'Ark1'!AH312</f>
        <v>34.056464136126763</v>
      </c>
      <c r="N31" s="97"/>
      <c r="O31" s="159">
        <f>+'Ark1'!U312</f>
        <v>45.586153846153842</v>
      </c>
      <c r="P31" s="159"/>
      <c r="Q31" s="180"/>
      <c r="R31" s="437">
        <f>+'Ark1'!AI312</f>
        <v>280</v>
      </c>
      <c r="S31" s="73"/>
      <c r="T31" s="149">
        <f>+'Ark1'!AJ312</f>
        <v>120.0878571428572</v>
      </c>
      <c r="U31" s="458"/>
      <c r="V31" s="149">
        <f>+'Ark1'!AK312</f>
        <v>25.506565600038904</v>
      </c>
      <c r="W31" s="96"/>
      <c r="X31" s="54">
        <f>+'Ark1'!S312</f>
        <v>8.6657342657342689</v>
      </c>
      <c r="Y31" s="487"/>
      <c r="Z31" s="54">
        <f>+'Ark1'!T312</f>
        <v>7.8223776223776236</v>
      </c>
      <c r="AA31" s="52"/>
      <c r="AB31" s="74">
        <f>+'Ark1'!W312</f>
        <v>31.328671328671327</v>
      </c>
      <c r="AC31" s="74"/>
      <c r="AD31" s="74">
        <f>+'Ark1'!X312</f>
        <v>99.580419580419559</v>
      </c>
      <c r="AE31" s="74">
        <f>+'Ark1'!Y312</f>
        <v>96.223776223776241</v>
      </c>
      <c r="AF31" s="74">
        <f>+'Ark1'!Z312</f>
        <v>76.363636363636346</v>
      </c>
      <c r="AG31" s="73"/>
      <c r="AH31" s="159">
        <f>+'Ark1'!AA312</f>
        <v>13.061464857667461</v>
      </c>
      <c r="AI31" s="54">
        <f>+'Ark1'!AB312</f>
        <v>1.7609241413198975</v>
      </c>
      <c r="AJ31" s="54">
        <f>+'Ark1'!AC312</f>
        <v>2.0382502979226462</v>
      </c>
      <c r="AK31" s="74">
        <f>+'Ark1'!AD312</f>
        <v>70.862053614755268</v>
      </c>
      <c r="AL31" s="74">
        <f>+'Ark1'!AE312</f>
        <v>45.391597474300312</v>
      </c>
      <c r="AM31" s="74">
        <f>+'Ark1'!AF312</f>
        <v>46.742670236164962</v>
      </c>
      <c r="AN31" s="90"/>
      <c r="AO31" s="74">
        <f>+'Ark1'!AF312</f>
        <v>46.742670236164962</v>
      </c>
      <c r="AP31" s="45"/>
      <c r="AS31" s="55"/>
      <c r="AT31" s="55"/>
      <c r="AU31" s="11"/>
      <c r="AV31" s="11"/>
      <c r="AW31" s="11"/>
    </row>
    <row r="32" spans="1:49">
      <c r="A32" s="45"/>
      <c r="B32" s="52">
        <f>+'Ark1'!C313</f>
        <v>2022</v>
      </c>
      <c r="C32" s="52">
        <f>+'Ark1'!G313</f>
        <v>3</v>
      </c>
      <c r="D32" s="53" t="str">
        <f t="shared" si="7"/>
        <v>Midt</v>
      </c>
      <c r="E32" s="53">
        <f>+'Ark1'!H313</f>
        <v>1</v>
      </c>
      <c r="F32" s="53" t="s">
        <v>76</v>
      </c>
      <c r="G32" s="52">
        <f>+'Ark1'!Q313</f>
        <v>308</v>
      </c>
      <c r="H32" s="52"/>
      <c r="I32" s="52">
        <f>+'Ark1'!R313</f>
        <v>459</v>
      </c>
      <c r="J32" s="52"/>
      <c r="K32" s="181">
        <f>+'Ark1'!AG313</f>
        <v>56.806930693069312</v>
      </c>
      <c r="L32" s="159"/>
      <c r="M32" s="181">
        <f>+'Ark1'!AH313</f>
        <v>59.533659495886972</v>
      </c>
      <c r="N32" s="97"/>
      <c r="O32" s="159">
        <f>+'Ark1'!U313</f>
        <v>43.265795206971674</v>
      </c>
      <c r="P32" s="159"/>
      <c r="Q32" s="180"/>
      <c r="R32" s="437">
        <f>+'Ark1'!AI313</f>
        <v>0</v>
      </c>
      <c r="S32" s="73"/>
      <c r="T32" s="149">
        <f>+'Ark1'!AJ313</f>
        <v>0</v>
      </c>
      <c r="U32" s="458"/>
      <c r="V32" s="149">
        <f>+'Ark1'!AK313</f>
        <v>0</v>
      </c>
      <c r="W32" s="96"/>
      <c r="X32" s="54">
        <f>+'Ark1'!S313</f>
        <v>8.137254901960782</v>
      </c>
      <c r="Y32" s="487"/>
      <c r="Z32" s="54">
        <f>+'Ark1'!T313</f>
        <v>7.20479302832244</v>
      </c>
      <c r="AA32" s="52"/>
      <c r="AB32" s="74">
        <f>+'Ark1'!W313</f>
        <v>21.350762527233112</v>
      </c>
      <c r="AC32" s="74"/>
      <c r="AD32" s="74">
        <f>+'Ark1'!X313</f>
        <v>99.782135076252771</v>
      </c>
      <c r="AE32" s="74">
        <f>+'Ark1'!Y313</f>
        <v>97.603485838779918</v>
      </c>
      <c r="AF32" s="74">
        <f>+'Ark1'!Z313</f>
        <v>73.420479302832263</v>
      </c>
      <c r="AG32" s="73"/>
      <c r="AH32" s="159">
        <f>+'Ark1'!AA313</f>
        <v>11.904327492079153</v>
      </c>
      <c r="AI32" s="54">
        <f>+'Ark1'!AB313</f>
        <v>1.7291257007047345</v>
      </c>
      <c r="AJ32" s="54">
        <f>+'Ark1'!AC313</f>
        <v>1.771690633903326</v>
      </c>
      <c r="AK32" s="74">
        <f>+'Ark1'!AD313</f>
        <v>67.112543411280399</v>
      </c>
      <c r="AL32" s="74">
        <f>+'Ark1'!AE313</f>
        <v>39.213350246563508</v>
      </c>
      <c r="AM32" s="74">
        <f>+'Ark1'!AF313</f>
        <v>38.62345266833956</v>
      </c>
      <c r="AN32" s="90"/>
      <c r="AO32" s="74">
        <f>+'Ark1'!AF313</f>
        <v>38.62345266833956</v>
      </c>
      <c r="AP32" s="45"/>
      <c r="AQ32" s="4"/>
    </row>
    <row r="33" spans="1:49">
      <c r="A33" s="45"/>
      <c r="B33" s="52">
        <f>+'Ark1'!C314</f>
        <v>2022</v>
      </c>
      <c r="C33" s="52">
        <f>+'Ark1'!G314</f>
        <v>3</v>
      </c>
      <c r="D33" s="53" t="str">
        <f t="shared" si="7"/>
        <v>Midt</v>
      </c>
      <c r="E33" s="53">
        <f>+'Ark1'!H314</f>
        <v>2</v>
      </c>
      <c r="F33" s="53" t="s">
        <v>7</v>
      </c>
      <c r="G33" s="52">
        <f>+'Ark1'!Q314</f>
        <v>213</v>
      </c>
      <c r="H33" s="52"/>
      <c r="I33" s="52">
        <f>+'Ark1'!R314</f>
        <v>349</v>
      </c>
      <c r="J33" s="52"/>
      <c r="K33" s="181">
        <f>+'Ark1'!AG314</f>
        <v>43.193069306930695</v>
      </c>
      <c r="L33" s="159"/>
      <c r="M33" s="181">
        <f>+'Ark1'!AH314</f>
        <v>40.466340504113006</v>
      </c>
      <c r="N33" s="97"/>
      <c r="O33" s="159">
        <f>+'Ark1'!U314</f>
        <v>38.677936962750721</v>
      </c>
      <c r="P33" s="159"/>
      <c r="Q33" s="180"/>
      <c r="R33" s="437">
        <f>+'Ark1'!AI314</f>
        <v>49</v>
      </c>
      <c r="S33" s="73"/>
      <c r="T33" s="149">
        <f>+'Ark1'!AJ314</f>
        <v>113.3142857142857</v>
      </c>
      <c r="U33" s="458"/>
      <c r="V33" s="149">
        <f>+'Ark1'!AK314</f>
        <v>24.56924539972502</v>
      </c>
      <c r="W33" s="96"/>
      <c r="X33" s="54">
        <f>+'Ark1'!S314</f>
        <v>7.4441260744985644</v>
      </c>
      <c r="Y33" s="487"/>
      <c r="Z33" s="54">
        <f>+'Ark1'!T314</f>
        <v>7.2148997134670498</v>
      </c>
      <c r="AA33" s="52"/>
      <c r="AB33" s="74">
        <f>+'Ark1'!W314</f>
        <v>23.209169054441265</v>
      </c>
      <c r="AC33" s="74"/>
      <c r="AD33" s="74">
        <f>+'Ark1'!X314</f>
        <v>98.280802292263616</v>
      </c>
      <c r="AE33" s="74">
        <f>+'Ark1'!Y314</f>
        <v>89.684813753581651</v>
      </c>
      <c r="AF33" s="74">
        <f>+'Ark1'!Z314</f>
        <v>57.879656160458445</v>
      </c>
      <c r="AG33" s="73"/>
      <c r="AH33" s="159">
        <f>+'Ark1'!AA314</f>
        <v>12.364532430283049</v>
      </c>
      <c r="AI33" s="54">
        <f>+'Ark1'!AB314</f>
        <v>1.7346630090247683</v>
      </c>
      <c r="AJ33" s="54">
        <f>+'Ark1'!AC314</f>
        <v>1.8379028486457287</v>
      </c>
      <c r="AK33" s="74">
        <f>+'Ark1'!AD314</f>
        <v>73.259665371562491</v>
      </c>
      <c r="AL33" s="74">
        <f>+'Ark1'!AE314</f>
        <v>43.687717442481848</v>
      </c>
      <c r="AM33" s="74">
        <f>+'Ark1'!AF314</f>
        <v>54.795685501560008</v>
      </c>
      <c r="AN33" s="90"/>
      <c r="AO33" s="74">
        <f>+'Ark1'!AF314</f>
        <v>54.795685501560008</v>
      </c>
      <c r="AP33" s="45"/>
      <c r="AQ33" s="18"/>
      <c r="AS33" s="1"/>
      <c r="AT33" s="5"/>
    </row>
    <row r="34" spans="1:49">
      <c r="A34" s="45"/>
      <c r="B34" s="52">
        <f>+'Ark1'!C315</f>
        <v>2022</v>
      </c>
      <c r="C34" s="52">
        <f>+'Ark1'!G315</f>
        <v>4</v>
      </c>
      <c r="D34" s="53" t="str">
        <f t="shared" si="7"/>
        <v>Nord</v>
      </c>
      <c r="E34" s="53">
        <f>+'Ark1'!H315</f>
        <v>1</v>
      </c>
      <c r="F34" s="53" t="s">
        <v>76</v>
      </c>
      <c r="G34" s="52">
        <f>+'Ark1'!Q315</f>
        <v>290</v>
      </c>
      <c r="H34" s="52"/>
      <c r="I34" s="52">
        <f>+'Ark1'!R315</f>
        <v>491</v>
      </c>
      <c r="J34" s="52"/>
      <c r="K34" s="181">
        <f>+'Ark1'!AG315</f>
        <v>68.575418994413397</v>
      </c>
      <c r="L34" s="159"/>
      <c r="M34" s="181">
        <f>+'Ark1'!AH315</f>
        <v>70.087826300768285</v>
      </c>
      <c r="N34" s="97"/>
      <c r="O34" s="159">
        <f>+'Ark1'!U315</f>
        <v>41.682729124236275</v>
      </c>
      <c r="P34" s="159"/>
      <c r="Q34" s="180"/>
      <c r="R34" s="437">
        <f>+'Ark1'!AI315</f>
        <v>10</v>
      </c>
      <c r="S34" s="73"/>
      <c r="T34" s="149">
        <f>+'Ark1'!AJ315</f>
        <v>118.51</v>
      </c>
      <c r="U34" s="458"/>
      <c r="V34" s="149">
        <f>+'Ark1'!AK315</f>
        <v>24.103182066901834</v>
      </c>
      <c r="W34" s="96"/>
      <c r="X34" s="54">
        <f>+'Ark1'!S315</f>
        <v>7.9307535641547853</v>
      </c>
      <c r="Y34" s="487"/>
      <c r="Z34" s="54">
        <f>+'Ark1'!T315</f>
        <v>6.4480651731160883</v>
      </c>
      <c r="AA34" s="52"/>
      <c r="AB34" s="74">
        <f>+'Ark1'!W315</f>
        <v>16.4969450101833</v>
      </c>
      <c r="AC34" s="74"/>
      <c r="AD34" s="74">
        <f>+'Ark1'!X315</f>
        <v>99.389002036659846</v>
      </c>
      <c r="AE34" s="74">
        <f>+'Ark1'!Y315</f>
        <v>94.297352342158817</v>
      </c>
      <c r="AF34" s="74">
        <f>+'Ark1'!Z315</f>
        <v>70.264765784114019</v>
      </c>
      <c r="AG34" s="73"/>
      <c r="AH34" s="159">
        <f>+'Ark1'!AA315</f>
        <v>11.822841707244873</v>
      </c>
      <c r="AI34" s="54">
        <f>+'Ark1'!AB315</f>
        <v>2.1242684717530498</v>
      </c>
      <c r="AJ34" s="54">
        <f>+'Ark1'!AC315</f>
        <v>2.0766501606785277</v>
      </c>
      <c r="AK34" s="74">
        <f>+'Ark1'!AD315</f>
        <v>72.560332620252254</v>
      </c>
      <c r="AL34" s="74">
        <f>+'Ark1'!AE315</f>
        <v>41.780302607822243</v>
      </c>
      <c r="AM34" s="74">
        <f>+'Ark1'!AF315</f>
        <v>43.270697874510503</v>
      </c>
      <c r="AN34" s="90"/>
      <c r="AO34" s="74">
        <f>+'Ark1'!AF315</f>
        <v>43.270697874510503</v>
      </c>
      <c r="AP34" s="45"/>
      <c r="AQ34" s="18"/>
    </row>
    <row r="35" spans="1:49">
      <c r="A35" s="45"/>
      <c r="B35" s="52">
        <f>+'Ark1'!C316</f>
        <v>2022</v>
      </c>
      <c r="C35" s="52">
        <f>+'Ark1'!G316</f>
        <v>4</v>
      </c>
      <c r="D35" s="53" t="str">
        <f t="shared" si="7"/>
        <v>Nord</v>
      </c>
      <c r="E35" s="53">
        <f>+'Ark1'!H316</f>
        <v>2</v>
      </c>
      <c r="F35" s="53" t="s">
        <v>7</v>
      </c>
      <c r="G35" s="52">
        <f>+'Ark1'!Q316</f>
        <v>116</v>
      </c>
      <c r="H35" s="52"/>
      <c r="I35" s="52">
        <f>+'Ark1'!R316</f>
        <v>225</v>
      </c>
      <c r="J35" s="52"/>
      <c r="K35" s="181">
        <f>+'Ark1'!AG316</f>
        <v>31.4245810055866</v>
      </c>
      <c r="L35" s="159"/>
      <c r="M35" s="181">
        <f>+'Ark1'!AH316</f>
        <v>29.912173699231719</v>
      </c>
      <c r="N35" s="97"/>
      <c r="O35" s="159">
        <f>+'Ark1'!U316</f>
        <v>38.820444444444448</v>
      </c>
      <c r="P35" s="159"/>
      <c r="Q35" s="180"/>
      <c r="R35" s="437">
        <f>+'Ark1'!AI316</f>
        <v>0</v>
      </c>
      <c r="S35" s="73"/>
      <c r="T35" s="149">
        <f>+'Ark1'!AJ316</f>
        <v>0</v>
      </c>
      <c r="U35" s="458"/>
      <c r="V35" s="149">
        <f>+'Ark1'!AK316</f>
        <v>0</v>
      </c>
      <c r="W35" s="96"/>
      <c r="X35" s="54">
        <f>+'Ark1'!S316</f>
        <v>8.1244444444444444</v>
      </c>
      <c r="Y35" s="487"/>
      <c r="Z35" s="54">
        <f>+'Ark1'!T316</f>
        <v>7.0666666666666647</v>
      </c>
      <c r="AA35" s="52"/>
      <c r="AB35" s="74">
        <f>+'Ark1'!W316</f>
        <v>17.333333333333329</v>
      </c>
      <c r="AC35" s="74"/>
      <c r="AD35" s="74">
        <f>+'Ark1'!X316</f>
        <v>97.333333333333314</v>
      </c>
      <c r="AE35" s="74">
        <f>+'Ark1'!Y316</f>
        <v>90.222222222222229</v>
      </c>
      <c r="AF35" s="74">
        <f>+'Ark1'!Z316</f>
        <v>60.888888888888879</v>
      </c>
      <c r="AG35" s="73"/>
      <c r="AH35" s="159">
        <f>+'Ark1'!AA316</f>
        <v>12.528226966078689</v>
      </c>
      <c r="AI35" s="54">
        <f>+'Ark1'!AB316</f>
        <v>2.2395590394892535</v>
      </c>
      <c r="AJ35" s="54">
        <f>+'Ark1'!AC316</f>
        <v>1.7713773674115236</v>
      </c>
      <c r="AK35" s="74">
        <f>+'Ark1'!AD316</f>
        <v>69.934091119583115</v>
      </c>
      <c r="AL35" s="74">
        <f>+'Ark1'!AE316</f>
        <v>49.799105589954543</v>
      </c>
      <c r="AM35" s="74">
        <f>+'Ark1'!AF316</f>
        <v>48.973122939457184</v>
      </c>
      <c r="AN35" s="90"/>
      <c r="AO35" s="74">
        <f>+'Ark1'!AF316</f>
        <v>48.973122939457184</v>
      </c>
      <c r="AP35" s="45"/>
      <c r="AQ35" s="18"/>
    </row>
    <row r="36" spans="1:49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90"/>
      <c r="L36" s="90"/>
      <c r="M36" s="90"/>
      <c r="N36" s="90"/>
      <c r="O36" s="90"/>
      <c r="P36" s="90"/>
      <c r="Q36" s="90"/>
      <c r="R36" s="72"/>
      <c r="S36" s="72"/>
      <c r="T36" s="96"/>
      <c r="U36" s="96"/>
      <c r="V36" s="96"/>
      <c r="W36" s="90"/>
      <c r="X36" s="45"/>
      <c r="Y36" s="478"/>
      <c r="Z36" s="45"/>
      <c r="AA36" s="45"/>
      <c r="AB36" s="71"/>
      <c r="AC36" s="71"/>
      <c r="AD36" s="71"/>
      <c r="AE36" s="71"/>
      <c r="AF36" s="71"/>
      <c r="AG36" s="73"/>
      <c r="AH36" s="90"/>
      <c r="AI36" s="45"/>
      <c r="AJ36" s="45"/>
      <c r="AK36" s="71"/>
      <c r="AL36" s="71"/>
      <c r="AM36" s="71"/>
      <c r="AN36" s="90"/>
      <c r="AO36" s="71"/>
      <c r="AP36" s="45"/>
    </row>
    <row r="37" spans="1:49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90"/>
      <c r="L37" s="90"/>
      <c r="M37" s="90"/>
      <c r="N37" s="90"/>
      <c r="O37" s="90"/>
      <c r="P37" s="90"/>
      <c r="Q37" s="90"/>
      <c r="R37" s="72"/>
      <c r="S37" s="72"/>
      <c r="T37" s="96"/>
      <c r="U37" s="96"/>
      <c r="V37" s="96"/>
      <c r="W37" s="90"/>
      <c r="X37" s="45"/>
      <c r="Y37" s="478"/>
      <c r="Z37" s="45"/>
      <c r="AA37" s="45"/>
      <c r="AB37" s="71"/>
      <c r="AC37" s="71"/>
      <c r="AD37" s="71"/>
      <c r="AE37" s="71"/>
      <c r="AF37" s="71"/>
      <c r="AG37" s="71"/>
      <c r="AH37" s="90"/>
      <c r="AI37" s="45"/>
      <c r="AJ37" s="45"/>
      <c r="AK37" s="71"/>
      <c r="AL37" s="71"/>
      <c r="AM37" s="71"/>
      <c r="AN37" s="90"/>
      <c r="AO37" s="71"/>
      <c r="AP37" s="45"/>
    </row>
    <row r="38" spans="1:49">
      <c r="G38" s="14"/>
      <c r="H38" s="14"/>
      <c r="I38" s="14"/>
      <c r="J38" s="14"/>
      <c r="K38" s="161"/>
      <c r="X38" s="3"/>
      <c r="Z38" s="3"/>
      <c r="AC38" s="207"/>
      <c r="AJ38" s="1"/>
      <c r="AP38" s="1"/>
      <c r="AQ38" s="1"/>
      <c r="AR38" s="1"/>
      <c r="AS38" s="1"/>
      <c r="AT38" s="1"/>
      <c r="AU38" s="1"/>
      <c r="AV38" s="1"/>
    </row>
    <row r="39" spans="1:49">
      <c r="G39" s="14"/>
      <c r="H39" s="14"/>
      <c r="I39" s="14"/>
      <c r="J39" s="14"/>
      <c r="K39" s="161"/>
      <c r="L39" s="161"/>
      <c r="X39" s="3"/>
      <c r="Z39" s="3"/>
      <c r="AC39" s="207"/>
      <c r="AJ39" s="1"/>
      <c r="AP39" s="1"/>
      <c r="AQ39" s="1"/>
      <c r="AR39" s="1"/>
      <c r="AS39" s="1"/>
      <c r="AT39" s="1"/>
      <c r="AU39" s="1"/>
      <c r="AV39" s="1"/>
      <c r="AW39" s="14"/>
    </row>
    <row r="40" spans="1:49">
      <c r="G40" s="14"/>
      <c r="H40" s="14"/>
      <c r="I40" s="14"/>
      <c r="J40" s="14"/>
      <c r="K40" s="161"/>
      <c r="L40" s="161"/>
      <c r="X40" s="3"/>
      <c r="Z40" s="3"/>
      <c r="AC40" s="207"/>
      <c r="AJ40" s="1"/>
      <c r="AP40" s="1"/>
      <c r="AQ40" s="1"/>
      <c r="AR40" s="1"/>
      <c r="AS40" s="1"/>
      <c r="AT40" s="1"/>
      <c r="AU40" s="1"/>
      <c r="AV40" s="1"/>
      <c r="AW40" s="14"/>
    </row>
    <row r="41" spans="1:49">
      <c r="G41" s="14"/>
      <c r="H41" s="14"/>
      <c r="I41" s="14"/>
      <c r="J41" s="14"/>
      <c r="K41" s="161"/>
      <c r="L41" s="161"/>
      <c r="X41" s="3"/>
      <c r="Z41" s="3"/>
      <c r="AC41" s="207"/>
      <c r="AJ41" s="1"/>
      <c r="AP41" s="1"/>
      <c r="AQ41" s="1"/>
      <c r="AR41" s="1"/>
      <c r="AS41" s="1"/>
      <c r="AT41" s="1"/>
      <c r="AU41" s="1"/>
      <c r="AV41" s="1"/>
      <c r="AW41" s="14"/>
    </row>
    <row r="42" spans="1:49">
      <c r="G42" s="14"/>
      <c r="H42" s="14"/>
      <c r="I42" s="14"/>
      <c r="J42" s="14"/>
      <c r="K42" s="161"/>
      <c r="L42" s="161"/>
      <c r="X42" s="3"/>
      <c r="Z42" s="3"/>
      <c r="AC42" s="207"/>
      <c r="AJ42" s="1"/>
      <c r="AP42" s="1"/>
      <c r="AQ42" s="1"/>
      <c r="AR42" s="1"/>
      <c r="AS42" s="1"/>
      <c r="AT42" s="1"/>
      <c r="AU42" s="1"/>
      <c r="AV42" s="1"/>
      <c r="AW42" s="14"/>
    </row>
    <row r="43" spans="1:49">
      <c r="G43" s="14"/>
      <c r="H43" s="14"/>
      <c r="I43" s="14"/>
      <c r="J43" s="14"/>
      <c r="K43" s="161"/>
      <c r="L43" s="161"/>
      <c r="X43" s="3"/>
      <c r="Z43" s="3"/>
      <c r="AC43" s="207"/>
      <c r="AJ43" s="1"/>
      <c r="AP43" s="1"/>
      <c r="AQ43" s="1"/>
      <c r="AR43" s="1"/>
      <c r="AS43" s="1"/>
      <c r="AT43" s="1"/>
      <c r="AU43" s="1"/>
      <c r="AV43" s="1"/>
      <c r="AW43" s="14"/>
    </row>
    <row r="44" spans="1:49">
      <c r="G44" s="14"/>
      <c r="H44" s="14"/>
      <c r="I44" s="14"/>
      <c r="J44" s="14"/>
      <c r="K44" s="161"/>
      <c r="L44" s="161"/>
      <c r="X44" s="3"/>
      <c r="Z44" s="3"/>
      <c r="AC44" s="207"/>
      <c r="AJ44" s="1"/>
      <c r="AP44" s="1"/>
      <c r="AQ44" s="1"/>
      <c r="AR44" s="1"/>
      <c r="AS44" s="1"/>
      <c r="AT44" s="1"/>
      <c r="AU44" s="1"/>
      <c r="AV44" s="1"/>
      <c r="AW44" s="14"/>
    </row>
    <row r="45" spans="1:49">
      <c r="G45" s="14"/>
      <c r="H45" s="14"/>
      <c r="I45" s="14"/>
      <c r="J45" s="14"/>
      <c r="K45" s="161"/>
      <c r="L45" s="161"/>
      <c r="X45" s="3"/>
      <c r="Z45" s="3"/>
      <c r="AC45" s="207"/>
      <c r="AJ45" s="1"/>
      <c r="AP45" s="1"/>
      <c r="AQ45" s="1"/>
      <c r="AR45" s="1"/>
      <c r="AS45" s="1"/>
      <c r="AT45" s="1"/>
      <c r="AU45" s="1"/>
      <c r="AV45" s="1"/>
      <c r="AW45" s="14"/>
    </row>
    <row r="46" spans="1:49">
      <c r="G46" s="14"/>
      <c r="H46" s="14"/>
      <c r="I46" s="14"/>
      <c r="J46" s="14"/>
      <c r="K46" s="161"/>
      <c r="L46" s="161"/>
      <c r="X46" s="3"/>
      <c r="Z46" s="3"/>
      <c r="AC46" s="207"/>
      <c r="AJ46" s="1"/>
      <c r="AP46" s="1"/>
      <c r="AQ46" s="1"/>
      <c r="AR46" s="1"/>
      <c r="AS46" s="1"/>
      <c r="AT46" s="1"/>
      <c r="AU46" s="1"/>
      <c r="AV46" s="1"/>
      <c r="AW46" s="14"/>
    </row>
    <row r="47" spans="1:49">
      <c r="G47" s="14"/>
      <c r="H47" s="14"/>
      <c r="I47" s="14"/>
      <c r="J47" s="14"/>
      <c r="K47" s="161"/>
      <c r="L47" s="161"/>
      <c r="X47" s="3"/>
      <c r="Z47" s="3"/>
      <c r="AC47" s="207"/>
      <c r="AJ47" s="1"/>
      <c r="AP47" s="1"/>
      <c r="AQ47" s="1"/>
      <c r="AR47" s="1"/>
      <c r="AS47" s="1"/>
      <c r="AT47" s="1"/>
      <c r="AU47" s="1"/>
      <c r="AV47" s="1"/>
      <c r="AW47" s="14"/>
    </row>
    <row r="48" spans="1:49">
      <c r="G48" s="14"/>
      <c r="H48" s="14"/>
      <c r="I48" s="14"/>
      <c r="J48" s="14"/>
      <c r="K48" s="161"/>
      <c r="L48" s="161"/>
      <c r="X48" s="3"/>
      <c r="Z48" s="3"/>
      <c r="AC48" s="207"/>
      <c r="AJ48" s="1"/>
      <c r="AP48" s="1"/>
      <c r="AQ48" s="1"/>
      <c r="AR48" s="1"/>
      <c r="AS48" s="1"/>
      <c r="AT48" s="1"/>
      <c r="AU48" s="1"/>
      <c r="AV48" s="1"/>
      <c r="AW48" s="14"/>
    </row>
    <row r="49" spans="7:49">
      <c r="G49" s="14"/>
      <c r="H49" s="14"/>
      <c r="I49" s="14"/>
      <c r="J49" s="14"/>
      <c r="K49" s="161"/>
      <c r="L49" s="161"/>
      <c r="X49" s="3"/>
      <c r="Z49" s="3"/>
      <c r="AC49" s="207"/>
      <c r="AJ49" s="1"/>
      <c r="AP49" s="1"/>
      <c r="AQ49" s="1"/>
      <c r="AR49" s="1"/>
      <c r="AS49" s="1"/>
      <c r="AT49" s="1"/>
      <c r="AU49" s="1"/>
      <c r="AV49" s="1"/>
      <c r="AW49" s="14"/>
    </row>
    <row r="50" spans="7:49">
      <c r="G50" s="14"/>
      <c r="H50" s="14"/>
      <c r="I50" s="14"/>
      <c r="J50" s="14"/>
      <c r="K50" s="161"/>
      <c r="L50" s="161"/>
      <c r="X50" s="3"/>
      <c r="Z50" s="3"/>
      <c r="AC50" s="207"/>
      <c r="AJ50" s="1"/>
      <c r="AP50" s="1"/>
      <c r="AQ50" s="1"/>
      <c r="AR50" s="1"/>
      <c r="AS50" s="1"/>
      <c r="AT50" s="1"/>
      <c r="AU50" s="1"/>
      <c r="AV50" s="1"/>
      <c r="AW50" s="14"/>
    </row>
    <row r="51" spans="7:49">
      <c r="G51" s="14"/>
      <c r="H51" s="14"/>
      <c r="I51" s="14"/>
      <c r="J51" s="14"/>
      <c r="K51" s="161"/>
      <c r="L51" s="161"/>
      <c r="X51" s="3"/>
      <c r="Z51" s="3"/>
      <c r="AC51" s="207"/>
      <c r="AJ51" s="1"/>
      <c r="AP51" s="1"/>
      <c r="AQ51" s="1"/>
      <c r="AR51" s="1"/>
      <c r="AS51" s="1"/>
      <c r="AT51" s="1"/>
      <c r="AU51" s="1"/>
      <c r="AV51" s="1"/>
      <c r="AW51" s="14"/>
    </row>
    <row r="52" spans="7:49">
      <c r="G52" s="14"/>
      <c r="H52" s="14"/>
      <c r="I52" s="14"/>
      <c r="J52" s="14"/>
      <c r="K52" s="161"/>
      <c r="L52" s="161"/>
      <c r="X52" s="3"/>
      <c r="Z52" s="3"/>
      <c r="AC52" s="207"/>
      <c r="AJ52" s="1"/>
      <c r="AP52" s="1"/>
      <c r="AQ52" s="1"/>
      <c r="AR52" s="1"/>
      <c r="AS52" s="1"/>
      <c r="AT52" s="1"/>
      <c r="AU52" s="1"/>
      <c r="AV52" s="1"/>
      <c r="AW52" s="14"/>
    </row>
    <row r="53" spans="7:49">
      <c r="G53" s="14"/>
      <c r="H53" s="14"/>
      <c r="I53" s="14"/>
      <c r="J53" s="14"/>
      <c r="K53" s="161"/>
      <c r="L53" s="161"/>
      <c r="X53" s="3"/>
      <c r="Z53" s="3"/>
      <c r="AC53" s="207"/>
      <c r="AJ53" s="1"/>
      <c r="AP53" s="1"/>
      <c r="AQ53" s="1"/>
      <c r="AR53" s="1"/>
      <c r="AS53" s="1"/>
      <c r="AT53" s="1"/>
      <c r="AU53" s="1"/>
      <c r="AV53" s="1"/>
      <c r="AW53" s="14"/>
    </row>
    <row r="54" spans="7:49">
      <c r="G54" s="14"/>
      <c r="H54" s="14"/>
      <c r="I54" s="14"/>
      <c r="J54" s="14"/>
      <c r="K54" s="161"/>
      <c r="L54" s="161"/>
      <c r="X54" s="3"/>
      <c r="Z54" s="3"/>
      <c r="AC54" s="207"/>
      <c r="AJ54" s="1"/>
      <c r="AP54" s="1"/>
      <c r="AQ54" s="1"/>
      <c r="AR54" s="1"/>
      <c r="AS54" s="1"/>
      <c r="AT54" s="1"/>
      <c r="AU54" s="1"/>
      <c r="AV54" s="1"/>
      <c r="AW54" s="14"/>
    </row>
    <row r="55" spans="7:49">
      <c r="G55" s="14"/>
      <c r="H55" s="14"/>
      <c r="I55" s="14"/>
      <c r="J55" s="14"/>
      <c r="K55" s="161"/>
      <c r="L55" s="161"/>
      <c r="X55" s="3"/>
      <c r="Z55" s="3"/>
      <c r="AC55" s="207"/>
      <c r="AJ55" s="1"/>
      <c r="AP55" s="1"/>
      <c r="AQ55" s="1"/>
      <c r="AR55" s="1"/>
      <c r="AS55" s="1"/>
      <c r="AT55" s="1"/>
      <c r="AU55" s="1"/>
      <c r="AV55" s="1"/>
      <c r="AW55" s="14"/>
    </row>
    <row r="56" spans="7:49">
      <c r="G56" s="14"/>
      <c r="H56" s="14"/>
      <c r="I56" s="14"/>
      <c r="J56" s="14"/>
      <c r="K56" s="161"/>
      <c r="L56" s="161"/>
      <c r="X56" s="3"/>
      <c r="Z56" s="3"/>
      <c r="AC56" s="207"/>
      <c r="AJ56" s="1"/>
      <c r="AP56" s="1"/>
      <c r="AQ56" s="1"/>
      <c r="AR56" s="1"/>
      <c r="AS56" s="1"/>
      <c r="AT56" s="1"/>
      <c r="AU56" s="1"/>
      <c r="AV56" s="1"/>
      <c r="AW56" s="14"/>
    </row>
    <row r="57" spans="7:49">
      <c r="G57" s="14"/>
      <c r="H57" s="14"/>
      <c r="I57" s="14"/>
      <c r="J57" s="14"/>
      <c r="K57" s="161"/>
      <c r="L57" s="161"/>
      <c r="X57" s="3"/>
      <c r="Z57" s="3"/>
      <c r="AC57" s="207"/>
      <c r="AJ57" s="1"/>
      <c r="AP57" s="1"/>
      <c r="AQ57" s="1"/>
      <c r="AR57" s="1"/>
      <c r="AS57" s="1"/>
      <c r="AT57" s="1"/>
      <c r="AU57" s="1"/>
      <c r="AV57" s="1"/>
      <c r="AW57" s="14"/>
    </row>
    <row r="58" spans="7:49">
      <c r="G58" s="14"/>
      <c r="H58" s="14"/>
      <c r="I58" s="14"/>
      <c r="J58" s="14"/>
      <c r="K58" s="161"/>
      <c r="L58" s="161"/>
      <c r="X58" s="3"/>
      <c r="Z58" s="3"/>
      <c r="AC58" s="207"/>
      <c r="AJ58" s="1"/>
      <c r="AP58" s="1"/>
      <c r="AQ58" s="1"/>
      <c r="AR58" s="1"/>
      <c r="AS58" s="1"/>
      <c r="AT58" s="1"/>
      <c r="AU58" s="1"/>
      <c r="AV58" s="1"/>
      <c r="AW58" s="14"/>
    </row>
    <row r="59" spans="7:49">
      <c r="G59" s="14"/>
      <c r="H59" s="14"/>
      <c r="I59" s="14"/>
      <c r="J59" s="14"/>
      <c r="K59" s="161"/>
      <c r="L59" s="161"/>
      <c r="X59" s="3"/>
      <c r="Z59" s="3"/>
      <c r="AC59" s="207"/>
      <c r="AJ59" s="1"/>
      <c r="AP59" s="1"/>
      <c r="AQ59" s="1"/>
      <c r="AR59" s="1"/>
      <c r="AS59" s="1"/>
      <c r="AT59" s="1"/>
      <c r="AU59" s="1"/>
      <c r="AV59" s="1"/>
      <c r="AW59" s="14"/>
    </row>
    <row r="60" spans="7:49">
      <c r="G60" s="14"/>
      <c r="H60" s="14"/>
      <c r="I60" s="14"/>
      <c r="J60" s="14"/>
      <c r="K60" s="161"/>
      <c r="L60" s="161"/>
      <c r="X60" s="3"/>
      <c r="Z60" s="3"/>
      <c r="AC60" s="207"/>
      <c r="AJ60" s="1"/>
      <c r="AP60" s="1"/>
      <c r="AQ60" s="1"/>
      <c r="AR60" s="1"/>
      <c r="AS60" s="1"/>
      <c r="AT60" s="1"/>
      <c r="AU60" s="1"/>
      <c r="AV60" s="1"/>
      <c r="AW60" s="14"/>
    </row>
    <row r="61" spans="7:49">
      <c r="G61" s="14"/>
      <c r="H61" s="14"/>
      <c r="I61" s="14"/>
      <c r="J61" s="14"/>
      <c r="K61" s="161"/>
      <c r="L61" s="161"/>
      <c r="X61" s="3"/>
      <c r="Z61" s="3"/>
      <c r="AC61" s="207"/>
      <c r="AJ61" s="1"/>
      <c r="AP61" s="1"/>
      <c r="AQ61" s="1"/>
      <c r="AR61" s="1"/>
      <c r="AS61" s="1"/>
      <c r="AT61" s="1"/>
      <c r="AU61" s="1"/>
      <c r="AV61" s="1"/>
      <c r="AW61" s="14"/>
    </row>
    <row r="62" spans="7:49">
      <c r="G62" s="14"/>
      <c r="H62" s="14"/>
      <c r="I62" s="14"/>
      <c r="J62" s="14"/>
      <c r="K62" s="161"/>
      <c r="L62" s="161"/>
      <c r="X62" s="3"/>
      <c r="Z62" s="3"/>
      <c r="AC62" s="207"/>
      <c r="AJ62" s="1"/>
      <c r="AP62" s="1"/>
      <c r="AQ62" s="1"/>
      <c r="AR62" s="1"/>
      <c r="AS62" s="1"/>
      <c r="AT62" s="1"/>
      <c r="AU62" s="1"/>
      <c r="AV62" s="1"/>
      <c r="AW62" s="14"/>
    </row>
    <row r="63" spans="7:49">
      <c r="G63" s="14"/>
      <c r="H63" s="14"/>
      <c r="I63" s="14"/>
      <c r="J63" s="14"/>
      <c r="K63" s="161"/>
      <c r="L63" s="161"/>
      <c r="X63" s="3"/>
      <c r="Z63" s="3"/>
      <c r="AC63" s="207"/>
      <c r="AJ63" s="1"/>
      <c r="AP63" s="1"/>
      <c r="AQ63" s="1"/>
      <c r="AR63" s="1"/>
      <c r="AS63" s="1"/>
      <c r="AT63" s="1"/>
      <c r="AU63" s="1"/>
      <c r="AV63" s="1"/>
      <c r="AW63" s="14"/>
    </row>
    <row r="64" spans="7:49">
      <c r="G64" s="14"/>
      <c r="H64" s="14"/>
      <c r="I64" s="14"/>
      <c r="J64" s="14"/>
      <c r="K64" s="161"/>
      <c r="L64" s="161"/>
      <c r="X64" s="3"/>
      <c r="Z64" s="3"/>
      <c r="AC64" s="207"/>
      <c r="AJ64" s="1"/>
      <c r="AP64" s="1"/>
      <c r="AQ64" s="1"/>
      <c r="AR64" s="1"/>
      <c r="AS64" s="1"/>
      <c r="AT64" s="1"/>
      <c r="AU64" s="1"/>
      <c r="AV64" s="1"/>
      <c r="AW64" s="14"/>
    </row>
    <row r="65" spans="7:49">
      <c r="G65" s="14"/>
      <c r="H65" s="14"/>
      <c r="I65" s="14"/>
      <c r="J65" s="14"/>
      <c r="K65" s="161"/>
      <c r="L65" s="161"/>
      <c r="X65" s="3"/>
      <c r="Z65" s="3"/>
      <c r="AC65" s="207"/>
      <c r="AJ65" s="1"/>
      <c r="AP65" s="1"/>
      <c r="AQ65" s="1"/>
      <c r="AR65" s="1"/>
      <c r="AS65" s="1"/>
      <c r="AT65" s="1"/>
      <c r="AU65" s="1"/>
      <c r="AV65" s="1"/>
      <c r="AW65" s="14"/>
    </row>
    <row r="66" spans="7:49">
      <c r="G66" s="14"/>
      <c r="H66" s="14"/>
      <c r="I66" s="14"/>
      <c r="J66" s="14"/>
      <c r="K66" s="161"/>
      <c r="L66" s="161"/>
      <c r="X66" s="3"/>
      <c r="Z66" s="3"/>
      <c r="AC66" s="207"/>
      <c r="AJ66" s="1"/>
      <c r="AP66" s="1"/>
      <c r="AQ66" s="1"/>
      <c r="AR66" s="1"/>
      <c r="AS66" s="1"/>
      <c r="AT66" s="1"/>
      <c r="AU66" s="1"/>
      <c r="AV66" s="1"/>
      <c r="AW66" s="14"/>
    </row>
    <row r="67" spans="7:49">
      <c r="G67" s="14"/>
      <c r="H67" s="14"/>
      <c r="I67" s="14"/>
      <c r="J67" s="14"/>
      <c r="K67" s="161"/>
      <c r="L67" s="161"/>
      <c r="X67" s="3"/>
      <c r="Z67" s="3"/>
      <c r="AC67" s="207"/>
      <c r="AJ67" s="1"/>
      <c r="AP67" s="1"/>
      <c r="AQ67" s="1"/>
      <c r="AR67" s="1"/>
      <c r="AS67" s="1"/>
      <c r="AT67" s="1"/>
      <c r="AU67" s="1"/>
      <c r="AV67" s="1"/>
      <c r="AW67" s="14"/>
    </row>
    <row r="68" spans="7:49">
      <c r="G68" s="14"/>
      <c r="H68" s="14"/>
      <c r="I68" s="14"/>
      <c r="J68" s="14"/>
      <c r="K68" s="161"/>
      <c r="L68" s="161"/>
      <c r="X68" s="3"/>
      <c r="Z68" s="3"/>
      <c r="AC68" s="207"/>
      <c r="AJ68" s="1"/>
      <c r="AP68" s="1"/>
      <c r="AQ68" s="1"/>
      <c r="AR68" s="1"/>
      <c r="AS68" s="1"/>
      <c r="AT68" s="1"/>
      <c r="AU68" s="1"/>
      <c r="AV68" s="1"/>
      <c r="AW68" s="14"/>
    </row>
    <row r="69" spans="7:49">
      <c r="G69" s="14"/>
      <c r="H69" s="14"/>
      <c r="I69" s="14"/>
      <c r="J69" s="14"/>
      <c r="K69" s="161"/>
      <c r="L69" s="161"/>
      <c r="X69" s="3"/>
      <c r="Z69" s="3"/>
      <c r="AC69" s="207"/>
      <c r="AJ69" s="1"/>
      <c r="AP69" s="1"/>
      <c r="AQ69" s="1"/>
      <c r="AR69" s="1"/>
      <c r="AS69" s="1"/>
      <c r="AT69" s="1"/>
      <c r="AU69" s="1"/>
      <c r="AV69" s="1"/>
      <c r="AW69" s="14"/>
    </row>
    <row r="70" spans="7:49">
      <c r="G70" s="14"/>
      <c r="H70" s="14"/>
      <c r="I70" s="14"/>
      <c r="J70" s="14"/>
      <c r="K70" s="161"/>
      <c r="L70" s="161"/>
      <c r="X70" s="3"/>
      <c r="Z70" s="3"/>
      <c r="AC70" s="207"/>
      <c r="AJ70" s="1"/>
      <c r="AP70" s="1"/>
      <c r="AQ70" s="1"/>
      <c r="AR70" s="1"/>
      <c r="AS70" s="1"/>
      <c r="AT70" s="1"/>
      <c r="AU70" s="1"/>
      <c r="AV70" s="1"/>
      <c r="AW70" s="14"/>
    </row>
    <row r="71" spans="7:49">
      <c r="G71" s="14"/>
      <c r="H71" s="14"/>
      <c r="I71" s="14"/>
      <c r="J71" s="14"/>
      <c r="K71" s="161"/>
      <c r="L71" s="161"/>
      <c r="X71" s="3"/>
      <c r="Z71" s="3"/>
      <c r="AC71" s="207"/>
      <c r="AJ71" s="1"/>
      <c r="AP71" s="1"/>
      <c r="AQ71" s="1"/>
      <c r="AR71" s="1"/>
      <c r="AS71" s="1"/>
      <c r="AT71" s="1"/>
      <c r="AU71" s="1"/>
      <c r="AV71" s="1"/>
      <c r="AW71" s="14"/>
    </row>
    <row r="72" spans="7:49">
      <c r="G72" s="14"/>
      <c r="H72" s="14"/>
      <c r="I72" s="14"/>
      <c r="J72" s="14"/>
      <c r="K72" s="161"/>
      <c r="L72" s="161"/>
      <c r="X72" s="3"/>
      <c r="Z72" s="3"/>
      <c r="AC72" s="207"/>
      <c r="AJ72" s="1"/>
      <c r="AP72" s="1"/>
      <c r="AQ72" s="1"/>
      <c r="AR72" s="1"/>
      <c r="AS72" s="1"/>
      <c r="AT72" s="1"/>
      <c r="AU72" s="1"/>
      <c r="AV72" s="1"/>
      <c r="AW72" s="14"/>
    </row>
    <row r="73" spans="7:49">
      <c r="G73" s="14"/>
      <c r="H73" s="14"/>
      <c r="I73" s="14"/>
      <c r="J73" s="14"/>
      <c r="K73" s="161"/>
      <c r="L73" s="161"/>
      <c r="X73" s="3"/>
      <c r="Z73" s="3"/>
      <c r="AC73" s="207"/>
      <c r="AJ73" s="1"/>
      <c r="AP73" s="1"/>
      <c r="AQ73" s="1"/>
      <c r="AR73" s="1"/>
      <c r="AS73" s="1"/>
      <c r="AT73" s="1"/>
      <c r="AU73" s="1"/>
      <c r="AV73" s="1"/>
      <c r="AW73" s="14"/>
    </row>
    <row r="74" spans="7:49">
      <c r="G74" s="14"/>
      <c r="H74" s="14"/>
      <c r="I74" s="14"/>
      <c r="J74" s="14"/>
      <c r="K74" s="161"/>
      <c r="L74" s="161"/>
      <c r="X74" s="3"/>
      <c r="Z74" s="3"/>
      <c r="AC74" s="207"/>
      <c r="AJ74" s="1"/>
      <c r="AP74" s="1"/>
      <c r="AQ74" s="1"/>
      <c r="AR74" s="1"/>
      <c r="AS74" s="1"/>
      <c r="AT74" s="1"/>
      <c r="AU74" s="1"/>
      <c r="AV74" s="1"/>
      <c r="AW74" s="14"/>
    </row>
    <row r="75" spans="7:49" ht="15">
      <c r="G75" s="14"/>
      <c r="H75" s="14"/>
      <c r="I75" s="14"/>
      <c r="J75" s="14"/>
      <c r="K75" s="161"/>
      <c r="L75" s="161"/>
      <c r="M75" s="161"/>
      <c r="N75" s="161"/>
      <c r="O75" s="161"/>
      <c r="P75" s="161"/>
      <c r="Q75" s="161"/>
      <c r="R75" s="307"/>
      <c r="S75" s="307"/>
      <c r="T75" s="152"/>
      <c r="U75" s="152"/>
      <c r="V75" s="152"/>
      <c r="W75" s="161"/>
      <c r="X75" s="14"/>
      <c r="Z75" s="14"/>
      <c r="AA75" s="14"/>
      <c r="AB75" s="75"/>
      <c r="AC75" s="75"/>
      <c r="AD75" s="75"/>
      <c r="AE75" s="75"/>
      <c r="AF75" s="75"/>
      <c r="AG75" s="75"/>
      <c r="AH75" s="161"/>
      <c r="AI75" s="14"/>
      <c r="AJ75" s="14"/>
      <c r="AK75" s="75"/>
      <c r="AL75" s="75"/>
      <c r="AM75" s="75"/>
      <c r="AN75" s="161"/>
      <c r="AO75" s="75"/>
      <c r="AP75" s="14"/>
      <c r="AQ75" s="14"/>
      <c r="AR75" s="14"/>
      <c r="AS75" s="14"/>
      <c r="AT75" s="14"/>
      <c r="AU75" s="14"/>
      <c r="AV75" s="14"/>
      <c r="AW75" s="14"/>
    </row>
    <row r="76" spans="7:49" ht="15">
      <c r="G76" s="14"/>
      <c r="H76" s="14"/>
      <c r="I76" s="14"/>
      <c r="J76" s="14"/>
      <c r="K76" s="161"/>
      <c r="L76" s="161"/>
      <c r="M76" s="161"/>
      <c r="N76" s="161"/>
      <c r="O76" s="161"/>
      <c r="P76" s="161"/>
      <c r="Q76" s="161"/>
      <c r="R76" s="307"/>
      <c r="S76" s="307"/>
      <c r="T76" s="152"/>
      <c r="U76" s="152"/>
      <c r="V76" s="152"/>
      <c r="W76" s="161"/>
      <c r="X76" s="14"/>
      <c r="Z76" s="14"/>
      <c r="AA76" s="14"/>
      <c r="AB76" s="75"/>
      <c r="AC76" s="75"/>
      <c r="AD76" s="75"/>
      <c r="AE76" s="75"/>
      <c r="AF76" s="75"/>
      <c r="AG76" s="75"/>
      <c r="AH76" s="161"/>
      <c r="AI76" s="14"/>
      <c r="AJ76" s="14"/>
      <c r="AK76" s="75"/>
      <c r="AL76" s="75"/>
      <c r="AM76" s="75"/>
      <c r="AN76" s="161"/>
      <c r="AO76" s="75"/>
      <c r="AP76" s="14"/>
      <c r="AQ76" s="14"/>
      <c r="AR76" s="14"/>
      <c r="AS76" s="14"/>
      <c r="AT76" s="14"/>
      <c r="AU76" s="14"/>
      <c r="AV76" s="14"/>
      <c r="AW76" s="14"/>
    </row>
    <row r="77" spans="7:49" ht="15">
      <c r="G77" s="14"/>
      <c r="H77" s="14"/>
      <c r="I77" s="14"/>
      <c r="J77" s="14"/>
      <c r="K77" s="161"/>
      <c r="L77" s="161"/>
      <c r="M77" s="161"/>
      <c r="N77" s="161"/>
      <c r="O77" s="161"/>
      <c r="P77" s="161"/>
      <c r="Q77" s="161"/>
      <c r="R77" s="307"/>
      <c r="S77" s="307"/>
      <c r="T77" s="152"/>
      <c r="U77" s="152"/>
      <c r="V77" s="152"/>
      <c r="W77" s="161"/>
      <c r="X77" s="14"/>
      <c r="Z77" s="14"/>
      <c r="AA77" s="14"/>
      <c r="AB77" s="75"/>
      <c r="AC77" s="75"/>
      <c r="AD77" s="75"/>
      <c r="AE77" s="75"/>
      <c r="AF77" s="75"/>
      <c r="AG77" s="75"/>
      <c r="AH77" s="161"/>
      <c r="AI77" s="14"/>
      <c r="AJ77" s="14"/>
      <c r="AK77" s="75"/>
      <c r="AL77" s="75"/>
      <c r="AM77" s="75"/>
      <c r="AN77" s="161"/>
      <c r="AO77" s="75"/>
      <c r="AP77" s="14"/>
      <c r="AQ77" s="14"/>
      <c r="AR77" s="14"/>
      <c r="AS77" s="14"/>
      <c r="AT77" s="14"/>
      <c r="AU77" s="14"/>
      <c r="AV77" s="14"/>
      <c r="AW77" s="14"/>
    </row>
    <row r="78" spans="7:49" ht="15">
      <c r="G78" s="14"/>
      <c r="H78" s="14"/>
      <c r="I78" s="14"/>
      <c r="J78" s="14"/>
      <c r="K78" s="161"/>
      <c r="L78" s="161"/>
      <c r="M78" s="161"/>
      <c r="N78" s="161"/>
      <c r="O78" s="161"/>
      <c r="P78" s="161"/>
      <c r="Q78" s="161"/>
      <c r="R78" s="307"/>
      <c r="S78" s="307"/>
      <c r="T78" s="152"/>
      <c r="U78" s="152"/>
      <c r="V78" s="152"/>
      <c r="W78" s="161"/>
      <c r="X78" s="14"/>
      <c r="Z78" s="14"/>
      <c r="AA78" s="14"/>
      <c r="AB78" s="75"/>
      <c r="AC78" s="75"/>
      <c r="AD78" s="75"/>
      <c r="AE78" s="75"/>
      <c r="AF78" s="75"/>
      <c r="AG78" s="75"/>
      <c r="AH78" s="161"/>
      <c r="AI78" s="14"/>
      <c r="AJ78" s="14"/>
      <c r="AK78" s="75"/>
      <c r="AL78" s="75"/>
      <c r="AM78" s="75"/>
      <c r="AN78" s="161"/>
      <c r="AO78" s="75"/>
      <c r="AP78" s="14"/>
      <c r="AQ78" s="14"/>
      <c r="AR78" s="14"/>
      <c r="AS78" s="14"/>
      <c r="AT78" s="14"/>
      <c r="AU78" s="14"/>
      <c r="AV78" s="14"/>
      <c r="AW78" s="14"/>
    </row>
    <row r="79" spans="7:49" ht="15">
      <c r="G79" s="14"/>
      <c r="H79" s="14"/>
      <c r="I79" s="14"/>
      <c r="J79" s="14"/>
      <c r="K79" s="161"/>
      <c r="L79" s="161"/>
      <c r="M79" s="161"/>
      <c r="N79" s="161"/>
      <c r="O79" s="161"/>
      <c r="P79" s="161"/>
      <c r="Q79" s="161"/>
      <c r="R79" s="307"/>
      <c r="S79" s="307"/>
      <c r="T79" s="152"/>
      <c r="U79" s="152"/>
      <c r="V79" s="152"/>
      <c r="W79" s="161"/>
      <c r="X79" s="14"/>
      <c r="Z79" s="14"/>
      <c r="AA79" s="14"/>
      <c r="AB79" s="75"/>
      <c r="AC79" s="75"/>
      <c r="AD79" s="75"/>
      <c r="AE79" s="75"/>
      <c r="AF79" s="75"/>
      <c r="AG79" s="75"/>
      <c r="AH79" s="161"/>
      <c r="AI79" s="14"/>
      <c r="AJ79" s="14"/>
      <c r="AK79" s="75"/>
      <c r="AL79" s="75"/>
      <c r="AM79" s="75"/>
      <c r="AN79" s="161"/>
      <c r="AO79" s="75"/>
      <c r="AP79" s="14"/>
      <c r="AQ79" s="14"/>
      <c r="AR79" s="14"/>
      <c r="AS79" s="14"/>
      <c r="AT79" s="14"/>
      <c r="AU79" s="14"/>
      <c r="AV79" s="14"/>
      <c r="AW79" s="14"/>
    </row>
    <row r="80" spans="7:49" ht="15">
      <c r="G80" s="14"/>
      <c r="H80" s="14"/>
      <c r="I80" s="14"/>
      <c r="J80" s="14"/>
      <c r="K80" s="161"/>
      <c r="L80" s="161"/>
      <c r="M80" s="161"/>
      <c r="N80" s="161"/>
      <c r="O80" s="161"/>
      <c r="P80" s="161"/>
      <c r="Q80" s="161"/>
      <c r="R80" s="307"/>
      <c r="S80" s="307"/>
      <c r="T80" s="152"/>
      <c r="U80" s="152"/>
      <c r="V80" s="152"/>
      <c r="W80" s="161"/>
      <c r="X80" s="14"/>
      <c r="Z80" s="14"/>
      <c r="AA80" s="14"/>
      <c r="AB80" s="75"/>
      <c r="AC80" s="75"/>
      <c r="AD80" s="75"/>
      <c r="AE80" s="75"/>
      <c r="AF80" s="75"/>
      <c r="AG80" s="75"/>
      <c r="AH80" s="161"/>
      <c r="AI80" s="14"/>
      <c r="AJ80" s="14"/>
      <c r="AK80" s="75"/>
      <c r="AL80" s="75"/>
      <c r="AM80" s="75"/>
      <c r="AN80" s="161"/>
      <c r="AO80" s="75"/>
      <c r="AP80" s="14"/>
      <c r="AQ80" s="14"/>
      <c r="AR80" s="14"/>
      <c r="AS80" s="14"/>
      <c r="AT80" s="14"/>
      <c r="AU80" s="14"/>
      <c r="AV80" s="14"/>
      <c r="AW80" s="14"/>
    </row>
    <row r="81" spans="7:49" ht="15">
      <c r="G81" s="14"/>
      <c r="H81" s="14"/>
      <c r="I81" s="14"/>
      <c r="J81" s="14"/>
      <c r="K81" s="161"/>
      <c r="L81" s="161"/>
      <c r="M81" s="161"/>
      <c r="N81" s="161"/>
      <c r="O81" s="161"/>
      <c r="P81" s="161"/>
      <c r="Q81" s="161"/>
      <c r="R81" s="307"/>
      <c r="S81" s="307"/>
      <c r="T81" s="152"/>
      <c r="U81" s="152"/>
      <c r="V81" s="152"/>
      <c r="W81" s="161"/>
      <c r="X81" s="14"/>
      <c r="Z81" s="14"/>
      <c r="AA81" s="14"/>
      <c r="AB81" s="75"/>
      <c r="AC81" s="75"/>
      <c r="AD81" s="75"/>
      <c r="AE81" s="75"/>
      <c r="AF81" s="75"/>
      <c r="AG81" s="75"/>
      <c r="AH81" s="161"/>
      <c r="AI81" s="14"/>
      <c r="AJ81" s="14"/>
      <c r="AK81" s="75"/>
      <c r="AL81" s="75"/>
      <c r="AM81" s="75"/>
      <c r="AN81" s="161"/>
      <c r="AO81" s="75"/>
      <c r="AP81" s="14"/>
      <c r="AQ81" s="14"/>
      <c r="AR81" s="14"/>
      <c r="AS81" s="14"/>
      <c r="AT81" s="14"/>
      <c r="AU81" s="14"/>
      <c r="AV81" s="14"/>
      <c r="AW81" s="14"/>
    </row>
    <row r="82" spans="7:49" ht="15">
      <c r="G82" s="14"/>
      <c r="H82" s="14"/>
      <c r="I82" s="14"/>
      <c r="J82" s="14"/>
      <c r="K82" s="161"/>
      <c r="L82" s="161"/>
      <c r="M82" s="161"/>
      <c r="N82" s="161"/>
      <c r="O82" s="161"/>
      <c r="P82" s="161"/>
      <c r="Q82" s="161"/>
      <c r="R82" s="307"/>
      <c r="S82" s="307"/>
      <c r="T82" s="152"/>
      <c r="U82" s="152"/>
      <c r="V82" s="152"/>
      <c r="W82" s="161"/>
      <c r="X82" s="14"/>
      <c r="Z82" s="14"/>
      <c r="AA82" s="14"/>
      <c r="AB82" s="75"/>
      <c r="AC82" s="75"/>
      <c r="AD82" s="75"/>
      <c r="AE82" s="75"/>
      <c r="AF82" s="75"/>
      <c r="AG82" s="75"/>
      <c r="AH82" s="161"/>
      <c r="AI82" s="14"/>
      <c r="AJ82" s="14"/>
      <c r="AK82" s="75"/>
      <c r="AL82" s="75"/>
      <c r="AM82" s="75"/>
      <c r="AN82" s="161"/>
      <c r="AO82" s="75"/>
      <c r="AP82" s="14"/>
      <c r="AQ82" s="14"/>
      <c r="AR82" s="14"/>
      <c r="AS82" s="14"/>
      <c r="AT82" s="14"/>
      <c r="AU82" s="14"/>
      <c r="AV82" s="14"/>
      <c r="AW82" s="14"/>
    </row>
    <row r="83" spans="7:49" ht="15">
      <c r="G83" s="14"/>
      <c r="H83" s="14"/>
      <c r="I83" s="14"/>
      <c r="J83" s="14"/>
      <c r="K83" s="161"/>
      <c r="L83" s="161"/>
      <c r="M83" s="161"/>
      <c r="N83" s="161"/>
      <c r="O83" s="161"/>
      <c r="P83" s="161"/>
      <c r="Q83" s="161"/>
      <c r="R83" s="307"/>
      <c r="S83" s="307"/>
      <c r="T83" s="152"/>
      <c r="U83" s="152"/>
      <c r="V83" s="152"/>
      <c r="W83" s="161"/>
      <c r="X83" s="14"/>
      <c r="Z83" s="14"/>
      <c r="AA83" s="14"/>
      <c r="AB83" s="75"/>
      <c r="AC83" s="75"/>
      <c r="AD83" s="75"/>
      <c r="AE83" s="75"/>
      <c r="AF83" s="75"/>
      <c r="AG83" s="75"/>
      <c r="AH83" s="161"/>
      <c r="AI83" s="14"/>
      <c r="AJ83" s="14"/>
      <c r="AK83" s="75"/>
      <c r="AL83" s="75"/>
      <c r="AM83" s="75"/>
      <c r="AN83" s="161"/>
      <c r="AO83" s="75"/>
      <c r="AP83" s="14"/>
      <c r="AQ83" s="14"/>
      <c r="AR83" s="14"/>
      <c r="AS83" s="14"/>
      <c r="AT83" s="14"/>
      <c r="AU83" s="14"/>
      <c r="AV83" s="14"/>
      <c r="AW83" s="14"/>
    </row>
    <row r="84" spans="7:49" ht="15">
      <c r="G84" s="14"/>
      <c r="H84" s="14"/>
      <c r="I84" s="14"/>
      <c r="J84" s="14"/>
      <c r="K84" s="161"/>
      <c r="L84" s="161"/>
      <c r="M84" s="161"/>
      <c r="N84" s="161"/>
      <c r="O84" s="161"/>
      <c r="P84" s="161"/>
      <c r="Q84" s="161"/>
      <c r="R84" s="307"/>
      <c r="S84" s="307"/>
      <c r="T84" s="152"/>
      <c r="U84" s="152"/>
      <c r="V84" s="152"/>
      <c r="W84" s="161"/>
      <c r="X84" s="14"/>
      <c r="Z84" s="14"/>
      <c r="AA84" s="14"/>
      <c r="AB84" s="75"/>
      <c r="AC84" s="75"/>
      <c r="AD84" s="75"/>
      <c r="AE84" s="75"/>
      <c r="AF84" s="75"/>
      <c r="AG84" s="75"/>
      <c r="AH84" s="161"/>
      <c r="AI84" s="14"/>
      <c r="AJ84" s="14"/>
      <c r="AK84" s="75"/>
      <c r="AL84" s="75"/>
      <c r="AM84" s="75"/>
      <c r="AN84" s="161"/>
      <c r="AO84" s="75"/>
      <c r="AP84" s="14"/>
      <c r="AQ84" s="14"/>
      <c r="AR84" s="14"/>
      <c r="AS84" s="14"/>
      <c r="AT84" s="14"/>
      <c r="AU84" s="14"/>
      <c r="AV84" s="14"/>
      <c r="AW84" s="14"/>
    </row>
    <row r="85" spans="7:49" ht="15">
      <c r="G85" s="14"/>
      <c r="H85" s="14"/>
      <c r="I85" s="14"/>
      <c r="J85" s="14"/>
      <c r="K85" s="161"/>
      <c r="L85" s="161"/>
      <c r="M85" s="161"/>
      <c r="N85" s="161"/>
      <c r="O85" s="161"/>
      <c r="P85" s="161"/>
      <c r="Q85" s="161"/>
      <c r="R85" s="307"/>
      <c r="S85" s="307"/>
      <c r="T85" s="152"/>
      <c r="U85" s="152"/>
      <c r="V85" s="152"/>
      <c r="W85" s="161"/>
      <c r="X85" s="14"/>
      <c r="Z85" s="14"/>
      <c r="AA85" s="14"/>
      <c r="AB85" s="75"/>
      <c r="AC85" s="75"/>
      <c r="AD85" s="75"/>
      <c r="AE85" s="75"/>
      <c r="AF85" s="75"/>
      <c r="AG85" s="75"/>
      <c r="AH85" s="161"/>
      <c r="AI85" s="14"/>
      <c r="AJ85" s="14"/>
      <c r="AK85" s="75"/>
      <c r="AL85" s="75"/>
      <c r="AM85" s="75"/>
      <c r="AN85" s="161"/>
      <c r="AO85" s="75"/>
      <c r="AP85" s="14"/>
      <c r="AQ85" s="14"/>
      <c r="AR85" s="14"/>
      <c r="AS85" s="14"/>
      <c r="AT85" s="14"/>
      <c r="AU85" s="14"/>
      <c r="AV85" s="14"/>
      <c r="AW85" s="14"/>
    </row>
    <row r="86" spans="7:49" ht="15">
      <c r="G86" s="14"/>
      <c r="H86" s="14"/>
      <c r="I86" s="14"/>
      <c r="J86" s="14"/>
      <c r="K86" s="161"/>
      <c r="L86" s="161"/>
      <c r="M86" s="161"/>
      <c r="N86" s="161"/>
      <c r="O86" s="161"/>
      <c r="P86" s="161"/>
      <c r="Q86" s="161"/>
      <c r="R86" s="307"/>
      <c r="S86" s="307"/>
      <c r="T86" s="152"/>
      <c r="U86" s="152"/>
      <c r="V86" s="152"/>
      <c r="W86" s="161"/>
      <c r="X86" s="14"/>
      <c r="Z86" s="14"/>
      <c r="AA86" s="14"/>
      <c r="AB86" s="75"/>
      <c r="AC86" s="75"/>
      <c r="AD86" s="75"/>
      <c r="AE86" s="75"/>
      <c r="AF86" s="75"/>
      <c r="AG86" s="75"/>
      <c r="AH86" s="161"/>
      <c r="AI86" s="14"/>
      <c r="AJ86" s="14"/>
      <c r="AK86" s="75"/>
      <c r="AL86" s="75"/>
      <c r="AM86" s="75"/>
      <c r="AN86" s="161"/>
      <c r="AO86" s="75"/>
      <c r="AP86" s="14"/>
      <c r="AQ86" s="14"/>
      <c r="AR86" s="14"/>
      <c r="AS86" s="14"/>
      <c r="AT86" s="14"/>
      <c r="AU86" s="14"/>
      <c r="AV86" s="14"/>
      <c r="AW86" s="14"/>
    </row>
    <row r="87" spans="7:49" ht="15">
      <c r="G87" s="14"/>
      <c r="H87" s="14"/>
      <c r="I87" s="14"/>
      <c r="J87" s="14"/>
      <c r="K87" s="161"/>
      <c r="L87" s="161"/>
      <c r="M87" s="161"/>
      <c r="N87" s="161"/>
      <c r="O87" s="161"/>
      <c r="P87" s="161"/>
      <c r="Q87" s="161"/>
      <c r="R87" s="307"/>
      <c r="S87" s="307"/>
      <c r="T87" s="152"/>
      <c r="U87" s="152"/>
      <c r="V87" s="152"/>
      <c r="W87" s="161"/>
      <c r="X87" s="14"/>
      <c r="Z87" s="14"/>
      <c r="AA87" s="14"/>
      <c r="AB87" s="75"/>
      <c r="AC87" s="75"/>
      <c r="AD87" s="75"/>
      <c r="AE87" s="75"/>
      <c r="AF87" s="75"/>
      <c r="AG87" s="75"/>
      <c r="AH87" s="161"/>
      <c r="AI87" s="14"/>
      <c r="AJ87" s="14"/>
      <c r="AK87" s="75"/>
      <c r="AL87" s="75"/>
      <c r="AM87" s="75"/>
      <c r="AN87" s="161"/>
      <c r="AO87" s="75"/>
      <c r="AP87" s="14"/>
      <c r="AQ87" s="14"/>
      <c r="AR87" s="14"/>
      <c r="AS87" s="14"/>
      <c r="AT87" s="14"/>
      <c r="AU87" s="14"/>
      <c r="AV87" s="14"/>
      <c r="AW87" s="14"/>
    </row>
    <row r="88" spans="7:49" ht="15">
      <c r="G88" s="14"/>
      <c r="H88" s="14"/>
      <c r="I88" s="14"/>
      <c r="J88" s="14"/>
      <c r="K88" s="161"/>
      <c r="L88" s="161"/>
      <c r="M88" s="161"/>
      <c r="N88" s="161"/>
      <c r="O88" s="161"/>
      <c r="P88" s="161"/>
      <c r="Q88" s="161"/>
      <c r="R88" s="307"/>
      <c r="S88" s="307"/>
      <c r="T88" s="152"/>
      <c r="U88" s="152"/>
      <c r="V88" s="152"/>
      <c r="W88" s="161"/>
      <c r="X88" s="14"/>
      <c r="Z88" s="14"/>
      <c r="AA88" s="14"/>
      <c r="AB88" s="75"/>
      <c r="AC88" s="75"/>
      <c r="AD88" s="75"/>
      <c r="AE88" s="75"/>
      <c r="AF88" s="75"/>
      <c r="AG88" s="75"/>
      <c r="AH88" s="161"/>
      <c r="AI88" s="14"/>
      <c r="AJ88" s="14"/>
      <c r="AK88" s="75"/>
      <c r="AL88" s="75"/>
      <c r="AM88" s="75"/>
      <c r="AN88" s="161"/>
      <c r="AO88" s="75"/>
      <c r="AP88" s="14"/>
      <c r="AQ88" s="14"/>
      <c r="AR88" s="14"/>
      <c r="AS88" s="14"/>
      <c r="AT88" s="14"/>
      <c r="AU88" s="14"/>
      <c r="AV88" s="14"/>
      <c r="AW88" s="14"/>
    </row>
    <row r="89" spans="7:49" ht="15">
      <c r="G89" s="14"/>
      <c r="H89" s="14"/>
      <c r="I89" s="14"/>
      <c r="J89" s="14"/>
      <c r="K89" s="161"/>
      <c r="L89" s="161"/>
      <c r="M89" s="161"/>
      <c r="N89" s="161"/>
      <c r="O89" s="161"/>
      <c r="P89" s="161"/>
      <c r="Q89" s="161"/>
      <c r="R89" s="307"/>
      <c r="S89" s="307"/>
      <c r="T89" s="152"/>
      <c r="U89" s="152"/>
      <c r="V89" s="152"/>
      <c r="W89" s="161"/>
      <c r="X89" s="14"/>
      <c r="Z89" s="14"/>
      <c r="AA89" s="14"/>
      <c r="AB89" s="75"/>
      <c r="AC89" s="75"/>
      <c r="AD89" s="75"/>
      <c r="AE89" s="75"/>
      <c r="AF89" s="75"/>
      <c r="AG89" s="75"/>
      <c r="AH89" s="161"/>
      <c r="AI89" s="14"/>
      <c r="AJ89" s="14"/>
      <c r="AK89" s="75"/>
      <c r="AL89" s="75"/>
      <c r="AM89" s="75"/>
      <c r="AN89" s="161"/>
      <c r="AO89" s="75"/>
      <c r="AP89" s="14"/>
      <c r="AQ89" s="14"/>
      <c r="AR89" s="14"/>
      <c r="AS89" s="14"/>
      <c r="AT89" s="14"/>
      <c r="AU89" s="14"/>
      <c r="AV89" s="14"/>
      <c r="AW89" s="14"/>
    </row>
    <row r="90" spans="7:49" ht="15">
      <c r="G90" s="14"/>
      <c r="H90" s="14"/>
      <c r="I90" s="14"/>
      <c r="J90" s="14"/>
      <c r="K90" s="161"/>
      <c r="L90" s="161"/>
      <c r="M90" s="161"/>
      <c r="N90" s="161"/>
      <c r="O90" s="161"/>
      <c r="P90" s="161"/>
      <c r="Q90" s="161"/>
      <c r="R90" s="307"/>
      <c r="S90" s="307"/>
      <c r="T90" s="152"/>
      <c r="U90" s="152"/>
      <c r="V90" s="152"/>
      <c r="W90" s="161"/>
      <c r="X90" s="14"/>
      <c r="Z90" s="14"/>
      <c r="AA90" s="14"/>
      <c r="AB90" s="75"/>
      <c r="AC90" s="75"/>
      <c r="AD90" s="75"/>
      <c r="AE90" s="75"/>
      <c r="AF90" s="75"/>
      <c r="AG90" s="75"/>
      <c r="AH90" s="161"/>
      <c r="AI90" s="14"/>
      <c r="AJ90" s="14"/>
      <c r="AK90" s="75"/>
      <c r="AL90" s="75"/>
      <c r="AM90" s="75"/>
      <c r="AN90" s="161"/>
      <c r="AO90" s="75"/>
      <c r="AP90" s="14"/>
      <c r="AQ90" s="14"/>
      <c r="AR90" s="14"/>
      <c r="AS90" s="14"/>
      <c r="AT90" s="14"/>
      <c r="AU90" s="14"/>
      <c r="AV90" s="14"/>
      <c r="AW90" s="14"/>
    </row>
    <row r="91" spans="7:49" ht="15">
      <c r="G91" s="14"/>
      <c r="H91" s="14"/>
      <c r="I91" s="14"/>
      <c r="J91" s="14"/>
      <c r="K91" s="161"/>
      <c r="L91" s="161"/>
      <c r="M91" s="161"/>
      <c r="N91" s="161"/>
      <c r="O91" s="161"/>
      <c r="P91" s="161"/>
      <c r="Q91" s="161"/>
      <c r="R91" s="307"/>
      <c r="S91" s="307"/>
      <c r="T91" s="152"/>
      <c r="U91" s="152"/>
      <c r="V91" s="152"/>
      <c r="W91" s="161"/>
      <c r="X91" s="14"/>
      <c r="Z91" s="14"/>
      <c r="AA91" s="14"/>
      <c r="AB91" s="75"/>
      <c r="AC91" s="75"/>
      <c r="AD91" s="75"/>
      <c r="AE91" s="75"/>
      <c r="AF91" s="75"/>
      <c r="AG91" s="75"/>
      <c r="AH91" s="161"/>
      <c r="AI91" s="14"/>
      <c r="AJ91" s="14"/>
      <c r="AK91" s="75"/>
      <c r="AL91" s="75"/>
      <c r="AM91" s="75"/>
      <c r="AN91" s="161"/>
      <c r="AO91" s="75"/>
      <c r="AP91" s="14"/>
      <c r="AQ91" s="14"/>
      <c r="AR91" s="14"/>
      <c r="AS91" s="14"/>
      <c r="AT91" s="14"/>
      <c r="AU91" s="14"/>
      <c r="AV91" s="14"/>
      <c r="AW91" s="14"/>
    </row>
    <row r="92" spans="7:49" ht="15">
      <c r="G92" s="14"/>
      <c r="H92" s="14"/>
      <c r="I92" s="14"/>
      <c r="J92" s="14"/>
      <c r="K92" s="161"/>
      <c r="L92" s="161"/>
      <c r="M92" s="161"/>
      <c r="N92" s="161"/>
      <c r="O92" s="161"/>
      <c r="P92" s="161"/>
      <c r="Q92" s="161"/>
      <c r="R92" s="307"/>
      <c r="S92" s="307"/>
      <c r="T92" s="152"/>
      <c r="U92" s="152"/>
      <c r="V92" s="152"/>
      <c r="W92" s="161"/>
      <c r="X92" s="14"/>
      <c r="Z92" s="14"/>
      <c r="AA92" s="14"/>
      <c r="AB92" s="75"/>
      <c r="AC92" s="75"/>
      <c r="AD92" s="75"/>
      <c r="AE92" s="75"/>
      <c r="AF92" s="75"/>
      <c r="AG92" s="75"/>
      <c r="AH92" s="161"/>
      <c r="AI92" s="14"/>
      <c r="AJ92" s="14"/>
      <c r="AK92" s="75"/>
      <c r="AL92" s="75"/>
      <c r="AM92" s="75"/>
      <c r="AN92" s="161"/>
      <c r="AO92" s="75"/>
      <c r="AP92" s="14"/>
      <c r="AQ92" s="14"/>
      <c r="AR92" s="14"/>
      <c r="AS92" s="14"/>
      <c r="AT92" s="14"/>
      <c r="AU92" s="14"/>
      <c r="AV92" s="14"/>
      <c r="AW92" s="14"/>
    </row>
    <row r="93" spans="7:49" ht="15">
      <c r="G93" s="14"/>
      <c r="H93" s="14"/>
      <c r="I93" s="14"/>
      <c r="J93" s="14"/>
      <c r="K93" s="161"/>
      <c r="L93" s="161"/>
      <c r="M93" s="161"/>
      <c r="N93" s="161"/>
      <c r="O93" s="161"/>
      <c r="P93" s="161"/>
      <c r="Q93" s="161"/>
      <c r="R93" s="307"/>
      <c r="S93" s="307"/>
      <c r="T93" s="152"/>
      <c r="U93" s="152"/>
      <c r="V93" s="152"/>
      <c r="W93" s="161"/>
      <c r="X93" s="14"/>
      <c r="Z93" s="14"/>
      <c r="AA93" s="14"/>
      <c r="AB93" s="75"/>
      <c r="AC93" s="75"/>
      <c r="AD93" s="75"/>
      <c r="AE93" s="75"/>
      <c r="AF93" s="75"/>
      <c r="AG93" s="75"/>
      <c r="AH93" s="161"/>
      <c r="AI93" s="14"/>
      <c r="AJ93" s="14"/>
      <c r="AK93" s="75"/>
      <c r="AL93" s="75"/>
      <c r="AM93" s="75"/>
      <c r="AN93" s="161"/>
      <c r="AO93" s="75"/>
      <c r="AP93" s="14"/>
      <c r="AQ93" s="14"/>
      <c r="AR93" s="14"/>
      <c r="AS93" s="14"/>
      <c r="AT93" s="14"/>
      <c r="AU93" s="14"/>
      <c r="AV93" s="14"/>
      <c r="AW93" s="14"/>
    </row>
    <row r="94" spans="7:49" ht="15">
      <c r="G94" s="14"/>
      <c r="H94" s="14"/>
      <c r="I94" s="14"/>
      <c r="J94" s="14"/>
      <c r="K94" s="161"/>
      <c r="L94" s="161"/>
      <c r="M94" s="161"/>
      <c r="N94" s="161"/>
      <c r="O94" s="161"/>
      <c r="P94" s="161"/>
      <c r="Q94" s="161"/>
      <c r="R94" s="307"/>
      <c r="S94" s="307"/>
      <c r="T94" s="152"/>
      <c r="U94" s="152"/>
      <c r="V94" s="152"/>
      <c r="W94" s="161"/>
      <c r="X94" s="14"/>
      <c r="Z94" s="14"/>
      <c r="AA94" s="14"/>
      <c r="AB94" s="75"/>
      <c r="AC94" s="75"/>
      <c r="AD94" s="75"/>
      <c r="AE94" s="75"/>
      <c r="AF94" s="75"/>
      <c r="AG94" s="75"/>
      <c r="AH94" s="161"/>
      <c r="AI94" s="14"/>
      <c r="AJ94" s="14"/>
      <c r="AK94" s="75"/>
      <c r="AL94" s="75"/>
      <c r="AM94" s="75"/>
      <c r="AN94" s="161"/>
      <c r="AO94" s="75"/>
      <c r="AP94" s="14"/>
      <c r="AQ94" s="14"/>
      <c r="AR94" s="14"/>
      <c r="AS94" s="14"/>
      <c r="AT94" s="14"/>
      <c r="AU94" s="14"/>
      <c r="AV94" s="14"/>
      <c r="AW94" s="14"/>
    </row>
    <row r="95" spans="7:49" ht="15">
      <c r="G95" s="14"/>
      <c r="H95" s="14"/>
      <c r="I95" s="14"/>
      <c r="J95" s="14"/>
      <c r="K95" s="161"/>
      <c r="L95" s="161"/>
      <c r="M95" s="161"/>
      <c r="N95" s="161"/>
      <c r="O95" s="161"/>
      <c r="P95" s="161"/>
      <c r="Q95" s="161"/>
      <c r="R95" s="307"/>
      <c r="S95" s="307"/>
      <c r="T95" s="152"/>
      <c r="U95" s="152"/>
      <c r="V95" s="152"/>
      <c r="W95" s="161"/>
      <c r="X95" s="14"/>
      <c r="Z95" s="14"/>
      <c r="AA95" s="14"/>
      <c r="AB95" s="75"/>
      <c r="AC95" s="75"/>
      <c r="AD95" s="75"/>
      <c r="AE95" s="75"/>
      <c r="AF95" s="75"/>
      <c r="AG95" s="75"/>
      <c r="AH95" s="161"/>
      <c r="AI95" s="14"/>
      <c r="AJ95" s="14"/>
      <c r="AK95" s="75"/>
      <c r="AL95" s="75"/>
      <c r="AM95" s="75"/>
      <c r="AN95" s="161"/>
      <c r="AO95" s="75"/>
      <c r="AP95" s="14"/>
      <c r="AQ95" s="14"/>
      <c r="AR95" s="14"/>
      <c r="AS95" s="14"/>
      <c r="AT95" s="14"/>
      <c r="AU95" s="14"/>
      <c r="AV95" s="14"/>
      <c r="AW95" s="14"/>
    </row>
    <row r="96" spans="7:49" ht="15">
      <c r="G96" s="14"/>
      <c r="H96" s="14"/>
      <c r="I96" s="14"/>
      <c r="J96" s="14"/>
      <c r="K96" s="161"/>
      <c r="L96" s="161"/>
      <c r="M96" s="161"/>
      <c r="N96" s="161"/>
      <c r="O96" s="161"/>
      <c r="P96" s="161"/>
      <c r="Q96" s="161"/>
      <c r="R96" s="307"/>
      <c r="S96" s="307"/>
      <c r="T96" s="152"/>
      <c r="U96" s="152"/>
      <c r="V96" s="152"/>
      <c r="W96" s="161"/>
      <c r="X96" s="14"/>
      <c r="Z96" s="14"/>
      <c r="AA96" s="14"/>
      <c r="AB96" s="75"/>
      <c r="AC96" s="75"/>
      <c r="AD96" s="75"/>
      <c r="AE96" s="75"/>
      <c r="AF96" s="75"/>
      <c r="AG96" s="75"/>
      <c r="AH96" s="161"/>
      <c r="AI96" s="14"/>
      <c r="AJ96" s="14"/>
      <c r="AK96" s="75"/>
      <c r="AL96" s="75"/>
      <c r="AM96" s="75"/>
      <c r="AN96" s="161"/>
      <c r="AO96" s="75"/>
      <c r="AP96" s="14"/>
      <c r="AQ96" s="14"/>
      <c r="AR96" s="14"/>
      <c r="AS96" s="14"/>
      <c r="AT96" s="14"/>
      <c r="AU96" s="14"/>
      <c r="AV96" s="14"/>
      <c r="AW96" s="14"/>
    </row>
    <row r="97" spans="7:49" ht="15">
      <c r="G97" s="14"/>
      <c r="H97" s="14"/>
      <c r="I97" s="14"/>
      <c r="J97" s="14"/>
      <c r="K97" s="161"/>
      <c r="L97" s="161"/>
      <c r="M97" s="161"/>
      <c r="N97" s="161"/>
      <c r="O97" s="161"/>
      <c r="P97" s="161"/>
      <c r="Q97" s="161"/>
      <c r="R97" s="307"/>
      <c r="S97" s="307"/>
      <c r="T97" s="152"/>
      <c r="U97" s="152"/>
      <c r="V97" s="152"/>
      <c r="W97" s="161"/>
      <c r="X97" s="14"/>
      <c r="Z97" s="14"/>
      <c r="AA97" s="14"/>
      <c r="AB97" s="75"/>
      <c r="AC97" s="75"/>
      <c r="AD97" s="75"/>
      <c r="AE97" s="75"/>
      <c r="AF97" s="75"/>
      <c r="AG97" s="75"/>
      <c r="AH97" s="161"/>
      <c r="AI97" s="14"/>
      <c r="AJ97" s="14"/>
      <c r="AK97" s="75"/>
      <c r="AL97" s="75"/>
      <c r="AM97" s="75"/>
      <c r="AN97" s="161"/>
      <c r="AO97" s="75"/>
      <c r="AP97" s="14"/>
      <c r="AQ97" s="14"/>
      <c r="AR97" s="14"/>
      <c r="AS97" s="14"/>
      <c r="AT97" s="14"/>
      <c r="AU97" s="14"/>
      <c r="AV97" s="14"/>
      <c r="AW97" s="14"/>
    </row>
    <row r="98" spans="7:49" ht="15">
      <c r="G98" s="14"/>
      <c r="H98" s="14"/>
      <c r="I98" s="14"/>
      <c r="J98" s="14"/>
      <c r="K98" s="161"/>
      <c r="L98" s="161"/>
      <c r="M98" s="161"/>
      <c r="N98" s="161"/>
      <c r="O98" s="161"/>
      <c r="P98" s="161"/>
      <c r="Q98" s="161"/>
      <c r="R98" s="307"/>
      <c r="S98" s="307"/>
      <c r="T98" s="152"/>
      <c r="U98" s="152"/>
      <c r="V98" s="152"/>
      <c r="W98" s="161"/>
      <c r="X98" s="14"/>
      <c r="Z98" s="14"/>
      <c r="AA98" s="14"/>
      <c r="AB98" s="75"/>
      <c r="AC98" s="75"/>
      <c r="AD98" s="75"/>
      <c r="AE98" s="75"/>
      <c r="AF98" s="75"/>
      <c r="AG98" s="75"/>
      <c r="AH98" s="161"/>
      <c r="AI98" s="14"/>
      <c r="AJ98" s="14"/>
      <c r="AK98" s="75"/>
      <c r="AL98" s="75"/>
      <c r="AM98" s="75"/>
      <c r="AN98" s="161"/>
      <c r="AO98" s="75"/>
      <c r="AP98" s="14"/>
      <c r="AQ98" s="14"/>
      <c r="AR98" s="14"/>
      <c r="AS98" s="14"/>
      <c r="AT98" s="14"/>
      <c r="AU98" s="14"/>
      <c r="AV98" s="14"/>
      <c r="AW98" s="14"/>
    </row>
    <row r="99" spans="7:49" ht="15">
      <c r="G99" s="14"/>
      <c r="H99" s="14"/>
      <c r="I99" s="14"/>
      <c r="J99" s="14"/>
      <c r="K99" s="161"/>
      <c r="L99" s="161"/>
      <c r="M99" s="161"/>
      <c r="N99" s="161"/>
      <c r="O99" s="161"/>
      <c r="P99" s="161"/>
      <c r="Q99" s="161"/>
      <c r="R99" s="307"/>
      <c r="S99" s="307"/>
      <c r="T99" s="152"/>
      <c r="U99" s="152"/>
      <c r="V99" s="152"/>
      <c r="W99" s="161"/>
      <c r="X99" s="14"/>
      <c r="Z99" s="14"/>
      <c r="AA99" s="14"/>
      <c r="AB99" s="75"/>
      <c r="AC99" s="75"/>
      <c r="AD99" s="75"/>
      <c r="AE99" s="75"/>
      <c r="AF99" s="75"/>
      <c r="AG99" s="75"/>
      <c r="AH99" s="161"/>
      <c r="AI99" s="14"/>
      <c r="AJ99" s="14"/>
      <c r="AK99" s="75"/>
      <c r="AL99" s="75"/>
      <c r="AM99" s="75"/>
      <c r="AN99" s="161"/>
      <c r="AO99" s="75"/>
      <c r="AP99" s="14"/>
      <c r="AQ99" s="14"/>
      <c r="AR99" s="14"/>
      <c r="AS99" s="14"/>
      <c r="AT99" s="14"/>
      <c r="AU99" s="14"/>
      <c r="AV99" s="14"/>
      <c r="AW99" s="14"/>
    </row>
    <row r="100" spans="7:49" ht="15">
      <c r="G100" s="14"/>
      <c r="H100" s="14"/>
      <c r="I100" s="14"/>
      <c r="J100" s="14"/>
      <c r="K100" s="161"/>
      <c r="L100" s="161"/>
      <c r="M100" s="161"/>
      <c r="N100" s="161"/>
      <c r="O100" s="161"/>
      <c r="P100" s="161"/>
      <c r="Q100" s="161"/>
      <c r="R100" s="307"/>
      <c r="S100" s="307"/>
      <c r="T100" s="152"/>
      <c r="U100" s="152"/>
      <c r="V100" s="152"/>
      <c r="W100" s="161"/>
      <c r="X100" s="14"/>
      <c r="Z100" s="14"/>
      <c r="AA100" s="14"/>
      <c r="AB100" s="75"/>
      <c r="AC100" s="75"/>
      <c r="AD100" s="75"/>
      <c r="AE100" s="75"/>
      <c r="AF100" s="75"/>
      <c r="AG100" s="75"/>
      <c r="AH100" s="161"/>
      <c r="AI100" s="14"/>
      <c r="AJ100" s="14"/>
      <c r="AK100" s="75"/>
      <c r="AL100" s="75"/>
      <c r="AM100" s="75"/>
      <c r="AN100" s="161"/>
      <c r="AO100" s="75"/>
      <c r="AP100" s="14"/>
      <c r="AQ100" s="14"/>
      <c r="AR100" s="14"/>
      <c r="AS100" s="14"/>
      <c r="AT100" s="14"/>
      <c r="AU100" s="14"/>
      <c r="AV100" s="14"/>
      <c r="AW100" s="14"/>
    </row>
    <row r="101" spans="7:49" ht="15">
      <c r="G101" s="14"/>
      <c r="H101" s="14"/>
      <c r="I101" s="14"/>
      <c r="J101" s="14"/>
      <c r="K101" s="161"/>
      <c r="L101" s="161"/>
      <c r="M101" s="161"/>
      <c r="N101" s="161"/>
      <c r="O101" s="161"/>
      <c r="P101" s="161"/>
      <c r="Q101" s="161"/>
      <c r="R101" s="307"/>
      <c r="S101" s="307"/>
      <c r="T101" s="152"/>
      <c r="U101" s="152"/>
      <c r="V101" s="152"/>
      <c r="W101" s="161"/>
      <c r="X101" s="14"/>
      <c r="Z101" s="14"/>
      <c r="AA101" s="14"/>
      <c r="AB101" s="75"/>
      <c r="AC101" s="75"/>
      <c r="AD101" s="75"/>
      <c r="AE101" s="75"/>
      <c r="AF101" s="75"/>
      <c r="AG101" s="75"/>
      <c r="AH101" s="161"/>
      <c r="AI101" s="14"/>
      <c r="AJ101" s="14"/>
      <c r="AK101" s="75"/>
      <c r="AL101" s="75"/>
      <c r="AM101" s="75"/>
      <c r="AN101" s="161"/>
      <c r="AO101" s="75"/>
      <c r="AP101" s="14"/>
      <c r="AQ101" s="14"/>
      <c r="AR101" s="14"/>
      <c r="AS101" s="14"/>
      <c r="AT101" s="14"/>
      <c r="AU101" s="14"/>
      <c r="AV101" s="14"/>
      <c r="AW101" s="14"/>
    </row>
    <row r="102" spans="7:49" ht="15">
      <c r="G102" s="14"/>
      <c r="H102" s="14"/>
      <c r="I102" s="14"/>
      <c r="J102" s="14"/>
      <c r="K102" s="161"/>
      <c r="L102" s="161"/>
      <c r="M102" s="161"/>
      <c r="N102" s="161"/>
      <c r="O102" s="161"/>
      <c r="P102" s="161"/>
      <c r="Q102" s="161"/>
      <c r="R102" s="307"/>
      <c r="S102" s="307"/>
      <c r="T102" s="152"/>
      <c r="U102" s="152"/>
      <c r="V102" s="152"/>
      <c r="W102" s="161"/>
      <c r="X102" s="14"/>
      <c r="Z102" s="14"/>
      <c r="AA102" s="14"/>
      <c r="AB102" s="75"/>
      <c r="AC102" s="75"/>
      <c r="AD102" s="75"/>
      <c r="AE102" s="75"/>
      <c r="AF102" s="75"/>
      <c r="AG102" s="75"/>
      <c r="AH102" s="161"/>
      <c r="AI102" s="14"/>
      <c r="AJ102" s="14"/>
      <c r="AK102" s="75"/>
      <c r="AL102" s="75"/>
      <c r="AM102" s="75"/>
      <c r="AN102" s="161"/>
      <c r="AO102" s="75"/>
      <c r="AP102" s="14"/>
      <c r="AQ102" s="14"/>
      <c r="AR102" s="14"/>
      <c r="AS102" s="14"/>
      <c r="AT102" s="14"/>
      <c r="AU102" s="14"/>
      <c r="AV102" s="14"/>
      <c r="AW102" s="14"/>
    </row>
    <row r="103" spans="7:49" ht="15">
      <c r="G103" s="14"/>
      <c r="H103" s="14"/>
      <c r="I103" s="14"/>
      <c r="J103" s="14"/>
      <c r="K103" s="161"/>
      <c r="L103" s="161"/>
      <c r="M103" s="161"/>
      <c r="N103" s="161"/>
      <c r="O103" s="161"/>
      <c r="P103" s="161"/>
      <c r="Q103" s="161"/>
      <c r="R103" s="307"/>
      <c r="S103" s="307"/>
      <c r="T103" s="152"/>
      <c r="U103" s="152"/>
      <c r="V103" s="152"/>
      <c r="W103" s="161"/>
      <c r="X103" s="14"/>
      <c r="Z103" s="14"/>
      <c r="AA103" s="14"/>
      <c r="AB103" s="75"/>
      <c r="AC103" s="75"/>
      <c r="AD103" s="75"/>
      <c r="AE103" s="75"/>
      <c r="AF103" s="75"/>
      <c r="AG103" s="75"/>
      <c r="AH103" s="161"/>
      <c r="AI103" s="14"/>
      <c r="AJ103" s="14"/>
      <c r="AK103" s="75"/>
      <c r="AL103" s="75"/>
      <c r="AM103" s="75"/>
      <c r="AN103" s="161"/>
      <c r="AO103" s="75"/>
      <c r="AP103" s="14"/>
      <c r="AQ103" s="14"/>
      <c r="AR103" s="14"/>
      <c r="AS103" s="14"/>
      <c r="AT103" s="14"/>
      <c r="AU103" s="14"/>
      <c r="AV103" s="14"/>
      <c r="AW103" s="14"/>
    </row>
    <row r="104" spans="7:49" ht="15">
      <c r="G104" s="14"/>
      <c r="H104" s="14"/>
      <c r="I104" s="14"/>
      <c r="J104" s="14"/>
      <c r="K104" s="161"/>
      <c r="L104" s="161"/>
      <c r="M104" s="161"/>
      <c r="N104" s="161"/>
      <c r="O104" s="161"/>
      <c r="P104" s="161"/>
      <c r="Q104" s="161"/>
      <c r="R104" s="307"/>
      <c r="S104" s="307"/>
      <c r="T104" s="152"/>
      <c r="U104" s="152"/>
      <c r="V104" s="152"/>
      <c r="W104" s="161"/>
      <c r="X104" s="14"/>
      <c r="Z104" s="14"/>
      <c r="AA104" s="14"/>
      <c r="AB104" s="75"/>
      <c r="AC104" s="75"/>
      <c r="AD104" s="75"/>
      <c r="AE104" s="75"/>
      <c r="AF104" s="75"/>
      <c r="AG104" s="75"/>
      <c r="AH104" s="161"/>
      <c r="AI104" s="14"/>
      <c r="AJ104" s="14"/>
      <c r="AK104" s="75"/>
      <c r="AL104" s="75"/>
      <c r="AM104" s="75"/>
      <c r="AN104" s="161"/>
      <c r="AO104" s="75"/>
      <c r="AP104" s="14"/>
      <c r="AQ104" s="14"/>
      <c r="AR104" s="14"/>
      <c r="AS104" s="14"/>
      <c r="AT104" s="14"/>
      <c r="AU104" s="14"/>
      <c r="AV104" s="14"/>
      <c r="AW104" s="14"/>
    </row>
    <row r="105" spans="7:49" ht="15">
      <c r="G105" s="14"/>
      <c r="H105" s="14"/>
      <c r="I105" s="14"/>
      <c r="J105" s="14"/>
      <c r="K105" s="161"/>
      <c r="L105" s="161"/>
      <c r="M105" s="161"/>
      <c r="N105" s="161"/>
      <c r="O105" s="161"/>
      <c r="P105" s="161"/>
      <c r="Q105" s="161"/>
      <c r="R105" s="307"/>
      <c r="S105" s="307"/>
      <c r="T105" s="152"/>
      <c r="U105" s="152"/>
      <c r="V105" s="152"/>
      <c r="W105" s="161"/>
      <c r="X105" s="14"/>
      <c r="Z105" s="14"/>
      <c r="AA105" s="14"/>
      <c r="AB105" s="75"/>
      <c r="AC105" s="75"/>
      <c r="AD105" s="75"/>
      <c r="AE105" s="75"/>
      <c r="AF105" s="75"/>
      <c r="AG105" s="75"/>
      <c r="AH105" s="161"/>
      <c r="AI105" s="14"/>
      <c r="AJ105" s="14"/>
      <c r="AK105" s="75"/>
      <c r="AL105" s="75"/>
      <c r="AM105" s="75"/>
      <c r="AN105" s="161"/>
      <c r="AO105" s="75"/>
      <c r="AP105" s="14"/>
      <c r="AQ105" s="14"/>
      <c r="AR105" s="14"/>
      <c r="AS105" s="14"/>
      <c r="AT105" s="14"/>
      <c r="AU105" s="14"/>
      <c r="AV105" s="14"/>
      <c r="AW105" s="14"/>
    </row>
    <row r="106" spans="7:49" ht="15">
      <c r="G106" s="14"/>
      <c r="H106" s="14"/>
      <c r="I106" s="14"/>
      <c r="J106" s="14"/>
      <c r="K106" s="161"/>
      <c r="L106" s="161"/>
      <c r="M106" s="161"/>
      <c r="N106" s="161"/>
      <c r="O106" s="161"/>
      <c r="P106" s="161"/>
      <c r="Q106" s="161"/>
      <c r="R106" s="307"/>
      <c r="S106" s="307"/>
      <c r="T106" s="152"/>
      <c r="U106" s="152"/>
      <c r="V106" s="152"/>
      <c r="W106" s="161"/>
      <c r="X106" s="14"/>
      <c r="Z106" s="14"/>
      <c r="AA106" s="14"/>
      <c r="AB106" s="75"/>
      <c r="AC106" s="75"/>
      <c r="AD106" s="75"/>
      <c r="AE106" s="75"/>
      <c r="AF106" s="75"/>
      <c r="AG106" s="75"/>
      <c r="AH106" s="161"/>
      <c r="AI106" s="14"/>
      <c r="AJ106" s="14"/>
      <c r="AK106" s="75"/>
      <c r="AL106" s="75"/>
      <c r="AM106" s="75"/>
      <c r="AN106" s="161"/>
      <c r="AO106" s="75"/>
      <c r="AP106" s="14"/>
      <c r="AQ106" s="14"/>
      <c r="AR106" s="14"/>
      <c r="AS106" s="14"/>
      <c r="AT106" s="14"/>
      <c r="AU106" s="14"/>
      <c r="AV106" s="14"/>
      <c r="AW106" s="14"/>
    </row>
    <row r="107" spans="7:49" ht="15">
      <c r="G107" s="14"/>
      <c r="H107" s="14"/>
      <c r="I107" s="14"/>
      <c r="J107" s="14"/>
      <c r="K107" s="161"/>
      <c r="L107" s="161"/>
      <c r="M107" s="161"/>
      <c r="N107" s="161"/>
      <c r="O107" s="161"/>
      <c r="P107" s="161"/>
      <c r="Q107" s="161"/>
      <c r="R107" s="307"/>
      <c r="S107" s="307"/>
      <c r="T107" s="152"/>
      <c r="U107" s="152"/>
      <c r="V107" s="152"/>
      <c r="W107" s="161"/>
      <c r="X107" s="14"/>
      <c r="Z107" s="14"/>
      <c r="AA107" s="14"/>
      <c r="AB107" s="75"/>
      <c r="AC107" s="75"/>
      <c r="AD107" s="75"/>
      <c r="AE107" s="75"/>
      <c r="AF107" s="75"/>
      <c r="AG107" s="75"/>
      <c r="AH107" s="161"/>
      <c r="AI107" s="14"/>
      <c r="AJ107" s="14"/>
      <c r="AK107" s="75"/>
      <c r="AL107" s="75"/>
      <c r="AM107" s="75"/>
      <c r="AN107" s="161"/>
      <c r="AO107" s="75"/>
      <c r="AP107" s="14"/>
      <c r="AQ107" s="14"/>
      <c r="AR107" s="14"/>
      <c r="AS107" s="14"/>
      <c r="AT107" s="14"/>
      <c r="AU107" s="14"/>
      <c r="AV107" s="14"/>
      <c r="AW107" s="14"/>
    </row>
    <row r="108" spans="7:49" ht="15">
      <c r="G108" s="14"/>
      <c r="H108" s="14"/>
      <c r="I108" s="14"/>
      <c r="J108" s="14"/>
      <c r="K108" s="161"/>
      <c r="L108" s="161"/>
      <c r="M108" s="161"/>
      <c r="N108" s="161"/>
      <c r="O108" s="161"/>
      <c r="P108" s="161"/>
      <c r="Q108" s="161"/>
      <c r="R108" s="307"/>
      <c r="S108" s="307"/>
      <c r="T108" s="152"/>
      <c r="U108" s="152"/>
      <c r="V108" s="152"/>
      <c r="W108" s="161"/>
      <c r="X108" s="14"/>
      <c r="Z108" s="14"/>
      <c r="AA108" s="14"/>
      <c r="AB108" s="75"/>
      <c r="AC108" s="75"/>
      <c r="AD108" s="75"/>
      <c r="AE108" s="75"/>
      <c r="AF108" s="75"/>
      <c r="AG108" s="75"/>
      <c r="AH108" s="161"/>
      <c r="AI108" s="14"/>
      <c r="AJ108" s="14"/>
      <c r="AK108" s="75"/>
      <c r="AL108" s="75"/>
      <c r="AM108" s="75"/>
      <c r="AN108" s="161"/>
      <c r="AO108" s="75"/>
      <c r="AP108" s="14"/>
      <c r="AQ108" s="14"/>
      <c r="AR108" s="14"/>
      <c r="AS108" s="14"/>
      <c r="AT108" s="14"/>
      <c r="AU108" s="14"/>
      <c r="AV108" s="14"/>
      <c r="AW108" s="14"/>
    </row>
    <row r="109" spans="7:49" ht="15">
      <c r="G109" s="14"/>
      <c r="H109" s="14"/>
      <c r="I109" s="14"/>
      <c r="J109" s="14"/>
      <c r="K109" s="161"/>
      <c r="L109" s="161"/>
      <c r="M109" s="161"/>
      <c r="N109" s="161"/>
      <c r="O109" s="161"/>
      <c r="P109" s="161"/>
      <c r="Q109" s="161"/>
      <c r="R109" s="307"/>
      <c r="S109" s="307"/>
      <c r="T109" s="152"/>
      <c r="U109" s="152"/>
      <c r="V109" s="152"/>
      <c r="W109" s="161"/>
      <c r="X109" s="14"/>
      <c r="Z109" s="14"/>
      <c r="AA109" s="14"/>
      <c r="AB109" s="75"/>
      <c r="AC109" s="75"/>
      <c r="AD109" s="75"/>
      <c r="AE109" s="75"/>
      <c r="AF109" s="75"/>
      <c r="AG109" s="75"/>
      <c r="AH109" s="161"/>
      <c r="AI109" s="14"/>
      <c r="AJ109" s="14"/>
      <c r="AK109" s="75"/>
      <c r="AL109" s="75"/>
      <c r="AM109" s="75"/>
      <c r="AN109" s="161"/>
      <c r="AO109" s="75"/>
      <c r="AP109" s="14"/>
      <c r="AQ109" s="14"/>
      <c r="AR109" s="14"/>
      <c r="AS109" s="14"/>
      <c r="AT109" s="14"/>
      <c r="AU109" s="14"/>
      <c r="AV109" s="14"/>
      <c r="AW109" s="14"/>
    </row>
    <row r="110" spans="7:49" ht="15">
      <c r="G110" s="14"/>
      <c r="H110" s="14"/>
      <c r="I110" s="14"/>
      <c r="J110" s="14"/>
      <c r="K110" s="161"/>
      <c r="L110" s="161"/>
      <c r="M110" s="161"/>
      <c r="N110" s="161"/>
      <c r="O110" s="161"/>
      <c r="P110" s="161"/>
      <c r="Q110" s="161"/>
      <c r="R110" s="307"/>
      <c r="S110" s="307"/>
      <c r="T110" s="152"/>
      <c r="U110" s="152"/>
      <c r="V110" s="152"/>
      <c r="W110" s="161"/>
      <c r="X110" s="14"/>
      <c r="Z110" s="14"/>
      <c r="AA110" s="14"/>
      <c r="AB110" s="75"/>
      <c r="AC110" s="75"/>
      <c r="AD110" s="75"/>
      <c r="AE110" s="75"/>
      <c r="AF110" s="75"/>
      <c r="AG110" s="75"/>
      <c r="AH110" s="161"/>
      <c r="AI110" s="14"/>
      <c r="AJ110" s="14"/>
      <c r="AK110" s="75"/>
      <c r="AL110" s="75"/>
      <c r="AM110" s="75"/>
      <c r="AN110" s="161"/>
      <c r="AO110" s="75"/>
      <c r="AP110" s="14"/>
      <c r="AQ110" s="14"/>
      <c r="AR110" s="14"/>
      <c r="AS110" s="14"/>
      <c r="AT110" s="14"/>
      <c r="AU110" s="14"/>
      <c r="AV110" s="14"/>
      <c r="AW110" s="14"/>
    </row>
    <row r="111" spans="7:49" ht="15">
      <c r="G111" s="14"/>
      <c r="H111" s="14"/>
      <c r="I111" s="14"/>
      <c r="J111" s="14"/>
      <c r="K111" s="161"/>
      <c r="L111" s="161"/>
      <c r="M111" s="161"/>
      <c r="N111" s="161"/>
      <c r="O111" s="161"/>
      <c r="P111" s="161"/>
      <c r="Q111" s="161"/>
      <c r="R111" s="307"/>
      <c r="S111" s="307"/>
      <c r="T111" s="152"/>
      <c r="U111" s="152"/>
      <c r="V111" s="152"/>
      <c r="W111" s="161"/>
      <c r="X111" s="14"/>
      <c r="Z111" s="14"/>
      <c r="AA111" s="14"/>
      <c r="AB111" s="75"/>
      <c r="AC111" s="75"/>
      <c r="AD111" s="75"/>
      <c r="AE111" s="75"/>
      <c r="AF111" s="75"/>
      <c r="AG111" s="75"/>
      <c r="AH111" s="161"/>
      <c r="AI111" s="14"/>
      <c r="AJ111" s="14"/>
      <c r="AK111" s="75"/>
      <c r="AL111" s="75"/>
      <c r="AM111" s="75"/>
      <c r="AN111" s="161"/>
      <c r="AO111" s="75"/>
      <c r="AP111" s="14"/>
      <c r="AQ111" s="14"/>
      <c r="AR111" s="14"/>
      <c r="AS111" s="14"/>
      <c r="AT111" s="14"/>
      <c r="AU111" s="14"/>
      <c r="AV111" s="14"/>
      <c r="AW111" s="14"/>
    </row>
    <row r="112" spans="7:49" ht="15">
      <c r="G112" s="14"/>
      <c r="H112" s="14"/>
      <c r="I112" s="14"/>
      <c r="J112" s="14"/>
      <c r="K112" s="161"/>
      <c r="L112" s="161"/>
      <c r="M112" s="161"/>
      <c r="N112" s="161"/>
      <c r="O112" s="161"/>
      <c r="P112" s="161"/>
      <c r="Q112" s="161"/>
      <c r="R112" s="307"/>
      <c r="S112" s="307"/>
      <c r="T112" s="152"/>
      <c r="U112" s="152"/>
      <c r="V112" s="152"/>
      <c r="W112" s="161"/>
      <c r="X112" s="14"/>
      <c r="Z112" s="14"/>
      <c r="AA112" s="14"/>
      <c r="AB112" s="75"/>
      <c r="AC112" s="75"/>
      <c r="AD112" s="75"/>
      <c r="AE112" s="75"/>
      <c r="AF112" s="75"/>
      <c r="AG112" s="75"/>
      <c r="AH112" s="161"/>
      <c r="AI112" s="14"/>
      <c r="AJ112" s="14"/>
      <c r="AK112" s="75"/>
      <c r="AL112" s="75"/>
      <c r="AM112" s="75"/>
      <c r="AN112" s="161"/>
      <c r="AO112" s="75"/>
      <c r="AP112" s="14"/>
      <c r="AQ112" s="14"/>
      <c r="AR112" s="14"/>
      <c r="AS112" s="14"/>
      <c r="AT112" s="14"/>
      <c r="AU112" s="14"/>
      <c r="AV112" s="14"/>
      <c r="AW112" s="14"/>
    </row>
    <row r="113" spans="7:49" ht="15">
      <c r="G113" s="14"/>
      <c r="H113" s="14"/>
      <c r="I113" s="14"/>
      <c r="J113" s="14"/>
      <c r="K113" s="161"/>
      <c r="L113" s="161"/>
      <c r="M113" s="161"/>
      <c r="N113" s="161"/>
      <c r="O113" s="161"/>
      <c r="P113" s="161"/>
      <c r="Q113" s="161"/>
      <c r="R113" s="307"/>
      <c r="S113" s="307"/>
      <c r="T113" s="152"/>
      <c r="U113" s="152"/>
      <c r="V113" s="152"/>
      <c r="W113" s="161"/>
      <c r="X113" s="14"/>
      <c r="Z113" s="14"/>
      <c r="AA113" s="14"/>
      <c r="AB113" s="75"/>
      <c r="AC113" s="75"/>
      <c r="AD113" s="75"/>
      <c r="AE113" s="75"/>
      <c r="AF113" s="75"/>
      <c r="AG113" s="75"/>
      <c r="AH113" s="161"/>
      <c r="AI113" s="14"/>
      <c r="AJ113" s="14"/>
      <c r="AK113" s="75"/>
      <c r="AL113" s="75"/>
      <c r="AM113" s="75"/>
      <c r="AN113" s="161"/>
      <c r="AO113" s="75"/>
      <c r="AP113" s="14"/>
      <c r="AQ113" s="14"/>
      <c r="AR113" s="14"/>
      <c r="AS113" s="14"/>
      <c r="AT113" s="14"/>
      <c r="AU113" s="14"/>
      <c r="AV113" s="14"/>
      <c r="AW113" s="14"/>
    </row>
    <row r="114" spans="7:49" ht="15">
      <c r="G114" s="14"/>
      <c r="H114" s="14"/>
      <c r="I114" s="14"/>
      <c r="J114" s="14"/>
      <c r="K114" s="161"/>
      <c r="L114" s="161"/>
      <c r="M114" s="161"/>
      <c r="N114" s="161"/>
      <c r="O114" s="161"/>
      <c r="P114" s="161"/>
      <c r="Q114" s="161"/>
      <c r="R114" s="307"/>
      <c r="S114" s="307"/>
      <c r="T114" s="152"/>
      <c r="U114" s="152"/>
      <c r="V114" s="152"/>
      <c r="W114" s="161"/>
      <c r="X114" s="14"/>
      <c r="Z114" s="14"/>
      <c r="AA114" s="14"/>
      <c r="AB114" s="75"/>
      <c r="AC114" s="75"/>
      <c r="AD114" s="75"/>
      <c r="AE114" s="75"/>
      <c r="AF114" s="75"/>
      <c r="AG114" s="75"/>
      <c r="AH114" s="161"/>
      <c r="AI114" s="14"/>
      <c r="AJ114" s="14"/>
      <c r="AK114" s="75"/>
      <c r="AL114" s="75"/>
      <c r="AM114" s="75"/>
      <c r="AN114" s="161"/>
      <c r="AO114" s="75"/>
      <c r="AP114" s="14"/>
      <c r="AQ114" s="14"/>
      <c r="AR114" s="14"/>
      <c r="AS114" s="14"/>
      <c r="AT114" s="14"/>
      <c r="AU114" s="14"/>
      <c r="AV114" s="14"/>
      <c r="AW114" s="14"/>
    </row>
    <row r="115" spans="7:49" ht="15">
      <c r="G115" s="14"/>
      <c r="H115" s="14"/>
      <c r="I115" s="14"/>
      <c r="J115" s="14"/>
      <c r="K115" s="161"/>
      <c r="L115" s="161"/>
      <c r="M115" s="161"/>
      <c r="N115" s="161"/>
      <c r="O115" s="161"/>
      <c r="P115" s="161"/>
      <c r="Q115" s="161"/>
      <c r="R115" s="307"/>
      <c r="S115" s="307"/>
      <c r="T115" s="152"/>
      <c r="U115" s="152"/>
      <c r="V115" s="152"/>
      <c r="W115" s="161"/>
      <c r="X115" s="14"/>
      <c r="Z115" s="14"/>
      <c r="AA115" s="14"/>
      <c r="AB115" s="75"/>
      <c r="AC115" s="75"/>
      <c r="AD115" s="75"/>
      <c r="AE115" s="75"/>
      <c r="AF115" s="75"/>
      <c r="AG115" s="75"/>
      <c r="AH115" s="161"/>
      <c r="AI115" s="14"/>
      <c r="AJ115" s="14"/>
      <c r="AK115" s="75"/>
      <c r="AL115" s="75"/>
      <c r="AM115" s="75"/>
      <c r="AN115" s="161"/>
      <c r="AO115" s="75"/>
      <c r="AP115" s="14"/>
      <c r="AQ115" s="14"/>
      <c r="AR115" s="14"/>
      <c r="AS115" s="14"/>
      <c r="AT115" s="14"/>
      <c r="AU115" s="14"/>
      <c r="AV115" s="14"/>
      <c r="AW115" s="14"/>
    </row>
    <row r="116" spans="7:49" ht="15">
      <c r="G116" s="14"/>
      <c r="H116" s="14"/>
      <c r="I116" s="14"/>
      <c r="J116" s="14"/>
      <c r="K116" s="161"/>
      <c r="L116" s="161"/>
      <c r="M116" s="161"/>
      <c r="N116" s="161"/>
      <c r="O116" s="161"/>
      <c r="P116" s="161"/>
      <c r="Q116" s="161"/>
      <c r="R116" s="307"/>
      <c r="S116" s="307"/>
      <c r="T116" s="152"/>
      <c r="U116" s="152"/>
      <c r="V116" s="152"/>
      <c r="W116" s="161"/>
      <c r="X116" s="14"/>
      <c r="Z116" s="14"/>
      <c r="AA116" s="14"/>
      <c r="AB116" s="75"/>
      <c r="AC116" s="75"/>
      <c r="AD116" s="75"/>
      <c r="AE116" s="75"/>
      <c r="AF116" s="75"/>
      <c r="AG116" s="75"/>
      <c r="AH116" s="161"/>
      <c r="AI116" s="14"/>
      <c r="AJ116" s="14"/>
      <c r="AK116" s="75"/>
      <c r="AL116" s="75"/>
      <c r="AM116" s="75"/>
      <c r="AN116" s="161"/>
      <c r="AO116" s="75"/>
      <c r="AP116" s="14"/>
      <c r="AQ116" s="14"/>
      <c r="AR116" s="14"/>
      <c r="AS116" s="14"/>
      <c r="AT116" s="14"/>
      <c r="AU116" s="14"/>
      <c r="AV116" s="14"/>
      <c r="AW116" s="14"/>
    </row>
    <row r="117" spans="7:49" ht="15">
      <c r="G117" s="14"/>
      <c r="H117" s="14"/>
      <c r="I117" s="14"/>
      <c r="J117" s="14"/>
      <c r="K117" s="161"/>
      <c r="L117" s="161"/>
      <c r="M117" s="161"/>
      <c r="N117" s="161"/>
      <c r="O117" s="161"/>
      <c r="P117" s="161"/>
      <c r="Q117" s="161"/>
      <c r="R117" s="307"/>
      <c r="S117" s="307"/>
      <c r="T117" s="152"/>
      <c r="U117" s="152"/>
      <c r="V117" s="152"/>
      <c r="W117" s="161"/>
      <c r="X117" s="14"/>
      <c r="Z117" s="14"/>
      <c r="AA117" s="14"/>
      <c r="AB117" s="75"/>
      <c r="AC117" s="75"/>
      <c r="AD117" s="75"/>
      <c r="AE117" s="75"/>
      <c r="AF117" s="75"/>
      <c r="AG117" s="75"/>
      <c r="AH117" s="161"/>
      <c r="AI117" s="14"/>
      <c r="AJ117" s="14"/>
      <c r="AK117" s="75"/>
      <c r="AL117" s="75"/>
      <c r="AM117" s="75"/>
      <c r="AN117" s="161"/>
      <c r="AO117" s="75"/>
      <c r="AP117" s="14"/>
      <c r="AQ117" s="14"/>
      <c r="AR117" s="14"/>
      <c r="AS117" s="14"/>
      <c r="AT117" s="14"/>
      <c r="AU117" s="14"/>
      <c r="AV117" s="14"/>
      <c r="AW117" s="14"/>
    </row>
    <row r="118" spans="7:49" ht="15">
      <c r="G118" s="14"/>
      <c r="H118" s="14"/>
      <c r="I118" s="14"/>
      <c r="J118" s="14"/>
      <c r="K118" s="161"/>
      <c r="L118" s="161"/>
      <c r="M118" s="161"/>
      <c r="N118" s="161"/>
      <c r="O118" s="161"/>
      <c r="P118" s="161"/>
      <c r="Q118" s="161"/>
      <c r="R118" s="307"/>
      <c r="S118" s="307"/>
      <c r="T118" s="152"/>
      <c r="U118" s="152"/>
      <c r="V118" s="152"/>
      <c r="W118" s="161"/>
      <c r="X118" s="14"/>
      <c r="Z118" s="14"/>
      <c r="AA118" s="14"/>
      <c r="AB118" s="75"/>
      <c r="AC118" s="75"/>
      <c r="AD118" s="75"/>
      <c r="AE118" s="75"/>
      <c r="AF118" s="75"/>
      <c r="AG118" s="75"/>
      <c r="AH118" s="161"/>
      <c r="AI118" s="14"/>
      <c r="AJ118" s="14"/>
      <c r="AK118" s="75"/>
      <c r="AL118" s="75"/>
      <c r="AM118" s="75"/>
      <c r="AN118" s="161"/>
      <c r="AO118" s="75"/>
      <c r="AP118" s="14"/>
      <c r="AQ118" s="14"/>
      <c r="AR118" s="14"/>
      <c r="AS118" s="14"/>
      <c r="AT118" s="14"/>
      <c r="AU118" s="14"/>
      <c r="AV118" s="14"/>
      <c r="AW118" s="14"/>
    </row>
    <row r="119" spans="7:49" ht="15">
      <c r="G119" s="14"/>
      <c r="H119" s="14"/>
      <c r="I119" s="14"/>
      <c r="J119" s="14"/>
      <c r="K119" s="161"/>
      <c r="L119" s="161"/>
      <c r="M119" s="161"/>
      <c r="N119" s="161"/>
      <c r="O119" s="161"/>
      <c r="P119" s="161"/>
      <c r="Q119" s="161"/>
      <c r="R119" s="307"/>
      <c r="S119" s="307"/>
      <c r="T119" s="152"/>
      <c r="U119" s="152"/>
      <c r="V119" s="152"/>
      <c r="W119" s="161"/>
      <c r="X119" s="14"/>
      <c r="Z119" s="14"/>
      <c r="AA119" s="14"/>
      <c r="AB119" s="75"/>
      <c r="AC119" s="75"/>
      <c r="AD119" s="75"/>
      <c r="AE119" s="75"/>
      <c r="AF119" s="75"/>
      <c r="AG119" s="75"/>
      <c r="AH119" s="161"/>
      <c r="AI119" s="14"/>
      <c r="AJ119" s="14"/>
      <c r="AK119" s="75"/>
      <c r="AL119" s="75"/>
      <c r="AM119" s="75"/>
      <c r="AN119" s="161"/>
      <c r="AO119" s="75"/>
      <c r="AP119" s="14"/>
      <c r="AQ119" s="14"/>
      <c r="AR119" s="14"/>
      <c r="AS119" s="14"/>
      <c r="AT119" s="14"/>
      <c r="AU119" s="14"/>
      <c r="AV119" s="14"/>
      <c r="AW119" s="14"/>
    </row>
    <row r="120" spans="7:49" ht="15">
      <c r="G120" s="14"/>
      <c r="H120" s="14"/>
      <c r="I120" s="14"/>
      <c r="J120" s="14"/>
      <c r="K120" s="161"/>
      <c r="L120" s="161"/>
      <c r="M120" s="161"/>
      <c r="N120" s="161"/>
      <c r="O120" s="161"/>
      <c r="P120" s="161"/>
      <c r="Q120" s="161"/>
      <c r="R120" s="307"/>
      <c r="S120" s="307"/>
      <c r="T120" s="152"/>
      <c r="U120" s="152"/>
      <c r="V120" s="152"/>
      <c r="W120" s="161"/>
      <c r="X120" s="14"/>
      <c r="Z120" s="14"/>
      <c r="AA120" s="14"/>
      <c r="AB120" s="75"/>
      <c r="AC120" s="75"/>
      <c r="AD120" s="75"/>
      <c r="AE120" s="75"/>
      <c r="AF120" s="75"/>
      <c r="AG120" s="75"/>
      <c r="AH120" s="161"/>
      <c r="AI120" s="14"/>
      <c r="AJ120" s="14"/>
      <c r="AK120" s="75"/>
      <c r="AL120" s="75"/>
      <c r="AM120" s="75"/>
      <c r="AN120" s="161"/>
      <c r="AO120" s="75"/>
      <c r="AP120" s="14"/>
      <c r="AQ120" s="14"/>
      <c r="AR120" s="14"/>
      <c r="AS120" s="14"/>
      <c r="AT120" s="14"/>
      <c r="AU120" s="14"/>
      <c r="AV120" s="14"/>
      <c r="AW120" s="14"/>
    </row>
    <row r="121" spans="7:49" ht="15">
      <c r="G121" s="14"/>
      <c r="H121" s="14"/>
      <c r="I121" s="14"/>
      <c r="J121" s="14"/>
      <c r="K121" s="161"/>
      <c r="L121" s="161"/>
      <c r="M121" s="161"/>
      <c r="N121" s="161"/>
      <c r="O121" s="161"/>
      <c r="P121" s="161"/>
      <c r="Q121" s="161"/>
      <c r="R121" s="307"/>
      <c r="S121" s="307"/>
      <c r="T121" s="152"/>
      <c r="U121" s="152"/>
      <c r="V121" s="152"/>
      <c r="W121" s="161"/>
      <c r="X121" s="14"/>
      <c r="Z121" s="14"/>
      <c r="AA121" s="14"/>
      <c r="AB121" s="75"/>
      <c r="AC121" s="75"/>
      <c r="AD121" s="75"/>
      <c r="AE121" s="75"/>
      <c r="AF121" s="75"/>
      <c r="AG121" s="75"/>
      <c r="AH121" s="161"/>
      <c r="AI121" s="14"/>
      <c r="AJ121" s="14"/>
      <c r="AK121" s="75"/>
      <c r="AL121" s="75"/>
      <c r="AM121" s="75"/>
      <c r="AN121" s="161"/>
      <c r="AO121" s="75"/>
      <c r="AP121" s="14"/>
      <c r="AQ121" s="14"/>
      <c r="AR121" s="14"/>
      <c r="AS121" s="14"/>
      <c r="AT121" s="14"/>
      <c r="AU121" s="14"/>
      <c r="AV121" s="14"/>
      <c r="AW121" s="14"/>
    </row>
    <row r="122" spans="7:49" ht="15">
      <c r="G122" s="14"/>
      <c r="H122" s="14"/>
      <c r="I122" s="14"/>
      <c r="J122" s="14"/>
      <c r="K122" s="161"/>
      <c r="L122" s="161"/>
      <c r="M122" s="161"/>
      <c r="N122" s="161"/>
      <c r="O122" s="161"/>
      <c r="P122" s="161"/>
      <c r="Q122" s="161"/>
      <c r="R122" s="307"/>
      <c r="S122" s="307"/>
      <c r="T122" s="152"/>
      <c r="U122" s="152"/>
      <c r="V122" s="152"/>
      <c r="W122" s="161"/>
      <c r="X122" s="14"/>
      <c r="Z122" s="14"/>
      <c r="AA122" s="14"/>
      <c r="AB122" s="75"/>
      <c r="AC122" s="75"/>
      <c r="AD122" s="75"/>
      <c r="AE122" s="75"/>
      <c r="AF122" s="75"/>
      <c r="AG122" s="75"/>
      <c r="AH122" s="161"/>
      <c r="AI122" s="14"/>
      <c r="AJ122" s="14"/>
      <c r="AK122" s="75"/>
      <c r="AL122" s="75"/>
      <c r="AM122" s="75"/>
      <c r="AN122" s="161"/>
      <c r="AO122" s="75"/>
      <c r="AP122" s="14"/>
      <c r="AQ122" s="14"/>
      <c r="AR122" s="14"/>
      <c r="AS122" s="14"/>
      <c r="AT122" s="14"/>
      <c r="AU122" s="14"/>
      <c r="AV122" s="14"/>
      <c r="AW122" s="14"/>
    </row>
    <row r="123" spans="7:49" ht="15">
      <c r="G123" s="14"/>
      <c r="H123" s="14"/>
      <c r="I123" s="14"/>
      <c r="J123" s="14"/>
      <c r="K123" s="161"/>
      <c r="L123" s="161"/>
      <c r="M123" s="161"/>
      <c r="N123" s="161"/>
      <c r="O123" s="161"/>
      <c r="P123" s="161"/>
      <c r="Q123" s="161"/>
      <c r="R123" s="307"/>
      <c r="S123" s="307"/>
      <c r="T123" s="152"/>
      <c r="U123" s="152"/>
      <c r="V123" s="152"/>
      <c r="W123" s="161"/>
      <c r="X123" s="14"/>
      <c r="Z123" s="14"/>
      <c r="AA123" s="14"/>
      <c r="AB123" s="75"/>
      <c r="AC123" s="75"/>
      <c r="AD123" s="75"/>
      <c r="AE123" s="75"/>
      <c r="AF123" s="75"/>
      <c r="AG123" s="75"/>
      <c r="AH123" s="161"/>
      <c r="AI123" s="14"/>
      <c r="AJ123" s="14"/>
      <c r="AK123" s="75"/>
      <c r="AL123" s="75"/>
      <c r="AM123" s="75"/>
      <c r="AN123" s="161"/>
      <c r="AO123" s="75"/>
      <c r="AP123" s="14"/>
      <c r="AQ123" s="14"/>
      <c r="AR123" s="14"/>
      <c r="AS123" s="14"/>
      <c r="AT123" s="14"/>
      <c r="AU123" s="14"/>
      <c r="AV123" s="14"/>
      <c r="AW123" s="14"/>
    </row>
    <row r="124" spans="7:49" ht="15">
      <c r="G124" s="14"/>
      <c r="H124" s="14"/>
      <c r="I124" s="14"/>
      <c r="J124" s="14"/>
      <c r="K124" s="161"/>
      <c r="L124" s="161"/>
      <c r="M124" s="161"/>
      <c r="N124" s="161"/>
      <c r="O124" s="161"/>
      <c r="P124" s="161"/>
      <c r="Q124" s="161"/>
      <c r="R124" s="307"/>
      <c r="S124" s="307"/>
      <c r="T124" s="152"/>
      <c r="U124" s="152"/>
      <c r="V124" s="152"/>
      <c r="W124" s="161"/>
      <c r="X124" s="14"/>
      <c r="Z124" s="14"/>
      <c r="AA124" s="14"/>
      <c r="AB124" s="75"/>
      <c r="AC124" s="75"/>
      <c r="AD124" s="75"/>
      <c r="AE124" s="75"/>
      <c r="AF124" s="75"/>
      <c r="AG124" s="75"/>
      <c r="AH124" s="161"/>
      <c r="AI124" s="14"/>
      <c r="AJ124" s="14"/>
      <c r="AK124" s="75"/>
      <c r="AL124" s="75"/>
      <c r="AM124" s="75"/>
      <c r="AN124" s="161"/>
      <c r="AO124" s="75"/>
      <c r="AP124" s="14"/>
      <c r="AQ124" s="14"/>
      <c r="AR124" s="14"/>
      <c r="AS124" s="14"/>
      <c r="AT124" s="14"/>
      <c r="AU124" s="14"/>
      <c r="AV124" s="14"/>
      <c r="AW124" s="14"/>
    </row>
    <row r="125" spans="7:49" ht="15">
      <c r="G125" s="14"/>
      <c r="H125" s="14"/>
      <c r="I125" s="14"/>
      <c r="J125" s="14"/>
      <c r="K125" s="161"/>
      <c r="L125" s="161"/>
      <c r="M125" s="161"/>
      <c r="N125" s="161"/>
      <c r="O125" s="161"/>
      <c r="P125" s="161"/>
      <c r="Q125" s="161"/>
      <c r="R125" s="307"/>
      <c r="S125" s="307"/>
      <c r="T125" s="152"/>
      <c r="U125" s="152"/>
      <c r="V125" s="152"/>
      <c r="W125" s="161"/>
      <c r="X125" s="14"/>
      <c r="Z125" s="14"/>
      <c r="AA125" s="14"/>
      <c r="AB125" s="75"/>
      <c r="AC125" s="75"/>
      <c r="AD125" s="75"/>
      <c r="AE125" s="75"/>
      <c r="AF125" s="75"/>
      <c r="AG125" s="75"/>
      <c r="AH125" s="161"/>
      <c r="AI125" s="14"/>
      <c r="AJ125" s="14"/>
      <c r="AK125" s="75"/>
      <c r="AL125" s="75"/>
      <c r="AM125" s="75"/>
      <c r="AN125" s="161"/>
      <c r="AO125" s="75"/>
      <c r="AP125" s="14"/>
      <c r="AQ125" s="14"/>
      <c r="AR125" s="14"/>
      <c r="AS125" s="14"/>
      <c r="AT125" s="14"/>
      <c r="AU125" s="14"/>
      <c r="AV125" s="14"/>
      <c r="AW125" s="14"/>
    </row>
    <row r="126" spans="7:49" ht="15">
      <c r="G126" s="14"/>
      <c r="H126" s="14"/>
      <c r="I126" s="14"/>
      <c r="J126" s="14"/>
      <c r="K126" s="161"/>
      <c r="L126" s="161"/>
      <c r="M126" s="161"/>
      <c r="N126" s="161"/>
      <c r="O126" s="161"/>
      <c r="P126" s="161"/>
      <c r="Q126" s="161"/>
      <c r="R126" s="307"/>
      <c r="S126" s="307"/>
      <c r="T126" s="152"/>
      <c r="U126" s="152"/>
      <c r="V126" s="152"/>
      <c r="W126" s="161"/>
      <c r="X126" s="14"/>
      <c r="Z126" s="14"/>
      <c r="AA126" s="14"/>
      <c r="AB126" s="75"/>
      <c r="AC126" s="75"/>
      <c r="AD126" s="75"/>
      <c r="AE126" s="75"/>
      <c r="AF126" s="75"/>
      <c r="AG126" s="75"/>
      <c r="AH126" s="161"/>
      <c r="AI126" s="14"/>
      <c r="AJ126" s="14"/>
      <c r="AK126" s="75"/>
      <c r="AL126" s="75"/>
      <c r="AM126" s="75"/>
      <c r="AN126" s="161"/>
      <c r="AO126" s="75"/>
      <c r="AP126" s="14"/>
      <c r="AQ126" s="14"/>
      <c r="AR126" s="14"/>
      <c r="AS126" s="14"/>
      <c r="AT126" s="14"/>
      <c r="AU126" s="14"/>
      <c r="AV126" s="14"/>
      <c r="AW126" s="14"/>
    </row>
    <row r="127" spans="7:49" ht="15">
      <c r="G127" s="14"/>
      <c r="H127" s="14"/>
      <c r="I127" s="14"/>
      <c r="J127" s="14"/>
      <c r="K127" s="161"/>
      <c r="L127" s="161"/>
      <c r="M127" s="161"/>
      <c r="N127" s="161"/>
      <c r="O127" s="161"/>
      <c r="P127" s="161"/>
      <c r="Q127" s="161"/>
      <c r="R127" s="307"/>
      <c r="S127" s="307"/>
      <c r="T127" s="152"/>
      <c r="U127" s="152"/>
      <c r="V127" s="152"/>
      <c r="W127" s="161"/>
      <c r="X127" s="14"/>
      <c r="Z127" s="14"/>
      <c r="AA127" s="14"/>
      <c r="AB127" s="75"/>
      <c r="AC127" s="75"/>
      <c r="AD127" s="75"/>
      <c r="AE127" s="75"/>
      <c r="AF127" s="75"/>
      <c r="AG127" s="75"/>
      <c r="AH127" s="161"/>
      <c r="AI127" s="14"/>
      <c r="AJ127" s="14"/>
      <c r="AK127" s="75"/>
      <c r="AL127" s="75"/>
      <c r="AM127" s="75"/>
      <c r="AN127" s="161"/>
      <c r="AO127" s="75"/>
      <c r="AP127" s="14"/>
      <c r="AQ127" s="14"/>
      <c r="AR127" s="14"/>
      <c r="AS127" s="14"/>
      <c r="AT127" s="14"/>
      <c r="AU127" s="14"/>
      <c r="AV127" s="14"/>
      <c r="AW127" s="14"/>
    </row>
    <row r="128" spans="7:49" ht="15">
      <c r="G128" s="14"/>
      <c r="H128" s="14"/>
      <c r="I128" s="14"/>
      <c r="J128" s="14"/>
      <c r="K128" s="161"/>
      <c r="L128" s="161"/>
      <c r="M128" s="161"/>
      <c r="N128" s="161"/>
      <c r="O128" s="161"/>
      <c r="P128" s="161"/>
      <c r="Q128" s="161"/>
      <c r="R128" s="307"/>
      <c r="S128" s="307"/>
      <c r="T128" s="152"/>
      <c r="U128" s="152"/>
      <c r="V128" s="152"/>
      <c r="W128" s="161"/>
      <c r="X128" s="14"/>
      <c r="Z128" s="14"/>
      <c r="AA128" s="14"/>
      <c r="AB128" s="75"/>
      <c r="AC128" s="75"/>
      <c r="AD128" s="75"/>
      <c r="AE128" s="75"/>
      <c r="AF128" s="75"/>
      <c r="AG128" s="75"/>
      <c r="AH128" s="161"/>
      <c r="AI128" s="14"/>
      <c r="AJ128" s="14"/>
      <c r="AK128" s="75"/>
      <c r="AL128" s="75"/>
      <c r="AM128" s="75"/>
      <c r="AN128" s="161"/>
      <c r="AO128" s="75"/>
      <c r="AP128" s="14"/>
      <c r="AQ128" s="14"/>
      <c r="AR128" s="14"/>
      <c r="AS128" s="14"/>
      <c r="AT128" s="14"/>
      <c r="AU128" s="14"/>
      <c r="AV128" s="14"/>
      <c r="AW128" s="14"/>
    </row>
    <row r="129" spans="1:49" ht="15">
      <c r="G129" s="14"/>
      <c r="H129" s="14"/>
      <c r="I129" s="14"/>
      <c r="J129" s="14"/>
      <c r="K129" s="161"/>
      <c r="L129" s="161"/>
      <c r="M129" s="161"/>
      <c r="N129" s="161"/>
      <c r="O129" s="161"/>
      <c r="P129" s="161"/>
      <c r="Q129" s="161"/>
      <c r="R129" s="307"/>
      <c r="S129" s="307"/>
      <c r="T129" s="152"/>
      <c r="U129" s="152"/>
      <c r="V129" s="152"/>
      <c r="W129" s="161"/>
      <c r="X129" s="14"/>
      <c r="Z129" s="14"/>
      <c r="AA129" s="14"/>
      <c r="AB129" s="75"/>
      <c r="AC129" s="75"/>
      <c r="AD129" s="75"/>
      <c r="AE129" s="75"/>
      <c r="AF129" s="75"/>
      <c r="AG129" s="75"/>
      <c r="AH129" s="161"/>
      <c r="AI129" s="14"/>
      <c r="AJ129" s="14"/>
      <c r="AK129" s="75"/>
      <c r="AL129" s="75"/>
      <c r="AM129" s="75"/>
      <c r="AN129" s="161"/>
      <c r="AO129" s="75"/>
      <c r="AP129" s="14"/>
      <c r="AQ129" s="14"/>
      <c r="AR129" s="14"/>
      <c r="AS129" s="14"/>
      <c r="AT129" s="14"/>
      <c r="AU129" s="14"/>
      <c r="AV129" s="14"/>
      <c r="AW129" s="14"/>
    </row>
    <row r="130" spans="1:49" ht="15">
      <c r="G130" s="14"/>
      <c r="H130" s="14"/>
      <c r="I130" s="14"/>
      <c r="J130" s="14"/>
      <c r="K130" s="161"/>
      <c r="L130" s="161"/>
      <c r="M130" s="161"/>
      <c r="N130" s="161"/>
      <c r="O130" s="161"/>
      <c r="P130" s="161"/>
      <c r="Q130" s="161"/>
      <c r="R130" s="307"/>
      <c r="S130" s="307"/>
      <c r="T130" s="152"/>
      <c r="U130" s="152"/>
      <c r="V130" s="152"/>
      <c r="W130" s="161"/>
      <c r="X130" s="14"/>
      <c r="Z130" s="14"/>
      <c r="AA130" s="14"/>
      <c r="AB130" s="75"/>
      <c r="AC130" s="75"/>
      <c r="AD130" s="75"/>
      <c r="AE130" s="75"/>
      <c r="AF130" s="75"/>
      <c r="AG130" s="75"/>
      <c r="AH130" s="161"/>
      <c r="AI130" s="14"/>
      <c r="AJ130" s="14"/>
      <c r="AK130" s="75"/>
      <c r="AL130" s="75"/>
      <c r="AM130" s="75"/>
      <c r="AN130" s="161"/>
      <c r="AO130" s="75"/>
      <c r="AP130" s="14"/>
      <c r="AQ130" s="14"/>
      <c r="AR130" s="14"/>
      <c r="AS130" s="14"/>
      <c r="AT130" s="14"/>
      <c r="AU130" s="14"/>
      <c r="AV130" s="14"/>
      <c r="AW130" s="14"/>
    </row>
    <row r="131" spans="1:49" ht="15">
      <c r="G131" s="14"/>
      <c r="H131" s="14"/>
      <c r="I131" s="14"/>
      <c r="J131" s="14"/>
      <c r="K131" s="161"/>
      <c r="L131" s="161"/>
      <c r="M131" s="161"/>
      <c r="N131" s="161"/>
      <c r="O131" s="161"/>
      <c r="P131" s="161"/>
      <c r="Q131" s="161"/>
      <c r="R131" s="307"/>
      <c r="S131" s="307"/>
      <c r="T131" s="152"/>
      <c r="U131" s="152"/>
      <c r="V131" s="152"/>
      <c r="W131" s="161"/>
      <c r="X131" s="14"/>
      <c r="Z131" s="14"/>
      <c r="AA131" s="14"/>
      <c r="AB131" s="75"/>
      <c r="AC131" s="75"/>
      <c r="AD131" s="75"/>
      <c r="AE131" s="75"/>
      <c r="AF131" s="75"/>
      <c r="AG131" s="75"/>
      <c r="AH131" s="161"/>
      <c r="AI131" s="14"/>
      <c r="AJ131" s="14"/>
      <c r="AK131" s="75"/>
      <c r="AL131" s="75"/>
      <c r="AM131" s="75"/>
      <c r="AN131" s="161"/>
      <c r="AO131" s="75"/>
      <c r="AP131" s="14"/>
      <c r="AQ131" s="14"/>
      <c r="AR131" s="14"/>
      <c r="AS131" s="14"/>
      <c r="AT131" s="14"/>
      <c r="AU131" s="14"/>
      <c r="AV131" s="14"/>
      <c r="AW131" s="14"/>
    </row>
    <row r="132" spans="1:49" ht="15">
      <c r="G132" s="14"/>
      <c r="H132" s="14"/>
      <c r="I132" s="14"/>
      <c r="J132" s="14"/>
      <c r="K132" s="161"/>
      <c r="L132" s="161"/>
      <c r="M132" s="161"/>
      <c r="N132" s="161"/>
      <c r="O132" s="161"/>
      <c r="P132" s="161"/>
      <c r="Q132" s="161"/>
      <c r="R132" s="307"/>
      <c r="S132" s="307"/>
      <c r="T132" s="152"/>
      <c r="U132" s="152"/>
      <c r="V132" s="152"/>
      <c r="W132" s="161"/>
      <c r="X132" s="14"/>
      <c r="Z132" s="14"/>
      <c r="AA132" s="14"/>
      <c r="AB132" s="75"/>
      <c r="AC132" s="75"/>
      <c r="AD132" s="75"/>
      <c r="AE132" s="75"/>
      <c r="AF132" s="75"/>
      <c r="AG132" s="75"/>
      <c r="AH132" s="161"/>
      <c r="AI132" s="14"/>
      <c r="AJ132" s="14"/>
      <c r="AK132" s="75"/>
      <c r="AL132" s="75"/>
      <c r="AM132" s="75"/>
      <c r="AN132" s="161"/>
      <c r="AO132" s="75"/>
      <c r="AP132" s="14"/>
      <c r="AQ132" s="14"/>
      <c r="AR132" s="14"/>
      <c r="AS132" s="14"/>
      <c r="AT132" s="14"/>
      <c r="AU132" s="14"/>
      <c r="AV132" s="14"/>
      <c r="AW132" s="14"/>
    </row>
    <row r="133" spans="1:49" ht="15">
      <c r="G133" s="14"/>
      <c r="H133" s="14"/>
      <c r="I133" s="14"/>
      <c r="J133" s="14"/>
      <c r="K133" s="161"/>
      <c r="L133" s="161"/>
      <c r="M133" s="161"/>
      <c r="N133" s="161"/>
      <c r="O133" s="161"/>
      <c r="P133" s="161"/>
      <c r="Q133" s="161"/>
      <c r="R133" s="307"/>
      <c r="S133" s="307"/>
      <c r="T133" s="152"/>
      <c r="U133" s="152"/>
      <c r="V133" s="152"/>
      <c r="W133" s="161"/>
      <c r="X133" s="14"/>
      <c r="Z133" s="14"/>
      <c r="AA133" s="14"/>
      <c r="AB133" s="75"/>
      <c r="AC133" s="75"/>
      <c r="AD133" s="75"/>
      <c r="AE133" s="75"/>
      <c r="AF133" s="75"/>
      <c r="AG133" s="75"/>
      <c r="AH133" s="161"/>
      <c r="AI133" s="14"/>
      <c r="AJ133" s="14"/>
      <c r="AK133" s="75"/>
      <c r="AL133" s="75"/>
      <c r="AM133" s="75"/>
      <c r="AN133" s="161"/>
      <c r="AO133" s="75"/>
      <c r="AP133" s="14"/>
      <c r="AQ133" s="14"/>
      <c r="AR133" s="14"/>
      <c r="AS133" s="14"/>
      <c r="AT133" s="14"/>
      <c r="AU133" s="14"/>
      <c r="AV133" s="14"/>
      <c r="AW133" s="14"/>
    </row>
    <row r="134" spans="1:49" ht="15">
      <c r="G134" s="14"/>
      <c r="H134" s="14"/>
      <c r="I134" s="14"/>
      <c r="J134" s="14"/>
      <c r="K134" s="161"/>
      <c r="L134" s="161"/>
      <c r="M134" s="161"/>
      <c r="N134" s="161"/>
      <c r="O134" s="161"/>
      <c r="P134" s="161"/>
      <c r="Q134" s="161"/>
      <c r="R134" s="307"/>
      <c r="S134" s="307"/>
      <c r="T134" s="152"/>
      <c r="U134" s="152"/>
      <c r="V134" s="152"/>
      <c r="W134" s="161"/>
      <c r="X134" s="14"/>
      <c r="Z134" s="14"/>
      <c r="AA134" s="14"/>
      <c r="AB134" s="75"/>
      <c r="AC134" s="75"/>
      <c r="AD134" s="75"/>
      <c r="AE134" s="75"/>
      <c r="AF134" s="75"/>
      <c r="AG134" s="75"/>
      <c r="AH134" s="161"/>
      <c r="AI134" s="14"/>
      <c r="AJ134" s="14"/>
      <c r="AK134" s="75"/>
      <c r="AL134" s="75"/>
      <c r="AM134" s="75"/>
      <c r="AN134" s="161"/>
      <c r="AO134" s="75"/>
      <c r="AP134" s="14"/>
      <c r="AQ134" s="14"/>
      <c r="AR134" s="14"/>
      <c r="AS134" s="14"/>
      <c r="AT134" s="14"/>
      <c r="AU134" s="14"/>
      <c r="AV134" s="14"/>
      <c r="AW134" s="14"/>
    </row>
    <row r="135" spans="1:49" ht="15">
      <c r="G135" s="14"/>
      <c r="H135" s="14"/>
      <c r="I135" s="14"/>
      <c r="J135" s="14"/>
      <c r="K135" s="161"/>
      <c r="L135" s="161"/>
      <c r="M135" s="161"/>
      <c r="N135" s="161"/>
      <c r="O135" s="161"/>
      <c r="P135" s="161"/>
      <c r="Q135" s="161"/>
      <c r="R135" s="307"/>
      <c r="S135" s="307"/>
      <c r="T135" s="152"/>
      <c r="U135" s="152"/>
      <c r="V135" s="152"/>
      <c r="W135" s="161"/>
      <c r="X135" s="14"/>
      <c r="Z135" s="14"/>
      <c r="AA135" s="14"/>
      <c r="AB135" s="75"/>
      <c r="AC135" s="75"/>
      <c r="AD135" s="75"/>
      <c r="AE135" s="75"/>
      <c r="AF135" s="75"/>
      <c r="AG135" s="75"/>
      <c r="AH135" s="161"/>
      <c r="AI135" s="14"/>
      <c r="AJ135" s="14"/>
      <c r="AK135" s="75"/>
      <c r="AL135" s="75"/>
      <c r="AM135" s="75"/>
      <c r="AN135" s="161"/>
      <c r="AO135" s="75"/>
      <c r="AP135" s="14"/>
      <c r="AQ135" s="14"/>
      <c r="AR135" s="14"/>
      <c r="AS135" s="14"/>
      <c r="AT135" s="14"/>
      <c r="AU135" s="14"/>
      <c r="AV135" s="14"/>
      <c r="AW135" s="14"/>
    </row>
    <row r="136" spans="1:49" ht="15">
      <c r="G136" s="14"/>
      <c r="H136" s="14"/>
      <c r="I136" s="14"/>
      <c r="J136" s="14"/>
      <c r="K136" s="161"/>
      <c r="L136" s="161"/>
      <c r="M136" s="161"/>
      <c r="N136" s="161"/>
      <c r="O136" s="161"/>
      <c r="P136" s="161"/>
      <c r="Q136" s="161"/>
      <c r="R136" s="307"/>
      <c r="S136" s="307"/>
      <c r="T136" s="152"/>
      <c r="U136" s="152"/>
      <c r="V136" s="152"/>
      <c r="W136" s="161"/>
      <c r="X136" s="14"/>
      <c r="Z136" s="14"/>
      <c r="AA136" s="14"/>
      <c r="AB136" s="75"/>
      <c r="AC136" s="75"/>
      <c r="AD136" s="75"/>
      <c r="AE136" s="75"/>
      <c r="AF136" s="75"/>
      <c r="AG136" s="75"/>
      <c r="AH136" s="161"/>
      <c r="AI136" s="14"/>
      <c r="AJ136" s="14"/>
      <c r="AK136" s="75"/>
      <c r="AL136" s="75"/>
      <c r="AM136" s="75"/>
      <c r="AN136" s="161"/>
      <c r="AO136" s="75"/>
      <c r="AP136" s="14"/>
      <c r="AQ136" s="14"/>
      <c r="AR136" s="14"/>
      <c r="AS136" s="14"/>
      <c r="AT136" s="14"/>
      <c r="AU136" s="14"/>
      <c r="AV136" s="14"/>
      <c r="AW136" s="14"/>
    </row>
    <row r="137" spans="1:49" ht="15">
      <c r="G137" s="14"/>
      <c r="H137" s="14"/>
      <c r="I137" s="14"/>
      <c r="J137" s="14"/>
      <c r="K137" s="161"/>
      <c r="L137" s="161"/>
      <c r="M137" s="161"/>
      <c r="N137" s="161"/>
      <c r="O137" s="161"/>
      <c r="P137" s="161"/>
      <c r="Q137" s="161"/>
      <c r="R137" s="307"/>
      <c r="S137" s="307"/>
      <c r="T137" s="152"/>
      <c r="U137" s="152"/>
      <c r="V137" s="152"/>
      <c r="W137" s="161"/>
      <c r="X137" s="14"/>
      <c r="Z137" s="14"/>
      <c r="AA137" s="14"/>
      <c r="AB137" s="75"/>
      <c r="AC137" s="75"/>
      <c r="AD137" s="75"/>
      <c r="AE137" s="75"/>
      <c r="AF137" s="75"/>
      <c r="AG137" s="75"/>
      <c r="AH137" s="161"/>
      <c r="AI137" s="14"/>
      <c r="AJ137" s="14"/>
      <c r="AK137" s="75"/>
      <c r="AL137" s="75"/>
      <c r="AM137" s="75"/>
      <c r="AN137" s="161"/>
      <c r="AO137" s="75"/>
      <c r="AP137" s="14"/>
      <c r="AQ137" s="14"/>
      <c r="AR137" s="14"/>
      <c r="AS137" s="14"/>
      <c r="AT137" s="14"/>
      <c r="AU137" s="14"/>
      <c r="AV137" s="14"/>
      <c r="AW137" s="14"/>
    </row>
    <row r="138" spans="1:49" ht="15">
      <c r="G138" s="14"/>
      <c r="H138" s="14"/>
      <c r="I138" s="14"/>
      <c r="J138" s="14"/>
      <c r="K138" s="161"/>
      <c r="L138" s="161"/>
      <c r="M138" s="161"/>
      <c r="N138" s="161"/>
      <c r="O138" s="161"/>
      <c r="P138" s="161"/>
      <c r="Q138" s="161"/>
      <c r="R138" s="307"/>
      <c r="S138" s="307"/>
      <c r="T138" s="152"/>
      <c r="U138" s="152"/>
      <c r="V138" s="152"/>
      <c r="W138" s="161"/>
      <c r="X138" s="14"/>
      <c r="Z138" s="14"/>
      <c r="AA138" s="14"/>
      <c r="AB138" s="75"/>
      <c r="AC138" s="75"/>
      <c r="AD138" s="75"/>
      <c r="AE138" s="75"/>
      <c r="AF138" s="75"/>
      <c r="AG138" s="75"/>
      <c r="AH138" s="161"/>
      <c r="AI138" s="14"/>
      <c r="AJ138" s="14"/>
      <c r="AK138" s="75"/>
      <c r="AL138" s="75"/>
      <c r="AM138" s="75"/>
      <c r="AN138" s="161"/>
      <c r="AO138" s="75"/>
      <c r="AP138" s="14"/>
      <c r="AQ138" s="14"/>
      <c r="AR138" s="14"/>
      <c r="AS138" s="14"/>
      <c r="AT138" s="14"/>
      <c r="AU138" s="14"/>
      <c r="AV138" s="14"/>
      <c r="AW138" s="14"/>
    </row>
    <row r="139" spans="1:49" ht="15">
      <c r="G139" s="14"/>
      <c r="H139" s="14"/>
      <c r="I139" s="14"/>
      <c r="J139" s="14"/>
      <c r="K139" s="161"/>
      <c r="L139" s="161"/>
      <c r="M139" s="161"/>
      <c r="N139" s="161"/>
      <c r="O139" s="161"/>
      <c r="P139" s="161"/>
      <c r="Q139" s="161"/>
      <c r="R139" s="307"/>
      <c r="S139" s="307"/>
      <c r="T139" s="152"/>
      <c r="U139" s="152"/>
      <c r="V139" s="152"/>
      <c r="W139" s="161"/>
      <c r="X139" s="14"/>
      <c r="Z139" s="14"/>
      <c r="AA139" s="14"/>
      <c r="AB139" s="75"/>
      <c r="AC139" s="75"/>
      <c r="AD139" s="75"/>
      <c r="AE139" s="75"/>
      <c r="AF139" s="75"/>
      <c r="AG139" s="75"/>
      <c r="AH139" s="161"/>
      <c r="AI139" s="14"/>
      <c r="AJ139" s="14"/>
      <c r="AK139" s="75"/>
      <c r="AL139" s="75"/>
      <c r="AM139" s="75"/>
      <c r="AN139" s="161"/>
      <c r="AO139" s="75"/>
      <c r="AP139" s="14"/>
      <c r="AQ139" s="14"/>
      <c r="AR139" s="14"/>
      <c r="AS139" s="14"/>
      <c r="AT139" s="14"/>
      <c r="AU139" s="14"/>
      <c r="AV139" s="14"/>
      <c r="AW139" s="14"/>
    </row>
    <row r="140" spans="1:49" ht="15">
      <c r="G140" s="14"/>
      <c r="H140" s="14"/>
      <c r="I140" s="14"/>
      <c r="J140" s="14"/>
      <c r="K140" s="161"/>
      <c r="L140" s="161"/>
      <c r="M140" s="161"/>
      <c r="N140" s="161"/>
      <c r="O140" s="161"/>
      <c r="P140" s="161"/>
      <c r="Q140" s="161"/>
      <c r="R140" s="307"/>
      <c r="S140" s="307"/>
      <c r="T140" s="152"/>
      <c r="U140" s="152"/>
      <c r="V140" s="152"/>
      <c r="W140" s="161"/>
      <c r="X140" s="14"/>
      <c r="Z140" s="14"/>
      <c r="AA140" s="14"/>
      <c r="AB140" s="75"/>
      <c r="AC140" s="75"/>
      <c r="AD140" s="75"/>
      <c r="AE140" s="75"/>
      <c r="AF140" s="75"/>
      <c r="AG140" s="75"/>
      <c r="AH140" s="161"/>
      <c r="AI140" s="14"/>
      <c r="AJ140" s="14"/>
      <c r="AK140" s="75"/>
      <c r="AL140" s="75"/>
      <c r="AM140" s="75"/>
      <c r="AN140" s="161"/>
      <c r="AO140" s="75"/>
      <c r="AP140" s="14"/>
      <c r="AQ140" s="14"/>
      <c r="AR140" s="14"/>
      <c r="AS140" s="14"/>
      <c r="AT140" s="14"/>
      <c r="AU140" s="14"/>
      <c r="AV140" s="14"/>
      <c r="AW140" s="14"/>
    </row>
    <row r="141" spans="1:49" ht="15">
      <c r="G141" s="14"/>
      <c r="H141" s="14"/>
      <c r="I141" s="14"/>
      <c r="J141" s="14"/>
      <c r="K141" s="161"/>
      <c r="L141" s="161"/>
      <c r="M141" s="161"/>
      <c r="N141" s="161"/>
      <c r="O141" s="161"/>
      <c r="P141" s="161"/>
      <c r="Q141" s="161"/>
      <c r="R141" s="307"/>
      <c r="S141" s="307"/>
      <c r="T141" s="152"/>
      <c r="U141" s="152"/>
      <c r="V141" s="152"/>
      <c r="W141" s="161"/>
      <c r="X141" s="14"/>
      <c r="Z141" s="14"/>
      <c r="AA141" s="14"/>
      <c r="AB141" s="75"/>
      <c r="AC141" s="75"/>
      <c r="AD141" s="75"/>
      <c r="AE141" s="75"/>
      <c r="AF141" s="75"/>
      <c r="AG141" s="75"/>
      <c r="AH141" s="161"/>
      <c r="AI141" s="14"/>
      <c r="AJ141" s="14"/>
      <c r="AK141" s="75"/>
      <c r="AL141" s="75"/>
      <c r="AM141" s="75"/>
      <c r="AN141" s="161"/>
      <c r="AO141" s="75"/>
      <c r="AP141" s="14"/>
      <c r="AQ141" s="14"/>
      <c r="AR141" s="14"/>
      <c r="AS141" s="14"/>
      <c r="AT141" s="14"/>
      <c r="AU141" s="14"/>
      <c r="AV141" s="14"/>
      <c r="AW141" s="14"/>
    </row>
    <row r="142" spans="1:49" ht="15">
      <c r="G142" s="14"/>
      <c r="H142" s="14"/>
      <c r="I142" s="14"/>
      <c r="J142" s="14"/>
      <c r="K142" s="161"/>
      <c r="L142" s="161"/>
      <c r="M142" s="161"/>
      <c r="N142" s="161"/>
      <c r="O142" s="161"/>
      <c r="P142" s="161"/>
      <c r="Q142" s="161"/>
      <c r="R142" s="307"/>
      <c r="S142" s="307"/>
      <c r="T142" s="152"/>
      <c r="U142" s="152"/>
      <c r="V142" s="152"/>
      <c r="W142" s="161"/>
      <c r="X142" s="14"/>
      <c r="Z142" s="14"/>
      <c r="AA142" s="14"/>
      <c r="AB142" s="75"/>
      <c r="AC142" s="75"/>
      <c r="AD142" s="75"/>
      <c r="AE142" s="75"/>
      <c r="AF142" s="75"/>
      <c r="AG142" s="75"/>
      <c r="AH142" s="161"/>
      <c r="AI142" s="14"/>
      <c r="AJ142" s="14"/>
      <c r="AK142" s="75"/>
      <c r="AL142" s="75"/>
      <c r="AM142" s="75"/>
      <c r="AN142" s="161"/>
      <c r="AO142" s="75"/>
      <c r="AP142" s="14"/>
      <c r="AQ142" s="14"/>
      <c r="AR142" s="14"/>
      <c r="AS142" s="14"/>
      <c r="AT142" s="14"/>
      <c r="AU142" s="14"/>
      <c r="AV142" s="14"/>
      <c r="AW142" s="14"/>
    </row>
    <row r="143" spans="1:49" ht="15">
      <c r="G143" s="14"/>
      <c r="H143" s="14"/>
      <c r="I143" s="14"/>
      <c r="J143" s="14"/>
      <c r="K143" s="161"/>
      <c r="L143" s="161"/>
      <c r="M143" s="161"/>
      <c r="N143" s="161"/>
      <c r="O143" s="161"/>
      <c r="P143" s="161"/>
      <c r="Q143" s="161"/>
      <c r="R143" s="307"/>
      <c r="S143" s="307"/>
      <c r="T143" s="152"/>
      <c r="U143" s="152"/>
      <c r="V143" s="152"/>
      <c r="W143" s="161"/>
      <c r="X143" s="14"/>
      <c r="Z143" s="14"/>
      <c r="AA143" s="14"/>
      <c r="AB143" s="75"/>
      <c r="AC143" s="75"/>
      <c r="AD143" s="75"/>
      <c r="AE143" s="75"/>
      <c r="AF143" s="75"/>
      <c r="AG143" s="75"/>
      <c r="AH143" s="161"/>
      <c r="AI143" s="14"/>
      <c r="AJ143" s="14"/>
      <c r="AK143" s="75"/>
      <c r="AL143" s="75"/>
      <c r="AM143" s="75"/>
      <c r="AN143" s="161"/>
      <c r="AO143" s="75"/>
      <c r="AP143" s="14"/>
      <c r="AQ143" s="14"/>
      <c r="AR143" s="14"/>
      <c r="AS143" s="14"/>
      <c r="AT143" s="14"/>
      <c r="AU143" s="14"/>
      <c r="AV143" s="14"/>
      <c r="AW143" s="14"/>
    </row>
    <row r="144" spans="1:49" ht="15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162"/>
      <c r="L144" s="161"/>
      <c r="M144" s="161"/>
      <c r="N144" s="161"/>
      <c r="O144" s="161"/>
      <c r="P144" s="161"/>
      <c r="Q144" s="161"/>
      <c r="R144" s="307"/>
      <c r="S144" s="307"/>
      <c r="T144" s="152"/>
      <c r="U144" s="152"/>
      <c r="V144" s="152"/>
      <c r="W144" s="161"/>
      <c r="X144" s="14"/>
      <c r="Z144" s="14"/>
      <c r="AA144" s="14"/>
      <c r="AB144" s="75"/>
      <c r="AC144" s="75"/>
      <c r="AD144" s="75"/>
      <c r="AE144" s="75"/>
      <c r="AF144" s="75"/>
      <c r="AG144" s="75"/>
      <c r="AH144" s="161"/>
      <c r="AI144" s="14"/>
      <c r="AJ144" s="14"/>
      <c r="AK144" s="75"/>
      <c r="AL144" s="75"/>
      <c r="AM144" s="75"/>
      <c r="AN144" s="161"/>
      <c r="AO144" s="75"/>
      <c r="AP144" s="14"/>
      <c r="AQ144" s="14"/>
      <c r="AR144" s="14"/>
      <c r="AS144" s="14"/>
      <c r="AT144" s="14"/>
      <c r="AU144" s="14"/>
      <c r="AV144" s="14"/>
      <c r="AW144" s="14"/>
    </row>
    <row r="145" spans="1:41" ht="15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163"/>
      <c r="L145" s="162"/>
      <c r="M145" s="162"/>
      <c r="N145" s="162"/>
      <c r="O145" s="162"/>
      <c r="P145" s="162"/>
      <c r="Q145" s="162"/>
      <c r="R145" s="467"/>
      <c r="S145" s="467"/>
      <c r="T145" s="464"/>
      <c r="U145" s="464"/>
      <c r="V145" s="464"/>
      <c r="W145" s="162"/>
      <c r="X145" s="30"/>
      <c r="Y145" s="488"/>
      <c r="Z145" s="30"/>
      <c r="AA145" s="30"/>
      <c r="AB145" s="76"/>
      <c r="AC145" s="76"/>
      <c r="AD145" s="76"/>
      <c r="AE145" s="76"/>
      <c r="AF145" s="76"/>
      <c r="AG145" s="76"/>
      <c r="AH145" s="162"/>
      <c r="AI145" s="30"/>
      <c r="AK145" s="76"/>
      <c r="AM145" s="76"/>
      <c r="AO145" s="76"/>
    </row>
    <row r="146" spans="1:41" ht="15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163"/>
      <c r="L146" s="163"/>
      <c r="M146" s="163"/>
      <c r="N146" s="163"/>
      <c r="O146" s="163"/>
      <c r="P146" s="163"/>
      <c r="Q146" s="163"/>
      <c r="R146" s="441"/>
      <c r="S146" s="441"/>
      <c r="T146" s="465"/>
      <c r="U146" s="465"/>
      <c r="V146" s="465"/>
      <c r="W146" s="163"/>
      <c r="X146" s="34"/>
      <c r="Y146" s="489"/>
      <c r="Z146" s="34"/>
      <c r="AA146" s="34"/>
      <c r="AB146" s="77"/>
      <c r="AC146" s="77"/>
      <c r="AD146" s="77"/>
      <c r="AE146" s="77"/>
      <c r="AF146" s="77"/>
      <c r="AG146" s="77"/>
      <c r="AH146" s="163"/>
      <c r="AI146" s="34"/>
      <c r="AK146" s="77"/>
      <c r="AM146" s="77"/>
      <c r="AO146" s="77"/>
    </row>
    <row r="147" spans="1:41" ht="15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163"/>
      <c r="L147" s="163"/>
      <c r="M147" s="163"/>
      <c r="N147" s="163"/>
      <c r="O147" s="163"/>
      <c r="P147" s="163"/>
      <c r="Q147" s="163"/>
      <c r="R147" s="441"/>
      <c r="S147" s="441"/>
      <c r="T147" s="465"/>
      <c r="U147" s="465"/>
      <c r="V147" s="465"/>
      <c r="W147" s="163"/>
      <c r="X147" s="34"/>
      <c r="Y147" s="489"/>
      <c r="Z147" s="34"/>
      <c r="AA147" s="34"/>
      <c r="AB147" s="77"/>
      <c r="AC147" s="77"/>
      <c r="AD147" s="77"/>
      <c r="AE147" s="77"/>
      <c r="AF147" s="77"/>
      <c r="AG147" s="77"/>
      <c r="AH147" s="163"/>
      <c r="AI147" s="34"/>
      <c r="AK147" s="77"/>
      <c r="AM147" s="77"/>
      <c r="AO147" s="77"/>
    </row>
    <row r="148" spans="1:41" ht="15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163"/>
      <c r="L148" s="163"/>
      <c r="M148" s="163"/>
      <c r="N148" s="163"/>
      <c r="O148" s="163"/>
      <c r="P148" s="163"/>
      <c r="Q148" s="163"/>
      <c r="R148" s="441"/>
      <c r="S148" s="441"/>
      <c r="T148" s="465"/>
      <c r="U148" s="465"/>
      <c r="V148" s="465"/>
      <c r="W148" s="163"/>
      <c r="X148" s="34"/>
      <c r="Y148" s="489"/>
      <c r="Z148" s="34"/>
      <c r="AA148" s="34"/>
      <c r="AB148" s="77"/>
      <c r="AC148" s="77"/>
      <c r="AD148" s="77"/>
      <c r="AE148" s="77"/>
      <c r="AF148" s="77"/>
      <c r="AG148" s="77"/>
      <c r="AH148" s="163"/>
      <c r="AI148" s="34"/>
      <c r="AK148" s="77"/>
      <c r="AM148" s="77"/>
      <c r="AO148" s="77"/>
    </row>
    <row r="149" spans="1:41" ht="15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163"/>
      <c r="L149" s="163"/>
      <c r="M149" s="163"/>
      <c r="N149" s="163"/>
      <c r="O149" s="163"/>
      <c r="P149" s="163"/>
      <c r="Q149" s="163"/>
      <c r="R149" s="441"/>
      <c r="S149" s="441"/>
      <c r="T149" s="465"/>
      <c r="U149" s="465"/>
      <c r="V149" s="465"/>
      <c r="W149" s="163"/>
      <c r="X149" s="34"/>
      <c r="Y149" s="489"/>
      <c r="Z149" s="34"/>
      <c r="AA149" s="34"/>
      <c r="AB149" s="77"/>
      <c r="AC149" s="77"/>
      <c r="AD149" s="77"/>
      <c r="AE149" s="77"/>
      <c r="AF149" s="77"/>
      <c r="AG149" s="77"/>
      <c r="AH149" s="163"/>
      <c r="AI149" s="34"/>
      <c r="AK149" s="77"/>
      <c r="AM149" s="77"/>
      <c r="AO149" s="77"/>
    </row>
    <row r="150" spans="1:41" ht="15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163"/>
      <c r="L150" s="163"/>
      <c r="M150" s="163"/>
      <c r="N150" s="163"/>
      <c r="O150" s="163"/>
      <c r="P150" s="163"/>
      <c r="Q150" s="163"/>
      <c r="R150" s="441"/>
      <c r="S150" s="441"/>
      <c r="T150" s="465"/>
      <c r="U150" s="465"/>
      <c r="V150" s="465"/>
      <c r="W150" s="163"/>
      <c r="X150" s="34"/>
      <c r="Y150" s="489"/>
      <c r="Z150" s="34"/>
      <c r="AA150" s="34"/>
      <c r="AB150" s="77"/>
      <c r="AC150" s="77"/>
      <c r="AD150" s="77"/>
      <c r="AE150" s="77"/>
      <c r="AF150" s="77"/>
      <c r="AG150" s="77"/>
      <c r="AH150" s="163"/>
      <c r="AI150" s="34"/>
      <c r="AK150" s="77"/>
      <c r="AM150" s="77"/>
      <c r="AO150" s="77"/>
    </row>
    <row r="151" spans="1:41" ht="15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163"/>
      <c r="L151" s="163"/>
      <c r="M151" s="163"/>
      <c r="N151" s="163"/>
      <c r="O151" s="163"/>
      <c r="P151" s="163"/>
      <c r="Q151" s="163"/>
      <c r="R151" s="441"/>
      <c r="S151" s="441"/>
      <c r="T151" s="465"/>
      <c r="U151" s="465"/>
      <c r="V151" s="465"/>
      <c r="W151" s="163"/>
      <c r="X151" s="34"/>
      <c r="Y151" s="489"/>
      <c r="Z151" s="34"/>
      <c r="AA151" s="34"/>
      <c r="AB151" s="77"/>
      <c r="AC151" s="77"/>
      <c r="AD151" s="77"/>
      <c r="AE151" s="77"/>
      <c r="AF151" s="77"/>
      <c r="AG151" s="77"/>
      <c r="AH151" s="163"/>
      <c r="AI151" s="34"/>
      <c r="AK151" s="77"/>
      <c r="AM151" s="77"/>
      <c r="AO151" s="77"/>
    </row>
    <row r="152" spans="1:41" ht="15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163"/>
      <c r="L152" s="163"/>
      <c r="M152" s="163"/>
      <c r="N152" s="163"/>
      <c r="O152" s="163"/>
      <c r="P152" s="163"/>
      <c r="Q152" s="163"/>
      <c r="R152" s="441"/>
      <c r="S152" s="441"/>
      <c r="T152" s="465"/>
      <c r="U152" s="465"/>
      <c r="V152" s="465"/>
      <c r="W152" s="163"/>
      <c r="X152" s="34"/>
      <c r="Y152" s="489"/>
      <c r="Z152" s="34"/>
      <c r="AA152" s="34"/>
      <c r="AB152" s="77"/>
      <c r="AC152" s="77"/>
      <c r="AD152" s="77"/>
      <c r="AE152" s="77"/>
      <c r="AF152" s="77"/>
      <c r="AG152" s="77"/>
      <c r="AH152" s="163"/>
      <c r="AI152" s="34"/>
      <c r="AK152" s="77"/>
      <c r="AM152" s="77"/>
      <c r="AO152" s="77"/>
    </row>
    <row r="153" spans="1:41" ht="15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163"/>
      <c r="L153" s="163"/>
      <c r="M153" s="163"/>
      <c r="N153" s="163"/>
      <c r="O153" s="163"/>
      <c r="P153" s="163"/>
      <c r="Q153" s="163"/>
      <c r="R153" s="441"/>
      <c r="S153" s="441"/>
      <c r="T153" s="465"/>
      <c r="U153" s="465"/>
      <c r="V153" s="465"/>
      <c r="W153" s="163"/>
      <c r="X153" s="34"/>
      <c r="Y153" s="489"/>
      <c r="Z153" s="34"/>
      <c r="AA153" s="34"/>
      <c r="AB153" s="77"/>
      <c r="AC153" s="77"/>
      <c r="AD153" s="77"/>
      <c r="AE153" s="77"/>
      <c r="AF153" s="77"/>
      <c r="AG153" s="77"/>
      <c r="AH153" s="163"/>
      <c r="AI153" s="34"/>
      <c r="AK153" s="77"/>
      <c r="AM153" s="77"/>
      <c r="AO153" s="77"/>
    </row>
    <row r="154" spans="1:41" ht="15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163"/>
      <c r="L154" s="163"/>
      <c r="M154" s="163"/>
      <c r="N154" s="163"/>
      <c r="O154" s="163"/>
      <c r="P154" s="163"/>
      <c r="Q154" s="163"/>
      <c r="R154" s="441"/>
      <c r="S154" s="441"/>
      <c r="T154" s="465"/>
      <c r="U154" s="465"/>
      <c r="V154" s="465"/>
      <c r="W154" s="163"/>
      <c r="X154" s="34"/>
      <c r="Y154" s="489"/>
      <c r="Z154" s="34"/>
      <c r="AA154" s="34"/>
      <c r="AB154" s="77"/>
      <c r="AC154" s="77"/>
      <c r="AD154" s="77"/>
      <c r="AE154" s="77"/>
      <c r="AF154" s="77"/>
      <c r="AG154" s="77"/>
      <c r="AH154" s="163"/>
      <c r="AI154" s="34"/>
      <c r="AK154" s="77"/>
      <c r="AM154" s="77"/>
      <c r="AO154" s="77"/>
    </row>
    <row r="155" spans="1:41" ht="15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163"/>
      <c r="L155" s="163"/>
      <c r="M155" s="163"/>
      <c r="N155" s="163"/>
      <c r="O155" s="163"/>
      <c r="P155" s="163"/>
      <c r="Q155" s="163"/>
      <c r="R155" s="441"/>
      <c r="S155" s="441"/>
      <c r="T155" s="465"/>
      <c r="U155" s="465"/>
      <c r="V155" s="465"/>
      <c r="W155" s="163"/>
      <c r="X155" s="34"/>
      <c r="Y155" s="489"/>
      <c r="Z155" s="34"/>
      <c r="AA155" s="34"/>
      <c r="AB155" s="77"/>
      <c r="AC155" s="77"/>
      <c r="AD155" s="77"/>
      <c r="AE155" s="77"/>
      <c r="AF155" s="77"/>
      <c r="AG155" s="77"/>
      <c r="AH155" s="163"/>
      <c r="AI155" s="34"/>
      <c r="AK155" s="77"/>
      <c r="AM155" s="77"/>
      <c r="AO155" s="77"/>
    </row>
    <row r="156" spans="1:41" ht="15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163"/>
      <c r="L156" s="163"/>
      <c r="M156" s="163"/>
      <c r="N156" s="163"/>
      <c r="O156" s="163"/>
      <c r="P156" s="163"/>
      <c r="Q156" s="163"/>
      <c r="R156" s="441"/>
      <c r="S156" s="441"/>
      <c r="T156" s="465"/>
      <c r="U156" s="465"/>
      <c r="V156" s="465"/>
      <c r="W156" s="163"/>
      <c r="X156" s="34"/>
      <c r="Y156" s="489"/>
      <c r="Z156" s="34"/>
      <c r="AA156" s="34"/>
      <c r="AB156" s="77"/>
      <c r="AC156" s="77"/>
      <c r="AD156" s="77"/>
      <c r="AE156" s="77"/>
      <c r="AF156" s="77"/>
      <c r="AG156" s="77"/>
      <c r="AH156" s="163"/>
      <c r="AI156" s="34"/>
      <c r="AK156" s="77"/>
      <c r="AM156" s="77"/>
      <c r="AO156" s="77"/>
    </row>
    <row r="157" spans="1:41" ht="15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163"/>
      <c r="L157" s="163"/>
      <c r="M157" s="163"/>
      <c r="N157" s="163"/>
      <c r="O157" s="163"/>
      <c r="P157" s="163"/>
      <c r="Q157" s="163"/>
      <c r="R157" s="441"/>
      <c r="S157" s="441"/>
      <c r="T157" s="465"/>
      <c r="U157" s="465"/>
      <c r="V157" s="465"/>
      <c r="W157" s="163"/>
      <c r="X157" s="34"/>
      <c r="Y157" s="489"/>
      <c r="Z157" s="34"/>
      <c r="AA157" s="34"/>
      <c r="AB157" s="77"/>
      <c r="AC157" s="77"/>
      <c r="AD157" s="77"/>
      <c r="AE157" s="77"/>
      <c r="AF157" s="77"/>
      <c r="AG157" s="77"/>
      <c r="AH157" s="163"/>
      <c r="AI157" s="34"/>
      <c r="AK157" s="77"/>
      <c r="AM157" s="77"/>
      <c r="AO157" s="77"/>
    </row>
    <row r="158" spans="1:41" ht="15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163"/>
      <c r="L158" s="163"/>
      <c r="M158" s="163"/>
      <c r="N158" s="163"/>
      <c r="O158" s="163"/>
      <c r="P158" s="163"/>
      <c r="Q158" s="163"/>
      <c r="R158" s="441"/>
      <c r="S158" s="441"/>
      <c r="T158" s="465"/>
      <c r="U158" s="465"/>
      <c r="V158" s="465"/>
      <c r="W158" s="163"/>
      <c r="X158" s="34"/>
      <c r="Y158" s="489"/>
      <c r="Z158" s="34"/>
      <c r="AA158" s="34"/>
      <c r="AB158" s="77"/>
      <c r="AC158" s="77"/>
      <c r="AD158" s="77"/>
      <c r="AE158" s="77"/>
      <c r="AF158" s="77"/>
      <c r="AG158" s="77"/>
      <c r="AH158" s="163"/>
      <c r="AI158" s="34"/>
      <c r="AK158" s="77"/>
      <c r="AM158" s="77"/>
      <c r="AO158" s="77"/>
    </row>
    <row r="159" spans="1:41" ht="15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163"/>
      <c r="L159" s="163"/>
      <c r="M159" s="163"/>
      <c r="N159" s="163"/>
      <c r="O159" s="163"/>
      <c r="P159" s="163"/>
      <c r="Q159" s="163"/>
      <c r="R159" s="441"/>
      <c r="S159" s="441"/>
      <c r="T159" s="465"/>
      <c r="U159" s="465"/>
      <c r="V159" s="465"/>
      <c r="W159" s="163"/>
      <c r="X159" s="34"/>
      <c r="Y159" s="489"/>
      <c r="Z159" s="34"/>
      <c r="AA159" s="34"/>
      <c r="AB159" s="77"/>
      <c r="AC159" s="77"/>
      <c r="AD159" s="77"/>
      <c r="AE159" s="77"/>
      <c r="AF159" s="77"/>
      <c r="AG159" s="77"/>
      <c r="AH159" s="163"/>
      <c r="AI159" s="34"/>
      <c r="AK159" s="77"/>
      <c r="AM159" s="77"/>
      <c r="AO159" s="77"/>
    </row>
    <row r="160" spans="1:41" ht="15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163"/>
      <c r="L160" s="163"/>
      <c r="M160" s="163"/>
      <c r="N160" s="163"/>
      <c r="O160" s="163"/>
      <c r="P160" s="163"/>
      <c r="Q160" s="163"/>
      <c r="R160" s="441"/>
      <c r="S160" s="441"/>
      <c r="T160" s="465"/>
      <c r="U160" s="465"/>
      <c r="V160" s="465"/>
      <c r="W160" s="163"/>
      <c r="X160" s="34"/>
      <c r="Y160" s="489"/>
      <c r="Z160" s="34"/>
      <c r="AA160" s="34"/>
      <c r="AB160" s="77"/>
      <c r="AC160" s="77"/>
      <c r="AD160" s="77"/>
      <c r="AE160" s="77"/>
      <c r="AF160" s="77"/>
      <c r="AG160" s="77"/>
      <c r="AH160" s="163"/>
      <c r="AI160" s="34"/>
      <c r="AK160" s="77"/>
      <c r="AM160" s="77"/>
      <c r="AO160" s="77"/>
    </row>
    <row r="161" spans="1:41" ht="15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163"/>
      <c r="L161" s="163"/>
      <c r="M161" s="163"/>
      <c r="N161" s="163"/>
      <c r="O161" s="163"/>
      <c r="P161" s="163"/>
      <c r="Q161" s="163"/>
      <c r="R161" s="441"/>
      <c r="S161" s="441"/>
      <c r="T161" s="465"/>
      <c r="U161" s="465"/>
      <c r="V161" s="465"/>
      <c r="W161" s="163"/>
      <c r="X161" s="34"/>
      <c r="Y161" s="489"/>
      <c r="Z161" s="34"/>
      <c r="AA161" s="34"/>
      <c r="AB161" s="77"/>
      <c r="AC161" s="77"/>
      <c r="AD161" s="77"/>
      <c r="AE161" s="77"/>
      <c r="AF161" s="77"/>
      <c r="AG161" s="77"/>
      <c r="AH161" s="163"/>
      <c r="AI161" s="34"/>
      <c r="AK161" s="77"/>
      <c r="AM161" s="77"/>
      <c r="AO161" s="77"/>
    </row>
    <row r="162" spans="1:41" ht="15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163"/>
      <c r="L162" s="163"/>
      <c r="M162" s="163"/>
      <c r="N162" s="163"/>
      <c r="O162" s="163"/>
      <c r="P162" s="163"/>
      <c r="Q162" s="163"/>
      <c r="R162" s="441"/>
      <c r="S162" s="441"/>
      <c r="T162" s="465"/>
      <c r="U162" s="465"/>
      <c r="V162" s="465"/>
      <c r="W162" s="163"/>
      <c r="X162" s="34"/>
      <c r="Y162" s="489"/>
      <c r="Z162" s="34"/>
      <c r="AA162" s="34"/>
      <c r="AB162" s="77"/>
      <c r="AC162" s="77"/>
      <c r="AD162" s="77"/>
      <c r="AE162" s="77"/>
      <c r="AF162" s="77"/>
      <c r="AG162" s="77"/>
      <c r="AH162" s="163"/>
      <c r="AI162" s="34"/>
      <c r="AK162" s="77"/>
      <c r="AM162" s="77"/>
      <c r="AO162" s="77"/>
    </row>
    <row r="163" spans="1:41" ht="15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163"/>
      <c r="L163" s="163"/>
      <c r="M163" s="163"/>
      <c r="N163" s="163"/>
      <c r="O163" s="163"/>
      <c r="P163" s="163"/>
      <c r="Q163" s="163"/>
      <c r="R163" s="441"/>
      <c r="S163" s="441"/>
      <c r="T163" s="465"/>
      <c r="U163" s="465"/>
      <c r="V163" s="465"/>
      <c r="W163" s="163"/>
      <c r="X163" s="34"/>
      <c r="Y163" s="489"/>
      <c r="Z163" s="34"/>
      <c r="AA163" s="34"/>
      <c r="AB163" s="77"/>
      <c r="AC163" s="77"/>
      <c r="AD163" s="77"/>
      <c r="AE163" s="77"/>
      <c r="AF163" s="77"/>
      <c r="AG163" s="77"/>
      <c r="AH163" s="163"/>
      <c r="AI163" s="34"/>
      <c r="AK163" s="77"/>
      <c r="AM163" s="77"/>
      <c r="AO163" s="77"/>
    </row>
    <row r="164" spans="1:41" ht="15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163"/>
      <c r="L164" s="163"/>
      <c r="M164" s="163"/>
      <c r="N164" s="163"/>
      <c r="O164" s="163"/>
      <c r="P164" s="163"/>
      <c r="Q164" s="163"/>
      <c r="R164" s="441"/>
      <c r="S164" s="441"/>
      <c r="T164" s="465"/>
      <c r="U164" s="465"/>
      <c r="V164" s="465"/>
      <c r="W164" s="163"/>
      <c r="X164" s="34"/>
      <c r="Y164" s="489"/>
      <c r="Z164" s="34"/>
      <c r="AA164" s="34"/>
      <c r="AB164" s="77"/>
      <c r="AC164" s="77"/>
      <c r="AD164" s="77"/>
      <c r="AE164" s="77"/>
      <c r="AF164" s="77"/>
      <c r="AG164" s="77"/>
      <c r="AH164" s="163"/>
      <c r="AI164" s="34"/>
      <c r="AK164" s="77"/>
      <c r="AM164" s="77"/>
      <c r="AO164" s="77"/>
    </row>
    <row r="165" spans="1:41" ht="15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163"/>
      <c r="L165" s="163"/>
      <c r="M165" s="163"/>
      <c r="N165" s="163"/>
      <c r="O165" s="163"/>
      <c r="P165" s="163"/>
      <c r="Q165" s="163"/>
      <c r="R165" s="441"/>
      <c r="S165" s="441"/>
      <c r="T165" s="465"/>
      <c r="U165" s="465"/>
      <c r="V165" s="465"/>
      <c r="W165" s="163"/>
      <c r="X165" s="34"/>
      <c r="Y165" s="489"/>
      <c r="Z165" s="34"/>
      <c r="AA165" s="34"/>
      <c r="AB165" s="77"/>
      <c r="AC165" s="77"/>
      <c r="AD165" s="77"/>
      <c r="AE165" s="77"/>
      <c r="AF165" s="77"/>
      <c r="AG165" s="77"/>
      <c r="AH165" s="163"/>
      <c r="AI165" s="34"/>
      <c r="AK165" s="77"/>
      <c r="AM165" s="77"/>
      <c r="AO165" s="77"/>
    </row>
    <row r="166" spans="1:41" ht="15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163"/>
      <c r="L166" s="163"/>
      <c r="M166" s="163"/>
      <c r="N166" s="163"/>
      <c r="O166" s="163"/>
      <c r="P166" s="163"/>
      <c r="Q166" s="163"/>
      <c r="R166" s="441"/>
      <c r="S166" s="441"/>
      <c r="T166" s="465"/>
      <c r="U166" s="465"/>
      <c r="V166" s="465"/>
      <c r="W166" s="163"/>
      <c r="X166" s="34"/>
      <c r="Y166" s="489"/>
      <c r="Z166" s="34"/>
      <c r="AA166" s="34"/>
      <c r="AB166" s="77"/>
      <c r="AC166" s="77"/>
      <c r="AD166" s="77"/>
      <c r="AE166" s="77"/>
      <c r="AF166" s="77"/>
      <c r="AG166" s="77"/>
      <c r="AH166" s="163"/>
      <c r="AI166" s="34"/>
      <c r="AK166" s="77"/>
      <c r="AM166" s="77"/>
      <c r="AO166" s="77"/>
    </row>
    <row r="167" spans="1:41" ht="15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163"/>
      <c r="L167" s="163"/>
      <c r="M167" s="163"/>
      <c r="N167" s="163"/>
      <c r="O167" s="163"/>
      <c r="P167" s="163"/>
      <c r="Q167" s="163"/>
      <c r="R167" s="441"/>
      <c r="S167" s="441"/>
      <c r="T167" s="465"/>
      <c r="U167" s="465"/>
      <c r="V167" s="465"/>
      <c r="W167" s="163"/>
      <c r="X167" s="34"/>
      <c r="Y167" s="489"/>
      <c r="Z167" s="34"/>
      <c r="AA167" s="34"/>
      <c r="AB167" s="77"/>
      <c r="AC167" s="77"/>
      <c r="AD167" s="77"/>
      <c r="AE167" s="77"/>
      <c r="AF167" s="77"/>
      <c r="AG167" s="77"/>
      <c r="AH167" s="163"/>
      <c r="AI167" s="34"/>
      <c r="AK167" s="77"/>
      <c r="AM167" s="77"/>
      <c r="AO167" s="77"/>
    </row>
    <row r="168" spans="1:41" ht="15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163"/>
      <c r="L168" s="163"/>
      <c r="M168" s="163"/>
      <c r="N168" s="163"/>
      <c r="O168" s="163"/>
      <c r="P168" s="163"/>
      <c r="Q168" s="163"/>
      <c r="R168" s="441"/>
      <c r="S168" s="441"/>
      <c r="T168" s="465"/>
      <c r="U168" s="465"/>
      <c r="V168" s="465"/>
      <c r="W168" s="163"/>
      <c r="X168" s="34"/>
      <c r="Y168" s="489"/>
      <c r="Z168" s="34"/>
      <c r="AA168" s="34"/>
      <c r="AB168" s="77"/>
      <c r="AC168" s="77"/>
      <c r="AD168" s="77"/>
      <c r="AE168" s="77"/>
      <c r="AF168" s="77"/>
      <c r="AG168" s="77"/>
      <c r="AH168" s="163"/>
      <c r="AI168" s="34"/>
      <c r="AK168" s="77"/>
      <c r="AM168" s="77"/>
      <c r="AO168" s="77"/>
    </row>
    <row r="169" spans="1:41" ht="15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163"/>
      <c r="L169" s="163"/>
      <c r="M169" s="163"/>
      <c r="N169" s="163"/>
      <c r="O169" s="163"/>
      <c r="P169" s="163"/>
      <c r="Q169" s="163"/>
      <c r="R169" s="441"/>
      <c r="S169" s="441"/>
      <c r="T169" s="465"/>
      <c r="U169" s="465"/>
      <c r="V169" s="465"/>
      <c r="W169" s="163"/>
      <c r="X169" s="34"/>
      <c r="Y169" s="489"/>
      <c r="Z169" s="34"/>
      <c r="AA169" s="34"/>
      <c r="AB169" s="77"/>
      <c r="AC169" s="77"/>
      <c r="AD169" s="77"/>
      <c r="AE169" s="77"/>
      <c r="AF169" s="77"/>
      <c r="AG169" s="77"/>
      <c r="AH169" s="163"/>
      <c r="AI169" s="34"/>
      <c r="AK169" s="77"/>
      <c r="AM169" s="77"/>
      <c r="AO169" s="77"/>
    </row>
    <row r="170" spans="1:41" ht="15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163"/>
      <c r="L170" s="163"/>
      <c r="M170" s="163"/>
      <c r="N170" s="163"/>
      <c r="O170" s="163"/>
      <c r="P170" s="163"/>
      <c r="Q170" s="163"/>
      <c r="R170" s="441"/>
      <c r="S170" s="441"/>
      <c r="T170" s="465"/>
      <c r="U170" s="465"/>
      <c r="V170" s="465"/>
      <c r="W170" s="163"/>
      <c r="X170" s="34"/>
      <c r="Y170" s="489"/>
      <c r="Z170" s="34"/>
      <c r="AA170" s="34"/>
      <c r="AB170" s="77"/>
      <c r="AC170" s="77"/>
      <c r="AD170" s="77"/>
      <c r="AE170" s="77"/>
      <c r="AF170" s="77"/>
      <c r="AG170" s="77"/>
      <c r="AH170" s="163"/>
      <c r="AI170" s="34"/>
      <c r="AK170" s="77"/>
      <c r="AM170" s="77"/>
      <c r="AO170" s="77"/>
    </row>
    <row r="171" spans="1:41" ht="15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163"/>
      <c r="L171" s="163"/>
      <c r="M171" s="163"/>
      <c r="N171" s="163"/>
      <c r="O171" s="163"/>
      <c r="P171" s="163"/>
      <c r="Q171" s="163"/>
      <c r="R171" s="441"/>
      <c r="S171" s="441"/>
      <c r="T171" s="465"/>
      <c r="U171" s="465"/>
      <c r="V171" s="465"/>
      <c r="W171" s="163"/>
      <c r="X171" s="34"/>
      <c r="Y171" s="489"/>
      <c r="Z171" s="34"/>
      <c r="AA171" s="34"/>
      <c r="AB171" s="77"/>
      <c r="AC171" s="77"/>
      <c r="AD171" s="77"/>
      <c r="AE171" s="77"/>
      <c r="AF171" s="77"/>
      <c r="AG171" s="77"/>
      <c r="AH171" s="163"/>
      <c r="AI171" s="34"/>
      <c r="AK171" s="77"/>
      <c r="AM171" s="77"/>
      <c r="AO171" s="77"/>
    </row>
    <row r="172" spans="1:41" ht="15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163"/>
      <c r="L172" s="163"/>
      <c r="M172" s="163"/>
      <c r="N172" s="163"/>
      <c r="O172" s="163"/>
      <c r="P172" s="163"/>
      <c r="Q172" s="163"/>
      <c r="R172" s="441"/>
      <c r="S172" s="441"/>
      <c r="T172" s="465"/>
      <c r="U172" s="465"/>
      <c r="V172" s="465"/>
      <c r="W172" s="163"/>
      <c r="X172" s="34"/>
      <c r="Y172" s="489"/>
      <c r="Z172" s="34"/>
      <c r="AA172" s="34"/>
      <c r="AB172" s="77"/>
      <c r="AC172" s="77"/>
      <c r="AD172" s="77"/>
      <c r="AE172" s="77"/>
      <c r="AF172" s="77"/>
      <c r="AG172" s="77"/>
      <c r="AH172" s="163"/>
      <c r="AI172" s="34"/>
      <c r="AK172" s="77"/>
      <c r="AM172" s="77"/>
      <c r="AO172" s="77"/>
    </row>
    <row r="173" spans="1:41" ht="15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163"/>
      <c r="L173" s="163"/>
      <c r="M173" s="163"/>
      <c r="N173" s="163"/>
      <c r="O173" s="163"/>
      <c r="P173" s="163"/>
      <c r="Q173" s="163"/>
      <c r="R173" s="441"/>
      <c r="S173" s="441"/>
      <c r="T173" s="465"/>
      <c r="U173" s="465"/>
      <c r="V173" s="465"/>
      <c r="W173" s="163"/>
      <c r="X173" s="34"/>
      <c r="Y173" s="489"/>
      <c r="Z173" s="34"/>
      <c r="AA173" s="34"/>
      <c r="AB173" s="77"/>
      <c r="AC173" s="77"/>
      <c r="AD173" s="77"/>
      <c r="AE173" s="77"/>
      <c r="AF173" s="77"/>
      <c r="AG173" s="77"/>
      <c r="AH173" s="163"/>
      <c r="AI173" s="34"/>
      <c r="AK173" s="77"/>
      <c r="AM173" s="77"/>
      <c r="AO173" s="77"/>
    </row>
    <row r="174" spans="1:41" ht="15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163"/>
      <c r="L174" s="163"/>
      <c r="M174" s="163"/>
      <c r="N174" s="163"/>
      <c r="O174" s="163"/>
      <c r="P174" s="163"/>
      <c r="Q174" s="163"/>
      <c r="R174" s="441"/>
      <c r="S174" s="441"/>
      <c r="T174" s="465"/>
      <c r="U174" s="465"/>
      <c r="V174" s="465"/>
      <c r="W174" s="163"/>
      <c r="X174" s="34"/>
      <c r="Y174" s="489"/>
      <c r="Z174" s="34"/>
      <c r="AA174" s="34"/>
      <c r="AB174" s="77"/>
      <c r="AC174" s="77"/>
      <c r="AD174" s="77"/>
      <c r="AE174" s="77"/>
      <c r="AF174" s="77"/>
      <c r="AG174" s="77"/>
      <c r="AH174" s="163"/>
      <c r="AI174" s="34"/>
      <c r="AK174" s="77"/>
      <c r="AM174" s="77"/>
      <c r="AO174" s="77"/>
    </row>
    <row r="175" spans="1:41" ht="15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163"/>
      <c r="L175" s="163"/>
      <c r="M175" s="163"/>
      <c r="N175" s="163"/>
      <c r="O175" s="163"/>
      <c r="P175" s="163"/>
      <c r="Q175" s="163"/>
      <c r="R175" s="441"/>
      <c r="S175" s="441"/>
      <c r="T175" s="465"/>
      <c r="U175" s="465"/>
      <c r="V175" s="465"/>
      <c r="W175" s="163"/>
      <c r="X175" s="34"/>
      <c r="Y175" s="489"/>
      <c r="Z175" s="34"/>
      <c r="AA175" s="34"/>
      <c r="AB175" s="77"/>
      <c r="AC175" s="77"/>
      <c r="AD175" s="77"/>
      <c r="AE175" s="77"/>
      <c r="AF175" s="77"/>
      <c r="AG175" s="77"/>
      <c r="AH175" s="163"/>
      <c r="AI175" s="34"/>
      <c r="AK175" s="77"/>
      <c r="AM175" s="77"/>
      <c r="AO175" s="77"/>
    </row>
    <row r="176" spans="1:41" ht="15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163"/>
      <c r="L176" s="163"/>
      <c r="M176" s="163"/>
      <c r="N176" s="163"/>
      <c r="O176" s="163"/>
      <c r="P176" s="163"/>
      <c r="Q176" s="163"/>
      <c r="R176" s="441"/>
      <c r="S176" s="441"/>
      <c r="T176" s="465"/>
      <c r="U176" s="465"/>
      <c r="V176" s="465"/>
      <c r="W176" s="163"/>
      <c r="X176" s="34"/>
      <c r="Y176" s="489"/>
      <c r="Z176" s="34"/>
      <c r="AA176" s="34"/>
      <c r="AB176" s="77"/>
      <c r="AC176" s="77"/>
      <c r="AD176" s="77"/>
      <c r="AE176" s="77"/>
      <c r="AF176" s="77"/>
      <c r="AG176" s="77"/>
      <c r="AH176" s="163"/>
      <c r="AI176" s="34"/>
      <c r="AK176" s="77"/>
      <c r="AM176" s="77"/>
      <c r="AO176" s="77"/>
    </row>
    <row r="177" spans="1:41" ht="15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163"/>
      <c r="L177" s="163"/>
      <c r="M177" s="163"/>
      <c r="N177" s="163"/>
      <c r="O177" s="163"/>
      <c r="P177" s="163"/>
      <c r="Q177" s="163"/>
      <c r="R177" s="441"/>
      <c r="S177" s="441"/>
      <c r="T177" s="465"/>
      <c r="U177" s="465"/>
      <c r="V177" s="465"/>
      <c r="W177" s="163"/>
      <c r="X177" s="34"/>
      <c r="Y177" s="489"/>
      <c r="Z177" s="34"/>
      <c r="AA177" s="34"/>
      <c r="AB177" s="77"/>
      <c r="AC177" s="77"/>
      <c r="AD177" s="77"/>
      <c r="AE177" s="77"/>
      <c r="AF177" s="77"/>
      <c r="AG177" s="77"/>
      <c r="AH177" s="163"/>
      <c r="AI177" s="34"/>
      <c r="AK177" s="77"/>
      <c r="AM177" s="77"/>
      <c r="AO177" s="77"/>
    </row>
    <row r="178" spans="1:41" ht="15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163"/>
      <c r="L178" s="163"/>
      <c r="M178" s="163"/>
      <c r="N178" s="163"/>
      <c r="O178" s="163"/>
      <c r="P178" s="163"/>
      <c r="Q178" s="163"/>
      <c r="R178" s="441"/>
      <c r="S178" s="441"/>
      <c r="T178" s="465"/>
      <c r="U178" s="465"/>
      <c r="V178" s="465"/>
      <c r="W178" s="163"/>
      <c r="X178" s="34"/>
      <c r="Y178" s="489"/>
      <c r="Z178" s="34"/>
      <c r="AA178" s="34"/>
      <c r="AB178" s="77"/>
      <c r="AC178" s="77"/>
      <c r="AD178" s="77"/>
      <c r="AE178" s="77"/>
      <c r="AF178" s="77"/>
      <c r="AG178" s="77"/>
      <c r="AH178" s="163"/>
      <c r="AI178" s="34"/>
      <c r="AK178" s="77"/>
      <c r="AM178" s="77"/>
      <c r="AO178" s="77"/>
    </row>
    <row r="179" spans="1:41" ht="15">
      <c r="L179" s="163"/>
      <c r="M179" s="163"/>
      <c r="N179" s="163"/>
      <c r="O179" s="163"/>
      <c r="P179" s="163"/>
      <c r="Q179" s="163"/>
      <c r="R179" s="441"/>
      <c r="S179" s="441"/>
      <c r="T179" s="465"/>
      <c r="U179" s="465"/>
      <c r="V179" s="465"/>
      <c r="W179" s="163"/>
      <c r="X179" s="34"/>
      <c r="Y179" s="489"/>
      <c r="Z179" s="34"/>
      <c r="AA179" s="34"/>
      <c r="AB179" s="77"/>
      <c r="AC179" s="77"/>
      <c r="AD179" s="77"/>
      <c r="AE179" s="77"/>
      <c r="AF179" s="77"/>
      <c r="AG179" s="77"/>
      <c r="AH179" s="163"/>
      <c r="AI179" s="34"/>
      <c r="AK179" s="77"/>
      <c r="AM179" s="77"/>
      <c r="AO179" s="77"/>
    </row>
    <row r="180" spans="1:41" ht="15">
      <c r="L180" s="163"/>
      <c r="M180" s="163"/>
      <c r="N180" s="163"/>
      <c r="O180" s="163"/>
      <c r="P180" s="163"/>
      <c r="Q180" s="163"/>
      <c r="R180" s="441"/>
      <c r="S180" s="441"/>
      <c r="T180" s="465"/>
      <c r="U180" s="465"/>
      <c r="V180" s="465"/>
      <c r="W180" s="163"/>
      <c r="X180" s="34"/>
      <c r="Y180" s="489"/>
      <c r="Z180" s="34"/>
      <c r="AA180" s="34"/>
      <c r="AB180" s="77"/>
      <c r="AD180" s="77"/>
      <c r="AF180" s="77"/>
      <c r="AG180" s="77"/>
      <c r="AI180" s="34"/>
      <c r="AK180" s="77"/>
      <c r="AM180" s="77"/>
      <c r="AO180" s="77"/>
    </row>
    <row r="181" spans="1:41" ht="15">
      <c r="L181" s="163"/>
      <c r="M181" s="163"/>
      <c r="N181" s="163"/>
      <c r="O181" s="163"/>
      <c r="P181" s="163"/>
      <c r="Q181" s="163"/>
      <c r="R181" s="441"/>
      <c r="S181" s="441"/>
      <c r="T181" s="465"/>
      <c r="U181" s="465"/>
      <c r="V181" s="465"/>
      <c r="W181" s="163"/>
      <c r="X181" s="34"/>
      <c r="Y181" s="489"/>
      <c r="Z181" s="34"/>
      <c r="AA181" s="34"/>
      <c r="AB181" s="77"/>
      <c r="AD181" s="77"/>
      <c r="AF181" s="77"/>
      <c r="AG181" s="77"/>
      <c r="AI181" s="34"/>
      <c r="AK181" s="77"/>
      <c r="AM181" s="77"/>
      <c r="AO181" s="77"/>
    </row>
    <row r="182" spans="1:41" ht="15">
      <c r="L182" s="163"/>
      <c r="M182" s="163"/>
      <c r="N182" s="163"/>
      <c r="O182" s="163"/>
      <c r="P182" s="163"/>
      <c r="Q182" s="163"/>
      <c r="R182" s="441"/>
      <c r="S182" s="441"/>
      <c r="T182" s="465"/>
      <c r="U182" s="465"/>
      <c r="V182" s="465"/>
      <c r="W182" s="163"/>
      <c r="X182" s="34"/>
      <c r="Y182" s="489"/>
      <c r="Z182" s="34"/>
      <c r="AA182" s="34"/>
      <c r="AB182" s="77"/>
      <c r="AD182" s="77"/>
      <c r="AF182" s="77"/>
      <c r="AG182" s="77"/>
      <c r="AI182" s="34"/>
      <c r="AK182" s="77"/>
      <c r="AM182" s="77"/>
      <c r="AO182" s="77"/>
    </row>
    <row r="183" spans="1:41" ht="15">
      <c r="L183" s="163"/>
      <c r="M183" s="163"/>
      <c r="N183" s="163"/>
      <c r="O183" s="163"/>
      <c r="P183" s="163"/>
      <c r="Q183" s="163"/>
      <c r="R183" s="441"/>
      <c r="S183" s="441"/>
      <c r="T183" s="465"/>
      <c r="U183" s="465"/>
      <c r="V183" s="465"/>
      <c r="W183" s="163"/>
      <c r="X183" s="34"/>
      <c r="Y183" s="489"/>
      <c r="Z183" s="34"/>
      <c r="AA183" s="34"/>
      <c r="AB183" s="77"/>
      <c r="AD183" s="77"/>
      <c r="AF183" s="77"/>
      <c r="AG183" s="77"/>
      <c r="AI183" s="34"/>
      <c r="AK183" s="77"/>
      <c r="AM183" s="77"/>
      <c r="AO183" s="77"/>
    </row>
    <row r="184" spans="1:41" ht="15">
      <c r="L184" s="163"/>
      <c r="M184" s="163"/>
      <c r="N184" s="163"/>
      <c r="O184" s="163"/>
      <c r="P184" s="163"/>
      <c r="Q184" s="163"/>
      <c r="R184" s="441"/>
      <c r="S184" s="441"/>
      <c r="T184" s="465"/>
      <c r="U184" s="465"/>
      <c r="V184" s="465"/>
      <c r="W184" s="163"/>
      <c r="X184" s="34"/>
      <c r="Y184" s="489"/>
      <c r="Z184" s="34"/>
      <c r="AA184" s="34"/>
      <c r="AB184" s="77"/>
      <c r="AD184" s="77"/>
      <c r="AF184" s="77"/>
      <c r="AG184" s="77"/>
      <c r="AI184" s="34"/>
      <c r="AK184" s="77"/>
      <c r="AM184" s="77"/>
      <c r="AO184" s="77"/>
    </row>
    <row r="185" spans="1:41" ht="15">
      <c r="L185" s="163"/>
      <c r="M185" s="163"/>
      <c r="N185" s="163"/>
      <c r="O185" s="163"/>
      <c r="P185" s="163"/>
      <c r="Q185" s="163"/>
      <c r="R185" s="441"/>
      <c r="S185" s="441"/>
      <c r="T185" s="465"/>
      <c r="U185" s="465"/>
      <c r="V185" s="465"/>
      <c r="W185" s="163"/>
      <c r="X185" s="34"/>
      <c r="Y185" s="489"/>
      <c r="Z185" s="34"/>
      <c r="AA185" s="34"/>
      <c r="AB185" s="77"/>
      <c r="AD185" s="77"/>
      <c r="AF185" s="77"/>
      <c r="AG185" s="77"/>
      <c r="AI185" s="34"/>
      <c r="AK185" s="77"/>
      <c r="AM185" s="77"/>
      <c r="AO185" s="77"/>
    </row>
    <row r="186" spans="1:41" ht="15">
      <c r="L186" s="163"/>
      <c r="M186" s="163"/>
      <c r="N186" s="163"/>
      <c r="O186" s="163"/>
      <c r="P186" s="163"/>
      <c r="Q186" s="163"/>
      <c r="R186" s="441"/>
      <c r="S186" s="441"/>
      <c r="T186" s="465"/>
      <c r="U186" s="465"/>
      <c r="V186" s="465"/>
      <c r="W186" s="163"/>
      <c r="X186" s="34"/>
      <c r="Y186" s="489"/>
      <c r="Z186" s="34"/>
      <c r="AA186" s="34"/>
      <c r="AB186" s="77"/>
      <c r="AD186" s="77"/>
      <c r="AF186" s="77"/>
      <c r="AG186" s="77"/>
      <c r="AI186" s="34"/>
      <c r="AK186" s="77"/>
      <c r="AM186" s="77"/>
      <c r="AO186" s="77"/>
    </row>
    <row r="187" spans="1:41" ht="15">
      <c r="L187" s="163"/>
      <c r="M187" s="163"/>
      <c r="N187" s="163"/>
      <c r="O187" s="163"/>
      <c r="P187" s="163"/>
      <c r="Q187" s="163"/>
      <c r="R187" s="441"/>
      <c r="S187" s="441"/>
      <c r="T187" s="465"/>
      <c r="U187" s="465"/>
      <c r="V187" s="465"/>
      <c r="W187" s="163"/>
      <c r="X187" s="34"/>
      <c r="Y187" s="489"/>
      <c r="Z187" s="34"/>
      <c r="AA187" s="34"/>
      <c r="AB187" s="77"/>
      <c r="AD187" s="77"/>
      <c r="AF187" s="77"/>
      <c r="AG187" s="77"/>
      <c r="AI187" s="34"/>
      <c r="AK187" s="77"/>
      <c r="AM187" s="77"/>
      <c r="AO187" s="77"/>
    </row>
    <row r="188" spans="1:41" ht="15">
      <c r="L188" s="163"/>
      <c r="M188" s="163"/>
      <c r="N188" s="163"/>
      <c r="O188" s="163"/>
      <c r="P188" s="163"/>
      <c r="Q188" s="163"/>
      <c r="R188" s="441"/>
      <c r="S188" s="441"/>
      <c r="T188" s="465"/>
      <c r="U188" s="465"/>
      <c r="V188" s="465"/>
      <c r="W188" s="163"/>
      <c r="X188" s="34"/>
      <c r="Y188" s="489"/>
      <c r="Z188" s="34"/>
      <c r="AA188" s="34"/>
      <c r="AB188" s="77"/>
      <c r="AD188" s="77"/>
      <c r="AF188" s="77"/>
      <c r="AG188" s="77"/>
      <c r="AI188" s="34"/>
      <c r="AK188" s="77"/>
      <c r="AM188" s="77"/>
      <c r="AO188" s="77"/>
    </row>
    <row r="189" spans="1:41" ht="15">
      <c r="L189" s="163"/>
      <c r="M189" s="163"/>
      <c r="N189" s="163"/>
      <c r="O189" s="163"/>
      <c r="P189" s="163"/>
      <c r="Q189" s="163"/>
      <c r="R189" s="441"/>
      <c r="S189" s="441"/>
      <c r="T189" s="465"/>
      <c r="U189" s="465"/>
      <c r="V189" s="465"/>
      <c r="W189" s="163"/>
      <c r="X189" s="34"/>
      <c r="Y189" s="489"/>
      <c r="Z189" s="34"/>
      <c r="AA189" s="34"/>
      <c r="AB189" s="77"/>
      <c r="AD189" s="77"/>
      <c r="AF189" s="77"/>
      <c r="AG189" s="77"/>
      <c r="AI189" s="34"/>
      <c r="AK189" s="77"/>
      <c r="AM189" s="77"/>
      <c r="AO189" s="77"/>
    </row>
    <row r="190" spans="1:41" ht="15">
      <c r="L190" s="163"/>
      <c r="M190" s="163"/>
      <c r="N190" s="163"/>
      <c r="O190" s="163"/>
      <c r="P190" s="163"/>
      <c r="Q190" s="163"/>
      <c r="R190" s="441"/>
      <c r="S190" s="441"/>
      <c r="T190" s="465"/>
      <c r="U190" s="465"/>
      <c r="V190" s="465"/>
      <c r="W190" s="163"/>
      <c r="X190" s="34"/>
      <c r="Y190" s="489"/>
      <c r="Z190" s="34"/>
      <c r="AA190" s="34"/>
      <c r="AB190" s="77"/>
      <c r="AD190" s="77"/>
      <c r="AF190" s="77"/>
      <c r="AG190" s="77"/>
      <c r="AI190" s="34"/>
      <c r="AK190" s="77"/>
      <c r="AM190" s="77"/>
      <c r="AO190" s="77"/>
    </row>
    <row r="191" spans="1:41" ht="15">
      <c r="L191" s="163"/>
      <c r="M191" s="163"/>
      <c r="N191" s="163"/>
      <c r="O191" s="163"/>
      <c r="P191" s="163"/>
      <c r="Q191" s="163"/>
      <c r="R191" s="441"/>
      <c r="S191" s="441"/>
      <c r="T191" s="465"/>
      <c r="U191" s="465"/>
      <c r="V191" s="465"/>
      <c r="W191" s="163"/>
      <c r="X191" s="34"/>
      <c r="Y191" s="489"/>
      <c r="Z191" s="34"/>
      <c r="AA191" s="34"/>
      <c r="AB191" s="77"/>
      <c r="AD191" s="77"/>
      <c r="AF191" s="77"/>
      <c r="AG191" s="77"/>
      <c r="AI191" s="34"/>
      <c r="AK191" s="77"/>
      <c r="AM191" s="77"/>
      <c r="AO191" s="77"/>
    </row>
    <row r="192" spans="1:41" ht="15">
      <c r="L192" s="163"/>
      <c r="M192" s="163"/>
      <c r="N192" s="163"/>
      <c r="O192" s="163"/>
      <c r="P192" s="163"/>
      <c r="Q192" s="163"/>
      <c r="R192" s="441"/>
      <c r="S192" s="441"/>
      <c r="T192" s="465"/>
      <c r="U192" s="465"/>
      <c r="V192" s="465"/>
      <c r="W192" s="163"/>
      <c r="X192" s="34"/>
      <c r="Y192" s="489"/>
      <c r="Z192" s="34"/>
      <c r="AA192" s="34"/>
      <c r="AB192" s="77"/>
      <c r="AD192" s="77"/>
      <c r="AF192" s="77"/>
      <c r="AG192" s="77"/>
      <c r="AI192" s="34"/>
      <c r="AK192" s="77"/>
      <c r="AM192" s="77"/>
      <c r="AO192" s="77"/>
    </row>
    <row r="193" spans="12:41" ht="15">
      <c r="L193" s="163"/>
      <c r="M193" s="163"/>
      <c r="N193" s="163"/>
      <c r="O193" s="163"/>
      <c r="P193" s="163"/>
      <c r="Q193" s="163"/>
      <c r="R193" s="441"/>
      <c r="S193" s="441"/>
      <c r="T193" s="465"/>
      <c r="U193" s="465"/>
      <c r="V193" s="465"/>
      <c r="W193" s="163"/>
      <c r="X193" s="34"/>
      <c r="Y193" s="489"/>
      <c r="Z193" s="34"/>
      <c r="AA193" s="34"/>
      <c r="AB193" s="77"/>
      <c r="AD193" s="77"/>
      <c r="AF193" s="77"/>
      <c r="AG193" s="77"/>
      <c r="AI193" s="34"/>
      <c r="AK193" s="77"/>
      <c r="AM193" s="77"/>
      <c r="AO193" s="77"/>
    </row>
    <row r="194" spans="12:41" ht="15">
      <c r="L194" s="163"/>
      <c r="M194" s="163"/>
      <c r="N194" s="163"/>
      <c r="O194" s="163"/>
      <c r="P194" s="163"/>
      <c r="Q194" s="163"/>
      <c r="R194" s="441"/>
      <c r="S194" s="441"/>
      <c r="T194" s="465"/>
      <c r="U194" s="465"/>
      <c r="V194" s="465"/>
      <c r="W194" s="163"/>
      <c r="X194" s="34"/>
      <c r="Y194" s="489"/>
      <c r="Z194" s="34"/>
      <c r="AA194" s="34"/>
      <c r="AB194" s="77"/>
      <c r="AD194" s="77"/>
      <c r="AF194" s="77"/>
      <c r="AG194" s="77"/>
      <c r="AI194" s="34"/>
      <c r="AK194" s="77"/>
      <c r="AM194" s="77"/>
      <c r="AO194" s="77"/>
    </row>
    <row r="195" spans="12:41" ht="15">
      <c r="L195" s="163"/>
      <c r="M195" s="163"/>
      <c r="N195" s="163"/>
      <c r="O195" s="163"/>
      <c r="P195" s="163"/>
      <c r="Q195" s="163"/>
      <c r="R195" s="441"/>
      <c r="S195" s="441"/>
      <c r="T195" s="465"/>
      <c r="U195" s="465"/>
      <c r="V195" s="465"/>
      <c r="W195" s="163"/>
      <c r="X195" s="34"/>
      <c r="Y195" s="489"/>
      <c r="Z195" s="34"/>
      <c r="AA195" s="34"/>
      <c r="AB195" s="77"/>
      <c r="AD195" s="77"/>
      <c r="AF195" s="77"/>
      <c r="AG195" s="77"/>
      <c r="AI195" s="34"/>
      <c r="AK195" s="77"/>
      <c r="AM195" s="77"/>
      <c r="AO195" s="77"/>
    </row>
    <row r="196" spans="12:41" ht="15">
      <c r="L196" s="163"/>
      <c r="M196" s="163"/>
      <c r="N196" s="163"/>
      <c r="O196" s="163"/>
      <c r="P196" s="163"/>
      <c r="Q196" s="163"/>
      <c r="R196" s="441"/>
      <c r="S196" s="441"/>
      <c r="T196" s="465"/>
      <c r="U196" s="465"/>
      <c r="V196" s="465"/>
      <c r="W196" s="163"/>
      <c r="X196" s="34"/>
      <c r="Y196" s="489"/>
      <c r="Z196" s="34"/>
      <c r="AA196" s="34"/>
      <c r="AB196" s="77"/>
      <c r="AD196" s="77"/>
      <c r="AF196" s="77"/>
      <c r="AG196" s="77"/>
      <c r="AI196" s="34"/>
      <c r="AK196" s="77"/>
      <c r="AM196" s="77"/>
      <c r="AO196" s="77"/>
    </row>
    <row r="197" spans="12:41" ht="15">
      <c r="L197" s="163"/>
      <c r="M197" s="163"/>
      <c r="N197" s="163"/>
      <c r="O197" s="163"/>
      <c r="P197" s="163"/>
      <c r="Q197" s="163"/>
      <c r="R197" s="441"/>
      <c r="S197" s="441"/>
      <c r="T197" s="465"/>
      <c r="U197" s="465"/>
      <c r="V197" s="465"/>
      <c r="W197" s="163"/>
      <c r="X197" s="34"/>
      <c r="Y197" s="489"/>
      <c r="Z197" s="34"/>
      <c r="AA197" s="34"/>
      <c r="AB197" s="77"/>
      <c r="AD197" s="77"/>
      <c r="AF197" s="77"/>
      <c r="AG197" s="77"/>
      <c r="AI197" s="34"/>
      <c r="AK197" s="77"/>
      <c r="AM197" s="77"/>
      <c r="AO197" s="77"/>
    </row>
    <row r="198" spans="12:41" ht="15">
      <c r="L198" s="163"/>
      <c r="M198" s="163"/>
      <c r="N198" s="163"/>
      <c r="O198" s="163"/>
      <c r="P198" s="163"/>
      <c r="Q198" s="163"/>
      <c r="R198" s="441"/>
      <c r="S198" s="441"/>
      <c r="T198" s="465"/>
      <c r="U198" s="465"/>
      <c r="V198" s="465"/>
      <c r="W198" s="163"/>
      <c r="X198" s="34"/>
      <c r="Y198" s="489"/>
      <c r="Z198" s="34"/>
      <c r="AA198" s="34"/>
      <c r="AB198" s="77"/>
      <c r="AD198" s="77"/>
      <c r="AF198" s="77"/>
      <c r="AG198" s="77"/>
      <c r="AI198" s="34"/>
      <c r="AK198" s="77"/>
      <c r="AM198" s="77"/>
      <c r="AO198" s="77"/>
    </row>
    <row r="199" spans="12:41" ht="15">
      <c r="L199" s="163"/>
      <c r="M199" s="163"/>
      <c r="N199" s="163"/>
      <c r="O199" s="163"/>
      <c r="P199" s="163"/>
      <c r="Q199" s="163"/>
      <c r="R199" s="441"/>
      <c r="S199" s="441"/>
      <c r="T199" s="465"/>
      <c r="U199" s="465"/>
      <c r="V199" s="465"/>
      <c r="W199" s="163"/>
      <c r="X199" s="34"/>
      <c r="Y199" s="489"/>
      <c r="Z199" s="34"/>
      <c r="AA199" s="34"/>
      <c r="AB199" s="77"/>
      <c r="AD199" s="77"/>
      <c r="AF199" s="77"/>
      <c r="AG199" s="77"/>
      <c r="AI199" s="34"/>
      <c r="AK199" s="77"/>
      <c r="AM199" s="77"/>
      <c r="AO199" s="77"/>
    </row>
    <row r="200" spans="12:41" ht="15">
      <c r="L200" s="163"/>
      <c r="M200" s="163"/>
      <c r="N200" s="163"/>
      <c r="O200" s="163"/>
      <c r="P200" s="163"/>
      <c r="Q200" s="163"/>
      <c r="R200" s="441"/>
      <c r="S200" s="441"/>
      <c r="T200" s="465"/>
      <c r="U200" s="465"/>
      <c r="V200" s="465"/>
      <c r="W200" s="163"/>
      <c r="X200" s="34"/>
      <c r="Y200" s="489"/>
      <c r="Z200" s="34"/>
      <c r="AA200" s="34"/>
      <c r="AB200" s="77"/>
      <c r="AD200" s="77"/>
      <c r="AF200" s="77"/>
      <c r="AG200" s="77"/>
      <c r="AI200" s="34"/>
      <c r="AK200" s="77"/>
      <c r="AM200" s="77"/>
      <c r="AO200" s="77"/>
    </row>
    <row r="201" spans="12:41" ht="15">
      <c r="L201" s="163"/>
      <c r="M201" s="163"/>
      <c r="N201" s="163"/>
      <c r="O201" s="163"/>
      <c r="P201" s="163"/>
      <c r="Q201" s="163"/>
      <c r="R201" s="441"/>
      <c r="S201" s="441"/>
      <c r="T201" s="465"/>
      <c r="U201" s="465"/>
      <c r="V201" s="465"/>
      <c r="W201" s="163"/>
      <c r="X201" s="34"/>
      <c r="Y201" s="489"/>
      <c r="Z201" s="34"/>
      <c r="AA201" s="34"/>
      <c r="AB201" s="77"/>
      <c r="AD201" s="77"/>
      <c r="AF201" s="77"/>
      <c r="AG201" s="77"/>
      <c r="AI201" s="34"/>
      <c r="AK201" s="77"/>
      <c r="AM201" s="77"/>
      <c r="AO201" s="77"/>
    </row>
    <row r="202" spans="12:41" ht="15">
      <c r="L202" s="163"/>
      <c r="M202" s="163"/>
      <c r="N202" s="163"/>
      <c r="O202" s="163"/>
      <c r="P202" s="163"/>
      <c r="Q202" s="163"/>
      <c r="R202" s="441"/>
      <c r="S202" s="441"/>
      <c r="T202" s="465"/>
      <c r="U202" s="465"/>
      <c r="V202" s="465"/>
      <c r="W202" s="163"/>
      <c r="X202" s="34"/>
      <c r="Y202" s="489"/>
      <c r="Z202" s="34"/>
      <c r="AA202" s="34"/>
      <c r="AB202" s="77"/>
      <c r="AD202" s="77"/>
      <c r="AF202" s="77"/>
      <c r="AG202" s="77"/>
      <c r="AI202" s="34"/>
      <c r="AK202" s="77"/>
      <c r="AM202" s="77"/>
      <c r="AO202" s="77"/>
    </row>
  </sheetData>
  <mergeCells count="1">
    <mergeCell ref="R5:T5"/>
  </mergeCells>
  <conditionalFormatting sqref="H10:H17">
    <cfRule type="cellIs" dxfId="94" priority="17" operator="lessThan">
      <formula>0</formula>
    </cfRule>
    <cfRule type="cellIs" dxfId="93" priority="18" operator="greaterThan">
      <formula>0</formula>
    </cfRule>
  </conditionalFormatting>
  <conditionalFormatting sqref="J10:J17">
    <cfRule type="cellIs" dxfId="92" priority="15" operator="lessThan">
      <formula>0</formula>
    </cfRule>
    <cfRule type="cellIs" dxfId="91" priority="16" operator="greaterThan">
      <formula>0</formula>
    </cfRule>
  </conditionalFormatting>
  <conditionalFormatting sqref="L10:L17">
    <cfRule type="cellIs" dxfId="90" priority="13" operator="lessThan">
      <formula>0</formula>
    </cfRule>
    <cfRule type="cellIs" dxfId="89" priority="14" operator="greaterThan">
      <formula>0</formula>
    </cfRule>
  </conditionalFormatting>
  <conditionalFormatting sqref="Y10:Y17">
    <cfRule type="cellIs" dxfId="88" priority="9" operator="lessThan">
      <formula>0</formula>
    </cfRule>
    <cfRule type="cellIs" dxfId="87" priority="10" operator="greaterThan">
      <formula>0</formula>
    </cfRule>
  </conditionalFormatting>
  <conditionalFormatting sqref="AA10:AA17">
    <cfRule type="cellIs" dxfId="86" priority="7" operator="lessThan">
      <formula>0</formula>
    </cfRule>
    <cfRule type="cellIs" dxfId="85" priority="8" operator="greaterThan">
      <formula>0</formula>
    </cfRule>
  </conditionalFormatting>
  <conditionalFormatting sqref="P10:P17">
    <cfRule type="cellIs" dxfId="84" priority="5" operator="lessThan">
      <formula>0</formula>
    </cfRule>
    <cfRule type="cellIs" dxfId="83" priority="6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51D7B-82EA-4367-B2C4-43054076439C}">
  <dimension ref="V1:AR316"/>
  <sheetViews>
    <sheetView zoomScale="92" zoomScaleNormal="92" workbookViewId="0">
      <selection activeCell="A13" sqref="A13"/>
    </sheetView>
  </sheetViews>
  <sheetFormatPr baseColWidth="10" defaultRowHeight="15"/>
  <cols>
    <col min="28" max="28" width="14" customWidth="1"/>
    <col min="29" max="29" width="12.54296875" customWidth="1"/>
    <col min="30" max="30" width="10.90625" customWidth="1"/>
  </cols>
  <sheetData>
    <row r="1" s="523" customFormat="1"/>
    <row r="2" s="523" customFormat="1"/>
    <row r="3" s="523" customFormat="1"/>
    <row r="4" s="523" customFormat="1"/>
    <row r="5" s="523" customFormat="1"/>
    <row r="6" s="523" customFormat="1"/>
    <row r="7" s="523" customFormat="1"/>
    <row r="8" s="523" customFormat="1"/>
    <row r="9" s="523" customFormat="1"/>
    <row r="10" s="523" customFormat="1"/>
    <row r="11" s="523" customFormat="1"/>
    <row r="12" s="523" customFormat="1"/>
    <row r="13" s="523" customFormat="1"/>
    <row r="14" s="523" customFormat="1"/>
    <row r="15" s="523" customFormat="1"/>
    <row r="16" s="523" customFormat="1"/>
    <row r="17" s="523" customFormat="1"/>
    <row r="18" s="523" customFormat="1"/>
    <row r="19" s="523" customFormat="1"/>
    <row r="20" s="523" customFormat="1"/>
    <row r="21" s="523" customFormat="1"/>
    <row r="22" s="523" customFormat="1"/>
    <row r="23" s="523" customFormat="1"/>
    <row r="24" s="523" customFormat="1"/>
    <row r="25" s="523" customFormat="1"/>
    <row r="26" s="523" customFormat="1"/>
    <row r="27" s="523" customFormat="1"/>
    <row r="28" s="523" customFormat="1"/>
    <row r="29" s="523" customFormat="1"/>
    <row r="30" s="523" customFormat="1"/>
    <row r="31" s="523" customFormat="1"/>
    <row r="32" s="523" customFormat="1"/>
    <row r="33" spans="22:44" s="523" customFormat="1"/>
    <row r="34" spans="22:44" s="523" customFormat="1"/>
    <row r="35" spans="22:44" s="523" customFormat="1"/>
    <row r="36" spans="22:44" s="523" customFormat="1"/>
    <row r="38" spans="22:44" s="185" customFormat="1" ht="21" customHeight="1">
      <c r="V38" s="4"/>
      <c r="W38" s="4"/>
      <c r="X38" s="4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</row>
    <row r="41" spans="22:44" s="189" customFormat="1" ht="19.8">
      <c r="V41" s="4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</row>
    <row r="42" spans="22:44" ht="15" customHeight="1"/>
    <row r="47" spans="22:44" ht="15.6">
      <c r="W47" s="2"/>
      <c r="X47" s="2"/>
      <c r="Y47" s="2"/>
    </row>
    <row r="48" spans="22:44" ht="15.6">
      <c r="W48" s="2"/>
      <c r="X48" s="2"/>
      <c r="Y48" s="4"/>
      <c r="Z48" s="4"/>
      <c r="AA48" s="4"/>
    </row>
    <row r="49" spans="23:27">
      <c r="W49" s="1"/>
      <c r="X49" s="1"/>
      <c r="Y49" s="11"/>
      <c r="Z49" s="11"/>
      <c r="AA49" s="11"/>
    </row>
    <row r="50" spans="23:27">
      <c r="W50" s="1"/>
      <c r="X50" s="1"/>
      <c r="Y50" s="11"/>
      <c r="Z50" s="11"/>
      <c r="AA50" s="11"/>
    </row>
    <row r="51" spans="23:27">
      <c r="W51" s="1"/>
      <c r="X51" s="1"/>
      <c r="Y51" s="11"/>
      <c r="Z51" s="11"/>
      <c r="AA51" s="11"/>
    </row>
    <row r="52" spans="23:27">
      <c r="W52" s="1"/>
      <c r="X52" s="1"/>
      <c r="Y52" s="11"/>
      <c r="Z52" s="11"/>
      <c r="AA52" s="11"/>
    </row>
    <row r="53" spans="23:27">
      <c r="W53" s="1"/>
      <c r="X53" s="1"/>
      <c r="Y53" s="11"/>
      <c r="Z53" s="11"/>
      <c r="AA53" s="11"/>
    </row>
    <row r="54" spans="23:27">
      <c r="W54" s="1"/>
      <c r="X54" s="1"/>
      <c r="Y54" s="11"/>
      <c r="Z54" s="11"/>
      <c r="AA54" s="11"/>
    </row>
    <row r="55" spans="23:27">
      <c r="W55" s="1"/>
      <c r="X55" s="1"/>
      <c r="Y55" s="11"/>
      <c r="Z55" s="11"/>
      <c r="AA55" s="11"/>
    </row>
    <row r="56" spans="23:27">
      <c r="W56" s="1"/>
      <c r="X56" s="1"/>
      <c r="Y56" s="11"/>
      <c r="Z56" s="11"/>
      <c r="AA56" s="11"/>
    </row>
    <row r="57" spans="23:27">
      <c r="W57" s="1"/>
      <c r="X57" s="1"/>
      <c r="Y57" s="11"/>
      <c r="Z57" s="11"/>
      <c r="AA57" s="11"/>
    </row>
    <row r="58" spans="23:27">
      <c r="W58" s="1"/>
      <c r="X58" s="1"/>
      <c r="Y58" s="11"/>
      <c r="Z58" s="11"/>
      <c r="AA58" s="11"/>
    </row>
    <row r="59" spans="23:27">
      <c r="W59" s="13"/>
      <c r="X59" s="13"/>
      <c r="Y59" s="11"/>
      <c r="Z59" s="11"/>
      <c r="AA59" s="11"/>
    </row>
    <row r="60" spans="23:27" ht="16.5" customHeight="1">
      <c r="W60" s="13"/>
      <c r="X60" s="13"/>
      <c r="Y60" s="11"/>
      <c r="Z60" s="11"/>
      <c r="AA60" s="11"/>
    </row>
    <row r="61" spans="23:27" ht="16.5" customHeight="1">
      <c r="W61" s="13"/>
      <c r="X61" s="13"/>
      <c r="Y61" s="11"/>
      <c r="Z61" s="11"/>
      <c r="AA61" s="11"/>
    </row>
    <row r="62" spans="23:27">
      <c r="W62" s="13"/>
      <c r="X62" s="13"/>
      <c r="Y62" s="11"/>
      <c r="Z62" s="11"/>
      <c r="AA62" s="11"/>
    </row>
    <row r="63" spans="23:27">
      <c r="W63" s="13"/>
      <c r="X63" s="13"/>
      <c r="Y63" s="11"/>
      <c r="Z63" s="11"/>
      <c r="AA63" s="11"/>
    </row>
    <row r="64" spans="23:27" ht="17.25" customHeight="1">
      <c r="W64" s="13"/>
      <c r="X64" s="13"/>
      <c r="Y64" s="11"/>
      <c r="Z64" s="11"/>
      <c r="AA64" s="11"/>
    </row>
    <row r="65" spans="23:27">
      <c r="W65" s="13"/>
      <c r="X65" s="13"/>
      <c r="Y65" s="11"/>
      <c r="Z65" s="11"/>
      <c r="AA65" s="11"/>
    </row>
    <row r="66" spans="23:27">
      <c r="W66" s="13"/>
      <c r="X66" s="13"/>
      <c r="Y66" s="11"/>
      <c r="Z66" s="11"/>
      <c r="AA66" s="11"/>
    </row>
    <row r="67" spans="23:27" ht="21">
      <c r="W67" s="55"/>
      <c r="X67" s="55"/>
      <c r="Y67" s="11"/>
      <c r="Z67" s="11"/>
      <c r="AA67" s="11"/>
    </row>
    <row r="69" spans="23:27" ht="15.6">
      <c r="W69" s="1"/>
      <c r="X69" s="5"/>
    </row>
    <row r="210" spans="22:27">
      <c r="V210" s="1"/>
      <c r="W210" s="1"/>
      <c r="X210" s="1"/>
      <c r="Y210" s="1"/>
      <c r="Z210" s="1"/>
    </row>
    <row r="211" spans="22:27">
      <c r="V211" s="1"/>
      <c r="W211" s="1"/>
      <c r="X211" s="1"/>
      <c r="Y211" s="1"/>
      <c r="Z211" s="1"/>
      <c r="AA211" s="14"/>
    </row>
    <row r="212" spans="22:27">
      <c r="V212" s="1"/>
      <c r="W212" s="1"/>
      <c r="X212" s="1"/>
      <c r="Y212" s="1"/>
      <c r="Z212" s="1"/>
      <c r="AA212" s="14"/>
    </row>
    <row r="213" spans="22:27">
      <c r="V213" s="1"/>
      <c r="W213" s="1"/>
      <c r="X213" s="1"/>
      <c r="Y213" s="1"/>
      <c r="Z213" s="1"/>
      <c r="AA213" s="14"/>
    </row>
    <row r="214" spans="22:27">
      <c r="V214" s="1"/>
      <c r="W214" s="1"/>
      <c r="X214" s="1"/>
      <c r="Y214" s="1"/>
      <c r="Z214" s="1"/>
      <c r="AA214" s="14"/>
    </row>
    <row r="215" spans="22:27">
      <c r="V215" s="1"/>
      <c r="W215" s="1"/>
      <c r="X215" s="1"/>
      <c r="Y215" s="1"/>
      <c r="Z215" s="1"/>
      <c r="AA215" s="14"/>
    </row>
    <row r="216" spans="22:27">
      <c r="V216" s="1"/>
      <c r="W216" s="1"/>
      <c r="X216" s="1"/>
      <c r="Y216" s="1"/>
      <c r="Z216" s="1"/>
      <c r="AA216" s="14"/>
    </row>
    <row r="217" spans="22:27">
      <c r="V217" s="1"/>
      <c r="W217" s="1"/>
      <c r="X217" s="1"/>
      <c r="Y217" s="1"/>
      <c r="Z217" s="1"/>
      <c r="AA217" s="14"/>
    </row>
    <row r="218" spans="22:27">
      <c r="V218" s="1"/>
      <c r="W218" s="1"/>
      <c r="X218" s="1"/>
      <c r="Y218" s="1"/>
      <c r="Z218" s="1"/>
      <c r="AA218" s="14"/>
    </row>
    <row r="219" spans="22:27">
      <c r="V219" s="1"/>
      <c r="W219" s="1"/>
      <c r="X219" s="1"/>
      <c r="Y219" s="1"/>
      <c r="Z219" s="1"/>
      <c r="AA219" s="14"/>
    </row>
    <row r="220" spans="22:27">
      <c r="V220" s="1"/>
      <c r="W220" s="1"/>
      <c r="X220" s="1"/>
      <c r="Y220" s="1"/>
      <c r="Z220" s="1"/>
      <c r="AA220" s="14"/>
    </row>
    <row r="221" spans="22:27">
      <c r="V221" s="1"/>
      <c r="W221" s="1"/>
      <c r="X221" s="1"/>
      <c r="Y221" s="1"/>
      <c r="Z221" s="1"/>
      <c r="AA221" s="14"/>
    </row>
    <row r="222" spans="22:27">
      <c r="V222" s="1"/>
      <c r="W222" s="1"/>
      <c r="X222" s="1"/>
      <c r="Y222" s="1"/>
      <c r="Z222" s="1"/>
      <c r="AA222" s="14"/>
    </row>
    <row r="223" spans="22:27">
      <c r="V223" s="1"/>
      <c r="W223" s="1"/>
      <c r="X223" s="1"/>
      <c r="Y223" s="1"/>
      <c r="Z223" s="1"/>
      <c r="AA223" s="14"/>
    </row>
    <row r="224" spans="22:27">
      <c r="V224" s="1"/>
      <c r="W224" s="1"/>
      <c r="X224" s="1"/>
      <c r="Y224" s="1"/>
      <c r="Z224" s="1"/>
      <c r="AA224" s="14"/>
    </row>
    <row r="225" spans="22:27">
      <c r="V225" s="1"/>
      <c r="W225" s="1"/>
      <c r="X225" s="1"/>
      <c r="Y225" s="1"/>
      <c r="Z225" s="1"/>
      <c r="AA225" s="14"/>
    </row>
    <row r="226" spans="22:27">
      <c r="V226" s="1"/>
      <c r="W226" s="1"/>
      <c r="X226" s="1"/>
      <c r="Y226" s="1"/>
      <c r="Z226" s="1"/>
      <c r="AA226" s="14"/>
    </row>
    <row r="227" spans="22:27">
      <c r="V227" s="1"/>
      <c r="W227" s="1"/>
      <c r="X227" s="1"/>
      <c r="Y227" s="1"/>
      <c r="Z227" s="1"/>
      <c r="AA227" s="14"/>
    </row>
    <row r="228" spans="22:27">
      <c r="V228" s="1"/>
      <c r="W228" s="1"/>
      <c r="X228" s="1"/>
      <c r="Y228" s="1"/>
      <c r="Z228" s="1"/>
      <c r="AA228" s="14"/>
    </row>
    <row r="229" spans="22:27">
      <c r="V229" s="1"/>
      <c r="W229" s="1"/>
      <c r="X229" s="1"/>
      <c r="Y229" s="1"/>
      <c r="Z229" s="1"/>
      <c r="AA229" s="14"/>
    </row>
    <row r="230" spans="22:27">
      <c r="V230" s="1"/>
      <c r="W230" s="1"/>
      <c r="X230" s="1"/>
      <c r="Y230" s="1"/>
      <c r="Z230" s="1"/>
      <c r="AA230" s="14"/>
    </row>
    <row r="231" spans="22:27">
      <c r="V231" s="1"/>
      <c r="W231" s="1"/>
      <c r="X231" s="1"/>
      <c r="Y231" s="1"/>
      <c r="Z231" s="1"/>
      <c r="AA231" s="14"/>
    </row>
    <row r="232" spans="22:27">
      <c r="V232" s="1"/>
      <c r="W232" s="1"/>
      <c r="X232" s="1"/>
      <c r="Y232" s="1"/>
      <c r="Z232" s="1"/>
      <c r="AA232" s="14"/>
    </row>
    <row r="233" spans="22:27">
      <c r="V233" s="1"/>
      <c r="W233" s="1"/>
      <c r="X233" s="1"/>
      <c r="Y233" s="1"/>
      <c r="Z233" s="1"/>
      <c r="AA233" s="14"/>
    </row>
    <row r="234" spans="22:27">
      <c r="V234" s="1"/>
      <c r="W234" s="1"/>
      <c r="X234" s="1"/>
      <c r="Y234" s="1"/>
      <c r="Z234" s="1"/>
      <c r="AA234" s="14"/>
    </row>
    <row r="235" spans="22:27">
      <c r="V235" s="1"/>
      <c r="W235" s="1"/>
      <c r="X235" s="1"/>
      <c r="Y235" s="1"/>
      <c r="Z235" s="1"/>
      <c r="AA235" s="14"/>
    </row>
    <row r="236" spans="22:27">
      <c r="V236" s="1"/>
      <c r="W236" s="1"/>
      <c r="X236" s="1"/>
      <c r="Y236" s="1"/>
      <c r="Z236" s="1"/>
      <c r="AA236" s="14"/>
    </row>
    <row r="237" spans="22:27">
      <c r="V237" s="1"/>
      <c r="W237" s="1"/>
      <c r="X237" s="1"/>
      <c r="Y237" s="1"/>
      <c r="Z237" s="1"/>
      <c r="AA237" s="14"/>
    </row>
    <row r="238" spans="22:27">
      <c r="V238" s="1"/>
      <c r="W238" s="1"/>
      <c r="X238" s="1"/>
      <c r="Y238" s="1"/>
      <c r="Z238" s="1"/>
      <c r="AA238" s="14"/>
    </row>
    <row r="239" spans="22:27">
      <c r="V239" s="1"/>
      <c r="W239" s="1"/>
      <c r="X239" s="1"/>
      <c r="Y239" s="1"/>
      <c r="Z239" s="1"/>
      <c r="AA239" s="14"/>
    </row>
    <row r="240" spans="22:27">
      <c r="V240" s="1"/>
      <c r="W240" s="1"/>
      <c r="X240" s="1"/>
      <c r="Y240" s="1"/>
      <c r="Z240" s="1"/>
      <c r="AA240" s="14"/>
    </row>
    <row r="241" spans="22:27">
      <c r="V241" s="1"/>
      <c r="W241" s="1"/>
      <c r="X241" s="1"/>
      <c r="Y241" s="1"/>
      <c r="Z241" s="1"/>
      <c r="AA241" s="14"/>
    </row>
    <row r="242" spans="22:27">
      <c r="V242" s="1"/>
      <c r="W242" s="1"/>
      <c r="X242" s="1"/>
      <c r="Y242" s="1"/>
      <c r="Z242" s="1"/>
      <c r="AA242" s="14"/>
    </row>
    <row r="243" spans="22:27">
      <c r="V243" s="1"/>
      <c r="W243" s="1"/>
      <c r="X243" s="1"/>
      <c r="Y243" s="1"/>
      <c r="Z243" s="1"/>
      <c r="AA243" s="14"/>
    </row>
    <row r="244" spans="22:27">
      <c r="V244" s="1"/>
      <c r="W244" s="1"/>
      <c r="X244" s="1"/>
      <c r="Y244" s="1"/>
      <c r="Z244" s="1"/>
      <c r="AA244" s="14"/>
    </row>
    <row r="245" spans="22:27">
      <c r="V245" s="1"/>
      <c r="W245" s="1"/>
      <c r="X245" s="1"/>
      <c r="Y245" s="1"/>
      <c r="Z245" s="1"/>
      <c r="AA245" s="14"/>
    </row>
    <row r="246" spans="22:27">
      <c r="V246" s="1"/>
      <c r="W246" s="1"/>
      <c r="X246" s="1"/>
      <c r="Y246" s="1"/>
      <c r="Z246" s="1"/>
      <c r="AA246" s="14"/>
    </row>
    <row r="247" spans="22:27">
      <c r="V247" s="14"/>
      <c r="W247" s="14"/>
      <c r="X247" s="14"/>
      <c r="Y247" s="14"/>
      <c r="Z247" s="14"/>
      <c r="AA247" s="14"/>
    </row>
    <row r="248" spans="22:27">
      <c r="V248" s="14"/>
      <c r="W248" s="14"/>
      <c r="X248" s="14"/>
      <c r="Y248" s="14"/>
      <c r="Z248" s="14"/>
      <c r="AA248" s="14"/>
    </row>
    <row r="249" spans="22:27">
      <c r="V249" s="14"/>
      <c r="W249" s="14"/>
      <c r="X249" s="14"/>
      <c r="Y249" s="14"/>
      <c r="Z249" s="14"/>
      <c r="AA249" s="14"/>
    </row>
    <row r="250" spans="22:27">
      <c r="V250" s="14"/>
      <c r="W250" s="14"/>
      <c r="X250" s="14"/>
      <c r="Y250" s="14"/>
      <c r="Z250" s="14"/>
      <c r="AA250" s="14"/>
    </row>
    <row r="251" spans="22:27">
      <c r="V251" s="14"/>
      <c r="W251" s="14"/>
      <c r="X251" s="14"/>
      <c r="Y251" s="14"/>
      <c r="Z251" s="14"/>
      <c r="AA251" s="14"/>
    </row>
    <row r="252" spans="22:27">
      <c r="V252" s="14"/>
      <c r="W252" s="14"/>
      <c r="X252" s="14"/>
      <c r="Y252" s="14"/>
      <c r="Z252" s="14"/>
      <c r="AA252" s="14"/>
    </row>
    <row r="253" spans="22:27">
      <c r="V253" s="14"/>
      <c r="W253" s="14"/>
      <c r="X253" s="14"/>
      <c r="Y253" s="14"/>
      <c r="Z253" s="14"/>
      <c r="AA253" s="14"/>
    </row>
    <row r="254" spans="22:27">
      <c r="V254" s="14"/>
      <c r="W254" s="14"/>
      <c r="X254" s="14"/>
      <c r="Y254" s="14"/>
      <c r="Z254" s="14"/>
      <c r="AA254" s="14"/>
    </row>
    <row r="255" spans="22:27">
      <c r="V255" s="14"/>
      <c r="W255" s="14"/>
      <c r="X255" s="14"/>
      <c r="Y255" s="14"/>
      <c r="Z255" s="14"/>
      <c r="AA255" s="14"/>
    </row>
    <row r="256" spans="22:27">
      <c r="V256" s="14"/>
      <c r="W256" s="14"/>
      <c r="X256" s="14"/>
      <c r="Y256" s="14"/>
      <c r="Z256" s="14"/>
      <c r="AA256" s="14"/>
    </row>
    <row r="257" spans="22:27">
      <c r="V257" s="14"/>
      <c r="W257" s="14"/>
      <c r="X257" s="14"/>
      <c r="Y257" s="14"/>
      <c r="Z257" s="14"/>
      <c r="AA257" s="14"/>
    </row>
    <row r="258" spans="22:27">
      <c r="V258" s="14"/>
      <c r="W258" s="14"/>
      <c r="X258" s="14"/>
      <c r="Y258" s="14"/>
      <c r="Z258" s="14"/>
      <c r="AA258" s="14"/>
    </row>
    <row r="259" spans="22:27">
      <c r="V259" s="14"/>
      <c r="W259" s="14"/>
      <c r="X259" s="14"/>
      <c r="Y259" s="14"/>
      <c r="Z259" s="14"/>
      <c r="AA259" s="14"/>
    </row>
    <row r="260" spans="22:27">
      <c r="V260" s="14"/>
      <c r="W260" s="14"/>
      <c r="X260" s="14"/>
      <c r="Y260" s="14"/>
      <c r="Z260" s="14"/>
      <c r="AA260" s="14"/>
    </row>
    <row r="261" spans="22:27">
      <c r="V261" s="14"/>
      <c r="W261" s="14"/>
      <c r="X261" s="14"/>
      <c r="Y261" s="14"/>
      <c r="Z261" s="14"/>
      <c r="AA261" s="14"/>
    </row>
    <row r="262" spans="22:27">
      <c r="V262" s="14"/>
      <c r="W262" s="14"/>
      <c r="X262" s="14"/>
      <c r="Y262" s="14"/>
      <c r="Z262" s="14"/>
      <c r="AA262" s="14"/>
    </row>
    <row r="263" spans="22:27">
      <c r="V263" s="14"/>
      <c r="W263" s="14"/>
      <c r="X263" s="14"/>
      <c r="Y263" s="14"/>
      <c r="Z263" s="14"/>
      <c r="AA263" s="14"/>
    </row>
    <row r="264" spans="22:27">
      <c r="V264" s="14"/>
      <c r="W264" s="14"/>
      <c r="X264" s="14"/>
      <c r="Y264" s="14"/>
      <c r="Z264" s="14"/>
      <c r="AA264" s="14"/>
    </row>
    <row r="265" spans="22:27">
      <c r="V265" s="14"/>
      <c r="W265" s="14"/>
      <c r="X265" s="14"/>
      <c r="Y265" s="14"/>
      <c r="Z265" s="14"/>
      <c r="AA265" s="14"/>
    </row>
    <row r="266" spans="22:27">
      <c r="V266" s="14"/>
      <c r="W266" s="14"/>
      <c r="X266" s="14"/>
      <c r="Y266" s="14"/>
      <c r="Z266" s="14"/>
      <c r="AA266" s="14"/>
    </row>
    <row r="267" spans="22:27">
      <c r="V267" s="14"/>
      <c r="W267" s="14"/>
      <c r="X267" s="14"/>
      <c r="Y267" s="14"/>
      <c r="Z267" s="14"/>
      <c r="AA267" s="14"/>
    </row>
    <row r="268" spans="22:27">
      <c r="V268" s="14"/>
      <c r="W268" s="14"/>
      <c r="X268" s="14"/>
      <c r="Y268" s="14"/>
      <c r="Z268" s="14"/>
      <c r="AA268" s="14"/>
    </row>
    <row r="269" spans="22:27">
      <c r="V269" s="14"/>
      <c r="W269" s="14"/>
      <c r="X269" s="14"/>
      <c r="Y269" s="14"/>
      <c r="Z269" s="14"/>
      <c r="AA269" s="14"/>
    </row>
    <row r="270" spans="22:27">
      <c r="V270" s="14"/>
      <c r="W270" s="14"/>
      <c r="X270" s="14"/>
      <c r="Y270" s="14"/>
      <c r="Z270" s="14"/>
      <c r="AA270" s="14"/>
    </row>
    <row r="271" spans="22:27">
      <c r="V271" s="14"/>
      <c r="W271" s="14"/>
      <c r="X271" s="14"/>
      <c r="Y271" s="14"/>
      <c r="Z271" s="14"/>
      <c r="AA271" s="14"/>
    </row>
    <row r="272" spans="22:27">
      <c r="V272" s="14"/>
      <c r="W272" s="14"/>
      <c r="X272" s="14"/>
      <c r="Y272" s="14"/>
      <c r="Z272" s="14"/>
      <c r="AA272" s="14"/>
    </row>
    <row r="273" spans="22:27">
      <c r="V273" s="14"/>
      <c r="W273" s="14"/>
      <c r="X273" s="14"/>
      <c r="Y273" s="14"/>
      <c r="Z273" s="14"/>
      <c r="AA273" s="14"/>
    </row>
    <row r="274" spans="22:27">
      <c r="V274" s="14"/>
      <c r="W274" s="14"/>
      <c r="X274" s="14"/>
      <c r="Y274" s="14"/>
      <c r="Z274" s="14"/>
      <c r="AA274" s="14"/>
    </row>
    <row r="275" spans="22:27">
      <c r="V275" s="14"/>
      <c r="W275" s="14"/>
      <c r="X275" s="14"/>
      <c r="Y275" s="14"/>
      <c r="Z275" s="14"/>
      <c r="AA275" s="14"/>
    </row>
    <row r="276" spans="22:27">
      <c r="V276" s="14"/>
      <c r="W276" s="14"/>
      <c r="X276" s="14"/>
      <c r="Y276" s="14"/>
      <c r="Z276" s="14"/>
      <c r="AA276" s="14"/>
    </row>
    <row r="277" spans="22:27">
      <c r="V277" s="14"/>
      <c r="W277" s="14"/>
      <c r="X277" s="14"/>
      <c r="Y277" s="14"/>
      <c r="Z277" s="14"/>
      <c r="AA277" s="14"/>
    </row>
    <row r="278" spans="22:27">
      <c r="V278" s="14"/>
      <c r="W278" s="14"/>
      <c r="X278" s="14"/>
      <c r="Y278" s="14"/>
      <c r="Z278" s="14"/>
      <c r="AA278" s="14"/>
    </row>
    <row r="279" spans="22:27">
      <c r="V279" s="14"/>
      <c r="W279" s="14"/>
      <c r="X279" s="14"/>
      <c r="Y279" s="14"/>
      <c r="Z279" s="14"/>
      <c r="AA279" s="14"/>
    </row>
    <row r="280" spans="22:27">
      <c r="V280" s="14"/>
      <c r="W280" s="14"/>
      <c r="X280" s="14"/>
      <c r="Y280" s="14"/>
      <c r="Z280" s="14"/>
      <c r="AA280" s="14"/>
    </row>
    <row r="281" spans="22:27">
      <c r="V281" s="14"/>
      <c r="W281" s="14"/>
      <c r="X281" s="14"/>
      <c r="Y281" s="14"/>
      <c r="Z281" s="14"/>
      <c r="AA281" s="14"/>
    </row>
    <row r="282" spans="22:27">
      <c r="V282" s="14"/>
      <c r="W282" s="14"/>
      <c r="X282" s="14"/>
      <c r="Y282" s="14"/>
      <c r="Z282" s="14"/>
      <c r="AA282" s="14"/>
    </row>
    <row r="283" spans="22:27">
      <c r="V283" s="14"/>
      <c r="W283" s="14"/>
      <c r="X283" s="14"/>
      <c r="Y283" s="14"/>
      <c r="Z283" s="14"/>
      <c r="AA283" s="14"/>
    </row>
    <row r="284" spans="22:27">
      <c r="V284" s="14"/>
      <c r="W284" s="14"/>
      <c r="X284" s="14"/>
      <c r="Y284" s="14"/>
      <c r="Z284" s="14"/>
      <c r="AA284" s="14"/>
    </row>
    <row r="285" spans="22:27">
      <c r="V285" s="14"/>
      <c r="W285" s="14"/>
      <c r="X285" s="14"/>
      <c r="Y285" s="14"/>
      <c r="Z285" s="14"/>
      <c r="AA285" s="14"/>
    </row>
    <row r="286" spans="22:27">
      <c r="V286" s="14"/>
      <c r="W286" s="14"/>
      <c r="X286" s="14"/>
      <c r="Y286" s="14"/>
      <c r="Z286" s="14"/>
      <c r="AA286" s="14"/>
    </row>
    <row r="287" spans="22:27">
      <c r="V287" s="14"/>
      <c r="W287" s="14"/>
      <c r="X287" s="14"/>
      <c r="Y287" s="14"/>
      <c r="Z287" s="14"/>
      <c r="AA287" s="14"/>
    </row>
    <row r="288" spans="22:27">
      <c r="V288" s="14"/>
      <c r="W288" s="14"/>
      <c r="X288" s="14"/>
      <c r="Y288" s="14"/>
      <c r="Z288" s="14"/>
      <c r="AA288" s="14"/>
    </row>
    <row r="289" spans="22:27">
      <c r="V289" s="14"/>
      <c r="W289" s="14"/>
      <c r="X289" s="14"/>
      <c r="Y289" s="14"/>
      <c r="Z289" s="14"/>
      <c r="AA289" s="14"/>
    </row>
    <row r="290" spans="22:27">
      <c r="V290" s="14"/>
      <c r="W290" s="14"/>
      <c r="X290" s="14"/>
      <c r="Y290" s="14"/>
      <c r="Z290" s="14"/>
      <c r="AA290" s="14"/>
    </row>
    <row r="291" spans="22:27">
      <c r="V291" s="14"/>
      <c r="W291" s="14"/>
      <c r="X291" s="14"/>
      <c r="Y291" s="14"/>
      <c r="Z291" s="14"/>
      <c r="AA291" s="14"/>
    </row>
    <row r="292" spans="22:27">
      <c r="V292" s="14"/>
      <c r="W292" s="14"/>
      <c r="X292" s="14"/>
      <c r="Y292" s="14"/>
      <c r="Z292" s="14"/>
      <c r="AA292" s="14"/>
    </row>
    <row r="293" spans="22:27">
      <c r="V293" s="14"/>
      <c r="W293" s="14"/>
      <c r="X293" s="14"/>
      <c r="Y293" s="14"/>
      <c r="Z293" s="14"/>
      <c r="AA293" s="14"/>
    </row>
    <row r="294" spans="22:27">
      <c r="V294" s="14"/>
      <c r="W294" s="14"/>
      <c r="X294" s="14"/>
      <c r="Y294" s="14"/>
      <c r="Z294" s="14"/>
      <c r="AA294" s="14"/>
    </row>
    <row r="295" spans="22:27">
      <c r="V295" s="14"/>
      <c r="W295" s="14"/>
      <c r="X295" s="14"/>
      <c r="Y295" s="14"/>
      <c r="Z295" s="14"/>
      <c r="AA295" s="14"/>
    </row>
    <row r="296" spans="22:27">
      <c r="V296" s="14"/>
      <c r="W296" s="14"/>
      <c r="X296" s="14"/>
      <c r="Y296" s="14"/>
      <c r="Z296" s="14"/>
      <c r="AA296" s="14"/>
    </row>
    <row r="297" spans="22:27">
      <c r="V297" s="14"/>
      <c r="W297" s="14"/>
      <c r="X297" s="14"/>
      <c r="Y297" s="14"/>
      <c r="Z297" s="14"/>
      <c r="AA297" s="14"/>
    </row>
    <row r="298" spans="22:27">
      <c r="V298" s="14"/>
      <c r="W298" s="14"/>
      <c r="X298" s="14"/>
      <c r="Y298" s="14"/>
      <c r="Z298" s="14"/>
      <c r="AA298" s="14"/>
    </row>
    <row r="299" spans="22:27">
      <c r="V299" s="14"/>
      <c r="W299" s="14"/>
      <c r="X299" s="14"/>
      <c r="Y299" s="14"/>
      <c r="Z299" s="14"/>
      <c r="AA299" s="14"/>
    </row>
    <row r="300" spans="22:27">
      <c r="V300" s="14"/>
      <c r="W300" s="14"/>
      <c r="X300" s="14"/>
      <c r="Y300" s="14"/>
      <c r="Z300" s="14"/>
      <c r="AA300" s="14"/>
    </row>
    <row r="301" spans="22:27">
      <c r="V301" s="14"/>
      <c r="W301" s="14"/>
      <c r="X301" s="14"/>
      <c r="Y301" s="14"/>
      <c r="Z301" s="14"/>
      <c r="AA301" s="14"/>
    </row>
    <row r="302" spans="22:27">
      <c r="V302" s="14"/>
      <c r="W302" s="14"/>
      <c r="X302" s="14"/>
      <c r="Y302" s="14"/>
      <c r="Z302" s="14"/>
      <c r="AA302" s="14"/>
    </row>
    <row r="303" spans="22:27">
      <c r="V303" s="14"/>
      <c r="W303" s="14"/>
      <c r="X303" s="14"/>
      <c r="Y303" s="14"/>
      <c r="Z303" s="14"/>
      <c r="AA303" s="14"/>
    </row>
    <row r="304" spans="22:27">
      <c r="V304" s="14"/>
      <c r="W304" s="14"/>
      <c r="X304" s="14"/>
      <c r="Y304" s="14"/>
      <c r="Z304" s="14"/>
      <c r="AA304" s="14"/>
    </row>
    <row r="305" spans="22:27">
      <c r="V305" s="14"/>
      <c r="W305" s="14"/>
      <c r="X305" s="14"/>
      <c r="Y305" s="14"/>
      <c r="Z305" s="14"/>
      <c r="AA305" s="14"/>
    </row>
    <row r="306" spans="22:27">
      <c r="V306" s="14"/>
      <c r="W306" s="14"/>
      <c r="X306" s="14"/>
      <c r="Y306" s="14"/>
      <c r="Z306" s="14"/>
      <c r="AA306" s="14"/>
    </row>
    <row r="307" spans="22:27">
      <c r="V307" s="14"/>
      <c r="W307" s="14"/>
      <c r="X307" s="14"/>
      <c r="Y307" s="14"/>
      <c r="Z307" s="14"/>
      <c r="AA307" s="14"/>
    </row>
    <row r="308" spans="22:27">
      <c r="V308" s="14"/>
      <c r="W308" s="14"/>
      <c r="X308" s="14"/>
      <c r="Y308" s="14"/>
      <c r="Z308" s="14"/>
      <c r="AA308" s="14"/>
    </row>
    <row r="309" spans="22:27">
      <c r="V309" s="14"/>
      <c r="W309" s="14"/>
      <c r="X309" s="14"/>
      <c r="Y309" s="14"/>
      <c r="Z309" s="14"/>
      <c r="AA309" s="14"/>
    </row>
    <row r="310" spans="22:27">
      <c r="V310" s="14"/>
      <c r="W310" s="14"/>
      <c r="X310" s="14"/>
      <c r="Y310" s="14"/>
      <c r="Z310" s="14"/>
      <c r="AA310" s="14"/>
    </row>
    <row r="311" spans="22:27">
      <c r="V311" s="14"/>
      <c r="W311" s="14"/>
      <c r="X311" s="14"/>
      <c r="Y311" s="14"/>
      <c r="Z311" s="14"/>
      <c r="AA311" s="14"/>
    </row>
    <row r="312" spans="22:27">
      <c r="V312" s="14"/>
      <c r="W312" s="14"/>
      <c r="X312" s="14"/>
      <c r="Y312" s="14"/>
      <c r="Z312" s="14"/>
      <c r="AA312" s="14"/>
    </row>
    <row r="313" spans="22:27">
      <c r="V313" s="14"/>
      <c r="W313" s="14"/>
      <c r="X313" s="14"/>
      <c r="Y313" s="14"/>
      <c r="Z313" s="14"/>
      <c r="AA313" s="14"/>
    </row>
    <row r="314" spans="22:27">
      <c r="V314" s="14"/>
      <c r="W314" s="14"/>
      <c r="X314" s="14"/>
      <c r="Y314" s="14"/>
      <c r="Z314" s="14"/>
      <c r="AA314" s="14"/>
    </row>
    <row r="315" spans="22:27">
      <c r="V315" s="14"/>
      <c r="W315" s="14"/>
      <c r="X315" s="14"/>
      <c r="Y315" s="14"/>
      <c r="Z315" s="14"/>
      <c r="AA315" s="14"/>
    </row>
    <row r="316" spans="22:27">
      <c r="V316" s="14"/>
      <c r="W316" s="14"/>
      <c r="X316" s="14"/>
      <c r="Y316" s="14"/>
      <c r="Z316" s="14"/>
      <c r="AA316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Z237"/>
  <sheetViews>
    <sheetView zoomScale="89" zoomScaleNormal="89" workbookViewId="0">
      <pane ySplit="10" topLeftCell="A11" activePane="bottomLeft" state="frozen"/>
      <selection pane="bottomLeft" activeCell="P8" sqref="P8"/>
    </sheetView>
  </sheetViews>
  <sheetFormatPr baseColWidth="10" defaultRowHeight="15.6"/>
  <cols>
    <col min="1" max="1" width="1.54296875" customWidth="1"/>
    <col min="2" max="2" width="5" customWidth="1"/>
    <col min="3" max="3" width="4.08984375" customWidth="1"/>
    <col min="4" max="4" width="7.08984375" customWidth="1"/>
    <col min="5" max="5" width="10" customWidth="1"/>
    <col min="6" max="6" width="7.08984375" customWidth="1"/>
    <col min="7" max="7" width="4" customWidth="1"/>
    <col min="8" max="8" width="6.36328125" customWidth="1"/>
    <col min="9" max="9" width="4.90625" customWidth="1"/>
    <col min="10" max="10" width="4.1796875" style="11" customWidth="1"/>
    <col min="11" max="11" width="4.1796875" style="93" customWidth="1"/>
    <col min="12" max="12" width="4.54296875" style="11" customWidth="1"/>
    <col min="13" max="13" width="1.90625" style="11" customWidth="1"/>
    <col min="14" max="14" width="5.54296875" style="93" customWidth="1"/>
    <col min="15" max="15" width="5.453125" style="93" customWidth="1"/>
    <col min="16" max="16" width="5.7265625" style="18" customWidth="1"/>
    <col min="17" max="17" width="1.08984375" style="18" customWidth="1"/>
    <col min="18" max="18" width="5.26953125" style="18" customWidth="1"/>
    <col min="19" max="19" width="1.1796875" style="18" customWidth="1"/>
    <col min="20" max="20" width="4.54296875" style="18" customWidth="1"/>
    <col min="21" max="21" width="2.81640625" style="93" customWidth="1"/>
    <col min="22" max="22" width="5.453125" customWidth="1"/>
    <col min="23" max="23" width="5.1796875" customWidth="1"/>
    <col min="24" max="24" width="6.08984375" customWidth="1"/>
    <col min="25" max="25" width="5.36328125" customWidth="1"/>
    <col min="26" max="27" width="5.08984375" style="93" customWidth="1"/>
    <col min="28" max="28" width="4.1796875" style="11" customWidth="1"/>
    <col min="29" max="29" width="4.08984375" style="11" customWidth="1"/>
    <col min="30" max="30" width="5.08984375" style="11" customWidth="1"/>
    <col min="31" max="31" width="5.08984375" style="93" customWidth="1"/>
    <col min="32" max="32" width="5.453125" customWidth="1"/>
    <col min="33" max="33" width="5.81640625" customWidth="1"/>
    <col min="34" max="34" width="5.90625" style="11" customWidth="1"/>
    <col min="35" max="35" width="4.81640625" style="11" customWidth="1"/>
    <col min="36" max="36" width="5.08984375" style="11" customWidth="1"/>
    <col min="37" max="37" width="2" style="93" customWidth="1"/>
    <col min="38" max="38" width="5.453125" style="11" customWidth="1"/>
    <col min="47" max="47" width="14" customWidth="1"/>
    <col min="48" max="48" width="12.54296875" customWidth="1"/>
    <col min="49" max="49" width="10.90625" customWidth="1"/>
  </cols>
  <sheetData>
    <row r="1" spans="1:52">
      <c r="A1" s="45"/>
      <c r="B1" s="45"/>
      <c r="C1" s="45"/>
      <c r="D1" s="45"/>
      <c r="E1" s="45"/>
      <c r="F1" s="45"/>
      <c r="G1" s="45"/>
      <c r="H1" s="45"/>
      <c r="I1" s="45"/>
      <c r="J1" s="71"/>
      <c r="K1" s="90"/>
      <c r="L1" s="71"/>
      <c r="M1" s="71"/>
      <c r="N1" s="90"/>
      <c r="O1" s="90"/>
      <c r="P1" s="72"/>
      <c r="Q1" s="72"/>
      <c r="R1" s="72"/>
      <c r="S1" s="72"/>
      <c r="T1" s="72"/>
      <c r="U1" s="90"/>
      <c r="V1" s="45"/>
      <c r="W1" s="45"/>
      <c r="X1" s="45"/>
      <c r="Y1" s="45"/>
      <c r="Z1" s="90"/>
      <c r="AA1" s="90"/>
      <c r="AB1" s="71"/>
      <c r="AC1" s="71"/>
      <c r="AD1" s="71"/>
      <c r="AE1" s="90"/>
      <c r="AF1" s="45"/>
      <c r="AG1" s="45"/>
      <c r="AH1" s="71"/>
      <c r="AI1" s="71"/>
      <c r="AJ1" s="71"/>
      <c r="AK1" s="90"/>
      <c r="AL1" s="71"/>
      <c r="AM1" s="45"/>
    </row>
    <row r="2" spans="1:52" s="185" customFormat="1" ht="31.8">
      <c r="A2" s="184"/>
      <c r="B2" s="184"/>
      <c r="C2" s="141" t="s">
        <v>444</v>
      </c>
      <c r="D2" s="184"/>
      <c r="E2" s="184"/>
      <c r="F2" s="184"/>
      <c r="G2" s="184"/>
      <c r="H2" s="184"/>
      <c r="I2" s="184"/>
      <c r="J2" s="200"/>
      <c r="K2" s="174" t="str">
        <f>+År!B2</f>
        <v>VÆR :</v>
      </c>
      <c r="L2" s="200"/>
      <c r="M2" s="200"/>
      <c r="N2" s="195"/>
      <c r="O2" s="195"/>
      <c r="P2" s="171"/>
      <c r="Q2" s="171"/>
      <c r="R2" s="171"/>
      <c r="S2" s="171"/>
      <c r="T2" s="171"/>
      <c r="U2" s="195"/>
      <c r="V2" s="184"/>
      <c r="W2" s="184"/>
      <c r="X2" s="184"/>
      <c r="Y2" s="184"/>
      <c r="Z2" s="195"/>
      <c r="AA2" s="195"/>
      <c r="AB2" s="200"/>
      <c r="AC2" s="200"/>
      <c r="AD2" s="200"/>
      <c r="AE2" s="195"/>
      <c r="AF2" s="184"/>
      <c r="AG2" s="184"/>
      <c r="AH2" s="200"/>
      <c r="AI2" s="200"/>
      <c r="AJ2" s="200"/>
      <c r="AK2" s="195"/>
      <c r="AL2" s="200"/>
      <c r="AM2" s="184"/>
      <c r="AN2"/>
      <c r="AO2"/>
      <c r="AP2"/>
      <c r="AQ2"/>
      <c r="AR2"/>
      <c r="AS2"/>
      <c r="AT2"/>
      <c r="AU2"/>
      <c r="AV2"/>
      <c r="AW2"/>
      <c r="AX2"/>
    </row>
    <row r="3" spans="1:52" ht="21">
      <c r="A3" s="45"/>
      <c r="B3" s="45"/>
      <c r="C3" s="63"/>
      <c r="D3" s="45"/>
      <c r="E3" s="45"/>
      <c r="F3" s="45"/>
      <c r="G3" s="45"/>
      <c r="H3" s="45"/>
      <c r="I3" s="45"/>
      <c r="J3" s="71"/>
      <c r="K3" s="90"/>
      <c r="L3" s="71"/>
      <c r="M3" s="71"/>
      <c r="N3" s="90"/>
      <c r="O3" s="90"/>
      <c r="P3" s="72"/>
      <c r="Q3" s="72"/>
      <c r="R3" s="72"/>
      <c r="S3" s="72"/>
      <c r="T3" s="72"/>
      <c r="U3" s="90"/>
      <c r="V3" s="45"/>
      <c r="W3" s="45"/>
      <c r="X3" s="45"/>
      <c r="Y3" s="45"/>
      <c r="Z3" s="90"/>
      <c r="AA3" s="90"/>
      <c r="AB3" s="71"/>
      <c r="AC3" s="71"/>
      <c r="AD3" s="71"/>
      <c r="AE3" s="90"/>
      <c r="AF3" s="45"/>
      <c r="AG3" s="45"/>
      <c r="AH3" s="71"/>
      <c r="AI3" s="71"/>
      <c r="AJ3" s="71"/>
      <c r="AK3" s="90"/>
      <c r="AL3" s="71"/>
      <c r="AM3" s="45"/>
    </row>
    <row r="4" spans="1:52">
      <c r="A4" s="45"/>
      <c r="B4" s="45"/>
      <c r="C4" s="45"/>
      <c r="D4" s="45"/>
      <c r="E4" s="45"/>
      <c r="F4" s="45"/>
      <c r="G4" s="45"/>
      <c r="H4" s="45"/>
      <c r="I4" s="45"/>
      <c r="J4" s="71"/>
      <c r="K4" s="90"/>
      <c r="L4" s="71"/>
      <c r="M4" s="71"/>
      <c r="N4" s="90"/>
      <c r="O4" s="90"/>
      <c r="P4" s="72"/>
      <c r="Q4" s="72"/>
      <c r="R4" s="72"/>
      <c r="S4" s="72"/>
      <c r="T4" s="72"/>
      <c r="U4" s="90"/>
      <c r="V4" s="45"/>
      <c r="W4" s="45"/>
      <c r="X4" s="45"/>
      <c r="Y4" s="45"/>
      <c r="Z4" s="90"/>
      <c r="AA4" s="90"/>
      <c r="AB4" s="71"/>
      <c r="AC4" s="71"/>
      <c r="AD4" s="71"/>
      <c r="AE4" s="90"/>
      <c r="AF4" s="45"/>
      <c r="AG4" s="45"/>
      <c r="AH4" s="71"/>
      <c r="AI4" s="71"/>
      <c r="AJ4" s="71"/>
      <c r="AK4" s="90"/>
      <c r="AL4" s="71"/>
      <c r="AM4" s="45"/>
    </row>
    <row r="5" spans="1:52" s="189" customFormat="1" ht="19.8">
      <c r="A5" s="187"/>
      <c r="B5" s="187"/>
      <c r="C5" s="187"/>
      <c r="D5" s="183" t="s">
        <v>5</v>
      </c>
      <c r="E5" s="183"/>
      <c r="F5" s="186">
        <f>+År!S2</f>
        <v>52</v>
      </c>
      <c r="G5" s="187"/>
      <c r="H5" s="183"/>
      <c r="I5" s="187"/>
      <c r="J5" s="206"/>
      <c r="K5" s="208" t="s">
        <v>426</v>
      </c>
      <c r="L5" s="206"/>
      <c r="M5" s="206"/>
      <c r="N5" s="204"/>
      <c r="O5" s="204"/>
      <c r="P5" s="209"/>
      <c r="Q5" s="209"/>
      <c r="R5" s="209"/>
      <c r="S5" s="209"/>
      <c r="T5" s="209"/>
      <c r="U5" s="534">
        <f>SUM(H11:H16)</f>
        <v>4759</v>
      </c>
      <c r="V5" s="537"/>
      <c r="W5" s="537"/>
      <c r="X5" s="208"/>
      <c r="Y5" s="204"/>
      <c r="Z5" s="206"/>
      <c r="AA5" s="206"/>
      <c r="AB5" s="206"/>
      <c r="AC5" s="204"/>
      <c r="AD5" s="187"/>
      <c r="AE5" s="187"/>
      <c r="AF5" s="206"/>
      <c r="AG5" s="206"/>
      <c r="AH5" s="206"/>
      <c r="AI5" s="204"/>
      <c r="AJ5" s="204"/>
      <c r="AK5" s="204"/>
      <c r="AL5" s="204"/>
      <c r="AM5" s="204"/>
      <c r="AN5"/>
      <c r="AO5"/>
      <c r="AP5"/>
      <c r="AQ5"/>
      <c r="AR5"/>
      <c r="AS5"/>
      <c r="AT5"/>
      <c r="AU5"/>
      <c r="AV5"/>
      <c r="AW5"/>
      <c r="AY5" s="188"/>
      <c r="AZ5" s="188"/>
    </row>
    <row r="6" spans="1:52" ht="16.5" customHeight="1">
      <c r="A6" s="50"/>
      <c r="B6" s="50"/>
      <c r="C6" s="50"/>
      <c r="D6" s="50"/>
      <c r="E6" s="50"/>
      <c r="F6" s="50"/>
      <c r="G6" s="50"/>
      <c r="H6" s="50"/>
      <c r="I6" s="50"/>
      <c r="J6" s="71"/>
      <c r="K6" s="179"/>
      <c r="L6" s="202"/>
      <c r="M6" s="202"/>
      <c r="N6" s="90"/>
      <c r="O6" s="90"/>
      <c r="P6" s="202"/>
      <c r="Q6" s="202"/>
      <c r="R6" s="202"/>
      <c r="S6" s="202"/>
      <c r="T6" s="202"/>
      <c r="U6" s="90"/>
      <c r="V6" s="45"/>
      <c r="W6" s="45"/>
      <c r="X6" s="45"/>
      <c r="Y6" s="45"/>
      <c r="Z6" s="90"/>
      <c r="AA6" s="90"/>
      <c r="AB6" s="71"/>
      <c r="AC6" s="71"/>
      <c r="AD6" s="71"/>
      <c r="AE6" s="90"/>
      <c r="AF6" s="45"/>
      <c r="AG6" s="45"/>
      <c r="AH6" s="71"/>
      <c r="AI6" s="71"/>
      <c r="AJ6" s="71"/>
      <c r="AK6" s="206"/>
      <c r="AL6" s="71"/>
      <c r="AM6" s="45"/>
    </row>
    <row r="7" spans="1:52" s="365" customFormat="1" ht="16.95" customHeight="1">
      <c r="A7" s="478"/>
      <c r="B7" s="478"/>
      <c r="C7" s="478"/>
      <c r="D7" s="478"/>
      <c r="E7" s="478"/>
      <c r="F7" s="478"/>
      <c r="G7" s="478"/>
      <c r="H7" s="478"/>
      <c r="I7" s="478"/>
      <c r="J7" s="406"/>
      <c r="K7" s="479"/>
      <c r="L7" s="411"/>
      <c r="M7" s="411"/>
      <c r="N7" s="480"/>
      <c r="O7" s="480"/>
      <c r="P7" s="411"/>
      <c r="Q7" s="411"/>
      <c r="R7" s="411"/>
      <c r="S7" s="411"/>
      <c r="T7" s="411"/>
      <c r="U7" s="480"/>
      <c r="V7" s="481"/>
      <c r="W7" s="481"/>
      <c r="X7" s="478" t="s">
        <v>22</v>
      </c>
      <c r="Y7" s="481"/>
      <c r="Z7" s="480"/>
      <c r="AA7" s="480"/>
      <c r="AB7" s="411" t="s">
        <v>45</v>
      </c>
      <c r="AC7" s="406"/>
      <c r="AD7" s="406"/>
      <c r="AE7" s="480"/>
      <c r="AF7" s="481"/>
      <c r="AG7" s="481"/>
      <c r="AH7" s="406"/>
      <c r="AI7" s="406"/>
      <c r="AJ7" s="406"/>
      <c r="AK7" s="206"/>
      <c r="AL7" s="406"/>
      <c r="AM7" s="481"/>
    </row>
    <row r="8" spans="1:52" s="365" customFormat="1" ht="16.95" customHeight="1">
      <c r="A8" s="481"/>
      <c r="B8" s="481"/>
      <c r="C8" s="481"/>
      <c r="D8" s="481"/>
      <c r="E8" s="481"/>
      <c r="F8" s="478" t="s">
        <v>2</v>
      </c>
      <c r="G8" s="478"/>
      <c r="H8" s="481"/>
      <c r="I8" s="478"/>
      <c r="J8" s="406"/>
      <c r="K8" s="479"/>
      <c r="L8" s="406"/>
      <c r="M8" s="406"/>
      <c r="N8" s="480"/>
      <c r="O8" s="479"/>
      <c r="P8" s="411"/>
      <c r="Q8" s="411"/>
      <c r="R8" s="411"/>
      <c r="S8" s="411"/>
      <c r="T8" s="411"/>
      <c r="U8" s="479"/>
      <c r="V8" s="478" t="s">
        <v>22</v>
      </c>
      <c r="W8" s="478"/>
      <c r="X8" s="478" t="s">
        <v>487</v>
      </c>
      <c r="Y8" s="478"/>
      <c r="Z8" s="479" t="s">
        <v>45</v>
      </c>
      <c r="AA8" s="479"/>
      <c r="AB8" s="411" t="s">
        <v>44</v>
      </c>
      <c r="AC8" s="406"/>
      <c r="AD8" s="406"/>
      <c r="AE8" s="479" t="s">
        <v>427</v>
      </c>
      <c r="AF8" s="481"/>
      <c r="AG8" s="481"/>
      <c r="AH8" s="411" t="s">
        <v>423</v>
      </c>
      <c r="AI8" s="406"/>
      <c r="AJ8" s="406"/>
      <c r="AK8" s="206"/>
      <c r="AL8" s="411" t="s">
        <v>2</v>
      </c>
      <c r="AM8" s="481"/>
    </row>
    <row r="9" spans="1:52" s="365" customFormat="1" ht="16.95" customHeight="1">
      <c r="A9" s="481"/>
      <c r="B9" s="481"/>
      <c r="C9" s="481"/>
      <c r="D9" s="481"/>
      <c r="E9" s="481"/>
      <c r="F9" s="478" t="s">
        <v>485</v>
      </c>
      <c r="G9" s="112"/>
      <c r="H9" s="411" t="s">
        <v>2</v>
      </c>
      <c r="I9" s="112"/>
      <c r="J9" s="411" t="s">
        <v>2</v>
      </c>
      <c r="K9" s="214"/>
      <c r="L9" s="411" t="s">
        <v>1</v>
      </c>
      <c r="M9" s="411"/>
      <c r="N9" s="479" t="s">
        <v>22</v>
      </c>
      <c r="O9" s="214"/>
      <c r="P9" s="411" t="s">
        <v>2</v>
      </c>
      <c r="Q9" s="411"/>
      <c r="R9" s="411" t="s">
        <v>22</v>
      </c>
      <c r="S9" s="411"/>
      <c r="T9" s="411" t="s">
        <v>22</v>
      </c>
      <c r="U9" s="479"/>
      <c r="V9" s="457" t="s">
        <v>0</v>
      </c>
      <c r="W9" s="112"/>
      <c r="X9" s="457" t="s">
        <v>415</v>
      </c>
      <c r="Y9" s="112"/>
      <c r="Z9" s="479" t="s">
        <v>4</v>
      </c>
      <c r="AA9" s="214"/>
      <c r="AB9" s="411" t="s">
        <v>520</v>
      </c>
      <c r="AC9" s="411" t="s">
        <v>520</v>
      </c>
      <c r="AD9" s="411" t="s">
        <v>520</v>
      </c>
      <c r="AE9" s="479"/>
      <c r="AF9" s="478" t="s">
        <v>483</v>
      </c>
      <c r="AG9" s="478" t="s">
        <v>414</v>
      </c>
      <c r="AH9" s="411" t="s">
        <v>1</v>
      </c>
      <c r="AI9" s="411" t="s">
        <v>1</v>
      </c>
      <c r="AJ9" s="411" t="s">
        <v>428</v>
      </c>
      <c r="AK9" s="206"/>
      <c r="AL9" s="411" t="s">
        <v>431</v>
      </c>
      <c r="AM9" s="481"/>
    </row>
    <row r="10" spans="1:52" s="365" customFormat="1" ht="16.95" customHeight="1">
      <c r="A10" s="481"/>
      <c r="B10" s="478" t="s">
        <v>89</v>
      </c>
      <c r="C10" s="478" t="s">
        <v>425</v>
      </c>
      <c r="D10" s="481"/>
      <c r="E10" s="478" t="s">
        <v>433</v>
      </c>
      <c r="F10" s="457" t="s">
        <v>486</v>
      </c>
      <c r="G10" s="112" t="s">
        <v>488</v>
      </c>
      <c r="H10" s="459" t="s">
        <v>8</v>
      </c>
      <c r="I10" s="112" t="s">
        <v>488</v>
      </c>
      <c r="J10" s="459" t="s">
        <v>404</v>
      </c>
      <c r="K10" s="214" t="s">
        <v>488</v>
      </c>
      <c r="L10" s="459" t="s">
        <v>404</v>
      </c>
      <c r="M10" s="459"/>
      <c r="N10" s="458" t="s">
        <v>44</v>
      </c>
      <c r="O10" s="214" t="s">
        <v>488</v>
      </c>
      <c r="P10" s="459" t="s">
        <v>642</v>
      </c>
      <c r="Q10" s="411"/>
      <c r="R10" s="459" t="s">
        <v>642</v>
      </c>
      <c r="S10" s="411"/>
      <c r="T10" s="459" t="s">
        <v>643</v>
      </c>
      <c r="U10" s="479"/>
      <c r="V10" s="457"/>
      <c r="W10" s="112" t="s">
        <v>488</v>
      </c>
      <c r="X10" s="457"/>
      <c r="Y10" s="112" t="s">
        <v>488</v>
      </c>
      <c r="Z10" s="458"/>
      <c r="AA10" s="214" t="s">
        <v>488</v>
      </c>
      <c r="AB10" s="459" t="s">
        <v>547</v>
      </c>
      <c r="AC10" s="459" t="s">
        <v>548</v>
      </c>
      <c r="AD10" s="459" t="s">
        <v>651</v>
      </c>
      <c r="AE10" s="458" t="s">
        <v>1</v>
      </c>
      <c r="AF10" s="457" t="s">
        <v>484</v>
      </c>
      <c r="AG10" s="457" t="s">
        <v>504</v>
      </c>
      <c r="AH10" s="459" t="s">
        <v>43</v>
      </c>
      <c r="AI10" s="459" t="s">
        <v>496</v>
      </c>
      <c r="AJ10" s="459" t="s">
        <v>496</v>
      </c>
      <c r="AK10" s="206"/>
      <c r="AL10" s="459" t="s">
        <v>528</v>
      </c>
      <c r="AM10" s="481"/>
    </row>
    <row r="11" spans="1:52" ht="16.95" customHeight="1">
      <c r="A11" s="45"/>
      <c r="B11" s="52">
        <f>+'Ark1'!C317</f>
        <v>2024</v>
      </c>
      <c r="C11" s="52">
        <f>+'Ark1'!I317</f>
        <v>6</v>
      </c>
      <c r="D11" s="53" t="s">
        <v>76</v>
      </c>
      <c r="E11" s="53" t="s">
        <v>436</v>
      </c>
      <c r="F11" s="52">
        <f>+'Ark1'!Q317</f>
        <v>374</v>
      </c>
      <c r="G11" s="52">
        <f t="shared" ref="G11:G16" si="0">+F11-F18</f>
        <v>-61</v>
      </c>
      <c r="H11" s="52">
        <f>+'Ark1'!R317</f>
        <v>611</v>
      </c>
      <c r="I11" s="52">
        <f t="shared" ref="I11:I16" si="1">+H11-H18</f>
        <v>-137</v>
      </c>
      <c r="J11" s="279">
        <f>+'Ark1'!AG317</f>
        <v>12.83883168732927</v>
      </c>
      <c r="K11" s="159">
        <f t="shared" ref="K11:K16" si="2">+J11-J18</f>
        <v>-1.5707233117075265</v>
      </c>
      <c r="L11" s="279">
        <f>+'Ark1'!AH317</f>
        <v>12.698278119272349</v>
      </c>
      <c r="M11" s="73"/>
      <c r="N11" s="159">
        <f>+'Ark1'!U317</f>
        <v>41.671031096563041</v>
      </c>
      <c r="O11" s="159">
        <f t="shared" ref="O11:O16" si="3">+N11-N18</f>
        <v>-2.987391363329948</v>
      </c>
      <c r="P11" s="482">
        <f>+'Ark1'!AI317</f>
        <v>611</v>
      </c>
      <c r="Q11" s="411"/>
      <c r="R11" s="483">
        <f>+'Ark1'!AJ317</f>
        <v>117.58576104746317</v>
      </c>
      <c r="S11" s="411"/>
      <c r="T11" s="483">
        <f>+'Ark1'!AK317</f>
        <v>25.031544738759845</v>
      </c>
      <c r="U11" s="96"/>
      <c r="V11" s="54">
        <f>+'Ark1'!S317</f>
        <v>7.9918166939443553</v>
      </c>
      <c r="W11" s="54">
        <f t="shared" ref="W11:W16" si="4">+V11-V18</f>
        <v>0.24315359234007694</v>
      </c>
      <c r="X11" s="54">
        <f>+'Ark1'!T317</f>
        <v>6.3829787234042579</v>
      </c>
      <c r="Y11" s="54">
        <f t="shared" ref="Y11:Y16" si="5">+X11-X18</f>
        <v>-0.51809079531231816</v>
      </c>
      <c r="Z11" s="159">
        <f>+'Ark1'!W317</f>
        <v>12.274959083469724</v>
      </c>
      <c r="AA11" s="159">
        <f t="shared" ref="AA11:AA16" si="6">+Z11-Z18</f>
        <v>-5.5057895796318732</v>
      </c>
      <c r="AB11" s="74">
        <f>+'Ark1'!X317</f>
        <v>99.836333878887103</v>
      </c>
      <c r="AC11" s="74">
        <f>+'Ark1'!Y317</f>
        <v>95.581014729950894</v>
      </c>
      <c r="AD11" s="74">
        <f>+'Ark1'!Z317</f>
        <v>70.376432078559759</v>
      </c>
      <c r="AE11" s="159">
        <f>+'Ark1'!AA317</f>
        <v>11.751775103607727</v>
      </c>
      <c r="AF11" s="54">
        <f>+'Ark1'!AB317</f>
        <v>1.7859971259755707</v>
      </c>
      <c r="AG11" s="54">
        <f>+'Ark1'!AC317</f>
        <v>1.932740978563434</v>
      </c>
      <c r="AH11" s="74">
        <f>+'Ark1'!AD317</f>
        <v>76.347564601623247</v>
      </c>
      <c r="AI11" s="74">
        <f>+'Ark1'!AE317</f>
        <v>46.730122092637515</v>
      </c>
      <c r="AJ11" s="74">
        <f>+'Ark1'!AF317</f>
        <v>52.909718780829436</v>
      </c>
      <c r="AK11" s="206"/>
      <c r="AL11" s="74">
        <f t="shared" ref="AL11:AL16" si="7">+H11/F11</f>
        <v>1.6336898395721926</v>
      </c>
      <c r="AM11" s="45"/>
    </row>
    <row r="12" spans="1:52" ht="16.95" customHeight="1">
      <c r="A12" s="45"/>
      <c r="B12" s="52">
        <f>+'Ark1'!C318</f>
        <v>2024</v>
      </c>
      <c r="C12" s="52">
        <f>+'Ark1'!I318</f>
        <v>24</v>
      </c>
      <c r="D12" s="53" t="s">
        <v>76</v>
      </c>
      <c r="E12" s="53" t="s">
        <v>109</v>
      </c>
      <c r="F12" s="52">
        <f>+'Ark1'!Q318</f>
        <v>1059</v>
      </c>
      <c r="G12" s="52">
        <f t="shared" si="0"/>
        <v>-54</v>
      </c>
      <c r="H12" s="52">
        <f>+'Ark1'!R318</f>
        <v>1495</v>
      </c>
      <c r="I12" s="52">
        <f t="shared" si="1"/>
        <v>-61</v>
      </c>
      <c r="J12" s="279">
        <f>+'Ark1'!AG318</f>
        <v>31.41416263920992</v>
      </c>
      <c r="K12" s="159">
        <f t="shared" si="2"/>
        <v>1.4392059834595905</v>
      </c>
      <c r="L12" s="279">
        <f>+'Ark1'!AH318</f>
        <v>32.964652195055052</v>
      </c>
      <c r="M12" s="73"/>
      <c r="N12" s="159">
        <f>+'Ark1'!U318</f>
        <v>44.211772575250862</v>
      </c>
      <c r="O12" s="159">
        <f t="shared" si="3"/>
        <v>2.1155608669914727E-2</v>
      </c>
      <c r="P12" s="482">
        <f>+'Ark1'!AI318</f>
        <v>1242</v>
      </c>
      <c r="Q12" s="411"/>
      <c r="R12" s="483">
        <f>+'Ark1'!AJ318</f>
        <v>117.86223832528179</v>
      </c>
      <c r="S12" s="411"/>
      <c r="T12" s="483">
        <f>+'Ark1'!AK318</f>
        <v>26.621297349866655</v>
      </c>
      <c r="U12" s="96"/>
      <c r="V12" s="54">
        <f>+'Ark1'!S318</f>
        <v>8.513043478260867</v>
      </c>
      <c r="W12" s="54">
        <f t="shared" si="4"/>
        <v>0.23926455795238155</v>
      </c>
      <c r="X12" s="54">
        <f>+'Ark1'!T318</f>
        <v>7.2127090301003314</v>
      </c>
      <c r="Y12" s="54">
        <f t="shared" si="5"/>
        <v>1.7978952979509799E-2</v>
      </c>
      <c r="Z12" s="159">
        <f>+'Ark1'!W318</f>
        <v>23.344481605351167</v>
      </c>
      <c r="AA12" s="159">
        <f t="shared" si="6"/>
        <v>-0.17736929439176308</v>
      </c>
      <c r="AB12" s="74">
        <f>+'Ark1'!X318</f>
        <v>99.799331103678909</v>
      </c>
      <c r="AC12" s="74">
        <f>+'Ark1'!Y318</f>
        <v>95.050167224080283</v>
      </c>
      <c r="AD12" s="74">
        <f>+'Ark1'!Z318</f>
        <v>76.387959866220726</v>
      </c>
      <c r="AE12" s="159">
        <f>+'Ark1'!AA318</f>
        <v>12.323411463638003</v>
      </c>
      <c r="AF12" s="54">
        <f>+'Ark1'!AB318</f>
        <v>1.6559400834518645</v>
      </c>
      <c r="AG12" s="54">
        <f>+'Ark1'!AC318</f>
        <v>2.0723306202479996</v>
      </c>
      <c r="AH12" s="74">
        <f>+'Ark1'!AD318</f>
        <v>74.81254610489998</v>
      </c>
      <c r="AI12" s="74">
        <f>+'Ark1'!AE318</f>
        <v>31.050512457474593</v>
      </c>
      <c r="AJ12" s="74">
        <f>+'Ark1'!AF318</f>
        <v>38.610658715636873</v>
      </c>
      <c r="AK12" s="206"/>
      <c r="AL12" s="74">
        <f t="shared" si="7"/>
        <v>1.4117091595845137</v>
      </c>
      <c r="AM12" s="45"/>
      <c r="AO12" s="2"/>
      <c r="AP12" s="2"/>
      <c r="AQ12" s="2"/>
    </row>
    <row r="13" spans="1:52" ht="16.95" customHeight="1">
      <c r="A13" s="45"/>
      <c r="B13" s="52">
        <f>+'Ark1'!C319</f>
        <v>2024</v>
      </c>
      <c r="C13" s="52">
        <f>+'Ark1'!I319</f>
        <v>49</v>
      </c>
      <c r="D13" s="53" t="s">
        <v>76</v>
      </c>
      <c r="E13" s="53" t="s">
        <v>110</v>
      </c>
      <c r="F13" s="52">
        <f>+'Ark1'!Q319</f>
        <v>521</v>
      </c>
      <c r="G13" s="52">
        <f t="shared" si="0"/>
        <v>-26</v>
      </c>
      <c r="H13" s="52">
        <f>+'Ark1'!R319</f>
        <v>833</v>
      </c>
      <c r="I13" s="52">
        <f t="shared" si="1"/>
        <v>-83</v>
      </c>
      <c r="J13" s="279">
        <f>+'Ark1'!AG319</f>
        <v>17.503677243118304</v>
      </c>
      <c r="K13" s="159">
        <f t="shared" si="2"/>
        <v>-0.14224839741338258</v>
      </c>
      <c r="L13" s="279">
        <f>+'Ark1'!AH319</f>
        <v>17.282745034475028</v>
      </c>
      <c r="M13" s="73"/>
      <c r="N13" s="159">
        <f>+'Ark1'!U319</f>
        <v>41.600480192076873</v>
      </c>
      <c r="O13" s="159">
        <f t="shared" si="3"/>
        <v>0.65823128377991225</v>
      </c>
      <c r="P13" s="482">
        <f>+'Ark1'!AI319</f>
        <v>673</v>
      </c>
      <c r="Q13" s="411"/>
      <c r="R13" s="483">
        <f>+'Ark1'!AJ319</f>
        <v>117.57860326894502</v>
      </c>
      <c r="S13" s="411"/>
      <c r="T13" s="483">
        <f>+'Ark1'!AK319</f>
        <v>25.741473779018204</v>
      </c>
      <c r="U13" s="96"/>
      <c r="V13" s="54">
        <f>+'Ark1'!S319</f>
        <v>8.2244897959183678</v>
      </c>
      <c r="W13" s="54">
        <f t="shared" si="4"/>
        <v>0.33038499242491692</v>
      </c>
      <c r="X13" s="54">
        <f>+'Ark1'!T319</f>
        <v>7.2328931572629092</v>
      </c>
      <c r="Y13" s="54">
        <f t="shared" si="5"/>
        <v>0.27001106119303753</v>
      </c>
      <c r="Z13" s="159">
        <f>+'Ark1'!W319</f>
        <v>24.609843937575032</v>
      </c>
      <c r="AA13" s="159">
        <f t="shared" si="6"/>
        <v>2.5574421908501428</v>
      </c>
      <c r="AB13" s="74">
        <f>+'Ark1'!X319</f>
        <v>98.19927971188477</v>
      </c>
      <c r="AC13" s="74">
        <f>+'Ark1'!Y319</f>
        <v>90.636254501800707</v>
      </c>
      <c r="AD13" s="74">
        <f>+'Ark1'!Z319</f>
        <v>68.427370948379348</v>
      </c>
      <c r="AE13" s="159">
        <f>+'Ark1'!AA319</f>
        <v>12.99628166455105</v>
      </c>
      <c r="AF13" s="54">
        <f>+'Ark1'!AB319</f>
        <v>1.8841030830522361</v>
      </c>
      <c r="AG13" s="54">
        <f>+'Ark1'!AC319</f>
        <v>1.8699682311374624</v>
      </c>
      <c r="AH13" s="74">
        <f>+'Ark1'!AD319</f>
        <v>79.894676248287453</v>
      </c>
      <c r="AI13" s="74">
        <f>+'Ark1'!AE319</f>
        <v>44.368529652938257</v>
      </c>
      <c r="AJ13" s="74">
        <f>+'Ark1'!AF319</f>
        <v>48.978846054693243</v>
      </c>
      <c r="AK13" s="206"/>
      <c r="AL13" s="74">
        <f t="shared" si="7"/>
        <v>1.5988483685220729</v>
      </c>
      <c r="AM13" s="45"/>
      <c r="AO13" s="2"/>
      <c r="AP13" s="2"/>
      <c r="AQ13" s="4"/>
      <c r="AR13" s="4"/>
      <c r="AS13" s="4"/>
    </row>
    <row r="14" spans="1:52" ht="16.95" customHeight="1">
      <c r="A14" s="45"/>
      <c r="B14" s="52">
        <f>+'Ark1'!C320</f>
        <v>2024</v>
      </c>
      <c r="C14" s="52">
        <f>+'Ark1'!I320</f>
        <v>80</v>
      </c>
      <c r="D14" s="53" t="s">
        <v>7</v>
      </c>
      <c r="E14" s="53" t="s">
        <v>6</v>
      </c>
      <c r="F14" s="52">
        <f>+'Ark1'!Q320</f>
        <v>694</v>
      </c>
      <c r="G14" s="52">
        <f t="shared" si="0"/>
        <v>62</v>
      </c>
      <c r="H14" s="52">
        <f>+'Ark1'!R320</f>
        <v>1044</v>
      </c>
      <c r="I14" s="52">
        <f t="shared" si="1"/>
        <v>97</v>
      </c>
      <c r="J14" s="279">
        <f>+'Ark1'!AG320</f>
        <v>21.937381802899765</v>
      </c>
      <c r="K14" s="159">
        <f t="shared" si="2"/>
        <v>3.6942687225684203</v>
      </c>
      <c r="L14" s="279">
        <f>+'Ark1'!AH320</f>
        <v>21.886463099884057</v>
      </c>
      <c r="M14" s="73"/>
      <c r="N14" s="159">
        <f>+'Ark1'!U320</f>
        <v>42.034482758620712</v>
      </c>
      <c r="O14" s="159">
        <f t="shared" si="3"/>
        <v>0.10882277974012311</v>
      </c>
      <c r="P14" s="482">
        <f>+'Ark1'!AI320</f>
        <v>1032</v>
      </c>
      <c r="Q14" s="411"/>
      <c r="R14" s="483">
        <f>+'Ark1'!AJ320</f>
        <v>117.7029069767442</v>
      </c>
      <c r="S14" s="411"/>
      <c r="T14" s="483">
        <f>+'Ark1'!AK320</f>
        <v>25.102588599221441</v>
      </c>
      <c r="U14" s="96"/>
      <c r="V14" s="54">
        <f>+'Ark1'!S320</f>
        <v>8.0967432950191576</v>
      </c>
      <c r="W14" s="54">
        <f t="shared" si="4"/>
        <v>-4.0559621632318965E-4</v>
      </c>
      <c r="X14" s="54">
        <f>+'Ark1'!T320</f>
        <v>7.6187739463601556</v>
      </c>
      <c r="Y14" s="54">
        <f t="shared" si="5"/>
        <v>-4.2461169978151858E-3</v>
      </c>
      <c r="Z14" s="159">
        <f>+'Ark1'!W320</f>
        <v>30.938697318007655</v>
      </c>
      <c r="AA14" s="159">
        <f t="shared" si="6"/>
        <v>1.6884333264553888</v>
      </c>
      <c r="AB14" s="74">
        <f>+'Ark1'!X320</f>
        <v>98.563218390804607</v>
      </c>
      <c r="AC14" s="74">
        <f>+'Ark1'!Y320</f>
        <v>92.432950191570868</v>
      </c>
      <c r="AD14" s="74">
        <f>+'Ark1'!Z320</f>
        <v>67.145593869731798</v>
      </c>
      <c r="AE14" s="159">
        <f>+'Ark1'!AA320</f>
        <v>12.992410790242921</v>
      </c>
      <c r="AF14" s="54">
        <f>+'Ark1'!AB320</f>
        <v>1.8339155102821647</v>
      </c>
      <c r="AG14" s="54">
        <f>+'Ark1'!AC320</f>
        <v>1.9525678226777317</v>
      </c>
      <c r="AH14" s="74">
        <f>+'Ark1'!AD320</f>
        <v>78.925525510619508</v>
      </c>
      <c r="AI14" s="74">
        <f>+'Ark1'!AE320</f>
        <v>47.276677862898914</v>
      </c>
      <c r="AJ14" s="74">
        <f>+'Ark1'!AF320</f>
        <v>54.395007968193369</v>
      </c>
      <c r="AK14" s="206"/>
      <c r="AL14" s="74">
        <f t="shared" si="7"/>
        <v>1.5043227665706052</v>
      </c>
      <c r="AM14" s="45"/>
      <c r="AO14" s="1"/>
      <c r="AP14" s="1"/>
      <c r="AQ14" s="11"/>
      <c r="AR14" s="11"/>
      <c r="AS14" s="11"/>
    </row>
    <row r="15" spans="1:52" ht="16.95" customHeight="1">
      <c r="A15" s="45"/>
      <c r="B15" s="52">
        <f>+'Ark1'!C321</f>
        <v>2024</v>
      </c>
      <c r="C15" s="52">
        <f>+'Ark1'!I321</f>
        <v>81</v>
      </c>
      <c r="D15" s="53" t="s">
        <v>7</v>
      </c>
      <c r="E15" s="53" t="s">
        <v>3</v>
      </c>
      <c r="F15" s="52">
        <f>+'Ark1'!Q321</f>
        <v>33</v>
      </c>
      <c r="G15" s="52">
        <f t="shared" si="0"/>
        <v>-4</v>
      </c>
      <c r="H15" s="52">
        <f>+'Ark1'!R321</f>
        <v>49</v>
      </c>
      <c r="I15" s="52">
        <f t="shared" si="1"/>
        <v>-2</v>
      </c>
      <c r="J15" s="279">
        <f>+'Ark1'!AG321</f>
        <v>1.0296280731246059</v>
      </c>
      <c r="K15" s="159">
        <f t="shared" si="2"/>
        <v>4.715841409937005E-2</v>
      </c>
      <c r="L15" s="279">
        <f>+'Ark1'!AH321</f>
        <v>1.0196127326907971</v>
      </c>
      <c r="M15" s="73"/>
      <c r="N15" s="159">
        <f>+'Ark1'!U321</f>
        <v>41.722448979591839</v>
      </c>
      <c r="O15" s="159">
        <f t="shared" si="3"/>
        <v>4.3597038815526332</v>
      </c>
      <c r="P15" s="482">
        <f>+'Ark1'!AI321</f>
        <v>49</v>
      </c>
      <c r="Q15" s="411"/>
      <c r="R15" s="483">
        <f>+'Ark1'!AJ321</f>
        <v>117.02244897959184</v>
      </c>
      <c r="S15" s="411"/>
      <c r="T15" s="483">
        <f>+'Ark1'!AK321</f>
        <v>25.091899223881832</v>
      </c>
      <c r="U15" s="96"/>
      <c r="V15" s="54">
        <f>+'Ark1'!S321</f>
        <v>8.1020408163265305</v>
      </c>
      <c r="W15" s="54">
        <f t="shared" si="4"/>
        <v>0.23929571828731255</v>
      </c>
      <c r="X15" s="54">
        <f>+'Ark1'!T321</f>
        <v>8.1224489795918373</v>
      </c>
      <c r="Y15" s="54">
        <f t="shared" si="5"/>
        <v>0.7498999599839955</v>
      </c>
      <c r="Z15" s="159">
        <f>+'Ark1'!W321</f>
        <v>48.979591836734691</v>
      </c>
      <c r="AA15" s="159">
        <f t="shared" si="6"/>
        <v>15.646258503401349</v>
      </c>
      <c r="AB15" s="74">
        <f>+'Ark1'!X321</f>
        <v>100</v>
      </c>
      <c r="AC15" s="74">
        <f>+'Ark1'!Y321</f>
        <v>89.7959183673469</v>
      </c>
      <c r="AD15" s="74">
        <f>+'Ark1'!Z321</f>
        <v>63.265306122448976</v>
      </c>
      <c r="AE15" s="159">
        <f>+'Ark1'!AA321</f>
        <v>14.531222757181361</v>
      </c>
      <c r="AF15" s="54">
        <f>+'Ark1'!AB321</f>
        <v>1.9922799774474764</v>
      </c>
      <c r="AG15" s="54">
        <f>+'Ark1'!AC321</f>
        <v>1.5988854927184388</v>
      </c>
      <c r="AH15" s="74">
        <f>+'Ark1'!AD321</f>
        <v>87.933197541957114</v>
      </c>
      <c r="AI15" s="74">
        <f>+'Ark1'!AE321</f>
        <v>49.081048340590065</v>
      </c>
      <c r="AJ15" s="74">
        <f>+'Ark1'!AF321</f>
        <v>61.752998928358402</v>
      </c>
      <c r="AK15" s="206"/>
      <c r="AL15" s="74">
        <f t="shared" si="7"/>
        <v>1.4848484848484849</v>
      </c>
      <c r="AM15" s="45"/>
      <c r="AO15" s="1"/>
      <c r="AP15" s="1"/>
      <c r="AQ15" s="11"/>
      <c r="AR15" s="11"/>
      <c r="AS15" s="11"/>
    </row>
    <row r="16" spans="1:52" ht="16.95" customHeight="1">
      <c r="A16" s="45"/>
      <c r="B16" s="52">
        <f>+'Ark1'!C322</f>
        <v>2024</v>
      </c>
      <c r="C16" s="52">
        <f>+'Ark1'!I322</f>
        <v>83</v>
      </c>
      <c r="D16" s="53" t="s">
        <v>7</v>
      </c>
      <c r="E16" s="53" t="s">
        <v>437</v>
      </c>
      <c r="F16" s="52">
        <f>+'Ark1'!Q322</f>
        <v>455</v>
      </c>
      <c r="G16" s="52">
        <f t="shared" si="0"/>
        <v>-119</v>
      </c>
      <c r="H16" s="52">
        <f>+'Ark1'!R322</f>
        <v>727</v>
      </c>
      <c r="I16" s="52">
        <f t="shared" si="1"/>
        <v>-246</v>
      </c>
      <c r="J16" s="279">
        <f>+'Ark1'!AG322</f>
        <v>15.27631855431814</v>
      </c>
      <c r="K16" s="159">
        <f t="shared" si="2"/>
        <v>-3.4676614110064659</v>
      </c>
      <c r="L16" s="279">
        <f>+'Ark1'!AH322</f>
        <v>14.148248818622724</v>
      </c>
      <c r="M16" s="73"/>
      <c r="N16" s="159">
        <f>+'Ark1'!U322</f>
        <v>39.021045392021975</v>
      </c>
      <c r="O16" s="159">
        <f t="shared" si="3"/>
        <v>0.7352591638616488</v>
      </c>
      <c r="P16" s="482">
        <f>+'Ark1'!AI322</f>
        <v>538</v>
      </c>
      <c r="Q16" s="411"/>
      <c r="R16" s="483">
        <f>+'Ark1'!AJ322</f>
        <v>115.96858736059488</v>
      </c>
      <c r="S16" s="411"/>
      <c r="T16" s="483">
        <f>+'Ark1'!AK322</f>
        <v>24.082615673606838</v>
      </c>
      <c r="U16" s="96"/>
      <c r="V16" s="54">
        <f>+'Ark1'!S322</f>
        <v>7.8431911966987613</v>
      </c>
      <c r="W16" s="54">
        <f t="shared" si="4"/>
        <v>0.14432172085087025</v>
      </c>
      <c r="X16" s="54">
        <f>+'Ark1'!T322</f>
        <v>7.0013755158184336</v>
      </c>
      <c r="Y16" s="54">
        <f t="shared" si="5"/>
        <v>0.12881642023775353</v>
      </c>
      <c r="Z16" s="159">
        <f>+'Ark1'!W322</f>
        <v>18.844566712517196</v>
      </c>
      <c r="AA16" s="159">
        <f t="shared" si="6"/>
        <v>2.6061288913455662</v>
      </c>
      <c r="AB16" s="74">
        <f>+'Ark1'!X322</f>
        <v>96.698762035763394</v>
      </c>
      <c r="AC16" s="74">
        <f>+'Ark1'!Y322</f>
        <v>86.795048143053648</v>
      </c>
      <c r="AD16" s="74">
        <f>+'Ark1'!Z322</f>
        <v>62.17331499312241</v>
      </c>
      <c r="AE16" s="159">
        <f>+'Ark1'!AA322</f>
        <v>12.908060670330016</v>
      </c>
      <c r="AF16" s="54">
        <f>+'Ark1'!AB322</f>
        <v>1.9799975672888981</v>
      </c>
      <c r="AG16" s="54">
        <f>+'Ark1'!AC322</f>
        <v>2.0330821779613673</v>
      </c>
      <c r="AH16" s="74">
        <f>+'Ark1'!AD322</f>
        <v>78.742817810800716</v>
      </c>
      <c r="AI16" s="74">
        <f>+'Ark1'!AE322</f>
        <v>50.501576498947571</v>
      </c>
      <c r="AJ16" s="74">
        <f>+'Ark1'!AF322</f>
        <v>57.171902476269103</v>
      </c>
      <c r="AK16" s="206"/>
      <c r="AL16" s="74">
        <f t="shared" si="7"/>
        <v>1.5978021978021979</v>
      </c>
      <c r="AM16" s="45"/>
      <c r="AO16" s="1"/>
      <c r="AP16" s="1"/>
      <c r="AQ16" s="11"/>
      <c r="AR16" s="11"/>
      <c r="AS16" s="11"/>
    </row>
    <row r="17" spans="1:45" ht="16.95" customHeight="1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206"/>
      <c r="AL17" s="45"/>
      <c r="AM17" s="45"/>
      <c r="AO17" s="1"/>
      <c r="AP17" s="1"/>
      <c r="AQ17" s="11"/>
      <c r="AR17" s="11"/>
      <c r="AS17" s="11"/>
    </row>
    <row r="18" spans="1:45" ht="16.95" customHeight="1">
      <c r="A18" s="45"/>
      <c r="B18">
        <f>+'Ark1'!C323</f>
        <v>2023</v>
      </c>
      <c r="C18">
        <f>+'Ark1'!I323</f>
        <v>6</v>
      </c>
      <c r="D18" s="3" t="s">
        <v>76</v>
      </c>
      <c r="E18" s="3" t="s">
        <v>436</v>
      </c>
      <c r="F18">
        <f>+'Ark1'!Q323</f>
        <v>435</v>
      </c>
      <c r="H18" s="11">
        <f>+'Ark1'!R323</f>
        <v>748</v>
      </c>
      <c r="J18" s="207">
        <f>+'Ark1'!AG323</f>
        <v>14.409554999036796</v>
      </c>
      <c r="L18" s="207">
        <f>+'Ark1'!AH323</f>
        <v>15.286045990065308</v>
      </c>
      <c r="M18" s="73"/>
      <c r="N18" s="93">
        <f>+'Ark1'!U323</f>
        <v>44.658422459892989</v>
      </c>
      <c r="O18" s="45"/>
      <c r="P18" s="437">
        <f>+'Ark1'!AI323</f>
        <v>196</v>
      </c>
      <c r="Q18" s="73"/>
      <c r="R18" s="149">
        <f>+'Ark1'!AJ323</f>
        <v>117.11989795918362</v>
      </c>
      <c r="S18" s="73"/>
      <c r="T18" s="149">
        <f>+'Ark1'!AK323</f>
        <v>26.138271448466739</v>
      </c>
      <c r="U18" s="96"/>
      <c r="V18" s="1">
        <f>+'Ark1'!S323</f>
        <v>7.7486631016042784</v>
      </c>
      <c r="X18" s="1">
        <f>+'Ark1'!T323</f>
        <v>6.901069518716576</v>
      </c>
      <c r="Z18" s="93">
        <f>+'Ark1'!W323</f>
        <v>17.780748663101598</v>
      </c>
      <c r="AB18" s="11">
        <f>+'Ark1'!X323</f>
        <v>99.732620320855617</v>
      </c>
      <c r="AC18" s="11">
        <f>+'Ark1'!Y323</f>
        <v>96.925133689839555</v>
      </c>
      <c r="AD18" s="11">
        <f>+'Ark1'!Z323</f>
        <v>78.208556149732601</v>
      </c>
      <c r="AE18" s="93">
        <f>+'Ark1'!AA323</f>
        <v>11.96962605007997</v>
      </c>
      <c r="AF18" s="1">
        <f>+'Ark1'!AB323</f>
        <v>1.9322580592030352</v>
      </c>
      <c r="AG18" s="1">
        <f>+'Ark1'!AC323</f>
        <v>2.0556037744468374</v>
      </c>
      <c r="AH18" s="11">
        <f>+'Ark1'!AD323</f>
        <v>72.677159226760566</v>
      </c>
      <c r="AI18" s="11">
        <f>+'Ark1'!AE323</f>
        <v>49.430162728847719</v>
      </c>
      <c r="AJ18" s="11">
        <f>+'Ark1'!AF323</f>
        <v>46.462134258130249</v>
      </c>
      <c r="AK18" s="206"/>
      <c r="AL18" s="11">
        <f t="shared" ref="AL18:AL23" si="8">+H18/F18</f>
        <v>1.7195402298850575</v>
      </c>
      <c r="AM18" s="45"/>
      <c r="AO18" s="1"/>
      <c r="AP18" s="1"/>
      <c r="AQ18" s="11"/>
      <c r="AR18" s="11"/>
      <c r="AS18" s="11"/>
    </row>
    <row r="19" spans="1:45" ht="16.95" customHeight="1">
      <c r="A19" s="45"/>
      <c r="B19">
        <f>+'Ark1'!C324</f>
        <v>2023</v>
      </c>
      <c r="C19">
        <f>+'Ark1'!I324</f>
        <v>24</v>
      </c>
      <c r="D19" s="3" t="s">
        <v>76</v>
      </c>
      <c r="E19" s="3" t="s">
        <v>109</v>
      </c>
      <c r="F19">
        <f>+'Ark1'!Q324</f>
        <v>1113</v>
      </c>
      <c r="H19" s="11">
        <f>+'Ark1'!R324</f>
        <v>1556</v>
      </c>
      <c r="J19" s="207">
        <f>+'Ark1'!AG324</f>
        <v>29.974956655750329</v>
      </c>
      <c r="L19" s="207">
        <f>+'Ark1'!AH324</f>
        <v>31.465152716085704</v>
      </c>
      <c r="M19" s="73"/>
      <c r="N19" s="93">
        <f>+'Ark1'!U324</f>
        <v>44.190616966580947</v>
      </c>
      <c r="O19" s="45"/>
      <c r="P19" s="437">
        <f>+'Ark1'!AI324</f>
        <v>123</v>
      </c>
      <c r="Q19" s="73"/>
      <c r="R19" s="149">
        <f>+'Ark1'!AJ324</f>
        <v>118.78943089430901</v>
      </c>
      <c r="S19" s="73"/>
      <c r="T19" s="149">
        <f>+'Ark1'!AK324</f>
        <v>27.488622074696526</v>
      </c>
      <c r="U19" s="96"/>
      <c r="V19" s="1">
        <f>+'Ark1'!S324</f>
        <v>8.2737789203084855</v>
      </c>
      <c r="X19" s="1">
        <f>+'Ark1'!T324</f>
        <v>7.1947300771208216</v>
      </c>
      <c r="Z19" s="93">
        <f>+'Ark1'!W324</f>
        <v>23.52185089974293</v>
      </c>
      <c r="AB19" s="11">
        <f>+'Ark1'!X324</f>
        <v>99.421593830334174</v>
      </c>
      <c r="AC19" s="11">
        <f>+'Ark1'!Y324</f>
        <v>95.115681233933117</v>
      </c>
      <c r="AD19" s="11">
        <f>+'Ark1'!Z324</f>
        <v>76.799485861182518</v>
      </c>
      <c r="AE19" s="93">
        <f>+'Ark1'!AA324</f>
        <v>12.386240785721656</v>
      </c>
      <c r="AF19" s="1">
        <f>+'Ark1'!AB324</f>
        <v>1.741186063412514</v>
      </c>
      <c r="AG19" s="1">
        <f>+'Ark1'!AC324</f>
        <v>1.9383155944257595</v>
      </c>
      <c r="AH19" s="11">
        <f>+'Ark1'!AD324</f>
        <v>67.995084632435109</v>
      </c>
      <c r="AI19" s="11">
        <f>+'Ark1'!AE324</f>
        <v>45.035952433967729</v>
      </c>
      <c r="AJ19" s="11">
        <f>+'Ark1'!AF324</f>
        <v>37.761853395400529</v>
      </c>
      <c r="AK19" s="206"/>
      <c r="AL19" s="11">
        <f t="shared" si="8"/>
        <v>1.3980233602875112</v>
      </c>
      <c r="AM19" s="45"/>
      <c r="AO19" s="1"/>
      <c r="AP19" s="1"/>
      <c r="AQ19" s="11"/>
      <c r="AR19" s="11"/>
      <c r="AS19" s="11"/>
    </row>
    <row r="20" spans="1:45" ht="16.95" customHeight="1">
      <c r="A20" s="45"/>
      <c r="B20">
        <f>+'Ark1'!C325</f>
        <v>2023</v>
      </c>
      <c r="C20">
        <f>+'Ark1'!I325</f>
        <v>49</v>
      </c>
      <c r="D20" s="3" t="s">
        <v>76</v>
      </c>
      <c r="E20" s="3" t="s">
        <v>110</v>
      </c>
      <c r="F20">
        <f>+'Ark1'!Q325</f>
        <v>547</v>
      </c>
      <c r="H20" s="11">
        <f>+'Ark1'!R325</f>
        <v>916</v>
      </c>
      <c r="J20" s="207">
        <f>+'Ark1'!AG325</f>
        <v>17.645925640531686</v>
      </c>
      <c r="L20" s="207">
        <f>+'Ark1'!AH325</f>
        <v>17.161583360625627</v>
      </c>
      <c r="M20" s="73"/>
      <c r="N20" s="93">
        <f>+'Ark1'!U325</f>
        <v>40.942248908296961</v>
      </c>
      <c r="O20" s="45"/>
      <c r="P20" s="437">
        <f>+'Ark1'!AI325</f>
        <v>43</v>
      </c>
      <c r="Q20" s="73"/>
      <c r="R20" s="149">
        <f>+'Ark1'!AJ325</f>
        <v>118.87209302325584</v>
      </c>
      <c r="S20" s="73"/>
      <c r="T20" s="149">
        <f>+'Ark1'!AK325</f>
        <v>24.420519498339296</v>
      </c>
      <c r="U20" s="96"/>
      <c r="V20" s="1">
        <f>+'Ark1'!S325</f>
        <v>7.8941048034934509</v>
      </c>
      <c r="X20" s="1">
        <f>+'Ark1'!T325</f>
        <v>6.9628820960698716</v>
      </c>
      <c r="Z20" s="93">
        <f>+'Ark1'!W325</f>
        <v>22.05240174672489</v>
      </c>
      <c r="AB20" s="11">
        <f>+'Ark1'!X325</f>
        <v>99.235807860262014</v>
      </c>
      <c r="AC20" s="11">
        <f>+'Ark1'!Y325</f>
        <v>94.650655021834012</v>
      </c>
      <c r="AD20" s="11">
        <f>+'Ark1'!Z325</f>
        <v>68.122270742358097</v>
      </c>
      <c r="AE20" s="93">
        <f>+'Ark1'!AA325</f>
        <v>11.51046964881532</v>
      </c>
      <c r="AF20" s="1">
        <f>+'Ark1'!AB325</f>
        <v>1.9793497691582655</v>
      </c>
      <c r="AG20" s="1">
        <f>+'Ark1'!AC325</f>
        <v>2.2874104824793262</v>
      </c>
      <c r="AH20" s="11">
        <f>+'Ark1'!AD325</f>
        <v>72.699070125275284</v>
      </c>
      <c r="AI20" s="11">
        <f>+'Ark1'!AE325</f>
        <v>39.315140848785639</v>
      </c>
      <c r="AJ20" s="11">
        <f>+'Ark1'!AF325</f>
        <v>37.841766532023179</v>
      </c>
      <c r="AK20" s="206"/>
      <c r="AL20" s="11">
        <f t="shared" si="8"/>
        <v>1.6745886654478976</v>
      </c>
      <c r="AM20" s="45"/>
      <c r="AO20" s="1"/>
      <c r="AP20" s="1"/>
      <c r="AQ20" s="11"/>
      <c r="AR20" s="11"/>
      <c r="AS20" s="11"/>
    </row>
    <row r="21" spans="1:45" ht="16.95" customHeight="1">
      <c r="A21" s="45"/>
      <c r="B21">
        <f>+'Ark1'!C326</f>
        <v>2023</v>
      </c>
      <c r="C21">
        <f>+'Ark1'!I326</f>
        <v>80</v>
      </c>
      <c r="D21" s="3" t="s">
        <v>7</v>
      </c>
      <c r="E21" s="3" t="s">
        <v>6</v>
      </c>
      <c r="F21">
        <f>+'Ark1'!Q326</f>
        <v>632</v>
      </c>
      <c r="H21" s="11">
        <f>+'Ark1'!R326</f>
        <v>947</v>
      </c>
      <c r="J21" s="207">
        <f>+'Ark1'!AG326</f>
        <v>18.243113080331344</v>
      </c>
      <c r="L21" s="207">
        <f>+'Ark1'!AH326</f>
        <v>18.168541830326941</v>
      </c>
      <c r="M21" s="73"/>
      <c r="N21" s="93">
        <f>+'Ark1'!U326</f>
        <v>41.925659978880589</v>
      </c>
      <c r="O21" s="45"/>
      <c r="P21" s="437">
        <f>+'Ark1'!AI326</f>
        <v>455</v>
      </c>
      <c r="Q21" s="73"/>
      <c r="R21" s="149">
        <f>+'Ark1'!AJ326</f>
        <v>119.19670329670336</v>
      </c>
      <c r="S21" s="73"/>
      <c r="T21" s="149">
        <f>+'Ark1'!AK326</f>
        <v>24.77345316817512</v>
      </c>
      <c r="U21" s="96"/>
      <c r="V21" s="1">
        <f>+'Ark1'!S326</f>
        <v>8.0971488912354808</v>
      </c>
      <c r="X21" s="1">
        <f>+'Ark1'!T326</f>
        <v>7.6230200633579708</v>
      </c>
      <c r="Z21" s="93">
        <f>+'Ark1'!W326</f>
        <v>29.250263991552266</v>
      </c>
      <c r="AB21" s="11">
        <f>+'Ark1'!X326</f>
        <v>99.472016895459362</v>
      </c>
      <c r="AC21" s="11">
        <f>+'Ark1'!Y326</f>
        <v>92.080253431890171</v>
      </c>
      <c r="AD21" s="11">
        <f>+'Ark1'!Z326</f>
        <v>68.743400211193233</v>
      </c>
      <c r="AE21" s="93">
        <f>+'Ark1'!AA326</f>
        <v>12.676136709671516</v>
      </c>
      <c r="AF21" s="1">
        <f>+'Ark1'!AB326</f>
        <v>1.6521920104178649</v>
      </c>
      <c r="AG21" s="1">
        <f>+'Ark1'!AC326</f>
        <v>2.001166017708595</v>
      </c>
      <c r="AH21" s="11">
        <f>+'Ark1'!AD326</f>
        <v>74.675704066587613</v>
      </c>
      <c r="AI21" s="11">
        <f>+'Ark1'!AE326</f>
        <v>46.03981476003699</v>
      </c>
      <c r="AJ21" s="11">
        <f>+'Ark1'!AF326</f>
        <v>49.270031450830395</v>
      </c>
      <c r="AK21" s="206"/>
      <c r="AL21" s="11">
        <f t="shared" si="8"/>
        <v>1.4984177215189873</v>
      </c>
      <c r="AM21" s="45"/>
      <c r="AO21" s="1"/>
      <c r="AP21" s="1"/>
      <c r="AQ21" s="11"/>
      <c r="AR21" s="11"/>
      <c r="AS21" s="11"/>
    </row>
    <row r="22" spans="1:45" ht="16.95" customHeight="1">
      <c r="A22" s="45"/>
      <c r="B22">
        <f>+'Ark1'!C327</f>
        <v>2023</v>
      </c>
      <c r="C22">
        <f>+'Ark1'!I327</f>
        <v>81</v>
      </c>
      <c r="D22" s="3" t="s">
        <v>7</v>
      </c>
      <c r="E22" s="3" t="s">
        <v>3</v>
      </c>
      <c r="F22">
        <f>+'Ark1'!Q327</f>
        <v>37</v>
      </c>
      <c r="H22" s="11">
        <f>+'Ark1'!R327</f>
        <v>51</v>
      </c>
      <c r="J22" s="207">
        <f>+'Ark1'!AG327</f>
        <v>0.98246965902523586</v>
      </c>
      <c r="L22" s="207">
        <f>+'Ark1'!AH327</f>
        <v>0.87196517337692447</v>
      </c>
      <c r="M22" s="73"/>
      <c r="N22" s="93">
        <f>+'Ark1'!U327</f>
        <v>37.362745098039206</v>
      </c>
      <c r="O22" s="45"/>
      <c r="P22" s="437">
        <f>+'Ark1'!AI327</f>
        <v>0</v>
      </c>
      <c r="Q22" s="73"/>
      <c r="R22" s="149">
        <f>+'Ark1'!AJ327</f>
        <v>0</v>
      </c>
      <c r="S22" s="73"/>
      <c r="T22" s="149">
        <f>+'Ark1'!AK327</f>
        <v>0</v>
      </c>
      <c r="U22" s="96"/>
      <c r="V22" s="1">
        <f>+'Ark1'!S327</f>
        <v>7.862745098039218</v>
      </c>
      <c r="X22" s="1">
        <f>+'Ark1'!T327</f>
        <v>7.3725490196078418</v>
      </c>
      <c r="Z22" s="93">
        <f>+'Ark1'!W327</f>
        <v>33.333333333333343</v>
      </c>
      <c r="AB22" s="11">
        <f>+'Ark1'!X327</f>
        <v>98.039215686274531</v>
      </c>
      <c r="AC22" s="11">
        <f>+'Ark1'!Y327</f>
        <v>84.313725490196092</v>
      </c>
      <c r="AD22" s="11">
        <f>+'Ark1'!Z327</f>
        <v>52.941176470588239</v>
      </c>
      <c r="AE22" s="93">
        <f>+'Ark1'!AA327</f>
        <v>13.012738265650295</v>
      </c>
      <c r="AF22" s="1">
        <f>+'Ark1'!AB327</f>
        <v>1.3433876967027978</v>
      </c>
      <c r="AG22" s="1">
        <f>+'Ark1'!AC327</f>
        <v>1.9996154955265844</v>
      </c>
      <c r="AH22" s="11">
        <f>+'Ark1'!AD327</f>
        <v>69.984529211186015</v>
      </c>
      <c r="AI22" s="11">
        <f>+'Ark1'!AE327</f>
        <v>35.116228142929344</v>
      </c>
      <c r="AJ22" s="11">
        <f>+'Ark1'!AF327</f>
        <v>46.429353161309059</v>
      </c>
      <c r="AK22" s="206"/>
      <c r="AL22" s="11">
        <f t="shared" si="8"/>
        <v>1.3783783783783783</v>
      </c>
      <c r="AM22" s="45"/>
      <c r="AO22" s="1"/>
      <c r="AP22" s="1"/>
      <c r="AQ22" s="11"/>
      <c r="AR22" s="11"/>
      <c r="AS22" s="11"/>
    </row>
    <row r="23" spans="1:45" ht="16.95" customHeight="1">
      <c r="A23" s="45"/>
      <c r="B23">
        <f>+'Ark1'!C328</f>
        <v>2023</v>
      </c>
      <c r="C23">
        <f>+'Ark1'!I328</f>
        <v>83</v>
      </c>
      <c r="D23" s="3" t="s">
        <v>7</v>
      </c>
      <c r="E23" s="3" t="s">
        <v>437</v>
      </c>
      <c r="F23">
        <f>+'Ark1'!Q328</f>
        <v>574</v>
      </c>
      <c r="H23" s="11">
        <f>+'Ark1'!R328</f>
        <v>973</v>
      </c>
      <c r="J23" s="207">
        <f>+'Ark1'!AG328</f>
        <v>18.743979965324606</v>
      </c>
      <c r="L23" s="207">
        <f>+'Ark1'!AH328</f>
        <v>17.046710929519463</v>
      </c>
      <c r="M23" s="73"/>
      <c r="N23" s="93">
        <f>+'Ark1'!U328</f>
        <v>38.285786228160326</v>
      </c>
      <c r="O23" s="45"/>
      <c r="P23" s="437">
        <f>+'Ark1'!AI328</f>
        <v>325</v>
      </c>
      <c r="Q23" s="73"/>
      <c r="R23" s="149">
        <f>+'Ark1'!AJ328</f>
        <v>115.85046153846152</v>
      </c>
      <c r="S23" s="73"/>
      <c r="T23" s="149">
        <f>+'Ark1'!AK328</f>
        <v>23.928500972100984</v>
      </c>
      <c r="U23" s="96"/>
      <c r="V23" s="1">
        <f>+'Ark1'!S328</f>
        <v>7.6988694758478911</v>
      </c>
      <c r="X23" s="1">
        <f>+'Ark1'!T328</f>
        <v>6.8725590955806801</v>
      </c>
      <c r="Z23" s="93">
        <f>+'Ark1'!W328</f>
        <v>16.23843782117163</v>
      </c>
      <c r="AB23" s="11">
        <f>+'Ark1'!X328</f>
        <v>97.533401849948618</v>
      </c>
      <c r="AC23" s="11">
        <f>+'Ark1'!Y328</f>
        <v>87.15313463514903</v>
      </c>
      <c r="AD23" s="11">
        <f>+'Ark1'!Z328</f>
        <v>58.067831449126416</v>
      </c>
      <c r="AE23" s="93">
        <f>+'Ark1'!AA328</f>
        <v>12.687226273194312</v>
      </c>
      <c r="AF23" s="1">
        <f>+'Ark1'!AB328</f>
        <v>2.0454166938834488</v>
      </c>
      <c r="AG23" s="1">
        <f>+'Ark1'!AC328</f>
        <v>1.9352831820457577</v>
      </c>
      <c r="AH23" s="11">
        <f>+'Ark1'!AD328</f>
        <v>71.732348081445224</v>
      </c>
      <c r="AI23" s="11">
        <f>+'Ark1'!AE328</f>
        <v>46.317606723968758</v>
      </c>
      <c r="AJ23" s="11">
        <f>+'Ark1'!AF328</f>
        <v>46.932916682858227</v>
      </c>
      <c r="AK23" s="206"/>
      <c r="AL23" s="11">
        <f t="shared" si="8"/>
        <v>1.6951219512195121</v>
      </c>
      <c r="AM23" s="45"/>
      <c r="AO23" s="1"/>
      <c r="AP23" s="1"/>
      <c r="AQ23" s="11"/>
      <c r="AR23" s="11"/>
      <c r="AS23" s="11"/>
    </row>
    <row r="24" spans="1:45" s="523" customFormat="1" ht="16.95" customHeight="1">
      <c r="A24" s="45"/>
      <c r="B24" s="45"/>
      <c r="C24" s="45"/>
      <c r="D24" s="45"/>
      <c r="E24" s="45"/>
      <c r="F24" s="45"/>
      <c r="G24" s="45"/>
      <c r="H24" s="45"/>
      <c r="I24" s="45"/>
      <c r="J24" s="71"/>
      <c r="K24" s="90"/>
      <c r="L24" s="71"/>
      <c r="M24" s="71"/>
      <c r="N24" s="90"/>
      <c r="O24" s="45"/>
      <c r="P24" s="72"/>
      <c r="Q24" s="72"/>
      <c r="R24" s="72"/>
      <c r="S24" s="72"/>
      <c r="T24" s="72"/>
      <c r="U24" s="90"/>
      <c r="V24" s="45"/>
      <c r="W24" s="45"/>
      <c r="X24" s="45"/>
      <c r="Y24" s="45"/>
      <c r="Z24" s="90"/>
      <c r="AA24" s="90"/>
      <c r="AB24" s="71"/>
      <c r="AC24" s="71"/>
      <c r="AD24" s="71"/>
      <c r="AE24" s="90"/>
      <c r="AF24" s="45"/>
      <c r="AG24" s="45"/>
      <c r="AH24" s="71"/>
      <c r="AI24" s="71"/>
      <c r="AJ24" s="71"/>
      <c r="AK24" s="206"/>
      <c r="AL24" s="71"/>
      <c r="AM24" s="45"/>
    </row>
    <row r="25" spans="1:45" ht="16.95" customHeight="1">
      <c r="A25" s="45"/>
      <c r="B25" s="52">
        <f>+'Ark1'!C329</f>
        <v>2022</v>
      </c>
      <c r="C25" s="52">
        <f>+'Ark1'!I329</f>
        <v>6</v>
      </c>
      <c r="D25" s="53" t="s">
        <v>76</v>
      </c>
      <c r="E25" s="53" t="s">
        <v>436</v>
      </c>
      <c r="F25" s="52">
        <f>+'Ark1'!Q329</f>
        <v>457</v>
      </c>
      <c r="G25" s="52"/>
      <c r="H25" s="74">
        <f>+'Ark1'!R329</f>
        <v>781</v>
      </c>
      <c r="I25" s="52"/>
      <c r="J25" s="279">
        <f>+'Ark1'!AG329</f>
        <v>14.639175257731962</v>
      </c>
      <c r="K25" s="159"/>
      <c r="L25" s="279">
        <f>+'Ark1'!AH329</f>
        <v>15.272751187220164</v>
      </c>
      <c r="M25" s="73"/>
      <c r="N25" s="159">
        <f>+'Ark1'!U329</f>
        <v>45.167925736235595</v>
      </c>
      <c r="O25" s="45"/>
      <c r="P25" s="437">
        <f>+'Ark1'!AI329</f>
        <v>0</v>
      </c>
      <c r="Q25" s="73"/>
      <c r="R25" s="149">
        <f>+'Ark1'!AJ329</f>
        <v>0</v>
      </c>
      <c r="S25" s="73"/>
      <c r="T25" s="149">
        <f>+'Ark1'!AK329</f>
        <v>0</v>
      </c>
      <c r="U25" s="96"/>
      <c r="V25" s="54">
        <f>+'Ark1'!S329</f>
        <v>7.7400768245838654</v>
      </c>
      <c r="W25" s="52"/>
      <c r="X25" s="54">
        <f>+'Ark1'!T329</f>
        <v>6.9833546734955183</v>
      </c>
      <c r="Y25" s="52"/>
      <c r="Z25" s="159">
        <f>+'Ark1'!W329</f>
        <v>18.693982074263765</v>
      </c>
      <c r="AA25" s="159"/>
      <c r="AB25" s="74">
        <f>+'Ark1'!X329</f>
        <v>99.871959026888604</v>
      </c>
      <c r="AC25" s="74">
        <f>+'Ark1'!Y329</f>
        <v>98.719590268886023</v>
      </c>
      <c r="AD25" s="74">
        <f>+'Ark1'!Z329</f>
        <v>79.257362355953902</v>
      </c>
      <c r="AE25" s="159">
        <f>+'Ark1'!AA329</f>
        <v>11.580034953567983</v>
      </c>
      <c r="AF25" s="54">
        <f>+'Ark1'!AB329</f>
        <v>1.8545841033511303</v>
      </c>
      <c r="AG25" s="54">
        <f>+'Ark1'!AC329</f>
        <v>2.1501819625692287</v>
      </c>
      <c r="AH25" s="74">
        <f>+'Ark1'!AD329</f>
        <v>71.591071612671769</v>
      </c>
      <c r="AI25" s="74">
        <f>+'Ark1'!AE329</f>
        <v>41.978624488028657</v>
      </c>
      <c r="AJ25" s="74">
        <f>+'Ark1'!AF329</f>
        <v>46.706472834095933</v>
      </c>
      <c r="AK25" s="206"/>
      <c r="AL25" s="74">
        <f t="shared" ref="AL25:AL30" si="9">+H25/F25</f>
        <v>1.7089715536105032</v>
      </c>
      <c r="AM25" s="45"/>
      <c r="AO25" s="13"/>
      <c r="AP25" s="13"/>
      <c r="AQ25" s="11"/>
      <c r="AR25" s="11"/>
      <c r="AS25" s="11"/>
    </row>
    <row r="26" spans="1:45" ht="16.95" customHeight="1">
      <c r="A26" s="45"/>
      <c r="B26" s="52">
        <f>+'Ark1'!C330</f>
        <v>2022</v>
      </c>
      <c r="C26" s="52">
        <f>+'Ark1'!I330</f>
        <v>24</v>
      </c>
      <c r="D26" s="53" t="s">
        <v>76</v>
      </c>
      <c r="E26" s="53" t="s">
        <v>109</v>
      </c>
      <c r="F26" s="52">
        <f>+'Ark1'!Q330</f>
        <v>1167</v>
      </c>
      <c r="G26" s="52"/>
      <c r="H26" s="74">
        <f>+'Ark1'!R330</f>
        <v>1727</v>
      </c>
      <c r="I26" s="52"/>
      <c r="J26" s="279">
        <f>+'Ark1'!AG330</f>
        <v>32.371134020618555</v>
      </c>
      <c r="K26" s="159"/>
      <c r="L26" s="279">
        <f>+'Ark1'!AH330</f>
        <v>32.688189770616603</v>
      </c>
      <c r="M26" s="73"/>
      <c r="N26" s="159">
        <f>+'Ark1'!U330</f>
        <v>43.718216560509553</v>
      </c>
      <c r="O26" s="45"/>
      <c r="P26" s="437">
        <f>+'Ark1'!AI330</f>
        <v>0</v>
      </c>
      <c r="Q26" s="73"/>
      <c r="R26" s="149">
        <f>+'Ark1'!AJ330</f>
        <v>0</v>
      </c>
      <c r="S26" s="73"/>
      <c r="T26" s="149">
        <f>+'Ark1'!AK330</f>
        <v>0</v>
      </c>
      <c r="U26" s="96"/>
      <c r="V26" s="54">
        <f>+'Ark1'!S330</f>
        <v>8.191082802547772</v>
      </c>
      <c r="W26" s="52"/>
      <c r="X26" s="54">
        <f>+'Ark1'!T330</f>
        <v>6.862188766647364</v>
      </c>
      <c r="Y26" s="52"/>
      <c r="Z26" s="159">
        <f>+'Ark1'!W330</f>
        <v>20.26635784597568</v>
      </c>
      <c r="AA26" s="159"/>
      <c r="AB26" s="74">
        <f>+'Ark1'!X330</f>
        <v>99.015634047481186</v>
      </c>
      <c r="AC26" s="74">
        <f>+'Ark1'!Y330</f>
        <v>93.862188766647364</v>
      </c>
      <c r="AD26" s="74">
        <f>+'Ark1'!Z330</f>
        <v>74.811812391430237</v>
      </c>
      <c r="AE26" s="159">
        <f>+'Ark1'!AA330</f>
        <v>12.822497471449562</v>
      </c>
      <c r="AF26" s="54">
        <f>+'Ark1'!AB330</f>
        <v>1.7493389727081445</v>
      </c>
      <c r="AG26" s="54">
        <f>+'Ark1'!AC330</f>
        <v>2.0437032996191964</v>
      </c>
      <c r="AH26" s="74">
        <f>+'Ark1'!AD330</f>
        <v>72.738721323356188</v>
      </c>
      <c r="AI26" s="74">
        <f>+'Ark1'!AE330</f>
        <v>45.634876650614679</v>
      </c>
      <c r="AJ26" s="74">
        <f>+'Ark1'!AF330</f>
        <v>42.620205538752145</v>
      </c>
      <c r="AK26" s="206"/>
      <c r="AL26" s="74">
        <f t="shared" si="9"/>
        <v>1.4798628963153384</v>
      </c>
      <c r="AM26" s="45"/>
      <c r="AO26" s="13"/>
      <c r="AP26" s="13"/>
      <c r="AQ26" s="11"/>
      <c r="AR26" s="11"/>
      <c r="AS26" s="11"/>
    </row>
    <row r="27" spans="1:45" ht="16.95" customHeight="1">
      <c r="A27" s="45"/>
      <c r="B27" s="52">
        <f>+'Ark1'!C331</f>
        <v>2022</v>
      </c>
      <c r="C27" s="52">
        <f>+'Ark1'!I331</f>
        <v>49</v>
      </c>
      <c r="D27" s="53" t="s">
        <v>76</v>
      </c>
      <c r="E27" s="53" t="s">
        <v>110</v>
      </c>
      <c r="F27" s="52">
        <f>+'Ark1'!Q331</f>
        <v>596</v>
      </c>
      <c r="G27" s="52"/>
      <c r="H27" s="74">
        <f>+'Ark1'!R331</f>
        <v>965</v>
      </c>
      <c r="I27" s="52"/>
      <c r="J27" s="279">
        <f>+'Ark1'!AG331</f>
        <v>18.088097469540777</v>
      </c>
      <c r="K27" s="159"/>
      <c r="L27" s="279">
        <f>+'Ark1'!AH331</f>
        <v>17.763749866164837</v>
      </c>
      <c r="M27" s="73"/>
      <c r="N27" s="159">
        <f>+'Ark1'!U331</f>
        <v>42.517844559585491</v>
      </c>
      <c r="O27" s="45"/>
      <c r="P27" s="437">
        <f>+'Ark1'!AI331</f>
        <v>10</v>
      </c>
      <c r="Q27" s="73"/>
      <c r="R27" s="149">
        <f>+'Ark1'!AJ331</f>
        <v>118.51</v>
      </c>
      <c r="S27" s="73"/>
      <c r="T27" s="149">
        <f>+'Ark1'!AK331</f>
        <v>24.103182066901834</v>
      </c>
      <c r="U27" s="96"/>
      <c r="V27" s="54">
        <f>+'Ark1'!S331</f>
        <v>8.0580310880828989</v>
      </c>
      <c r="W27" s="52"/>
      <c r="X27" s="54">
        <f>+'Ark1'!T331</f>
        <v>6.772020725388602</v>
      </c>
      <c r="Y27" s="52"/>
      <c r="Z27" s="159">
        <f>+'Ark1'!W331</f>
        <v>17.823834196891188</v>
      </c>
      <c r="AA27" s="159"/>
      <c r="AB27" s="74">
        <f>+'Ark1'!X331</f>
        <v>99.585492227979273</v>
      </c>
      <c r="AC27" s="74">
        <f>+'Ark1'!Y331</f>
        <v>96.165803108808291</v>
      </c>
      <c r="AD27" s="74">
        <f>+'Ark1'!Z331</f>
        <v>72.124352331606204</v>
      </c>
      <c r="AE27" s="159">
        <f>+'Ark1'!AA331</f>
        <v>11.68359258383137</v>
      </c>
      <c r="AF27" s="54">
        <f>+'Ark1'!AB331</f>
        <v>1.9450349329061551</v>
      </c>
      <c r="AG27" s="54">
        <f>+'Ark1'!AC331</f>
        <v>1.9394579018216245</v>
      </c>
      <c r="AH27" s="74">
        <f>+'Ark1'!AD331</f>
        <v>70.889053662817204</v>
      </c>
      <c r="AI27" s="74">
        <f>+'Ark1'!AE331</f>
        <v>43.122180398648815</v>
      </c>
      <c r="AJ27" s="74">
        <f>+'Ark1'!AF331</f>
        <v>43.534173022108043</v>
      </c>
      <c r="AK27" s="206"/>
      <c r="AL27" s="74">
        <f t="shared" si="9"/>
        <v>1.6191275167785235</v>
      </c>
      <c r="AM27" s="45"/>
      <c r="AO27" s="13"/>
      <c r="AP27" s="13"/>
      <c r="AQ27" s="11"/>
      <c r="AR27" s="11"/>
      <c r="AS27" s="11"/>
    </row>
    <row r="28" spans="1:45" ht="16.95" customHeight="1">
      <c r="A28" s="45"/>
      <c r="B28" s="52">
        <f>+'Ark1'!C332</f>
        <v>2022</v>
      </c>
      <c r="C28" s="52">
        <f>+'Ark1'!I332</f>
        <v>80</v>
      </c>
      <c r="D28" s="53" t="s">
        <v>7</v>
      </c>
      <c r="E28" s="53" t="s">
        <v>6</v>
      </c>
      <c r="F28" s="52">
        <f>+'Ark1'!Q332</f>
        <v>613</v>
      </c>
      <c r="G28" s="52"/>
      <c r="H28" s="74">
        <f>+'Ark1'!R332</f>
        <v>899</v>
      </c>
      <c r="I28" s="52"/>
      <c r="J28" s="279">
        <f>+'Ark1'!AG332</f>
        <v>16.850984067478915</v>
      </c>
      <c r="K28" s="159"/>
      <c r="L28" s="279">
        <f>+'Ark1'!AH332</f>
        <v>17.401579906485743</v>
      </c>
      <c r="M28" s="73"/>
      <c r="N28" s="159">
        <f>+'Ark1'!U332</f>
        <v>44.708787541712994</v>
      </c>
      <c r="O28" s="45"/>
      <c r="P28" s="437">
        <f>+'Ark1'!AI332</f>
        <v>325</v>
      </c>
      <c r="Q28" s="73"/>
      <c r="R28" s="149">
        <f>+'Ark1'!AJ332</f>
        <v>119.77230769230763</v>
      </c>
      <c r="S28" s="73"/>
      <c r="T28" s="149">
        <f>+'Ark1'!AK332</f>
        <v>25.468442121860861</v>
      </c>
      <c r="U28" s="96"/>
      <c r="V28" s="54">
        <f>+'Ark1'!S332</f>
        <v>8.4193548387096779</v>
      </c>
      <c r="W28" s="52"/>
      <c r="X28" s="54">
        <f>+'Ark1'!T332</f>
        <v>7.7563959955506112</v>
      </c>
      <c r="Y28" s="52"/>
      <c r="Z28" s="159">
        <f>+'Ark1'!W332</f>
        <v>31.256952169076747</v>
      </c>
      <c r="AA28" s="159"/>
      <c r="AB28" s="74">
        <f>+'Ark1'!X332</f>
        <v>99.555061179087872</v>
      </c>
      <c r="AC28" s="74">
        <f>+'Ark1'!Y332</f>
        <v>95.884315906562819</v>
      </c>
      <c r="AD28" s="74">
        <f>+'Ark1'!Z332</f>
        <v>74.416017797552811</v>
      </c>
      <c r="AE28" s="159">
        <f>+'Ark1'!AA332</f>
        <v>12.937911996456736</v>
      </c>
      <c r="AF28" s="54">
        <f>+'Ark1'!AB332</f>
        <v>1.7333037072943036</v>
      </c>
      <c r="AG28" s="54">
        <f>+'Ark1'!AC332</f>
        <v>1.9909837711830043</v>
      </c>
      <c r="AH28" s="74">
        <f>+'Ark1'!AD332</f>
        <v>72.870117648381893</v>
      </c>
      <c r="AI28" s="74">
        <f>+'Ark1'!AE332</f>
        <v>42.993958912597904</v>
      </c>
      <c r="AJ28" s="74">
        <f>+'Ark1'!AF332</f>
        <v>43.734699568482007</v>
      </c>
      <c r="AK28" s="206"/>
      <c r="AL28" s="74">
        <f t="shared" si="9"/>
        <v>1.466557911908646</v>
      </c>
      <c r="AM28" s="45"/>
      <c r="AO28" s="13"/>
      <c r="AP28" s="13"/>
      <c r="AQ28" s="11"/>
      <c r="AR28" s="11"/>
      <c r="AS28" s="11"/>
    </row>
    <row r="29" spans="1:45" ht="16.95" customHeight="1">
      <c r="A29" s="45"/>
      <c r="B29" s="52">
        <f>+'Ark1'!C333</f>
        <v>2022</v>
      </c>
      <c r="C29" s="52">
        <f>+'Ark1'!I333</f>
        <v>81</v>
      </c>
      <c r="D29" s="53" t="s">
        <v>7</v>
      </c>
      <c r="E29" s="53" t="s">
        <v>3</v>
      </c>
      <c r="F29" s="52">
        <f>+'Ark1'!Q333</f>
        <v>34</v>
      </c>
      <c r="G29" s="52"/>
      <c r="H29" s="74">
        <f>+'Ark1'!R333</f>
        <v>60</v>
      </c>
      <c r="I29" s="52"/>
      <c r="J29" s="279">
        <f>+'Ark1'!AG333</f>
        <v>1.1246485473289598</v>
      </c>
      <c r="K29" s="159"/>
      <c r="L29" s="279">
        <f>+'Ark1'!AH333</f>
        <v>1.0031413433945919</v>
      </c>
      <c r="M29" s="73"/>
      <c r="N29" s="159">
        <f>+'Ark1'!U333</f>
        <v>38.616666666666674</v>
      </c>
      <c r="O29" s="45"/>
      <c r="P29" s="437">
        <f>+'Ark1'!AI333</f>
        <v>0</v>
      </c>
      <c r="Q29" s="73"/>
      <c r="R29" s="149">
        <f>+'Ark1'!AJ333</f>
        <v>0</v>
      </c>
      <c r="S29" s="73"/>
      <c r="T29" s="149">
        <f>+'Ark1'!AK333</f>
        <v>0</v>
      </c>
      <c r="U29" s="96"/>
      <c r="V29" s="54">
        <f>+'Ark1'!S333</f>
        <v>7.9666666666666686</v>
      </c>
      <c r="W29" s="52"/>
      <c r="X29" s="54">
        <f>+'Ark1'!T333</f>
        <v>7.45</v>
      </c>
      <c r="Y29" s="52"/>
      <c r="Z29" s="159">
        <f>+'Ark1'!W333</f>
        <v>23.333333333333329</v>
      </c>
      <c r="AA29" s="159"/>
      <c r="AB29" s="74">
        <f>+'Ark1'!X333</f>
        <v>100</v>
      </c>
      <c r="AC29" s="74">
        <f>+'Ark1'!Y333</f>
        <v>95</v>
      </c>
      <c r="AD29" s="74">
        <f>+'Ark1'!Z333</f>
        <v>58.33333333333335</v>
      </c>
      <c r="AE29" s="159">
        <f>+'Ark1'!AA333</f>
        <v>10.507428589124682</v>
      </c>
      <c r="AF29" s="54">
        <f>+'Ark1'!AB333</f>
        <v>1.1542193128787197</v>
      </c>
      <c r="AG29" s="54">
        <f>+'Ark1'!AC333</f>
        <v>1.3955285736952856</v>
      </c>
      <c r="AH29" s="74">
        <f>+'Ark1'!AD333</f>
        <v>66.435553543807515</v>
      </c>
      <c r="AI29" s="74">
        <f>+'Ark1'!AE333</f>
        <v>5.4159727964865079</v>
      </c>
      <c r="AJ29" s="74">
        <f>+'Ark1'!AF333</f>
        <v>18.521438359086751</v>
      </c>
      <c r="AK29" s="206"/>
      <c r="AL29" s="74">
        <f t="shared" si="9"/>
        <v>1.7647058823529411</v>
      </c>
      <c r="AM29" s="45"/>
      <c r="AO29" s="13"/>
      <c r="AP29" s="13"/>
      <c r="AQ29" s="11"/>
      <c r="AR29" s="11"/>
      <c r="AS29" s="11"/>
    </row>
    <row r="30" spans="1:45" ht="16.95" customHeight="1">
      <c r="A30" s="45"/>
      <c r="B30" s="52">
        <f>+'Ark1'!C334</f>
        <v>2022</v>
      </c>
      <c r="C30" s="52">
        <f>+'Ark1'!I334</f>
        <v>83</v>
      </c>
      <c r="D30" s="53" t="s">
        <v>7</v>
      </c>
      <c r="E30" s="53" t="s">
        <v>437</v>
      </c>
      <c r="F30" s="52">
        <f>+'Ark1'!Q334</f>
        <v>558</v>
      </c>
      <c r="G30" s="52"/>
      <c r="H30" s="74">
        <f>+'Ark1'!R334</f>
        <v>903</v>
      </c>
      <c r="I30" s="52"/>
      <c r="J30" s="279">
        <f>+'Ark1'!AG334</f>
        <v>16.925960637300843</v>
      </c>
      <c r="K30" s="159"/>
      <c r="L30" s="279">
        <f>+'Ark1'!AH334</f>
        <v>15.870587926118048</v>
      </c>
      <c r="M30" s="73"/>
      <c r="N30" s="159">
        <f>+'Ark1'!U334</f>
        <v>40.594684385382052</v>
      </c>
      <c r="O30" s="45"/>
      <c r="P30" s="437">
        <f>+'Ark1'!AI334</f>
        <v>57</v>
      </c>
      <c r="Q30" s="73"/>
      <c r="R30" s="149">
        <f>+'Ark1'!AJ334</f>
        <v>114.06666666666663</v>
      </c>
      <c r="S30" s="73"/>
      <c r="T30" s="149">
        <f>+'Ark1'!AK334</f>
        <v>24.303537652652263</v>
      </c>
      <c r="U30" s="96"/>
      <c r="V30" s="54">
        <f>+'Ark1'!S334</f>
        <v>7.8682170542635648</v>
      </c>
      <c r="W30" s="52"/>
      <c r="X30" s="54">
        <f>+'Ark1'!T334</f>
        <v>7.192691029900331</v>
      </c>
      <c r="Y30" s="52"/>
      <c r="Z30" s="159">
        <f>+'Ark1'!W334</f>
        <v>21.040974529346624</v>
      </c>
      <c r="AA30" s="159"/>
      <c r="AB30" s="74">
        <f>+'Ark1'!X334</f>
        <v>98.338870431893682</v>
      </c>
      <c r="AC30" s="74">
        <f>+'Ark1'!Y334</f>
        <v>92.358803986710953</v>
      </c>
      <c r="AD30" s="74">
        <f>+'Ark1'!Z334</f>
        <v>65.337763012181611</v>
      </c>
      <c r="AE30" s="159">
        <f>+'Ark1'!AA334</f>
        <v>12.525137271107059</v>
      </c>
      <c r="AF30" s="54">
        <f>+'Ark1'!AB334</f>
        <v>2.0769573296344421</v>
      </c>
      <c r="AG30" s="54">
        <f>+'Ark1'!AC334</f>
        <v>2.02543947100793</v>
      </c>
      <c r="AH30" s="74">
        <f>+'Ark1'!AD334</f>
        <v>70.660288296423474</v>
      </c>
      <c r="AI30" s="74">
        <f>+'Ark1'!AE334</f>
        <v>50.669907435479082</v>
      </c>
      <c r="AJ30" s="74">
        <f>+'Ark1'!AF334</f>
        <v>49.488824538161218</v>
      </c>
      <c r="AK30" s="206"/>
      <c r="AL30" s="74">
        <f t="shared" si="9"/>
        <v>1.618279569892473</v>
      </c>
      <c r="AM30" s="45"/>
      <c r="AO30" s="13"/>
      <c r="AP30" s="13"/>
      <c r="AQ30" s="11"/>
      <c r="AR30" s="11"/>
      <c r="AS30" s="11"/>
    </row>
    <row r="31" spans="1:45" ht="19.8">
      <c r="A31" s="45"/>
      <c r="B31" s="45"/>
      <c r="C31" s="45"/>
      <c r="D31" s="45"/>
      <c r="E31" s="45"/>
      <c r="F31" s="45"/>
      <c r="G31" s="45"/>
      <c r="H31" s="45"/>
      <c r="I31" s="45"/>
      <c r="J31" s="71"/>
      <c r="K31" s="90"/>
      <c r="L31" s="71"/>
      <c r="M31" s="71"/>
      <c r="N31" s="90"/>
      <c r="O31" s="90"/>
      <c r="P31" s="72"/>
      <c r="Q31" s="72"/>
      <c r="R31" s="72"/>
      <c r="S31" s="72"/>
      <c r="T31" s="72"/>
      <c r="U31" s="90"/>
      <c r="V31" s="45"/>
      <c r="W31" s="45"/>
      <c r="X31" s="45"/>
      <c r="Y31" s="45"/>
      <c r="Z31" s="90"/>
      <c r="AA31" s="90"/>
      <c r="AB31" s="71"/>
      <c r="AC31" s="71"/>
      <c r="AD31" s="71"/>
      <c r="AE31" s="90"/>
      <c r="AF31" s="45"/>
      <c r="AG31" s="45"/>
      <c r="AH31" s="71"/>
      <c r="AI31" s="71"/>
      <c r="AJ31" s="71"/>
      <c r="AK31" s="206"/>
      <c r="AL31" s="71"/>
      <c r="AM31" s="45"/>
    </row>
    <row r="32" spans="1:45">
      <c r="B32" s="45"/>
      <c r="C32" s="45"/>
      <c r="D32" s="45"/>
      <c r="E32" s="45"/>
      <c r="F32" s="45"/>
      <c r="G32" s="45"/>
      <c r="H32" s="45"/>
      <c r="I32" s="45"/>
      <c r="J32" s="71"/>
      <c r="K32" s="90"/>
      <c r="L32" s="71"/>
      <c r="M32" s="71"/>
      <c r="N32" s="90"/>
      <c r="O32" s="90"/>
      <c r="P32" s="72"/>
      <c r="Q32" s="72"/>
      <c r="R32" s="72"/>
      <c r="S32" s="72"/>
      <c r="T32" s="72"/>
      <c r="U32" s="90"/>
      <c r="V32" s="45"/>
      <c r="W32" s="45"/>
      <c r="X32" s="45"/>
      <c r="Y32" s="45"/>
      <c r="Z32" s="90"/>
      <c r="AA32" s="90"/>
      <c r="AB32" s="71"/>
      <c r="AC32" s="71"/>
      <c r="AD32" s="71"/>
      <c r="AE32" s="90"/>
      <c r="AF32" s="45"/>
      <c r="AG32" s="45"/>
      <c r="AH32" s="71"/>
      <c r="AI32" s="71"/>
      <c r="AJ32" s="71"/>
      <c r="AK32" s="90"/>
      <c r="AL32" s="71"/>
      <c r="AM32" s="45"/>
    </row>
    <row r="33" spans="14:48">
      <c r="N33" s="57"/>
      <c r="W33" s="3"/>
      <c r="X33" s="3"/>
      <c r="Y33" s="3"/>
      <c r="Z33" s="57"/>
      <c r="AA33" s="199"/>
      <c r="AB33" s="16"/>
      <c r="AC33" s="207"/>
      <c r="AD33" s="16"/>
      <c r="AF33" s="3"/>
      <c r="AG33" s="1"/>
      <c r="AH33" s="16"/>
      <c r="AJ33" s="16"/>
      <c r="AL33" s="16"/>
      <c r="AM33" s="1"/>
      <c r="AN33" s="1"/>
      <c r="AO33" s="1"/>
      <c r="AP33" s="1"/>
      <c r="AQ33" s="1"/>
      <c r="AR33" s="1"/>
      <c r="AS33" s="1"/>
      <c r="AU33" s="13"/>
      <c r="AV33" s="13"/>
    </row>
    <row r="34" spans="14:48">
      <c r="N34" s="57"/>
      <c r="W34" s="3"/>
      <c r="X34" s="3"/>
      <c r="Y34" s="3"/>
      <c r="Z34" s="57"/>
      <c r="AA34" s="199"/>
      <c r="AB34" s="16"/>
      <c r="AC34" s="207"/>
      <c r="AD34" s="16"/>
      <c r="AF34" s="3"/>
      <c r="AG34" s="1"/>
      <c r="AH34" s="16"/>
      <c r="AJ34" s="16"/>
      <c r="AL34" s="16"/>
      <c r="AM34" s="1"/>
      <c r="AN34" s="1"/>
      <c r="AO34" s="1"/>
      <c r="AP34" s="1"/>
      <c r="AQ34" s="1"/>
      <c r="AR34" s="1"/>
      <c r="AS34" s="1"/>
      <c r="AU34" s="13"/>
      <c r="AV34" s="13"/>
    </row>
    <row r="35" spans="14:48">
      <c r="N35" s="57"/>
      <c r="W35" s="3"/>
      <c r="X35" s="3"/>
      <c r="Y35" s="3"/>
      <c r="Z35" s="57"/>
      <c r="AA35" s="199"/>
      <c r="AB35" s="16"/>
      <c r="AC35" s="207"/>
      <c r="AD35" s="16"/>
      <c r="AF35" s="3"/>
      <c r="AG35" s="1"/>
      <c r="AH35" s="16"/>
      <c r="AJ35" s="16"/>
      <c r="AL35" s="16"/>
      <c r="AM35" s="1"/>
      <c r="AN35" s="1"/>
      <c r="AO35" s="1"/>
      <c r="AP35" s="1"/>
      <c r="AQ35" s="1"/>
      <c r="AR35" s="1"/>
      <c r="AS35" s="1"/>
      <c r="AU35" s="13"/>
      <c r="AV35" s="13"/>
    </row>
    <row r="36" spans="14:48">
      <c r="N36" s="57"/>
      <c r="W36" s="3"/>
      <c r="X36" s="3"/>
      <c r="Y36" s="3"/>
      <c r="Z36" s="57"/>
      <c r="AA36" s="199"/>
      <c r="AB36" s="16"/>
      <c r="AC36" s="207"/>
      <c r="AD36" s="16"/>
      <c r="AF36" s="3"/>
      <c r="AG36" s="1"/>
      <c r="AH36" s="16"/>
      <c r="AJ36" s="16"/>
      <c r="AL36" s="16"/>
      <c r="AM36" s="1"/>
      <c r="AN36" s="1"/>
      <c r="AO36" s="1"/>
      <c r="AP36" s="1"/>
      <c r="AQ36" s="1"/>
      <c r="AR36" s="1"/>
      <c r="AS36" s="1"/>
      <c r="AU36" s="13"/>
      <c r="AV36" s="13"/>
    </row>
    <row r="37" spans="14:48">
      <c r="N37" s="57"/>
      <c r="W37" s="3"/>
      <c r="X37" s="3"/>
      <c r="Y37" s="3"/>
      <c r="Z37" s="57"/>
      <c r="AA37" s="199"/>
      <c r="AB37" s="16"/>
      <c r="AC37" s="207"/>
      <c r="AD37" s="16"/>
      <c r="AF37" s="3"/>
      <c r="AG37" s="1"/>
      <c r="AH37" s="16"/>
      <c r="AJ37" s="16"/>
      <c r="AL37" s="16"/>
      <c r="AM37" s="1"/>
      <c r="AN37" s="1"/>
      <c r="AO37" s="1"/>
      <c r="AP37" s="1"/>
      <c r="AQ37" s="1"/>
      <c r="AR37" s="1"/>
      <c r="AS37" s="1"/>
      <c r="AU37" s="13"/>
      <c r="AV37" s="13"/>
    </row>
    <row r="38" spans="14:48">
      <c r="N38" s="57"/>
      <c r="W38" s="3"/>
      <c r="X38" s="3"/>
      <c r="Y38" s="3"/>
      <c r="Z38" s="57"/>
      <c r="AA38" s="199"/>
      <c r="AB38" s="16"/>
      <c r="AC38" s="207"/>
      <c r="AD38" s="16"/>
      <c r="AF38" s="3"/>
      <c r="AG38" s="1"/>
      <c r="AH38" s="16"/>
      <c r="AJ38" s="16"/>
      <c r="AL38" s="16"/>
      <c r="AM38" s="1"/>
      <c r="AN38" s="1"/>
      <c r="AO38" s="1"/>
      <c r="AP38" s="1"/>
      <c r="AQ38" s="1"/>
      <c r="AR38" s="1"/>
      <c r="AS38" s="1"/>
      <c r="AU38" s="13"/>
      <c r="AV38" s="13"/>
    </row>
    <row r="39" spans="14:48">
      <c r="N39" s="57"/>
      <c r="W39" s="3"/>
      <c r="X39" s="3"/>
      <c r="Y39" s="3"/>
      <c r="Z39" s="57"/>
      <c r="AA39" s="199"/>
      <c r="AB39" s="16"/>
      <c r="AC39" s="207"/>
      <c r="AD39" s="16"/>
      <c r="AF39" s="3"/>
      <c r="AG39" s="1"/>
      <c r="AH39" s="16"/>
      <c r="AJ39" s="16"/>
      <c r="AL39" s="16"/>
      <c r="AM39" s="1"/>
      <c r="AN39" s="1"/>
      <c r="AO39" s="1"/>
      <c r="AP39" s="1"/>
      <c r="AQ39" s="1"/>
      <c r="AR39" s="1"/>
      <c r="AS39" s="1"/>
      <c r="AU39" s="13"/>
      <c r="AV39" s="13"/>
    </row>
    <row r="40" spans="14:48">
      <c r="N40" s="57"/>
      <c r="W40" s="3"/>
      <c r="X40" s="3"/>
      <c r="Y40" s="3"/>
      <c r="Z40" s="57"/>
      <c r="AA40" s="199"/>
      <c r="AB40" s="16"/>
      <c r="AC40" s="207"/>
      <c r="AD40" s="16"/>
      <c r="AF40" s="3"/>
      <c r="AG40" s="1"/>
      <c r="AH40" s="16"/>
      <c r="AJ40" s="16"/>
      <c r="AL40" s="16"/>
      <c r="AM40" s="1"/>
      <c r="AN40" s="1"/>
      <c r="AO40" s="1"/>
      <c r="AP40" s="1"/>
      <c r="AQ40" s="1"/>
      <c r="AR40" s="1"/>
      <c r="AS40" s="1"/>
      <c r="AU40" s="13"/>
      <c r="AV40" s="13"/>
    </row>
    <row r="41" spans="14:48">
      <c r="N41" s="57"/>
      <c r="W41" s="3"/>
      <c r="X41" s="3"/>
      <c r="Y41" s="3"/>
      <c r="Z41" s="57"/>
      <c r="AA41" s="199"/>
      <c r="AB41" s="16"/>
      <c r="AC41" s="207"/>
      <c r="AD41" s="16"/>
      <c r="AF41" s="3"/>
      <c r="AG41" s="1"/>
      <c r="AH41" s="16"/>
      <c r="AJ41" s="16"/>
      <c r="AL41" s="16"/>
      <c r="AM41" s="1"/>
      <c r="AN41" s="1"/>
      <c r="AO41" s="1"/>
      <c r="AP41" s="1"/>
      <c r="AQ41" s="1"/>
      <c r="AR41" s="1"/>
      <c r="AS41" s="1"/>
      <c r="AU41" s="13"/>
      <c r="AV41" s="13"/>
    </row>
    <row r="42" spans="14:48">
      <c r="N42" s="57"/>
      <c r="W42" s="3"/>
      <c r="X42" s="3"/>
      <c r="Y42" s="3"/>
      <c r="Z42" s="57"/>
      <c r="AA42" s="199"/>
      <c r="AB42" s="16"/>
      <c r="AC42" s="207"/>
      <c r="AD42" s="16"/>
      <c r="AF42" s="3"/>
      <c r="AG42" s="1"/>
      <c r="AH42" s="16"/>
      <c r="AJ42" s="16"/>
      <c r="AL42" s="16"/>
      <c r="AM42" s="1"/>
      <c r="AN42" s="1"/>
      <c r="AO42" s="1"/>
      <c r="AP42" s="1"/>
      <c r="AQ42" s="1"/>
      <c r="AR42" s="1"/>
      <c r="AS42" s="1"/>
      <c r="AU42" s="13"/>
      <c r="AV42" s="13"/>
    </row>
    <row r="43" spans="14:48">
      <c r="N43" s="57"/>
      <c r="W43" s="3"/>
      <c r="X43" s="3"/>
      <c r="Y43" s="3"/>
      <c r="Z43" s="57"/>
      <c r="AA43" s="199"/>
      <c r="AB43" s="16"/>
      <c r="AC43" s="207"/>
      <c r="AD43" s="16"/>
      <c r="AF43" s="3"/>
      <c r="AG43" s="1"/>
      <c r="AH43" s="16"/>
      <c r="AJ43" s="16"/>
      <c r="AL43" s="16"/>
      <c r="AM43" s="1"/>
      <c r="AN43" s="1"/>
      <c r="AO43" s="1"/>
      <c r="AP43" s="1"/>
      <c r="AQ43" s="1"/>
      <c r="AR43" s="1"/>
      <c r="AS43" s="1"/>
      <c r="AU43" s="13"/>
      <c r="AV43" s="13"/>
    </row>
    <row r="44" spans="14:48">
      <c r="N44" s="57"/>
      <c r="W44" s="3"/>
      <c r="X44" s="3"/>
      <c r="Y44" s="3"/>
      <c r="Z44" s="57"/>
      <c r="AA44" s="199"/>
      <c r="AB44" s="16"/>
      <c r="AC44" s="207"/>
      <c r="AD44" s="16"/>
      <c r="AF44" s="3"/>
      <c r="AG44" s="1"/>
      <c r="AH44" s="16"/>
      <c r="AJ44" s="16"/>
      <c r="AL44" s="16"/>
      <c r="AM44" s="1"/>
      <c r="AN44" s="1"/>
      <c r="AO44" s="1"/>
      <c r="AP44" s="1"/>
      <c r="AQ44" s="1"/>
      <c r="AR44" s="1"/>
      <c r="AS44" s="1"/>
      <c r="AU44" s="13"/>
      <c r="AV44" s="13"/>
    </row>
    <row r="45" spans="14:48">
      <c r="N45" s="57"/>
      <c r="W45" s="3"/>
      <c r="X45" s="3"/>
      <c r="Y45" s="3"/>
      <c r="Z45" s="57"/>
      <c r="AA45" s="199"/>
      <c r="AB45" s="16"/>
      <c r="AC45" s="207"/>
      <c r="AD45" s="16"/>
      <c r="AF45" s="3"/>
      <c r="AG45" s="1"/>
      <c r="AH45" s="16"/>
      <c r="AJ45" s="16"/>
      <c r="AL45" s="16"/>
      <c r="AM45" s="1"/>
      <c r="AN45" s="1"/>
      <c r="AO45" s="1"/>
      <c r="AP45" s="1"/>
      <c r="AQ45" s="1"/>
      <c r="AR45" s="1"/>
      <c r="AS45" s="1"/>
      <c r="AU45" s="13"/>
      <c r="AV45" s="13"/>
    </row>
    <row r="46" spans="14:48">
      <c r="N46" s="57"/>
      <c r="W46" s="3"/>
      <c r="X46" s="3"/>
      <c r="Y46" s="3"/>
      <c r="Z46" s="57"/>
      <c r="AA46" s="199"/>
      <c r="AB46" s="16"/>
      <c r="AC46" s="207"/>
      <c r="AD46" s="16"/>
      <c r="AF46" s="3"/>
      <c r="AG46" s="1"/>
      <c r="AH46" s="16"/>
      <c r="AJ46" s="16"/>
      <c r="AL46" s="16"/>
      <c r="AM46" s="1"/>
      <c r="AN46" s="1"/>
      <c r="AO46" s="1"/>
      <c r="AP46" s="1"/>
      <c r="AQ46" s="1"/>
      <c r="AR46" s="1"/>
      <c r="AS46" s="1"/>
      <c r="AU46" s="13"/>
      <c r="AV46" s="13"/>
    </row>
    <row r="47" spans="14:48">
      <c r="AU47" s="13"/>
      <c r="AV47" s="13"/>
    </row>
    <row r="48" spans="14:48">
      <c r="AU48" s="13"/>
      <c r="AV48" s="13"/>
    </row>
    <row r="49" spans="14:48">
      <c r="N49" s="57"/>
      <c r="W49" s="3"/>
      <c r="X49" s="3"/>
      <c r="Y49" s="3"/>
      <c r="Z49" s="57"/>
      <c r="AA49" s="199"/>
      <c r="AB49" s="16"/>
      <c r="AC49" s="207"/>
      <c r="AD49" s="16"/>
      <c r="AF49" s="3"/>
      <c r="AG49" s="1"/>
      <c r="AH49" s="16"/>
      <c r="AJ49" s="16"/>
      <c r="AL49" s="16"/>
      <c r="AM49" s="1"/>
      <c r="AN49" s="1"/>
      <c r="AO49" s="1"/>
      <c r="AP49" s="1"/>
      <c r="AQ49" s="1"/>
      <c r="AR49" s="1"/>
      <c r="AS49" s="1"/>
      <c r="AU49" s="13"/>
      <c r="AV49" s="13"/>
    </row>
    <row r="50" spans="14:48">
      <c r="N50" s="57"/>
      <c r="W50" s="3"/>
      <c r="X50" s="3"/>
      <c r="Y50" s="3"/>
      <c r="Z50" s="57"/>
      <c r="AA50" s="199"/>
      <c r="AB50" s="16"/>
      <c r="AC50" s="207"/>
      <c r="AD50" s="16"/>
      <c r="AF50" s="3"/>
      <c r="AG50" s="1"/>
      <c r="AH50" s="16"/>
      <c r="AJ50" s="16"/>
      <c r="AL50" s="16"/>
      <c r="AM50" s="1"/>
      <c r="AN50" s="1"/>
      <c r="AO50" s="1"/>
      <c r="AP50" s="1"/>
      <c r="AQ50" s="1"/>
      <c r="AR50" s="1"/>
      <c r="AS50" s="1"/>
      <c r="AU50" s="13"/>
      <c r="AV50" s="13"/>
    </row>
    <row r="51" spans="14:48">
      <c r="N51" s="57"/>
      <c r="W51" s="3"/>
      <c r="X51" s="3"/>
      <c r="Y51" s="3"/>
      <c r="Z51" s="57"/>
      <c r="AA51" s="199"/>
      <c r="AB51" s="16"/>
      <c r="AC51" s="207"/>
      <c r="AD51" s="16"/>
      <c r="AF51" s="3"/>
      <c r="AG51" s="1"/>
      <c r="AH51" s="16"/>
      <c r="AJ51" s="16"/>
      <c r="AL51" s="16"/>
      <c r="AM51" s="1"/>
      <c r="AN51" s="1"/>
      <c r="AO51" s="1"/>
      <c r="AP51" s="1"/>
      <c r="AQ51" s="1"/>
      <c r="AR51" s="1"/>
      <c r="AS51" s="1"/>
      <c r="AU51" s="13"/>
      <c r="AV51" s="13"/>
    </row>
    <row r="52" spans="14:48">
      <c r="N52" s="57"/>
      <c r="W52" s="3"/>
      <c r="X52" s="3"/>
      <c r="Y52" s="3"/>
      <c r="Z52" s="57"/>
      <c r="AA52" s="199"/>
      <c r="AB52" s="16"/>
      <c r="AC52" s="207"/>
      <c r="AD52" s="16"/>
      <c r="AF52" s="3"/>
      <c r="AG52" s="1"/>
      <c r="AH52" s="16"/>
      <c r="AJ52" s="16"/>
      <c r="AL52" s="16"/>
      <c r="AM52" s="1"/>
      <c r="AN52" s="1"/>
      <c r="AO52" s="1"/>
      <c r="AP52" s="1"/>
      <c r="AQ52" s="1"/>
      <c r="AR52" s="1"/>
      <c r="AS52" s="1"/>
    </row>
    <row r="53" spans="14:48">
      <c r="N53" s="57"/>
      <c r="W53" s="3"/>
      <c r="X53" s="3"/>
      <c r="Y53" s="3"/>
      <c r="Z53" s="57"/>
      <c r="AA53" s="199"/>
      <c r="AB53" s="16"/>
      <c r="AC53" s="207"/>
      <c r="AD53" s="16"/>
      <c r="AF53" s="3"/>
      <c r="AG53" s="1"/>
      <c r="AH53" s="16"/>
      <c r="AJ53" s="16"/>
      <c r="AL53" s="16"/>
      <c r="AM53" s="1"/>
      <c r="AN53" s="1"/>
      <c r="AO53" s="1"/>
      <c r="AP53" s="1"/>
      <c r="AQ53" s="1"/>
      <c r="AR53" s="1"/>
      <c r="AS53" s="1"/>
    </row>
    <row r="54" spans="14:48">
      <c r="N54" s="57"/>
      <c r="W54" s="3"/>
      <c r="X54" s="3"/>
      <c r="Y54" s="3"/>
      <c r="Z54" s="57"/>
      <c r="AA54" s="199"/>
      <c r="AB54" s="16"/>
      <c r="AC54" s="207"/>
      <c r="AD54" s="16"/>
      <c r="AF54" s="3"/>
      <c r="AG54" s="1"/>
      <c r="AH54" s="16"/>
      <c r="AJ54" s="16"/>
      <c r="AL54" s="16"/>
      <c r="AM54" s="1"/>
      <c r="AN54" s="1"/>
      <c r="AO54" s="1"/>
      <c r="AP54" s="1"/>
      <c r="AQ54" s="1"/>
      <c r="AR54" s="1"/>
      <c r="AS54" s="1"/>
    </row>
    <row r="55" spans="14:48">
      <c r="N55" s="57"/>
      <c r="W55" s="3"/>
      <c r="X55" s="3"/>
      <c r="Y55" s="3"/>
      <c r="Z55" s="57"/>
      <c r="AA55" s="199"/>
      <c r="AB55" s="16"/>
      <c r="AC55" s="207"/>
      <c r="AD55" s="16"/>
      <c r="AF55" s="3"/>
      <c r="AG55" s="1"/>
      <c r="AH55" s="16"/>
      <c r="AJ55" s="16"/>
      <c r="AL55" s="16"/>
      <c r="AM55" s="1"/>
      <c r="AN55" s="1"/>
      <c r="AO55" s="1"/>
      <c r="AP55" s="1"/>
      <c r="AQ55" s="1"/>
      <c r="AR55" s="1"/>
      <c r="AS55" s="1"/>
    </row>
    <row r="56" spans="14:48">
      <c r="N56" s="57"/>
      <c r="W56" s="3"/>
      <c r="X56" s="3"/>
      <c r="Y56" s="3"/>
      <c r="Z56" s="57"/>
      <c r="AA56" s="199"/>
      <c r="AB56" s="16"/>
      <c r="AC56" s="207"/>
      <c r="AD56" s="16"/>
      <c r="AF56" s="3"/>
      <c r="AG56" s="1"/>
      <c r="AH56" s="16"/>
      <c r="AJ56" s="16"/>
      <c r="AL56" s="16"/>
      <c r="AM56" s="1"/>
      <c r="AN56" s="1"/>
      <c r="AO56" s="1"/>
      <c r="AP56" s="1"/>
      <c r="AQ56" s="1"/>
      <c r="AR56" s="1"/>
      <c r="AS56" s="1"/>
    </row>
    <row r="57" spans="14:48">
      <c r="N57" s="57"/>
      <c r="W57" s="3"/>
      <c r="X57" s="3"/>
      <c r="Y57" s="3"/>
      <c r="Z57" s="57"/>
      <c r="AA57" s="199"/>
      <c r="AB57" s="16"/>
      <c r="AC57" s="207"/>
      <c r="AD57" s="16"/>
      <c r="AF57" s="3"/>
      <c r="AG57" s="1"/>
      <c r="AH57" s="16"/>
      <c r="AJ57" s="16"/>
      <c r="AL57" s="16"/>
      <c r="AM57" s="1"/>
      <c r="AN57" s="1"/>
      <c r="AO57" s="1"/>
      <c r="AP57" s="1"/>
      <c r="AQ57" s="1"/>
      <c r="AR57" s="1"/>
      <c r="AS57" s="1"/>
    </row>
    <row r="58" spans="14:48">
      <c r="N58" s="57"/>
      <c r="W58" s="3"/>
      <c r="X58" s="3"/>
      <c r="Y58" s="3"/>
      <c r="Z58" s="57"/>
      <c r="AA58" s="199"/>
      <c r="AB58" s="16"/>
      <c r="AC58" s="207"/>
      <c r="AD58" s="16"/>
      <c r="AF58" s="3"/>
      <c r="AG58" s="1"/>
      <c r="AH58" s="16"/>
      <c r="AJ58" s="16"/>
      <c r="AL58" s="16"/>
      <c r="AM58" s="1"/>
      <c r="AN58" s="1"/>
      <c r="AO58" s="1"/>
      <c r="AP58" s="1"/>
      <c r="AQ58" s="1"/>
      <c r="AR58" s="1"/>
      <c r="AS58" s="1"/>
    </row>
    <row r="59" spans="14:48">
      <c r="N59" s="57"/>
      <c r="W59" s="3"/>
      <c r="X59" s="3"/>
      <c r="Y59" s="3"/>
      <c r="Z59" s="57"/>
      <c r="AA59" s="199"/>
      <c r="AB59" s="16"/>
      <c r="AC59" s="207"/>
      <c r="AD59" s="16"/>
      <c r="AF59" s="3"/>
      <c r="AG59" s="1"/>
      <c r="AH59" s="16"/>
      <c r="AJ59" s="16"/>
      <c r="AL59" s="16"/>
      <c r="AM59" s="1"/>
      <c r="AN59" s="1"/>
      <c r="AO59" s="1"/>
      <c r="AP59" s="1"/>
      <c r="AQ59" s="1"/>
      <c r="AR59" s="1"/>
      <c r="AS59" s="1"/>
    </row>
    <row r="60" spans="14:48">
      <c r="N60" s="57"/>
      <c r="W60" s="3"/>
      <c r="X60" s="3"/>
      <c r="Y60" s="3"/>
      <c r="Z60" s="57"/>
      <c r="AA60" s="199"/>
      <c r="AB60" s="16"/>
      <c r="AC60" s="207"/>
      <c r="AD60" s="16"/>
      <c r="AF60" s="3"/>
      <c r="AG60" s="1"/>
      <c r="AH60" s="16"/>
      <c r="AJ60" s="16"/>
      <c r="AL60" s="16"/>
      <c r="AM60" s="1"/>
      <c r="AN60" s="1"/>
      <c r="AO60" s="1"/>
      <c r="AP60" s="1"/>
      <c r="AQ60" s="1"/>
      <c r="AR60" s="1"/>
      <c r="AS60" s="1"/>
    </row>
    <row r="61" spans="14:48">
      <c r="N61" s="57"/>
      <c r="W61" s="3"/>
      <c r="X61" s="3"/>
      <c r="Y61" s="3"/>
      <c r="Z61" s="57"/>
      <c r="AA61" s="199"/>
      <c r="AB61" s="16"/>
      <c r="AC61" s="207"/>
      <c r="AD61" s="16"/>
      <c r="AF61" s="3"/>
      <c r="AG61" s="1"/>
      <c r="AH61" s="16"/>
      <c r="AJ61" s="16"/>
      <c r="AL61" s="16"/>
      <c r="AM61" s="1"/>
      <c r="AN61" s="1"/>
      <c r="AO61" s="1"/>
      <c r="AP61" s="1"/>
      <c r="AQ61" s="1"/>
      <c r="AR61" s="1"/>
      <c r="AS61" s="1"/>
    </row>
    <row r="62" spans="14:48">
      <c r="N62" s="57"/>
      <c r="W62" s="3"/>
      <c r="X62" s="3"/>
      <c r="Y62" s="3"/>
      <c r="Z62" s="57"/>
      <c r="AA62" s="199"/>
      <c r="AB62" s="16"/>
      <c r="AC62" s="207"/>
      <c r="AD62" s="16"/>
      <c r="AF62" s="3"/>
      <c r="AG62" s="1"/>
      <c r="AH62" s="16"/>
      <c r="AJ62" s="16"/>
      <c r="AL62" s="16"/>
      <c r="AM62" s="1"/>
      <c r="AN62" s="1"/>
      <c r="AO62" s="1"/>
      <c r="AP62" s="1"/>
      <c r="AQ62" s="1"/>
      <c r="AR62" s="1"/>
      <c r="AS62" s="1"/>
    </row>
    <row r="63" spans="14:48">
      <c r="N63" s="57"/>
      <c r="W63" s="3"/>
      <c r="X63" s="3"/>
      <c r="Y63" s="3"/>
      <c r="Z63" s="57"/>
      <c r="AA63" s="199"/>
      <c r="AB63" s="16"/>
      <c r="AC63" s="207"/>
      <c r="AD63" s="16"/>
      <c r="AF63" s="3"/>
      <c r="AG63" s="1"/>
      <c r="AH63" s="16"/>
      <c r="AJ63" s="16"/>
      <c r="AL63" s="16"/>
      <c r="AM63" s="1"/>
      <c r="AN63" s="1"/>
      <c r="AO63" s="1"/>
      <c r="AP63" s="1"/>
      <c r="AQ63" s="1"/>
      <c r="AR63" s="1"/>
      <c r="AS63" s="1"/>
    </row>
    <row r="64" spans="14:48">
      <c r="N64" s="57"/>
      <c r="W64" s="3"/>
      <c r="X64" s="3"/>
      <c r="Y64" s="3"/>
      <c r="Z64" s="57"/>
      <c r="AA64" s="199"/>
      <c r="AB64" s="16"/>
      <c r="AC64" s="207"/>
      <c r="AD64" s="16"/>
      <c r="AF64" s="3"/>
      <c r="AG64" s="1"/>
      <c r="AH64" s="16"/>
      <c r="AJ64" s="16"/>
      <c r="AL64" s="16"/>
      <c r="AM64" s="1"/>
      <c r="AN64" s="1"/>
      <c r="AO64" s="1"/>
      <c r="AP64" s="1"/>
      <c r="AQ64" s="1"/>
      <c r="AR64" s="1"/>
      <c r="AS64" s="1"/>
    </row>
    <row r="65" spans="7:46">
      <c r="N65" s="57"/>
      <c r="W65" s="3"/>
      <c r="X65" s="3"/>
      <c r="Y65" s="3"/>
      <c r="Z65" s="57"/>
      <c r="AA65" s="199"/>
      <c r="AB65" s="16"/>
      <c r="AC65" s="207"/>
      <c r="AD65" s="16"/>
      <c r="AF65" s="3"/>
      <c r="AG65" s="1"/>
      <c r="AH65" s="16"/>
      <c r="AJ65" s="16"/>
      <c r="AL65" s="16"/>
      <c r="AM65" s="1"/>
      <c r="AN65" s="1"/>
      <c r="AO65" s="1"/>
      <c r="AP65" s="1"/>
      <c r="AQ65" s="1"/>
      <c r="AR65" s="1"/>
      <c r="AS65" s="1"/>
    </row>
    <row r="66" spans="7:46">
      <c r="N66" s="57"/>
      <c r="W66" s="3"/>
      <c r="X66" s="3"/>
      <c r="Y66" s="3"/>
      <c r="Z66" s="57"/>
      <c r="AA66" s="199"/>
      <c r="AB66" s="16"/>
      <c r="AC66" s="207"/>
      <c r="AD66" s="16"/>
      <c r="AF66" s="3"/>
      <c r="AG66" s="1"/>
      <c r="AH66" s="16"/>
      <c r="AJ66" s="16"/>
      <c r="AL66" s="16"/>
      <c r="AM66" s="1"/>
      <c r="AN66" s="1"/>
      <c r="AO66" s="1"/>
      <c r="AP66" s="1"/>
      <c r="AQ66" s="1"/>
      <c r="AR66" s="1"/>
      <c r="AS66" s="1"/>
    </row>
    <row r="67" spans="7:46">
      <c r="N67" s="57"/>
      <c r="W67" s="3"/>
      <c r="X67" s="3"/>
      <c r="Y67" s="3"/>
      <c r="Z67" s="57"/>
      <c r="AA67" s="199"/>
      <c r="AB67" s="16"/>
      <c r="AC67" s="207"/>
      <c r="AD67" s="16"/>
      <c r="AF67" s="3"/>
      <c r="AG67" s="1"/>
      <c r="AH67" s="16"/>
      <c r="AJ67" s="16"/>
      <c r="AL67" s="16"/>
      <c r="AM67" s="1"/>
      <c r="AN67" s="1"/>
      <c r="AO67" s="1"/>
      <c r="AP67" s="1"/>
      <c r="AQ67" s="1"/>
      <c r="AR67" s="1"/>
      <c r="AS67" s="1"/>
    </row>
    <row r="68" spans="7:46">
      <c r="N68" s="57"/>
      <c r="W68" s="3"/>
      <c r="X68" s="3"/>
      <c r="Y68" s="3"/>
      <c r="Z68" s="57"/>
      <c r="AA68" s="199"/>
      <c r="AB68" s="16"/>
      <c r="AC68" s="207"/>
      <c r="AD68" s="16"/>
      <c r="AF68" s="3"/>
      <c r="AG68" s="1"/>
      <c r="AH68" s="16"/>
      <c r="AJ68" s="16"/>
      <c r="AL68" s="16"/>
      <c r="AM68" s="1"/>
      <c r="AN68" s="1"/>
      <c r="AO68" s="1"/>
      <c r="AP68" s="1"/>
      <c r="AQ68" s="1"/>
      <c r="AR68" s="1"/>
      <c r="AS68" s="1"/>
    </row>
    <row r="69" spans="7:46">
      <c r="N69" s="57"/>
      <c r="W69" s="3"/>
      <c r="X69" s="3"/>
      <c r="Y69" s="3"/>
      <c r="Z69" s="57"/>
      <c r="AA69" s="199"/>
      <c r="AB69" s="16"/>
      <c r="AC69" s="207"/>
      <c r="AD69" s="16"/>
      <c r="AF69" s="3"/>
      <c r="AG69" s="1"/>
      <c r="AH69" s="16"/>
      <c r="AJ69" s="16"/>
      <c r="AL69" s="16"/>
      <c r="AM69" s="1"/>
      <c r="AN69" s="1"/>
      <c r="AO69" s="1"/>
      <c r="AP69" s="1"/>
      <c r="AQ69" s="1"/>
      <c r="AR69" s="1"/>
      <c r="AS69" s="1"/>
    </row>
    <row r="70" spans="7:46">
      <c r="N70" s="57"/>
      <c r="W70" s="3"/>
      <c r="X70" s="3"/>
      <c r="Y70" s="3"/>
      <c r="Z70" s="57"/>
      <c r="AA70" s="199"/>
      <c r="AB70" s="16"/>
      <c r="AC70" s="207"/>
      <c r="AD70" s="16"/>
      <c r="AF70" s="3"/>
      <c r="AG70" s="1"/>
      <c r="AH70" s="16"/>
      <c r="AJ70" s="16"/>
      <c r="AL70" s="16"/>
      <c r="AM70" s="1"/>
      <c r="AN70" s="1"/>
      <c r="AO70" s="1"/>
      <c r="AP70" s="1"/>
      <c r="AQ70" s="1"/>
      <c r="AR70" s="1"/>
      <c r="AS70" s="1"/>
    </row>
    <row r="71" spans="7:46">
      <c r="N71" s="57"/>
      <c r="W71" s="3"/>
      <c r="X71" s="3"/>
      <c r="Y71" s="3"/>
      <c r="Z71" s="57"/>
      <c r="AA71" s="199"/>
      <c r="AB71" s="16"/>
      <c r="AC71" s="207"/>
      <c r="AD71" s="16"/>
      <c r="AF71" s="3"/>
      <c r="AG71" s="1"/>
      <c r="AH71" s="16"/>
      <c r="AJ71" s="16"/>
      <c r="AL71" s="16"/>
      <c r="AM71" s="1"/>
      <c r="AN71" s="1"/>
      <c r="AO71" s="1"/>
      <c r="AP71" s="1"/>
      <c r="AQ71" s="1"/>
      <c r="AR71" s="1"/>
      <c r="AS71" s="1"/>
    </row>
    <row r="72" spans="7:46">
      <c r="N72" s="57"/>
      <c r="W72" s="3"/>
      <c r="X72" s="3"/>
      <c r="Y72" s="3"/>
      <c r="Z72" s="57"/>
      <c r="AA72" s="199"/>
      <c r="AB72" s="16"/>
      <c r="AC72" s="207"/>
      <c r="AD72" s="16"/>
      <c r="AF72" s="3"/>
      <c r="AG72" s="1"/>
      <c r="AH72" s="16"/>
      <c r="AJ72" s="16"/>
      <c r="AL72" s="16"/>
      <c r="AM72" s="1"/>
      <c r="AN72" s="1"/>
      <c r="AO72" s="1"/>
      <c r="AP72" s="1"/>
      <c r="AQ72" s="1"/>
      <c r="AR72" s="1"/>
      <c r="AS72" s="1"/>
    </row>
    <row r="73" spans="7:46" ht="15">
      <c r="G73" s="14"/>
      <c r="H73" s="14"/>
      <c r="I73" s="14"/>
      <c r="J73" s="75"/>
      <c r="K73" s="161"/>
      <c r="L73" s="75"/>
      <c r="M73" s="75"/>
      <c r="N73" s="57"/>
      <c r="P73" s="307"/>
      <c r="Q73" s="307"/>
      <c r="R73" s="307"/>
      <c r="S73" s="307"/>
      <c r="T73" s="307"/>
      <c r="W73" s="3"/>
      <c r="X73" s="3"/>
      <c r="Y73" s="3"/>
      <c r="Z73" s="57"/>
      <c r="AA73" s="199"/>
      <c r="AB73" s="16"/>
      <c r="AC73" s="207"/>
      <c r="AD73" s="16"/>
      <c r="AF73" s="3"/>
      <c r="AG73" s="1"/>
      <c r="AH73" s="16"/>
      <c r="AJ73" s="16"/>
      <c r="AL73" s="16"/>
      <c r="AM73" s="1"/>
      <c r="AN73" s="1"/>
      <c r="AO73" s="1"/>
      <c r="AP73" s="1"/>
      <c r="AQ73" s="1"/>
      <c r="AR73" s="1"/>
      <c r="AS73" s="1"/>
      <c r="AT73" s="14"/>
    </row>
    <row r="74" spans="7:46" ht="15">
      <c r="G74" s="14"/>
      <c r="H74" s="14"/>
      <c r="I74" s="14"/>
      <c r="J74" s="75"/>
      <c r="K74" s="161"/>
      <c r="L74" s="75"/>
      <c r="M74" s="75"/>
      <c r="N74" s="57"/>
      <c r="P74" s="307"/>
      <c r="Q74" s="307"/>
      <c r="R74" s="307"/>
      <c r="S74" s="307"/>
      <c r="T74" s="307"/>
      <c r="W74" s="3"/>
      <c r="X74" s="3"/>
      <c r="Y74" s="3"/>
      <c r="Z74" s="57"/>
      <c r="AA74" s="199"/>
      <c r="AB74" s="16"/>
      <c r="AC74" s="207"/>
      <c r="AD74" s="16"/>
      <c r="AF74" s="3"/>
      <c r="AG74" s="1"/>
      <c r="AH74" s="16"/>
      <c r="AJ74" s="16"/>
      <c r="AL74" s="16"/>
      <c r="AM74" s="1"/>
      <c r="AN74" s="1"/>
      <c r="AO74" s="1"/>
      <c r="AP74" s="1"/>
      <c r="AQ74" s="1"/>
      <c r="AR74" s="1"/>
      <c r="AS74" s="1"/>
      <c r="AT74" s="14"/>
    </row>
    <row r="75" spans="7:46" ht="15">
      <c r="G75" s="14"/>
      <c r="H75" s="14"/>
      <c r="I75" s="14"/>
      <c r="J75" s="75"/>
      <c r="K75" s="161"/>
      <c r="L75" s="75"/>
      <c r="M75" s="75"/>
      <c r="N75" s="57"/>
      <c r="P75" s="307"/>
      <c r="Q75" s="307"/>
      <c r="R75" s="307"/>
      <c r="S75" s="307"/>
      <c r="T75" s="307"/>
      <c r="W75" s="3"/>
      <c r="X75" s="3"/>
      <c r="Y75" s="3"/>
      <c r="Z75" s="57"/>
      <c r="AA75" s="199"/>
      <c r="AB75" s="16"/>
      <c r="AC75" s="207"/>
      <c r="AD75" s="16"/>
      <c r="AF75" s="3"/>
      <c r="AG75" s="1"/>
      <c r="AH75" s="16"/>
      <c r="AJ75" s="16"/>
      <c r="AL75" s="16"/>
      <c r="AM75" s="1"/>
      <c r="AN75" s="1"/>
      <c r="AO75" s="1"/>
      <c r="AP75" s="1"/>
      <c r="AQ75" s="1"/>
      <c r="AR75" s="1"/>
      <c r="AS75" s="1"/>
      <c r="AT75" s="14"/>
    </row>
    <row r="76" spans="7:46" ht="15">
      <c r="G76" s="14"/>
      <c r="H76" s="14"/>
      <c r="I76" s="14"/>
      <c r="J76" s="75"/>
      <c r="K76" s="161"/>
      <c r="L76" s="75"/>
      <c r="M76" s="75"/>
      <c r="N76" s="57"/>
      <c r="P76" s="307"/>
      <c r="Q76" s="307"/>
      <c r="R76" s="307"/>
      <c r="S76" s="307"/>
      <c r="T76" s="307"/>
      <c r="W76" s="3"/>
      <c r="X76" s="3"/>
      <c r="Y76" s="3"/>
      <c r="Z76" s="57"/>
      <c r="AA76" s="199"/>
      <c r="AB76" s="16"/>
      <c r="AC76" s="207"/>
      <c r="AD76" s="16"/>
      <c r="AF76" s="3"/>
      <c r="AG76" s="1"/>
      <c r="AH76" s="16"/>
      <c r="AJ76" s="16"/>
      <c r="AL76" s="16"/>
      <c r="AM76" s="1"/>
      <c r="AN76" s="1"/>
      <c r="AO76" s="1"/>
      <c r="AP76" s="1"/>
      <c r="AQ76" s="1"/>
      <c r="AR76" s="1"/>
      <c r="AS76" s="1"/>
      <c r="AT76" s="14"/>
    </row>
    <row r="77" spans="7:46" ht="15">
      <c r="G77" s="14"/>
      <c r="H77" s="14"/>
      <c r="I77" s="14"/>
      <c r="J77" s="75"/>
      <c r="K77" s="161"/>
      <c r="L77" s="75"/>
      <c r="M77" s="75"/>
      <c r="N77" s="57"/>
      <c r="P77" s="307"/>
      <c r="Q77" s="307"/>
      <c r="R77" s="307"/>
      <c r="S77" s="307"/>
      <c r="T77" s="307"/>
      <c r="W77" s="3"/>
      <c r="X77" s="3"/>
      <c r="Y77" s="3"/>
      <c r="Z77" s="57"/>
      <c r="AA77" s="199"/>
      <c r="AB77" s="16"/>
      <c r="AC77" s="207"/>
      <c r="AD77" s="16"/>
      <c r="AF77" s="3"/>
      <c r="AG77" s="1"/>
      <c r="AH77" s="16"/>
      <c r="AJ77" s="16"/>
      <c r="AL77" s="16"/>
      <c r="AM77" s="1"/>
      <c r="AN77" s="1"/>
      <c r="AO77" s="1"/>
      <c r="AP77" s="1"/>
      <c r="AQ77" s="1"/>
      <c r="AR77" s="1"/>
      <c r="AS77" s="1"/>
      <c r="AT77" s="14"/>
    </row>
    <row r="78" spans="7:46" ht="15">
      <c r="G78" s="14"/>
      <c r="H78" s="14"/>
      <c r="I78" s="14"/>
      <c r="J78" s="75"/>
      <c r="K78" s="161"/>
      <c r="L78" s="75"/>
      <c r="M78" s="75"/>
      <c r="N78" s="57"/>
      <c r="P78" s="307"/>
      <c r="Q78" s="307"/>
      <c r="R78" s="307"/>
      <c r="S78" s="307"/>
      <c r="T78" s="307"/>
      <c r="W78" s="3"/>
      <c r="X78" s="3"/>
      <c r="Y78" s="3"/>
      <c r="Z78" s="57"/>
      <c r="AA78" s="199"/>
      <c r="AB78" s="16"/>
      <c r="AC78" s="207"/>
      <c r="AD78" s="16"/>
      <c r="AF78" s="3"/>
      <c r="AG78" s="1"/>
      <c r="AH78" s="16"/>
      <c r="AJ78" s="16"/>
      <c r="AL78" s="16"/>
      <c r="AM78" s="1"/>
      <c r="AN78" s="1"/>
      <c r="AO78" s="1"/>
      <c r="AP78" s="1"/>
      <c r="AQ78" s="1"/>
      <c r="AR78" s="1"/>
      <c r="AS78" s="1"/>
      <c r="AT78" s="14"/>
    </row>
    <row r="79" spans="7:46" ht="15">
      <c r="G79" s="14"/>
      <c r="H79" s="14"/>
      <c r="I79" s="14"/>
      <c r="J79" s="75"/>
      <c r="K79" s="161"/>
      <c r="L79" s="75"/>
      <c r="M79" s="75"/>
      <c r="N79" s="57"/>
      <c r="P79" s="307"/>
      <c r="Q79" s="307"/>
      <c r="R79" s="307"/>
      <c r="S79" s="307"/>
      <c r="T79" s="307"/>
      <c r="W79" s="3"/>
      <c r="X79" s="3"/>
      <c r="Y79" s="3"/>
      <c r="Z79" s="57"/>
      <c r="AA79" s="199"/>
      <c r="AB79" s="16"/>
      <c r="AC79" s="207"/>
      <c r="AD79" s="16"/>
      <c r="AF79" s="3"/>
      <c r="AG79" s="1"/>
      <c r="AH79" s="16"/>
      <c r="AJ79" s="16"/>
      <c r="AL79" s="16"/>
      <c r="AM79" s="1"/>
      <c r="AN79" s="1"/>
      <c r="AO79" s="1"/>
      <c r="AP79" s="1"/>
      <c r="AQ79" s="1"/>
      <c r="AR79" s="1"/>
      <c r="AS79" s="1"/>
      <c r="AT79" s="14"/>
    </row>
    <row r="80" spans="7:46" ht="15">
      <c r="G80" s="14"/>
      <c r="H80" s="14"/>
      <c r="I80" s="14"/>
      <c r="J80" s="75"/>
      <c r="K80" s="161"/>
      <c r="L80" s="75"/>
      <c r="M80" s="75"/>
      <c r="N80" s="57"/>
      <c r="P80" s="307"/>
      <c r="Q80" s="307"/>
      <c r="R80" s="307"/>
      <c r="S80" s="307"/>
      <c r="T80" s="307"/>
      <c r="W80" s="3"/>
      <c r="X80" s="3"/>
      <c r="Y80" s="3"/>
      <c r="Z80" s="57"/>
      <c r="AA80" s="199"/>
      <c r="AB80" s="16"/>
      <c r="AC80" s="207"/>
      <c r="AD80" s="16"/>
      <c r="AF80" s="3"/>
      <c r="AG80" s="1"/>
      <c r="AH80" s="16"/>
      <c r="AJ80" s="16"/>
      <c r="AL80" s="16"/>
      <c r="AM80" s="1"/>
      <c r="AN80" s="1"/>
      <c r="AO80" s="1"/>
      <c r="AP80" s="1"/>
      <c r="AQ80" s="1"/>
      <c r="AR80" s="1"/>
      <c r="AS80" s="1"/>
      <c r="AT80" s="14"/>
    </row>
    <row r="81" spans="7:46" ht="15">
      <c r="G81" s="14"/>
      <c r="H81" s="14"/>
      <c r="I81" s="14"/>
      <c r="J81" s="75"/>
      <c r="K81" s="161"/>
      <c r="L81" s="75"/>
      <c r="M81" s="75"/>
      <c r="N81" s="57"/>
      <c r="P81" s="307"/>
      <c r="Q81" s="307"/>
      <c r="R81" s="307"/>
      <c r="S81" s="307"/>
      <c r="T81" s="307"/>
      <c r="W81" s="3"/>
      <c r="X81" s="3"/>
      <c r="Y81" s="3"/>
      <c r="Z81" s="57"/>
      <c r="AA81" s="199"/>
      <c r="AB81" s="16"/>
      <c r="AC81" s="207"/>
      <c r="AD81" s="16"/>
      <c r="AF81" s="3"/>
      <c r="AG81" s="1"/>
      <c r="AH81" s="16"/>
      <c r="AJ81" s="16"/>
      <c r="AL81" s="16"/>
      <c r="AM81" s="1"/>
      <c r="AN81" s="1"/>
      <c r="AO81" s="1"/>
      <c r="AP81" s="1"/>
      <c r="AQ81" s="1"/>
      <c r="AR81" s="1"/>
      <c r="AS81" s="1"/>
      <c r="AT81" s="14"/>
    </row>
    <row r="82" spans="7:46" ht="15">
      <c r="G82" s="14"/>
      <c r="H82" s="14"/>
      <c r="I82" s="14"/>
      <c r="J82" s="75"/>
      <c r="K82" s="161"/>
      <c r="L82" s="75"/>
      <c r="M82" s="75"/>
      <c r="N82" s="57"/>
      <c r="P82" s="307"/>
      <c r="Q82" s="307"/>
      <c r="R82" s="307"/>
      <c r="S82" s="307"/>
      <c r="T82" s="307"/>
      <c r="W82" s="3"/>
      <c r="X82" s="3"/>
      <c r="Y82" s="3"/>
      <c r="Z82" s="57"/>
      <c r="AA82" s="199"/>
      <c r="AB82" s="16"/>
      <c r="AC82" s="207"/>
      <c r="AD82" s="16"/>
      <c r="AF82" s="3"/>
      <c r="AG82" s="1"/>
      <c r="AH82" s="16"/>
      <c r="AJ82" s="16"/>
      <c r="AL82" s="16"/>
      <c r="AM82" s="1"/>
      <c r="AN82" s="1"/>
      <c r="AO82" s="1"/>
      <c r="AP82" s="1"/>
      <c r="AQ82" s="1"/>
      <c r="AR82" s="1"/>
      <c r="AS82" s="1"/>
      <c r="AT82" s="14"/>
    </row>
    <row r="83" spans="7:46" ht="15">
      <c r="G83" s="14"/>
      <c r="H83" s="14"/>
      <c r="I83" s="14"/>
      <c r="J83" s="75"/>
      <c r="K83" s="161"/>
      <c r="L83" s="75"/>
      <c r="M83" s="75"/>
      <c r="N83" s="57"/>
      <c r="P83" s="307"/>
      <c r="Q83" s="307"/>
      <c r="R83" s="307"/>
      <c r="S83" s="307"/>
      <c r="T83" s="307"/>
      <c r="W83" s="3"/>
      <c r="X83" s="3"/>
      <c r="Y83" s="3"/>
      <c r="Z83" s="57"/>
      <c r="AA83" s="199"/>
      <c r="AB83" s="16"/>
      <c r="AC83" s="207"/>
      <c r="AD83" s="16"/>
      <c r="AF83" s="3"/>
      <c r="AG83" s="1"/>
      <c r="AH83" s="16"/>
      <c r="AJ83" s="16"/>
      <c r="AL83" s="16"/>
      <c r="AM83" s="1"/>
      <c r="AN83" s="1"/>
      <c r="AO83" s="1"/>
      <c r="AP83" s="1"/>
      <c r="AQ83" s="1"/>
      <c r="AR83" s="1"/>
      <c r="AS83" s="1"/>
      <c r="AT83" s="14"/>
    </row>
    <row r="84" spans="7:46" ht="15">
      <c r="G84" s="14"/>
      <c r="H84" s="14"/>
      <c r="I84" s="14"/>
      <c r="J84" s="75"/>
      <c r="K84" s="161"/>
      <c r="L84" s="75"/>
      <c r="M84" s="75"/>
      <c r="N84" s="57"/>
      <c r="P84" s="307"/>
      <c r="Q84" s="307"/>
      <c r="R84" s="307"/>
      <c r="S84" s="307"/>
      <c r="T84" s="307"/>
      <c r="W84" s="3"/>
      <c r="X84" s="3"/>
      <c r="Y84" s="3"/>
      <c r="Z84" s="57"/>
      <c r="AA84" s="199"/>
      <c r="AB84" s="16"/>
      <c r="AC84" s="207"/>
      <c r="AD84" s="16"/>
      <c r="AF84" s="3"/>
      <c r="AG84" s="1"/>
      <c r="AH84" s="16"/>
      <c r="AJ84" s="16"/>
      <c r="AL84" s="16"/>
      <c r="AM84" s="1"/>
      <c r="AN84" s="1"/>
      <c r="AO84" s="1"/>
      <c r="AP84" s="1"/>
      <c r="AQ84" s="1"/>
      <c r="AR84" s="1"/>
      <c r="AS84" s="1"/>
      <c r="AT84" s="14"/>
    </row>
    <row r="85" spans="7:46" ht="15">
      <c r="G85" s="14"/>
      <c r="H85" s="14"/>
      <c r="I85" s="14"/>
      <c r="J85" s="75"/>
      <c r="K85" s="161"/>
      <c r="L85" s="75"/>
      <c r="M85" s="75"/>
      <c r="N85" s="57"/>
      <c r="P85" s="307"/>
      <c r="Q85" s="307"/>
      <c r="R85" s="307"/>
      <c r="S85" s="307"/>
      <c r="T85" s="307"/>
      <c r="W85" s="3"/>
      <c r="X85" s="3"/>
      <c r="Y85" s="3"/>
      <c r="Z85" s="57"/>
      <c r="AA85" s="199"/>
      <c r="AB85" s="16"/>
      <c r="AC85" s="207"/>
      <c r="AD85" s="16"/>
      <c r="AF85" s="3"/>
      <c r="AG85" s="1"/>
      <c r="AH85" s="16"/>
      <c r="AJ85" s="16"/>
      <c r="AL85" s="16"/>
      <c r="AM85" s="1"/>
      <c r="AN85" s="1"/>
      <c r="AO85" s="1"/>
      <c r="AP85" s="1"/>
      <c r="AQ85" s="1"/>
      <c r="AR85" s="1"/>
      <c r="AS85" s="1"/>
      <c r="AT85" s="14"/>
    </row>
    <row r="86" spans="7:46" ht="15">
      <c r="G86" s="14"/>
      <c r="H86" s="14"/>
      <c r="I86" s="14"/>
      <c r="J86" s="75"/>
      <c r="K86" s="161"/>
      <c r="L86" s="75"/>
      <c r="M86" s="75"/>
      <c r="N86" s="57"/>
      <c r="P86" s="307"/>
      <c r="Q86" s="307"/>
      <c r="R86" s="307"/>
      <c r="S86" s="307"/>
      <c r="T86" s="307"/>
      <c r="W86" s="3"/>
      <c r="X86" s="3"/>
      <c r="Y86" s="3"/>
      <c r="Z86" s="57"/>
      <c r="AA86" s="199"/>
      <c r="AB86" s="16"/>
      <c r="AC86" s="207"/>
      <c r="AD86" s="16"/>
      <c r="AF86" s="3"/>
      <c r="AG86" s="1"/>
      <c r="AH86" s="16"/>
      <c r="AJ86" s="16"/>
      <c r="AL86" s="16"/>
      <c r="AM86" s="1"/>
      <c r="AN86" s="1"/>
      <c r="AO86" s="1"/>
      <c r="AP86" s="1"/>
      <c r="AQ86" s="1"/>
      <c r="AR86" s="1"/>
      <c r="AS86" s="1"/>
      <c r="AT86" s="14"/>
    </row>
    <row r="87" spans="7:46" ht="15">
      <c r="G87" s="14"/>
      <c r="H87" s="14"/>
      <c r="I87" s="14"/>
      <c r="J87" s="75"/>
      <c r="K87" s="161"/>
      <c r="L87" s="75"/>
      <c r="M87" s="75"/>
      <c r="N87" s="57"/>
      <c r="P87" s="307"/>
      <c r="Q87" s="307"/>
      <c r="R87" s="307"/>
      <c r="S87" s="307"/>
      <c r="T87" s="307"/>
      <c r="W87" s="3"/>
      <c r="X87" s="3"/>
      <c r="Y87" s="3"/>
      <c r="Z87" s="57"/>
      <c r="AA87" s="199"/>
      <c r="AB87" s="16"/>
      <c r="AC87" s="207"/>
      <c r="AD87" s="16"/>
      <c r="AF87" s="3"/>
      <c r="AG87" s="1"/>
      <c r="AH87" s="16"/>
      <c r="AJ87" s="16"/>
      <c r="AL87" s="16"/>
      <c r="AM87" s="1"/>
      <c r="AN87" s="1"/>
      <c r="AO87" s="1"/>
      <c r="AP87" s="1"/>
      <c r="AQ87" s="1"/>
      <c r="AR87" s="1"/>
      <c r="AS87" s="1"/>
      <c r="AT87" s="14"/>
    </row>
    <row r="88" spans="7:46" ht="15">
      <c r="G88" s="14"/>
      <c r="H88" s="14"/>
      <c r="I88" s="14"/>
      <c r="J88" s="75"/>
      <c r="K88" s="161"/>
      <c r="L88" s="75"/>
      <c r="M88" s="75"/>
      <c r="N88" s="57"/>
      <c r="P88" s="307"/>
      <c r="Q88" s="307"/>
      <c r="R88" s="307"/>
      <c r="S88" s="307"/>
      <c r="T88" s="307"/>
      <c r="W88" s="3"/>
      <c r="X88" s="3"/>
      <c r="Y88" s="3"/>
      <c r="Z88" s="57"/>
      <c r="AA88" s="199"/>
      <c r="AB88" s="16"/>
      <c r="AC88" s="207"/>
      <c r="AD88" s="16"/>
      <c r="AF88" s="3"/>
      <c r="AG88" s="1"/>
      <c r="AH88" s="16"/>
      <c r="AJ88" s="16"/>
      <c r="AL88" s="16"/>
      <c r="AM88" s="1"/>
      <c r="AN88" s="1"/>
      <c r="AO88" s="1"/>
      <c r="AP88" s="1"/>
      <c r="AQ88" s="1"/>
      <c r="AR88" s="1"/>
      <c r="AS88" s="1"/>
      <c r="AT88" s="14"/>
    </row>
    <row r="89" spans="7:46" ht="15">
      <c r="G89" s="14"/>
      <c r="H89" s="14"/>
      <c r="I89" s="14"/>
      <c r="J89" s="75"/>
      <c r="K89" s="161"/>
      <c r="L89" s="75"/>
      <c r="M89" s="75"/>
      <c r="N89" s="57"/>
      <c r="P89" s="307"/>
      <c r="Q89" s="307"/>
      <c r="R89" s="307"/>
      <c r="S89" s="307"/>
      <c r="T89" s="307"/>
      <c r="W89" s="3"/>
      <c r="X89" s="3"/>
      <c r="Y89" s="3"/>
      <c r="Z89" s="57"/>
      <c r="AA89" s="199"/>
      <c r="AB89" s="16"/>
      <c r="AC89" s="207"/>
      <c r="AD89" s="16"/>
      <c r="AF89" s="3"/>
      <c r="AG89" s="1"/>
      <c r="AH89" s="16"/>
      <c r="AJ89" s="16"/>
      <c r="AL89" s="16"/>
      <c r="AM89" s="1"/>
      <c r="AN89" s="1"/>
      <c r="AO89" s="1"/>
      <c r="AP89" s="1"/>
      <c r="AQ89" s="1"/>
      <c r="AR89" s="1"/>
      <c r="AS89" s="1"/>
      <c r="AT89" s="14"/>
    </row>
    <row r="90" spans="7:46" ht="15">
      <c r="G90" s="14"/>
      <c r="H90" s="14"/>
      <c r="I90" s="14"/>
      <c r="J90" s="75"/>
      <c r="K90" s="161"/>
      <c r="L90" s="75"/>
      <c r="M90" s="75"/>
      <c r="N90" s="57"/>
      <c r="P90" s="307"/>
      <c r="Q90" s="307"/>
      <c r="R90" s="307"/>
      <c r="S90" s="307"/>
      <c r="T90" s="307"/>
      <c r="W90" s="3"/>
      <c r="X90" s="3"/>
      <c r="Y90" s="3"/>
      <c r="Z90" s="57"/>
      <c r="AA90" s="199"/>
      <c r="AB90" s="16"/>
      <c r="AC90" s="207"/>
      <c r="AD90" s="16"/>
      <c r="AF90" s="3"/>
      <c r="AG90" s="1"/>
      <c r="AH90" s="16"/>
      <c r="AJ90" s="16"/>
      <c r="AL90" s="16"/>
      <c r="AM90" s="1"/>
      <c r="AN90" s="1"/>
      <c r="AO90" s="1"/>
      <c r="AP90" s="1"/>
      <c r="AQ90" s="1"/>
      <c r="AR90" s="1"/>
      <c r="AS90" s="1"/>
      <c r="AT90" s="14"/>
    </row>
    <row r="91" spans="7:46" ht="15">
      <c r="G91" s="14"/>
      <c r="H91" s="14"/>
      <c r="I91" s="14"/>
      <c r="J91" s="75"/>
      <c r="K91" s="161"/>
      <c r="L91" s="75"/>
      <c r="M91" s="75"/>
      <c r="N91" s="57"/>
      <c r="P91" s="307"/>
      <c r="Q91" s="307"/>
      <c r="R91" s="307"/>
      <c r="S91" s="307"/>
      <c r="T91" s="307"/>
      <c r="W91" s="3"/>
      <c r="X91" s="3"/>
      <c r="Y91" s="3"/>
      <c r="Z91" s="57"/>
      <c r="AA91" s="199"/>
      <c r="AB91" s="16"/>
      <c r="AC91" s="207"/>
      <c r="AD91" s="16"/>
      <c r="AF91" s="3"/>
      <c r="AG91" s="1"/>
      <c r="AH91" s="16"/>
      <c r="AJ91" s="16"/>
      <c r="AL91" s="16"/>
      <c r="AM91" s="1"/>
      <c r="AN91" s="1"/>
      <c r="AO91" s="1"/>
      <c r="AP91" s="1"/>
      <c r="AQ91" s="1"/>
      <c r="AR91" s="1"/>
      <c r="AS91" s="1"/>
      <c r="AT91" s="14"/>
    </row>
    <row r="92" spans="7:46" ht="15">
      <c r="G92" s="14"/>
      <c r="H92" s="14"/>
      <c r="I92" s="14"/>
      <c r="J92" s="75"/>
      <c r="K92" s="161"/>
      <c r="L92" s="75"/>
      <c r="M92" s="75"/>
      <c r="N92" s="57"/>
      <c r="P92" s="307"/>
      <c r="Q92" s="307"/>
      <c r="R92" s="307"/>
      <c r="S92" s="307"/>
      <c r="T92" s="307"/>
      <c r="W92" s="3"/>
      <c r="X92" s="3"/>
      <c r="Y92" s="3"/>
      <c r="Z92" s="57"/>
      <c r="AA92" s="199"/>
      <c r="AB92" s="16"/>
      <c r="AC92" s="207"/>
      <c r="AD92" s="16"/>
      <c r="AF92" s="3"/>
      <c r="AG92" s="1"/>
      <c r="AH92" s="16"/>
      <c r="AJ92" s="16"/>
      <c r="AL92" s="16"/>
      <c r="AM92" s="1"/>
      <c r="AN92" s="1"/>
      <c r="AO92" s="1"/>
      <c r="AP92" s="1"/>
      <c r="AQ92" s="1"/>
      <c r="AR92" s="1"/>
      <c r="AS92" s="1"/>
      <c r="AT92" s="14"/>
    </row>
    <row r="93" spans="7:46" ht="15">
      <c r="G93" s="14"/>
      <c r="H93" s="14"/>
      <c r="I93" s="14"/>
      <c r="J93" s="75"/>
      <c r="K93" s="161"/>
      <c r="L93" s="75"/>
      <c r="M93" s="75"/>
      <c r="N93" s="57"/>
      <c r="P93" s="307"/>
      <c r="Q93" s="307"/>
      <c r="R93" s="307"/>
      <c r="S93" s="307"/>
      <c r="T93" s="307"/>
      <c r="W93" s="3"/>
      <c r="X93" s="3"/>
      <c r="Y93" s="3"/>
      <c r="Z93" s="57"/>
      <c r="AA93" s="199"/>
      <c r="AB93" s="16"/>
      <c r="AC93" s="207"/>
      <c r="AD93" s="16"/>
      <c r="AF93" s="3"/>
      <c r="AG93" s="1"/>
      <c r="AH93" s="16"/>
      <c r="AJ93" s="16"/>
      <c r="AL93" s="16"/>
      <c r="AM93" s="1"/>
      <c r="AN93" s="1"/>
      <c r="AO93" s="1"/>
      <c r="AP93" s="1"/>
      <c r="AQ93" s="1"/>
      <c r="AR93" s="1"/>
      <c r="AS93" s="1"/>
      <c r="AT93" s="14"/>
    </row>
    <row r="94" spans="7:46" ht="15">
      <c r="G94" s="14"/>
      <c r="H94" s="14"/>
      <c r="I94" s="14"/>
      <c r="J94" s="75"/>
      <c r="K94" s="161"/>
      <c r="L94" s="75"/>
      <c r="M94" s="75"/>
      <c r="N94" s="57"/>
      <c r="P94" s="307"/>
      <c r="Q94" s="307"/>
      <c r="R94" s="307"/>
      <c r="S94" s="307"/>
      <c r="T94" s="307"/>
      <c r="W94" s="3"/>
      <c r="X94" s="3"/>
      <c r="Y94" s="3"/>
      <c r="Z94" s="57"/>
      <c r="AA94" s="199"/>
      <c r="AB94" s="16"/>
      <c r="AC94" s="207"/>
      <c r="AD94" s="16"/>
      <c r="AF94" s="3"/>
      <c r="AG94" s="1"/>
      <c r="AH94" s="16"/>
      <c r="AJ94" s="16"/>
      <c r="AL94" s="16"/>
      <c r="AM94" s="1"/>
      <c r="AN94" s="1"/>
      <c r="AO94" s="1"/>
      <c r="AP94" s="1"/>
      <c r="AQ94" s="1"/>
      <c r="AR94" s="1"/>
      <c r="AS94" s="1"/>
      <c r="AT94" s="14"/>
    </row>
    <row r="95" spans="7:46" ht="15">
      <c r="G95" s="14"/>
      <c r="H95" s="14"/>
      <c r="I95" s="14"/>
      <c r="J95" s="75"/>
      <c r="K95" s="161"/>
      <c r="L95" s="75"/>
      <c r="M95" s="75"/>
      <c r="N95" s="57"/>
      <c r="P95" s="307"/>
      <c r="Q95" s="307"/>
      <c r="R95" s="307"/>
      <c r="S95" s="307"/>
      <c r="T95" s="307"/>
      <c r="W95" s="3"/>
      <c r="X95" s="3"/>
      <c r="Y95" s="3"/>
      <c r="Z95" s="57"/>
      <c r="AA95" s="199"/>
      <c r="AB95" s="16"/>
      <c r="AC95" s="207"/>
      <c r="AD95" s="16"/>
      <c r="AF95" s="3"/>
      <c r="AG95" s="1"/>
      <c r="AH95" s="16"/>
      <c r="AJ95" s="16"/>
      <c r="AL95" s="16"/>
      <c r="AM95" s="1"/>
      <c r="AN95" s="1"/>
      <c r="AO95" s="1"/>
      <c r="AP95" s="1"/>
      <c r="AQ95" s="1"/>
      <c r="AR95" s="1"/>
      <c r="AS95" s="1"/>
      <c r="AT95" s="14"/>
    </row>
    <row r="96" spans="7:46" ht="15">
      <c r="G96" s="14"/>
      <c r="H96" s="14"/>
      <c r="I96" s="14"/>
      <c r="J96" s="75"/>
      <c r="K96" s="161"/>
      <c r="L96" s="75"/>
      <c r="M96" s="75"/>
      <c r="N96" s="57"/>
      <c r="P96" s="307"/>
      <c r="Q96" s="307"/>
      <c r="R96" s="307"/>
      <c r="S96" s="307"/>
      <c r="T96" s="307"/>
      <c r="W96" s="3"/>
      <c r="X96" s="3"/>
      <c r="Y96" s="3"/>
      <c r="Z96" s="57"/>
      <c r="AA96" s="199"/>
      <c r="AB96" s="16"/>
      <c r="AC96" s="207"/>
      <c r="AD96" s="16"/>
      <c r="AF96" s="3"/>
      <c r="AG96" s="1"/>
      <c r="AH96" s="16"/>
      <c r="AJ96" s="16"/>
      <c r="AL96" s="16"/>
      <c r="AM96" s="1"/>
      <c r="AN96" s="1"/>
      <c r="AO96" s="1"/>
      <c r="AP96" s="1"/>
      <c r="AQ96" s="1"/>
      <c r="AR96" s="1"/>
      <c r="AS96" s="1"/>
      <c r="AT96" s="14"/>
    </row>
    <row r="97" spans="7:46" ht="15">
      <c r="G97" s="14"/>
      <c r="H97" s="14"/>
      <c r="I97" s="14"/>
      <c r="J97" s="75"/>
      <c r="K97" s="161"/>
      <c r="L97" s="75"/>
      <c r="M97" s="75"/>
      <c r="N97" s="57"/>
      <c r="P97" s="307"/>
      <c r="Q97" s="307"/>
      <c r="R97" s="307"/>
      <c r="S97" s="307"/>
      <c r="T97" s="307"/>
      <c r="W97" s="3"/>
      <c r="X97" s="3"/>
      <c r="Y97" s="3"/>
      <c r="Z97" s="57"/>
      <c r="AA97" s="199"/>
      <c r="AB97" s="16"/>
      <c r="AC97" s="207"/>
      <c r="AD97" s="16"/>
      <c r="AF97" s="3"/>
      <c r="AG97" s="1"/>
      <c r="AH97" s="16"/>
      <c r="AJ97" s="16"/>
      <c r="AL97" s="16"/>
      <c r="AM97" s="1"/>
      <c r="AN97" s="1"/>
      <c r="AO97" s="1"/>
      <c r="AP97" s="1"/>
      <c r="AQ97" s="1"/>
      <c r="AR97" s="1"/>
      <c r="AS97" s="1"/>
      <c r="AT97" s="14"/>
    </row>
    <row r="98" spans="7:46" ht="15">
      <c r="G98" s="14"/>
      <c r="H98" s="14"/>
      <c r="I98" s="14"/>
      <c r="J98" s="75"/>
      <c r="K98" s="161"/>
      <c r="L98" s="75"/>
      <c r="M98" s="75"/>
      <c r="N98" s="57"/>
      <c r="P98" s="307"/>
      <c r="Q98" s="307"/>
      <c r="R98" s="307"/>
      <c r="S98" s="307"/>
      <c r="T98" s="307"/>
      <c r="W98" s="3"/>
      <c r="X98" s="3"/>
      <c r="Y98" s="3"/>
      <c r="Z98" s="57"/>
      <c r="AA98" s="199"/>
      <c r="AB98" s="16"/>
      <c r="AC98" s="207"/>
      <c r="AD98" s="16"/>
      <c r="AF98" s="3"/>
      <c r="AG98" s="1"/>
      <c r="AH98" s="16"/>
      <c r="AJ98" s="16"/>
      <c r="AL98" s="16"/>
      <c r="AM98" s="1"/>
      <c r="AN98" s="1"/>
      <c r="AO98" s="1"/>
      <c r="AP98" s="1"/>
      <c r="AQ98" s="1"/>
      <c r="AR98" s="1"/>
      <c r="AS98" s="1"/>
      <c r="AT98" s="14"/>
    </row>
    <row r="99" spans="7:46" ht="15">
      <c r="G99" s="14"/>
      <c r="H99" s="14"/>
      <c r="I99" s="14"/>
      <c r="J99" s="75"/>
      <c r="K99" s="161"/>
      <c r="L99" s="75"/>
      <c r="M99" s="75"/>
      <c r="N99" s="57"/>
      <c r="P99" s="307"/>
      <c r="Q99" s="307"/>
      <c r="R99" s="307"/>
      <c r="S99" s="307"/>
      <c r="T99" s="307"/>
      <c r="W99" s="3"/>
      <c r="X99" s="3"/>
      <c r="Y99" s="3"/>
      <c r="Z99" s="57"/>
      <c r="AA99" s="199"/>
      <c r="AB99" s="16"/>
      <c r="AC99" s="207"/>
      <c r="AD99" s="16"/>
      <c r="AF99" s="3"/>
      <c r="AG99" s="1"/>
      <c r="AH99" s="16"/>
      <c r="AJ99" s="16"/>
      <c r="AL99" s="16"/>
      <c r="AM99" s="1"/>
      <c r="AN99" s="1"/>
      <c r="AO99" s="1"/>
      <c r="AP99" s="1"/>
      <c r="AQ99" s="1"/>
      <c r="AR99" s="1"/>
      <c r="AS99" s="1"/>
      <c r="AT99" s="14"/>
    </row>
    <row r="100" spans="7:46" ht="15">
      <c r="G100" s="14"/>
      <c r="H100" s="14"/>
      <c r="I100" s="14"/>
      <c r="J100" s="75"/>
      <c r="K100" s="161"/>
      <c r="L100" s="75"/>
      <c r="M100" s="75"/>
      <c r="N100" s="57"/>
      <c r="P100" s="307"/>
      <c r="Q100" s="307"/>
      <c r="R100" s="307"/>
      <c r="S100" s="307"/>
      <c r="T100" s="307"/>
      <c r="W100" s="3"/>
      <c r="X100" s="3"/>
      <c r="Y100" s="3"/>
      <c r="Z100" s="57"/>
      <c r="AA100" s="199"/>
      <c r="AB100" s="16"/>
      <c r="AC100" s="207"/>
      <c r="AD100" s="16"/>
      <c r="AF100" s="3"/>
      <c r="AG100" s="1"/>
      <c r="AH100" s="16"/>
      <c r="AJ100" s="16"/>
      <c r="AL100" s="16"/>
      <c r="AM100" s="1"/>
      <c r="AN100" s="1"/>
      <c r="AO100" s="1"/>
      <c r="AP100" s="1"/>
      <c r="AQ100" s="1"/>
      <c r="AR100" s="1"/>
      <c r="AS100" s="1"/>
      <c r="AT100" s="14"/>
    </row>
    <row r="101" spans="7:46" ht="15">
      <c r="G101" s="14"/>
      <c r="H101" s="14"/>
      <c r="I101" s="14"/>
      <c r="J101" s="75"/>
      <c r="K101" s="161"/>
      <c r="L101" s="75"/>
      <c r="M101" s="75"/>
      <c r="N101" s="57"/>
      <c r="P101" s="307"/>
      <c r="Q101" s="307"/>
      <c r="R101" s="307"/>
      <c r="S101" s="307"/>
      <c r="T101" s="307"/>
      <c r="W101" s="3"/>
      <c r="X101" s="3"/>
      <c r="Y101" s="3"/>
      <c r="Z101" s="57"/>
      <c r="AA101" s="199"/>
      <c r="AB101" s="16"/>
      <c r="AC101" s="207"/>
      <c r="AD101" s="16"/>
      <c r="AF101" s="3"/>
      <c r="AG101" s="1"/>
      <c r="AH101" s="16"/>
      <c r="AJ101" s="16"/>
      <c r="AL101" s="16"/>
      <c r="AM101" s="1"/>
      <c r="AN101" s="1"/>
      <c r="AO101" s="1"/>
      <c r="AP101" s="1"/>
      <c r="AQ101" s="1"/>
      <c r="AR101" s="1"/>
      <c r="AS101" s="1"/>
      <c r="AT101" s="14"/>
    </row>
    <row r="102" spans="7:46" ht="15">
      <c r="G102" s="14"/>
      <c r="H102" s="14"/>
      <c r="I102" s="14"/>
      <c r="J102" s="75"/>
      <c r="K102" s="161"/>
      <c r="L102" s="75"/>
      <c r="M102" s="75"/>
      <c r="N102" s="57"/>
      <c r="P102" s="307"/>
      <c r="Q102" s="307"/>
      <c r="R102" s="307"/>
      <c r="S102" s="307"/>
      <c r="T102" s="307"/>
      <c r="W102" s="3"/>
      <c r="X102" s="3"/>
      <c r="Y102" s="3"/>
      <c r="Z102" s="57"/>
      <c r="AA102" s="199"/>
      <c r="AB102" s="16"/>
      <c r="AC102" s="207"/>
      <c r="AD102" s="16"/>
      <c r="AF102" s="3"/>
      <c r="AG102" s="1"/>
      <c r="AH102" s="16"/>
      <c r="AJ102" s="16"/>
      <c r="AL102" s="16"/>
      <c r="AM102" s="1"/>
      <c r="AN102" s="1"/>
      <c r="AO102" s="1"/>
      <c r="AP102" s="1"/>
      <c r="AQ102" s="1"/>
      <c r="AR102" s="1"/>
      <c r="AS102" s="1"/>
      <c r="AT102" s="14"/>
    </row>
    <row r="103" spans="7:46" ht="15">
      <c r="G103" s="14"/>
      <c r="H103" s="14"/>
      <c r="I103" s="14"/>
      <c r="J103" s="75"/>
      <c r="K103" s="161"/>
      <c r="L103" s="75"/>
      <c r="M103" s="75"/>
      <c r="N103" s="57"/>
      <c r="P103" s="307"/>
      <c r="Q103" s="307"/>
      <c r="R103" s="307"/>
      <c r="S103" s="307"/>
      <c r="T103" s="307"/>
      <c r="W103" s="3"/>
      <c r="X103" s="3"/>
      <c r="Y103" s="3"/>
      <c r="Z103" s="57"/>
      <c r="AA103" s="199"/>
      <c r="AB103" s="16"/>
      <c r="AC103" s="207"/>
      <c r="AD103" s="16"/>
      <c r="AF103" s="3"/>
      <c r="AG103" s="1"/>
      <c r="AH103" s="16"/>
      <c r="AJ103" s="16"/>
      <c r="AL103" s="16"/>
      <c r="AM103" s="1"/>
      <c r="AN103" s="1"/>
      <c r="AO103" s="1"/>
      <c r="AP103" s="1"/>
      <c r="AQ103" s="1"/>
      <c r="AR103" s="1"/>
      <c r="AS103" s="1"/>
      <c r="AT103" s="14"/>
    </row>
    <row r="104" spans="7:46" ht="15">
      <c r="G104" s="14"/>
      <c r="H104" s="14"/>
      <c r="I104" s="14"/>
      <c r="J104" s="75"/>
      <c r="K104" s="161"/>
      <c r="L104" s="75"/>
      <c r="M104" s="75"/>
      <c r="N104" s="57"/>
      <c r="P104" s="307"/>
      <c r="Q104" s="307"/>
      <c r="R104" s="307"/>
      <c r="S104" s="307"/>
      <c r="T104" s="307"/>
      <c r="W104" s="3"/>
      <c r="X104" s="3"/>
      <c r="Y104" s="3"/>
      <c r="Z104" s="57"/>
      <c r="AA104" s="199"/>
      <c r="AB104" s="16"/>
      <c r="AC104" s="207"/>
      <c r="AD104" s="16"/>
      <c r="AF104" s="3"/>
      <c r="AG104" s="1"/>
      <c r="AH104" s="16"/>
      <c r="AJ104" s="16"/>
      <c r="AL104" s="16"/>
      <c r="AM104" s="1"/>
      <c r="AN104" s="1"/>
      <c r="AO104" s="1"/>
      <c r="AP104" s="1"/>
      <c r="AQ104" s="1"/>
      <c r="AR104" s="1"/>
      <c r="AS104" s="1"/>
      <c r="AT104" s="14"/>
    </row>
    <row r="105" spans="7:46" ht="15">
      <c r="G105" s="14"/>
      <c r="H105" s="14"/>
      <c r="I105" s="14"/>
      <c r="J105" s="75"/>
      <c r="K105" s="161"/>
      <c r="L105" s="75"/>
      <c r="M105" s="75"/>
      <c r="N105" s="57"/>
      <c r="P105" s="307"/>
      <c r="Q105" s="307"/>
      <c r="R105" s="307"/>
      <c r="S105" s="307"/>
      <c r="T105" s="307"/>
      <c r="W105" s="3"/>
      <c r="X105" s="3"/>
      <c r="Y105" s="3"/>
      <c r="Z105" s="57"/>
      <c r="AA105" s="199"/>
      <c r="AB105" s="16"/>
      <c r="AC105" s="207"/>
      <c r="AD105" s="16"/>
      <c r="AF105" s="3"/>
      <c r="AG105" s="1"/>
      <c r="AH105" s="16"/>
      <c r="AJ105" s="16"/>
      <c r="AL105" s="16"/>
      <c r="AM105" s="1"/>
      <c r="AN105" s="1"/>
      <c r="AO105" s="1"/>
      <c r="AP105" s="1"/>
      <c r="AQ105" s="1"/>
      <c r="AR105" s="1"/>
      <c r="AS105" s="1"/>
      <c r="AT105" s="14"/>
    </row>
    <row r="106" spans="7:46" ht="15">
      <c r="G106" s="14"/>
      <c r="H106" s="14"/>
      <c r="I106" s="14"/>
      <c r="J106" s="75"/>
      <c r="K106" s="161"/>
      <c r="L106" s="75"/>
      <c r="M106" s="75"/>
      <c r="N106" s="57"/>
      <c r="P106" s="307"/>
      <c r="Q106" s="307"/>
      <c r="R106" s="307"/>
      <c r="S106" s="307"/>
      <c r="T106" s="307"/>
      <c r="W106" s="3"/>
      <c r="X106" s="3"/>
      <c r="Y106" s="3"/>
      <c r="Z106" s="57"/>
      <c r="AA106" s="199"/>
      <c r="AB106" s="16"/>
      <c r="AC106" s="207"/>
      <c r="AD106" s="16"/>
      <c r="AF106" s="3"/>
      <c r="AG106" s="1"/>
      <c r="AH106" s="16"/>
      <c r="AJ106" s="16"/>
      <c r="AL106" s="16"/>
      <c r="AM106" s="1"/>
      <c r="AN106" s="1"/>
      <c r="AO106" s="1"/>
      <c r="AP106" s="1"/>
      <c r="AQ106" s="1"/>
      <c r="AR106" s="1"/>
      <c r="AS106" s="1"/>
      <c r="AT106" s="14"/>
    </row>
    <row r="107" spans="7:46" ht="15">
      <c r="G107" s="14"/>
      <c r="H107" s="14"/>
      <c r="I107" s="14"/>
      <c r="J107" s="75"/>
      <c r="K107" s="161"/>
      <c r="L107" s="75"/>
      <c r="M107" s="75"/>
      <c r="N107" s="57"/>
      <c r="P107" s="307"/>
      <c r="Q107" s="307"/>
      <c r="R107" s="307"/>
      <c r="S107" s="307"/>
      <c r="T107" s="307"/>
      <c r="W107" s="3"/>
      <c r="X107" s="3"/>
      <c r="Y107" s="3"/>
      <c r="Z107" s="57"/>
      <c r="AA107" s="199"/>
      <c r="AB107" s="16"/>
      <c r="AC107" s="207"/>
      <c r="AD107" s="16"/>
      <c r="AF107" s="3"/>
      <c r="AG107" s="1"/>
      <c r="AH107" s="16"/>
      <c r="AJ107" s="16"/>
      <c r="AL107" s="16"/>
      <c r="AM107" s="1"/>
      <c r="AN107" s="1"/>
      <c r="AO107" s="1"/>
      <c r="AP107" s="1"/>
      <c r="AQ107" s="1"/>
      <c r="AR107" s="1"/>
      <c r="AS107" s="1"/>
      <c r="AT107" s="14"/>
    </row>
    <row r="108" spans="7:46" ht="15">
      <c r="G108" s="14"/>
      <c r="H108" s="14"/>
      <c r="I108" s="14"/>
      <c r="J108" s="75"/>
      <c r="K108" s="161"/>
      <c r="L108" s="75"/>
      <c r="M108" s="75"/>
      <c r="N108" s="57"/>
      <c r="P108" s="307"/>
      <c r="Q108" s="307"/>
      <c r="R108" s="307"/>
      <c r="S108" s="307"/>
      <c r="T108" s="307"/>
      <c r="W108" s="3"/>
      <c r="X108" s="3"/>
      <c r="Y108" s="3"/>
      <c r="Z108" s="57"/>
      <c r="AA108" s="199"/>
      <c r="AB108" s="16"/>
      <c r="AC108" s="207"/>
      <c r="AD108" s="16"/>
      <c r="AF108" s="3"/>
      <c r="AG108" s="1"/>
      <c r="AH108" s="16"/>
      <c r="AJ108" s="16"/>
      <c r="AL108" s="16"/>
      <c r="AM108" s="1"/>
      <c r="AN108" s="1"/>
      <c r="AO108" s="1"/>
      <c r="AP108" s="1"/>
      <c r="AQ108" s="1"/>
      <c r="AR108" s="1"/>
      <c r="AS108" s="1"/>
      <c r="AT108" s="14"/>
    </row>
    <row r="109" spans="7:46" ht="15">
      <c r="G109" s="14"/>
      <c r="H109" s="14"/>
      <c r="I109" s="14"/>
      <c r="J109" s="75"/>
      <c r="K109" s="161"/>
      <c r="L109" s="75"/>
      <c r="M109" s="75"/>
      <c r="N109" s="57"/>
      <c r="P109" s="307"/>
      <c r="Q109" s="307"/>
      <c r="R109" s="307"/>
      <c r="S109" s="307"/>
      <c r="T109" s="307"/>
      <c r="W109" s="3"/>
      <c r="X109" s="3"/>
      <c r="Y109" s="3"/>
      <c r="Z109" s="57"/>
      <c r="AA109" s="199"/>
      <c r="AB109" s="16"/>
      <c r="AC109" s="207"/>
      <c r="AD109" s="16"/>
      <c r="AF109" s="3"/>
      <c r="AG109" s="1"/>
      <c r="AH109" s="16"/>
      <c r="AJ109" s="16"/>
      <c r="AL109" s="16"/>
      <c r="AM109" s="1"/>
      <c r="AN109" s="1"/>
      <c r="AO109" s="1"/>
      <c r="AP109" s="1"/>
      <c r="AQ109" s="1"/>
      <c r="AR109" s="1"/>
      <c r="AS109" s="1"/>
      <c r="AT109" s="14"/>
    </row>
    <row r="110" spans="7:46" ht="15">
      <c r="G110" s="14"/>
      <c r="H110" s="14"/>
      <c r="I110" s="14"/>
      <c r="J110" s="75"/>
      <c r="K110" s="161"/>
      <c r="L110" s="75"/>
      <c r="M110" s="75"/>
      <c r="N110" s="161"/>
      <c r="O110" s="161"/>
      <c r="P110" s="307"/>
      <c r="Q110" s="307"/>
      <c r="R110" s="307"/>
      <c r="S110" s="307"/>
      <c r="T110" s="307"/>
      <c r="U110" s="161"/>
      <c r="V110" s="14"/>
      <c r="W110" s="14"/>
      <c r="X110" s="14"/>
      <c r="Y110" s="14"/>
      <c r="Z110" s="161"/>
      <c r="AA110" s="161"/>
      <c r="AB110" s="75"/>
      <c r="AC110" s="75"/>
      <c r="AD110" s="75"/>
      <c r="AE110" s="161"/>
      <c r="AF110" s="14"/>
      <c r="AG110" s="14"/>
      <c r="AH110" s="75"/>
      <c r="AI110" s="75"/>
      <c r="AJ110" s="75"/>
      <c r="AK110" s="161"/>
      <c r="AL110" s="75"/>
      <c r="AM110" s="14"/>
      <c r="AN110" s="14"/>
      <c r="AO110" s="14"/>
      <c r="AP110" s="14"/>
      <c r="AQ110" s="14"/>
      <c r="AR110" s="14"/>
      <c r="AS110" s="14"/>
      <c r="AT110" s="14"/>
    </row>
    <row r="111" spans="7:46" ht="15">
      <c r="G111" s="14"/>
      <c r="H111" s="14"/>
      <c r="I111" s="14"/>
      <c r="J111" s="75"/>
      <c r="K111" s="161"/>
      <c r="L111" s="75"/>
      <c r="M111" s="75"/>
      <c r="N111" s="161"/>
      <c r="O111" s="161"/>
      <c r="P111" s="307"/>
      <c r="Q111" s="307"/>
      <c r="R111" s="307"/>
      <c r="S111" s="307"/>
      <c r="T111" s="307"/>
      <c r="U111" s="161"/>
      <c r="V111" s="14"/>
      <c r="W111" s="14"/>
      <c r="X111" s="14"/>
      <c r="Y111" s="14"/>
      <c r="Z111" s="161"/>
      <c r="AA111" s="161"/>
      <c r="AB111" s="75"/>
      <c r="AC111" s="75"/>
      <c r="AD111" s="75"/>
      <c r="AE111" s="161"/>
      <c r="AF111" s="14"/>
      <c r="AG111" s="14"/>
      <c r="AH111" s="75"/>
      <c r="AI111" s="75"/>
      <c r="AJ111" s="75"/>
      <c r="AK111" s="161"/>
      <c r="AL111" s="75"/>
      <c r="AM111" s="14"/>
      <c r="AN111" s="14"/>
      <c r="AO111" s="14"/>
      <c r="AP111" s="14"/>
      <c r="AQ111" s="14"/>
      <c r="AR111" s="14"/>
      <c r="AS111" s="14"/>
      <c r="AT111" s="14"/>
    </row>
    <row r="112" spans="7:46" ht="15">
      <c r="G112" s="14"/>
      <c r="H112" s="14"/>
      <c r="I112" s="14"/>
      <c r="J112" s="75"/>
      <c r="K112" s="161"/>
      <c r="L112" s="75"/>
      <c r="M112" s="75"/>
      <c r="N112" s="161"/>
      <c r="O112" s="161"/>
      <c r="P112" s="307"/>
      <c r="Q112" s="307"/>
      <c r="R112" s="307"/>
      <c r="S112" s="307"/>
      <c r="T112" s="307"/>
      <c r="U112" s="161"/>
      <c r="V112" s="14"/>
      <c r="W112" s="14"/>
      <c r="X112" s="14"/>
      <c r="Y112" s="14"/>
      <c r="Z112" s="161"/>
      <c r="AA112" s="161"/>
      <c r="AB112" s="75"/>
      <c r="AC112" s="75"/>
      <c r="AD112" s="75"/>
      <c r="AE112" s="161"/>
      <c r="AF112" s="14"/>
      <c r="AG112" s="14"/>
      <c r="AH112" s="75"/>
      <c r="AI112" s="75"/>
      <c r="AJ112" s="75"/>
      <c r="AK112" s="161"/>
      <c r="AL112" s="75"/>
      <c r="AM112" s="14"/>
      <c r="AN112" s="14"/>
      <c r="AO112" s="14"/>
      <c r="AP112" s="14"/>
      <c r="AQ112" s="14"/>
      <c r="AR112" s="14"/>
      <c r="AS112" s="14"/>
      <c r="AT112" s="14"/>
    </row>
    <row r="113" spans="7:46" ht="15">
      <c r="G113" s="14"/>
      <c r="H113" s="14"/>
      <c r="I113" s="14"/>
      <c r="J113" s="75"/>
      <c r="K113" s="161"/>
      <c r="L113" s="75"/>
      <c r="M113" s="75"/>
      <c r="N113" s="161"/>
      <c r="O113" s="161"/>
      <c r="P113" s="307"/>
      <c r="Q113" s="307"/>
      <c r="R113" s="307"/>
      <c r="S113" s="307"/>
      <c r="T113" s="307"/>
      <c r="U113" s="161"/>
      <c r="V113" s="14"/>
      <c r="W113" s="14"/>
      <c r="X113" s="14"/>
      <c r="Y113" s="14"/>
      <c r="Z113" s="161"/>
      <c r="AA113" s="161"/>
      <c r="AB113" s="75"/>
      <c r="AC113" s="75"/>
      <c r="AD113" s="75"/>
      <c r="AE113" s="161"/>
      <c r="AF113" s="14"/>
      <c r="AG113" s="14"/>
      <c r="AH113" s="75"/>
      <c r="AI113" s="75"/>
      <c r="AJ113" s="75"/>
      <c r="AK113" s="161"/>
      <c r="AL113" s="75"/>
      <c r="AM113" s="14"/>
      <c r="AN113" s="14"/>
      <c r="AO113" s="14"/>
      <c r="AP113" s="14"/>
      <c r="AQ113" s="14"/>
      <c r="AR113" s="14"/>
      <c r="AS113" s="14"/>
      <c r="AT113" s="14"/>
    </row>
    <row r="114" spans="7:46" ht="15">
      <c r="G114" s="14"/>
      <c r="H114" s="14"/>
      <c r="I114" s="14"/>
      <c r="J114" s="75"/>
      <c r="K114" s="161"/>
      <c r="L114" s="75"/>
      <c r="M114" s="75"/>
      <c r="N114" s="161"/>
      <c r="O114" s="161"/>
      <c r="P114" s="307"/>
      <c r="Q114" s="307"/>
      <c r="R114" s="307"/>
      <c r="S114" s="307"/>
      <c r="T114" s="307"/>
      <c r="U114" s="161"/>
      <c r="V114" s="14"/>
      <c r="W114" s="14"/>
      <c r="X114" s="14"/>
      <c r="Y114" s="14"/>
      <c r="Z114" s="161"/>
      <c r="AA114" s="161"/>
      <c r="AB114" s="75"/>
      <c r="AC114" s="75"/>
      <c r="AD114" s="75"/>
      <c r="AE114" s="161"/>
      <c r="AF114" s="14"/>
      <c r="AG114" s="14"/>
      <c r="AH114" s="75"/>
      <c r="AI114" s="75"/>
      <c r="AJ114" s="75"/>
      <c r="AK114" s="161"/>
      <c r="AL114" s="75"/>
      <c r="AM114" s="14"/>
      <c r="AN114" s="14"/>
      <c r="AO114" s="14"/>
      <c r="AP114" s="14"/>
      <c r="AQ114" s="14"/>
      <c r="AR114" s="14"/>
      <c r="AS114" s="14"/>
      <c r="AT114" s="14"/>
    </row>
    <row r="115" spans="7:46" ht="15">
      <c r="G115" s="14"/>
      <c r="H115" s="14"/>
      <c r="I115" s="14"/>
      <c r="J115" s="75"/>
      <c r="K115" s="161"/>
      <c r="L115" s="75"/>
      <c r="M115" s="75"/>
      <c r="N115" s="161"/>
      <c r="O115" s="161"/>
      <c r="P115" s="307"/>
      <c r="Q115" s="307"/>
      <c r="R115" s="307"/>
      <c r="S115" s="307"/>
      <c r="T115" s="307"/>
      <c r="U115" s="161"/>
      <c r="V115" s="14"/>
      <c r="W115" s="14"/>
      <c r="X115" s="14"/>
      <c r="Y115" s="14"/>
      <c r="Z115" s="161"/>
      <c r="AA115" s="161"/>
      <c r="AB115" s="75"/>
      <c r="AC115" s="75"/>
      <c r="AD115" s="75"/>
      <c r="AE115" s="161"/>
      <c r="AF115" s="14"/>
      <c r="AG115" s="14"/>
      <c r="AH115" s="75"/>
      <c r="AI115" s="75"/>
      <c r="AJ115" s="75"/>
      <c r="AK115" s="161"/>
      <c r="AL115" s="75"/>
      <c r="AM115" s="14"/>
      <c r="AN115" s="14"/>
      <c r="AO115" s="14"/>
      <c r="AP115" s="14"/>
      <c r="AQ115" s="14"/>
      <c r="AR115" s="14"/>
      <c r="AS115" s="14"/>
      <c r="AT115" s="14"/>
    </row>
    <row r="116" spans="7:46" ht="15">
      <c r="G116" s="14"/>
      <c r="H116" s="14"/>
      <c r="I116" s="14"/>
      <c r="J116" s="75"/>
      <c r="K116" s="161"/>
      <c r="L116" s="75"/>
      <c r="M116" s="75"/>
      <c r="N116" s="161"/>
      <c r="O116" s="161"/>
      <c r="P116" s="307"/>
      <c r="Q116" s="307"/>
      <c r="R116" s="307"/>
      <c r="S116" s="307"/>
      <c r="T116" s="307"/>
      <c r="U116" s="161"/>
      <c r="V116" s="14"/>
      <c r="W116" s="14"/>
      <c r="X116" s="14"/>
      <c r="Y116" s="14"/>
      <c r="Z116" s="161"/>
      <c r="AA116" s="161"/>
      <c r="AB116" s="75"/>
      <c r="AC116" s="75"/>
      <c r="AD116" s="75"/>
      <c r="AE116" s="161"/>
      <c r="AF116" s="14"/>
      <c r="AG116" s="14"/>
      <c r="AH116" s="75"/>
      <c r="AI116" s="75"/>
      <c r="AJ116" s="75"/>
      <c r="AK116" s="161"/>
      <c r="AL116" s="75"/>
      <c r="AM116" s="14"/>
      <c r="AN116" s="14"/>
      <c r="AO116" s="14"/>
      <c r="AP116" s="14"/>
      <c r="AQ116" s="14"/>
      <c r="AR116" s="14"/>
      <c r="AS116" s="14"/>
      <c r="AT116" s="14"/>
    </row>
    <row r="117" spans="7:46" ht="15">
      <c r="G117" s="14"/>
      <c r="H117" s="14"/>
      <c r="I117" s="14"/>
      <c r="J117" s="75"/>
      <c r="K117" s="161"/>
      <c r="L117" s="75"/>
      <c r="M117" s="75"/>
      <c r="N117" s="161"/>
      <c r="O117" s="161"/>
      <c r="P117" s="307"/>
      <c r="Q117" s="307"/>
      <c r="R117" s="307"/>
      <c r="S117" s="307"/>
      <c r="T117" s="307"/>
      <c r="U117" s="161"/>
      <c r="V117" s="14"/>
      <c r="W117" s="14"/>
      <c r="X117" s="14"/>
      <c r="Y117" s="14"/>
      <c r="Z117" s="161"/>
      <c r="AA117" s="161"/>
      <c r="AB117" s="75"/>
      <c r="AC117" s="75"/>
      <c r="AD117" s="75"/>
      <c r="AE117" s="161"/>
      <c r="AF117" s="14"/>
      <c r="AG117" s="14"/>
      <c r="AH117" s="75"/>
      <c r="AI117" s="75"/>
      <c r="AJ117" s="75"/>
      <c r="AK117" s="161"/>
      <c r="AL117" s="75"/>
      <c r="AM117" s="14"/>
      <c r="AN117" s="14"/>
      <c r="AO117" s="14"/>
      <c r="AP117" s="14"/>
      <c r="AQ117" s="14"/>
      <c r="AR117" s="14"/>
      <c r="AS117" s="14"/>
      <c r="AT117" s="14"/>
    </row>
    <row r="118" spans="7:46" ht="15">
      <c r="G118" s="14"/>
      <c r="H118" s="14"/>
      <c r="I118" s="14"/>
      <c r="J118" s="75"/>
      <c r="K118" s="161"/>
      <c r="L118" s="75"/>
      <c r="M118" s="75"/>
      <c r="N118" s="161"/>
      <c r="O118" s="161"/>
      <c r="P118" s="307"/>
      <c r="Q118" s="307"/>
      <c r="R118" s="307"/>
      <c r="S118" s="307"/>
      <c r="T118" s="307"/>
      <c r="U118" s="161"/>
      <c r="V118" s="14"/>
      <c r="W118" s="14"/>
      <c r="X118" s="14"/>
      <c r="Y118" s="14"/>
      <c r="Z118" s="161"/>
      <c r="AA118" s="161"/>
      <c r="AB118" s="75"/>
      <c r="AC118" s="75"/>
      <c r="AD118" s="75"/>
      <c r="AE118" s="161"/>
      <c r="AF118" s="14"/>
      <c r="AG118" s="14"/>
      <c r="AH118" s="75"/>
      <c r="AI118" s="75"/>
      <c r="AJ118" s="75"/>
      <c r="AK118" s="161"/>
      <c r="AL118" s="75"/>
      <c r="AM118" s="14"/>
      <c r="AN118" s="14"/>
      <c r="AO118" s="14"/>
      <c r="AP118" s="14"/>
      <c r="AQ118" s="14"/>
      <c r="AR118" s="14"/>
      <c r="AS118" s="14"/>
      <c r="AT118" s="14"/>
    </row>
    <row r="119" spans="7:46" ht="15">
      <c r="G119" s="14"/>
      <c r="H119" s="14"/>
      <c r="I119" s="14"/>
      <c r="J119" s="75"/>
      <c r="K119" s="161"/>
      <c r="L119" s="75"/>
      <c r="M119" s="75"/>
      <c r="N119" s="161"/>
      <c r="O119" s="161"/>
      <c r="P119" s="307"/>
      <c r="Q119" s="307"/>
      <c r="R119" s="307"/>
      <c r="S119" s="307"/>
      <c r="T119" s="307"/>
      <c r="U119" s="161"/>
      <c r="V119" s="14"/>
      <c r="W119" s="14"/>
      <c r="X119" s="14"/>
      <c r="Y119" s="14"/>
      <c r="Z119" s="161"/>
      <c r="AA119" s="161"/>
      <c r="AB119" s="75"/>
      <c r="AC119" s="75"/>
      <c r="AD119" s="75"/>
      <c r="AE119" s="161"/>
      <c r="AF119" s="14"/>
      <c r="AG119" s="14"/>
      <c r="AH119" s="75"/>
      <c r="AI119" s="75"/>
      <c r="AJ119" s="75"/>
      <c r="AK119" s="161"/>
      <c r="AL119" s="75"/>
      <c r="AM119" s="14"/>
      <c r="AN119" s="14"/>
      <c r="AO119" s="14"/>
      <c r="AP119" s="14"/>
      <c r="AQ119" s="14"/>
      <c r="AR119" s="14"/>
      <c r="AS119" s="14"/>
      <c r="AT119" s="14"/>
    </row>
    <row r="120" spans="7:46" ht="15">
      <c r="G120" s="14"/>
      <c r="H120" s="14"/>
      <c r="I120" s="14"/>
      <c r="J120" s="75"/>
      <c r="K120" s="161"/>
      <c r="L120" s="75"/>
      <c r="M120" s="75"/>
      <c r="N120" s="161"/>
      <c r="O120" s="161"/>
      <c r="P120" s="307"/>
      <c r="Q120" s="307"/>
      <c r="R120" s="307"/>
      <c r="S120" s="307"/>
      <c r="T120" s="307"/>
      <c r="U120" s="161"/>
      <c r="V120" s="14"/>
      <c r="W120" s="14"/>
      <c r="X120" s="14"/>
      <c r="Y120" s="14"/>
      <c r="Z120" s="161"/>
      <c r="AA120" s="161"/>
      <c r="AB120" s="75"/>
      <c r="AC120" s="75"/>
      <c r="AD120" s="75"/>
      <c r="AE120" s="161"/>
      <c r="AF120" s="14"/>
      <c r="AG120" s="14"/>
      <c r="AH120" s="75"/>
      <c r="AI120" s="75"/>
      <c r="AJ120" s="75"/>
      <c r="AK120" s="161"/>
      <c r="AL120" s="75"/>
      <c r="AM120" s="14"/>
      <c r="AN120" s="14"/>
      <c r="AO120" s="14"/>
      <c r="AP120" s="14"/>
      <c r="AQ120" s="14"/>
      <c r="AR120" s="14"/>
      <c r="AS120" s="14"/>
      <c r="AT120" s="14"/>
    </row>
    <row r="121" spans="7:46" ht="15">
      <c r="G121" s="14"/>
      <c r="H121" s="14"/>
      <c r="I121" s="14"/>
      <c r="J121" s="75"/>
      <c r="K121" s="161"/>
      <c r="L121" s="75"/>
      <c r="M121" s="75"/>
      <c r="N121" s="161"/>
      <c r="O121" s="161"/>
      <c r="P121" s="307"/>
      <c r="Q121" s="307"/>
      <c r="R121" s="307"/>
      <c r="S121" s="307"/>
      <c r="T121" s="307"/>
      <c r="U121" s="161"/>
      <c r="V121" s="14"/>
      <c r="W121" s="14"/>
      <c r="X121" s="14"/>
      <c r="Y121" s="14"/>
      <c r="Z121" s="161"/>
      <c r="AA121" s="161"/>
      <c r="AB121" s="75"/>
      <c r="AC121" s="75"/>
      <c r="AD121" s="75"/>
      <c r="AE121" s="161"/>
      <c r="AF121" s="14"/>
      <c r="AG121" s="14"/>
      <c r="AH121" s="75"/>
      <c r="AI121" s="75"/>
      <c r="AJ121" s="75"/>
      <c r="AK121" s="161"/>
      <c r="AL121" s="75"/>
      <c r="AM121" s="14"/>
      <c r="AN121" s="14"/>
      <c r="AO121" s="14"/>
      <c r="AP121" s="14"/>
      <c r="AQ121" s="14"/>
      <c r="AR121" s="14"/>
      <c r="AS121" s="14"/>
      <c r="AT121" s="14"/>
    </row>
    <row r="122" spans="7:46" ht="15">
      <c r="G122" s="14"/>
      <c r="H122" s="14"/>
      <c r="I122" s="14"/>
      <c r="J122" s="75"/>
      <c r="K122" s="161"/>
      <c r="L122" s="75"/>
      <c r="M122" s="75"/>
      <c r="N122" s="161"/>
      <c r="O122" s="161"/>
      <c r="P122" s="307"/>
      <c r="Q122" s="307"/>
      <c r="R122" s="307"/>
      <c r="S122" s="307"/>
      <c r="T122" s="307"/>
      <c r="U122" s="161"/>
      <c r="V122" s="14"/>
      <c r="W122" s="14"/>
      <c r="X122" s="14"/>
      <c r="Y122" s="14"/>
      <c r="Z122" s="161"/>
      <c r="AA122" s="161"/>
      <c r="AB122" s="75"/>
      <c r="AC122" s="75"/>
      <c r="AD122" s="75"/>
      <c r="AE122" s="161"/>
      <c r="AF122" s="14"/>
      <c r="AG122" s="14"/>
      <c r="AH122" s="75"/>
      <c r="AI122" s="75"/>
      <c r="AJ122" s="75"/>
      <c r="AK122" s="161"/>
      <c r="AL122" s="75"/>
      <c r="AM122" s="14"/>
      <c r="AN122" s="14"/>
      <c r="AO122" s="14"/>
      <c r="AP122" s="14"/>
      <c r="AQ122" s="14"/>
      <c r="AR122" s="14"/>
      <c r="AS122" s="14"/>
      <c r="AT122" s="14"/>
    </row>
    <row r="123" spans="7:46" ht="15">
      <c r="G123" s="14"/>
      <c r="H123" s="14"/>
      <c r="I123" s="14"/>
      <c r="J123" s="75"/>
      <c r="K123" s="161"/>
      <c r="L123" s="75"/>
      <c r="M123" s="75"/>
      <c r="N123" s="161"/>
      <c r="O123" s="161"/>
      <c r="P123" s="307"/>
      <c r="Q123" s="307"/>
      <c r="R123" s="307"/>
      <c r="S123" s="307"/>
      <c r="T123" s="307"/>
      <c r="U123" s="161"/>
      <c r="V123" s="14"/>
      <c r="W123" s="14"/>
      <c r="X123" s="14"/>
      <c r="Y123" s="14"/>
      <c r="Z123" s="161"/>
      <c r="AA123" s="161"/>
      <c r="AB123" s="75"/>
      <c r="AC123" s="75"/>
      <c r="AD123" s="75"/>
      <c r="AE123" s="161"/>
      <c r="AF123" s="14"/>
      <c r="AG123" s="14"/>
      <c r="AH123" s="75"/>
      <c r="AI123" s="75"/>
      <c r="AJ123" s="75"/>
      <c r="AK123" s="161"/>
      <c r="AL123" s="75"/>
      <c r="AM123" s="14"/>
      <c r="AN123" s="14"/>
      <c r="AO123" s="14"/>
      <c r="AP123" s="14"/>
      <c r="AQ123" s="14"/>
      <c r="AR123" s="14"/>
      <c r="AS123" s="14"/>
      <c r="AT123" s="14"/>
    </row>
    <row r="124" spans="7:46" ht="15">
      <c r="G124" s="14"/>
      <c r="H124" s="14"/>
      <c r="I124" s="14"/>
      <c r="J124" s="75"/>
      <c r="K124" s="161"/>
      <c r="L124" s="75"/>
      <c r="M124" s="75"/>
      <c r="N124" s="161"/>
      <c r="O124" s="161"/>
      <c r="P124" s="307"/>
      <c r="Q124" s="307"/>
      <c r="R124" s="307"/>
      <c r="S124" s="307"/>
      <c r="T124" s="307"/>
      <c r="U124" s="161"/>
      <c r="V124" s="14"/>
      <c r="W124" s="14"/>
      <c r="X124" s="14"/>
      <c r="Y124" s="14"/>
      <c r="Z124" s="161"/>
      <c r="AA124" s="161"/>
      <c r="AB124" s="75"/>
      <c r="AC124" s="75"/>
      <c r="AD124" s="75"/>
      <c r="AE124" s="161"/>
      <c r="AF124" s="14"/>
      <c r="AG124" s="14"/>
      <c r="AH124" s="75"/>
      <c r="AI124" s="75"/>
      <c r="AJ124" s="75"/>
      <c r="AK124" s="161"/>
      <c r="AL124" s="75"/>
      <c r="AM124" s="14"/>
      <c r="AN124" s="14"/>
      <c r="AO124" s="14"/>
      <c r="AP124" s="14"/>
      <c r="AQ124" s="14"/>
      <c r="AR124" s="14"/>
      <c r="AS124" s="14"/>
      <c r="AT124" s="14"/>
    </row>
    <row r="125" spans="7:46" ht="15">
      <c r="G125" s="14"/>
      <c r="H125" s="14"/>
      <c r="I125" s="14"/>
      <c r="J125" s="75"/>
      <c r="K125" s="161"/>
      <c r="L125" s="75"/>
      <c r="M125" s="75"/>
      <c r="N125" s="161"/>
      <c r="O125" s="161"/>
      <c r="P125" s="307"/>
      <c r="Q125" s="307"/>
      <c r="R125" s="307"/>
      <c r="S125" s="307"/>
      <c r="T125" s="307"/>
      <c r="U125" s="161"/>
      <c r="V125" s="14"/>
      <c r="W125" s="14"/>
      <c r="X125" s="14"/>
      <c r="Y125" s="14"/>
      <c r="Z125" s="161"/>
      <c r="AA125" s="161"/>
      <c r="AB125" s="75"/>
      <c r="AC125" s="75"/>
      <c r="AD125" s="75"/>
      <c r="AE125" s="161"/>
      <c r="AF125" s="14"/>
      <c r="AG125" s="14"/>
      <c r="AH125" s="75"/>
      <c r="AI125" s="75"/>
      <c r="AJ125" s="75"/>
      <c r="AK125" s="161"/>
      <c r="AL125" s="75"/>
      <c r="AM125" s="14"/>
      <c r="AN125" s="14"/>
      <c r="AO125" s="14"/>
      <c r="AP125" s="14"/>
      <c r="AQ125" s="14"/>
      <c r="AR125" s="14"/>
      <c r="AS125" s="14"/>
      <c r="AT125" s="14"/>
    </row>
    <row r="126" spans="7:46" ht="15">
      <c r="G126" s="14"/>
      <c r="H126" s="14"/>
      <c r="I126" s="14"/>
      <c r="J126" s="75"/>
      <c r="K126" s="161"/>
      <c r="L126" s="75"/>
      <c r="M126" s="75"/>
      <c r="N126" s="161"/>
      <c r="O126" s="161"/>
      <c r="P126" s="307"/>
      <c r="Q126" s="307"/>
      <c r="R126" s="307"/>
      <c r="S126" s="307"/>
      <c r="T126" s="307"/>
      <c r="U126" s="161"/>
      <c r="V126" s="14"/>
      <c r="W126" s="14"/>
      <c r="X126" s="14"/>
      <c r="Y126" s="14"/>
      <c r="Z126" s="161"/>
      <c r="AA126" s="161"/>
      <c r="AB126" s="75"/>
      <c r="AC126" s="75"/>
      <c r="AD126" s="75"/>
      <c r="AE126" s="161"/>
      <c r="AF126" s="14"/>
      <c r="AG126" s="14"/>
      <c r="AH126" s="75"/>
      <c r="AI126" s="75"/>
      <c r="AJ126" s="75"/>
      <c r="AK126" s="161"/>
      <c r="AL126" s="75"/>
      <c r="AM126" s="14"/>
      <c r="AN126" s="14"/>
      <c r="AO126" s="14"/>
      <c r="AP126" s="14"/>
      <c r="AQ126" s="14"/>
      <c r="AR126" s="14"/>
      <c r="AS126" s="14"/>
      <c r="AT126" s="14"/>
    </row>
    <row r="127" spans="7:46" ht="15">
      <c r="G127" s="14"/>
      <c r="H127" s="14"/>
      <c r="I127" s="14"/>
      <c r="J127" s="75"/>
      <c r="K127" s="161"/>
      <c r="L127" s="75"/>
      <c r="M127" s="75"/>
      <c r="N127" s="161"/>
      <c r="O127" s="161"/>
      <c r="P127" s="307"/>
      <c r="Q127" s="307"/>
      <c r="R127" s="307"/>
      <c r="S127" s="307"/>
      <c r="T127" s="307"/>
      <c r="U127" s="161"/>
      <c r="V127" s="14"/>
      <c r="W127" s="14"/>
      <c r="X127" s="14"/>
      <c r="Y127" s="14"/>
      <c r="Z127" s="161"/>
      <c r="AA127" s="161"/>
      <c r="AB127" s="75"/>
      <c r="AC127" s="75"/>
      <c r="AD127" s="75"/>
      <c r="AE127" s="161"/>
      <c r="AF127" s="14"/>
      <c r="AG127" s="14"/>
      <c r="AH127" s="75"/>
      <c r="AI127" s="75"/>
      <c r="AJ127" s="75"/>
      <c r="AK127" s="161"/>
      <c r="AL127" s="75"/>
      <c r="AM127" s="14"/>
      <c r="AN127" s="14"/>
      <c r="AO127" s="14"/>
      <c r="AP127" s="14"/>
      <c r="AQ127" s="14"/>
      <c r="AR127" s="14"/>
      <c r="AS127" s="14"/>
      <c r="AT127" s="14"/>
    </row>
    <row r="128" spans="7:46" ht="15">
      <c r="G128" s="14"/>
      <c r="H128" s="14"/>
      <c r="I128" s="14"/>
      <c r="J128" s="75"/>
      <c r="K128" s="161"/>
      <c r="L128" s="75"/>
      <c r="M128" s="75"/>
      <c r="N128" s="161"/>
      <c r="O128" s="161"/>
      <c r="P128" s="307"/>
      <c r="Q128" s="307"/>
      <c r="R128" s="307"/>
      <c r="S128" s="307"/>
      <c r="T128" s="307"/>
      <c r="U128" s="161"/>
      <c r="V128" s="14"/>
      <c r="W128" s="14"/>
      <c r="X128" s="14"/>
      <c r="Y128" s="14"/>
      <c r="Z128" s="161"/>
      <c r="AA128" s="161"/>
      <c r="AB128" s="75"/>
      <c r="AC128" s="75"/>
      <c r="AD128" s="75"/>
      <c r="AE128" s="161"/>
      <c r="AF128" s="14"/>
      <c r="AG128" s="14"/>
      <c r="AH128" s="75"/>
      <c r="AI128" s="75"/>
      <c r="AJ128" s="75"/>
      <c r="AK128" s="161"/>
      <c r="AL128" s="75"/>
      <c r="AM128" s="14"/>
      <c r="AN128" s="14"/>
      <c r="AO128" s="14"/>
      <c r="AP128" s="14"/>
      <c r="AQ128" s="14"/>
      <c r="AR128" s="14"/>
      <c r="AS128" s="14"/>
      <c r="AT128" s="14"/>
    </row>
    <row r="129" spans="7:46" ht="15">
      <c r="G129" s="14"/>
      <c r="H129" s="14"/>
      <c r="I129" s="14"/>
      <c r="J129" s="75"/>
      <c r="K129" s="161"/>
      <c r="L129" s="75"/>
      <c r="M129" s="75"/>
      <c r="N129" s="161"/>
      <c r="O129" s="161"/>
      <c r="P129" s="307"/>
      <c r="Q129" s="307"/>
      <c r="R129" s="307"/>
      <c r="S129" s="307"/>
      <c r="T129" s="307"/>
      <c r="U129" s="161"/>
      <c r="V129" s="14"/>
      <c r="W129" s="14"/>
      <c r="X129" s="14"/>
      <c r="Y129" s="14"/>
      <c r="Z129" s="161"/>
      <c r="AA129" s="161"/>
      <c r="AB129" s="75"/>
      <c r="AC129" s="75"/>
      <c r="AD129" s="75"/>
      <c r="AE129" s="161"/>
      <c r="AF129" s="14"/>
      <c r="AG129" s="14"/>
      <c r="AH129" s="75"/>
      <c r="AI129" s="75"/>
      <c r="AJ129" s="75"/>
      <c r="AK129" s="161"/>
      <c r="AL129" s="75"/>
      <c r="AM129" s="14"/>
      <c r="AN129" s="14"/>
      <c r="AO129" s="14"/>
      <c r="AP129" s="14"/>
      <c r="AQ129" s="14"/>
      <c r="AR129" s="14"/>
      <c r="AS129" s="14"/>
      <c r="AT129" s="14"/>
    </row>
    <row r="130" spans="7:46" ht="15">
      <c r="G130" s="14"/>
      <c r="H130" s="14"/>
      <c r="I130" s="14"/>
      <c r="J130" s="75"/>
      <c r="K130" s="161"/>
      <c r="L130" s="75"/>
      <c r="M130" s="75"/>
      <c r="N130" s="161"/>
      <c r="O130" s="161"/>
      <c r="P130" s="307"/>
      <c r="Q130" s="307"/>
      <c r="R130" s="307"/>
      <c r="S130" s="307"/>
      <c r="T130" s="307"/>
      <c r="U130" s="161"/>
      <c r="V130" s="14"/>
      <c r="W130" s="14"/>
      <c r="X130" s="14"/>
      <c r="Y130" s="14"/>
      <c r="Z130" s="161"/>
      <c r="AA130" s="161"/>
      <c r="AB130" s="75"/>
      <c r="AC130" s="75"/>
      <c r="AD130" s="75"/>
      <c r="AE130" s="161"/>
      <c r="AF130" s="14"/>
      <c r="AG130" s="14"/>
      <c r="AH130" s="75"/>
      <c r="AI130" s="75"/>
      <c r="AJ130" s="75"/>
      <c r="AK130" s="161"/>
      <c r="AL130" s="75"/>
      <c r="AM130" s="14"/>
      <c r="AN130" s="14"/>
      <c r="AO130" s="14"/>
      <c r="AP130" s="14"/>
      <c r="AQ130" s="14"/>
      <c r="AR130" s="14"/>
      <c r="AS130" s="14"/>
      <c r="AT130" s="14"/>
    </row>
    <row r="131" spans="7:46" ht="15">
      <c r="G131" s="14"/>
      <c r="H131" s="14"/>
      <c r="I131" s="14"/>
      <c r="J131" s="75"/>
      <c r="K131" s="161"/>
      <c r="L131" s="75"/>
      <c r="M131" s="75"/>
      <c r="N131" s="161"/>
      <c r="O131" s="161"/>
      <c r="P131" s="307"/>
      <c r="Q131" s="307"/>
      <c r="R131" s="307"/>
      <c r="S131" s="307"/>
      <c r="T131" s="307"/>
      <c r="U131" s="161"/>
      <c r="V131" s="14"/>
      <c r="W131" s="14"/>
      <c r="X131" s="14"/>
      <c r="Y131" s="14"/>
      <c r="Z131" s="161"/>
      <c r="AA131" s="161"/>
      <c r="AB131" s="75"/>
      <c r="AC131" s="75"/>
      <c r="AD131" s="75"/>
      <c r="AE131" s="161"/>
      <c r="AF131" s="14"/>
      <c r="AG131" s="14"/>
      <c r="AH131" s="75"/>
      <c r="AI131" s="75"/>
      <c r="AJ131" s="75"/>
      <c r="AK131" s="161"/>
      <c r="AL131" s="75"/>
      <c r="AM131" s="14"/>
      <c r="AN131" s="14"/>
      <c r="AO131" s="14"/>
      <c r="AP131" s="14"/>
      <c r="AQ131" s="14"/>
      <c r="AR131" s="14"/>
      <c r="AS131" s="14"/>
      <c r="AT131" s="14"/>
    </row>
    <row r="132" spans="7:46" ht="15">
      <c r="G132" s="14"/>
      <c r="H132" s="14"/>
      <c r="I132" s="14"/>
      <c r="J132" s="75"/>
      <c r="K132" s="161"/>
      <c r="L132" s="75"/>
      <c r="M132" s="75"/>
      <c r="N132" s="161"/>
      <c r="O132" s="161"/>
      <c r="P132" s="307"/>
      <c r="Q132" s="307"/>
      <c r="R132" s="307"/>
      <c r="S132" s="307"/>
      <c r="T132" s="307"/>
      <c r="U132" s="161"/>
      <c r="V132" s="14"/>
      <c r="W132" s="14"/>
      <c r="X132" s="14"/>
      <c r="Y132" s="14"/>
      <c r="Z132" s="161"/>
      <c r="AA132" s="161"/>
      <c r="AB132" s="75"/>
      <c r="AC132" s="75"/>
      <c r="AD132" s="75"/>
      <c r="AE132" s="161"/>
      <c r="AF132" s="14"/>
      <c r="AG132" s="14"/>
      <c r="AH132" s="75"/>
      <c r="AI132" s="75"/>
      <c r="AJ132" s="75"/>
      <c r="AK132" s="161"/>
      <c r="AL132" s="75"/>
      <c r="AM132" s="14"/>
      <c r="AN132" s="14"/>
      <c r="AO132" s="14"/>
      <c r="AP132" s="14"/>
      <c r="AQ132" s="14"/>
      <c r="AR132" s="14"/>
      <c r="AS132" s="14"/>
      <c r="AT132" s="14"/>
    </row>
    <row r="133" spans="7:46" ht="15">
      <c r="G133" s="14"/>
      <c r="H133" s="14"/>
      <c r="I133" s="14"/>
      <c r="J133" s="75"/>
      <c r="K133" s="161"/>
      <c r="L133" s="75"/>
      <c r="M133" s="75"/>
      <c r="N133" s="161"/>
      <c r="O133" s="161"/>
      <c r="P133" s="307"/>
      <c r="Q133" s="307"/>
      <c r="R133" s="307"/>
      <c r="S133" s="307"/>
      <c r="T133" s="307"/>
      <c r="U133" s="161"/>
      <c r="V133" s="14"/>
      <c r="W133" s="14"/>
      <c r="X133" s="14"/>
      <c r="Y133" s="14"/>
      <c r="Z133" s="161"/>
      <c r="AA133" s="161"/>
      <c r="AB133" s="75"/>
      <c r="AC133" s="75"/>
      <c r="AD133" s="75"/>
      <c r="AE133" s="161"/>
      <c r="AF133" s="14"/>
      <c r="AG133" s="14"/>
      <c r="AH133" s="75"/>
      <c r="AI133" s="75"/>
      <c r="AJ133" s="75"/>
      <c r="AK133" s="161"/>
      <c r="AL133" s="75"/>
      <c r="AM133" s="14"/>
      <c r="AN133" s="14"/>
      <c r="AO133" s="14"/>
      <c r="AP133" s="14"/>
      <c r="AQ133" s="14"/>
      <c r="AR133" s="14"/>
      <c r="AS133" s="14"/>
      <c r="AT133" s="14"/>
    </row>
    <row r="134" spans="7:46" ht="15">
      <c r="G134" s="14"/>
      <c r="H134" s="14"/>
      <c r="I134" s="14"/>
      <c r="J134" s="75"/>
      <c r="K134" s="161"/>
      <c r="L134" s="75"/>
      <c r="M134" s="75"/>
      <c r="N134" s="161"/>
      <c r="O134" s="161"/>
      <c r="P134" s="307"/>
      <c r="Q134" s="307"/>
      <c r="R134" s="307"/>
      <c r="S134" s="307"/>
      <c r="T134" s="307"/>
      <c r="U134" s="161"/>
      <c r="V134" s="14"/>
      <c r="W134" s="14"/>
      <c r="X134" s="14"/>
      <c r="Y134" s="14"/>
      <c r="Z134" s="161"/>
      <c r="AA134" s="161"/>
      <c r="AB134" s="75"/>
      <c r="AC134" s="75"/>
      <c r="AD134" s="75"/>
      <c r="AE134" s="161"/>
      <c r="AF134" s="14"/>
      <c r="AG134" s="14"/>
      <c r="AH134" s="75"/>
      <c r="AI134" s="75"/>
      <c r="AJ134" s="75"/>
      <c r="AK134" s="161"/>
      <c r="AL134" s="75"/>
      <c r="AM134" s="14"/>
      <c r="AN134" s="14"/>
      <c r="AO134" s="14"/>
      <c r="AP134" s="14"/>
      <c r="AQ134" s="14"/>
      <c r="AR134" s="14"/>
      <c r="AS134" s="14"/>
      <c r="AT134" s="14"/>
    </row>
    <row r="135" spans="7:46" ht="15">
      <c r="G135" s="14"/>
      <c r="H135" s="14"/>
      <c r="I135" s="14"/>
      <c r="J135" s="75"/>
      <c r="K135" s="161"/>
      <c r="L135" s="75"/>
      <c r="M135" s="75"/>
      <c r="N135" s="161"/>
      <c r="O135" s="161"/>
      <c r="P135" s="307"/>
      <c r="Q135" s="307"/>
      <c r="R135" s="307"/>
      <c r="S135" s="307"/>
      <c r="T135" s="307"/>
      <c r="U135" s="161"/>
      <c r="V135" s="14"/>
      <c r="W135" s="14"/>
      <c r="X135" s="14"/>
      <c r="Y135" s="14"/>
      <c r="Z135" s="161"/>
      <c r="AA135" s="161"/>
      <c r="AB135" s="75"/>
      <c r="AC135" s="75"/>
      <c r="AD135" s="75"/>
      <c r="AE135" s="161"/>
      <c r="AF135" s="14"/>
      <c r="AG135" s="14"/>
      <c r="AH135" s="75"/>
      <c r="AI135" s="75"/>
      <c r="AJ135" s="75"/>
      <c r="AK135" s="161"/>
      <c r="AL135" s="75"/>
      <c r="AM135" s="14"/>
      <c r="AN135" s="14"/>
      <c r="AO135" s="14"/>
      <c r="AP135" s="14"/>
      <c r="AQ135" s="14"/>
      <c r="AR135" s="14"/>
      <c r="AS135" s="14"/>
      <c r="AT135" s="14"/>
    </row>
    <row r="136" spans="7:46" ht="15">
      <c r="G136" s="14"/>
      <c r="H136" s="14"/>
      <c r="I136" s="14"/>
      <c r="J136" s="75"/>
      <c r="K136" s="161"/>
      <c r="L136" s="75"/>
      <c r="M136" s="75"/>
      <c r="N136" s="161"/>
      <c r="O136" s="161"/>
      <c r="P136" s="307"/>
      <c r="Q136" s="307"/>
      <c r="R136" s="307"/>
      <c r="S136" s="307"/>
      <c r="T136" s="307"/>
      <c r="U136" s="161"/>
      <c r="V136" s="14"/>
      <c r="W136" s="14"/>
      <c r="X136" s="14"/>
      <c r="Y136" s="14"/>
      <c r="Z136" s="161"/>
      <c r="AA136" s="161"/>
      <c r="AB136" s="75"/>
      <c r="AC136" s="75"/>
      <c r="AD136" s="75"/>
      <c r="AE136" s="161"/>
      <c r="AF136" s="14"/>
      <c r="AG136" s="14"/>
      <c r="AH136" s="75"/>
      <c r="AI136" s="75"/>
      <c r="AJ136" s="75"/>
      <c r="AK136" s="161"/>
      <c r="AL136" s="75"/>
      <c r="AM136" s="14"/>
      <c r="AN136" s="14"/>
      <c r="AO136" s="14"/>
      <c r="AP136" s="14"/>
      <c r="AQ136" s="14"/>
      <c r="AR136" s="14"/>
      <c r="AS136" s="14"/>
      <c r="AT136" s="14"/>
    </row>
    <row r="137" spans="7:46" ht="15">
      <c r="G137" s="14"/>
      <c r="H137" s="14"/>
      <c r="I137" s="14"/>
      <c r="J137" s="75"/>
      <c r="K137" s="161"/>
      <c r="L137" s="75"/>
      <c r="M137" s="75"/>
      <c r="N137" s="161"/>
      <c r="O137" s="161"/>
      <c r="P137" s="307"/>
      <c r="Q137" s="307"/>
      <c r="R137" s="307"/>
      <c r="S137" s="307"/>
      <c r="T137" s="307"/>
      <c r="U137" s="161"/>
      <c r="V137" s="14"/>
      <c r="W137" s="14"/>
      <c r="X137" s="14"/>
      <c r="Y137" s="14"/>
      <c r="Z137" s="161"/>
      <c r="AA137" s="161"/>
      <c r="AB137" s="75"/>
      <c r="AC137" s="75"/>
      <c r="AD137" s="75"/>
      <c r="AE137" s="161"/>
      <c r="AF137" s="14"/>
      <c r="AG137" s="14"/>
      <c r="AH137" s="75"/>
      <c r="AI137" s="75"/>
      <c r="AJ137" s="75"/>
      <c r="AK137" s="161"/>
      <c r="AL137" s="75"/>
      <c r="AM137" s="14"/>
      <c r="AN137" s="14"/>
      <c r="AO137" s="14"/>
      <c r="AP137" s="14"/>
      <c r="AQ137" s="14"/>
      <c r="AR137" s="14"/>
      <c r="AS137" s="14"/>
      <c r="AT137" s="14"/>
    </row>
    <row r="138" spans="7:46" ht="15">
      <c r="G138" s="14"/>
      <c r="H138" s="14"/>
      <c r="I138" s="14"/>
      <c r="J138" s="75"/>
      <c r="K138" s="161"/>
      <c r="L138" s="75"/>
      <c r="M138" s="75"/>
      <c r="N138" s="161"/>
      <c r="O138" s="161"/>
      <c r="P138" s="307"/>
      <c r="Q138" s="307"/>
      <c r="R138" s="307"/>
      <c r="S138" s="307"/>
      <c r="T138" s="307"/>
      <c r="U138" s="161"/>
      <c r="V138" s="14"/>
      <c r="W138" s="14"/>
      <c r="X138" s="14"/>
      <c r="Y138" s="14"/>
      <c r="Z138" s="161"/>
      <c r="AA138" s="161"/>
      <c r="AB138" s="75"/>
      <c r="AC138" s="75"/>
      <c r="AD138" s="75"/>
      <c r="AE138" s="161"/>
      <c r="AF138" s="14"/>
      <c r="AG138" s="14"/>
      <c r="AH138" s="75"/>
      <c r="AI138" s="75"/>
      <c r="AJ138" s="75"/>
      <c r="AK138" s="161"/>
      <c r="AL138" s="75"/>
      <c r="AM138" s="14"/>
      <c r="AN138" s="14"/>
      <c r="AO138" s="14"/>
      <c r="AP138" s="14"/>
      <c r="AQ138" s="14"/>
      <c r="AR138" s="14"/>
      <c r="AS138" s="14"/>
      <c r="AT138" s="14"/>
    </row>
    <row r="139" spans="7:46" ht="15">
      <c r="G139" s="14"/>
      <c r="H139" s="14"/>
      <c r="I139" s="14"/>
      <c r="J139" s="75"/>
      <c r="K139" s="161"/>
      <c r="L139" s="75"/>
      <c r="M139" s="75"/>
      <c r="N139" s="161"/>
      <c r="O139" s="161"/>
      <c r="P139" s="307"/>
      <c r="Q139" s="307"/>
      <c r="R139" s="307"/>
      <c r="S139" s="307"/>
      <c r="T139" s="307"/>
      <c r="U139" s="161"/>
      <c r="V139" s="14"/>
      <c r="W139" s="14"/>
      <c r="X139" s="14"/>
      <c r="Y139" s="14"/>
      <c r="Z139" s="161"/>
      <c r="AA139" s="161"/>
      <c r="AB139" s="75"/>
      <c r="AC139" s="75"/>
      <c r="AD139" s="75"/>
      <c r="AE139" s="161"/>
      <c r="AF139" s="14"/>
      <c r="AG139" s="14"/>
      <c r="AH139" s="75"/>
      <c r="AI139" s="75"/>
      <c r="AJ139" s="75"/>
      <c r="AK139" s="161"/>
      <c r="AL139" s="75"/>
      <c r="AM139" s="14"/>
      <c r="AN139" s="14"/>
      <c r="AO139" s="14"/>
      <c r="AP139" s="14"/>
      <c r="AQ139" s="14"/>
      <c r="AR139" s="14"/>
      <c r="AS139" s="14"/>
      <c r="AT139" s="14"/>
    </row>
    <row r="140" spans="7:46" ht="15">
      <c r="G140" s="14"/>
      <c r="H140" s="14"/>
      <c r="I140" s="14"/>
      <c r="J140" s="75"/>
      <c r="K140" s="161"/>
      <c r="L140" s="75"/>
      <c r="M140" s="75"/>
      <c r="N140" s="161"/>
      <c r="O140" s="161"/>
      <c r="P140" s="307"/>
      <c r="Q140" s="307"/>
      <c r="R140" s="307"/>
      <c r="S140" s="307"/>
      <c r="T140" s="307"/>
      <c r="U140" s="161"/>
      <c r="V140" s="14"/>
      <c r="W140" s="14"/>
      <c r="X140" s="14"/>
      <c r="Y140" s="14"/>
      <c r="Z140" s="161"/>
      <c r="AA140" s="161"/>
      <c r="AB140" s="75"/>
      <c r="AC140" s="75"/>
      <c r="AD140" s="75"/>
      <c r="AE140" s="161"/>
      <c r="AF140" s="14"/>
      <c r="AG140" s="14"/>
      <c r="AH140" s="75"/>
      <c r="AI140" s="75"/>
      <c r="AJ140" s="75"/>
      <c r="AK140" s="161"/>
      <c r="AL140" s="75"/>
      <c r="AM140" s="14"/>
      <c r="AN140" s="14"/>
      <c r="AO140" s="14"/>
      <c r="AP140" s="14"/>
      <c r="AQ140" s="14"/>
      <c r="AR140" s="14"/>
      <c r="AS140" s="14"/>
      <c r="AT140" s="14"/>
    </row>
    <row r="141" spans="7:46" ht="15">
      <c r="G141" s="14"/>
      <c r="H141" s="14"/>
      <c r="I141" s="14"/>
      <c r="J141" s="75"/>
      <c r="K141" s="161"/>
      <c r="L141" s="75"/>
      <c r="M141" s="75"/>
      <c r="N141" s="161"/>
      <c r="O141" s="161"/>
      <c r="P141" s="307"/>
      <c r="Q141" s="307"/>
      <c r="R141" s="307"/>
      <c r="S141" s="307"/>
      <c r="T141" s="307"/>
      <c r="U141" s="161"/>
      <c r="V141" s="14"/>
      <c r="W141" s="14"/>
      <c r="X141" s="14"/>
      <c r="Y141" s="14"/>
      <c r="Z141" s="161"/>
      <c r="AA141" s="161"/>
      <c r="AB141" s="75"/>
      <c r="AC141" s="75"/>
      <c r="AD141" s="75"/>
      <c r="AE141" s="161"/>
      <c r="AF141" s="14"/>
      <c r="AG141" s="14"/>
      <c r="AH141" s="75"/>
      <c r="AI141" s="75"/>
      <c r="AJ141" s="75"/>
      <c r="AK141" s="161"/>
      <c r="AL141" s="75"/>
      <c r="AM141" s="14"/>
      <c r="AN141" s="14"/>
      <c r="AO141" s="14"/>
      <c r="AP141" s="14"/>
      <c r="AQ141" s="14"/>
      <c r="AR141" s="14"/>
      <c r="AS141" s="14"/>
      <c r="AT141" s="14"/>
    </row>
    <row r="142" spans="7:46" ht="15">
      <c r="G142" s="14"/>
      <c r="H142" s="14"/>
      <c r="I142" s="14"/>
      <c r="J142" s="75"/>
      <c r="K142" s="161"/>
      <c r="L142" s="75"/>
      <c r="M142" s="75"/>
      <c r="N142" s="161"/>
      <c r="O142" s="161"/>
      <c r="P142" s="307"/>
      <c r="Q142" s="307"/>
      <c r="R142" s="307"/>
      <c r="S142" s="307"/>
      <c r="T142" s="307"/>
      <c r="U142" s="161"/>
      <c r="V142" s="14"/>
      <c r="W142" s="14"/>
      <c r="X142" s="14"/>
      <c r="Y142" s="14"/>
      <c r="Z142" s="161"/>
      <c r="AA142" s="161"/>
      <c r="AB142" s="75"/>
      <c r="AC142" s="75"/>
      <c r="AD142" s="75"/>
      <c r="AE142" s="161"/>
      <c r="AF142" s="14"/>
      <c r="AG142" s="14"/>
      <c r="AH142" s="75"/>
      <c r="AI142" s="75"/>
      <c r="AJ142" s="75"/>
      <c r="AK142" s="161"/>
      <c r="AL142" s="75"/>
      <c r="AM142" s="14"/>
      <c r="AN142" s="14"/>
      <c r="AO142" s="14"/>
      <c r="AP142" s="14"/>
      <c r="AQ142" s="14"/>
      <c r="AR142" s="14"/>
      <c r="AS142" s="14"/>
      <c r="AT142" s="14"/>
    </row>
    <row r="143" spans="7:46" ht="15">
      <c r="G143" s="14"/>
      <c r="H143" s="14"/>
      <c r="I143" s="14"/>
      <c r="J143" s="75"/>
      <c r="K143" s="161"/>
      <c r="L143" s="75"/>
      <c r="M143" s="75"/>
      <c r="N143" s="161"/>
      <c r="O143" s="161"/>
      <c r="P143" s="307"/>
      <c r="Q143" s="307"/>
      <c r="R143" s="307"/>
      <c r="S143" s="307"/>
      <c r="T143" s="307"/>
      <c r="U143" s="161"/>
      <c r="V143" s="14"/>
      <c r="W143" s="14"/>
      <c r="X143" s="14"/>
      <c r="Y143" s="14"/>
      <c r="Z143" s="161"/>
      <c r="AA143" s="161"/>
      <c r="AB143" s="75"/>
      <c r="AC143" s="75"/>
      <c r="AD143" s="75"/>
      <c r="AE143" s="161"/>
      <c r="AF143" s="14"/>
      <c r="AG143" s="14"/>
      <c r="AH143" s="75"/>
      <c r="AI143" s="75"/>
      <c r="AJ143" s="75"/>
      <c r="AK143" s="161"/>
      <c r="AL143" s="75"/>
      <c r="AM143" s="14"/>
      <c r="AN143" s="14"/>
      <c r="AO143" s="14"/>
      <c r="AP143" s="14"/>
      <c r="AQ143" s="14"/>
      <c r="AR143" s="14"/>
      <c r="AS143" s="14"/>
      <c r="AT143" s="14"/>
    </row>
    <row r="144" spans="7:46" ht="15">
      <c r="G144" s="14"/>
      <c r="H144" s="14"/>
      <c r="I144" s="14"/>
      <c r="J144" s="75"/>
      <c r="K144" s="161"/>
      <c r="L144" s="75"/>
      <c r="M144" s="75"/>
      <c r="N144" s="161"/>
      <c r="O144" s="161"/>
      <c r="P144" s="307"/>
      <c r="Q144" s="307"/>
      <c r="R144" s="307"/>
      <c r="S144" s="307"/>
      <c r="T144" s="307"/>
      <c r="U144" s="161"/>
      <c r="V144" s="14"/>
      <c r="W144" s="14"/>
      <c r="X144" s="14"/>
      <c r="Y144" s="14"/>
      <c r="Z144" s="161"/>
      <c r="AA144" s="161"/>
      <c r="AB144" s="75"/>
      <c r="AC144" s="75"/>
      <c r="AD144" s="75"/>
      <c r="AE144" s="161"/>
      <c r="AF144" s="14"/>
      <c r="AG144" s="14"/>
      <c r="AH144" s="75"/>
      <c r="AI144" s="75"/>
      <c r="AJ144" s="75"/>
      <c r="AK144" s="161"/>
      <c r="AL144" s="75"/>
      <c r="AM144" s="14"/>
      <c r="AN144" s="14"/>
      <c r="AO144" s="14"/>
      <c r="AP144" s="14"/>
      <c r="AQ144" s="14"/>
      <c r="AR144" s="14"/>
      <c r="AS144" s="14"/>
      <c r="AT144" s="14"/>
    </row>
    <row r="145" spans="7:46" ht="15">
      <c r="G145" s="14"/>
      <c r="H145" s="14"/>
      <c r="I145" s="14"/>
      <c r="J145" s="75"/>
      <c r="K145" s="161"/>
      <c r="L145" s="75"/>
      <c r="M145" s="75"/>
      <c r="N145" s="161"/>
      <c r="O145" s="161"/>
      <c r="P145" s="307"/>
      <c r="Q145" s="307"/>
      <c r="R145" s="307"/>
      <c r="S145" s="307"/>
      <c r="T145" s="307"/>
      <c r="U145" s="161"/>
      <c r="V145" s="14"/>
      <c r="W145" s="14"/>
      <c r="X145" s="14"/>
      <c r="Y145" s="14"/>
      <c r="Z145" s="161"/>
      <c r="AA145" s="161"/>
      <c r="AB145" s="75"/>
      <c r="AC145" s="75"/>
      <c r="AD145" s="75"/>
      <c r="AE145" s="161"/>
      <c r="AF145" s="14"/>
      <c r="AG145" s="14"/>
      <c r="AH145" s="75"/>
      <c r="AI145" s="75"/>
      <c r="AJ145" s="75"/>
      <c r="AK145" s="161"/>
      <c r="AL145" s="75"/>
      <c r="AM145" s="14"/>
      <c r="AN145" s="14"/>
      <c r="AO145" s="14"/>
      <c r="AP145" s="14"/>
      <c r="AQ145" s="14"/>
      <c r="AR145" s="14"/>
      <c r="AS145" s="14"/>
      <c r="AT145" s="14"/>
    </row>
    <row r="146" spans="7:46" ht="15">
      <c r="G146" s="14"/>
      <c r="H146" s="14"/>
      <c r="I146" s="14"/>
      <c r="J146" s="75"/>
      <c r="K146" s="161"/>
      <c r="L146" s="75"/>
      <c r="M146" s="75"/>
      <c r="N146" s="161"/>
      <c r="O146" s="161"/>
      <c r="P146" s="307"/>
      <c r="Q146" s="307"/>
      <c r="R146" s="307"/>
      <c r="S146" s="307"/>
      <c r="T146" s="307"/>
      <c r="U146" s="161"/>
      <c r="V146" s="14"/>
      <c r="W146" s="14"/>
      <c r="X146" s="14"/>
      <c r="Y146" s="14"/>
      <c r="Z146" s="161"/>
      <c r="AA146" s="161"/>
      <c r="AB146" s="75"/>
      <c r="AC146" s="75"/>
      <c r="AD146" s="75"/>
      <c r="AE146" s="161"/>
      <c r="AF146" s="14"/>
      <c r="AG146" s="14"/>
      <c r="AH146" s="75"/>
      <c r="AI146" s="75"/>
      <c r="AJ146" s="75"/>
      <c r="AK146" s="161"/>
      <c r="AL146" s="75"/>
      <c r="AM146" s="14"/>
      <c r="AN146" s="14"/>
      <c r="AO146" s="14"/>
      <c r="AP146" s="14"/>
      <c r="AQ146" s="14"/>
      <c r="AR146" s="14"/>
      <c r="AS146" s="14"/>
      <c r="AT146" s="14"/>
    </row>
    <row r="147" spans="7:46" ht="15">
      <c r="G147" s="14"/>
      <c r="H147" s="14"/>
      <c r="I147" s="14"/>
      <c r="J147" s="75"/>
      <c r="K147" s="161"/>
      <c r="L147" s="75"/>
      <c r="M147" s="75"/>
      <c r="N147" s="161"/>
      <c r="O147" s="161"/>
      <c r="P147" s="307"/>
      <c r="Q147" s="307"/>
      <c r="R147" s="307"/>
      <c r="S147" s="307"/>
      <c r="T147" s="307"/>
      <c r="U147" s="161"/>
      <c r="V147" s="14"/>
      <c r="W147" s="14"/>
      <c r="X147" s="14"/>
      <c r="Y147" s="14"/>
      <c r="Z147" s="161"/>
      <c r="AA147" s="161"/>
      <c r="AB147" s="75"/>
      <c r="AC147" s="75"/>
      <c r="AD147" s="75"/>
      <c r="AE147" s="161"/>
      <c r="AF147" s="14"/>
      <c r="AG147" s="14"/>
      <c r="AH147" s="75"/>
      <c r="AI147" s="75"/>
      <c r="AJ147" s="75"/>
      <c r="AK147" s="161"/>
      <c r="AL147" s="75"/>
      <c r="AM147" s="14"/>
      <c r="AN147" s="14"/>
      <c r="AO147" s="14"/>
      <c r="AP147" s="14"/>
      <c r="AQ147" s="14"/>
      <c r="AR147" s="14"/>
      <c r="AS147" s="14"/>
      <c r="AT147" s="14"/>
    </row>
    <row r="148" spans="7:46" ht="15">
      <c r="G148" s="14"/>
      <c r="H148" s="14"/>
      <c r="I148" s="14"/>
      <c r="J148" s="75"/>
      <c r="K148" s="161"/>
      <c r="L148" s="75"/>
      <c r="M148" s="75"/>
      <c r="N148" s="161"/>
      <c r="O148" s="161"/>
      <c r="P148" s="307"/>
      <c r="Q148" s="307"/>
      <c r="R148" s="307"/>
      <c r="S148" s="307"/>
      <c r="T148" s="307"/>
      <c r="U148" s="161"/>
      <c r="V148" s="14"/>
      <c r="W148" s="14"/>
      <c r="X148" s="14"/>
      <c r="Y148" s="14"/>
      <c r="Z148" s="161"/>
      <c r="AA148" s="161"/>
      <c r="AB148" s="75"/>
      <c r="AC148" s="75"/>
      <c r="AD148" s="75"/>
      <c r="AE148" s="161"/>
      <c r="AF148" s="14"/>
      <c r="AG148" s="14"/>
      <c r="AH148" s="75"/>
      <c r="AI148" s="75"/>
      <c r="AJ148" s="75"/>
      <c r="AK148" s="161"/>
      <c r="AL148" s="75"/>
      <c r="AM148" s="14"/>
      <c r="AN148" s="14"/>
      <c r="AO148" s="14"/>
      <c r="AP148" s="14"/>
      <c r="AQ148" s="14"/>
      <c r="AR148" s="14"/>
      <c r="AS148" s="14"/>
      <c r="AT148" s="14"/>
    </row>
    <row r="149" spans="7:46" ht="15">
      <c r="G149" s="14"/>
      <c r="H149" s="14"/>
      <c r="I149" s="14"/>
      <c r="J149" s="75"/>
      <c r="K149" s="161"/>
      <c r="L149" s="75"/>
      <c r="M149" s="75"/>
      <c r="N149" s="161"/>
      <c r="O149" s="161"/>
      <c r="P149" s="307"/>
      <c r="Q149" s="307"/>
      <c r="R149" s="307"/>
      <c r="S149" s="307"/>
      <c r="T149" s="307"/>
      <c r="U149" s="161"/>
      <c r="V149" s="14"/>
      <c r="W149" s="14"/>
      <c r="X149" s="14"/>
      <c r="Y149" s="14"/>
      <c r="Z149" s="161"/>
      <c r="AA149" s="161"/>
      <c r="AB149" s="75"/>
      <c r="AC149" s="75"/>
      <c r="AD149" s="75"/>
      <c r="AE149" s="161"/>
      <c r="AF149" s="14"/>
      <c r="AG149" s="14"/>
      <c r="AH149" s="75"/>
      <c r="AI149" s="75"/>
      <c r="AJ149" s="75"/>
      <c r="AK149" s="161"/>
      <c r="AL149" s="75"/>
      <c r="AM149" s="14"/>
      <c r="AN149" s="14"/>
      <c r="AO149" s="14"/>
      <c r="AP149" s="14"/>
      <c r="AQ149" s="14"/>
      <c r="AR149" s="14"/>
      <c r="AS149" s="14"/>
      <c r="AT149" s="14"/>
    </row>
    <row r="150" spans="7:46" ht="15">
      <c r="G150" s="14"/>
      <c r="H150" s="14"/>
      <c r="I150" s="14"/>
      <c r="J150" s="75"/>
      <c r="K150" s="161"/>
      <c r="L150" s="75"/>
      <c r="M150" s="75"/>
      <c r="N150" s="161"/>
      <c r="O150" s="161"/>
      <c r="P150" s="307"/>
      <c r="Q150" s="307"/>
      <c r="R150" s="307"/>
      <c r="S150" s="307"/>
      <c r="T150" s="307"/>
      <c r="U150" s="161"/>
      <c r="V150" s="14"/>
      <c r="W150" s="14"/>
      <c r="X150" s="14"/>
      <c r="Y150" s="14"/>
      <c r="Z150" s="161"/>
      <c r="AA150" s="161"/>
      <c r="AB150" s="75"/>
      <c r="AC150" s="75"/>
      <c r="AD150" s="75"/>
      <c r="AE150" s="161"/>
      <c r="AF150" s="14"/>
      <c r="AG150" s="14"/>
      <c r="AH150" s="75"/>
      <c r="AI150" s="75"/>
      <c r="AJ150" s="75"/>
      <c r="AK150" s="161"/>
      <c r="AL150" s="75"/>
      <c r="AM150" s="14"/>
      <c r="AN150" s="14"/>
      <c r="AO150" s="14"/>
      <c r="AP150" s="14"/>
      <c r="AQ150" s="14"/>
      <c r="AR150" s="14"/>
      <c r="AS150" s="14"/>
      <c r="AT150" s="14"/>
    </row>
    <row r="151" spans="7:46" ht="15">
      <c r="G151" s="14"/>
      <c r="H151" s="14"/>
      <c r="I151" s="14"/>
      <c r="J151" s="75"/>
      <c r="K151" s="161"/>
      <c r="L151" s="75"/>
      <c r="M151" s="75"/>
      <c r="N151" s="161"/>
      <c r="O151" s="161"/>
      <c r="P151" s="307"/>
      <c r="Q151" s="307"/>
      <c r="R151" s="307"/>
      <c r="S151" s="307"/>
      <c r="T151" s="307"/>
      <c r="U151" s="161"/>
      <c r="V151" s="14"/>
      <c r="W151" s="14"/>
      <c r="X151" s="14"/>
      <c r="Y151" s="14"/>
      <c r="Z151" s="161"/>
      <c r="AA151" s="161"/>
      <c r="AB151" s="75"/>
      <c r="AC151" s="75"/>
      <c r="AD151" s="75"/>
      <c r="AE151" s="161"/>
      <c r="AF151" s="14"/>
      <c r="AG151" s="14"/>
      <c r="AH151" s="75"/>
      <c r="AI151" s="75"/>
      <c r="AJ151" s="75"/>
      <c r="AK151" s="161"/>
      <c r="AL151" s="75"/>
      <c r="AM151" s="14"/>
      <c r="AN151" s="14"/>
      <c r="AO151" s="14"/>
      <c r="AP151" s="14"/>
      <c r="AQ151" s="14"/>
      <c r="AR151" s="14"/>
      <c r="AS151" s="14"/>
      <c r="AT151" s="14"/>
    </row>
    <row r="152" spans="7:46" ht="15">
      <c r="G152" s="14"/>
      <c r="H152" s="14"/>
      <c r="I152" s="14"/>
      <c r="J152" s="75"/>
      <c r="K152" s="161"/>
      <c r="L152" s="75"/>
      <c r="M152" s="75"/>
      <c r="N152" s="161"/>
      <c r="O152" s="161"/>
      <c r="P152" s="307"/>
      <c r="Q152" s="307"/>
      <c r="R152" s="307"/>
      <c r="S152" s="307"/>
      <c r="T152" s="307"/>
      <c r="U152" s="161"/>
      <c r="V152" s="14"/>
      <c r="W152" s="14"/>
      <c r="X152" s="14"/>
      <c r="Y152" s="14"/>
      <c r="Z152" s="161"/>
      <c r="AA152" s="161"/>
      <c r="AB152" s="75"/>
      <c r="AC152" s="75"/>
      <c r="AD152" s="75"/>
      <c r="AE152" s="161"/>
      <c r="AF152" s="14"/>
      <c r="AG152" s="14"/>
      <c r="AH152" s="75"/>
      <c r="AI152" s="75"/>
      <c r="AJ152" s="75"/>
      <c r="AK152" s="161"/>
      <c r="AL152" s="75"/>
      <c r="AM152" s="14"/>
      <c r="AN152" s="14"/>
      <c r="AO152" s="14"/>
      <c r="AP152" s="14"/>
      <c r="AQ152" s="14"/>
      <c r="AR152" s="14"/>
      <c r="AS152" s="14"/>
      <c r="AT152" s="14"/>
    </row>
    <row r="153" spans="7:46" ht="15">
      <c r="G153" s="14"/>
      <c r="H153" s="14"/>
      <c r="I153" s="14"/>
      <c r="J153" s="75"/>
      <c r="K153" s="161"/>
      <c r="L153" s="75"/>
      <c r="M153" s="75"/>
      <c r="N153" s="161"/>
      <c r="O153" s="161"/>
      <c r="P153" s="307"/>
      <c r="Q153" s="307"/>
      <c r="R153" s="307"/>
      <c r="S153" s="307"/>
      <c r="T153" s="307"/>
      <c r="U153" s="161"/>
      <c r="V153" s="14"/>
      <c r="W153" s="14"/>
      <c r="X153" s="14"/>
      <c r="Y153" s="14"/>
      <c r="Z153" s="161"/>
      <c r="AA153" s="161"/>
      <c r="AB153" s="75"/>
      <c r="AC153" s="75"/>
      <c r="AD153" s="75"/>
      <c r="AE153" s="161"/>
      <c r="AF153" s="14"/>
      <c r="AG153" s="14"/>
      <c r="AH153" s="75"/>
      <c r="AI153" s="75"/>
      <c r="AJ153" s="75"/>
      <c r="AK153" s="161"/>
      <c r="AL153" s="75"/>
      <c r="AM153" s="14"/>
      <c r="AN153" s="14"/>
      <c r="AO153" s="14"/>
      <c r="AP153" s="14"/>
      <c r="AQ153" s="14"/>
      <c r="AR153" s="14"/>
      <c r="AS153" s="14"/>
      <c r="AT153" s="14"/>
    </row>
    <row r="154" spans="7:46" ht="15">
      <c r="G154" s="14"/>
      <c r="H154" s="14"/>
      <c r="I154" s="14"/>
      <c r="J154" s="75"/>
      <c r="K154" s="161"/>
      <c r="L154" s="75"/>
      <c r="M154" s="75"/>
      <c r="N154" s="161"/>
      <c r="O154" s="161"/>
      <c r="P154" s="307"/>
      <c r="Q154" s="307"/>
      <c r="R154" s="307"/>
      <c r="S154" s="307"/>
      <c r="T154" s="307"/>
      <c r="U154" s="161"/>
      <c r="V154" s="14"/>
      <c r="W154" s="14"/>
      <c r="X154" s="14"/>
      <c r="Y154" s="14"/>
      <c r="Z154" s="161"/>
      <c r="AA154" s="161"/>
      <c r="AB154" s="75"/>
      <c r="AC154" s="75"/>
      <c r="AD154" s="75"/>
      <c r="AE154" s="161"/>
      <c r="AF154" s="14"/>
      <c r="AG154" s="14"/>
      <c r="AH154" s="75"/>
      <c r="AI154" s="75"/>
      <c r="AJ154" s="75"/>
      <c r="AK154" s="161"/>
      <c r="AL154" s="75"/>
      <c r="AM154" s="14"/>
      <c r="AN154" s="14"/>
      <c r="AO154" s="14"/>
      <c r="AP154" s="14"/>
      <c r="AQ154" s="14"/>
      <c r="AR154" s="14"/>
      <c r="AS154" s="14"/>
      <c r="AT154" s="14"/>
    </row>
    <row r="155" spans="7:46" ht="15">
      <c r="G155" s="14"/>
      <c r="H155" s="14"/>
      <c r="I155" s="14"/>
      <c r="J155" s="75"/>
      <c r="K155" s="161"/>
      <c r="L155" s="75"/>
      <c r="M155" s="75"/>
      <c r="N155" s="161"/>
      <c r="O155" s="161"/>
      <c r="P155" s="307"/>
      <c r="Q155" s="307"/>
      <c r="R155" s="307"/>
      <c r="S155" s="307"/>
      <c r="T155" s="307"/>
      <c r="U155" s="161"/>
      <c r="V155" s="14"/>
      <c r="W155" s="14"/>
      <c r="X155" s="14"/>
      <c r="Y155" s="14"/>
      <c r="Z155" s="161"/>
      <c r="AA155" s="161"/>
      <c r="AB155" s="75"/>
      <c r="AC155" s="75"/>
      <c r="AD155" s="75"/>
      <c r="AE155" s="161"/>
      <c r="AF155" s="14"/>
      <c r="AG155" s="14"/>
      <c r="AH155" s="75"/>
      <c r="AI155" s="75"/>
      <c r="AJ155" s="75"/>
      <c r="AK155" s="161"/>
      <c r="AL155" s="75"/>
      <c r="AM155" s="14"/>
      <c r="AN155" s="14"/>
      <c r="AO155" s="14"/>
      <c r="AP155" s="14"/>
      <c r="AQ155" s="14"/>
      <c r="AR155" s="14"/>
      <c r="AS155" s="14"/>
      <c r="AT155" s="14"/>
    </row>
    <row r="156" spans="7:46" ht="15">
      <c r="G156" s="14"/>
      <c r="H156" s="14"/>
      <c r="I156" s="14"/>
      <c r="J156" s="75"/>
      <c r="K156" s="161"/>
      <c r="L156" s="75"/>
      <c r="M156" s="75"/>
      <c r="N156" s="161"/>
      <c r="O156" s="161"/>
      <c r="P156" s="307"/>
      <c r="Q156" s="307"/>
      <c r="R156" s="307"/>
      <c r="S156" s="307"/>
      <c r="T156" s="307"/>
      <c r="U156" s="161"/>
      <c r="V156" s="14"/>
      <c r="W156" s="14"/>
      <c r="X156" s="14"/>
      <c r="Y156" s="14"/>
      <c r="Z156" s="161"/>
      <c r="AA156" s="161"/>
      <c r="AB156" s="75"/>
      <c r="AC156" s="75"/>
      <c r="AD156" s="75"/>
      <c r="AE156" s="161"/>
      <c r="AF156" s="14"/>
      <c r="AG156" s="14"/>
      <c r="AH156" s="75"/>
      <c r="AI156" s="75"/>
      <c r="AJ156" s="75"/>
      <c r="AK156" s="161"/>
      <c r="AL156" s="75"/>
      <c r="AM156" s="14"/>
      <c r="AN156" s="14"/>
      <c r="AO156" s="14"/>
      <c r="AP156" s="14"/>
      <c r="AQ156" s="14"/>
      <c r="AR156" s="14"/>
      <c r="AS156" s="14"/>
      <c r="AT156" s="14"/>
    </row>
    <row r="157" spans="7:46" ht="15">
      <c r="G157" s="14"/>
      <c r="H157" s="14"/>
      <c r="I157" s="14"/>
      <c r="J157" s="75"/>
      <c r="K157" s="161"/>
      <c r="L157" s="75"/>
      <c r="M157" s="75"/>
      <c r="N157" s="161"/>
      <c r="O157" s="161"/>
      <c r="P157" s="307"/>
      <c r="Q157" s="307"/>
      <c r="R157" s="307"/>
      <c r="S157" s="307"/>
      <c r="T157" s="307"/>
      <c r="U157" s="161"/>
      <c r="V157" s="14"/>
      <c r="W157" s="14"/>
      <c r="X157" s="14"/>
      <c r="Y157" s="14"/>
      <c r="Z157" s="161"/>
      <c r="AA157" s="161"/>
      <c r="AB157" s="75"/>
      <c r="AC157" s="75"/>
      <c r="AD157" s="75"/>
      <c r="AE157" s="161"/>
      <c r="AF157" s="14"/>
      <c r="AG157" s="14"/>
      <c r="AH157" s="75"/>
      <c r="AI157" s="75"/>
      <c r="AJ157" s="75"/>
      <c r="AK157" s="161"/>
      <c r="AL157" s="75"/>
      <c r="AM157" s="14"/>
      <c r="AN157" s="14"/>
      <c r="AO157" s="14"/>
      <c r="AP157" s="14"/>
      <c r="AQ157" s="14"/>
      <c r="AR157" s="14"/>
      <c r="AS157" s="14"/>
      <c r="AT157" s="14"/>
    </row>
    <row r="158" spans="7:46" ht="15">
      <c r="G158" s="14"/>
      <c r="H158" s="14"/>
      <c r="I158" s="14"/>
      <c r="J158" s="75"/>
      <c r="K158" s="161"/>
      <c r="L158" s="75"/>
      <c r="M158" s="75"/>
      <c r="N158" s="161"/>
      <c r="O158" s="161"/>
      <c r="P158" s="307"/>
      <c r="Q158" s="307"/>
      <c r="R158" s="307"/>
      <c r="S158" s="307"/>
      <c r="T158" s="307"/>
      <c r="U158" s="161"/>
      <c r="V158" s="14"/>
      <c r="W158" s="14"/>
      <c r="X158" s="14"/>
      <c r="Y158" s="14"/>
      <c r="Z158" s="161"/>
      <c r="AA158" s="161"/>
      <c r="AB158" s="75"/>
      <c r="AC158" s="75"/>
      <c r="AD158" s="75"/>
      <c r="AE158" s="161"/>
      <c r="AF158" s="14"/>
      <c r="AG158" s="14"/>
      <c r="AH158" s="75"/>
      <c r="AI158" s="75"/>
      <c r="AJ158" s="75"/>
      <c r="AK158" s="161"/>
      <c r="AL158" s="75"/>
      <c r="AM158" s="14"/>
      <c r="AN158" s="14"/>
      <c r="AO158" s="14"/>
      <c r="AP158" s="14"/>
      <c r="AQ158" s="14"/>
      <c r="AR158" s="14"/>
      <c r="AS158" s="14"/>
      <c r="AT158" s="14"/>
    </row>
    <row r="159" spans="7:46" ht="15">
      <c r="G159" s="14"/>
      <c r="H159" s="14"/>
      <c r="I159" s="14"/>
      <c r="J159" s="75"/>
      <c r="K159" s="161"/>
      <c r="L159" s="75"/>
      <c r="M159" s="75"/>
      <c r="N159" s="161"/>
      <c r="O159" s="161"/>
      <c r="P159" s="307"/>
      <c r="Q159" s="307"/>
      <c r="R159" s="307"/>
      <c r="S159" s="307"/>
      <c r="T159" s="307"/>
      <c r="U159" s="161"/>
      <c r="V159" s="14"/>
      <c r="W159" s="14"/>
      <c r="X159" s="14"/>
      <c r="Y159" s="14"/>
      <c r="Z159" s="161"/>
      <c r="AA159" s="161"/>
      <c r="AB159" s="75"/>
      <c r="AC159" s="75"/>
      <c r="AD159" s="75"/>
      <c r="AE159" s="161"/>
      <c r="AF159" s="14"/>
      <c r="AG159" s="14"/>
      <c r="AH159" s="75"/>
      <c r="AI159" s="75"/>
      <c r="AJ159" s="75"/>
      <c r="AK159" s="161"/>
      <c r="AL159" s="75"/>
      <c r="AM159" s="14"/>
      <c r="AN159" s="14"/>
      <c r="AO159" s="14"/>
      <c r="AP159" s="14"/>
      <c r="AQ159" s="14"/>
      <c r="AR159" s="14"/>
      <c r="AS159" s="14"/>
      <c r="AT159" s="14"/>
    </row>
    <row r="160" spans="7:46" ht="15">
      <c r="G160" s="14"/>
      <c r="H160" s="14"/>
      <c r="I160" s="14"/>
      <c r="J160" s="75"/>
      <c r="K160" s="161"/>
      <c r="L160" s="75"/>
      <c r="M160" s="75"/>
      <c r="N160" s="161"/>
      <c r="O160" s="161"/>
      <c r="P160" s="307"/>
      <c r="Q160" s="307"/>
      <c r="R160" s="307"/>
      <c r="S160" s="307"/>
      <c r="T160" s="307"/>
      <c r="U160" s="161"/>
      <c r="V160" s="14"/>
      <c r="W160" s="14"/>
      <c r="X160" s="14"/>
      <c r="Y160" s="14"/>
      <c r="Z160" s="161"/>
      <c r="AA160" s="161"/>
      <c r="AB160" s="75"/>
      <c r="AC160" s="75"/>
      <c r="AD160" s="75"/>
      <c r="AE160" s="161"/>
      <c r="AF160" s="14"/>
      <c r="AG160" s="14"/>
      <c r="AH160" s="75"/>
      <c r="AI160" s="75"/>
      <c r="AJ160" s="75"/>
      <c r="AK160" s="161"/>
      <c r="AL160" s="75"/>
      <c r="AM160" s="14"/>
      <c r="AN160" s="14"/>
      <c r="AO160" s="14"/>
      <c r="AP160" s="14"/>
      <c r="AQ160" s="14"/>
      <c r="AR160" s="14"/>
      <c r="AS160" s="14"/>
      <c r="AT160" s="14"/>
    </row>
    <row r="161" spans="7:46" ht="15">
      <c r="G161" s="14"/>
      <c r="H161" s="14"/>
      <c r="I161" s="14"/>
      <c r="J161" s="75"/>
      <c r="K161" s="161"/>
      <c r="L161" s="75"/>
      <c r="M161" s="75"/>
      <c r="N161" s="161"/>
      <c r="O161" s="161"/>
      <c r="P161" s="307"/>
      <c r="Q161" s="307"/>
      <c r="R161" s="307"/>
      <c r="S161" s="307"/>
      <c r="T161" s="307"/>
      <c r="U161" s="161"/>
      <c r="V161" s="14"/>
      <c r="W161" s="14"/>
      <c r="X161" s="14"/>
      <c r="Y161" s="14"/>
      <c r="Z161" s="161"/>
      <c r="AA161" s="161"/>
      <c r="AB161" s="75"/>
      <c r="AC161" s="75"/>
      <c r="AD161" s="75"/>
      <c r="AE161" s="161"/>
      <c r="AF161" s="14"/>
      <c r="AG161" s="14"/>
      <c r="AH161" s="75"/>
      <c r="AI161" s="75"/>
      <c r="AJ161" s="75"/>
      <c r="AK161" s="161"/>
      <c r="AL161" s="75"/>
      <c r="AM161" s="14"/>
      <c r="AN161" s="14"/>
      <c r="AO161" s="14"/>
      <c r="AP161" s="14"/>
      <c r="AQ161" s="14"/>
      <c r="AR161" s="14"/>
      <c r="AS161" s="14"/>
      <c r="AT161" s="14"/>
    </row>
    <row r="162" spans="7:46" ht="15">
      <c r="G162" s="14"/>
      <c r="H162" s="14"/>
      <c r="I162" s="14"/>
      <c r="J162" s="75"/>
      <c r="K162" s="161"/>
      <c r="L162" s="75"/>
      <c r="M162" s="75"/>
      <c r="N162" s="161"/>
      <c r="O162" s="161"/>
      <c r="P162" s="307"/>
      <c r="Q162" s="307"/>
      <c r="R162" s="307"/>
      <c r="S162" s="307"/>
      <c r="T162" s="307"/>
      <c r="U162" s="161"/>
      <c r="V162" s="14"/>
      <c r="W162" s="14"/>
      <c r="X162" s="14"/>
      <c r="Y162" s="14"/>
      <c r="Z162" s="161"/>
      <c r="AA162" s="161"/>
      <c r="AB162" s="75"/>
      <c r="AC162" s="75"/>
      <c r="AD162" s="75"/>
      <c r="AE162" s="161"/>
      <c r="AF162" s="14"/>
      <c r="AG162" s="14"/>
      <c r="AH162" s="75"/>
      <c r="AI162" s="75"/>
      <c r="AJ162" s="75"/>
      <c r="AK162" s="161"/>
      <c r="AL162" s="75"/>
      <c r="AM162" s="14"/>
      <c r="AN162" s="14"/>
      <c r="AO162" s="14"/>
      <c r="AP162" s="14"/>
      <c r="AQ162" s="14"/>
      <c r="AR162" s="14"/>
      <c r="AS162" s="14"/>
      <c r="AT162" s="14"/>
    </row>
    <row r="163" spans="7:46" ht="15">
      <c r="G163" s="14"/>
      <c r="H163" s="14"/>
      <c r="I163" s="14"/>
      <c r="J163" s="75"/>
      <c r="K163" s="161"/>
      <c r="L163" s="75"/>
      <c r="M163" s="75"/>
      <c r="N163" s="161"/>
      <c r="O163" s="161"/>
      <c r="P163" s="307"/>
      <c r="Q163" s="307"/>
      <c r="R163" s="307"/>
      <c r="S163" s="307"/>
      <c r="T163" s="307"/>
      <c r="U163" s="161"/>
      <c r="V163" s="14"/>
      <c r="W163" s="14"/>
      <c r="X163" s="14"/>
      <c r="Y163" s="14"/>
      <c r="Z163" s="161"/>
      <c r="AA163" s="161"/>
      <c r="AB163" s="75"/>
      <c r="AC163" s="75"/>
      <c r="AD163" s="75"/>
      <c r="AE163" s="161"/>
      <c r="AF163" s="14"/>
      <c r="AG163" s="14"/>
      <c r="AH163" s="75"/>
      <c r="AI163" s="75"/>
      <c r="AJ163" s="75"/>
      <c r="AK163" s="161"/>
      <c r="AL163" s="75"/>
      <c r="AM163" s="14"/>
      <c r="AN163" s="14"/>
      <c r="AO163" s="14"/>
      <c r="AP163" s="14"/>
      <c r="AQ163" s="14"/>
      <c r="AR163" s="14"/>
      <c r="AS163" s="14"/>
      <c r="AT163" s="14"/>
    </row>
    <row r="164" spans="7:46" ht="15">
      <c r="G164" s="14"/>
      <c r="H164" s="14"/>
      <c r="I164" s="14"/>
      <c r="J164" s="75"/>
      <c r="K164" s="161"/>
      <c r="L164" s="75"/>
      <c r="M164" s="75"/>
      <c r="N164" s="161"/>
      <c r="O164" s="161"/>
      <c r="P164" s="307"/>
      <c r="Q164" s="307"/>
      <c r="R164" s="307"/>
      <c r="S164" s="307"/>
      <c r="T164" s="307"/>
      <c r="U164" s="161"/>
      <c r="V164" s="14"/>
      <c r="W164" s="14"/>
      <c r="X164" s="14"/>
      <c r="Y164" s="14"/>
      <c r="Z164" s="161"/>
      <c r="AA164" s="161"/>
      <c r="AB164" s="75"/>
      <c r="AC164" s="75"/>
      <c r="AD164" s="75"/>
      <c r="AE164" s="161"/>
      <c r="AF164" s="14"/>
      <c r="AG164" s="14"/>
      <c r="AH164" s="75"/>
      <c r="AI164" s="75"/>
      <c r="AJ164" s="75"/>
      <c r="AK164" s="161"/>
      <c r="AL164" s="75"/>
      <c r="AM164" s="14"/>
      <c r="AN164" s="14"/>
      <c r="AO164" s="14"/>
      <c r="AP164" s="14"/>
      <c r="AQ164" s="14"/>
      <c r="AR164" s="14"/>
      <c r="AS164" s="14"/>
      <c r="AT164" s="14"/>
    </row>
    <row r="165" spans="7:46" ht="15">
      <c r="G165" s="14"/>
      <c r="H165" s="14"/>
      <c r="I165" s="14"/>
      <c r="J165" s="75"/>
      <c r="K165" s="161"/>
      <c r="L165" s="75"/>
      <c r="M165" s="75"/>
      <c r="N165" s="161"/>
      <c r="O165" s="161"/>
      <c r="P165" s="307"/>
      <c r="Q165" s="307"/>
      <c r="R165" s="307"/>
      <c r="S165" s="307"/>
      <c r="T165" s="307"/>
      <c r="U165" s="161"/>
      <c r="V165" s="14"/>
      <c r="W165" s="14"/>
      <c r="X165" s="14"/>
      <c r="Y165" s="14"/>
      <c r="Z165" s="161"/>
      <c r="AA165" s="161"/>
      <c r="AB165" s="75"/>
      <c r="AC165" s="75"/>
      <c r="AD165" s="75"/>
      <c r="AE165" s="161"/>
      <c r="AF165" s="14"/>
      <c r="AG165" s="14"/>
      <c r="AH165" s="75"/>
      <c r="AI165" s="75"/>
      <c r="AJ165" s="75"/>
      <c r="AK165" s="161"/>
      <c r="AL165" s="75"/>
      <c r="AM165" s="14"/>
      <c r="AN165" s="14"/>
      <c r="AO165" s="14"/>
      <c r="AP165" s="14"/>
      <c r="AQ165" s="14"/>
      <c r="AR165" s="14"/>
      <c r="AS165" s="14"/>
      <c r="AT165" s="14"/>
    </row>
    <row r="166" spans="7:46" ht="15">
      <c r="G166" s="14"/>
      <c r="H166" s="14"/>
      <c r="I166" s="14"/>
      <c r="J166" s="75"/>
      <c r="K166" s="161"/>
      <c r="L166" s="75"/>
      <c r="M166" s="75"/>
      <c r="N166" s="161"/>
      <c r="O166" s="161"/>
      <c r="P166" s="307"/>
      <c r="Q166" s="307"/>
      <c r="R166" s="307"/>
      <c r="S166" s="307"/>
      <c r="T166" s="307"/>
      <c r="U166" s="161"/>
      <c r="V166" s="14"/>
      <c r="W166" s="14"/>
      <c r="X166" s="14"/>
      <c r="Y166" s="14"/>
      <c r="Z166" s="161"/>
      <c r="AA166" s="161"/>
      <c r="AB166" s="75"/>
      <c r="AC166" s="75"/>
      <c r="AD166" s="75"/>
      <c r="AE166" s="161"/>
      <c r="AF166" s="14"/>
      <c r="AG166" s="14"/>
      <c r="AH166" s="75"/>
      <c r="AI166" s="75"/>
      <c r="AJ166" s="75"/>
      <c r="AK166" s="161"/>
      <c r="AL166" s="75"/>
      <c r="AM166" s="14"/>
      <c r="AN166" s="14"/>
      <c r="AO166" s="14"/>
      <c r="AP166" s="14"/>
      <c r="AQ166" s="14"/>
      <c r="AR166" s="14"/>
      <c r="AS166" s="14"/>
      <c r="AT166" s="14"/>
    </row>
    <row r="167" spans="7:46" ht="15">
      <c r="G167" s="14"/>
      <c r="H167" s="14"/>
      <c r="I167" s="14"/>
      <c r="J167" s="75"/>
      <c r="K167" s="161"/>
      <c r="L167" s="75"/>
      <c r="M167" s="75"/>
      <c r="N167" s="161"/>
      <c r="O167" s="161"/>
      <c r="P167" s="307"/>
      <c r="Q167" s="307"/>
      <c r="R167" s="307"/>
      <c r="S167" s="307"/>
      <c r="T167" s="307"/>
      <c r="U167" s="161"/>
      <c r="V167" s="14"/>
      <c r="W167" s="14"/>
      <c r="X167" s="14"/>
      <c r="Y167" s="14"/>
      <c r="Z167" s="161"/>
      <c r="AA167" s="161"/>
      <c r="AB167" s="75"/>
      <c r="AC167" s="75"/>
      <c r="AD167" s="75"/>
      <c r="AE167" s="161"/>
      <c r="AF167" s="14"/>
      <c r="AG167" s="14"/>
      <c r="AH167" s="75"/>
      <c r="AI167" s="75"/>
      <c r="AJ167" s="75"/>
      <c r="AK167" s="161"/>
      <c r="AL167" s="75"/>
      <c r="AM167" s="14"/>
      <c r="AN167" s="14"/>
      <c r="AO167" s="14"/>
      <c r="AP167" s="14"/>
      <c r="AQ167" s="14"/>
      <c r="AR167" s="14"/>
      <c r="AS167" s="14"/>
      <c r="AT167" s="14"/>
    </row>
    <row r="168" spans="7:46" ht="15">
      <c r="G168" s="14"/>
      <c r="H168" s="14"/>
      <c r="I168" s="14"/>
      <c r="J168" s="75"/>
      <c r="K168" s="161"/>
      <c r="L168" s="75"/>
      <c r="M168" s="75"/>
      <c r="N168" s="161"/>
      <c r="O168" s="161"/>
      <c r="P168" s="307"/>
      <c r="Q168" s="307"/>
      <c r="R168" s="307"/>
      <c r="S168" s="307"/>
      <c r="T168" s="307"/>
      <c r="U168" s="161"/>
      <c r="V168" s="14"/>
      <c r="W168" s="14"/>
      <c r="X168" s="14"/>
      <c r="Y168" s="14"/>
      <c r="Z168" s="161"/>
      <c r="AA168" s="161"/>
      <c r="AB168" s="75"/>
      <c r="AC168" s="75"/>
      <c r="AD168" s="75"/>
      <c r="AE168" s="161"/>
      <c r="AF168" s="14"/>
      <c r="AG168" s="14"/>
      <c r="AH168" s="75"/>
      <c r="AI168" s="75"/>
      <c r="AJ168" s="75"/>
      <c r="AK168" s="161"/>
      <c r="AL168" s="75"/>
      <c r="AM168" s="14"/>
      <c r="AN168" s="14"/>
      <c r="AO168" s="14"/>
      <c r="AP168" s="14"/>
      <c r="AQ168" s="14"/>
      <c r="AR168" s="14"/>
      <c r="AS168" s="14"/>
      <c r="AT168" s="14"/>
    </row>
    <row r="169" spans="7:46" ht="15">
      <c r="G169" s="14"/>
      <c r="H169" s="14"/>
      <c r="I169" s="14"/>
      <c r="J169" s="75"/>
      <c r="K169" s="161"/>
      <c r="L169" s="75"/>
      <c r="M169" s="75"/>
      <c r="N169" s="161"/>
      <c r="O169" s="161"/>
      <c r="P169" s="307"/>
      <c r="Q169" s="307"/>
      <c r="R169" s="307"/>
      <c r="S169" s="307"/>
      <c r="T169" s="307"/>
      <c r="U169" s="161"/>
      <c r="V169" s="14"/>
      <c r="W169" s="14"/>
      <c r="X169" s="14"/>
      <c r="Y169" s="14"/>
      <c r="Z169" s="161"/>
      <c r="AA169" s="161"/>
      <c r="AB169" s="75"/>
      <c r="AC169" s="75"/>
      <c r="AD169" s="75"/>
      <c r="AE169" s="161"/>
      <c r="AF169" s="14"/>
      <c r="AG169" s="14"/>
      <c r="AH169" s="75"/>
      <c r="AI169" s="75"/>
      <c r="AJ169" s="75"/>
      <c r="AK169" s="161"/>
      <c r="AL169" s="75"/>
      <c r="AM169" s="14"/>
      <c r="AN169" s="14"/>
      <c r="AO169" s="14"/>
      <c r="AP169" s="14"/>
      <c r="AQ169" s="14"/>
      <c r="AR169" s="14"/>
      <c r="AS169" s="14"/>
      <c r="AT169" s="14"/>
    </row>
    <row r="170" spans="7:46" ht="15">
      <c r="G170" s="14"/>
      <c r="H170" s="14"/>
      <c r="I170" s="14"/>
      <c r="J170" s="75"/>
      <c r="K170" s="161"/>
      <c r="L170" s="75"/>
      <c r="M170" s="75"/>
      <c r="N170" s="161"/>
      <c r="O170" s="161"/>
      <c r="P170" s="307"/>
      <c r="Q170" s="307"/>
      <c r="R170" s="307"/>
      <c r="S170" s="307"/>
      <c r="T170" s="307"/>
      <c r="U170" s="161"/>
      <c r="V170" s="14"/>
      <c r="W170" s="14"/>
      <c r="X170" s="14"/>
      <c r="Y170" s="14"/>
      <c r="Z170" s="161"/>
      <c r="AA170" s="161"/>
      <c r="AB170" s="75"/>
      <c r="AC170" s="75"/>
      <c r="AD170" s="75"/>
      <c r="AE170" s="161"/>
      <c r="AF170" s="14"/>
      <c r="AG170" s="14"/>
      <c r="AH170" s="75"/>
      <c r="AI170" s="75"/>
      <c r="AJ170" s="75"/>
      <c r="AK170" s="161"/>
      <c r="AL170" s="75"/>
      <c r="AM170" s="14"/>
      <c r="AN170" s="14"/>
      <c r="AO170" s="14"/>
      <c r="AP170" s="14"/>
      <c r="AQ170" s="14"/>
      <c r="AR170" s="14"/>
      <c r="AS170" s="14"/>
      <c r="AT170" s="14"/>
    </row>
    <row r="171" spans="7:46" ht="15">
      <c r="G171" s="14"/>
      <c r="H171" s="14"/>
      <c r="I171" s="14"/>
      <c r="J171" s="75"/>
      <c r="K171" s="161"/>
      <c r="L171" s="75"/>
      <c r="M171" s="75"/>
      <c r="N171" s="161"/>
      <c r="O171" s="161"/>
      <c r="P171" s="307"/>
      <c r="Q171" s="307"/>
      <c r="R171" s="307"/>
      <c r="S171" s="307"/>
      <c r="T171" s="307"/>
      <c r="U171" s="161"/>
      <c r="V171" s="14"/>
      <c r="W171" s="14"/>
      <c r="X171" s="14"/>
      <c r="Y171" s="14"/>
      <c r="Z171" s="161"/>
      <c r="AA171" s="161"/>
      <c r="AB171" s="75"/>
      <c r="AC171" s="75"/>
      <c r="AD171" s="75"/>
      <c r="AE171" s="161"/>
      <c r="AF171" s="14"/>
      <c r="AG171" s="14"/>
      <c r="AH171" s="75"/>
      <c r="AI171" s="75"/>
      <c r="AJ171" s="75"/>
      <c r="AK171" s="161"/>
      <c r="AL171" s="75"/>
      <c r="AM171" s="14"/>
      <c r="AN171" s="14"/>
      <c r="AO171" s="14"/>
      <c r="AP171" s="14"/>
      <c r="AQ171" s="14"/>
      <c r="AR171" s="14"/>
      <c r="AS171" s="14"/>
      <c r="AT171" s="14"/>
    </row>
    <row r="172" spans="7:46" ht="15">
      <c r="G172" s="14"/>
      <c r="H172" s="14"/>
      <c r="I172" s="14"/>
      <c r="J172" s="75"/>
      <c r="K172" s="161"/>
      <c r="L172" s="75"/>
      <c r="M172" s="75"/>
      <c r="N172" s="161"/>
      <c r="O172" s="161"/>
      <c r="P172" s="307"/>
      <c r="Q172" s="307"/>
      <c r="R172" s="307"/>
      <c r="S172" s="307"/>
      <c r="T172" s="307"/>
      <c r="U172" s="161"/>
      <c r="V172" s="14"/>
      <c r="W172" s="14"/>
      <c r="X172" s="14"/>
      <c r="Y172" s="14"/>
      <c r="Z172" s="161"/>
      <c r="AA172" s="161"/>
      <c r="AB172" s="75"/>
      <c r="AC172" s="75"/>
      <c r="AD172" s="75"/>
      <c r="AE172" s="161"/>
      <c r="AF172" s="14"/>
      <c r="AG172" s="14"/>
      <c r="AH172" s="75"/>
      <c r="AI172" s="75"/>
      <c r="AJ172" s="75"/>
      <c r="AK172" s="161"/>
      <c r="AL172" s="75"/>
      <c r="AM172" s="14"/>
      <c r="AN172" s="14"/>
      <c r="AO172" s="14"/>
      <c r="AP172" s="14"/>
      <c r="AQ172" s="14"/>
      <c r="AR172" s="14"/>
      <c r="AS172" s="14"/>
      <c r="AT172" s="14"/>
    </row>
    <row r="173" spans="7:46" ht="15">
      <c r="G173" s="14"/>
      <c r="H173" s="14"/>
      <c r="I173" s="14"/>
      <c r="J173" s="75"/>
      <c r="K173" s="161"/>
      <c r="L173" s="75"/>
      <c r="M173" s="75"/>
      <c r="N173" s="161"/>
      <c r="O173" s="161"/>
      <c r="P173" s="307"/>
      <c r="Q173" s="307"/>
      <c r="R173" s="307"/>
      <c r="S173" s="307"/>
      <c r="T173" s="307"/>
      <c r="U173" s="161"/>
      <c r="V173" s="14"/>
      <c r="W173" s="14"/>
      <c r="X173" s="14"/>
      <c r="Y173" s="14"/>
      <c r="Z173" s="161"/>
      <c r="AA173" s="161"/>
      <c r="AB173" s="75"/>
      <c r="AC173" s="75"/>
      <c r="AD173" s="75"/>
      <c r="AE173" s="161"/>
      <c r="AF173" s="14"/>
      <c r="AG173" s="14"/>
      <c r="AH173" s="75"/>
      <c r="AI173" s="75"/>
      <c r="AJ173" s="75"/>
      <c r="AK173" s="161"/>
      <c r="AL173" s="75"/>
      <c r="AM173" s="14"/>
      <c r="AN173" s="14"/>
      <c r="AO173" s="14"/>
      <c r="AP173" s="14"/>
      <c r="AQ173" s="14"/>
      <c r="AR173" s="14"/>
      <c r="AS173" s="14"/>
      <c r="AT173" s="14"/>
    </row>
    <row r="174" spans="7:46" ht="15">
      <c r="G174" s="14"/>
      <c r="H174" s="14"/>
      <c r="I174" s="14"/>
      <c r="J174" s="75"/>
      <c r="K174" s="161"/>
      <c r="L174" s="75"/>
      <c r="M174" s="75"/>
      <c r="N174" s="161"/>
      <c r="O174" s="161"/>
      <c r="P174" s="307"/>
      <c r="Q174" s="307"/>
      <c r="R174" s="307"/>
      <c r="S174" s="307"/>
      <c r="T174" s="307"/>
      <c r="U174" s="161"/>
      <c r="V174" s="14"/>
      <c r="W174" s="14"/>
      <c r="X174" s="14"/>
      <c r="Y174" s="14"/>
      <c r="Z174" s="161"/>
      <c r="AA174" s="161"/>
      <c r="AB174" s="75"/>
      <c r="AC174" s="75"/>
      <c r="AD174" s="75"/>
      <c r="AE174" s="161"/>
      <c r="AF174" s="14"/>
      <c r="AG174" s="14"/>
      <c r="AH174" s="75"/>
      <c r="AI174" s="75"/>
      <c r="AJ174" s="75"/>
      <c r="AK174" s="161"/>
      <c r="AL174" s="75"/>
      <c r="AM174" s="14"/>
      <c r="AN174" s="14"/>
      <c r="AO174" s="14"/>
      <c r="AP174" s="14"/>
      <c r="AQ174" s="14"/>
      <c r="AR174" s="14"/>
      <c r="AS174" s="14"/>
      <c r="AT174" s="14"/>
    </row>
    <row r="175" spans="7:46" ht="15">
      <c r="G175" s="14"/>
      <c r="H175" s="14"/>
      <c r="I175" s="14"/>
      <c r="J175" s="75"/>
      <c r="K175" s="161"/>
      <c r="L175" s="75"/>
      <c r="M175" s="75"/>
      <c r="N175" s="161"/>
      <c r="O175" s="161"/>
      <c r="P175" s="307"/>
      <c r="Q175" s="307"/>
      <c r="R175" s="307"/>
      <c r="S175" s="307"/>
      <c r="T175" s="307"/>
      <c r="U175" s="161"/>
      <c r="V175" s="14"/>
      <c r="W175" s="14"/>
      <c r="X175" s="14"/>
      <c r="Y175" s="14"/>
      <c r="Z175" s="161"/>
      <c r="AA175" s="161"/>
      <c r="AB175" s="75"/>
      <c r="AC175" s="75"/>
      <c r="AD175" s="75"/>
      <c r="AE175" s="161"/>
      <c r="AF175" s="14"/>
      <c r="AG175" s="14"/>
      <c r="AH175" s="75"/>
      <c r="AI175" s="75"/>
      <c r="AJ175" s="75"/>
      <c r="AK175" s="161"/>
      <c r="AL175" s="75"/>
      <c r="AM175" s="14"/>
      <c r="AN175" s="14"/>
      <c r="AO175" s="14"/>
      <c r="AP175" s="14"/>
      <c r="AQ175" s="14"/>
      <c r="AR175" s="14"/>
      <c r="AS175" s="14"/>
      <c r="AT175" s="14"/>
    </row>
    <row r="176" spans="7:46" ht="15">
      <c r="G176" s="14"/>
      <c r="H176" s="14"/>
      <c r="I176" s="14"/>
      <c r="J176" s="75"/>
      <c r="K176" s="161"/>
      <c r="L176" s="75"/>
      <c r="M176" s="75"/>
      <c r="N176" s="161"/>
      <c r="O176" s="161"/>
      <c r="P176" s="307"/>
      <c r="Q176" s="307"/>
      <c r="R176" s="307"/>
      <c r="S176" s="307"/>
      <c r="T176" s="307"/>
      <c r="U176" s="161"/>
      <c r="V176" s="14"/>
      <c r="W176" s="14"/>
      <c r="X176" s="14"/>
      <c r="Y176" s="14"/>
      <c r="Z176" s="161"/>
      <c r="AA176" s="161"/>
      <c r="AB176" s="75"/>
      <c r="AC176" s="75"/>
      <c r="AD176" s="75"/>
      <c r="AE176" s="161"/>
      <c r="AF176" s="14"/>
      <c r="AG176" s="14"/>
      <c r="AH176" s="75"/>
      <c r="AI176" s="75"/>
      <c r="AJ176" s="75"/>
      <c r="AK176" s="161"/>
      <c r="AL176" s="75"/>
      <c r="AM176" s="14"/>
      <c r="AN176" s="14"/>
      <c r="AO176" s="14"/>
      <c r="AP176" s="14"/>
      <c r="AQ176" s="14"/>
      <c r="AR176" s="14"/>
      <c r="AS176" s="14"/>
      <c r="AT176" s="14"/>
    </row>
    <row r="177" spans="1:46" ht="15">
      <c r="G177" s="14"/>
      <c r="H177" s="14"/>
      <c r="I177" s="14"/>
      <c r="J177" s="75"/>
      <c r="K177" s="161"/>
      <c r="L177" s="75"/>
      <c r="M177" s="75"/>
      <c r="N177" s="161"/>
      <c r="O177" s="161"/>
      <c r="P177" s="307"/>
      <c r="Q177" s="307"/>
      <c r="R177" s="307"/>
      <c r="S177" s="307"/>
      <c r="T177" s="307"/>
      <c r="U177" s="161"/>
      <c r="V177" s="14"/>
      <c r="W177" s="14"/>
      <c r="X177" s="14"/>
      <c r="Y177" s="14"/>
      <c r="Z177" s="161"/>
      <c r="AA177" s="161"/>
      <c r="AB177" s="75"/>
      <c r="AC177" s="75"/>
      <c r="AD177" s="75"/>
      <c r="AE177" s="161"/>
      <c r="AF177" s="14"/>
      <c r="AG177" s="14"/>
      <c r="AH177" s="75"/>
      <c r="AI177" s="75"/>
      <c r="AJ177" s="75"/>
      <c r="AK177" s="161"/>
      <c r="AL177" s="75"/>
      <c r="AM177" s="14"/>
      <c r="AN177" s="14"/>
      <c r="AO177" s="14"/>
      <c r="AP177" s="14"/>
      <c r="AQ177" s="14"/>
      <c r="AR177" s="14"/>
      <c r="AS177" s="14"/>
      <c r="AT177" s="14"/>
    </row>
    <row r="178" spans="1:46" ht="15">
      <c r="G178" s="14"/>
      <c r="H178" s="14"/>
      <c r="I178" s="14"/>
      <c r="J178" s="75"/>
      <c r="K178" s="161"/>
      <c r="L178" s="75"/>
      <c r="M178" s="75"/>
      <c r="N178" s="161"/>
      <c r="O178" s="161"/>
      <c r="P178" s="307"/>
      <c r="Q178" s="307"/>
      <c r="R178" s="307"/>
      <c r="S178" s="307"/>
      <c r="T178" s="307"/>
      <c r="U178" s="161"/>
      <c r="V178" s="14"/>
      <c r="W178" s="14"/>
      <c r="X178" s="14"/>
      <c r="Y178" s="14"/>
      <c r="Z178" s="161"/>
      <c r="AA178" s="161"/>
      <c r="AB178" s="75"/>
      <c r="AC178" s="75"/>
      <c r="AD178" s="75"/>
      <c r="AE178" s="161"/>
      <c r="AF178" s="14"/>
      <c r="AG178" s="14"/>
      <c r="AH178" s="75"/>
      <c r="AI178" s="75"/>
      <c r="AJ178" s="75"/>
      <c r="AK178" s="161"/>
      <c r="AL178" s="75"/>
      <c r="AM178" s="14"/>
      <c r="AN178" s="14"/>
      <c r="AO178" s="14"/>
      <c r="AP178" s="14"/>
      <c r="AQ178" s="14"/>
      <c r="AR178" s="14"/>
      <c r="AS178" s="14"/>
      <c r="AT178" s="14"/>
    </row>
    <row r="179" spans="1:46" ht="15">
      <c r="A179" s="30"/>
      <c r="B179" s="30"/>
      <c r="C179" s="30"/>
      <c r="D179" s="30"/>
      <c r="E179" s="30"/>
      <c r="F179" s="30"/>
      <c r="G179" s="30"/>
      <c r="H179" s="30"/>
      <c r="I179" s="30"/>
      <c r="J179" s="76"/>
      <c r="K179" s="162"/>
      <c r="L179" s="76"/>
      <c r="M179" s="76"/>
      <c r="N179" s="161"/>
      <c r="O179" s="161"/>
      <c r="P179" s="467"/>
      <c r="Q179" s="467"/>
      <c r="R179" s="467"/>
      <c r="S179" s="467"/>
      <c r="T179" s="467"/>
      <c r="U179" s="161"/>
      <c r="V179" s="14"/>
      <c r="W179" s="14"/>
      <c r="X179" s="14"/>
      <c r="Y179" s="14"/>
      <c r="Z179" s="161"/>
      <c r="AA179" s="161"/>
      <c r="AB179" s="75"/>
      <c r="AC179" s="75"/>
      <c r="AD179" s="75"/>
      <c r="AE179" s="161"/>
      <c r="AF179" s="14"/>
      <c r="AG179" s="14"/>
      <c r="AH179" s="75"/>
      <c r="AI179" s="75"/>
      <c r="AJ179" s="75"/>
      <c r="AK179" s="161"/>
      <c r="AL179" s="75"/>
      <c r="AM179" s="14"/>
      <c r="AN179" s="14"/>
      <c r="AO179" s="14"/>
      <c r="AP179" s="14"/>
      <c r="AQ179" s="14"/>
      <c r="AR179" s="14"/>
      <c r="AS179" s="14"/>
    </row>
    <row r="180" spans="1:46" ht="15">
      <c r="A180" s="34"/>
      <c r="B180" s="34"/>
      <c r="C180" s="34"/>
      <c r="D180" s="34"/>
      <c r="E180" s="34"/>
      <c r="F180" s="34"/>
      <c r="G180" s="34"/>
      <c r="H180" s="34"/>
      <c r="I180" s="34"/>
      <c r="J180" s="77"/>
      <c r="K180" s="163"/>
      <c r="L180" s="77"/>
      <c r="M180" s="77"/>
      <c r="N180" s="162"/>
      <c r="O180" s="162"/>
      <c r="P180" s="441"/>
      <c r="Q180" s="441"/>
      <c r="R180" s="441"/>
      <c r="S180" s="441"/>
      <c r="T180" s="441"/>
      <c r="U180" s="162"/>
      <c r="V180" s="30"/>
      <c r="W180" s="30"/>
      <c r="X180" s="30"/>
      <c r="Y180" s="30"/>
      <c r="Z180" s="162"/>
      <c r="AA180" s="162"/>
      <c r="AB180" s="76"/>
      <c r="AC180" s="76"/>
      <c r="AD180" s="76"/>
      <c r="AE180" s="162"/>
      <c r="AF180" s="30"/>
      <c r="AG180" s="30"/>
      <c r="AH180" s="76"/>
      <c r="AJ180" s="76"/>
      <c r="AL180" s="76"/>
    </row>
    <row r="181" spans="1:46" ht="15">
      <c r="A181" s="34"/>
      <c r="B181" s="34"/>
      <c r="C181" s="34"/>
      <c r="D181" s="34"/>
      <c r="E181" s="34"/>
      <c r="F181" s="34"/>
      <c r="G181" s="34"/>
      <c r="H181" s="34"/>
      <c r="I181" s="34"/>
      <c r="J181" s="77"/>
      <c r="K181" s="163"/>
      <c r="L181" s="77"/>
      <c r="M181" s="77"/>
      <c r="N181" s="163"/>
      <c r="O181" s="163"/>
      <c r="P181" s="441"/>
      <c r="Q181" s="441"/>
      <c r="R181" s="441"/>
      <c r="S181" s="441"/>
      <c r="T181" s="441"/>
      <c r="U181" s="163"/>
      <c r="V181" s="34"/>
      <c r="W181" s="34"/>
      <c r="X181" s="34"/>
      <c r="Y181" s="34"/>
      <c r="Z181" s="163"/>
      <c r="AA181" s="163"/>
      <c r="AB181" s="77"/>
      <c r="AC181" s="77"/>
      <c r="AD181" s="77"/>
      <c r="AE181" s="163"/>
      <c r="AF181" s="34"/>
      <c r="AG181" s="34"/>
      <c r="AH181" s="77"/>
      <c r="AJ181" s="77"/>
      <c r="AL181" s="77"/>
    </row>
    <row r="182" spans="1:46" ht="15">
      <c r="A182" s="34"/>
      <c r="B182" s="34"/>
      <c r="C182" s="34"/>
      <c r="D182" s="34"/>
      <c r="E182" s="34"/>
      <c r="F182" s="34"/>
      <c r="G182" s="34"/>
      <c r="H182" s="34"/>
      <c r="I182" s="34"/>
      <c r="J182" s="77"/>
      <c r="K182" s="163"/>
      <c r="L182" s="77"/>
      <c r="M182" s="77"/>
      <c r="N182" s="163"/>
      <c r="O182" s="163"/>
      <c r="P182" s="441"/>
      <c r="Q182" s="441"/>
      <c r="R182" s="441"/>
      <c r="S182" s="441"/>
      <c r="T182" s="441"/>
      <c r="U182" s="163"/>
      <c r="V182" s="34"/>
      <c r="W182" s="34"/>
      <c r="X182" s="34"/>
      <c r="Y182" s="34"/>
      <c r="Z182" s="163"/>
      <c r="AA182" s="163"/>
      <c r="AB182" s="77"/>
      <c r="AC182" s="77"/>
      <c r="AD182" s="77"/>
      <c r="AE182" s="163"/>
      <c r="AF182" s="34"/>
      <c r="AG182" s="34"/>
      <c r="AH182" s="77"/>
      <c r="AJ182" s="77"/>
      <c r="AL182" s="77"/>
    </row>
    <row r="183" spans="1:46" ht="15">
      <c r="A183" s="34"/>
      <c r="B183" s="34"/>
      <c r="C183" s="34"/>
      <c r="D183" s="34"/>
      <c r="E183" s="34"/>
      <c r="F183" s="34"/>
      <c r="G183" s="34"/>
      <c r="H183" s="34"/>
      <c r="I183" s="34"/>
      <c r="J183" s="77"/>
      <c r="K183" s="163"/>
      <c r="L183" s="77"/>
      <c r="M183" s="77"/>
      <c r="N183" s="163"/>
      <c r="O183" s="163"/>
      <c r="P183" s="441"/>
      <c r="Q183" s="441"/>
      <c r="R183" s="441"/>
      <c r="S183" s="441"/>
      <c r="T183" s="441"/>
      <c r="U183" s="163"/>
      <c r="V183" s="34"/>
      <c r="W183" s="34"/>
      <c r="X183" s="34"/>
      <c r="Y183" s="34"/>
      <c r="Z183" s="163"/>
      <c r="AA183" s="163"/>
      <c r="AB183" s="77"/>
      <c r="AC183" s="77"/>
      <c r="AD183" s="77"/>
      <c r="AE183" s="163"/>
      <c r="AF183" s="34"/>
      <c r="AG183" s="34"/>
      <c r="AH183" s="77"/>
      <c r="AJ183" s="77"/>
      <c r="AL183" s="77"/>
    </row>
    <row r="184" spans="1:46" ht="15">
      <c r="A184" s="34"/>
      <c r="B184" s="34"/>
      <c r="C184" s="34"/>
      <c r="D184" s="34"/>
      <c r="E184" s="34"/>
      <c r="F184" s="34"/>
      <c r="G184" s="34"/>
      <c r="H184" s="34"/>
      <c r="I184" s="34"/>
      <c r="J184" s="77"/>
      <c r="K184" s="163"/>
      <c r="L184" s="77"/>
      <c r="M184" s="77"/>
      <c r="N184" s="163"/>
      <c r="O184" s="163"/>
      <c r="P184" s="441"/>
      <c r="Q184" s="441"/>
      <c r="R184" s="441"/>
      <c r="S184" s="441"/>
      <c r="T184" s="441"/>
      <c r="U184" s="163"/>
      <c r="V184" s="34"/>
      <c r="W184" s="34"/>
      <c r="X184" s="34"/>
      <c r="Y184" s="34"/>
      <c r="Z184" s="163"/>
      <c r="AA184" s="163"/>
      <c r="AB184" s="77"/>
      <c r="AC184" s="77"/>
      <c r="AD184" s="77"/>
      <c r="AE184" s="163"/>
      <c r="AF184" s="34"/>
      <c r="AG184" s="34"/>
      <c r="AH184" s="77"/>
      <c r="AJ184" s="77"/>
      <c r="AL184" s="77"/>
    </row>
    <row r="185" spans="1:46" ht="15">
      <c r="A185" s="34"/>
      <c r="B185" s="34"/>
      <c r="C185" s="34"/>
      <c r="D185" s="34"/>
      <c r="E185" s="34"/>
      <c r="F185" s="34"/>
      <c r="G185" s="34"/>
      <c r="H185" s="34"/>
      <c r="I185" s="34"/>
      <c r="J185" s="77"/>
      <c r="K185" s="163"/>
      <c r="L185" s="77"/>
      <c r="M185" s="77"/>
      <c r="N185" s="163"/>
      <c r="O185" s="163"/>
      <c r="P185" s="441"/>
      <c r="Q185" s="441"/>
      <c r="R185" s="441"/>
      <c r="S185" s="441"/>
      <c r="T185" s="441"/>
      <c r="U185" s="163"/>
      <c r="V185" s="34"/>
      <c r="W185" s="34"/>
      <c r="X185" s="34"/>
      <c r="Y185" s="34"/>
      <c r="Z185" s="163"/>
      <c r="AA185" s="163"/>
      <c r="AB185" s="77"/>
      <c r="AC185" s="77"/>
      <c r="AD185" s="77"/>
      <c r="AE185" s="163"/>
      <c r="AF185" s="34"/>
      <c r="AG185" s="34"/>
      <c r="AH185" s="77"/>
      <c r="AJ185" s="77"/>
      <c r="AL185" s="77"/>
    </row>
    <row r="186" spans="1:46" ht="15">
      <c r="A186" s="34"/>
      <c r="B186" s="34"/>
      <c r="C186" s="34"/>
      <c r="D186" s="34"/>
      <c r="E186" s="34"/>
      <c r="F186" s="34"/>
      <c r="G186" s="34"/>
      <c r="H186" s="34"/>
      <c r="I186" s="34"/>
      <c r="J186" s="77"/>
      <c r="K186" s="163"/>
      <c r="L186" s="77"/>
      <c r="M186" s="77"/>
      <c r="N186" s="163"/>
      <c r="O186" s="163"/>
      <c r="P186" s="441"/>
      <c r="Q186" s="441"/>
      <c r="R186" s="441"/>
      <c r="S186" s="441"/>
      <c r="T186" s="441"/>
      <c r="U186" s="163"/>
      <c r="V186" s="34"/>
      <c r="W186" s="34"/>
      <c r="X186" s="34"/>
      <c r="Y186" s="34"/>
      <c r="Z186" s="163"/>
      <c r="AA186" s="163"/>
      <c r="AB186" s="77"/>
      <c r="AC186" s="77"/>
      <c r="AD186" s="77"/>
      <c r="AE186" s="163"/>
      <c r="AF186" s="34"/>
      <c r="AG186" s="34"/>
      <c r="AH186" s="77"/>
      <c r="AJ186" s="77"/>
      <c r="AL186" s="77"/>
    </row>
    <row r="187" spans="1:46" ht="15">
      <c r="A187" s="34"/>
      <c r="B187" s="34"/>
      <c r="C187" s="34"/>
      <c r="D187" s="34"/>
      <c r="E187" s="34"/>
      <c r="F187" s="34"/>
      <c r="G187" s="34"/>
      <c r="H187" s="34"/>
      <c r="I187" s="34"/>
      <c r="J187" s="77"/>
      <c r="K187" s="163"/>
      <c r="L187" s="77"/>
      <c r="M187" s="77"/>
      <c r="N187" s="163"/>
      <c r="O187" s="163"/>
      <c r="P187" s="441"/>
      <c r="Q187" s="441"/>
      <c r="R187" s="441"/>
      <c r="S187" s="441"/>
      <c r="T187" s="441"/>
      <c r="U187" s="163"/>
      <c r="V187" s="34"/>
      <c r="W187" s="34"/>
      <c r="X187" s="34"/>
      <c r="Y187" s="34"/>
      <c r="Z187" s="163"/>
      <c r="AA187" s="163"/>
      <c r="AB187" s="77"/>
      <c r="AC187" s="77"/>
      <c r="AD187" s="77"/>
      <c r="AE187" s="163"/>
      <c r="AF187" s="34"/>
      <c r="AG187" s="34"/>
      <c r="AH187" s="77"/>
      <c r="AJ187" s="77"/>
      <c r="AL187" s="77"/>
    </row>
    <row r="188" spans="1:46" ht="15">
      <c r="A188" s="34"/>
      <c r="B188" s="34"/>
      <c r="C188" s="34"/>
      <c r="D188" s="34"/>
      <c r="E188" s="34"/>
      <c r="F188" s="34"/>
      <c r="G188" s="34"/>
      <c r="H188" s="34"/>
      <c r="I188" s="34"/>
      <c r="J188" s="77"/>
      <c r="K188" s="163"/>
      <c r="L188" s="77"/>
      <c r="M188" s="77"/>
      <c r="N188" s="163"/>
      <c r="O188" s="163"/>
      <c r="P188" s="441"/>
      <c r="Q188" s="441"/>
      <c r="R188" s="441"/>
      <c r="S188" s="441"/>
      <c r="T188" s="441"/>
      <c r="U188" s="163"/>
      <c r="V188" s="34"/>
      <c r="W188" s="34"/>
      <c r="X188" s="34"/>
      <c r="Y188" s="34"/>
      <c r="Z188" s="163"/>
      <c r="AA188" s="163"/>
      <c r="AB188" s="77"/>
      <c r="AC188" s="77"/>
      <c r="AD188" s="77"/>
      <c r="AE188" s="163"/>
      <c r="AF188" s="34"/>
      <c r="AG188" s="34"/>
      <c r="AH188" s="77"/>
      <c r="AJ188" s="77"/>
      <c r="AL188" s="77"/>
    </row>
    <row r="189" spans="1:46" ht="15">
      <c r="A189" s="34"/>
      <c r="B189" s="34"/>
      <c r="C189" s="34"/>
      <c r="D189" s="34"/>
      <c r="E189" s="34"/>
      <c r="F189" s="34"/>
      <c r="G189" s="34"/>
      <c r="H189" s="34"/>
      <c r="I189" s="34"/>
      <c r="J189" s="77"/>
      <c r="K189" s="163"/>
      <c r="L189" s="77"/>
      <c r="M189" s="77"/>
      <c r="N189" s="163"/>
      <c r="O189" s="163"/>
      <c r="P189" s="441"/>
      <c r="Q189" s="441"/>
      <c r="R189" s="441"/>
      <c r="S189" s="441"/>
      <c r="T189" s="441"/>
      <c r="U189" s="163"/>
      <c r="V189" s="34"/>
      <c r="W189" s="34"/>
      <c r="X189" s="34"/>
      <c r="Y189" s="34"/>
      <c r="Z189" s="163"/>
      <c r="AA189" s="163"/>
      <c r="AB189" s="77"/>
      <c r="AC189" s="77"/>
      <c r="AD189" s="77"/>
      <c r="AE189" s="163"/>
      <c r="AF189" s="34"/>
      <c r="AG189" s="34"/>
      <c r="AH189" s="77"/>
      <c r="AJ189" s="77"/>
      <c r="AL189" s="77"/>
    </row>
    <row r="190" spans="1:46" ht="15">
      <c r="A190" s="34"/>
      <c r="B190" s="34"/>
      <c r="C190" s="34"/>
      <c r="D190" s="34"/>
      <c r="E190" s="34"/>
      <c r="F190" s="34"/>
      <c r="G190" s="34"/>
      <c r="H190" s="34"/>
      <c r="I190" s="34"/>
      <c r="J190" s="77"/>
      <c r="K190" s="163"/>
      <c r="L190" s="77"/>
      <c r="M190" s="77"/>
      <c r="N190" s="163"/>
      <c r="O190" s="163"/>
      <c r="P190" s="441"/>
      <c r="Q190" s="441"/>
      <c r="R190" s="441"/>
      <c r="S190" s="441"/>
      <c r="T190" s="441"/>
      <c r="U190" s="163"/>
      <c r="V190" s="34"/>
      <c r="W190" s="34"/>
      <c r="X190" s="34"/>
      <c r="Y190" s="34"/>
      <c r="Z190" s="163"/>
      <c r="AA190" s="163"/>
      <c r="AB190" s="77"/>
      <c r="AC190" s="77"/>
      <c r="AD190" s="77"/>
      <c r="AE190" s="163"/>
      <c r="AF190" s="34"/>
      <c r="AG190" s="34"/>
      <c r="AH190" s="77"/>
      <c r="AJ190" s="77"/>
      <c r="AL190" s="77"/>
    </row>
    <row r="191" spans="1:46" ht="15">
      <c r="A191" s="34"/>
      <c r="B191" s="34"/>
      <c r="C191" s="34"/>
      <c r="D191" s="34"/>
      <c r="E191" s="34"/>
      <c r="F191" s="34"/>
      <c r="G191" s="34"/>
      <c r="H191" s="34"/>
      <c r="I191" s="34"/>
      <c r="J191" s="77"/>
      <c r="K191" s="163"/>
      <c r="L191" s="77"/>
      <c r="M191" s="77"/>
      <c r="N191" s="163"/>
      <c r="O191" s="163"/>
      <c r="P191" s="441"/>
      <c r="Q191" s="441"/>
      <c r="R191" s="441"/>
      <c r="S191" s="441"/>
      <c r="T191" s="441"/>
      <c r="U191" s="163"/>
      <c r="V191" s="34"/>
      <c r="W191" s="34"/>
      <c r="X191" s="34"/>
      <c r="Y191" s="34"/>
      <c r="Z191" s="163"/>
      <c r="AA191" s="163"/>
      <c r="AB191" s="77"/>
      <c r="AC191" s="77"/>
      <c r="AD191" s="77"/>
      <c r="AE191" s="163"/>
      <c r="AF191" s="34"/>
      <c r="AG191" s="34"/>
      <c r="AH191" s="77"/>
      <c r="AJ191" s="77"/>
      <c r="AL191" s="77"/>
    </row>
    <row r="192" spans="1:46" ht="15">
      <c r="A192" s="34"/>
      <c r="B192" s="34"/>
      <c r="C192" s="34"/>
      <c r="D192" s="34"/>
      <c r="E192" s="34"/>
      <c r="F192" s="34"/>
      <c r="G192" s="34"/>
      <c r="H192" s="34"/>
      <c r="I192" s="34"/>
      <c r="J192" s="77"/>
      <c r="K192" s="163"/>
      <c r="L192" s="77"/>
      <c r="M192" s="77"/>
      <c r="N192" s="163"/>
      <c r="O192" s="163"/>
      <c r="P192" s="441"/>
      <c r="Q192" s="441"/>
      <c r="R192" s="441"/>
      <c r="S192" s="441"/>
      <c r="T192" s="441"/>
      <c r="U192" s="163"/>
      <c r="V192" s="34"/>
      <c r="W192" s="34"/>
      <c r="X192" s="34"/>
      <c r="Y192" s="34"/>
      <c r="Z192" s="163"/>
      <c r="AA192" s="163"/>
      <c r="AB192" s="77"/>
      <c r="AC192" s="77"/>
      <c r="AD192" s="77"/>
      <c r="AE192" s="163"/>
      <c r="AF192" s="34"/>
      <c r="AG192" s="34"/>
      <c r="AH192" s="77"/>
      <c r="AJ192" s="77"/>
      <c r="AL192" s="77"/>
    </row>
    <row r="193" spans="1:38" ht="15">
      <c r="A193" s="34"/>
      <c r="B193" s="34"/>
      <c r="C193" s="34"/>
      <c r="D193" s="34"/>
      <c r="E193" s="34"/>
      <c r="F193" s="34"/>
      <c r="G193" s="34"/>
      <c r="H193" s="34"/>
      <c r="I193" s="34"/>
      <c r="J193" s="77"/>
      <c r="K193" s="163"/>
      <c r="L193" s="77"/>
      <c r="M193" s="77"/>
      <c r="N193" s="163"/>
      <c r="O193" s="163"/>
      <c r="P193" s="441"/>
      <c r="Q193" s="441"/>
      <c r="R193" s="441"/>
      <c r="S193" s="441"/>
      <c r="T193" s="441"/>
      <c r="U193" s="163"/>
      <c r="V193" s="34"/>
      <c r="W193" s="34"/>
      <c r="X193" s="34"/>
      <c r="Y193" s="34"/>
      <c r="Z193" s="163"/>
      <c r="AA193" s="163"/>
      <c r="AB193" s="77"/>
      <c r="AC193" s="77"/>
      <c r="AD193" s="77"/>
      <c r="AE193" s="163"/>
      <c r="AF193" s="34"/>
      <c r="AG193" s="34"/>
      <c r="AH193" s="77"/>
      <c r="AJ193" s="77"/>
      <c r="AL193" s="77"/>
    </row>
    <row r="194" spans="1:38" ht="15">
      <c r="A194" s="34"/>
      <c r="B194" s="34"/>
      <c r="C194" s="34"/>
      <c r="D194" s="34"/>
      <c r="E194" s="34"/>
      <c r="F194" s="34"/>
      <c r="G194" s="34"/>
      <c r="H194" s="34"/>
      <c r="I194" s="34"/>
      <c r="J194" s="77"/>
      <c r="K194" s="163"/>
      <c r="L194" s="77"/>
      <c r="M194" s="77"/>
      <c r="N194" s="163"/>
      <c r="O194" s="163"/>
      <c r="P194" s="441"/>
      <c r="Q194" s="441"/>
      <c r="R194" s="441"/>
      <c r="S194" s="441"/>
      <c r="T194" s="441"/>
      <c r="U194" s="163"/>
      <c r="V194" s="34"/>
      <c r="W194" s="34"/>
      <c r="X194" s="34"/>
      <c r="Y194" s="34"/>
      <c r="Z194" s="163"/>
      <c r="AA194" s="163"/>
      <c r="AB194" s="77"/>
      <c r="AC194" s="77"/>
      <c r="AD194" s="77"/>
      <c r="AE194" s="163"/>
      <c r="AF194" s="34"/>
      <c r="AG194" s="34"/>
      <c r="AH194" s="77"/>
      <c r="AJ194" s="77"/>
      <c r="AL194" s="77"/>
    </row>
    <row r="195" spans="1:38" ht="15">
      <c r="A195" s="34"/>
      <c r="B195" s="34"/>
      <c r="C195" s="34"/>
      <c r="D195" s="34"/>
      <c r="E195" s="34"/>
      <c r="F195" s="34"/>
      <c r="G195" s="34"/>
      <c r="H195" s="34"/>
      <c r="I195" s="34"/>
      <c r="J195" s="77"/>
      <c r="K195" s="163"/>
      <c r="L195" s="77"/>
      <c r="M195" s="77"/>
      <c r="N195" s="163"/>
      <c r="O195" s="163"/>
      <c r="P195" s="441"/>
      <c r="Q195" s="441"/>
      <c r="R195" s="441"/>
      <c r="S195" s="441"/>
      <c r="T195" s="441"/>
      <c r="U195" s="163"/>
      <c r="V195" s="34"/>
      <c r="W195" s="34"/>
      <c r="X195" s="34"/>
      <c r="Y195" s="34"/>
      <c r="Z195" s="163"/>
      <c r="AA195" s="163"/>
      <c r="AB195" s="77"/>
      <c r="AC195" s="77"/>
      <c r="AD195" s="77"/>
      <c r="AE195" s="163"/>
      <c r="AF195" s="34"/>
      <c r="AG195" s="34"/>
      <c r="AH195" s="77"/>
      <c r="AJ195" s="77"/>
      <c r="AL195" s="77"/>
    </row>
    <row r="196" spans="1:38" ht="15">
      <c r="A196" s="34"/>
      <c r="B196" s="34"/>
      <c r="C196" s="34"/>
      <c r="D196" s="34"/>
      <c r="E196" s="34"/>
      <c r="F196" s="34"/>
      <c r="G196" s="34"/>
      <c r="H196" s="34"/>
      <c r="I196" s="34"/>
      <c r="J196" s="77"/>
      <c r="K196" s="163"/>
      <c r="L196" s="77"/>
      <c r="M196" s="77"/>
      <c r="N196" s="163"/>
      <c r="O196" s="163"/>
      <c r="P196" s="441"/>
      <c r="Q196" s="441"/>
      <c r="R196" s="441"/>
      <c r="S196" s="441"/>
      <c r="T196" s="441"/>
      <c r="U196" s="163"/>
      <c r="V196" s="34"/>
      <c r="W196" s="34"/>
      <c r="X196" s="34"/>
      <c r="Y196" s="34"/>
      <c r="Z196" s="163"/>
      <c r="AA196" s="163"/>
      <c r="AB196" s="77"/>
      <c r="AC196" s="77"/>
      <c r="AD196" s="77"/>
      <c r="AE196" s="163"/>
      <c r="AF196" s="34"/>
      <c r="AG196" s="34"/>
      <c r="AH196" s="77"/>
      <c r="AJ196" s="77"/>
      <c r="AL196" s="77"/>
    </row>
    <row r="197" spans="1:38" ht="15">
      <c r="A197" s="34"/>
      <c r="B197" s="34"/>
      <c r="C197" s="34"/>
      <c r="D197" s="34"/>
      <c r="E197" s="34"/>
      <c r="F197" s="34"/>
      <c r="G197" s="34"/>
      <c r="H197" s="34"/>
      <c r="I197" s="34"/>
      <c r="J197" s="77"/>
      <c r="K197" s="163"/>
      <c r="L197" s="77"/>
      <c r="M197" s="77"/>
      <c r="N197" s="163"/>
      <c r="O197" s="163"/>
      <c r="P197" s="441"/>
      <c r="Q197" s="441"/>
      <c r="R197" s="441"/>
      <c r="S197" s="441"/>
      <c r="T197" s="441"/>
      <c r="U197" s="163"/>
      <c r="V197" s="34"/>
      <c r="W197" s="34"/>
      <c r="X197" s="34"/>
      <c r="Y197" s="34"/>
      <c r="Z197" s="163"/>
      <c r="AA197" s="163"/>
      <c r="AB197" s="77"/>
      <c r="AC197" s="77"/>
      <c r="AD197" s="77"/>
      <c r="AE197" s="163"/>
      <c r="AF197" s="34"/>
      <c r="AG197" s="34"/>
      <c r="AH197" s="77"/>
      <c r="AJ197" s="77"/>
      <c r="AL197" s="77"/>
    </row>
    <row r="198" spans="1:38" ht="15">
      <c r="A198" s="34"/>
      <c r="B198" s="34"/>
      <c r="C198" s="34"/>
      <c r="D198" s="34"/>
      <c r="E198" s="34"/>
      <c r="F198" s="34"/>
      <c r="G198" s="34"/>
      <c r="H198" s="34"/>
      <c r="I198" s="34"/>
      <c r="J198" s="77"/>
      <c r="K198" s="163"/>
      <c r="L198" s="77"/>
      <c r="M198" s="77"/>
      <c r="N198" s="163"/>
      <c r="O198" s="163"/>
      <c r="P198" s="441"/>
      <c r="Q198" s="441"/>
      <c r="R198" s="441"/>
      <c r="S198" s="441"/>
      <c r="T198" s="441"/>
      <c r="U198" s="163"/>
      <c r="V198" s="34"/>
      <c r="W198" s="34"/>
      <c r="X198" s="34"/>
      <c r="Y198" s="34"/>
      <c r="Z198" s="163"/>
      <c r="AA198" s="163"/>
      <c r="AB198" s="77"/>
      <c r="AC198" s="77"/>
      <c r="AD198" s="77"/>
      <c r="AE198" s="163"/>
      <c r="AF198" s="34"/>
      <c r="AG198" s="34"/>
      <c r="AH198" s="77"/>
      <c r="AJ198" s="77"/>
      <c r="AL198" s="77"/>
    </row>
    <row r="199" spans="1:38" ht="15">
      <c r="A199" s="34"/>
      <c r="B199" s="34"/>
      <c r="C199" s="34"/>
      <c r="D199" s="34"/>
      <c r="E199" s="34"/>
      <c r="F199" s="34"/>
      <c r="G199" s="34"/>
      <c r="H199" s="34"/>
      <c r="I199" s="34"/>
      <c r="J199" s="77"/>
      <c r="K199" s="163"/>
      <c r="L199" s="77"/>
      <c r="M199" s="77"/>
      <c r="N199" s="163"/>
      <c r="O199" s="163"/>
      <c r="P199" s="441"/>
      <c r="Q199" s="441"/>
      <c r="R199" s="441"/>
      <c r="S199" s="441"/>
      <c r="T199" s="441"/>
      <c r="U199" s="163"/>
      <c r="V199" s="34"/>
      <c r="W199" s="34"/>
      <c r="X199" s="34"/>
      <c r="Y199" s="34"/>
      <c r="Z199" s="163"/>
      <c r="AA199" s="163"/>
      <c r="AB199" s="77"/>
      <c r="AC199" s="77"/>
      <c r="AD199" s="77"/>
      <c r="AE199" s="163"/>
      <c r="AF199" s="34"/>
      <c r="AG199" s="34"/>
      <c r="AH199" s="77"/>
      <c r="AJ199" s="77"/>
      <c r="AL199" s="77"/>
    </row>
    <row r="200" spans="1:38" ht="15">
      <c r="A200" s="34"/>
      <c r="B200" s="34"/>
      <c r="C200" s="34"/>
      <c r="D200" s="34"/>
      <c r="E200" s="34"/>
      <c r="F200" s="34"/>
      <c r="G200" s="34"/>
      <c r="H200" s="34"/>
      <c r="I200" s="34"/>
      <c r="J200" s="77"/>
      <c r="K200" s="163"/>
      <c r="L200" s="77"/>
      <c r="M200" s="77"/>
      <c r="N200" s="163"/>
      <c r="O200" s="163"/>
      <c r="P200" s="441"/>
      <c r="Q200" s="441"/>
      <c r="R200" s="441"/>
      <c r="S200" s="441"/>
      <c r="T200" s="441"/>
      <c r="U200" s="163"/>
      <c r="V200" s="34"/>
      <c r="W200" s="34"/>
      <c r="X200" s="34"/>
      <c r="Y200" s="34"/>
      <c r="Z200" s="163"/>
      <c r="AA200" s="163"/>
      <c r="AB200" s="77"/>
      <c r="AC200" s="77"/>
      <c r="AD200" s="77"/>
      <c r="AE200" s="163"/>
      <c r="AF200" s="34"/>
      <c r="AG200" s="34"/>
      <c r="AH200" s="77"/>
      <c r="AJ200" s="77"/>
      <c r="AL200" s="77"/>
    </row>
    <row r="201" spans="1:38" ht="15">
      <c r="A201" s="34"/>
      <c r="B201" s="34"/>
      <c r="C201" s="34"/>
      <c r="D201" s="34"/>
      <c r="E201" s="34"/>
      <c r="F201" s="34"/>
      <c r="G201" s="34"/>
      <c r="H201" s="34"/>
      <c r="I201" s="34"/>
      <c r="J201" s="77"/>
      <c r="K201" s="163"/>
      <c r="L201" s="77"/>
      <c r="M201" s="77"/>
      <c r="N201" s="163"/>
      <c r="O201" s="163"/>
      <c r="P201" s="441"/>
      <c r="Q201" s="441"/>
      <c r="R201" s="441"/>
      <c r="S201" s="441"/>
      <c r="T201" s="441"/>
      <c r="U201" s="163"/>
      <c r="V201" s="34"/>
      <c r="W201" s="34"/>
      <c r="X201" s="34"/>
      <c r="Y201" s="34"/>
      <c r="Z201" s="163"/>
      <c r="AA201" s="163"/>
      <c r="AB201" s="77"/>
      <c r="AC201" s="77"/>
      <c r="AD201" s="77"/>
      <c r="AE201" s="163"/>
      <c r="AF201" s="34"/>
      <c r="AG201" s="34"/>
      <c r="AH201" s="77"/>
      <c r="AJ201" s="77"/>
      <c r="AL201" s="77"/>
    </row>
    <row r="202" spans="1:38" ht="15">
      <c r="A202" s="34"/>
      <c r="B202" s="34"/>
      <c r="C202" s="34"/>
      <c r="D202" s="34"/>
      <c r="E202" s="34"/>
      <c r="F202" s="34"/>
      <c r="G202" s="34"/>
      <c r="H202" s="34"/>
      <c r="I202" s="34"/>
      <c r="J202" s="77"/>
      <c r="K202" s="163"/>
      <c r="L202" s="77"/>
      <c r="M202" s="77"/>
      <c r="N202" s="163"/>
      <c r="O202" s="163"/>
      <c r="P202" s="441"/>
      <c r="Q202" s="441"/>
      <c r="R202" s="441"/>
      <c r="S202" s="441"/>
      <c r="T202" s="441"/>
      <c r="U202" s="163"/>
      <c r="V202" s="34"/>
      <c r="W202" s="34"/>
      <c r="X202" s="34"/>
      <c r="Y202" s="34"/>
      <c r="Z202" s="163"/>
      <c r="AA202" s="163"/>
      <c r="AB202" s="77"/>
      <c r="AC202" s="77"/>
      <c r="AD202" s="77"/>
      <c r="AE202" s="163"/>
      <c r="AF202" s="34"/>
      <c r="AG202" s="34"/>
      <c r="AH202" s="77"/>
      <c r="AJ202" s="77"/>
      <c r="AL202" s="77"/>
    </row>
    <row r="203" spans="1:38" ht="15">
      <c r="A203" s="34"/>
      <c r="B203" s="34"/>
      <c r="C203" s="34"/>
      <c r="D203" s="34"/>
      <c r="E203" s="34"/>
      <c r="F203" s="34"/>
      <c r="G203" s="34"/>
      <c r="H203" s="34"/>
      <c r="I203" s="34"/>
      <c r="J203" s="77"/>
      <c r="K203" s="163"/>
      <c r="L203" s="77"/>
      <c r="M203" s="77"/>
      <c r="N203" s="163"/>
      <c r="O203" s="163"/>
      <c r="P203" s="441"/>
      <c r="Q203" s="441"/>
      <c r="R203" s="441"/>
      <c r="S203" s="441"/>
      <c r="T203" s="441"/>
      <c r="U203" s="163"/>
      <c r="V203" s="34"/>
      <c r="W203" s="34"/>
      <c r="X203" s="34"/>
      <c r="Y203" s="34"/>
      <c r="Z203" s="163"/>
      <c r="AA203" s="163"/>
      <c r="AB203" s="77"/>
      <c r="AC203" s="77"/>
      <c r="AD203" s="77"/>
      <c r="AE203" s="163"/>
      <c r="AF203" s="34"/>
      <c r="AG203" s="34"/>
      <c r="AH203" s="77"/>
      <c r="AJ203" s="77"/>
      <c r="AL203" s="77"/>
    </row>
    <row r="204" spans="1:38" ht="15">
      <c r="A204" s="34"/>
      <c r="B204" s="34"/>
      <c r="C204" s="34"/>
      <c r="D204" s="34"/>
      <c r="E204" s="34"/>
      <c r="F204" s="34"/>
      <c r="G204" s="34"/>
      <c r="H204" s="34"/>
      <c r="I204" s="34"/>
      <c r="J204" s="77"/>
      <c r="K204" s="163"/>
      <c r="L204" s="77"/>
      <c r="M204" s="77"/>
      <c r="N204" s="163"/>
      <c r="O204" s="163"/>
      <c r="P204" s="441"/>
      <c r="Q204" s="441"/>
      <c r="R204" s="441"/>
      <c r="S204" s="441"/>
      <c r="T204" s="441"/>
      <c r="U204" s="163"/>
      <c r="V204" s="34"/>
      <c r="W204" s="34"/>
      <c r="X204" s="34"/>
      <c r="Y204" s="34"/>
      <c r="Z204" s="163"/>
      <c r="AA204" s="163"/>
      <c r="AB204" s="77"/>
      <c r="AC204" s="77"/>
      <c r="AD204" s="77"/>
      <c r="AE204" s="163"/>
      <c r="AF204" s="34"/>
      <c r="AG204" s="34"/>
      <c r="AH204" s="77"/>
      <c r="AJ204" s="77"/>
      <c r="AL204" s="77"/>
    </row>
    <row r="205" spans="1:38" ht="15">
      <c r="A205" s="34"/>
      <c r="B205" s="34"/>
      <c r="C205" s="34"/>
      <c r="D205" s="34"/>
      <c r="E205" s="34"/>
      <c r="F205" s="34"/>
      <c r="G205" s="34"/>
      <c r="H205" s="34"/>
      <c r="I205" s="34"/>
      <c r="J205" s="77"/>
      <c r="K205" s="163"/>
      <c r="L205" s="77"/>
      <c r="M205" s="77"/>
      <c r="N205" s="163"/>
      <c r="O205" s="163"/>
      <c r="P205" s="441"/>
      <c r="Q205" s="441"/>
      <c r="R205" s="441"/>
      <c r="S205" s="441"/>
      <c r="T205" s="441"/>
      <c r="U205" s="163"/>
      <c r="V205" s="34"/>
      <c r="W205" s="34"/>
      <c r="X205" s="34"/>
      <c r="Y205" s="34"/>
      <c r="Z205" s="163"/>
      <c r="AA205" s="163"/>
      <c r="AB205" s="77"/>
      <c r="AC205" s="77"/>
      <c r="AD205" s="77"/>
      <c r="AE205" s="163"/>
      <c r="AF205" s="34"/>
      <c r="AG205" s="34"/>
      <c r="AH205" s="77"/>
      <c r="AJ205" s="77"/>
      <c r="AL205" s="77"/>
    </row>
    <row r="206" spans="1:38" ht="15">
      <c r="A206" s="34"/>
      <c r="B206" s="34"/>
      <c r="C206" s="34"/>
      <c r="D206" s="34"/>
      <c r="E206" s="34"/>
      <c r="F206" s="34"/>
      <c r="G206" s="34"/>
      <c r="H206" s="34"/>
      <c r="I206" s="34"/>
      <c r="J206" s="77"/>
      <c r="K206" s="163"/>
      <c r="L206" s="77"/>
      <c r="M206" s="77"/>
      <c r="N206" s="163"/>
      <c r="O206" s="163"/>
      <c r="P206" s="441"/>
      <c r="Q206" s="441"/>
      <c r="R206" s="441"/>
      <c r="S206" s="441"/>
      <c r="T206" s="441"/>
      <c r="U206" s="163"/>
      <c r="V206" s="34"/>
      <c r="W206" s="34"/>
      <c r="X206" s="34"/>
      <c r="Y206" s="34"/>
      <c r="Z206" s="163"/>
      <c r="AA206" s="163"/>
      <c r="AB206" s="77"/>
      <c r="AC206" s="77"/>
      <c r="AD206" s="77"/>
      <c r="AE206" s="163"/>
      <c r="AF206" s="34"/>
      <c r="AG206" s="34"/>
      <c r="AH206" s="77"/>
      <c r="AJ206" s="77"/>
      <c r="AL206" s="77"/>
    </row>
    <row r="207" spans="1:38" ht="15">
      <c r="A207" s="34"/>
      <c r="B207" s="34"/>
      <c r="C207" s="34"/>
      <c r="D207" s="34"/>
      <c r="E207" s="34"/>
      <c r="F207" s="34"/>
      <c r="G207" s="34"/>
      <c r="H207" s="34"/>
      <c r="I207" s="34"/>
      <c r="J207" s="77"/>
      <c r="K207" s="163"/>
      <c r="L207" s="77"/>
      <c r="M207" s="77"/>
      <c r="N207" s="163"/>
      <c r="O207" s="163"/>
      <c r="P207" s="441"/>
      <c r="Q207" s="441"/>
      <c r="R207" s="441"/>
      <c r="S207" s="441"/>
      <c r="T207" s="441"/>
      <c r="U207" s="163"/>
      <c r="V207" s="34"/>
      <c r="W207" s="34"/>
      <c r="X207" s="34"/>
      <c r="Y207" s="34"/>
      <c r="Z207" s="163"/>
      <c r="AA207" s="163"/>
      <c r="AB207" s="77"/>
      <c r="AC207" s="77"/>
      <c r="AD207" s="77"/>
      <c r="AE207" s="163"/>
      <c r="AF207" s="34"/>
      <c r="AG207" s="34"/>
      <c r="AH207" s="77"/>
      <c r="AJ207" s="77"/>
      <c r="AL207" s="77"/>
    </row>
    <row r="208" spans="1:38" ht="15">
      <c r="A208" s="34"/>
      <c r="B208" s="34"/>
      <c r="C208" s="34"/>
      <c r="D208" s="34"/>
      <c r="E208" s="34"/>
      <c r="F208" s="34"/>
      <c r="G208" s="34"/>
      <c r="H208" s="34"/>
      <c r="I208" s="34"/>
      <c r="J208" s="77"/>
      <c r="K208" s="163"/>
      <c r="L208" s="77"/>
      <c r="M208" s="77"/>
      <c r="N208" s="163"/>
      <c r="O208" s="163"/>
      <c r="P208" s="441"/>
      <c r="Q208" s="441"/>
      <c r="R208" s="441"/>
      <c r="S208" s="441"/>
      <c r="T208" s="441"/>
      <c r="U208" s="163"/>
      <c r="V208" s="34"/>
      <c r="W208" s="34"/>
      <c r="X208" s="34"/>
      <c r="Y208" s="34"/>
      <c r="Z208" s="163"/>
      <c r="AA208" s="163"/>
      <c r="AB208" s="77"/>
      <c r="AC208" s="77"/>
      <c r="AD208" s="77"/>
      <c r="AE208" s="163"/>
      <c r="AF208" s="34"/>
      <c r="AG208" s="34"/>
      <c r="AH208" s="77"/>
      <c r="AJ208" s="77"/>
      <c r="AL208" s="77"/>
    </row>
    <row r="209" spans="1:38" ht="15">
      <c r="A209" s="34"/>
      <c r="B209" s="34"/>
      <c r="C209" s="34"/>
      <c r="D209" s="34"/>
      <c r="E209" s="34"/>
      <c r="F209" s="34"/>
      <c r="G209" s="34"/>
      <c r="H209" s="34"/>
      <c r="I209" s="34"/>
      <c r="J209" s="77"/>
      <c r="K209" s="163"/>
      <c r="L209" s="77"/>
      <c r="M209" s="77"/>
      <c r="N209" s="163"/>
      <c r="O209" s="163"/>
      <c r="P209" s="441"/>
      <c r="Q209" s="441"/>
      <c r="R209" s="441"/>
      <c r="S209" s="441"/>
      <c r="T209" s="441"/>
      <c r="U209" s="163"/>
      <c r="V209" s="34"/>
      <c r="W209" s="34"/>
      <c r="X209" s="34"/>
      <c r="Y209" s="34"/>
      <c r="Z209" s="163"/>
      <c r="AA209" s="163"/>
      <c r="AB209" s="77"/>
      <c r="AC209" s="77"/>
      <c r="AD209" s="77"/>
      <c r="AE209" s="163"/>
      <c r="AF209" s="34"/>
      <c r="AG209" s="34"/>
      <c r="AH209" s="77"/>
      <c r="AJ209" s="77"/>
      <c r="AL209" s="77"/>
    </row>
    <row r="210" spans="1:38" ht="15">
      <c r="A210" s="34"/>
      <c r="B210" s="34"/>
      <c r="C210" s="34"/>
      <c r="D210" s="34"/>
      <c r="E210" s="34"/>
      <c r="F210" s="34"/>
      <c r="G210" s="34"/>
      <c r="H210" s="34"/>
      <c r="I210" s="34"/>
      <c r="J210" s="77"/>
      <c r="K210" s="163"/>
      <c r="L210" s="77"/>
      <c r="M210" s="77"/>
      <c r="N210" s="163"/>
      <c r="O210" s="163"/>
      <c r="P210" s="441"/>
      <c r="Q210" s="441"/>
      <c r="R210" s="441"/>
      <c r="S210" s="441"/>
      <c r="T210" s="441"/>
      <c r="U210" s="163"/>
      <c r="V210" s="34"/>
      <c r="W210" s="34"/>
      <c r="X210" s="34"/>
      <c r="Y210" s="34"/>
      <c r="Z210" s="163"/>
      <c r="AA210" s="163"/>
      <c r="AB210" s="77"/>
      <c r="AC210" s="77"/>
      <c r="AD210" s="77"/>
      <c r="AE210" s="163"/>
      <c r="AF210" s="34"/>
      <c r="AG210" s="34"/>
      <c r="AH210" s="77"/>
      <c r="AJ210" s="77"/>
      <c r="AL210" s="77"/>
    </row>
    <row r="211" spans="1:38" ht="15">
      <c r="A211" s="34"/>
      <c r="B211" s="34"/>
      <c r="C211" s="34"/>
      <c r="D211" s="34"/>
      <c r="E211" s="34"/>
      <c r="F211" s="34"/>
      <c r="G211" s="34"/>
      <c r="H211" s="34"/>
      <c r="I211" s="34"/>
      <c r="J211" s="77"/>
      <c r="K211" s="163"/>
      <c r="L211" s="77"/>
      <c r="M211" s="77"/>
      <c r="N211" s="163"/>
      <c r="O211" s="163"/>
      <c r="P211" s="441"/>
      <c r="Q211" s="441"/>
      <c r="R211" s="441"/>
      <c r="S211" s="441"/>
      <c r="T211" s="441"/>
      <c r="U211" s="163"/>
      <c r="V211" s="34"/>
      <c r="W211" s="34"/>
      <c r="X211" s="34"/>
      <c r="Y211" s="34"/>
      <c r="Z211" s="163"/>
      <c r="AA211" s="163"/>
      <c r="AB211" s="77"/>
      <c r="AC211" s="77"/>
      <c r="AD211" s="77"/>
      <c r="AE211" s="163"/>
      <c r="AF211" s="34"/>
      <c r="AG211" s="34"/>
      <c r="AH211" s="77"/>
      <c r="AJ211" s="77"/>
      <c r="AL211" s="77"/>
    </row>
    <row r="212" spans="1:38" ht="15">
      <c r="A212" s="34"/>
      <c r="B212" s="34"/>
      <c r="C212" s="34"/>
      <c r="D212" s="34"/>
      <c r="E212" s="34"/>
      <c r="F212" s="34"/>
      <c r="G212" s="34"/>
      <c r="H212" s="34"/>
      <c r="I212" s="34"/>
      <c r="J212" s="77"/>
      <c r="K212" s="163"/>
      <c r="L212" s="77"/>
      <c r="M212" s="77"/>
      <c r="N212" s="163"/>
      <c r="O212" s="163"/>
      <c r="P212" s="441"/>
      <c r="Q212" s="441"/>
      <c r="R212" s="441"/>
      <c r="S212" s="441"/>
      <c r="T212" s="441"/>
      <c r="U212" s="163"/>
      <c r="V212" s="34"/>
      <c r="W212" s="34"/>
      <c r="X212" s="34"/>
      <c r="Y212" s="34"/>
      <c r="Z212" s="163"/>
      <c r="AA212" s="163"/>
      <c r="AB212" s="77"/>
      <c r="AC212" s="77"/>
      <c r="AD212" s="77"/>
      <c r="AE212" s="163"/>
      <c r="AF212" s="34"/>
      <c r="AG212" s="34"/>
      <c r="AH212" s="77"/>
      <c r="AJ212" s="77"/>
      <c r="AL212" s="77"/>
    </row>
    <row r="213" spans="1:38" ht="15">
      <c r="A213" s="34"/>
      <c r="B213" s="34"/>
      <c r="C213" s="34"/>
      <c r="D213" s="34"/>
      <c r="E213" s="34"/>
      <c r="F213" s="34"/>
      <c r="G213" s="34"/>
      <c r="H213" s="34"/>
      <c r="I213" s="34"/>
      <c r="J213" s="77"/>
      <c r="K213" s="163"/>
      <c r="L213" s="77"/>
      <c r="M213" s="77"/>
      <c r="N213" s="163"/>
      <c r="O213" s="163"/>
      <c r="P213" s="441"/>
      <c r="Q213" s="441"/>
      <c r="R213" s="441"/>
      <c r="S213" s="441"/>
      <c r="T213" s="441"/>
      <c r="U213" s="163"/>
      <c r="V213" s="34"/>
      <c r="W213" s="34"/>
      <c r="X213" s="34"/>
      <c r="Y213" s="34"/>
      <c r="Z213" s="163"/>
      <c r="AA213" s="163"/>
      <c r="AB213" s="77"/>
      <c r="AC213" s="77"/>
      <c r="AD213" s="77"/>
      <c r="AE213" s="163"/>
      <c r="AF213" s="34"/>
      <c r="AG213" s="34"/>
      <c r="AH213" s="77"/>
      <c r="AJ213" s="77"/>
      <c r="AL213" s="77"/>
    </row>
    <row r="214" spans="1:38" ht="15">
      <c r="L214" s="77"/>
      <c r="M214" s="77"/>
      <c r="N214" s="163"/>
      <c r="O214" s="163"/>
      <c r="P214" s="441"/>
      <c r="Q214" s="441"/>
      <c r="R214" s="441"/>
      <c r="S214" s="441"/>
      <c r="T214" s="441"/>
      <c r="U214" s="163"/>
      <c r="V214" s="34"/>
      <c r="W214" s="34"/>
      <c r="X214" s="34"/>
      <c r="Y214" s="34"/>
      <c r="Z214" s="163"/>
      <c r="AA214" s="163"/>
      <c r="AB214" s="77"/>
      <c r="AC214" s="77"/>
      <c r="AD214" s="77"/>
      <c r="AE214" s="163"/>
      <c r="AF214" s="34"/>
      <c r="AG214" s="34"/>
      <c r="AH214" s="77"/>
      <c r="AJ214" s="77"/>
      <c r="AL214" s="77"/>
    </row>
    <row r="215" spans="1:38" ht="15">
      <c r="L215" s="77"/>
      <c r="M215" s="77"/>
      <c r="N215" s="163"/>
      <c r="O215" s="163"/>
      <c r="P215" s="441"/>
      <c r="Q215" s="441"/>
      <c r="R215" s="441"/>
      <c r="S215" s="441"/>
      <c r="T215" s="441"/>
      <c r="U215" s="163"/>
      <c r="V215" s="34"/>
      <c r="W215" s="34"/>
      <c r="X215" s="34"/>
      <c r="Y215" s="34"/>
      <c r="Z215" s="163"/>
      <c r="AB215" s="77"/>
      <c r="AD215" s="77"/>
      <c r="AF215" s="34"/>
      <c r="AH215" s="77"/>
      <c r="AJ215" s="77"/>
      <c r="AL215" s="77"/>
    </row>
    <row r="216" spans="1:38" ht="15">
      <c r="L216" s="77"/>
      <c r="M216" s="77"/>
      <c r="N216" s="163"/>
      <c r="O216" s="163"/>
      <c r="P216" s="441"/>
      <c r="Q216" s="441"/>
      <c r="R216" s="441"/>
      <c r="S216" s="441"/>
      <c r="T216" s="441"/>
      <c r="U216" s="163"/>
      <c r="V216" s="34"/>
      <c r="W216" s="34"/>
      <c r="X216" s="34"/>
      <c r="Y216" s="34"/>
      <c r="Z216" s="163"/>
      <c r="AB216" s="77"/>
      <c r="AD216" s="77"/>
      <c r="AF216" s="34"/>
      <c r="AH216" s="77"/>
      <c r="AJ216" s="77"/>
      <c r="AL216" s="77"/>
    </row>
    <row r="217" spans="1:38" ht="15">
      <c r="L217" s="77"/>
      <c r="M217" s="77"/>
      <c r="N217" s="163"/>
      <c r="O217" s="163"/>
      <c r="P217" s="441"/>
      <c r="Q217" s="441"/>
      <c r="R217" s="441"/>
      <c r="S217" s="441"/>
      <c r="T217" s="441"/>
      <c r="U217" s="163"/>
      <c r="V217" s="34"/>
      <c r="W217" s="34"/>
      <c r="X217" s="34"/>
      <c r="Y217" s="34"/>
      <c r="Z217" s="163"/>
      <c r="AB217" s="77"/>
      <c r="AD217" s="77"/>
      <c r="AF217" s="34"/>
      <c r="AH217" s="77"/>
      <c r="AJ217" s="77"/>
      <c r="AL217" s="77"/>
    </row>
    <row r="218" spans="1:38" ht="15">
      <c r="L218" s="77"/>
      <c r="M218" s="77"/>
      <c r="N218" s="163"/>
      <c r="O218" s="163"/>
      <c r="P218" s="441"/>
      <c r="Q218" s="441"/>
      <c r="R218" s="441"/>
      <c r="S218" s="441"/>
      <c r="T218" s="441"/>
      <c r="U218" s="163"/>
      <c r="V218" s="34"/>
      <c r="W218" s="34"/>
      <c r="X218" s="34"/>
      <c r="Y218" s="34"/>
      <c r="Z218" s="163"/>
      <c r="AB218" s="77"/>
      <c r="AD218" s="77"/>
      <c r="AF218" s="34"/>
      <c r="AH218" s="77"/>
      <c r="AJ218" s="77"/>
      <c r="AL218" s="77"/>
    </row>
    <row r="219" spans="1:38" ht="15">
      <c r="L219" s="77"/>
      <c r="M219" s="77"/>
      <c r="N219" s="163"/>
      <c r="O219" s="163"/>
      <c r="P219" s="441"/>
      <c r="Q219" s="441"/>
      <c r="R219" s="441"/>
      <c r="S219" s="441"/>
      <c r="T219" s="441"/>
      <c r="U219" s="163"/>
      <c r="V219" s="34"/>
      <c r="W219" s="34"/>
      <c r="X219" s="34"/>
      <c r="Y219" s="34"/>
      <c r="Z219" s="163"/>
      <c r="AB219" s="77"/>
      <c r="AD219" s="77"/>
      <c r="AF219" s="34"/>
      <c r="AH219" s="77"/>
      <c r="AJ219" s="77"/>
      <c r="AL219" s="77"/>
    </row>
    <row r="220" spans="1:38" ht="15">
      <c r="L220" s="77"/>
      <c r="M220" s="77"/>
      <c r="N220" s="163"/>
      <c r="O220" s="163"/>
      <c r="P220" s="441"/>
      <c r="Q220" s="441"/>
      <c r="R220" s="441"/>
      <c r="S220" s="441"/>
      <c r="T220" s="441"/>
      <c r="U220" s="163"/>
      <c r="V220" s="34"/>
      <c r="W220" s="34"/>
      <c r="X220" s="34"/>
      <c r="Y220" s="34"/>
      <c r="Z220" s="163"/>
      <c r="AB220" s="77"/>
      <c r="AD220" s="77"/>
      <c r="AF220" s="34"/>
      <c r="AH220" s="77"/>
      <c r="AJ220" s="77"/>
      <c r="AL220" s="77"/>
    </row>
    <row r="221" spans="1:38" ht="15">
      <c r="L221" s="77"/>
      <c r="M221" s="77"/>
      <c r="N221" s="163"/>
      <c r="O221" s="163"/>
      <c r="P221" s="441"/>
      <c r="Q221" s="441"/>
      <c r="R221" s="441"/>
      <c r="S221" s="441"/>
      <c r="T221" s="441"/>
      <c r="U221" s="163"/>
      <c r="V221" s="34"/>
      <c r="W221" s="34"/>
      <c r="X221" s="34"/>
      <c r="Y221" s="34"/>
      <c r="Z221" s="163"/>
      <c r="AB221" s="77"/>
      <c r="AD221" s="77"/>
      <c r="AF221" s="34"/>
      <c r="AH221" s="77"/>
      <c r="AJ221" s="77"/>
      <c r="AL221" s="77"/>
    </row>
    <row r="222" spans="1:38" ht="15">
      <c r="L222" s="77"/>
      <c r="M222" s="77"/>
      <c r="N222" s="163"/>
      <c r="O222" s="163"/>
      <c r="P222" s="441"/>
      <c r="Q222" s="441"/>
      <c r="R222" s="441"/>
      <c r="S222" s="441"/>
      <c r="T222" s="441"/>
      <c r="U222" s="163"/>
      <c r="V222" s="34"/>
      <c r="W222" s="34"/>
      <c r="X222" s="34"/>
      <c r="Y222" s="34"/>
      <c r="Z222" s="163"/>
      <c r="AB222" s="77"/>
      <c r="AD222" s="77"/>
      <c r="AF222" s="34"/>
      <c r="AH222" s="77"/>
      <c r="AJ222" s="77"/>
      <c r="AL222" s="77"/>
    </row>
    <row r="223" spans="1:38" ht="15">
      <c r="L223" s="77"/>
      <c r="M223" s="77"/>
      <c r="N223" s="163"/>
      <c r="O223" s="163"/>
      <c r="P223" s="441"/>
      <c r="Q223" s="441"/>
      <c r="R223" s="441"/>
      <c r="S223" s="441"/>
      <c r="T223" s="441"/>
      <c r="U223" s="163"/>
      <c r="V223" s="34"/>
      <c r="W223" s="34"/>
      <c r="X223" s="34"/>
      <c r="Y223" s="34"/>
      <c r="Z223" s="163"/>
      <c r="AB223" s="77"/>
      <c r="AD223" s="77"/>
      <c r="AF223" s="34"/>
      <c r="AH223" s="77"/>
      <c r="AJ223" s="77"/>
      <c r="AL223" s="77"/>
    </row>
    <row r="224" spans="1:38" ht="15">
      <c r="L224" s="77"/>
      <c r="M224" s="77"/>
      <c r="N224" s="163"/>
      <c r="O224" s="163"/>
      <c r="P224" s="441"/>
      <c r="Q224" s="441"/>
      <c r="R224" s="441"/>
      <c r="S224" s="441"/>
      <c r="T224" s="441"/>
      <c r="U224" s="163"/>
      <c r="V224" s="34"/>
      <c r="W224" s="34"/>
      <c r="X224" s="34"/>
      <c r="Y224" s="34"/>
      <c r="Z224" s="163"/>
      <c r="AB224" s="77"/>
      <c r="AD224" s="77"/>
      <c r="AF224" s="34"/>
      <c r="AH224" s="77"/>
      <c r="AJ224" s="77"/>
      <c r="AL224" s="77"/>
    </row>
    <row r="225" spans="12:38" ht="15">
      <c r="L225" s="77"/>
      <c r="M225" s="77"/>
      <c r="N225" s="163"/>
      <c r="O225" s="163"/>
      <c r="P225" s="441"/>
      <c r="Q225" s="441"/>
      <c r="R225" s="441"/>
      <c r="S225" s="441"/>
      <c r="T225" s="441"/>
      <c r="U225" s="163"/>
      <c r="V225" s="34"/>
      <c r="W225" s="34"/>
      <c r="X225" s="34"/>
      <c r="Y225" s="34"/>
      <c r="Z225" s="163"/>
      <c r="AB225" s="77"/>
      <c r="AD225" s="77"/>
      <c r="AF225" s="34"/>
      <c r="AH225" s="77"/>
      <c r="AJ225" s="77"/>
      <c r="AL225" s="77"/>
    </row>
    <row r="226" spans="12:38" ht="15">
      <c r="L226" s="77"/>
      <c r="M226" s="77"/>
      <c r="N226" s="163"/>
      <c r="O226" s="163"/>
      <c r="P226" s="441"/>
      <c r="Q226" s="441"/>
      <c r="R226" s="441"/>
      <c r="S226" s="441"/>
      <c r="T226" s="441"/>
      <c r="U226" s="163"/>
      <c r="V226" s="34"/>
      <c r="W226" s="34"/>
      <c r="X226" s="34"/>
      <c r="Y226" s="34"/>
      <c r="Z226" s="163"/>
      <c r="AB226" s="77"/>
      <c r="AD226" s="77"/>
      <c r="AF226" s="34"/>
      <c r="AH226" s="77"/>
      <c r="AJ226" s="77"/>
      <c r="AL226" s="77"/>
    </row>
    <row r="227" spans="12:38" ht="15">
      <c r="L227" s="77"/>
      <c r="M227" s="77"/>
      <c r="N227" s="163"/>
      <c r="O227" s="163"/>
      <c r="P227" s="441"/>
      <c r="Q227" s="441"/>
      <c r="R227" s="441"/>
      <c r="S227" s="441"/>
      <c r="T227" s="441"/>
      <c r="U227" s="163"/>
      <c r="V227" s="34"/>
      <c r="W227" s="34"/>
      <c r="X227" s="34"/>
      <c r="Y227" s="34"/>
      <c r="Z227" s="163"/>
      <c r="AB227" s="77"/>
      <c r="AD227" s="77"/>
      <c r="AF227" s="34"/>
      <c r="AH227" s="77"/>
      <c r="AJ227" s="77"/>
      <c r="AL227" s="77"/>
    </row>
    <row r="228" spans="12:38" ht="15">
      <c r="L228" s="77"/>
      <c r="M228" s="77"/>
      <c r="N228" s="163"/>
      <c r="O228" s="163"/>
      <c r="P228" s="441"/>
      <c r="Q228" s="441"/>
      <c r="R228" s="441"/>
      <c r="S228" s="441"/>
      <c r="T228" s="441"/>
      <c r="U228" s="163"/>
      <c r="V228" s="34"/>
      <c r="W228" s="34"/>
      <c r="X228" s="34"/>
      <c r="Y228" s="34"/>
      <c r="Z228" s="163"/>
      <c r="AB228" s="77"/>
      <c r="AD228" s="77"/>
      <c r="AF228" s="34"/>
      <c r="AH228" s="77"/>
      <c r="AJ228" s="77"/>
      <c r="AL228" s="77"/>
    </row>
    <row r="229" spans="12:38" ht="15">
      <c r="L229" s="77"/>
      <c r="M229" s="77"/>
      <c r="N229" s="163"/>
      <c r="O229" s="163"/>
      <c r="P229" s="441"/>
      <c r="Q229" s="441"/>
      <c r="R229" s="441"/>
      <c r="S229" s="441"/>
      <c r="T229" s="441"/>
      <c r="U229" s="163"/>
      <c r="V229" s="34"/>
      <c r="W229" s="34"/>
      <c r="X229" s="34"/>
      <c r="Y229" s="34"/>
      <c r="Z229" s="163"/>
      <c r="AB229" s="77"/>
      <c r="AD229" s="77"/>
      <c r="AF229" s="34"/>
      <c r="AH229" s="77"/>
      <c r="AJ229" s="77"/>
      <c r="AL229" s="77"/>
    </row>
    <row r="230" spans="12:38" ht="15">
      <c r="L230" s="77"/>
      <c r="M230" s="77"/>
      <c r="N230" s="163"/>
      <c r="O230" s="163"/>
      <c r="P230" s="441"/>
      <c r="Q230" s="441"/>
      <c r="R230" s="441"/>
      <c r="S230" s="441"/>
      <c r="T230" s="441"/>
      <c r="U230" s="163"/>
      <c r="V230" s="34"/>
      <c r="W230" s="34"/>
      <c r="X230" s="34"/>
      <c r="Y230" s="34"/>
      <c r="Z230" s="163"/>
      <c r="AB230" s="77"/>
      <c r="AD230" s="77"/>
      <c r="AF230" s="34"/>
      <c r="AH230" s="77"/>
      <c r="AJ230" s="77"/>
      <c r="AL230" s="77"/>
    </row>
    <row r="231" spans="12:38" ht="15">
      <c r="L231" s="77"/>
      <c r="M231" s="77"/>
      <c r="N231" s="163"/>
      <c r="O231" s="163"/>
      <c r="P231" s="441"/>
      <c r="Q231" s="441"/>
      <c r="R231" s="441"/>
      <c r="S231" s="441"/>
      <c r="T231" s="441"/>
      <c r="U231" s="163"/>
      <c r="V231" s="34"/>
      <c r="W231" s="34"/>
      <c r="X231" s="34"/>
      <c r="Y231" s="34"/>
      <c r="Z231" s="163"/>
      <c r="AB231" s="77"/>
      <c r="AD231" s="77"/>
      <c r="AF231" s="34"/>
      <c r="AH231" s="77"/>
      <c r="AJ231" s="77"/>
      <c r="AL231" s="77"/>
    </row>
    <row r="232" spans="12:38" ht="15">
      <c r="L232" s="77"/>
      <c r="M232" s="77"/>
      <c r="N232" s="163"/>
      <c r="O232" s="163"/>
      <c r="P232" s="441"/>
      <c r="Q232" s="441"/>
      <c r="R232" s="441"/>
      <c r="S232" s="441"/>
      <c r="T232" s="441"/>
      <c r="U232" s="163"/>
      <c r="V232" s="34"/>
      <c r="W232" s="34"/>
      <c r="X232" s="34"/>
      <c r="Y232" s="34"/>
      <c r="Z232" s="163"/>
      <c r="AB232" s="77"/>
      <c r="AD232" s="77"/>
      <c r="AF232" s="34"/>
      <c r="AH232" s="77"/>
      <c r="AJ232" s="77"/>
      <c r="AL232" s="77"/>
    </row>
    <row r="233" spans="12:38" ht="15">
      <c r="L233" s="77"/>
      <c r="M233" s="77"/>
      <c r="N233" s="163"/>
      <c r="O233" s="163"/>
      <c r="P233" s="441"/>
      <c r="Q233" s="441"/>
      <c r="R233" s="441"/>
      <c r="S233" s="441"/>
      <c r="T233" s="441"/>
      <c r="U233" s="163"/>
      <c r="V233" s="34"/>
      <c r="W233" s="34"/>
      <c r="X233" s="34"/>
      <c r="Y233" s="34"/>
      <c r="Z233" s="163"/>
      <c r="AB233" s="77"/>
      <c r="AD233" s="77"/>
      <c r="AF233" s="34"/>
      <c r="AH233" s="77"/>
      <c r="AJ233" s="77"/>
      <c r="AL233" s="77"/>
    </row>
    <row r="234" spans="12:38" ht="15">
      <c r="L234" s="77"/>
      <c r="M234" s="77"/>
      <c r="N234" s="163"/>
      <c r="O234" s="163"/>
      <c r="P234" s="441"/>
      <c r="Q234" s="441"/>
      <c r="R234" s="441"/>
      <c r="S234" s="441"/>
      <c r="T234" s="441"/>
      <c r="U234" s="163"/>
      <c r="V234" s="34"/>
      <c r="W234" s="34"/>
      <c r="X234" s="34"/>
      <c r="Y234" s="34"/>
      <c r="Z234" s="163"/>
      <c r="AB234" s="77"/>
      <c r="AD234" s="77"/>
      <c r="AF234" s="34"/>
      <c r="AH234" s="77"/>
      <c r="AJ234" s="77"/>
      <c r="AL234" s="77"/>
    </row>
    <row r="235" spans="12:38" ht="15">
      <c r="L235" s="77"/>
      <c r="M235" s="77"/>
      <c r="N235" s="163"/>
      <c r="O235" s="163"/>
      <c r="P235" s="441"/>
      <c r="Q235" s="441"/>
      <c r="R235" s="441"/>
      <c r="S235" s="441"/>
      <c r="T235" s="441"/>
      <c r="U235" s="163"/>
      <c r="V235" s="34"/>
      <c r="W235" s="34"/>
      <c r="X235" s="34"/>
      <c r="Y235" s="34"/>
      <c r="Z235" s="163"/>
      <c r="AB235" s="77"/>
      <c r="AD235" s="77"/>
      <c r="AF235" s="34"/>
      <c r="AH235" s="77"/>
      <c r="AJ235" s="77"/>
      <c r="AL235" s="77"/>
    </row>
    <row r="236" spans="12:38" ht="15">
      <c r="L236" s="77"/>
      <c r="M236" s="77"/>
      <c r="N236" s="163"/>
      <c r="O236" s="163"/>
      <c r="P236" s="441"/>
      <c r="Q236" s="441"/>
      <c r="R236" s="441"/>
      <c r="S236" s="441"/>
      <c r="T236" s="441"/>
      <c r="U236" s="163"/>
      <c r="V236" s="34"/>
      <c r="W236" s="34"/>
      <c r="X236" s="34"/>
      <c r="Y236" s="34"/>
      <c r="Z236" s="163"/>
      <c r="AB236" s="77"/>
      <c r="AD236" s="77"/>
      <c r="AF236" s="34"/>
      <c r="AH236" s="77"/>
      <c r="AJ236" s="77"/>
      <c r="AL236" s="77"/>
    </row>
    <row r="237" spans="12:38">
      <c r="N237" s="163"/>
      <c r="O237" s="163"/>
      <c r="U237" s="163"/>
      <c r="V237" s="34"/>
      <c r="W237" s="34"/>
      <c r="X237" s="34"/>
      <c r="Y237" s="34"/>
      <c r="Z237" s="163"/>
      <c r="AB237" s="77"/>
      <c r="AD237" s="77"/>
      <c r="AF237" s="34"/>
      <c r="AH237" s="77"/>
      <c r="AJ237" s="77"/>
      <c r="AL237" s="77"/>
    </row>
  </sheetData>
  <mergeCells count="1">
    <mergeCell ref="U5:W5"/>
  </mergeCells>
  <conditionalFormatting sqref="G11:G16">
    <cfRule type="cellIs" dxfId="82" priority="17" operator="lessThan">
      <formula>0</formula>
    </cfRule>
    <cfRule type="cellIs" dxfId="81" priority="18" operator="greaterThan">
      <formula>0</formula>
    </cfRule>
  </conditionalFormatting>
  <conditionalFormatting sqref="I11:I16">
    <cfRule type="cellIs" dxfId="80" priority="15" operator="lessThan">
      <formula>0</formula>
    </cfRule>
    <cfRule type="cellIs" dxfId="79" priority="16" operator="greaterThan">
      <formula>0</formula>
    </cfRule>
  </conditionalFormatting>
  <conditionalFormatting sqref="K11:K16">
    <cfRule type="cellIs" dxfId="78" priority="13" operator="lessThan">
      <formula>0</formula>
    </cfRule>
    <cfRule type="cellIs" dxfId="77" priority="14" operator="greaterThan">
      <formula>0</formula>
    </cfRule>
  </conditionalFormatting>
  <conditionalFormatting sqref="W11:W16">
    <cfRule type="cellIs" dxfId="76" priority="9" operator="lessThan">
      <formula>0</formula>
    </cfRule>
    <cfRule type="cellIs" dxfId="75" priority="10" operator="greaterThan">
      <formula>0</formula>
    </cfRule>
  </conditionalFormatting>
  <conditionalFormatting sqref="Y11:Y16">
    <cfRule type="cellIs" dxfId="74" priority="7" operator="lessThan">
      <formula>0</formula>
    </cfRule>
    <cfRule type="cellIs" dxfId="73" priority="8" operator="greaterThan">
      <formula>0</formula>
    </cfRule>
  </conditionalFormatting>
  <conditionalFormatting sqref="O11:O16">
    <cfRule type="cellIs" dxfId="72" priority="5" operator="lessThan">
      <formula>0</formula>
    </cfRule>
    <cfRule type="cellIs" dxfId="71" priority="6" operator="greaterThan">
      <formula>0</formula>
    </cfRule>
  </conditionalFormatting>
  <conditionalFormatting sqref="AA11:AA16">
    <cfRule type="cellIs" dxfId="70" priority="1" operator="lessThan">
      <formula>0</formula>
    </cfRule>
    <cfRule type="cellIs" dxfId="69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88754-24F4-401D-8CD0-38D807BB46F5}">
  <dimension ref="V2:AH312"/>
  <sheetViews>
    <sheetView zoomScale="95" zoomScaleNormal="95" workbookViewId="0">
      <selection activeCell="A12" sqref="A12"/>
    </sheetView>
  </sheetViews>
  <sheetFormatPr baseColWidth="10" defaultRowHeight="15"/>
  <cols>
    <col min="26" max="26" width="14" customWidth="1"/>
    <col min="27" max="27" width="12.54296875" customWidth="1"/>
    <col min="28" max="28" width="10.90625" customWidth="1"/>
  </cols>
  <sheetData>
    <row r="2" spans="22:34" s="185" customFormat="1" ht="31.8">
      <c r="V2"/>
      <c r="W2"/>
      <c r="X2"/>
      <c r="Y2"/>
      <c r="Z2"/>
      <c r="AA2"/>
      <c r="AB2"/>
      <c r="AC2"/>
    </row>
    <row r="5" spans="22:34" s="189" customFormat="1" ht="19.8">
      <c r="V5"/>
      <c r="W5"/>
      <c r="X5"/>
      <c r="Y5"/>
      <c r="Z5"/>
      <c r="AA5"/>
      <c r="AB5"/>
      <c r="AC5"/>
      <c r="AD5"/>
      <c r="AE5"/>
      <c r="AG5" s="188"/>
      <c r="AH5" s="188"/>
    </row>
    <row r="6" spans="22:34" ht="16.5" customHeight="1"/>
    <row r="7" spans="22:34" ht="16.5" customHeight="1"/>
    <row r="12" spans="22:34" ht="15.6">
      <c r="V12" s="2"/>
    </row>
    <row r="13" spans="22:34">
      <c r="V13" s="4"/>
      <c r="W13" s="4"/>
      <c r="X13" s="4"/>
    </row>
    <row r="14" spans="22:34">
      <c r="V14" s="11"/>
      <c r="W14" s="11"/>
      <c r="X14" s="11"/>
    </row>
    <row r="15" spans="22:34">
      <c r="V15" s="11"/>
      <c r="W15" s="11"/>
      <c r="X15" s="11"/>
    </row>
    <row r="16" spans="22:34">
      <c r="V16" s="11"/>
      <c r="W16" s="11"/>
      <c r="X16" s="11"/>
    </row>
    <row r="17" spans="22:24">
      <c r="V17" s="11"/>
      <c r="W17" s="11"/>
      <c r="X17" s="11"/>
    </row>
    <row r="18" spans="22:24">
      <c r="V18" s="11"/>
      <c r="W18" s="11"/>
      <c r="X18" s="11"/>
    </row>
    <row r="19" spans="22:24">
      <c r="V19" s="11"/>
      <c r="W19" s="11"/>
      <c r="X19" s="11"/>
    </row>
    <row r="20" spans="22:24">
      <c r="V20" s="11"/>
      <c r="W20" s="11"/>
      <c r="X20" s="11"/>
    </row>
    <row r="21" spans="22:24">
      <c r="V21" s="11"/>
      <c r="W21" s="11"/>
      <c r="X21" s="11"/>
    </row>
    <row r="22" spans="22:24">
      <c r="V22" s="11"/>
      <c r="W22" s="11"/>
      <c r="X22" s="11"/>
    </row>
    <row r="23" spans="22:24">
      <c r="V23" s="11"/>
      <c r="W23" s="11"/>
      <c r="X23" s="11"/>
    </row>
    <row r="24" spans="22:24" ht="16.5" customHeight="1">
      <c r="V24" s="11"/>
      <c r="W24" s="11"/>
      <c r="X24" s="11"/>
    </row>
    <row r="25" spans="22:24" ht="16.5" customHeight="1">
      <c r="V25" s="11"/>
      <c r="W25" s="11"/>
      <c r="X25" s="11"/>
    </row>
    <row r="26" spans="22:24">
      <c r="V26" s="11"/>
      <c r="W26" s="11"/>
      <c r="X26" s="11"/>
    </row>
    <row r="27" spans="22:24" ht="17.25" customHeight="1">
      <c r="V27" s="11"/>
      <c r="W27" s="11"/>
      <c r="X27" s="11"/>
    </row>
    <row r="28" spans="22:24">
      <c r="V28" s="11"/>
      <c r="W28" s="11"/>
      <c r="X28" s="11"/>
    </row>
    <row r="29" spans="22:24">
      <c r="V29" s="11"/>
      <c r="W29" s="11"/>
      <c r="X29" s="11"/>
    </row>
    <row r="30" spans="22:24">
      <c r="V30" s="11"/>
      <c r="W30" s="11"/>
      <c r="X30" s="11"/>
    </row>
    <row r="32" spans="22:24" s="523" customFormat="1"/>
    <row r="33" s="523" customFormat="1"/>
    <row r="34" s="523" customFormat="1"/>
    <row r="35" s="523" customFormat="1"/>
    <row r="36" s="523" customFormat="1"/>
    <row r="37" s="523" customFormat="1"/>
    <row r="38" s="523" customFormat="1"/>
    <row r="39" s="523" customFormat="1"/>
    <row r="40" s="523" customFormat="1"/>
    <row r="41" s="523" customFormat="1"/>
    <row r="42" s="523" customFormat="1"/>
    <row r="43" s="523" customFormat="1"/>
    <row r="44" s="523" customFormat="1"/>
    <row r="45" s="523" customFormat="1"/>
    <row r="46" s="523" customFormat="1"/>
    <row r="47" s="523" customFormat="1"/>
    <row r="48" s="523" customFormat="1"/>
    <row r="49" s="523" customFormat="1"/>
    <row r="50" s="523" customFormat="1"/>
    <row r="51" s="523" customFormat="1"/>
    <row r="52" s="523" customFormat="1"/>
    <row r="53" s="523" customFormat="1"/>
    <row r="54" s="523" customFormat="1"/>
    <row r="55" s="523" customFormat="1"/>
    <row r="56" s="523" customFormat="1"/>
    <row r="57" s="523" customFormat="1"/>
    <row r="58" s="523" customFormat="1"/>
    <row r="59" s="523" customFormat="1"/>
    <row r="60" s="523" customFormat="1"/>
    <row r="61" s="523" customFormat="1"/>
    <row r="62" s="523" customFormat="1"/>
    <row r="63" s="523" customFormat="1"/>
    <row r="64" s="523" customFormat="1"/>
    <row r="166" spans="22:27">
      <c r="V166" s="1"/>
      <c r="W166" s="1"/>
      <c r="X166" s="1"/>
      <c r="Z166" s="13"/>
      <c r="AA166" s="13"/>
    </row>
    <row r="167" spans="22:27">
      <c r="V167" s="1"/>
      <c r="W167" s="1"/>
      <c r="X167" s="1"/>
      <c r="Z167" s="13"/>
      <c r="AA167" s="13"/>
    </row>
    <row r="168" spans="22:27">
      <c r="V168" s="1"/>
      <c r="W168" s="1"/>
      <c r="X168" s="1"/>
      <c r="Z168" s="13"/>
      <c r="AA168" s="13"/>
    </row>
    <row r="169" spans="22:27">
      <c r="V169" s="1"/>
      <c r="W169" s="1"/>
      <c r="X169" s="1"/>
      <c r="Z169" s="13"/>
      <c r="AA169" s="13"/>
    </row>
    <row r="170" spans="22:27">
      <c r="V170" s="1"/>
      <c r="W170" s="1"/>
      <c r="X170" s="1"/>
      <c r="Z170" s="13"/>
      <c r="AA170" s="13"/>
    </row>
    <row r="171" spans="22:27">
      <c r="V171" s="1"/>
      <c r="W171" s="1"/>
      <c r="X171" s="1"/>
      <c r="Z171" s="13"/>
      <c r="AA171" s="13"/>
    </row>
    <row r="172" spans="22:27">
      <c r="V172" s="1"/>
      <c r="W172" s="1"/>
      <c r="X172" s="1"/>
      <c r="Z172" s="13"/>
      <c r="AA172" s="13"/>
    </row>
    <row r="173" spans="22:27">
      <c r="V173" s="1"/>
      <c r="W173" s="1"/>
      <c r="X173" s="1"/>
      <c r="Z173" s="13"/>
      <c r="AA173" s="13"/>
    </row>
    <row r="174" spans="22:27">
      <c r="V174" s="1"/>
      <c r="W174" s="1"/>
      <c r="X174" s="1"/>
      <c r="Z174" s="13"/>
      <c r="AA174" s="13"/>
    </row>
    <row r="175" spans="22:27">
      <c r="V175" s="1"/>
      <c r="W175" s="1"/>
      <c r="X175" s="1"/>
      <c r="Z175" s="13"/>
      <c r="AA175" s="13"/>
    </row>
    <row r="176" spans="22:27">
      <c r="V176" s="1"/>
      <c r="W176" s="1"/>
      <c r="X176" s="1"/>
      <c r="Z176" s="13"/>
      <c r="AA176" s="13"/>
    </row>
    <row r="177" spans="22:27">
      <c r="V177" s="1"/>
      <c r="W177" s="1"/>
      <c r="X177" s="1"/>
      <c r="Z177" s="13"/>
      <c r="AA177" s="13"/>
    </row>
    <row r="178" spans="22:27">
      <c r="V178" s="1"/>
      <c r="W178" s="1"/>
      <c r="X178" s="1"/>
      <c r="Z178" s="13"/>
      <c r="AA178" s="13"/>
    </row>
    <row r="179" spans="22:27">
      <c r="V179" s="1"/>
      <c r="W179" s="1"/>
      <c r="X179" s="1"/>
      <c r="Z179" s="13"/>
      <c r="AA179" s="13"/>
    </row>
    <row r="180" spans="22:27">
      <c r="Z180" s="13"/>
      <c r="AA180" s="13"/>
    </row>
    <row r="181" spans="22:27">
      <c r="Z181" s="13"/>
      <c r="AA181" s="13"/>
    </row>
    <row r="182" spans="22:27">
      <c r="V182" s="1"/>
      <c r="W182" s="1"/>
      <c r="X182" s="1"/>
      <c r="Z182" s="13"/>
      <c r="AA182" s="13"/>
    </row>
    <row r="183" spans="22:27">
      <c r="V183" s="1"/>
      <c r="W183" s="1"/>
      <c r="X183" s="1"/>
      <c r="Z183" s="13"/>
      <c r="AA183" s="13"/>
    </row>
    <row r="184" spans="22:27">
      <c r="V184" s="1"/>
      <c r="W184" s="1"/>
      <c r="X184" s="1"/>
      <c r="Z184" s="13"/>
      <c r="AA184" s="13"/>
    </row>
    <row r="185" spans="22:27">
      <c r="V185" s="1"/>
      <c r="W185" s="1"/>
      <c r="X185" s="1"/>
    </row>
    <row r="186" spans="22:27">
      <c r="V186" s="1"/>
      <c r="W186" s="1"/>
      <c r="X186" s="1"/>
    </row>
    <row r="187" spans="22:27">
      <c r="V187" s="1"/>
      <c r="W187" s="1"/>
      <c r="X187" s="1"/>
    </row>
    <row r="188" spans="22:27">
      <c r="V188" s="1"/>
      <c r="W188" s="1"/>
      <c r="X188" s="1"/>
    </row>
    <row r="189" spans="22:27">
      <c r="V189" s="1"/>
      <c r="W189" s="1"/>
      <c r="X189" s="1"/>
    </row>
    <row r="190" spans="22:27">
      <c r="V190" s="1"/>
      <c r="W190" s="1"/>
      <c r="X190" s="1"/>
    </row>
    <row r="191" spans="22:27">
      <c r="V191" s="1"/>
      <c r="W191" s="1"/>
      <c r="X191" s="1"/>
    </row>
    <row r="192" spans="22:27">
      <c r="V192" s="1"/>
      <c r="W192" s="1"/>
      <c r="X192" s="1"/>
    </row>
    <row r="193" spans="22:25">
      <c r="V193" s="1"/>
      <c r="W193" s="1"/>
      <c r="X193" s="1"/>
    </row>
    <row r="194" spans="22:25">
      <c r="V194" s="1"/>
      <c r="W194" s="1"/>
      <c r="X194" s="1"/>
    </row>
    <row r="195" spans="22:25">
      <c r="V195" s="1"/>
      <c r="W195" s="1"/>
      <c r="X195" s="1"/>
    </row>
    <row r="196" spans="22:25">
      <c r="V196" s="1"/>
      <c r="W196" s="1"/>
      <c r="X196" s="1"/>
    </row>
    <row r="197" spans="22:25">
      <c r="V197" s="1"/>
      <c r="W197" s="1"/>
      <c r="X197" s="1"/>
    </row>
    <row r="198" spans="22:25">
      <c r="V198" s="1"/>
      <c r="W198" s="1"/>
      <c r="X198" s="1"/>
    </row>
    <row r="199" spans="22:25">
      <c r="V199" s="1"/>
      <c r="W199" s="1"/>
      <c r="X199" s="1"/>
    </row>
    <row r="200" spans="22:25">
      <c r="V200" s="1"/>
      <c r="W200" s="1"/>
      <c r="X200" s="1"/>
    </row>
    <row r="201" spans="22:25">
      <c r="V201" s="1"/>
      <c r="W201" s="1"/>
      <c r="X201" s="1"/>
    </row>
    <row r="202" spans="22:25">
      <c r="V202" s="1"/>
      <c r="W202" s="1"/>
      <c r="X202" s="1"/>
    </row>
    <row r="203" spans="22:25">
      <c r="V203" s="1"/>
      <c r="W203" s="1"/>
      <c r="X203" s="1"/>
    </row>
    <row r="204" spans="22:25">
      <c r="V204" s="1"/>
      <c r="W204" s="1"/>
      <c r="X204" s="1"/>
    </row>
    <row r="205" spans="22:25">
      <c r="V205" s="1"/>
      <c r="W205" s="1"/>
      <c r="X205" s="1"/>
    </row>
    <row r="206" spans="22:25">
      <c r="V206" s="1"/>
      <c r="W206" s="1"/>
      <c r="X206" s="1"/>
      <c r="Y206" s="14"/>
    </row>
    <row r="207" spans="22:25">
      <c r="V207" s="1"/>
      <c r="W207" s="1"/>
      <c r="X207" s="1"/>
      <c r="Y207" s="14"/>
    </row>
    <row r="208" spans="22:25">
      <c r="V208" s="1"/>
      <c r="W208" s="1"/>
      <c r="X208" s="1"/>
      <c r="Y208" s="14"/>
    </row>
    <row r="209" spans="22:25">
      <c r="V209" s="1"/>
      <c r="W209" s="1"/>
      <c r="X209" s="1"/>
      <c r="Y209" s="14"/>
    </row>
    <row r="210" spans="22:25">
      <c r="V210" s="1"/>
      <c r="W210" s="1"/>
      <c r="X210" s="1"/>
      <c r="Y210" s="14"/>
    </row>
    <row r="211" spans="22:25">
      <c r="V211" s="1"/>
      <c r="W211" s="1"/>
      <c r="X211" s="1"/>
      <c r="Y211" s="14"/>
    </row>
    <row r="212" spans="22:25">
      <c r="V212" s="1"/>
      <c r="W212" s="1"/>
      <c r="X212" s="1"/>
      <c r="Y212" s="14"/>
    </row>
    <row r="213" spans="22:25">
      <c r="V213" s="1"/>
      <c r="W213" s="1"/>
      <c r="X213" s="1"/>
      <c r="Y213" s="14"/>
    </row>
    <row r="214" spans="22:25">
      <c r="V214" s="1"/>
      <c r="W214" s="1"/>
      <c r="X214" s="1"/>
      <c r="Y214" s="14"/>
    </row>
    <row r="215" spans="22:25">
      <c r="V215" s="1"/>
      <c r="W215" s="1"/>
      <c r="X215" s="1"/>
      <c r="Y215" s="14"/>
    </row>
    <row r="216" spans="22:25">
      <c r="V216" s="1"/>
      <c r="W216" s="1"/>
      <c r="X216" s="1"/>
      <c r="Y216" s="14"/>
    </row>
    <row r="217" spans="22:25">
      <c r="V217" s="1"/>
      <c r="W217" s="1"/>
      <c r="X217" s="1"/>
      <c r="Y217" s="14"/>
    </row>
    <row r="218" spans="22:25">
      <c r="V218" s="1"/>
      <c r="W218" s="1"/>
      <c r="X218" s="1"/>
      <c r="Y218" s="14"/>
    </row>
    <row r="219" spans="22:25">
      <c r="V219" s="1"/>
      <c r="W219" s="1"/>
      <c r="X219" s="1"/>
      <c r="Y219" s="14"/>
    </row>
    <row r="220" spans="22:25">
      <c r="V220" s="1"/>
      <c r="W220" s="1"/>
      <c r="X220" s="1"/>
      <c r="Y220" s="14"/>
    </row>
    <row r="221" spans="22:25">
      <c r="V221" s="1"/>
      <c r="W221" s="1"/>
      <c r="X221" s="1"/>
      <c r="Y221" s="14"/>
    </row>
    <row r="222" spans="22:25">
      <c r="V222" s="1"/>
      <c r="W222" s="1"/>
      <c r="X222" s="1"/>
      <c r="Y222" s="14"/>
    </row>
    <row r="223" spans="22:25">
      <c r="V223" s="1"/>
      <c r="W223" s="1"/>
      <c r="X223" s="1"/>
      <c r="Y223" s="14"/>
    </row>
    <row r="224" spans="22:25">
      <c r="V224" s="1"/>
      <c r="W224" s="1"/>
      <c r="X224" s="1"/>
      <c r="Y224" s="14"/>
    </row>
    <row r="225" spans="22:25">
      <c r="V225" s="1"/>
      <c r="W225" s="1"/>
      <c r="X225" s="1"/>
      <c r="Y225" s="14"/>
    </row>
    <row r="226" spans="22:25">
      <c r="V226" s="1"/>
      <c r="W226" s="1"/>
      <c r="X226" s="1"/>
      <c r="Y226" s="14"/>
    </row>
    <row r="227" spans="22:25">
      <c r="V227" s="1"/>
      <c r="W227" s="1"/>
      <c r="X227" s="1"/>
      <c r="Y227" s="14"/>
    </row>
    <row r="228" spans="22:25">
      <c r="V228" s="1"/>
      <c r="W228" s="1"/>
      <c r="X228" s="1"/>
      <c r="Y228" s="14"/>
    </row>
    <row r="229" spans="22:25">
      <c r="V229" s="1"/>
      <c r="W229" s="1"/>
      <c r="X229" s="1"/>
      <c r="Y229" s="14"/>
    </row>
    <row r="230" spans="22:25">
      <c r="V230" s="1"/>
      <c r="W230" s="1"/>
      <c r="X230" s="1"/>
      <c r="Y230" s="14"/>
    </row>
    <row r="231" spans="22:25">
      <c r="V231" s="1"/>
      <c r="W231" s="1"/>
      <c r="X231" s="1"/>
      <c r="Y231" s="14"/>
    </row>
    <row r="232" spans="22:25">
      <c r="V232" s="1"/>
      <c r="W232" s="1"/>
      <c r="X232" s="1"/>
      <c r="Y232" s="14"/>
    </row>
    <row r="233" spans="22:25">
      <c r="V233" s="1"/>
      <c r="W233" s="1"/>
      <c r="X233" s="1"/>
      <c r="Y233" s="14"/>
    </row>
    <row r="234" spans="22:25">
      <c r="V234" s="1"/>
      <c r="W234" s="1"/>
      <c r="X234" s="1"/>
      <c r="Y234" s="14"/>
    </row>
    <row r="235" spans="22:25">
      <c r="V235" s="1"/>
      <c r="W235" s="1"/>
      <c r="X235" s="1"/>
      <c r="Y235" s="14"/>
    </row>
    <row r="236" spans="22:25">
      <c r="V236" s="1"/>
      <c r="W236" s="1"/>
      <c r="X236" s="1"/>
      <c r="Y236" s="14"/>
    </row>
    <row r="237" spans="22:25">
      <c r="V237" s="1"/>
      <c r="W237" s="1"/>
      <c r="X237" s="1"/>
      <c r="Y237" s="14"/>
    </row>
    <row r="238" spans="22:25">
      <c r="V238" s="1"/>
      <c r="W238" s="1"/>
      <c r="X238" s="1"/>
      <c r="Y238" s="14"/>
    </row>
    <row r="239" spans="22:25">
      <c r="V239" s="1"/>
      <c r="W239" s="1"/>
      <c r="X239" s="1"/>
      <c r="Y239" s="14"/>
    </row>
    <row r="240" spans="22:25">
      <c r="V240" s="1"/>
      <c r="W240" s="1"/>
      <c r="X240" s="1"/>
      <c r="Y240" s="14"/>
    </row>
    <row r="241" spans="22:25">
      <c r="V241" s="1"/>
      <c r="W241" s="1"/>
      <c r="X241" s="1"/>
      <c r="Y241" s="14"/>
    </row>
    <row r="242" spans="22:25">
      <c r="V242" s="1"/>
      <c r="W242" s="1"/>
      <c r="X242" s="1"/>
      <c r="Y242" s="14"/>
    </row>
    <row r="243" spans="22:25">
      <c r="V243" s="14"/>
      <c r="W243" s="14"/>
      <c r="X243" s="14"/>
      <c r="Y243" s="14"/>
    </row>
    <row r="244" spans="22:25">
      <c r="V244" s="14"/>
      <c r="W244" s="14"/>
      <c r="X244" s="14"/>
      <c r="Y244" s="14"/>
    </row>
    <row r="245" spans="22:25">
      <c r="V245" s="14"/>
      <c r="W245" s="14"/>
      <c r="X245" s="14"/>
      <c r="Y245" s="14"/>
    </row>
    <row r="246" spans="22:25">
      <c r="V246" s="14"/>
      <c r="W246" s="14"/>
      <c r="X246" s="14"/>
      <c r="Y246" s="14"/>
    </row>
    <row r="247" spans="22:25">
      <c r="V247" s="14"/>
      <c r="W247" s="14"/>
      <c r="X247" s="14"/>
      <c r="Y247" s="14"/>
    </row>
    <row r="248" spans="22:25">
      <c r="V248" s="14"/>
      <c r="W248" s="14"/>
      <c r="X248" s="14"/>
      <c r="Y248" s="14"/>
    </row>
    <row r="249" spans="22:25">
      <c r="V249" s="14"/>
      <c r="W249" s="14"/>
      <c r="X249" s="14"/>
      <c r="Y249" s="14"/>
    </row>
    <row r="250" spans="22:25">
      <c r="V250" s="14"/>
      <c r="W250" s="14"/>
      <c r="X250" s="14"/>
      <c r="Y250" s="14"/>
    </row>
    <row r="251" spans="22:25">
      <c r="V251" s="14"/>
      <c r="W251" s="14"/>
      <c r="X251" s="14"/>
      <c r="Y251" s="14"/>
    </row>
    <row r="252" spans="22:25">
      <c r="V252" s="14"/>
      <c r="W252" s="14"/>
      <c r="X252" s="14"/>
      <c r="Y252" s="14"/>
    </row>
    <row r="253" spans="22:25">
      <c r="V253" s="14"/>
      <c r="W253" s="14"/>
      <c r="X253" s="14"/>
      <c r="Y253" s="14"/>
    </row>
    <row r="254" spans="22:25">
      <c r="V254" s="14"/>
      <c r="W254" s="14"/>
      <c r="X254" s="14"/>
      <c r="Y254" s="14"/>
    </row>
    <row r="255" spans="22:25">
      <c r="V255" s="14"/>
      <c r="W255" s="14"/>
      <c r="X255" s="14"/>
      <c r="Y255" s="14"/>
    </row>
    <row r="256" spans="22:25">
      <c r="V256" s="14"/>
      <c r="W256" s="14"/>
      <c r="X256" s="14"/>
      <c r="Y256" s="14"/>
    </row>
    <row r="257" spans="22:25">
      <c r="V257" s="14"/>
      <c r="W257" s="14"/>
      <c r="X257" s="14"/>
      <c r="Y257" s="14"/>
    </row>
    <row r="258" spans="22:25">
      <c r="V258" s="14"/>
      <c r="W258" s="14"/>
      <c r="X258" s="14"/>
      <c r="Y258" s="14"/>
    </row>
    <row r="259" spans="22:25">
      <c r="V259" s="14"/>
      <c r="W259" s="14"/>
      <c r="X259" s="14"/>
      <c r="Y259" s="14"/>
    </row>
    <row r="260" spans="22:25">
      <c r="V260" s="14"/>
      <c r="W260" s="14"/>
      <c r="X260" s="14"/>
      <c r="Y260" s="14"/>
    </row>
    <row r="261" spans="22:25">
      <c r="V261" s="14"/>
      <c r="W261" s="14"/>
      <c r="X261" s="14"/>
      <c r="Y261" s="14"/>
    </row>
    <row r="262" spans="22:25">
      <c r="V262" s="14"/>
      <c r="W262" s="14"/>
      <c r="X262" s="14"/>
      <c r="Y262" s="14"/>
    </row>
    <row r="263" spans="22:25">
      <c r="V263" s="14"/>
      <c r="W263" s="14"/>
      <c r="X263" s="14"/>
      <c r="Y263" s="14"/>
    </row>
    <row r="264" spans="22:25">
      <c r="V264" s="14"/>
      <c r="W264" s="14"/>
      <c r="X264" s="14"/>
      <c r="Y264" s="14"/>
    </row>
    <row r="265" spans="22:25">
      <c r="V265" s="14"/>
      <c r="W265" s="14"/>
      <c r="X265" s="14"/>
      <c r="Y265" s="14"/>
    </row>
    <row r="266" spans="22:25">
      <c r="V266" s="14"/>
      <c r="W266" s="14"/>
      <c r="X266" s="14"/>
      <c r="Y266" s="14"/>
    </row>
    <row r="267" spans="22:25">
      <c r="V267" s="14"/>
      <c r="W267" s="14"/>
      <c r="X267" s="14"/>
      <c r="Y267" s="14"/>
    </row>
    <row r="268" spans="22:25">
      <c r="V268" s="14"/>
      <c r="W268" s="14"/>
      <c r="X268" s="14"/>
      <c r="Y268" s="14"/>
    </row>
    <row r="269" spans="22:25">
      <c r="V269" s="14"/>
      <c r="W269" s="14"/>
      <c r="X269" s="14"/>
      <c r="Y269" s="14"/>
    </row>
    <row r="270" spans="22:25">
      <c r="V270" s="14"/>
      <c r="W270" s="14"/>
      <c r="X270" s="14"/>
      <c r="Y270" s="14"/>
    </row>
    <row r="271" spans="22:25">
      <c r="V271" s="14"/>
      <c r="W271" s="14"/>
      <c r="X271" s="14"/>
      <c r="Y271" s="14"/>
    </row>
    <row r="272" spans="22:25">
      <c r="V272" s="14"/>
      <c r="W272" s="14"/>
      <c r="X272" s="14"/>
      <c r="Y272" s="14"/>
    </row>
    <row r="273" spans="22:25">
      <c r="V273" s="14"/>
      <c r="W273" s="14"/>
      <c r="X273" s="14"/>
      <c r="Y273" s="14"/>
    </row>
    <row r="274" spans="22:25">
      <c r="V274" s="14"/>
      <c r="W274" s="14"/>
      <c r="X274" s="14"/>
      <c r="Y274" s="14"/>
    </row>
    <row r="275" spans="22:25">
      <c r="V275" s="14"/>
      <c r="W275" s="14"/>
      <c r="X275" s="14"/>
      <c r="Y275" s="14"/>
    </row>
    <row r="276" spans="22:25">
      <c r="V276" s="14"/>
      <c r="W276" s="14"/>
      <c r="X276" s="14"/>
      <c r="Y276" s="14"/>
    </row>
    <row r="277" spans="22:25">
      <c r="V277" s="14"/>
      <c r="W277" s="14"/>
      <c r="X277" s="14"/>
      <c r="Y277" s="14"/>
    </row>
    <row r="278" spans="22:25">
      <c r="V278" s="14"/>
      <c r="W278" s="14"/>
      <c r="X278" s="14"/>
      <c r="Y278" s="14"/>
    </row>
    <row r="279" spans="22:25">
      <c r="V279" s="14"/>
      <c r="W279" s="14"/>
      <c r="X279" s="14"/>
      <c r="Y279" s="14"/>
    </row>
    <row r="280" spans="22:25">
      <c r="V280" s="14"/>
      <c r="W280" s="14"/>
      <c r="X280" s="14"/>
      <c r="Y280" s="14"/>
    </row>
    <row r="281" spans="22:25">
      <c r="V281" s="14"/>
      <c r="W281" s="14"/>
      <c r="X281" s="14"/>
      <c r="Y281" s="14"/>
    </row>
    <row r="282" spans="22:25">
      <c r="V282" s="14"/>
      <c r="W282" s="14"/>
      <c r="X282" s="14"/>
      <c r="Y282" s="14"/>
    </row>
    <row r="283" spans="22:25">
      <c r="V283" s="14"/>
      <c r="W283" s="14"/>
      <c r="X283" s="14"/>
      <c r="Y283" s="14"/>
    </row>
    <row r="284" spans="22:25">
      <c r="V284" s="14"/>
      <c r="W284" s="14"/>
      <c r="X284" s="14"/>
      <c r="Y284" s="14"/>
    </row>
    <row r="285" spans="22:25">
      <c r="V285" s="14"/>
      <c r="W285" s="14"/>
      <c r="X285" s="14"/>
      <c r="Y285" s="14"/>
    </row>
    <row r="286" spans="22:25">
      <c r="V286" s="14"/>
      <c r="W286" s="14"/>
      <c r="X286" s="14"/>
      <c r="Y286" s="14"/>
    </row>
    <row r="287" spans="22:25">
      <c r="V287" s="14"/>
      <c r="W287" s="14"/>
      <c r="X287" s="14"/>
      <c r="Y287" s="14"/>
    </row>
    <row r="288" spans="22:25">
      <c r="V288" s="14"/>
      <c r="W288" s="14"/>
      <c r="X288" s="14"/>
      <c r="Y288" s="14"/>
    </row>
    <row r="289" spans="22:25">
      <c r="V289" s="14"/>
      <c r="W289" s="14"/>
      <c r="X289" s="14"/>
      <c r="Y289" s="14"/>
    </row>
    <row r="290" spans="22:25">
      <c r="V290" s="14"/>
      <c r="W290" s="14"/>
      <c r="X290" s="14"/>
      <c r="Y290" s="14"/>
    </row>
    <row r="291" spans="22:25">
      <c r="V291" s="14"/>
      <c r="W291" s="14"/>
      <c r="X291" s="14"/>
      <c r="Y291" s="14"/>
    </row>
    <row r="292" spans="22:25">
      <c r="V292" s="14"/>
      <c r="W292" s="14"/>
      <c r="X292" s="14"/>
      <c r="Y292" s="14"/>
    </row>
    <row r="293" spans="22:25">
      <c r="V293" s="14"/>
      <c r="W293" s="14"/>
      <c r="X293" s="14"/>
      <c r="Y293" s="14"/>
    </row>
    <row r="294" spans="22:25">
      <c r="V294" s="14"/>
      <c r="W294" s="14"/>
      <c r="X294" s="14"/>
      <c r="Y294" s="14"/>
    </row>
    <row r="295" spans="22:25">
      <c r="V295" s="14"/>
      <c r="W295" s="14"/>
      <c r="X295" s="14"/>
      <c r="Y295" s="14"/>
    </row>
    <row r="296" spans="22:25">
      <c r="V296" s="14"/>
      <c r="W296" s="14"/>
      <c r="X296" s="14"/>
      <c r="Y296" s="14"/>
    </row>
    <row r="297" spans="22:25">
      <c r="V297" s="14"/>
      <c r="W297" s="14"/>
      <c r="X297" s="14"/>
      <c r="Y297" s="14"/>
    </row>
    <row r="298" spans="22:25">
      <c r="V298" s="14"/>
      <c r="W298" s="14"/>
      <c r="X298" s="14"/>
      <c r="Y298" s="14"/>
    </row>
    <row r="299" spans="22:25">
      <c r="V299" s="14"/>
      <c r="W299" s="14"/>
      <c r="X299" s="14"/>
      <c r="Y299" s="14"/>
    </row>
    <row r="300" spans="22:25">
      <c r="V300" s="14"/>
      <c r="W300" s="14"/>
      <c r="X300" s="14"/>
      <c r="Y300" s="14"/>
    </row>
    <row r="301" spans="22:25">
      <c r="V301" s="14"/>
      <c r="W301" s="14"/>
      <c r="X301" s="14"/>
      <c r="Y301" s="14"/>
    </row>
    <row r="302" spans="22:25">
      <c r="V302" s="14"/>
      <c r="W302" s="14"/>
      <c r="X302" s="14"/>
      <c r="Y302" s="14"/>
    </row>
    <row r="303" spans="22:25">
      <c r="V303" s="14"/>
      <c r="W303" s="14"/>
      <c r="X303" s="14"/>
      <c r="Y303" s="14"/>
    </row>
    <row r="304" spans="22:25">
      <c r="V304" s="14"/>
      <c r="W304" s="14"/>
      <c r="X304" s="14"/>
      <c r="Y304" s="14"/>
    </row>
    <row r="305" spans="22:25">
      <c r="V305" s="14"/>
      <c r="W305" s="14"/>
      <c r="X305" s="14"/>
      <c r="Y305" s="14"/>
    </row>
    <row r="306" spans="22:25">
      <c r="V306" s="14"/>
      <c r="W306" s="14"/>
      <c r="X306" s="14"/>
      <c r="Y306" s="14"/>
    </row>
    <row r="307" spans="22:25">
      <c r="V307" s="14"/>
      <c r="W307" s="14"/>
      <c r="X307" s="14"/>
      <c r="Y307" s="14"/>
    </row>
    <row r="308" spans="22:25">
      <c r="V308" s="14"/>
      <c r="W308" s="14"/>
      <c r="X308" s="14"/>
      <c r="Y308" s="14"/>
    </row>
    <row r="309" spans="22:25">
      <c r="V309" s="14"/>
      <c r="W309" s="14"/>
      <c r="X309" s="14"/>
      <c r="Y309" s="14"/>
    </row>
    <row r="310" spans="22:25">
      <c r="V310" s="14"/>
      <c r="W310" s="14"/>
      <c r="X310" s="14"/>
      <c r="Y310" s="14"/>
    </row>
    <row r="311" spans="22:25">
      <c r="V311" s="14"/>
      <c r="W311" s="14"/>
      <c r="X311" s="14"/>
      <c r="Y311" s="14"/>
    </row>
    <row r="312" spans="22:25">
      <c r="V312" s="14"/>
      <c r="W312" s="14"/>
      <c r="X312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G321"/>
  <sheetViews>
    <sheetView zoomScale="86" zoomScaleNormal="86" workbookViewId="0">
      <pane ySplit="8" topLeftCell="A9" activePane="bottomLeft" state="frozen"/>
      <selection pane="bottomLeft" activeCell="A9" sqref="A9"/>
    </sheetView>
  </sheetViews>
  <sheetFormatPr baseColWidth="10" defaultRowHeight="15"/>
  <cols>
    <col min="1" max="1" width="2.6328125" style="166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customWidth="1"/>
    <col min="8" max="8" width="6.453125" customWidth="1"/>
    <col min="9" max="9" width="5.54296875" style="93" customWidth="1"/>
    <col min="10" max="10" width="5.1796875" style="93" customWidth="1"/>
    <col min="11" max="11" width="5.81640625" style="93" customWidth="1"/>
    <col min="12" max="12" width="1.453125" style="93" customWidth="1"/>
    <col min="13" max="13" width="5.54296875" style="93" customWidth="1"/>
    <col min="14" max="14" width="7.36328125" style="93" customWidth="1"/>
    <col min="15" max="15" width="6.90625" customWidth="1"/>
    <col min="16" max="16" width="5.08984375" customWidth="1"/>
    <col min="17" max="17" width="1.54296875" customWidth="1"/>
    <col min="18" max="18" width="6.6328125" customWidth="1"/>
    <col min="19" max="19" width="1.81640625" customWidth="1"/>
    <col min="20" max="20" width="6.7265625" customWidth="1"/>
    <col min="21" max="21" width="1.90625" customWidth="1"/>
    <col min="22" max="22" width="7.453125" customWidth="1"/>
    <col min="23" max="23" width="5.6328125" customWidth="1"/>
    <col min="24" max="24" width="7" style="93" customWidth="1"/>
    <col min="25" max="25" width="5.6328125" style="93" customWidth="1"/>
    <col min="26" max="26" width="1.54296875" style="11" customWidth="1"/>
    <col min="27" max="27" width="5.453125" style="11" customWidth="1"/>
    <col min="28" max="28" width="2" style="11" customWidth="1"/>
    <col min="29" max="29" width="4.6328125" customWidth="1"/>
    <col min="30" max="30" width="5" customWidth="1"/>
    <col min="31" max="31" width="4.54296875" style="11" customWidth="1"/>
    <col min="32" max="32" width="2.90625" style="11" customWidth="1"/>
    <col min="33" max="33" width="5.1796875" style="93" customWidth="1"/>
    <col min="34" max="34" width="4.90625" customWidth="1"/>
    <col min="35" max="35" width="5" customWidth="1"/>
    <col min="36" max="36" width="2.90625" customWidth="1"/>
    <col min="37" max="37" width="8.90625" customWidth="1"/>
    <col min="38" max="38" width="6.6328125" style="11" customWidth="1"/>
    <col min="39" max="40" width="10.6328125" customWidth="1"/>
    <col min="41" max="41" width="10.54296875" customWidth="1"/>
    <col min="43" max="43" width="9.08984375" customWidth="1"/>
    <col min="44" max="44" width="10.81640625" customWidth="1"/>
    <col min="55" max="55" width="14" customWidth="1"/>
    <col min="56" max="56" width="12.54296875" customWidth="1"/>
    <col min="57" max="57" width="10.90625" customWidth="1"/>
  </cols>
  <sheetData>
    <row r="1" spans="1:59" ht="15.6">
      <c r="A1" s="164"/>
      <c r="B1" s="45"/>
      <c r="C1" s="45"/>
      <c r="D1" s="45"/>
      <c r="E1" s="45"/>
      <c r="F1" s="45"/>
      <c r="G1" s="45"/>
      <c r="H1" s="45"/>
      <c r="I1" s="90"/>
      <c r="J1" s="90"/>
      <c r="K1" s="90"/>
      <c r="L1" s="90"/>
      <c r="M1" s="90"/>
      <c r="N1" s="90"/>
      <c r="O1" s="45"/>
      <c r="P1" s="45"/>
      <c r="Q1" s="45"/>
      <c r="R1" s="45"/>
      <c r="S1" s="45"/>
      <c r="T1" s="45"/>
      <c r="U1" s="45"/>
      <c r="V1" s="45"/>
      <c r="W1" s="45"/>
      <c r="X1" s="90"/>
      <c r="Y1" s="90"/>
      <c r="Z1" s="71"/>
      <c r="AA1" s="71"/>
      <c r="AB1" s="71"/>
      <c r="AC1" s="45"/>
      <c r="AD1" s="45"/>
      <c r="AE1" s="71"/>
      <c r="AF1" s="71"/>
      <c r="AG1" s="90"/>
      <c r="AH1" s="45"/>
      <c r="AI1" s="45"/>
      <c r="AJ1" s="45"/>
      <c r="AK1" s="45"/>
      <c r="AL1" s="71"/>
      <c r="AM1" s="45"/>
      <c r="AN1" s="2"/>
      <c r="AO1" s="5"/>
      <c r="AP1" s="5"/>
    </row>
    <row r="2" spans="1:59" ht="31.8">
      <c r="A2" s="164"/>
      <c r="B2" s="45"/>
      <c r="C2" s="45"/>
      <c r="D2" s="141" t="s">
        <v>438</v>
      </c>
      <c r="E2" s="141"/>
      <c r="F2" s="141"/>
      <c r="G2" s="141"/>
      <c r="H2" s="141"/>
      <c r="I2" s="174"/>
      <c r="J2" s="174" t="str">
        <f>+År!B2</f>
        <v>VÆR :</v>
      </c>
      <c r="K2" s="90"/>
      <c r="L2" s="90"/>
      <c r="M2" s="90"/>
      <c r="N2" s="90"/>
      <c r="O2" s="45"/>
      <c r="P2" s="45"/>
      <c r="Q2" s="45"/>
      <c r="R2" s="45"/>
      <c r="S2" s="45"/>
      <c r="T2" s="45"/>
      <c r="U2" s="45"/>
      <c r="V2" s="45"/>
      <c r="W2" s="45"/>
      <c r="X2" s="90"/>
      <c r="Y2" s="90"/>
      <c r="Z2" s="71"/>
      <c r="AA2" s="71"/>
      <c r="AB2" s="71"/>
      <c r="AC2" s="45"/>
      <c r="AD2" s="45"/>
      <c r="AE2" s="71"/>
      <c r="AF2" s="71"/>
      <c r="AG2" s="90"/>
      <c r="AH2" s="45"/>
      <c r="AI2" s="45"/>
      <c r="AJ2" s="45"/>
      <c r="AK2" s="45"/>
      <c r="AL2" s="71"/>
      <c r="AM2" s="45"/>
      <c r="AN2" s="2"/>
      <c r="AO2" s="5"/>
      <c r="AP2" s="5"/>
    </row>
    <row r="3" spans="1:59" ht="18" customHeight="1">
      <c r="A3" s="164"/>
      <c r="B3" s="45"/>
      <c r="C3" s="45"/>
      <c r="D3" s="141"/>
      <c r="E3" s="141"/>
      <c r="F3" s="141"/>
      <c r="G3" s="141"/>
      <c r="H3" s="141"/>
      <c r="I3" s="174"/>
      <c r="J3" s="174"/>
      <c r="K3" s="90"/>
      <c r="L3" s="90"/>
      <c r="M3" s="90"/>
      <c r="N3" s="90"/>
      <c r="O3" s="45"/>
      <c r="P3" s="45"/>
      <c r="Q3" s="45"/>
      <c r="R3" s="45"/>
      <c r="S3" s="45"/>
      <c r="T3" s="45"/>
      <c r="U3" s="45"/>
      <c r="V3" s="45"/>
      <c r="W3" s="45"/>
      <c r="X3" s="90"/>
      <c r="Y3" s="90"/>
      <c r="Z3" s="71"/>
      <c r="AA3" s="71"/>
      <c r="AB3" s="71"/>
      <c r="AC3" s="45"/>
      <c r="AD3" s="45"/>
      <c r="AE3" s="71"/>
      <c r="AF3" s="71"/>
      <c r="AG3" s="90"/>
      <c r="AH3" s="45"/>
      <c r="AI3" s="45"/>
      <c r="AJ3" s="45"/>
      <c r="AK3" s="45"/>
      <c r="AL3" s="71"/>
      <c r="AM3" s="45"/>
      <c r="AN3" s="2"/>
      <c r="AO3" s="5"/>
      <c r="AP3" s="5"/>
    </row>
    <row r="4" spans="1:59" ht="24.6">
      <c r="A4" s="164"/>
      <c r="B4" s="45"/>
      <c r="C4" s="45"/>
      <c r="D4" s="45"/>
      <c r="E4" s="45"/>
      <c r="F4" s="144" t="s">
        <v>5</v>
      </c>
      <c r="G4" s="144"/>
      <c r="H4" s="142">
        <f>+År!S2</f>
        <v>52</v>
      </c>
      <c r="I4" s="147"/>
      <c r="J4" s="147"/>
      <c r="K4" s="541">
        <f>+År!G2</f>
        <v>2024</v>
      </c>
      <c r="L4" s="541"/>
      <c r="M4" s="542"/>
      <c r="N4" s="90"/>
      <c r="O4" s="143"/>
      <c r="P4" s="143"/>
      <c r="Q4" s="143"/>
      <c r="R4" s="143"/>
      <c r="S4" s="143"/>
      <c r="T4" s="143"/>
      <c r="U4" s="143"/>
      <c r="V4" s="191" t="s">
        <v>426</v>
      </c>
      <c r="W4" s="143"/>
      <c r="X4" s="147"/>
      <c r="Y4" s="147"/>
      <c r="Z4" s="71"/>
      <c r="AA4" s="172"/>
      <c r="AB4" s="172"/>
      <c r="AC4" s="539">
        <f>SUM(G9:G33)</f>
        <v>4759</v>
      </c>
      <c r="AD4" s="537"/>
      <c r="AE4" s="537"/>
      <c r="AF4" s="537"/>
      <c r="AG4" s="537"/>
      <c r="AH4" s="45"/>
      <c r="AI4" s="45"/>
      <c r="AJ4" s="45"/>
      <c r="AK4" s="45"/>
      <c r="AL4" s="71"/>
      <c r="AM4" s="45"/>
      <c r="AN4" s="2"/>
      <c r="AO4" s="5"/>
      <c r="AP4" s="5"/>
      <c r="BG4" s="5"/>
    </row>
    <row r="5" spans="1:59" ht="13.5" customHeight="1">
      <c r="A5" s="164"/>
      <c r="B5" s="45"/>
      <c r="C5" s="45"/>
      <c r="D5" s="45"/>
      <c r="E5" s="45"/>
      <c r="F5" s="50"/>
      <c r="G5" s="50"/>
      <c r="H5" s="50"/>
      <c r="I5" s="96"/>
      <c r="J5" s="96"/>
      <c r="K5" s="96"/>
      <c r="L5" s="96"/>
      <c r="M5" s="96"/>
      <c r="N5" s="90"/>
      <c r="O5" s="50"/>
      <c r="P5" s="50"/>
      <c r="Q5" s="50"/>
      <c r="R5" s="50"/>
      <c r="S5" s="50"/>
      <c r="T5" s="50"/>
      <c r="U5" s="50"/>
      <c r="V5" s="50"/>
      <c r="W5" s="63"/>
      <c r="X5" s="90"/>
      <c r="Y5" s="179"/>
      <c r="Z5" s="71"/>
      <c r="AA5" s="71"/>
      <c r="AB5" s="71"/>
      <c r="AC5" s="45"/>
      <c r="AD5" s="45"/>
      <c r="AE5" s="71"/>
      <c r="AF5" s="71"/>
      <c r="AG5" s="90"/>
      <c r="AH5" s="45"/>
      <c r="AI5" s="45"/>
      <c r="AJ5" s="45"/>
      <c r="AK5" s="45"/>
      <c r="AL5" s="71"/>
      <c r="AM5" s="45"/>
      <c r="AN5" s="2"/>
      <c r="AO5" s="5"/>
      <c r="AP5" s="5"/>
    </row>
    <row r="6" spans="1:59" ht="17.25" customHeight="1">
      <c r="A6" s="165"/>
      <c r="B6" s="45"/>
      <c r="C6" s="45"/>
      <c r="D6" s="45"/>
      <c r="E6" s="50" t="s">
        <v>2</v>
      </c>
      <c r="F6" s="50"/>
      <c r="G6" s="45"/>
      <c r="H6" s="50"/>
      <c r="I6" s="90"/>
      <c r="J6" s="96"/>
      <c r="K6" s="90"/>
      <c r="L6" s="90"/>
      <c r="M6" s="96"/>
      <c r="N6" s="96"/>
      <c r="O6" s="45"/>
      <c r="P6" s="50"/>
      <c r="Q6" s="50"/>
      <c r="R6" s="50"/>
      <c r="S6" s="45"/>
      <c r="T6" s="50"/>
      <c r="U6" s="50"/>
      <c r="V6" s="50" t="s">
        <v>22</v>
      </c>
      <c r="W6" s="50"/>
      <c r="X6" s="90"/>
      <c r="Y6" s="96"/>
      <c r="Z6" s="71"/>
      <c r="AA6" s="71"/>
      <c r="AB6" s="71"/>
      <c r="AC6" s="45"/>
      <c r="AD6" s="45"/>
      <c r="AE6" s="71"/>
      <c r="AF6" s="71"/>
      <c r="AG6" s="96" t="s">
        <v>427</v>
      </c>
      <c r="AH6" s="45"/>
      <c r="AI6" s="45"/>
      <c r="AJ6" s="45"/>
      <c r="AK6" s="50" t="s">
        <v>80</v>
      </c>
      <c r="AL6" s="72" t="s">
        <v>513</v>
      </c>
      <c r="AM6" s="45"/>
      <c r="AN6" s="2"/>
      <c r="AO6" s="5"/>
      <c r="AP6" s="5"/>
    </row>
    <row r="7" spans="1:59" ht="15.6">
      <c r="A7" s="164"/>
      <c r="B7" s="45"/>
      <c r="C7" s="45"/>
      <c r="D7" s="45"/>
      <c r="E7" s="50" t="s">
        <v>485</v>
      </c>
      <c r="F7" s="120"/>
      <c r="G7" s="50" t="s">
        <v>2</v>
      </c>
      <c r="H7" s="120"/>
      <c r="I7" s="96" t="s">
        <v>2</v>
      </c>
      <c r="J7" s="180"/>
      <c r="K7" s="96" t="s">
        <v>1</v>
      </c>
      <c r="L7" s="96"/>
      <c r="M7" s="214" t="s">
        <v>2</v>
      </c>
      <c r="N7" s="214" t="s">
        <v>404</v>
      </c>
      <c r="O7" s="50" t="s">
        <v>22</v>
      </c>
      <c r="P7" s="120"/>
      <c r="Q7" s="120"/>
      <c r="R7" s="120" t="s">
        <v>22</v>
      </c>
      <c r="S7" s="45"/>
      <c r="T7" s="120" t="s">
        <v>22</v>
      </c>
      <c r="U7" s="120"/>
      <c r="V7" s="50" t="s">
        <v>487</v>
      </c>
      <c r="W7" s="120"/>
      <c r="X7" s="96" t="s">
        <v>22</v>
      </c>
      <c r="Y7" s="180"/>
      <c r="Z7" s="71"/>
      <c r="AA7" s="72" t="s">
        <v>509</v>
      </c>
      <c r="AB7" s="72"/>
      <c r="AC7" s="50" t="s">
        <v>511</v>
      </c>
      <c r="AD7" s="50"/>
      <c r="AE7" s="72"/>
      <c r="AF7" s="72"/>
      <c r="AG7" s="96"/>
      <c r="AH7" s="50" t="s">
        <v>483</v>
      </c>
      <c r="AI7" s="50" t="s">
        <v>414</v>
      </c>
      <c r="AJ7" s="50"/>
      <c r="AK7" s="50" t="s">
        <v>429</v>
      </c>
      <c r="AL7" s="72" t="s">
        <v>69</v>
      </c>
      <c r="AM7" s="45"/>
      <c r="AN7" s="4"/>
      <c r="AO7" s="4"/>
      <c r="AP7" s="4"/>
      <c r="AQ7" s="4"/>
      <c r="AR7" s="4"/>
    </row>
    <row r="8" spans="1:59" ht="15.6">
      <c r="A8" s="164"/>
      <c r="B8" s="50" t="s">
        <v>89</v>
      </c>
      <c r="C8" s="50" t="s">
        <v>438</v>
      </c>
      <c r="D8" s="46"/>
      <c r="E8" s="51" t="s">
        <v>486</v>
      </c>
      <c r="F8" s="120" t="s">
        <v>488</v>
      </c>
      <c r="G8" s="51" t="s">
        <v>8</v>
      </c>
      <c r="H8" s="120" t="s">
        <v>488</v>
      </c>
      <c r="I8" s="97" t="s">
        <v>404</v>
      </c>
      <c r="J8" s="180" t="s">
        <v>488</v>
      </c>
      <c r="K8" s="97" t="s">
        <v>404</v>
      </c>
      <c r="L8" s="97"/>
      <c r="M8" s="214" t="s">
        <v>642</v>
      </c>
      <c r="N8" s="214" t="s">
        <v>642</v>
      </c>
      <c r="O8" s="51" t="s">
        <v>0</v>
      </c>
      <c r="P8" s="120" t="s">
        <v>488</v>
      </c>
      <c r="Q8" s="120"/>
      <c r="R8" s="120" t="s">
        <v>642</v>
      </c>
      <c r="S8" s="45"/>
      <c r="T8" s="120" t="s">
        <v>643</v>
      </c>
      <c r="U8" s="120"/>
      <c r="V8" s="51" t="s">
        <v>415</v>
      </c>
      <c r="W8" s="120" t="s">
        <v>488</v>
      </c>
      <c r="X8" s="97" t="s">
        <v>44</v>
      </c>
      <c r="Y8" s="180" t="s">
        <v>488</v>
      </c>
      <c r="Z8" s="71"/>
      <c r="AA8" s="73" t="s">
        <v>490</v>
      </c>
      <c r="AB8" s="73"/>
      <c r="AC8" s="51" t="s">
        <v>510</v>
      </c>
      <c r="AD8" s="51" t="s">
        <v>507</v>
      </c>
      <c r="AE8" s="73" t="s">
        <v>508</v>
      </c>
      <c r="AF8" s="73"/>
      <c r="AG8" s="97" t="s">
        <v>1</v>
      </c>
      <c r="AH8" s="51" t="s">
        <v>484</v>
      </c>
      <c r="AI8" s="51" t="s">
        <v>504</v>
      </c>
      <c r="AJ8" s="51"/>
      <c r="AK8" s="51" t="s">
        <v>430</v>
      </c>
      <c r="AL8" s="73" t="s">
        <v>528</v>
      </c>
      <c r="AM8" s="45"/>
      <c r="AN8" s="4"/>
      <c r="AO8" s="57"/>
      <c r="AP8" s="57"/>
      <c r="AQ8" s="1"/>
      <c r="AR8" s="5"/>
    </row>
    <row r="9" spans="1:59" ht="15.6">
      <c r="A9" s="164">
        <v>1</v>
      </c>
      <c r="B9" s="52">
        <f>+'Ark1'!C335</f>
        <v>2024</v>
      </c>
      <c r="C9" s="52">
        <f>+'Ark1'!J335</f>
        <v>103</v>
      </c>
      <c r="D9" s="64" t="str">
        <f>VLOOKUP(C9,RNR!$A$1:$B$25,2)</f>
        <v>Rudshøgda</v>
      </c>
      <c r="E9" s="52" t="str">
        <f>+IF(G9=0,"",'Ark1'!Q335)</f>
        <v/>
      </c>
      <c r="F9" s="52" t="str">
        <f t="shared" ref="F9:F33" si="0">+IF(G9=0,"",IF(G35=0,"",E9-E35))</f>
        <v/>
      </c>
      <c r="G9" s="140">
        <f>+'Ark1'!R335</f>
        <v>0</v>
      </c>
      <c r="H9" s="74">
        <f t="shared" ref="H9:H33" si="1">+G9-G35</f>
        <v>-47</v>
      </c>
      <c r="I9" s="181" t="str">
        <f>+IF(G9=0,"",'Ark1'!AG335)</f>
        <v/>
      </c>
      <c r="J9" s="159" t="str">
        <f t="shared" ref="J9:J33" si="2">+IF(G9=0,"",IF(G35=0,"",I9-I35))</f>
        <v/>
      </c>
      <c r="K9" s="181">
        <f>+'Ark1'!AH335</f>
        <v>0</v>
      </c>
      <c r="L9" s="97"/>
      <c r="M9" s="304">
        <f>+'Ark1'!AI335</f>
        <v>0</v>
      </c>
      <c r="N9" s="214" t="str">
        <f>IF(G9=0,"",100*M9/G9)</f>
        <v/>
      </c>
      <c r="O9" s="54" t="str">
        <f>+IF(G9=0,"",'Ark1'!S335)</f>
        <v/>
      </c>
      <c r="P9" s="54" t="str">
        <f t="shared" ref="P9:P33" si="3">+IF(G9=0,"",O9-O35)</f>
        <v/>
      </c>
      <c r="Q9" s="120"/>
      <c r="R9" s="305" t="str">
        <f>+IF(M9=0,"",'Ark1'!AJ335)</f>
        <v/>
      </c>
      <c r="S9" s="45"/>
      <c r="T9" s="305" t="str">
        <f>+IF(M9=0,"",'Ark1'!AK335)</f>
        <v/>
      </c>
      <c r="U9" s="120"/>
      <c r="V9" s="54" t="str">
        <f>+IF(G9=0,"",'Ark1'!T335)</f>
        <v/>
      </c>
      <c r="W9" s="54" t="str">
        <f t="shared" ref="W9:W33" si="4">+IF(G9=0,"",V9-V35)</f>
        <v/>
      </c>
      <c r="X9" s="159" t="str">
        <f>+IF(G9=0,"",'Ark1'!U335)</f>
        <v/>
      </c>
      <c r="Y9" s="159" t="str">
        <f t="shared" ref="Y9:Y33" si="5">+IF(G9=0,"",X9-X35)</f>
        <v/>
      </c>
      <c r="Z9" s="71"/>
      <c r="AA9" s="74" t="str">
        <f>+IF(G9=0,"",'Ark1'!W335)</f>
        <v/>
      </c>
      <c r="AB9" s="73"/>
      <c r="AC9" s="74" t="str">
        <f>+IF(G9=0,"",'Ark1'!X335)</f>
        <v/>
      </c>
      <c r="AD9" s="74" t="str">
        <f>+IF(G9=0,"",'Ark1'!Y335)</f>
        <v/>
      </c>
      <c r="AE9" s="74" t="str">
        <f>+IF(G9=0,"",'Ark1'!Z335)</f>
        <v/>
      </c>
      <c r="AF9" s="73"/>
      <c r="AG9" s="74" t="str">
        <f>+IF(G9=0,"",'Ark1'!AA335)</f>
        <v/>
      </c>
      <c r="AH9" s="74" t="str">
        <f>+IF(G9=0,"",'Ark1'!AB335)</f>
        <v/>
      </c>
      <c r="AI9" s="74" t="str">
        <f>+IF(G9=0,"",'Ark1'!AC335)</f>
        <v/>
      </c>
      <c r="AJ9" s="51"/>
      <c r="AK9" s="54" t="str">
        <f t="shared" ref="AK9:AK33" si="6">+IF(G9=0,"",X9/O9)</f>
        <v/>
      </c>
      <c r="AL9" s="74" t="str">
        <f t="shared" ref="AL9:AL33" si="7">+IF(G9=0,"",G9/E9)</f>
        <v/>
      </c>
      <c r="AM9" s="45"/>
      <c r="AN9" s="4"/>
      <c r="AO9" s="57"/>
      <c r="AP9" s="57"/>
      <c r="AQ9" s="1"/>
      <c r="AR9" s="5"/>
    </row>
    <row r="10" spans="1:59" ht="15.6">
      <c r="A10" s="164">
        <f>1+A9</f>
        <v>2</v>
      </c>
      <c r="B10" s="52">
        <f>+'Ark1'!C336</f>
        <v>2024</v>
      </c>
      <c r="C10" s="52">
        <f>+'Ark1'!J336</f>
        <v>106</v>
      </c>
      <c r="D10" s="64" t="str">
        <f>VLOOKUP(C10,RNR!$A$1:$B$25,2)</f>
        <v>Furuseth</v>
      </c>
      <c r="E10" s="52">
        <f>+IF(G10=0,"",'Ark1'!Q336)</f>
        <v>101</v>
      </c>
      <c r="F10" s="52">
        <f t="shared" si="0"/>
        <v>-33</v>
      </c>
      <c r="G10" s="140">
        <f>+'Ark1'!R336</f>
        <v>163</v>
      </c>
      <c r="H10" s="74">
        <f t="shared" si="1"/>
        <v>-42</v>
      </c>
      <c r="I10" s="181">
        <f>+IF(G10=0,"",'Ark1'!AG336)</f>
        <v>3.4250893044757311</v>
      </c>
      <c r="J10" s="159">
        <f t="shared" si="2"/>
        <v>-0.52405344258649134</v>
      </c>
      <c r="K10" s="181">
        <f>+'Ark1'!AH336</f>
        <v>3.5133847861052585</v>
      </c>
      <c r="L10" s="97"/>
      <c r="M10" s="304">
        <f>+'Ark1'!AI336</f>
        <v>162</v>
      </c>
      <c r="N10" s="214">
        <f t="shared" ref="N10:N33" si="8">IF(G10=0,"",100*M10/G10)</f>
        <v>99.386503067484668</v>
      </c>
      <c r="O10" s="54">
        <f>+IF(G10=0,"",'Ark1'!S336)</f>
        <v>8.3067484662576678</v>
      </c>
      <c r="P10" s="54">
        <f t="shared" si="3"/>
        <v>0.27260212479425583</v>
      </c>
      <c r="Q10" s="120"/>
      <c r="R10" s="305">
        <f>+IF(M10=0,"",'Ark1'!AJ336)</f>
        <v>118.38580246913578</v>
      </c>
      <c r="S10" s="45"/>
      <c r="T10" s="305">
        <f>+IF(M10=0,"",'Ark1'!AK336)</f>
        <v>25.769998878467874</v>
      </c>
      <c r="U10" s="120"/>
      <c r="V10" s="54">
        <f>+IF(G10=0,"",'Ark1'!T336)</f>
        <v>7.7668711656441696</v>
      </c>
      <c r="W10" s="54">
        <f t="shared" si="4"/>
        <v>0.64491994613197523</v>
      </c>
      <c r="X10" s="159">
        <f>+IF(G10=0,"",'Ark1'!U336)</f>
        <v>43.218404907975469</v>
      </c>
      <c r="Y10" s="159">
        <f t="shared" si="5"/>
        <v>2.3696244201705809</v>
      </c>
      <c r="Z10" s="71"/>
      <c r="AA10" s="74">
        <f>+IF(G10=0,"",'Ark1'!W336)</f>
        <v>33.128834355828211</v>
      </c>
      <c r="AB10" s="73"/>
      <c r="AC10" s="74">
        <f>+IF(G10=0,"",'Ark1'!X336)</f>
        <v>100</v>
      </c>
      <c r="AD10" s="74">
        <f>+IF(G10=0,"",'Ark1'!Y336)</f>
        <v>96.932515337423325</v>
      </c>
      <c r="AE10" s="74">
        <f>+IF(G10=0,"",'Ark1'!Z336)</f>
        <v>74.846625766871156</v>
      </c>
      <c r="AF10" s="73"/>
      <c r="AG10" s="74">
        <f>+IF(G10=0,"",'Ark1'!AA336)</f>
        <v>11.476993467401284</v>
      </c>
      <c r="AH10" s="74">
        <f>+IF(G10=0,"",'Ark1'!AB336)</f>
        <v>2.1345285490980994</v>
      </c>
      <c r="AI10" s="74">
        <f>+IF(G10=0,"",'Ark1'!AC336)</f>
        <v>2.0975315674986263</v>
      </c>
      <c r="AJ10" s="51"/>
      <c r="AK10" s="54">
        <f t="shared" si="6"/>
        <v>5.2028064992614489</v>
      </c>
      <c r="AL10" s="74">
        <f t="shared" si="7"/>
        <v>1.613861386138614</v>
      </c>
      <c r="AM10" s="45"/>
      <c r="AN10" s="4"/>
      <c r="AO10" s="57"/>
      <c r="AP10" s="57"/>
      <c r="AQ10" s="1"/>
      <c r="AR10" s="5"/>
    </row>
    <row r="11" spans="1:59" ht="15.6">
      <c r="A11" s="164">
        <f>1+A10</f>
        <v>3</v>
      </c>
      <c r="B11" s="52">
        <f>+'Ark1'!C337</f>
        <v>2024</v>
      </c>
      <c r="C11" s="52">
        <f>+'Ark1'!J337</f>
        <v>110</v>
      </c>
      <c r="D11" s="64" t="str">
        <f>VLOOKUP(C11,RNR!$A$1:$B$25,2)</f>
        <v>Gol</v>
      </c>
      <c r="E11" s="52">
        <f>+IF(G11=0,"",'Ark1'!Q337)</f>
        <v>374</v>
      </c>
      <c r="F11" s="52">
        <f t="shared" si="0"/>
        <v>-41</v>
      </c>
      <c r="G11" s="140">
        <f>+'Ark1'!R337</f>
        <v>611</v>
      </c>
      <c r="H11" s="74">
        <f t="shared" si="1"/>
        <v>-90</v>
      </c>
      <c r="I11" s="181">
        <f>+IF(G11=0,"",'Ark1'!AG337)</f>
        <v>12.83883168732927</v>
      </c>
      <c r="J11" s="159">
        <f t="shared" si="2"/>
        <v>-0.66531009652740636</v>
      </c>
      <c r="K11" s="181">
        <f>+'Ark1'!AH337</f>
        <v>12.698278119272352</v>
      </c>
      <c r="L11" s="97"/>
      <c r="M11" s="304">
        <f>+'Ark1'!AI337</f>
        <v>611</v>
      </c>
      <c r="N11" s="214">
        <f t="shared" si="8"/>
        <v>100</v>
      </c>
      <c r="O11" s="54">
        <f>+IF(G11=0,"",'Ark1'!S337)</f>
        <v>7.9918166939443553</v>
      </c>
      <c r="P11" s="54">
        <f t="shared" si="3"/>
        <v>0.38126034587017443</v>
      </c>
      <c r="Q11" s="120"/>
      <c r="R11" s="305">
        <f>+IF(M11=0,"",'Ark1'!AJ337)</f>
        <v>117.58576104746317</v>
      </c>
      <c r="S11" s="45"/>
      <c r="T11" s="305">
        <f>+IF(M11=0,"",'Ark1'!AK337)</f>
        <v>25.031544738759845</v>
      </c>
      <c r="U11" s="120"/>
      <c r="V11" s="54">
        <f>+IF(G11=0,"",'Ark1'!T337)</f>
        <v>6.3829787234042579</v>
      </c>
      <c r="W11" s="54">
        <f t="shared" si="4"/>
        <v>-0.37593711111785222</v>
      </c>
      <c r="X11" s="159">
        <f>+IF(G11=0,"",'Ark1'!U337)</f>
        <v>41.671031096563041</v>
      </c>
      <c r="Y11" s="159">
        <f t="shared" si="5"/>
        <v>-2.5562156937364833</v>
      </c>
      <c r="Z11" s="71"/>
      <c r="AA11" s="74">
        <f>+IF(G11=0,"",'Ark1'!W337)</f>
        <v>12.274959083469724</v>
      </c>
      <c r="AB11" s="73"/>
      <c r="AC11" s="74">
        <f>+IF(G11=0,"",'Ark1'!X337)</f>
        <v>99.836333878887103</v>
      </c>
      <c r="AD11" s="74">
        <f>+IF(G11=0,"",'Ark1'!Y337)</f>
        <v>95.581014729950894</v>
      </c>
      <c r="AE11" s="74">
        <f>+IF(G11=0,"",'Ark1'!Z337)</f>
        <v>70.376432078559759</v>
      </c>
      <c r="AF11" s="73"/>
      <c r="AG11" s="74">
        <f>+IF(G11=0,"",'Ark1'!AA337)</f>
        <v>11.751775103607727</v>
      </c>
      <c r="AH11" s="74">
        <f>+IF(G11=0,"",'Ark1'!AB337)</f>
        <v>1.7859971259755707</v>
      </c>
      <c r="AI11" s="74">
        <f>+IF(G11=0,"",'Ark1'!AC337)</f>
        <v>1.932740978563434</v>
      </c>
      <c r="AJ11" s="51"/>
      <c r="AK11" s="54">
        <f t="shared" si="6"/>
        <v>5.2142125742371519</v>
      </c>
      <c r="AL11" s="74">
        <f t="shared" si="7"/>
        <v>1.6336898395721926</v>
      </c>
      <c r="AM11" s="45"/>
      <c r="AN11" s="4"/>
      <c r="AO11" s="57"/>
      <c r="AP11" s="57"/>
      <c r="AQ11" s="1"/>
      <c r="AR11" s="5"/>
      <c r="AT11" s="2"/>
      <c r="AU11" s="2"/>
      <c r="AV11" s="2"/>
    </row>
    <row r="12" spans="1:59" ht="15.6">
      <c r="A12" s="164">
        <f t="shared" ref="A12:A33" si="9">1+A11</f>
        <v>4</v>
      </c>
      <c r="B12" s="52">
        <f>+'Ark1'!C338</f>
        <v>2024</v>
      </c>
      <c r="C12" s="52">
        <f>+'Ark1'!J338</f>
        <v>111</v>
      </c>
      <c r="D12" s="64" t="str">
        <f>VLOOKUP(C12,RNR!$A$1:$B$25,2)</f>
        <v>Forus</v>
      </c>
      <c r="E12" s="52">
        <f>+IF(G12=0,"",'Ark1'!Q338)</f>
        <v>356</v>
      </c>
      <c r="F12" s="52">
        <f t="shared" si="0"/>
        <v>0</v>
      </c>
      <c r="G12" s="140">
        <f>+'Ark1'!R338</f>
        <v>526</v>
      </c>
      <c r="H12" s="74">
        <f t="shared" si="1"/>
        <v>21</v>
      </c>
      <c r="I12" s="181">
        <f>+IF(G12=0,"",'Ark1'!AG338)</f>
        <v>11.052742172725361</v>
      </c>
      <c r="J12" s="159">
        <f t="shared" si="2"/>
        <v>1.3243661372793962</v>
      </c>
      <c r="K12" s="181">
        <f>+'Ark1'!AH338</f>
        <v>12.228470256723556</v>
      </c>
      <c r="L12" s="97"/>
      <c r="M12" s="304">
        <f>+'Ark1'!AI338</f>
        <v>524</v>
      </c>
      <c r="N12" s="214">
        <f t="shared" si="8"/>
        <v>99.619771863117876</v>
      </c>
      <c r="O12" s="54">
        <f>+IF(G12=0,"",'Ark1'!S338)</f>
        <v>8.7471482889733885</v>
      </c>
      <c r="P12" s="54">
        <f t="shared" si="3"/>
        <v>0.29962353649813878</v>
      </c>
      <c r="Q12" s="120"/>
      <c r="R12" s="305">
        <f>+IF(M12=0,"",'Ark1'!AJ338)</f>
        <v>119.61335877862597</v>
      </c>
      <c r="S12" s="45"/>
      <c r="T12" s="305">
        <f>+IF(M12=0,"",'Ark1'!AK338)</f>
        <v>26.834737773920804</v>
      </c>
      <c r="U12" s="120"/>
      <c r="V12" s="54">
        <f>+IF(G12=0,"",'Ark1'!T338)</f>
        <v>7.5437262357414436</v>
      </c>
      <c r="W12" s="54">
        <f t="shared" si="4"/>
        <v>0.25263712683055406</v>
      </c>
      <c r="X12" s="159">
        <f>+IF(G12=0,"",'Ark1'!U338)</f>
        <v>46.61406844106461</v>
      </c>
      <c r="Y12" s="159">
        <f t="shared" si="5"/>
        <v>0.77565259948045195</v>
      </c>
      <c r="Z12" s="71"/>
      <c r="AA12" s="74">
        <f>+IF(G12=0,"",'Ark1'!W338)</f>
        <v>25.855513307984804</v>
      </c>
      <c r="AB12" s="73"/>
      <c r="AC12" s="74">
        <f>+IF(G12=0,"",'Ark1'!X338)</f>
        <v>100</v>
      </c>
      <c r="AD12" s="74">
        <f>+IF(G12=0,"",'Ark1'!Y338)</f>
        <v>97.718631178707227</v>
      </c>
      <c r="AE12" s="74">
        <f>+IF(G12=0,"",'Ark1'!Z338)</f>
        <v>82.699619771863098</v>
      </c>
      <c r="AF12" s="73"/>
      <c r="AG12" s="74">
        <f>+IF(G12=0,"",'Ark1'!AA338)</f>
        <v>12.013914294672189</v>
      </c>
      <c r="AH12" s="74">
        <f>+IF(G12=0,"",'Ark1'!AB338)</f>
        <v>1.57171452387204</v>
      </c>
      <c r="AI12" s="74">
        <f>+IF(G12=0,"",'Ark1'!AC338)</f>
        <v>2.2328749633284923</v>
      </c>
      <c r="AJ12" s="51"/>
      <c r="AK12" s="54">
        <f t="shared" si="6"/>
        <v>5.3290589002390725</v>
      </c>
      <c r="AL12" s="74">
        <f t="shared" si="7"/>
        <v>1.4775280898876404</v>
      </c>
      <c r="AM12" s="45"/>
      <c r="AN12" s="4"/>
      <c r="AO12" s="57"/>
      <c r="AP12" s="57"/>
      <c r="AQ12" s="1"/>
      <c r="AR12" s="5"/>
      <c r="AT12" s="2"/>
      <c r="AU12" s="2"/>
      <c r="AV12" s="4"/>
      <c r="AW12" s="4"/>
      <c r="AX12" s="4"/>
    </row>
    <row r="13" spans="1:59" ht="15.6">
      <c r="A13" s="164">
        <f t="shared" si="9"/>
        <v>5</v>
      </c>
      <c r="B13" s="52">
        <f>+'Ark1'!C339</f>
        <v>2024</v>
      </c>
      <c r="C13" s="52">
        <f>+'Ark1'!J339</f>
        <v>116</v>
      </c>
      <c r="D13" s="64" t="str">
        <f>VLOOKUP(C13,RNR!$A$1:$B$25,2)</f>
        <v>Sandeid</v>
      </c>
      <c r="E13" s="52">
        <f>+IF(G13=0,"",'Ark1'!Q339)</f>
        <v>267</v>
      </c>
      <c r="F13" s="52">
        <f t="shared" si="0"/>
        <v>-35</v>
      </c>
      <c r="G13" s="140">
        <f>+'Ark1'!R339</f>
        <v>367</v>
      </c>
      <c r="H13" s="74">
        <f t="shared" si="1"/>
        <v>-73</v>
      </c>
      <c r="I13" s="181">
        <f>+IF(G13=0,"",'Ark1'!AG339)</f>
        <v>7.7117041395251116</v>
      </c>
      <c r="J13" s="159">
        <f t="shared" si="2"/>
        <v>-0.76450468343770783</v>
      </c>
      <c r="K13" s="181">
        <f>+'Ark1'!AH339</f>
        <v>7.7618542947271276</v>
      </c>
      <c r="L13" s="97"/>
      <c r="M13" s="304">
        <f>+'Ark1'!AI339</f>
        <v>134</v>
      </c>
      <c r="N13" s="214">
        <f t="shared" si="8"/>
        <v>36.51226158038147</v>
      </c>
      <c r="O13" s="54">
        <f>+IF(G13=0,"",'Ark1'!S339)</f>
        <v>8.3732970027247955</v>
      </c>
      <c r="P13" s="54">
        <f t="shared" si="3"/>
        <v>-0.13806663363884297</v>
      </c>
      <c r="Q13" s="120"/>
      <c r="R13" s="305">
        <f>+IF(M13=0,"",'Ark1'!AJ339)</f>
        <v>114.81268656716421</v>
      </c>
      <c r="S13" s="45"/>
      <c r="T13" s="305">
        <f>+IF(M13=0,"",'Ark1'!AK339)</f>
        <v>25.994878877202144</v>
      </c>
      <c r="U13" s="120"/>
      <c r="V13" s="54">
        <f>+IF(G13=0,"",'Ark1'!T339)</f>
        <v>6.6430517711171628</v>
      </c>
      <c r="W13" s="54">
        <f t="shared" si="4"/>
        <v>-0.16831186524647279</v>
      </c>
      <c r="X13" s="159">
        <f>+IF(G13=0,"",'Ark1'!U339)</f>
        <v>42.406267029972753</v>
      </c>
      <c r="Y13" s="159">
        <f t="shared" si="5"/>
        <v>-1.2064602427545239</v>
      </c>
      <c r="Z13" s="71"/>
      <c r="AA13" s="74">
        <f>+IF(G13=0,"",'Ark1'!W339)</f>
        <v>18.528610354223435</v>
      </c>
      <c r="AB13" s="73"/>
      <c r="AC13" s="74">
        <f>+IF(G13=0,"",'Ark1'!X339)</f>
        <v>99.455040871934585</v>
      </c>
      <c r="AD13" s="74">
        <f>+IF(G13=0,"",'Ark1'!Y339)</f>
        <v>92.643051771117186</v>
      </c>
      <c r="AE13" s="74">
        <f>+IF(G13=0,"",'Ark1'!Z339)</f>
        <v>70.299727520435951</v>
      </c>
      <c r="AF13" s="73"/>
      <c r="AG13" s="74">
        <f>+IF(G13=0,"",'Ark1'!AA339)</f>
        <v>12.573506551132262</v>
      </c>
      <c r="AH13" s="74">
        <f>+IF(G13=0,"",'Ark1'!AB339)</f>
        <v>1.8877623322232688</v>
      </c>
      <c r="AI13" s="74">
        <f>+IF(G13=0,"",'Ark1'!AC339)</f>
        <v>2.0459568569583784</v>
      </c>
      <c r="AJ13" s="51"/>
      <c r="AK13" s="54">
        <f t="shared" si="6"/>
        <v>5.0644646924829155</v>
      </c>
      <c r="AL13" s="74">
        <f t="shared" si="7"/>
        <v>1.3745318352059925</v>
      </c>
      <c r="AM13" s="45"/>
      <c r="AN13" s="4"/>
      <c r="AO13" s="57"/>
      <c r="AP13" s="57"/>
      <c r="AQ13" s="1"/>
      <c r="AR13" s="5"/>
      <c r="AT13" s="1"/>
      <c r="AU13" s="1"/>
      <c r="AV13" s="11"/>
      <c r="AW13" s="11"/>
      <c r="AX13" s="11"/>
    </row>
    <row r="14" spans="1:59" ht="15.6">
      <c r="A14" s="164">
        <f t="shared" si="9"/>
        <v>6</v>
      </c>
      <c r="B14" s="52">
        <f>+'Ark1'!C340</f>
        <v>2024</v>
      </c>
      <c r="C14" s="52">
        <f>+'Ark1'!J340</f>
        <v>117</v>
      </c>
      <c r="D14" s="64" t="str">
        <f>VLOOKUP(C14,RNR!$A$1:$B$25,2)</f>
        <v>Jæren</v>
      </c>
      <c r="E14" s="52">
        <f>+IF(G14=0,"",'Ark1'!Q340)</f>
        <v>214</v>
      </c>
      <c r="F14" s="52">
        <f t="shared" si="0"/>
        <v>33</v>
      </c>
      <c r="G14" s="140">
        <f>+'Ark1'!R340</f>
        <v>348</v>
      </c>
      <c r="H14" s="74">
        <f t="shared" si="1"/>
        <v>48</v>
      </c>
      <c r="I14" s="181">
        <f>+IF(G14=0,"",'Ark1'!AG340)</f>
        <v>7.31246060096659</v>
      </c>
      <c r="J14" s="159">
        <f t="shared" si="2"/>
        <v>1.5332273125828486</v>
      </c>
      <c r="K14" s="181">
        <f>+'Ark1'!AH340</f>
        <v>7.6419585302295436</v>
      </c>
      <c r="L14" s="97"/>
      <c r="M14" s="304">
        <f>+'Ark1'!AI340</f>
        <v>346</v>
      </c>
      <c r="N14" s="214">
        <f t="shared" si="8"/>
        <v>99.425287356321846</v>
      </c>
      <c r="O14" s="54">
        <f>+IF(G14=0,"",'Ark1'!S340)</f>
        <v>8.3074712643678144</v>
      </c>
      <c r="P14" s="54">
        <f t="shared" si="3"/>
        <v>0.20747126436781471</v>
      </c>
      <c r="Q14" s="120"/>
      <c r="R14" s="305">
        <f>+IF(M14=0,"",'Ark1'!AJ340)</f>
        <v>119.16127167630061</v>
      </c>
      <c r="S14" s="45"/>
      <c r="T14" s="305">
        <f>+IF(M14=0,"",'Ark1'!AK340)</f>
        <v>25.555646732787778</v>
      </c>
      <c r="U14" s="120"/>
      <c r="V14" s="54">
        <f>+IF(G14=0,"",'Ark1'!T340)</f>
        <v>7.7557471264367805</v>
      </c>
      <c r="W14" s="54">
        <f t="shared" si="4"/>
        <v>0.41574712643678069</v>
      </c>
      <c r="X14" s="159">
        <f>+IF(G14=0,"",'Ark1'!U340)</f>
        <v>44.0307471264368</v>
      </c>
      <c r="Y14" s="159">
        <f t="shared" si="5"/>
        <v>0.19108045977006327</v>
      </c>
      <c r="Z14" s="71"/>
      <c r="AA14" s="74">
        <f>+IF(G14=0,"",'Ark1'!W340)</f>
        <v>39.367816091954033</v>
      </c>
      <c r="AB14" s="73"/>
      <c r="AC14" s="74">
        <f>+IF(G14=0,"",'Ark1'!X340)</f>
        <v>100</v>
      </c>
      <c r="AD14" s="74">
        <f>+IF(G14=0,"",'Ark1'!Y340)</f>
        <v>95.689655172413822</v>
      </c>
      <c r="AE14" s="74">
        <f>+IF(G14=0,"",'Ark1'!Z340)</f>
        <v>72.988505747126439</v>
      </c>
      <c r="AF14" s="73"/>
      <c r="AG14" s="74">
        <f>+IF(G14=0,"",'Ark1'!AA340)</f>
        <v>12.483322323140102</v>
      </c>
      <c r="AH14" s="74">
        <f>+IF(G14=0,"",'Ark1'!AB340)</f>
        <v>2.0399040536321404</v>
      </c>
      <c r="AI14" s="74">
        <f>+IF(G14=0,"",'Ark1'!AC340)</f>
        <v>2.0707587216238874</v>
      </c>
      <c r="AJ14" s="51"/>
      <c r="AK14" s="54">
        <f t="shared" si="6"/>
        <v>5.3001383604289209</v>
      </c>
      <c r="AL14" s="74">
        <f t="shared" si="7"/>
        <v>1.6261682242990654</v>
      </c>
      <c r="AM14" s="45"/>
      <c r="AN14" s="4"/>
      <c r="AO14" s="57"/>
      <c r="AP14" s="57"/>
      <c r="AQ14" s="1"/>
      <c r="AR14" s="5"/>
      <c r="AT14" s="1"/>
      <c r="AU14" s="1"/>
      <c r="AV14" s="11"/>
      <c r="AW14" s="11"/>
      <c r="AX14" s="11"/>
    </row>
    <row r="15" spans="1:59" ht="15.6">
      <c r="A15" s="164">
        <f t="shared" si="9"/>
        <v>7</v>
      </c>
      <c r="B15" s="52">
        <f>+'Ark1'!C341</f>
        <v>2024</v>
      </c>
      <c r="C15" s="52">
        <f>+'Ark1'!J341</f>
        <v>134</v>
      </c>
      <c r="D15" s="64" t="str">
        <f>VLOOKUP(C15,RNR!$A$1:$B$25,2)</f>
        <v>Førde</v>
      </c>
      <c r="E15" s="52">
        <f>+IF(G15=0,"",'Ark1'!Q341)</f>
        <v>401</v>
      </c>
      <c r="F15" s="52">
        <f t="shared" si="0"/>
        <v>-7</v>
      </c>
      <c r="G15" s="140">
        <f>+'Ark1'!R341</f>
        <v>543</v>
      </c>
      <c r="H15" s="74">
        <f t="shared" si="1"/>
        <v>-2</v>
      </c>
      <c r="I15" s="181">
        <f>+IF(G15=0,"",'Ark1'!AG341)</f>
        <v>11.409960075646142</v>
      </c>
      <c r="J15" s="159">
        <f t="shared" si="2"/>
        <v>0.91101960174901286</v>
      </c>
      <c r="K15" s="181">
        <f>+'Ark1'!AH341</f>
        <v>11.48844806304003</v>
      </c>
      <c r="L15" s="97"/>
      <c r="M15" s="304">
        <f>+'Ark1'!AI341</f>
        <v>525</v>
      </c>
      <c r="N15" s="214">
        <f t="shared" si="8"/>
        <v>96.685082872928177</v>
      </c>
      <c r="O15" s="54">
        <f>+IF(G15=0,"",'Ark1'!S341)</f>
        <v>8.3388581952117864</v>
      </c>
      <c r="P15" s="54">
        <f t="shared" si="3"/>
        <v>0.47647287411086836</v>
      </c>
      <c r="Q15" s="120"/>
      <c r="R15" s="305">
        <f>+IF(M15=0,"",'Ark1'!AJ341)</f>
        <v>116.34628571428564</v>
      </c>
      <c r="S15" s="45"/>
      <c r="T15" s="305">
        <f>+IF(M15=0,"",'Ark1'!AK341)</f>
        <v>26.51444224627194</v>
      </c>
      <c r="U15" s="120"/>
      <c r="V15" s="54">
        <f>+IF(G15=0,"",'Ark1'!T341)</f>
        <v>7.3130755064456734</v>
      </c>
      <c r="W15" s="54">
        <f t="shared" si="4"/>
        <v>-6.6741007315795464E-2</v>
      </c>
      <c r="X15" s="159">
        <f>+IF(G15=0,"",'Ark1'!U341)</f>
        <v>42.422099447513801</v>
      </c>
      <c r="Y15" s="159">
        <f t="shared" si="5"/>
        <v>-0.21900146991738012</v>
      </c>
      <c r="Z15" s="71"/>
      <c r="AA15" s="74">
        <f>+IF(G15=0,"",'Ark1'!W341)</f>
        <v>24.677716390423569</v>
      </c>
      <c r="AB15" s="73"/>
      <c r="AC15" s="74">
        <f>+IF(G15=0,"",'Ark1'!X341)</f>
        <v>99.815837937384927</v>
      </c>
      <c r="AD15" s="74">
        <f>+IF(G15=0,"",'Ark1'!Y341)</f>
        <v>93.738489871086557</v>
      </c>
      <c r="AE15" s="74">
        <f>+IF(G15=0,"",'Ark1'!Z341)</f>
        <v>72.375690607734811</v>
      </c>
      <c r="AF15" s="73"/>
      <c r="AG15" s="74">
        <f>+IF(G15=0,"",'Ark1'!AA341)</f>
        <v>12.030155082947321</v>
      </c>
      <c r="AH15" s="74">
        <f>+IF(G15=0,"",'Ark1'!AB341)</f>
        <v>1.5624802567185965</v>
      </c>
      <c r="AI15" s="74">
        <f>+IF(G15=0,"",'Ark1'!AC341)</f>
        <v>1.8778426769910663</v>
      </c>
      <c r="AJ15" s="51"/>
      <c r="AK15" s="54">
        <f t="shared" si="6"/>
        <v>5.0872791519434619</v>
      </c>
      <c r="AL15" s="74">
        <f t="shared" si="7"/>
        <v>1.3541147132169575</v>
      </c>
      <c r="AM15" s="45"/>
      <c r="AN15" s="4"/>
      <c r="AO15" s="57"/>
      <c r="AP15" s="57"/>
      <c r="AQ15" s="1"/>
      <c r="AR15" s="5"/>
      <c r="AT15" s="1"/>
      <c r="AU15" s="1"/>
      <c r="AV15" s="11"/>
      <c r="AW15" s="11"/>
      <c r="AX15" s="11"/>
    </row>
    <row r="16" spans="1:59" ht="15.6">
      <c r="A16" s="164">
        <f t="shared" si="9"/>
        <v>8</v>
      </c>
      <c r="B16" s="52">
        <f>+'Ark1'!C342</f>
        <v>2024</v>
      </c>
      <c r="C16" s="52">
        <f>+'Ark1'!J342</f>
        <v>141</v>
      </c>
      <c r="D16" s="64" t="str">
        <f>VLOOKUP(C16,RNR!$A$1:$B$25,2)</f>
        <v>Ølen</v>
      </c>
      <c r="E16" s="52">
        <f>+IF(G16=0,"",'Ark1'!Q342)</f>
        <v>362</v>
      </c>
      <c r="F16" s="52">
        <f t="shared" si="0"/>
        <v>24</v>
      </c>
      <c r="G16" s="140">
        <f>+'Ark1'!R342</f>
        <v>520</v>
      </c>
      <c r="H16" s="74">
        <f t="shared" si="1"/>
        <v>56</v>
      </c>
      <c r="I16" s="181">
        <f>+IF(G16=0,"",'Ark1'!AG342)</f>
        <v>10.926665265812147</v>
      </c>
      <c r="J16" s="159">
        <f t="shared" si="2"/>
        <v>1.9881177797786265</v>
      </c>
      <c r="K16" s="181">
        <f>+'Ark1'!AH342</f>
        <v>10.759098786828439</v>
      </c>
      <c r="L16" s="97"/>
      <c r="M16" s="304">
        <f>+'Ark1'!AI342</f>
        <v>510</v>
      </c>
      <c r="N16" s="214">
        <f t="shared" si="8"/>
        <v>98.07692307692308</v>
      </c>
      <c r="O16" s="54">
        <f>+IF(G16=0,"",'Ark1'!S342)</f>
        <v>8.0461538461538442</v>
      </c>
      <c r="P16" s="54">
        <f t="shared" si="3"/>
        <v>-0.11332891246684618</v>
      </c>
      <c r="Q16" s="120"/>
      <c r="R16" s="305">
        <f>+IF(M16=0,"",'Ark1'!AJ342)</f>
        <v>116.9847058823529</v>
      </c>
      <c r="S16" s="45"/>
      <c r="T16" s="305">
        <f>+IF(M16=0,"",'Ark1'!AK342)</f>
        <v>25.173304335980905</v>
      </c>
      <c r="U16" s="120"/>
      <c r="V16" s="54">
        <f>+IF(G16=0,"",'Ark1'!T342)</f>
        <v>7.7461538461538479</v>
      </c>
      <c r="W16" s="54">
        <f t="shared" si="4"/>
        <v>-7.0656498673737467E-2</v>
      </c>
      <c r="X16" s="159">
        <f>+IF(G16=0,"",'Ark1'!U342)</f>
        <v>41.486153846153904</v>
      </c>
      <c r="Y16" s="159">
        <f t="shared" si="5"/>
        <v>0.38313660477456324</v>
      </c>
      <c r="Z16" s="71"/>
      <c r="AA16" s="74">
        <f>+IF(G16=0,"",'Ark1'!W342)</f>
        <v>28.269230769230759</v>
      </c>
      <c r="AB16" s="73"/>
      <c r="AC16" s="74">
        <f>+IF(G16=0,"",'Ark1'!X342)</f>
        <v>98.846153846153825</v>
      </c>
      <c r="AD16" s="74">
        <f>+IF(G16=0,"",'Ark1'!Y342)</f>
        <v>90.384615384615358</v>
      </c>
      <c r="AE16" s="74">
        <f>+IF(G16=0,"",'Ark1'!Z342)</f>
        <v>65</v>
      </c>
      <c r="AF16" s="73"/>
      <c r="AG16" s="74">
        <f>+IF(G16=0,"",'Ark1'!AA342)</f>
        <v>13.190108495769628</v>
      </c>
      <c r="AH16" s="74">
        <f>+IF(G16=0,"",'Ark1'!AB342)</f>
        <v>1.7225273848958045</v>
      </c>
      <c r="AI16" s="74">
        <f>+IF(G16=0,"",'Ark1'!AC342)</f>
        <v>1.8545641763022569</v>
      </c>
      <c r="AJ16" s="51"/>
      <c r="AK16" s="54">
        <f t="shared" si="6"/>
        <v>5.1560229445506778</v>
      </c>
      <c r="AL16" s="74">
        <f t="shared" si="7"/>
        <v>1.4364640883977902</v>
      </c>
      <c r="AM16" s="45"/>
      <c r="AN16" s="4"/>
      <c r="AO16" s="57"/>
      <c r="AP16" s="57"/>
      <c r="AQ16" s="1"/>
      <c r="AR16" s="5"/>
      <c r="AT16" s="1"/>
      <c r="AU16" s="1"/>
      <c r="AV16" s="11"/>
      <c r="AW16" s="11"/>
      <c r="AX16" s="11"/>
    </row>
    <row r="17" spans="1:50" ht="15.6">
      <c r="A17" s="164">
        <f t="shared" si="9"/>
        <v>9</v>
      </c>
      <c r="B17" s="52">
        <f>+'Ark1'!C343</f>
        <v>2024</v>
      </c>
      <c r="C17" s="52">
        <f>+'Ark1'!J343</f>
        <v>143</v>
      </c>
      <c r="D17" s="64" t="str">
        <f>VLOOKUP(C17,RNR!$A$1:$B$25,2)</f>
        <v>Nordfjord</v>
      </c>
      <c r="E17" s="52">
        <f>+IF(G17=0,"",'Ark1'!Q343)</f>
        <v>5</v>
      </c>
      <c r="F17" s="52">
        <f t="shared" si="0"/>
        <v>-67</v>
      </c>
      <c r="G17" s="140">
        <f>+'Ark1'!R343</f>
        <v>7</v>
      </c>
      <c r="H17" s="74">
        <f t="shared" si="1"/>
        <v>-99</v>
      </c>
      <c r="I17" s="181">
        <f>+IF(G17=0,"",'Ark1'!AG343)</f>
        <v>0.14708972473208662</v>
      </c>
      <c r="J17" s="159">
        <f t="shared" si="2"/>
        <v>-1.8949060371635023</v>
      </c>
      <c r="K17" s="181">
        <f>+'Ark1'!AH343</f>
        <v>0.12458386843384917</v>
      </c>
      <c r="L17" s="97"/>
      <c r="M17" s="304">
        <f>+'Ark1'!AI343</f>
        <v>0</v>
      </c>
      <c r="N17" s="214">
        <f t="shared" si="8"/>
        <v>0</v>
      </c>
      <c r="O17" s="54">
        <f>+IF(G17=0,"",'Ark1'!S343)</f>
        <v>8</v>
      </c>
      <c r="P17" s="54">
        <f t="shared" si="3"/>
        <v>-0.60377358490566202</v>
      </c>
      <c r="Q17" s="120"/>
      <c r="R17" s="305" t="str">
        <f>+IF(M17=0,"",'Ark1'!AJ343)</f>
        <v/>
      </c>
      <c r="S17" s="45"/>
      <c r="T17" s="305" t="str">
        <f>+IF(M17=0,"",'Ark1'!AK343)</f>
        <v/>
      </c>
      <c r="U17" s="120"/>
      <c r="V17" s="54">
        <f>+IF(G17=0,"",'Ark1'!T343)</f>
        <v>7</v>
      </c>
      <c r="W17" s="54">
        <f t="shared" si="4"/>
        <v>-0.15094339622641506</v>
      </c>
      <c r="X17" s="159">
        <f>+IF(G17=0,"",'Ark1'!U343)</f>
        <v>35.685714285714297</v>
      </c>
      <c r="Y17" s="159">
        <f t="shared" si="5"/>
        <v>-8.7243800539083551</v>
      </c>
      <c r="Z17" s="71"/>
      <c r="AA17" s="74">
        <f>+IF(G17=0,"",'Ark1'!W343)</f>
        <v>0</v>
      </c>
      <c r="AB17" s="73"/>
      <c r="AC17" s="74">
        <f>+IF(G17=0,"",'Ark1'!X343)</f>
        <v>100</v>
      </c>
      <c r="AD17" s="74">
        <f>+IF(G17=0,"",'Ark1'!Y343)</f>
        <v>71.428571428571445</v>
      </c>
      <c r="AE17" s="74">
        <f>+IF(G17=0,"",'Ark1'!Z343)</f>
        <v>57.142857142857153</v>
      </c>
      <c r="AF17" s="73"/>
      <c r="AG17" s="74">
        <f>+IF(G17=0,"",'Ark1'!AA343)</f>
        <v>12.472533088056045</v>
      </c>
      <c r="AH17" s="74">
        <f>+IF(G17=0,"",'Ark1'!AB343)</f>
        <v>1.690308509457034</v>
      </c>
      <c r="AI17" s="74">
        <f>+IF(G17=0,"",'Ark1'!AC343)</f>
        <v>1.0690449676496976</v>
      </c>
      <c r="AJ17" s="51"/>
      <c r="AK17" s="54">
        <f t="shared" si="6"/>
        <v>4.4607142857142872</v>
      </c>
      <c r="AL17" s="74">
        <f t="shared" si="7"/>
        <v>1.4</v>
      </c>
      <c r="AM17" s="45"/>
      <c r="AN17" s="4"/>
      <c r="AO17" s="57"/>
      <c r="AP17" s="57"/>
      <c r="AQ17" s="1"/>
      <c r="AR17" s="5"/>
      <c r="AT17" s="1"/>
      <c r="AU17" s="1"/>
      <c r="AV17" s="11"/>
      <c r="AW17" s="11"/>
      <c r="AX17" s="11"/>
    </row>
    <row r="18" spans="1:50" ht="15.6">
      <c r="A18" s="164">
        <f t="shared" si="9"/>
        <v>10</v>
      </c>
      <c r="B18" s="52">
        <f>+'Ark1'!C344</f>
        <v>2024</v>
      </c>
      <c r="C18" s="52">
        <f>+'Ark1'!J344</f>
        <v>147</v>
      </c>
      <c r="D18" s="64" t="str">
        <f>VLOOKUP(C18,RNR!$A$1:$B$25,2)</f>
        <v>Midt-Norge</v>
      </c>
      <c r="E18" s="52">
        <f>+IF(G18=0,"",'Ark1'!Q344)</f>
        <v>33</v>
      </c>
      <c r="F18" s="52">
        <f t="shared" si="0"/>
        <v>-4</v>
      </c>
      <c r="G18" s="140">
        <f>+'Ark1'!R344</f>
        <v>49</v>
      </c>
      <c r="H18" s="74">
        <f t="shared" si="1"/>
        <v>-2</v>
      </c>
      <c r="I18" s="181">
        <f>+IF(G18=0,"",'Ark1'!AG344)</f>
        <v>1.0296280731246059</v>
      </c>
      <c r="J18" s="159">
        <f t="shared" si="2"/>
        <v>4.715841409937005E-2</v>
      </c>
      <c r="K18" s="181">
        <f>+'Ark1'!AH344</f>
        <v>1.0196127326907971</v>
      </c>
      <c r="L18" s="97"/>
      <c r="M18" s="304">
        <f>+'Ark1'!AI344</f>
        <v>49</v>
      </c>
      <c r="N18" s="214">
        <f t="shared" si="8"/>
        <v>100</v>
      </c>
      <c r="O18" s="54">
        <f>+IF(G18=0,"",'Ark1'!S344)</f>
        <v>8.1020408163265305</v>
      </c>
      <c r="P18" s="54">
        <f t="shared" si="3"/>
        <v>0.23929571828731255</v>
      </c>
      <c r="Q18" s="120"/>
      <c r="R18" s="305">
        <f>+IF(M18=0,"",'Ark1'!AJ344)</f>
        <v>117.02244897959184</v>
      </c>
      <c r="S18" s="45"/>
      <c r="T18" s="305">
        <f>+IF(M18=0,"",'Ark1'!AK344)</f>
        <v>25.091899223881832</v>
      </c>
      <c r="U18" s="120"/>
      <c r="V18" s="54">
        <f>+IF(G18=0,"",'Ark1'!T344)</f>
        <v>8.1224489795918373</v>
      </c>
      <c r="W18" s="54">
        <f t="shared" si="4"/>
        <v>0.7498999599839955</v>
      </c>
      <c r="X18" s="159">
        <f>+IF(G18=0,"",'Ark1'!U344)</f>
        <v>41.722448979591839</v>
      </c>
      <c r="Y18" s="159">
        <f t="shared" si="5"/>
        <v>4.3597038815526332</v>
      </c>
      <c r="Z18" s="71"/>
      <c r="AA18" s="74">
        <f>+IF(G18=0,"",'Ark1'!W344)</f>
        <v>48.979591836734691</v>
      </c>
      <c r="AB18" s="73"/>
      <c r="AC18" s="74">
        <f>+IF(G18=0,"",'Ark1'!X344)</f>
        <v>100</v>
      </c>
      <c r="AD18" s="74">
        <f>+IF(G18=0,"",'Ark1'!Y344)</f>
        <v>89.7959183673469</v>
      </c>
      <c r="AE18" s="74">
        <f>+IF(G18=0,"",'Ark1'!Z344)</f>
        <v>63.265306122448976</v>
      </c>
      <c r="AF18" s="73"/>
      <c r="AG18" s="74">
        <f>+IF(G18=0,"",'Ark1'!AA344)</f>
        <v>14.531222757181361</v>
      </c>
      <c r="AH18" s="74">
        <f>+IF(G18=0,"",'Ark1'!AB344)</f>
        <v>1.9922799774474764</v>
      </c>
      <c r="AI18" s="74">
        <f>+IF(G18=0,"",'Ark1'!AC344)</f>
        <v>1.5988854927184388</v>
      </c>
      <c r="AJ18" s="51"/>
      <c r="AK18" s="54">
        <f t="shared" si="6"/>
        <v>5.1496221662468518</v>
      </c>
      <c r="AL18" s="74">
        <f t="shared" si="7"/>
        <v>1.4848484848484849</v>
      </c>
      <c r="AM18" s="45"/>
      <c r="AN18" s="4"/>
      <c r="AO18" s="57"/>
      <c r="AP18" s="57"/>
      <c r="AQ18" s="1"/>
      <c r="AR18" s="5"/>
      <c r="AT18" s="1"/>
      <c r="AU18" s="1"/>
      <c r="AV18" s="11"/>
      <c r="AW18" s="11"/>
      <c r="AX18" s="11"/>
    </row>
    <row r="19" spans="1:50" ht="15.6">
      <c r="A19" s="164">
        <f t="shared" si="9"/>
        <v>11</v>
      </c>
      <c r="B19" s="52">
        <f>+'Ark1'!C345</f>
        <v>2024</v>
      </c>
      <c r="C19" s="52">
        <f>+'Ark1'!J345</f>
        <v>155</v>
      </c>
      <c r="D19" s="64" t="str">
        <f>VLOOKUP(C19,RNR!$A$1:$B$25,2)</f>
        <v>Målselv</v>
      </c>
      <c r="E19" s="52">
        <f>+IF(G19=0,"",'Ark1'!Q345)</f>
        <v>128</v>
      </c>
      <c r="F19" s="52">
        <f t="shared" si="0"/>
        <v>8</v>
      </c>
      <c r="G19" s="140">
        <f>+'Ark1'!R345</f>
        <v>198</v>
      </c>
      <c r="H19" s="74">
        <f t="shared" si="1"/>
        <v>0</v>
      </c>
      <c r="I19" s="181">
        <f>+IF(G19=0,"",'Ark1'!AG345)</f>
        <v>4.1605379281361632</v>
      </c>
      <c r="J19" s="159">
        <f t="shared" si="2"/>
        <v>0.34624395780289596</v>
      </c>
      <c r="K19" s="181">
        <f>+'Ark1'!AH345</f>
        <v>4.5797788112664142</v>
      </c>
      <c r="L19" s="97"/>
      <c r="M19" s="304">
        <f>+'Ark1'!AI345</f>
        <v>177</v>
      </c>
      <c r="N19" s="214">
        <f t="shared" si="8"/>
        <v>89.393939393939391</v>
      </c>
      <c r="O19" s="54">
        <f>+IF(G19=0,"",'Ark1'!S345)</f>
        <v>9.0858585858585847</v>
      </c>
      <c r="P19" s="54">
        <f t="shared" si="3"/>
        <v>0.42424242424242387</v>
      </c>
      <c r="Q19" s="120"/>
      <c r="R19" s="305">
        <f>+IF(M19=0,"",'Ark1'!AJ345)</f>
        <v>119.0920903954802</v>
      </c>
      <c r="S19" s="45"/>
      <c r="T19" s="305">
        <f>+IF(M19=0,"",'Ark1'!AK345)</f>
        <v>27.387348033586392</v>
      </c>
      <c r="U19" s="120"/>
      <c r="V19" s="54">
        <f>+IF(G19=0,"",'Ark1'!T345)</f>
        <v>7.0656565656565649</v>
      </c>
      <c r="W19" s="54">
        <f t="shared" si="4"/>
        <v>0.32323232323232354</v>
      </c>
      <c r="X19" s="159">
        <f>+IF(G19=0,"",'Ark1'!U345)</f>
        <v>46.377777777777801</v>
      </c>
      <c r="Y19" s="159">
        <f t="shared" si="5"/>
        <v>3.3848484848484901</v>
      </c>
      <c r="Z19" s="71"/>
      <c r="AA19" s="74">
        <f>+IF(G19=0,"",'Ark1'!W345)</f>
        <v>20.707070707070702</v>
      </c>
      <c r="AB19" s="73"/>
      <c r="AC19" s="74">
        <f>+IF(G19=0,"",'Ark1'!X345)</f>
        <v>100</v>
      </c>
      <c r="AD19" s="74">
        <f>+IF(G19=0,"",'Ark1'!Y345)</f>
        <v>97.979797979797993</v>
      </c>
      <c r="AE19" s="74">
        <f>+IF(G19=0,"",'Ark1'!Z345)</f>
        <v>85.858585858585855</v>
      </c>
      <c r="AF19" s="73"/>
      <c r="AG19" s="74">
        <f>+IF(G19=0,"",'Ark1'!AA345)</f>
        <v>11.030930394339206</v>
      </c>
      <c r="AH19" s="74">
        <f>+IF(G19=0,"",'Ark1'!AB345)</f>
        <v>1.7019602543169925</v>
      </c>
      <c r="AI19" s="74">
        <f>+IF(G19=0,"",'Ark1'!AC345)</f>
        <v>2.1298106150055278</v>
      </c>
      <c r="AJ19" s="51"/>
      <c r="AK19" s="54">
        <f t="shared" si="6"/>
        <v>5.1043913285158453</v>
      </c>
      <c r="AL19" s="74">
        <f t="shared" si="7"/>
        <v>1.546875</v>
      </c>
      <c r="AM19" s="45"/>
      <c r="AN19" s="4"/>
      <c r="AO19" s="57"/>
      <c r="AP19" s="57"/>
      <c r="AQ19" s="1"/>
      <c r="AR19" s="5"/>
      <c r="AT19" s="1"/>
      <c r="AU19" s="1"/>
      <c r="AV19" s="11"/>
      <c r="AW19" s="11"/>
      <c r="AX19" s="11"/>
    </row>
    <row r="20" spans="1:50" ht="15.6">
      <c r="A20" s="164">
        <f t="shared" si="9"/>
        <v>12</v>
      </c>
      <c r="B20" s="52">
        <f>+'Ark1'!C346</f>
        <v>2024</v>
      </c>
      <c r="C20" s="52">
        <f>+'Ark1'!J346</f>
        <v>160</v>
      </c>
      <c r="D20" s="64" t="str">
        <f>VLOOKUP(C20,RNR!$A$1:$B$25,2)</f>
        <v>Oslo</v>
      </c>
      <c r="E20" s="52">
        <f>+IF(G20=0,"",'Ark1'!Q346)</f>
        <v>118</v>
      </c>
      <c r="F20" s="52">
        <f t="shared" si="0"/>
        <v>5</v>
      </c>
      <c r="G20" s="140">
        <f>+'Ark1'!R346</f>
        <v>176</v>
      </c>
      <c r="H20" s="74">
        <f t="shared" si="1"/>
        <v>-7</v>
      </c>
      <c r="I20" s="181">
        <f>+IF(G20=0,"",'Ark1'!AG346)</f>
        <v>3.6982559361210328</v>
      </c>
      <c r="J20" s="159">
        <f t="shared" si="2"/>
        <v>0.17292363020695056</v>
      </c>
      <c r="K20" s="181">
        <f>+'Ark1'!AH346</f>
        <v>3.4854057828260778</v>
      </c>
      <c r="L20" s="97"/>
      <c r="M20" s="304">
        <f>+'Ark1'!AI346</f>
        <v>176</v>
      </c>
      <c r="N20" s="214">
        <f t="shared" si="8"/>
        <v>100</v>
      </c>
      <c r="O20" s="54">
        <f>+IF(G20=0,"",'Ark1'!S346)</f>
        <v>7.8295454545454541</v>
      </c>
      <c r="P20" s="54">
        <f t="shared" si="3"/>
        <v>-0.10488077496274428</v>
      </c>
      <c r="Q20" s="120"/>
      <c r="R20" s="305">
        <f>+IF(M20=0,"",'Ark1'!AJ346)</f>
        <v>116.9170454545455</v>
      </c>
      <c r="S20" s="45"/>
      <c r="T20" s="305">
        <f>+IF(M20=0,"",'Ark1'!AK346)</f>
        <v>24.007002576714235</v>
      </c>
      <c r="U20" s="120"/>
      <c r="V20" s="54">
        <f>+IF(G20=0,"",'Ark1'!T346)</f>
        <v>6.9715909090909101</v>
      </c>
      <c r="W20" s="54">
        <f t="shared" si="4"/>
        <v>-0.62403750620963727</v>
      </c>
      <c r="X20" s="159">
        <f>+IF(G20=0,"",'Ark1'!U346)</f>
        <v>39.707386363636367</v>
      </c>
      <c r="Y20" s="159">
        <f t="shared" si="5"/>
        <v>-1.1663841281668752</v>
      </c>
      <c r="Z20" s="71"/>
      <c r="AA20" s="74">
        <f>+IF(G20=0,"",'Ark1'!W346)</f>
        <v>22.159090909090914</v>
      </c>
      <c r="AB20" s="73"/>
      <c r="AC20" s="74">
        <f>+IF(G20=0,"",'Ark1'!X346)</f>
        <v>94.886363636363654</v>
      </c>
      <c r="AD20" s="74">
        <f>+IF(G20=0,"",'Ark1'!Y346)</f>
        <v>92.045454545454561</v>
      </c>
      <c r="AE20" s="74">
        <f>+IF(G20=0,"",'Ark1'!Z346)</f>
        <v>61.931818181818173</v>
      </c>
      <c r="AF20" s="73"/>
      <c r="AG20" s="74">
        <f>+IF(G20=0,"",'Ark1'!AA346)</f>
        <v>12.84406928882658</v>
      </c>
      <c r="AH20" s="74">
        <f>+IF(G20=0,"",'Ark1'!AB346)</f>
        <v>1.6700679824832596</v>
      </c>
      <c r="AI20" s="74">
        <f>+IF(G20=0,"",'Ark1'!AC346)</f>
        <v>1.863003980845082</v>
      </c>
      <c r="AJ20" s="51"/>
      <c r="AK20" s="54">
        <f t="shared" si="6"/>
        <v>5.0714804063860672</v>
      </c>
      <c r="AL20" s="74">
        <f t="shared" si="7"/>
        <v>1.4915254237288136</v>
      </c>
      <c r="AM20" s="45"/>
      <c r="AN20" s="4"/>
      <c r="AO20" s="57"/>
      <c r="AP20" s="57"/>
      <c r="AQ20" s="1"/>
      <c r="AR20" s="5"/>
      <c r="AT20" s="1"/>
      <c r="AU20" s="1"/>
      <c r="AV20" s="11"/>
      <c r="AW20" s="11"/>
      <c r="AX20" s="11"/>
    </row>
    <row r="21" spans="1:50" ht="15.6">
      <c r="A21" s="164">
        <f t="shared" si="9"/>
        <v>13</v>
      </c>
      <c r="B21" s="52">
        <f>+'Ark1'!C347</f>
        <v>2024</v>
      </c>
      <c r="C21" s="52">
        <f>+'Ark1'!J347</f>
        <v>171</v>
      </c>
      <c r="D21" s="64" t="str">
        <f>VLOOKUP(C21,RNR!$A$1:$B$25,2)</f>
        <v>Prima</v>
      </c>
      <c r="E21" s="52">
        <f>+IF(G21=0,"",'Ark1'!Q347)</f>
        <v>35</v>
      </c>
      <c r="F21" s="52">
        <f t="shared" si="0"/>
        <v>-14</v>
      </c>
      <c r="G21" s="140">
        <f>+'Ark1'!R347</f>
        <v>59</v>
      </c>
      <c r="H21" s="74">
        <f t="shared" si="1"/>
        <v>-7</v>
      </c>
      <c r="I21" s="181">
        <f>+IF(G21=0,"",'Ark1'!AG347)</f>
        <v>1.2397562513133009</v>
      </c>
      <c r="J21" s="159">
        <f t="shared" si="2"/>
        <v>-3.167507213112275E-2</v>
      </c>
      <c r="K21" s="181">
        <f>+'Ark1'!AH347</f>
        <v>1.4858795805643183</v>
      </c>
      <c r="L21" s="97"/>
      <c r="M21" s="304">
        <f>+'Ark1'!AI347</f>
        <v>59</v>
      </c>
      <c r="N21" s="214">
        <f t="shared" si="8"/>
        <v>100</v>
      </c>
      <c r="O21" s="54">
        <f>+IF(G21=0,"",'Ark1'!S347)</f>
        <v>8.898305084745763</v>
      </c>
      <c r="P21" s="54">
        <f t="shared" si="3"/>
        <v>0.14072932717000519</v>
      </c>
      <c r="Q21" s="120"/>
      <c r="R21" s="305">
        <f>+IF(M21=0,"",'Ark1'!AJ347)</f>
        <v>122.7254237288136</v>
      </c>
      <c r="S21" s="45"/>
      <c r="T21" s="305">
        <f>+IF(M21=0,"",'Ark1'!AK347)</f>
        <v>27.099199426475391</v>
      </c>
      <c r="U21" s="120"/>
      <c r="V21" s="54">
        <f>+IF(G21=0,"",'Ark1'!T347)</f>
        <v>6.8813559322033893</v>
      </c>
      <c r="W21" s="54">
        <f t="shared" si="4"/>
        <v>-0.60349255264509694</v>
      </c>
      <c r="X21" s="159">
        <f>+IF(G21=0,"",'Ark1'!U347)</f>
        <v>50.496610169491518</v>
      </c>
      <c r="Y21" s="159">
        <f t="shared" si="5"/>
        <v>2.2663071391885126</v>
      </c>
      <c r="Z21" s="71"/>
      <c r="AA21" s="74">
        <f>+IF(G21=0,"",'Ark1'!W347)</f>
        <v>18.644067796610177</v>
      </c>
      <c r="AB21" s="73"/>
      <c r="AC21" s="74">
        <f>+IF(G21=0,"",'Ark1'!X347)</f>
        <v>100</v>
      </c>
      <c r="AD21" s="74">
        <f>+IF(G21=0,"",'Ark1'!Y347)</f>
        <v>98.305084745762727</v>
      </c>
      <c r="AE21" s="74">
        <f>+IF(G21=0,"",'Ark1'!Z347)</f>
        <v>94.915254237288124</v>
      </c>
      <c r="AF21" s="73"/>
      <c r="AG21" s="74">
        <f>+IF(G21=0,"",'Ark1'!AA347)</f>
        <v>10.262172864402467</v>
      </c>
      <c r="AH21" s="74">
        <f>+IF(G21=0,"",'Ark1'!AB347)</f>
        <v>1.336513491777374</v>
      </c>
      <c r="AI21" s="74">
        <f>+IF(G21=0,"",'Ark1'!AC347)</f>
        <v>1.6373267356926515</v>
      </c>
      <c r="AJ21" s="51"/>
      <c r="AK21" s="54">
        <f t="shared" si="6"/>
        <v>5.6748571428571415</v>
      </c>
      <c r="AL21" s="74">
        <f t="shared" si="7"/>
        <v>1.6857142857142857</v>
      </c>
      <c r="AM21" s="45"/>
      <c r="AN21" s="4"/>
      <c r="AO21" s="57"/>
      <c r="AP21" s="57"/>
      <c r="AQ21" s="1"/>
      <c r="AR21" s="5"/>
      <c r="AT21" s="1"/>
      <c r="AU21" s="1"/>
      <c r="AV21" s="11"/>
      <c r="AW21" s="11"/>
      <c r="AX21" s="11"/>
    </row>
    <row r="22" spans="1:50" ht="15.6">
      <c r="A22" s="164">
        <f t="shared" si="9"/>
        <v>14</v>
      </c>
      <c r="B22" s="52">
        <f>+'Ark1'!C349</f>
        <v>2024</v>
      </c>
      <c r="C22" s="52">
        <f>+'Ark1'!J349</f>
        <v>175</v>
      </c>
      <c r="D22" s="64" t="str">
        <f>VLOOKUP(C22,RNR!$A$1:$B$25,2)</f>
        <v>Ole Ringdal</v>
      </c>
      <c r="E22" s="52">
        <f>+IF(G22=0,"",'Ark1'!Q349)</f>
        <v>77</v>
      </c>
      <c r="F22" s="52">
        <f t="shared" si="0"/>
        <v>7</v>
      </c>
      <c r="G22" s="140">
        <f>+'Ark1'!R349</f>
        <v>96</v>
      </c>
      <c r="H22" s="74">
        <f t="shared" si="1"/>
        <v>-6</v>
      </c>
      <c r="I22" s="181">
        <f>+IF(G22=0,"",'Ark1'!AG349)</f>
        <v>2.0172305106114727</v>
      </c>
      <c r="J22" s="159">
        <f t="shared" si="2"/>
        <v>5.2291192561001232E-2</v>
      </c>
      <c r="K22" s="181">
        <f>+'Ark1'!AH349</f>
        <v>1.9578818747428399</v>
      </c>
      <c r="L22" s="97"/>
      <c r="M22" s="304">
        <f>+'Ark1'!AI349</f>
        <v>29</v>
      </c>
      <c r="N22" s="214">
        <f t="shared" si="8"/>
        <v>30.208333333333332</v>
      </c>
      <c r="O22" s="54">
        <f>+IF(G22=0,"",'Ark1'!S349)</f>
        <v>8.4375</v>
      </c>
      <c r="P22" s="54">
        <f t="shared" si="3"/>
        <v>0.95710784313725483</v>
      </c>
      <c r="Q22" s="120"/>
      <c r="R22" s="305">
        <f>+IF(M22=0,"",'Ark1'!AJ349)</f>
        <v>113.48965517241378</v>
      </c>
      <c r="S22" s="45"/>
      <c r="T22" s="305">
        <f>+IF(M22=0,"",'Ark1'!AK349)</f>
        <v>25.912432450425193</v>
      </c>
      <c r="U22" s="120"/>
      <c r="V22" s="54">
        <f>+IF(G22=0,"",'Ark1'!T349)</f>
        <v>7.4895833333333313</v>
      </c>
      <c r="W22" s="54">
        <f t="shared" si="4"/>
        <v>0.11703431372548945</v>
      </c>
      <c r="X22" s="159">
        <f>+IF(G22=0,"",'Ark1'!U349)</f>
        <v>40.892708333333346</v>
      </c>
      <c r="Y22" s="159">
        <f t="shared" si="5"/>
        <v>1.4731004901960816</v>
      </c>
      <c r="Z22" s="71"/>
      <c r="AA22" s="74">
        <f>+IF(G22=0,"",'Ark1'!W349)</f>
        <v>32.291666666666664</v>
      </c>
      <c r="AB22" s="73"/>
      <c r="AC22" s="74">
        <f>+IF(G22=0,"",'Ark1'!X349)</f>
        <v>100</v>
      </c>
      <c r="AD22" s="74">
        <f>+IF(G22=0,"",'Ark1'!Y349)</f>
        <v>91.666666666666686</v>
      </c>
      <c r="AE22" s="74">
        <f>+IF(G22=0,"",'Ark1'!Z349)</f>
        <v>65.625</v>
      </c>
      <c r="AF22" s="73"/>
      <c r="AG22" s="74">
        <f>+IF(G22=0,"",'Ark1'!AA349)</f>
        <v>12.580376955067621</v>
      </c>
      <c r="AH22" s="74">
        <f>+IF(G22=0,"",'Ark1'!AB349)</f>
        <v>1.8417185135990064</v>
      </c>
      <c r="AI22" s="74">
        <f>+IF(G22=0,"",'Ark1'!AC349)</f>
        <v>1.9895287950640204</v>
      </c>
      <c r="AJ22" s="51"/>
      <c r="AK22" s="54">
        <f t="shared" si="6"/>
        <v>4.8465432098765451</v>
      </c>
      <c r="AL22" s="74">
        <f t="shared" si="7"/>
        <v>1.2467532467532467</v>
      </c>
      <c r="AM22" s="45"/>
      <c r="AN22" s="4"/>
      <c r="AO22" s="57"/>
      <c r="AP22" s="57"/>
      <c r="AQ22" s="1"/>
      <c r="AR22" s="5"/>
      <c r="AT22" s="13"/>
      <c r="AU22" s="13"/>
      <c r="AV22" s="11"/>
      <c r="AW22" s="11"/>
      <c r="AX22" s="11"/>
    </row>
    <row r="23" spans="1:50" ht="16.5" customHeight="1">
      <c r="A23" s="164">
        <f t="shared" si="9"/>
        <v>15</v>
      </c>
      <c r="B23" s="52">
        <f>+'Ark1'!C350</f>
        <v>2024</v>
      </c>
      <c r="C23" s="52">
        <f>+'Ark1'!J350</f>
        <v>177</v>
      </c>
      <c r="D23" s="64" t="str">
        <f>VLOOKUP(C23,RNR!$A$1:$B$25,2)</f>
        <v>Slakthuset</v>
      </c>
      <c r="E23" s="52">
        <f>+IF(G23=0,"",'Ark1'!Q350)</f>
        <v>99</v>
      </c>
      <c r="F23" s="52">
        <f t="shared" si="0"/>
        <v>15</v>
      </c>
      <c r="G23" s="140">
        <f>+'Ark1'!R350</f>
        <v>147</v>
      </c>
      <c r="H23" s="74">
        <f t="shared" si="1"/>
        <v>-27</v>
      </c>
      <c r="I23" s="181">
        <f>+IF(G23=0,"",'Ark1'!AG350)</f>
        <v>3.0888842193738184</v>
      </c>
      <c r="J23" s="159">
        <f t="shared" si="2"/>
        <v>-0.26307108788875189</v>
      </c>
      <c r="K23" s="181">
        <f>+'Ark1'!AH350</f>
        <v>2.819146415969477</v>
      </c>
      <c r="L23" s="97"/>
      <c r="M23" s="304">
        <f>+'Ark1'!AI350</f>
        <v>147</v>
      </c>
      <c r="N23" s="214">
        <f t="shared" si="8"/>
        <v>100</v>
      </c>
      <c r="O23" s="54">
        <f>+IF(G23=0,"",'Ark1'!S350)</f>
        <v>7.2448979591836737</v>
      </c>
      <c r="P23" s="54">
        <f t="shared" si="3"/>
        <v>-1.3722730471496192E-2</v>
      </c>
      <c r="Q23" s="120"/>
      <c r="R23" s="305">
        <f>+IF(M23=0,"",'Ark1'!AJ350)</f>
        <v>117.61088435374153</v>
      </c>
      <c r="S23" s="45"/>
      <c r="T23" s="305">
        <f>+IF(M23=0,"",'Ark1'!AK350)</f>
        <v>23.202135554712655</v>
      </c>
      <c r="U23" s="120"/>
      <c r="V23" s="54">
        <f>+IF(G23=0,"",'Ark1'!T350)</f>
        <v>6.333333333333333</v>
      </c>
      <c r="W23" s="54">
        <f t="shared" si="4"/>
        <v>-0.14367816091954122</v>
      </c>
      <c r="X23" s="159">
        <f>+IF(G23=0,"",'Ark1'!U350)</f>
        <v>38.453061224489801</v>
      </c>
      <c r="Y23" s="159">
        <f t="shared" si="5"/>
        <v>1.7168543279380515</v>
      </c>
      <c r="Z23" s="71"/>
      <c r="AA23" s="74">
        <f>+IF(G23=0,"",'Ark1'!W350)</f>
        <v>8.8435374149659864</v>
      </c>
      <c r="AB23" s="73"/>
      <c r="AC23" s="74">
        <f>+IF(G23=0,"",'Ark1'!X350)</f>
        <v>100</v>
      </c>
      <c r="AD23" s="74">
        <f>+IF(G23=0,"",'Ark1'!Y350)</f>
        <v>91.836734693877574</v>
      </c>
      <c r="AE23" s="74">
        <f>+IF(G23=0,"",'Ark1'!Z350)</f>
        <v>59.183673469387749</v>
      </c>
      <c r="AF23" s="73"/>
      <c r="AG23" s="74">
        <f>+IF(G23=0,"",'Ark1'!AA350)</f>
        <v>11.26512471509268</v>
      </c>
      <c r="AH23" s="74">
        <f>+IF(G23=0,"",'Ark1'!AB350)</f>
        <v>1.6060762036405971</v>
      </c>
      <c r="AI23" s="74">
        <f>+IF(G23=0,"",'Ark1'!AC350)</f>
        <v>1.5750319436705935</v>
      </c>
      <c r="AJ23" s="51"/>
      <c r="AK23" s="54">
        <f t="shared" si="6"/>
        <v>5.307605633802817</v>
      </c>
      <c r="AL23" s="74">
        <f t="shared" si="7"/>
        <v>1.4848484848484849</v>
      </c>
      <c r="AM23" s="45"/>
      <c r="AN23" s="4"/>
      <c r="AO23" s="57"/>
      <c r="AP23" s="57"/>
      <c r="AQ23" s="1"/>
      <c r="AR23" s="5"/>
      <c r="AT23" s="13"/>
      <c r="AU23" s="13"/>
      <c r="AV23" s="11"/>
      <c r="AW23" s="11"/>
      <c r="AX23" s="11"/>
    </row>
    <row r="24" spans="1:50" ht="16.5" customHeight="1">
      <c r="A24" s="164">
        <f t="shared" si="9"/>
        <v>16</v>
      </c>
      <c r="B24" s="52">
        <f>+'Ark1'!C351</f>
        <v>2024</v>
      </c>
      <c r="C24" s="52">
        <f>+'Ark1'!J351</f>
        <v>178</v>
      </c>
      <c r="D24" s="64" t="str">
        <f>VLOOKUP(C24,RNR!$A$1:$B$25,2)</f>
        <v>Røros</v>
      </c>
      <c r="E24" s="52">
        <f>+IF(G24=0,"",'Ark1'!Q351)</f>
        <v>31</v>
      </c>
      <c r="F24" s="52">
        <f t="shared" si="0"/>
        <v>-4</v>
      </c>
      <c r="G24" s="140">
        <f>+'Ark1'!R351</f>
        <v>45</v>
      </c>
      <c r="H24" s="74">
        <f t="shared" si="1"/>
        <v>-6</v>
      </c>
      <c r="I24" s="181">
        <f>+IF(G24=0,"",'Ark1'!AG351)</f>
        <v>0.94557680184912818</v>
      </c>
      <c r="J24" s="159">
        <f t="shared" si="2"/>
        <v>-3.6892857176107685E-2</v>
      </c>
      <c r="K24" s="181">
        <f>+'Ark1'!AH351</f>
        <v>0.9334314177773898</v>
      </c>
      <c r="L24" s="97"/>
      <c r="M24" s="304">
        <f>+'Ark1'!AI351</f>
        <v>43</v>
      </c>
      <c r="N24" s="214">
        <f t="shared" si="8"/>
        <v>95.555555555555557</v>
      </c>
      <c r="O24" s="54">
        <f>+IF(G24=0,"",'Ark1'!S351)</f>
        <v>7.8888888888888893</v>
      </c>
      <c r="P24" s="54">
        <f t="shared" si="3"/>
        <v>0.3986928104575167</v>
      </c>
      <c r="Q24" s="120"/>
      <c r="R24" s="305">
        <f>+IF(M24=0,"",'Ark1'!AJ351)</f>
        <v>119.47209302325579</v>
      </c>
      <c r="S24" s="45"/>
      <c r="T24" s="305">
        <f>+IF(M24=0,"",'Ark1'!AK351)</f>
        <v>23.828481805596741</v>
      </c>
      <c r="U24" s="120"/>
      <c r="V24" s="54">
        <f>+IF(G24=0,"",'Ark1'!T351)</f>
        <v>6.6888888888888882</v>
      </c>
      <c r="W24" s="54">
        <f t="shared" si="4"/>
        <v>-0.25228758169934729</v>
      </c>
      <c r="X24" s="159">
        <f>+IF(G24=0,"",'Ark1'!U351)</f>
        <v>41.591111111111111</v>
      </c>
      <c r="Y24" s="159">
        <f t="shared" si="5"/>
        <v>1.2322875816993601</v>
      </c>
      <c r="Z24" s="71"/>
      <c r="AA24" s="74">
        <f>+IF(G24=0,"",'Ark1'!W351)</f>
        <v>15.555555555555555</v>
      </c>
      <c r="AB24" s="73"/>
      <c r="AC24" s="74">
        <f>+IF(G24=0,"",'Ark1'!X351)</f>
        <v>100</v>
      </c>
      <c r="AD24" s="74">
        <f>+IF(G24=0,"",'Ark1'!Y351)</f>
        <v>100</v>
      </c>
      <c r="AE24" s="74">
        <f>+IF(G24=0,"",'Ark1'!Z351)</f>
        <v>73.333333333333314</v>
      </c>
      <c r="AF24" s="73"/>
      <c r="AG24" s="74">
        <f>+IF(G24=0,"",'Ark1'!AA351)</f>
        <v>10.053320561933171</v>
      </c>
      <c r="AH24" s="74">
        <f>+IF(G24=0,"",'Ark1'!AB351)</f>
        <v>2.2233330556943551</v>
      </c>
      <c r="AI24" s="74">
        <f>+IF(G24=0,"",'Ark1'!AC351)</f>
        <v>1.786644554865936</v>
      </c>
      <c r="AJ24" s="51"/>
      <c r="AK24" s="54">
        <f t="shared" si="6"/>
        <v>5.2721126760563379</v>
      </c>
      <c r="AL24" s="74">
        <f t="shared" si="7"/>
        <v>1.4516129032258065</v>
      </c>
      <c r="AM24" s="45"/>
      <c r="AN24" s="4"/>
      <c r="AO24" s="57"/>
      <c r="AP24" s="57"/>
      <c r="AQ24" s="1"/>
      <c r="AR24" s="5"/>
      <c r="AT24" s="13"/>
      <c r="AU24" s="13"/>
      <c r="AV24" s="11"/>
      <c r="AW24" s="11"/>
      <c r="AX24" s="11"/>
    </row>
    <row r="25" spans="1:50" ht="15.6">
      <c r="A25" s="164">
        <f t="shared" si="9"/>
        <v>17</v>
      </c>
      <c r="B25" s="52">
        <f>+'Ark1'!C352</f>
        <v>2024</v>
      </c>
      <c r="C25" s="52">
        <f>+'Ark1'!J352</f>
        <v>181</v>
      </c>
      <c r="D25" s="64" t="str">
        <f>VLOOKUP(C25,RNR!$A$1:$B$25,2)</f>
        <v>Horns</v>
      </c>
      <c r="E25" s="52">
        <f>+IF(G25=0,"",'Ark1'!Q352)</f>
        <v>90</v>
      </c>
      <c r="F25" s="52">
        <f t="shared" si="0"/>
        <v>-17</v>
      </c>
      <c r="G25" s="140">
        <f>+'Ark1'!R352</f>
        <v>192</v>
      </c>
      <c r="H25" s="74">
        <f t="shared" si="1"/>
        <v>-13</v>
      </c>
      <c r="I25" s="181">
        <f>+IF(G25=0,"",'Ark1'!AG352)</f>
        <v>4.0344610212229455</v>
      </c>
      <c r="J25" s="159">
        <f t="shared" si="2"/>
        <v>8.5318274160723018E-2</v>
      </c>
      <c r="K25" s="181">
        <f>+'Ark1'!AH352</f>
        <v>3.3386781043103144</v>
      </c>
      <c r="L25" s="97"/>
      <c r="M25" s="304">
        <f>+'Ark1'!AI352</f>
        <v>89</v>
      </c>
      <c r="N25" s="214">
        <f t="shared" si="8"/>
        <v>46.354166666666664</v>
      </c>
      <c r="O25" s="54">
        <f>+IF(G25=0,"",'Ark1'!S352)</f>
        <v>7.59375</v>
      </c>
      <c r="P25" s="54">
        <f t="shared" si="3"/>
        <v>-0.10381097560975494</v>
      </c>
      <c r="Q25" s="120"/>
      <c r="R25" s="305">
        <f>+IF(M25=0,"",'Ark1'!AJ352)</f>
        <v>108.10112359550563</v>
      </c>
      <c r="S25" s="45"/>
      <c r="T25" s="305">
        <f>+IF(M25=0,"",'Ark1'!AK352)</f>
        <v>21.988767778359723</v>
      </c>
      <c r="U25" s="120"/>
      <c r="V25" s="54">
        <f>+IF(G25=0,"",'Ark1'!T352)</f>
        <v>6.40625</v>
      </c>
      <c r="W25" s="54">
        <f t="shared" si="4"/>
        <v>-3.2774390243902829E-2</v>
      </c>
      <c r="X25" s="159">
        <f>+IF(G25=0,"",'Ark1'!U352)</f>
        <v>34.866145833333348</v>
      </c>
      <c r="Y25" s="159">
        <f t="shared" si="5"/>
        <v>-1.2533663617885935</v>
      </c>
      <c r="Z25" s="71"/>
      <c r="AA25" s="74">
        <f>+IF(G25=0,"",'Ark1'!W352)</f>
        <v>4.6875</v>
      </c>
      <c r="AB25" s="73"/>
      <c r="AC25" s="74">
        <f>+IF(G25=0,"",'Ark1'!X352)</f>
        <v>88.020833333333314</v>
      </c>
      <c r="AD25" s="74">
        <f>+IF(G25=0,"",'Ark1'!Y352)</f>
        <v>70.833333333333314</v>
      </c>
      <c r="AE25" s="74">
        <f>+IF(G25=0,"",'Ark1'!Z352)</f>
        <v>52.083333333333343</v>
      </c>
      <c r="AF25" s="73"/>
      <c r="AG25" s="74">
        <f>+IF(G25=0,"",'Ark1'!AA352)</f>
        <v>14.352302723909183</v>
      </c>
      <c r="AH25" s="74">
        <f>+IF(G25=0,"",'Ark1'!AB352)</f>
        <v>2.031410250089003</v>
      </c>
      <c r="AI25" s="74">
        <f>+IF(G25=0,"",'Ark1'!AC352)</f>
        <v>1.5882257199466323</v>
      </c>
      <c r="AJ25" s="51"/>
      <c r="AK25" s="54">
        <f t="shared" si="6"/>
        <v>4.591426611796984</v>
      </c>
      <c r="AL25" s="74">
        <f t="shared" si="7"/>
        <v>2.1333333333333333</v>
      </c>
      <c r="AM25" s="45"/>
      <c r="AN25" s="2"/>
      <c r="AO25" s="57"/>
      <c r="AP25" s="57"/>
      <c r="AQ25" s="1"/>
      <c r="AT25" s="13"/>
      <c r="AU25" s="13"/>
      <c r="AV25" s="11"/>
      <c r="AW25" s="11"/>
      <c r="AX25" s="11"/>
    </row>
    <row r="26" spans="1:50" ht="17.25" customHeight="1">
      <c r="A26" s="164">
        <f t="shared" si="9"/>
        <v>18</v>
      </c>
      <c r="B26" s="52">
        <f>+'Ark1'!C353</f>
        <v>2024</v>
      </c>
      <c r="C26" s="52">
        <f>+'Ark1'!J353</f>
        <v>262</v>
      </c>
      <c r="D26" s="64" t="str">
        <f>VLOOKUP(C26,RNR!$A$1:$B$25,2)</f>
        <v>Strilalam</v>
      </c>
      <c r="E26" s="52" t="str">
        <f>+IF(G26=0,"",'Ark1'!Q353)</f>
        <v/>
      </c>
      <c r="F26" s="52" t="str">
        <f t="shared" si="0"/>
        <v/>
      </c>
      <c r="G26" s="140">
        <f>+'Ark1'!R353</f>
        <v>0</v>
      </c>
      <c r="H26" s="74">
        <f t="shared" si="1"/>
        <v>0</v>
      </c>
      <c r="I26" s="181" t="str">
        <f>+IF(G26=0,"",'Ark1'!AG353)</f>
        <v/>
      </c>
      <c r="J26" s="159" t="str">
        <f t="shared" si="2"/>
        <v/>
      </c>
      <c r="K26" s="181">
        <f>+'Ark1'!AH353</f>
        <v>0</v>
      </c>
      <c r="L26" s="97"/>
      <c r="M26" s="304">
        <f>+'Ark1'!AI353</f>
        <v>0</v>
      </c>
      <c r="N26" s="214" t="str">
        <f t="shared" si="8"/>
        <v/>
      </c>
      <c r="O26" s="54" t="str">
        <f>+IF(G26=0,"",'Ark1'!S353)</f>
        <v/>
      </c>
      <c r="P26" s="54" t="str">
        <f t="shared" si="3"/>
        <v/>
      </c>
      <c r="Q26" s="120"/>
      <c r="R26" s="305" t="str">
        <f>+IF(M26=0,"",'Ark1'!AJ353)</f>
        <v/>
      </c>
      <c r="S26" s="45"/>
      <c r="T26" s="305" t="str">
        <f>+IF(M26=0,"",'Ark1'!AK353)</f>
        <v/>
      </c>
      <c r="U26" s="120"/>
      <c r="V26" s="54" t="str">
        <f>+IF(G26=0,"",'Ark1'!T353)</f>
        <v/>
      </c>
      <c r="W26" s="54" t="str">
        <f t="shared" si="4"/>
        <v/>
      </c>
      <c r="X26" s="159" t="str">
        <f>+IF(G26=0,"",'Ark1'!U353)</f>
        <v/>
      </c>
      <c r="Y26" s="159" t="str">
        <f t="shared" si="5"/>
        <v/>
      </c>
      <c r="Z26" s="71"/>
      <c r="AA26" s="74" t="str">
        <f>+IF(G26=0,"",'Ark1'!W353)</f>
        <v/>
      </c>
      <c r="AB26" s="73"/>
      <c r="AC26" s="74" t="str">
        <f>+IF(G26=0,"",'Ark1'!X353)</f>
        <v/>
      </c>
      <c r="AD26" s="74" t="str">
        <f>+IF(G26=0,"",'Ark1'!Y353)</f>
        <v/>
      </c>
      <c r="AE26" s="74" t="str">
        <f>+IF(G26=0,"",'Ark1'!Z353)</f>
        <v/>
      </c>
      <c r="AF26" s="73"/>
      <c r="AG26" s="74" t="str">
        <f>+IF(G26=0,"",'Ark1'!AA353)</f>
        <v/>
      </c>
      <c r="AH26" s="74" t="str">
        <f>+IF(G26=0,"",'Ark1'!AB353)</f>
        <v/>
      </c>
      <c r="AI26" s="74" t="str">
        <f>+IF(G26=0,"",'Ark1'!AC353)</f>
        <v/>
      </c>
      <c r="AJ26" s="51"/>
      <c r="AK26" s="54" t="str">
        <f t="shared" si="6"/>
        <v/>
      </c>
      <c r="AL26" s="74" t="str">
        <f t="shared" si="7"/>
        <v/>
      </c>
      <c r="AM26" s="45"/>
      <c r="AN26" s="2"/>
      <c r="AO26" s="57"/>
      <c r="AP26" s="57"/>
      <c r="AQ26" s="1"/>
      <c r="AR26" s="5"/>
      <c r="AT26" s="13"/>
      <c r="AU26" s="13"/>
      <c r="AV26" s="11"/>
      <c r="AW26" s="11"/>
      <c r="AX26" s="11"/>
    </row>
    <row r="27" spans="1:50" ht="15.6">
      <c r="A27" s="164">
        <f t="shared" si="9"/>
        <v>19</v>
      </c>
      <c r="B27" s="52">
        <f>+'Ark1'!C354</f>
        <v>2024</v>
      </c>
      <c r="C27" s="52">
        <f>+'Ark1'!J354</f>
        <v>267</v>
      </c>
      <c r="D27" s="64" t="str">
        <f>VLOOKUP(C27,RNR!$A$1:$B$25,2)</f>
        <v>Dalpro</v>
      </c>
      <c r="E27" s="52">
        <f>+IF(G27=0,"",'Ark1'!Q354)</f>
        <v>3</v>
      </c>
      <c r="F27" s="52">
        <f t="shared" si="0"/>
        <v>-4</v>
      </c>
      <c r="G27" s="140">
        <f>+'Ark1'!R354</f>
        <v>4</v>
      </c>
      <c r="H27" s="74">
        <f t="shared" si="1"/>
        <v>-27</v>
      </c>
      <c r="I27" s="181">
        <f>+IF(G27=0,"",'Ark1'!AG354)</f>
        <v>8.4051271275478012E-2</v>
      </c>
      <c r="J27" s="159">
        <f t="shared" si="2"/>
        <v>-0.51313616852417554</v>
      </c>
      <c r="K27" s="181">
        <f>+'Ark1'!AH354</f>
        <v>7.1468648304926261E-2</v>
      </c>
      <c r="L27" s="97"/>
      <c r="M27" s="304">
        <f>+'Ark1'!AI354</f>
        <v>4</v>
      </c>
      <c r="N27" s="214">
        <f t="shared" si="8"/>
        <v>100</v>
      </c>
      <c r="O27" s="54">
        <f>+IF(G27=0,"",'Ark1'!S354)</f>
        <v>7.25</v>
      </c>
      <c r="P27" s="54">
        <f t="shared" si="3"/>
        <v>1.0241935483870979</v>
      </c>
      <c r="Q27" s="120"/>
      <c r="R27" s="305">
        <f>+IF(M27=0,"",'Ark1'!AJ354)</f>
        <v>118.77500000000001</v>
      </c>
      <c r="S27" s="45"/>
      <c r="T27" s="305">
        <f>+IF(M27=0,"",'Ark1'!AK354)</f>
        <v>20.8111383400311</v>
      </c>
      <c r="U27" s="120"/>
      <c r="V27" s="54">
        <f>+IF(G27=0,"",'Ark1'!T354)</f>
        <v>7.5</v>
      </c>
      <c r="W27" s="54">
        <f t="shared" si="4"/>
        <v>1.17741935483871</v>
      </c>
      <c r="X27" s="159">
        <f>+IF(G27=0,"",'Ark1'!U354)</f>
        <v>35.825000000000003</v>
      </c>
      <c r="Y27" s="159">
        <f t="shared" si="5"/>
        <v>11.883064516129036</v>
      </c>
      <c r="Z27" s="71"/>
      <c r="AA27" s="74">
        <f>+IF(G27=0,"",'Ark1'!W354)</f>
        <v>0</v>
      </c>
      <c r="AB27" s="73"/>
      <c r="AC27" s="74">
        <f>+IF(G27=0,"",'Ark1'!X354)</f>
        <v>100</v>
      </c>
      <c r="AD27" s="74">
        <f>+IF(G27=0,"",'Ark1'!Y354)</f>
        <v>75</v>
      </c>
      <c r="AE27" s="74">
        <f>+IF(G27=0,"",'Ark1'!Z354)</f>
        <v>50</v>
      </c>
      <c r="AF27" s="73"/>
      <c r="AG27" s="74">
        <f>+IF(G27=0,"",'Ark1'!AA354)</f>
        <v>9.4608073122751932</v>
      </c>
      <c r="AH27" s="74">
        <f>+IF(G27=0,"",'Ark1'!AB354)</f>
        <v>0.4330127018922193</v>
      </c>
      <c r="AI27" s="74">
        <f>+IF(G27=0,"",'Ark1'!AC354)</f>
        <v>0.5</v>
      </c>
      <c r="AJ27" s="51"/>
      <c r="AK27" s="54">
        <f t="shared" si="6"/>
        <v>4.9413793103448276</v>
      </c>
      <c r="AL27" s="74">
        <f t="shared" si="7"/>
        <v>1.3333333333333333</v>
      </c>
      <c r="AM27" s="45"/>
      <c r="AN27" s="14"/>
      <c r="AO27" s="57"/>
      <c r="AP27" s="57"/>
      <c r="AQ27" s="1"/>
      <c r="AT27" s="13"/>
      <c r="AU27" s="13"/>
      <c r="AV27" s="11"/>
      <c r="AW27" s="11"/>
      <c r="AX27" s="11"/>
    </row>
    <row r="28" spans="1:50" ht="15.6">
      <c r="A28" s="164">
        <f t="shared" si="9"/>
        <v>20</v>
      </c>
      <c r="B28" s="52">
        <f>+'Ark1'!C355</f>
        <v>2024</v>
      </c>
      <c r="C28" s="52">
        <f>+'Ark1'!J355</f>
        <v>309</v>
      </c>
      <c r="D28" s="64" t="str">
        <f>VLOOKUP(C28,RNR!$A$1:$B$25,2)</f>
        <v>Malvik</v>
      </c>
      <c r="E28" s="52">
        <f>+IF(G28=0,"",'Ark1'!Q355)</f>
        <v>245</v>
      </c>
      <c r="F28" s="52">
        <f t="shared" si="0"/>
        <v>-20</v>
      </c>
      <c r="G28" s="140">
        <f>+'Ark1'!R355</f>
        <v>370</v>
      </c>
      <c r="H28" s="74">
        <f t="shared" si="1"/>
        <v>-59</v>
      </c>
      <c r="I28" s="181">
        <f>+IF(G28=0,"",'Ark1'!AG355)</f>
        <v>7.7747425929817187</v>
      </c>
      <c r="J28" s="159">
        <f t="shared" si="2"/>
        <v>-0.48956100940703173</v>
      </c>
      <c r="K28" s="181">
        <f>+'Ark1'!AH355</f>
        <v>7.7473909953492894</v>
      </c>
      <c r="L28" s="97"/>
      <c r="M28" s="304">
        <f>+'Ark1'!AI355</f>
        <v>370</v>
      </c>
      <c r="N28" s="214">
        <f t="shared" si="8"/>
        <v>100</v>
      </c>
      <c r="O28" s="54">
        <f>+IF(G28=0,"",'Ark1'!S355)</f>
        <v>8.1972972972972951</v>
      </c>
      <c r="P28" s="54">
        <f t="shared" si="3"/>
        <v>0.40475650475650493</v>
      </c>
      <c r="Q28" s="120"/>
      <c r="R28" s="305">
        <f>+IF(M28=0,"",'Ark1'!AJ355)</f>
        <v>117.53189189189187</v>
      </c>
      <c r="S28" s="45"/>
      <c r="T28" s="305">
        <f>+IF(M28=0,"",'Ark1'!AK355)</f>
        <v>25.243415193127081</v>
      </c>
      <c r="U28" s="120"/>
      <c r="V28" s="54">
        <f>+IF(G28=0,"",'Ark1'!T355)</f>
        <v>7.5189189189189198</v>
      </c>
      <c r="W28" s="54">
        <f t="shared" si="4"/>
        <v>0.30213570213570229</v>
      </c>
      <c r="X28" s="159">
        <f>+IF(G28=0,"",'Ark1'!U355)</f>
        <v>41.984054054053992</v>
      </c>
      <c r="Y28" s="159">
        <f t="shared" si="5"/>
        <v>0.94023121023114697</v>
      </c>
      <c r="Z28" s="71"/>
      <c r="AA28" s="74">
        <f>+IF(G28=0,"",'Ark1'!W355)</f>
        <v>29.459459459459463</v>
      </c>
      <c r="AB28" s="73"/>
      <c r="AC28" s="74">
        <f>+IF(G28=0,"",'Ark1'!X355)</f>
        <v>99.189189189189179</v>
      </c>
      <c r="AD28" s="74">
        <f>+IF(G28=0,"",'Ark1'!Y355)</f>
        <v>92.432432432432449</v>
      </c>
      <c r="AE28" s="74">
        <f>+IF(G28=0,"",'Ark1'!Z355)</f>
        <v>70</v>
      </c>
      <c r="AF28" s="73"/>
      <c r="AG28" s="74">
        <f>+IF(G28=0,"",'Ark1'!AA355)</f>
        <v>12.623923654296881</v>
      </c>
      <c r="AH28" s="74">
        <f>+IF(G28=0,"",'Ark1'!AB355)</f>
        <v>1.823715614163582</v>
      </c>
      <c r="AI28" s="74">
        <f>+IF(G28=0,"",'Ark1'!AC355)</f>
        <v>1.650853642871654</v>
      </c>
      <c r="AJ28" s="51"/>
      <c r="AK28" s="54">
        <f t="shared" si="6"/>
        <v>5.1216946917243593</v>
      </c>
      <c r="AL28" s="74">
        <f t="shared" si="7"/>
        <v>1.510204081632653</v>
      </c>
      <c r="AM28" s="45"/>
      <c r="AN28" s="2"/>
      <c r="AO28" s="57"/>
      <c r="AP28" s="57"/>
      <c r="AQ28" s="1"/>
      <c r="AT28" s="13"/>
      <c r="AU28" s="13"/>
      <c r="AV28" s="11"/>
      <c r="AW28" s="11"/>
      <c r="AX28" s="11"/>
    </row>
    <row r="29" spans="1:50" ht="15.6">
      <c r="A29" s="164">
        <f t="shared" si="9"/>
        <v>21</v>
      </c>
      <c r="B29" s="52">
        <f>+'Ark1'!C356</f>
        <v>2024</v>
      </c>
      <c r="C29" s="52">
        <f>+'Ark1'!J356</f>
        <v>470</v>
      </c>
      <c r="D29" s="64" t="str">
        <f>VLOOKUP(C29,RNR!$A$1:$B$25,2)</f>
        <v>Jens Eide</v>
      </c>
      <c r="E29" s="52">
        <f>+IF(G29=0,"",'Ark1'!Q356)</f>
        <v>50</v>
      </c>
      <c r="F29" s="52">
        <f t="shared" si="0"/>
        <v>-9</v>
      </c>
      <c r="G29" s="140">
        <f>+'Ark1'!R356</f>
        <v>73</v>
      </c>
      <c r="H29" s="74">
        <f t="shared" si="1"/>
        <v>-17</v>
      </c>
      <c r="I29" s="181">
        <f>+IF(G29=0,"",'Ark1'!AG356)</f>
        <v>1.5339357007774745</v>
      </c>
      <c r="J29" s="159">
        <f t="shared" si="2"/>
        <v>-0.19983428573764761</v>
      </c>
      <c r="K29" s="181">
        <f>+'Ark1'!AH356</f>
        <v>1.3896737029786916</v>
      </c>
      <c r="L29" s="97"/>
      <c r="M29" s="304">
        <f>+'Ark1'!AI356</f>
        <v>64</v>
      </c>
      <c r="N29" s="214">
        <f t="shared" si="8"/>
        <v>87.671232876712324</v>
      </c>
      <c r="O29" s="54">
        <f>+IF(G29=0,"",'Ark1'!S356)</f>
        <v>7.8767123287671232</v>
      </c>
      <c r="P29" s="54">
        <f t="shared" si="3"/>
        <v>0.3433789954337918</v>
      </c>
      <c r="Q29" s="120"/>
      <c r="R29" s="305">
        <f>+IF(M29=0,"",'Ark1'!AJ356)</f>
        <v>115.61250000000003</v>
      </c>
      <c r="S29" s="45"/>
      <c r="T29" s="305">
        <f>+IF(M29=0,"",'Ark1'!AK356)</f>
        <v>24.291614737637421</v>
      </c>
      <c r="U29" s="120"/>
      <c r="V29" s="54">
        <f>+IF(G29=0,"",'Ark1'!T356)</f>
        <v>7.726027397260272</v>
      </c>
      <c r="W29" s="54">
        <f t="shared" si="4"/>
        <v>0.32602739726027163</v>
      </c>
      <c r="X29" s="159">
        <f>+IF(G29=0,"",'Ark1'!U356)</f>
        <v>38.16986301369861</v>
      </c>
      <c r="Y29" s="159">
        <f t="shared" si="5"/>
        <v>1.8931963470319531</v>
      </c>
      <c r="Z29" s="71"/>
      <c r="AA29" s="74">
        <f>+IF(G29=0,"",'Ark1'!W356)</f>
        <v>31.506849315068493</v>
      </c>
      <c r="AB29" s="73"/>
      <c r="AC29" s="74">
        <f>+IF(G29=0,"",'Ark1'!X356)</f>
        <v>98.63013698630138</v>
      </c>
      <c r="AD29" s="74">
        <f>+IF(G29=0,"",'Ark1'!Y356)</f>
        <v>83.561643835616422</v>
      </c>
      <c r="AE29" s="74">
        <f>+IF(G29=0,"",'Ark1'!Z356)</f>
        <v>56.164383561643838</v>
      </c>
      <c r="AF29" s="73"/>
      <c r="AG29" s="74">
        <f>+IF(G29=0,"",'Ark1'!AA356)</f>
        <v>13.461631777694071</v>
      </c>
      <c r="AH29" s="74">
        <f>+IF(G29=0,"",'Ark1'!AB356)</f>
        <v>1.7822965443606149</v>
      </c>
      <c r="AI29" s="74">
        <f>+IF(G29=0,"",'Ark1'!AC356)</f>
        <v>2.8919362332754841</v>
      </c>
      <c r="AJ29" s="51"/>
      <c r="AK29" s="54">
        <f t="shared" si="6"/>
        <v>4.8459130434782587</v>
      </c>
      <c r="AL29" s="74">
        <f t="shared" si="7"/>
        <v>1.46</v>
      </c>
      <c r="AM29" s="45"/>
      <c r="AN29" s="2"/>
      <c r="AO29" s="57"/>
      <c r="AP29" s="57"/>
      <c r="AQ29" s="1"/>
      <c r="AT29" s="13"/>
      <c r="AU29" s="13"/>
      <c r="AV29" s="11"/>
      <c r="AW29" s="11"/>
      <c r="AX29" s="11"/>
    </row>
    <row r="30" spans="1:50" ht="17.399999999999999" customHeight="1">
      <c r="A30" s="164">
        <f t="shared" si="9"/>
        <v>22</v>
      </c>
      <c r="B30" s="52">
        <f>+'Ark1'!C357</f>
        <v>2024</v>
      </c>
      <c r="C30" s="52">
        <f>+'Ark1'!J357</f>
        <v>629</v>
      </c>
      <c r="D30" s="64" t="str">
        <f>VLOOKUP(C30,RNR!$A$1:$B$25,2)</f>
        <v>Bø</v>
      </c>
      <c r="E30" s="52" t="str">
        <f>+IF(G30=0,"",'Ark1'!Q357)</f>
        <v/>
      </c>
      <c r="F30" s="52" t="str">
        <f t="shared" si="0"/>
        <v/>
      </c>
      <c r="G30" s="140">
        <f>+'Ark1'!R357</f>
        <v>0</v>
      </c>
      <c r="H30" s="74">
        <f t="shared" si="1"/>
        <v>-9</v>
      </c>
      <c r="I30" s="181" t="str">
        <f>+IF(G30=0,"",'Ark1'!AG357)</f>
        <v/>
      </c>
      <c r="J30" s="159" t="str">
        <f t="shared" si="2"/>
        <v/>
      </c>
      <c r="K30" s="181">
        <f>+'Ark1'!AH357</f>
        <v>0</v>
      </c>
      <c r="L30" s="97"/>
      <c r="M30" s="304">
        <f>+'Ark1'!AI357</f>
        <v>0</v>
      </c>
      <c r="N30" s="214" t="str">
        <f t="shared" si="8"/>
        <v/>
      </c>
      <c r="O30" s="54" t="str">
        <f>+IF(G30=0,"",'Ark1'!S357)</f>
        <v/>
      </c>
      <c r="P30" s="54" t="str">
        <f t="shared" si="3"/>
        <v/>
      </c>
      <c r="Q30" s="120"/>
      <c r="R30" s="305" t="str">
        <f>+IF(M30=0,"",'Ark1'!AJ357)</f>
        <v/>
      </c>
      <c r="S30" s="45"/>
      <c r="T30" s="305" t="str">
        <f>+IF(M30=0,"",'Ark1'!AK357)</f>
        <v/>
      </c>
      <c r="U30" s="120"/>
      <c r="V30" s="54" t="str">
        <f>+IF(G30=0,"",'Ark1'!T357)</f>
        <v/>
      </c>
      <c r="W30" s="54" t="str">
        <f t="shared" si="4"/>
        <v/>
      </c>
      <c r="X30" s="159" t="str">
        <f>+IF(G30=0,"",'Ark1'!U357)</f>
        <v/>
      </c>
      <c r="Y30" s="159" t="str">
        <f t="shared" si="5"/>
        <v/>
      </c>
      <c r="Z30" s="71"/>
      <c r="AA30" s="74" t="str">
        <f>+IF(G30=0,"",'Ark1'!W357)</f>
        <v/>
      </c>
      <c r="AB30" s="73"/>
      <c r="AC30" s="74" t="str">
        <f>+IF(G30=0,"",'Ark1'!X357)</f>
        <v/>
      </c>
      <c r="AD30" s="74" t="str">
        <f>+IF(G30=0,"",'Ark1'!Y357)</f>
        <v/>
      </c>
      <c r="AE30" s="74" t="str">
        <f>+IF(G30=0,"",'Ark1'!Z357)</f>
        <v/>
      </c>
      <c r="AF30" s="73"/>
      <c r="AG30" s="74" t="str">
        <f>+IF(G30=0,"",'Ark1'!AA357)</f>
        <v/>
      </c>
      <c r="AH30" s="74" t="str">
        <f>+IF(G30=0,"",'Ark1'!AB357)</f>
        <v/>
      </c>
      <c r="AI30" s="74" t="str">
        <f>+IF(G30=0,"",'Ark1'!AC357)</f>
        <v/>
      </c>
      <c r="AJ30" s="51"/>
      <c r="AK30" s="54" t="str">
        <f t="shared" si="6"/>
        <v/>
      </c>
      <c r="AL30" s="74" t="str">
        <f t="shared" si="7"/>
        <v/>
      </c>
      <c r="AM30" s="45"/>
      <c r="AN30" s="4"/>
      <c r="AO30" s="57"/>
      <c r="AP30" s="57"/>
      <c r="AQ30" s="1"/>
      <c r="AT30" s="55"/>
      <c r="AU30" s="55"/>
      <c r="AV30" s="11"/>
      <c r="AW30" s="11"/>
      <c r="AX30" s="11"/>
    </row>
    <row r="31" spans="1:50" ht="17.399999999999999" customHeight="1">
      <c r="A31" s="164">
        <f t="shared" si="9"/>
        <v>23</v>
      </c>
      <c r="B31" s="52">
        <f>+'Ark1'!C358</f>
        <v>2024</v>
      </c>
      <c r="C31" s="52">
        <f>+'Ark1'!J358</f>
        <v>643</v>
      </c>
      <c r="D31" s="64" t="str">
        <f>VLOOKUP(C31,RNR!$A$1:$B$25,2)</f>
        <v>Bjerka</v>
      </c>
      <c r="E31" s="52">
        <f>+IF(G31=0,"",'Ark1'!Q358)</f>
        <v>122</v>
      </c>
      <c r="F31" s="52">
        <f t="shared" si="0"/>
        <v>-21</v>
      </c>
      <c r="G31" s="140">
        <f>+'Ark1'!R358</f>
        <v>222</v>
      </c>
      <c r="H31" s="74">
        <f t="shared" si="1"/>
        <v>-21</v>
      </c>
      <c r="I31" s="181">
        <f>+IF(G31=0,"",'Ark1'!AG358)</f>
        <v>4.6648455557890323</v>
      </c>
      <c r="J31" s="159">
        <f t="shared" si="2"/>
        <v>-1.6333407801796263E-2</v>
      </c>
      <c r="K31" s="181">
        <f>+'Ark1'!AH358</f>
        <v>4.013216463224567</v>
      </c>
      <c r="L31" s="97"/>
      <c r="M31" s="304">
        <f>+'Ark1'!AI358</f>
        <v>83</v>
      </c>
      <c r="N31" s="214">
        <f t="shared" si="8"/>
        <v>37.387387387387385</v>
      </c>
      <c r="O31" s="54">
        <f>+IF(G31=0,"",'Ark1'!S358)</f>
        <v>7.3873873873873892</v>
      </c>
      <c r="P31" s="54">
        <f t="shared" si="3"/>
        <v>1.2901790679568315E-2</v>
      </c>
      <c r="Q31" s="120"/>
      <c r="R31" s="305">
        <f>+IF(M31=0,"",'Ark1'!AJ358)</f>
        <v>113.40602409638559</v>
      </c>
      <c r="S31" s="45"/>
      <c r="T31" s="305">
        <f>+IF(M31=0,"",'Ark1'!AK358)</f>
        <v>24.765611119604063</v>
      </c>
      <c r="U31" s="120"/>
      <c r="V31" s="54">
        <f>+IF(G31=0,"",'Ark1'!T358)</f>
        <v>6.8288288288288301</v>
      </c>
      <c r="W31" s="54">
        <f t="shared" si="4"/>
        <v>0.12924035146257307</v>
      </c>
      <c r="X31" s="159">
        <f>+IF(G31=0,"",'Ark1'!U358)</f>
        <v>36.246846846846864</v>
      </c>
      <c r="Y31" s="159">
        <f t="shared" si="5"/>
        <v>-2.748626404181941</v>
      </c>
      <c r="Z31" s="71"/>
      <c r="AA31" s="74">
        <f>+IF(G31=0,"",'Ark1'!W358)</f>
        <v>19.819819819819823</v>
      </c>
      <c r="AB31" s="73"/>
      <c r="AC31" s="74">
        <f>+IF(G31=0,"",'Ark1'!X358)</f>
        <v>94.594594594594625</v>
      </c>
      <c r="AD31" s="74">
        <f>+IF(G31=0,"",'Ark1'!Y358)</f>
        <v>80.63063063063062</v>
      </c>
      <c r="AE31" s="74">
        <f>+IF(G31=0,"",'Ark1'!Z358)</f>
        <v>50.900900900900886</v>
      </c>
      <c r="AF31" s="73"/>
      <c r="AG31" s="74">
        <f>+IF(G31=0,"",'Ark1'!AA358)</f>
        <v>13.285898639920376</v>
      </c>
      <c r="AH31" s="74">
        <f>+IF(G31=0,"",'Ark1'!AB358)</f>
        <v>1.7329409006790524</v>
      </c>
      <c r="AI31" s="74">
        <f>+IF(G31=0,"",'Ark1'!AC358)</f>
        <v>1.8762329225630356</v>
      </c>
      <c r="AJ31" s="51"/>
      <c r="AK31" s="54">
        <f t="shared" si="6"/>
        <v>4.90658536585366</v>
      </c>
      <c r="AL31" s="74">
        <f t="shared" si="7"/>
        <v>1.819672131147541</v>
      </c>
      <c r="AM31" s="45"/>
      <c r="AN31" s="4"/>
      <c r="AO31" s="57"/>
      <c r="AP31" s="57"/>
      <c r="AQ31" s="1"/>
      <c r="AT31" s="55"/>
      <c r="AU31" s="55"/>
      <c r="AV31" s="11"/>
      <c r="AW31" s="11"/>
      <c r="AX31" s="11"/>
    </row>
    <row r="32" spans="1:50" ht="15.6">
      <c r="A32" s="164">
        <f t="shared" si="9"/>
        <v>24</v>
      </c>
      <c r="B32" s="52">
        <f>+'Ark1'!C359</f>
        <v>2024</v>
      </c>
      <c r="C32" s="52">
        <f>+'Ark1'!J359</f>
        <v>704</v>
      </c>
      <c r="D32" s="64" t="str">
        <f>VLOOKUP(C32,RNR!$A$1:$B$25,2)</f>
        <v>Øre Vilt</v>
      </c>
      <c r="E32" s="52" t="str">
        <f>+IF(G32=0,"",'Ark1'!Q359)</f>
        <v/>
      </c>
      <c r="F32" s="52" t="str">
        <f t="shared" si="0"/>
        <v/>
      </c>
      <c r="G32" s="140">
        <f>+'Ark1'!R359</f>
        <v>0</v>
      </c>
      <c r="H32" s="74">
        <f t="shared" si="1"/>
        <v>0</v>
      </c>
      <c r="I32" s="181" t="str">
        <f>+IF(G32=0,"",'Ark1'!AG359)</f>
        <v/>
      </c>
      <c r="J32" s="159" t="str">
        <f t="shared" si="2"/>
        <v/>
      </c>
      <c r="K32" s="181">
        <f>+'Ark1'!AH359</f>
        <v>0</v>
      </c>
      <c r="L32" s="97"/>
      <c r="M32" s="304">
        <f>+'Ark1'!AI359</f>
        <v>0</v>
      </c>
      <c r="N32" s="214" t="str">
        <f t="shared" si="8"/>
        <v/>
      </c>
      <c r="O32" s="54" t="str">
        <f>+IF(G32=0,"",'Ark1'!S359)</f>
        <v/>
      </c>
      <c r="P32" s="54" t="str">
        <f t="shared" si="3"/>
        <v/>
      </c>
      <c r="Q32" s="120"/>
      <c r="R32" s="305" t="str">
        <f>+IF(M32=0,"",'Ark1'!AJ359)</f>
        <v/>
      </c>
      <c r="S32" s="45"/>
      <c r="T32" s="305" t="str">
        <f>+IF(M32=0,"",'Ark1'!AK359)</f>
        <v/>
      </c>
      <c r="U32" s="120"/>
      <c r="V32" s="54" t="str">
        <f>+IF(G32=0,"",'Ark1'!T359)</f>
        <v/>
      </c>
      <c r="W32" s="54" t="str">
        <f t="shared" si="4"/>
        <v/>
      </c>
      <c r="X32" s="159" t="str">
        <f>+IF(G32=0,"",'Ark1'!U359)</f>
        <v/>
      </c>
      <c r="Y32" s="159" t="str">
        <f t="shared" si="5"/>
        <v/>
      </c>
      <c r="Z32" s="71"/>
      <c r="AA32" s="74" t="str">
        <f>+IF(G32=0,"",'Ark1'!W359)</f>
        <v/>
      </c>
      <c r="AB32" s="73"/>
      <c r="AC32" s="74" t="str">
        <f>+IF(G32=0,"",'Ark1'!X359)</f>
        <v/>
      </c>
      <c r="AD32" s="74" t="str">
        <f>+IF(G32=0,"",'Ark1'!Y359)</f>
        <v/>
      </c>
      <c r="AE32" s="74" t="str">
        <f>+IF(G32=0,"",'Ark1'!Z359)</f>
        <v/>
      </c>
      <c r="AF32" s="73"/>
      <c r="AG32" s="74" t="str">
        <f>+IF(G32=0,"",'Ark1'!AA359)</f>
        <v/>
      </c>
      <c r="AH32" s="74" t="str">
        <f>+IF(G32=0,"",'Ark1'!AB359)</f>
        <v/>
      </c>
      <c r="AI32" s="74" t="str">
        <f>+IF(G32=0,"",'Ark1'!AC359)</f>
        <v/>
      </c>
      <c r="AJ32" s="51"/>
      <c r="AK32" s="54" t="str">
        <f t="shared" si="6"/>
        <v/>
      </c>
      <c r="AL32" s="74" t="str">
        <f t="shared" si="7"/>
        <v/>
      </c>
      <c r="AM32" s="45"/>
      <c r="AN32" s="4"/>
      <c r="AO32" s="57"/>
      <c r="AP32" s="57"/>
      <c r="AQ32" s="1"/>
      <c r="AR32" s="4"/>
    </row>
    <row r="33" spans="1:47" ht="15.6">
      <c r="A33" s="164">
        <f t="shared" si="9"/>
        <v>25</v>
      </c>
      <c r="B33" s="52">
        <f>+'Ark1'!C360</f>
        <v>2024</v>
      </c>
      <c r="C33" s="52">
        <f>+'Ark1'!J360</f>
        <v>802</v>
      </c>
      <c r="D33" s="64" t="str">
        <f>VLOOKUP(C33,RNR!$A$1:$B$25,2)</f>
        <v>Karasjok</v>
      </c>
      <c r="E33" s="52">
        <f>+IF(G33=0,"",'Ark1'!Q360)</f>
        <v>26</v>
      </c>
      <c r="F33" s="52">
        <f t="shared" si="0"/>
        <v>7</v>
      </c>
      <c r="G33" s="140">
        <f>+'Ark1'!R360</f>
        <v>43</v>
      </c>
      <c r="H33" s="74">
        <f t="shared" si="1"/>
        <v>0</v>
      </c>
      <c r="I33" s="181">
        <f>+IF(G33=0,"",'Ark1'!AG360)</f>
        <v>0.90355116621138898</v>
      </c>
      <c r="J33" s="159">
        <f t="shared" si="2"/>
        <v>7.5194394876386128E-2</v>
      </c>
      <c r="K33" s="181">
        <f>+'Ark1'!AH360</f>
        <v>0.94235876463473989</v>
      </c>
      <c r="L33" s="97"/>
      <c r="M33" s="304">
        <f>+'Ark1'!AI360</f>
        <v>43</v>
      </c>
      <c r="N33" s="214">
        <f t="shared" si="8"/>
        <v>100</v>
      </c>
      <c r="O33" s="54">
        <f>+IF(G33=0,"",'Ark1'!S360)</f>
        <v>8.8139534883720874</v>
      </c>
      <c r="P33" s="54">
        <f t="shared" si="3"/>
        <v>0.58139534883720323</v>
      </c>
      <c r="Q33" s="120"/>
      <c r="R33" s="305">
        <f>+IF(M33=0,"",'Ark1'!AJ360)</f>
        <v>119.80465116279063</v>
      </c>
      <c r="S33" s="45"/>
      <c r="T33" s="305">
        <f>+IF(M33=0,"",'Ark1'!AK360)</f>
        <v>25.135858301169659</v>
      </c>
      <c r="U33" s="120"/>
      <c r="V33" s="54">
        <f>+IF(G33=0,"",'Ark1'!T360)</f>
        <v>7.6279069767441889</v>
      </c>
      <c r="W33" s="54">
        <f t="shared" si="4"/>
        <v>0.62790697674418894</v>
      </c>
      <c r="X33" s="159">
        <f>+IF(G33=0,"",'Ark1'!U360)</f>
        <v>43.941860465116278</v>
      </c>
      <c r="Y33" s="159">
        <f t="shared" si="5"/>
        <v>2.7186046511628064</v>
      </c>
      <c r="Z33" s="71"/>
      <c r="AA33" s="74">
        <f>+IF(G33=0,"",'Ark1'!W360)</f>
        <v>25.581395348837205</v>
      </c>
      <c r="AB33" s="73"/>
      <c r="AC33" s="74">
        <f>+IF(G33=0,"",'Ark1'!X360)</f>
        <v>100</v>
      </c>
      <c r="AD33" s="74">
        <f>+IF(G33=0,"",'Ark1'!Y360)</f>
        <v>93.023255813953469</v>
      </c>
      <c r="AE33" s="74">
        <f>+IF(G33=0,"",'Ark1'!Z360)</f>
        <v>65.116279069767444</v>
      </c>
      <c r="AF33" s="73"/>
      <c r="AG33" s="74">
        <f>+IF(G33=0,"",'Ark1'!AA360)</f>
        <v>13.012395388550509</v>
      </c>
      <c r="AH33" s="74">
        <f>+IF(G33=0,"",'Ark1'!AB360)</f>
        <v>1.9796148786074828</v>
      </c>
      <c r="AI33" s="74">
        <f>+IF(G33=0,"",'Ark1'!AC360)</f>
        <v>1.8429407215031577</v>
      </c>
      <c r="AJ33" s="51"/>
      <c r="AK33" s="54">
        <f t="shared" si="6"/>
        <v>4.9854881266490798</v>
      </c>
      <c r="AL33" s="74">
        <f t="shared" si="7"/>
        <v>1.6538461538461537</v>
      </c>
      <c r="AM33" s="45"/>
      <c r="AN33" s="4"/>
      <c r="AO33" s="57"/>
      <c r="AP33" s="57"/>
      <c r="AQ33" s="1"/>
      <c r="AR33" s="18"/>
      <c r="AT33" s="1"/>
      <c r="AU33" s="5"/>
    </row>
    <row r="34" spans="1:47" ht="15.6">
      <c r="A34" s="164"/>
      <c r="B34" s="164"/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4"/>
      <c r="AO34" s="57"/>
      <c r="AP34" s="57"/>
      <c r="AQ34" s="1"/>
      <c r="AR34" s="18"/>
      <c r="AT34" s="1"/>
      <c r="AU34" s="5"/>
    </row>
    <row r="35" spans="1:47" ht="15.6">
      <c r="A35" s="164">
        <v>1</v>
      </c>
      <c r="B35" s="79">
        <f>+'Ark1'!C361</f>
        <v>2023</v>
      </c>
      <c r="C35" s="79">
        <f>+'Ark1'!J361</f>
        <v>103</v>
      </c>
      <c r="D35" s="80" t="str">
        <f>VLOOKUP(C35,RNR!$A$1:$B$25,2)</f>
        <v>Rudshøgda</v>
      </c>
      <c r="E35" s="79">
        <f>+IF(G35=0,"",'Ark1'!Q361)</f>
        <v>23</v>
      </c>
      <c r="F35" s="79"/>
      <c r="G35" s="82">
        <f>+'Ark1'!R361</f>
        <v>47</v>
      </c>
      <c r="H35" s="79"/>
      <c r="I35" s="182">
        <f>+IF(G35=0,"",'Ark1'!AG361)</f>
        <v>0.90541321518011963</v>
      </c>
      <c r="J35" s="160"/>
      <c r="K35" s="182">
        <f>+'Ark1'!AH361</f>
        <v>1.0987996716413908</v>
      </c>
      <c r="L35" s="97"/>
      <c r="M35" s="210">
        <f>+'Ark1'!AI361</f>
        <v>0</v>
      </c>
      <c r="N35" s="214"/>
      <c r="O35" s="81">
        <f>+'Ark1'!S361</f>
        <v>9.8085106382978733</v>
      </c>
      <c r="P35" s="79"/>
      <c r="Q35" s="120"/>
      <c r="R35" s="305" t="str">
        <f>+IF(M35=0,"",'Ark1'!AJ361)</f>
        <v/>
      </c>
      <c r="S35" s="45"/>
      <c r="T35" s="305" t="str">
        <f>+IF(M35=0,"",'Ark1'!AK361)</f>
        <v/>
      </c>
      <c r="U35" s="120"/>
      <c r="V35" s="81">
        <f>+'Ark1'!T361</f>
        <v>9.0212765957446788</v>
      </c>
      <c r="W35" s="79"/>
      <c r="X35" s="160">
        <f>+'Ark1'!U361</f>
        <v>51.08936170212769</v>
      </c>
      <c r="Y35" s="160"/>
      <c r="Z35" s="71"/>
      <c r="AA35" s="82">
        <f>+IF(G35=0,"",'Ark1'!W361)</f>
        <v>57.446808510638292</v>
      </c>
      <c r="AB35" s="73"/>
      <c r="AC35" s="82">
        <f>+IF(G35=0,"",'Ark1'!X361)</f>
        <v>100</v>
      </c>
      <c r="AD35" s="82">
        <f>+IF(G35=0,"",'Ark1'!Y361)</f>
        <v>100</v>
      </c>
      <c r="AE35" s="82">
        <f>+IF(G35=0,"",'Ark1'!Z361)</f>
        <v>91.489361702127681</v>
      </c>
      <c r="AF35" s="73"/>
      <c r="AG35" s="160">
        <f>+IF(G35=0,"",'Ark1'!AA361)</f>
        <v>11.488537007439083</v>
      </c>
      <c r="AH35" s="81">
        <f>+IF(G35=0,"",'Ark1'!AB361)</f>
        <v>1.7821609864997441</v>
      </c>
      <c r="AI35" s="81">
        <f>+IF(G35=0,"",'Ark1'!AC361)</f>
        <v>1.8391644923382404</v>
      </c>
      <c r="AJ35" s="51"/>
      <c r="AK35" s="81">
        <f t="shared" ref="AK35:AK59" si="10">+IF(G35=0,"",X35/O35)</f>
        <v>5.2086767895878552</v>
      </c>
      <c r="AL35" s="82">
        <f t="shared" ref="AL35:AL59" si="11">+IF(G35=0,"",G35/E35)</f>
        <v>2.0434782608695654</v>
      </c>
      <c r="AM35" s="45"/>
      <c r="AN35" s="4"/>
      <c r="AO35" s="57"/>
      <c r="AP35" s="57"/>
      <c r="AQ35" s="1"/>
      <c r="AR35" s="18"/>
    </row>
    <row r="36" spans="1:47" ht="15.6">
      <c r="A36" s="164">
        <f>1+A35</f>
        <v>2</v>
      </c>
      <c r="B36" s="79">
        <f>+'Ark1'!C362</f>
        <v>2023</v>
      </c>
      <c r="C36" s="79">
        <f>+'Ark1'!J362</f>
        <v>106</v>
      </c>
      <c r="D36" s="80" t="str">
        <f>VLOOKUP(C36,RNR!$A$1:$B$25,2)</f>
        <v>Furuseth</v>
      </c>
      <c r="E36" s="79">
        <f>+IF(G36=0,"",'Ark1'!Q362)</f>
        <v>134</v>
      </c>
      <c r="F36" s="79"/>
      <c r="G36" s="82">
        <f>+'Ark1'!R362</f>
        <v>205</v>
      </c>
      <c r="H36" s="79"/>
      <c r="I36" s="182">
        <f>+IF(G36=0,"",'Ark1'!AG362)</f>
        <v>3.9491427470622225</v>
      </c>
      <c r="J36" s="160"/>
      <c r="K36" s="182">
        <f>+'Ark1'!AH362</f>
        <v>3.8319791980364006</v>
      </c>
      <c r="L36" s="97"/>
      <c r="M36" s="210">
        <f>+'Ark1'!AI362</f>
        <v>151</v>
      </c>
      <c r="N36" s="214"/>
      <c r="O36" s="81">
        <f>+'Ark1'!S362</f>
        <v>8.034146341463412</v>
      </c>
      <c r="P36" s="79"/>
      <c r="Q36" s="120"/>
      <c r="R36" s="305">
        <f>+IF(M36=0,"",'Ark1'!AJ362)</f>
        <v>117.28145695364238</v>
      </c>
      <c r="S36" s="45"/>
      <c r="T36" s="305">
        <f>+IF(M36=0,"",'Ark1'!AK362)</f>
        <v>24.66765768716386</v>
      </c>
      <c r="U36" s="120"/>
      <c r="V36" s="81">
        <f>+'Ark1'!T362</f>
        <v>7.1219512195121943</v>
      </c>
      <c r="W36" s="79"/>
      <c r="X36" s="160">
        <f>+'Ark1'!U362</f>
        <v>40.848780487804888</v>
      </c>
      <c r="Y36" s="160"/>
      <c r="Z36" s="71"/>
      <c r="AA36" s="82">
        <f>+IF(G36=0,"",'Ark1'!W362)</f>
        <v>26.829268292682919</v>
      </c>
      <c r="AB36" s="73"/>
      <c r="AC36" s="82">
        <f>+IF(G36=0,"",'Ark1'!X362)</f>
        <v>99.512195121951237</v>
      </c>
      <c r="AD36" s="82">
        <f>+IF(G36=0,"",'Ark1'!Y362)</f>
        <v>91.707317073170714</v>
      </c>
      <c r="AE36" s="82">
        <f>+IF(G36=0,"",'Ark1'!Z362)</f>
        <v>67.317073170731689</v>
      </c>
      <c r="AF36" s="73"/>
      <c r="AG36" s="160">
        <f>+IF(G36=0,"",'Ark1'!AA362)</f>
        <v>12.284591219882641</v>
      </c>
      <c r="AH36" s="81">
        <f>+IF(G36=0,"",'Ark1'!AB362)</f>
        <v>2.3918163070931842</v>
      </c>
      <c r="AI36" s="81">
        <f>+IF(G36=0,"",'Ark1'!AC362)</f>
        <v>2.1908359241168545</v>
      </c>
      <c r="AJ36" s="51"/>
      <c r="AK36" s="81">
        <f t="shared" si="10"/>
        <v>5.0843958712811199</v>
      </c>
      <c r="AL36" s="82">
        <f t="shared" si="11"/>
        <v>1.5298507462686568</v>
      </c>
      <c r="AM36" s="45"/>
      <c r="AN36" s="4"/>
      <c r="AO36" s="57"/>
      <c r="AP36" s="57"/>
      <c r="AQ36" s="1"/>
      <c r="AR36" s="18"/>
    </row>
    <row r="37" spans="1:47" ht="15.6">
      <c r="A37" s="164">
        <f t="shared" ref="A37:A59" si="12">1+A36</f>
        <v>3</v>
      </c>
      <c r="B37" s="79">
        <f>+'Ark1'!C363</f>
        <v>2023</v>
      </c>
      <c r="C37" s="79">
        <f>+'Ark1'!J363</f>
        <v>110</v>
      </c>
      <c r="D37" s="80" t="str">
        <f>VLOOKUP(C37,RNR!$A$1:$B$25,2)</f>
        <v>Gol</v>
      </c>
      <c r="E37" s="79">
        <f>+IF(G37=0,"",'Ark1'!Q363)</f>
        <v>415</v>
      </c>
      <c r="F37" s="79"/>
      <c r="G37" s="82">
        <f>+'Ark1'!R363</f>
        <v>701</v>
      </c>
      <c r="H37" s="79"/>
      <c r="I37" s="182">
        <f>+IF(G37=0,"",'Ark1'!AG363)</f>
        <v>13.504141783856676</v>
      </c>
      <c r="J37" s="160"/>
      <c r="K37" s="182">
        <f>+'Ark1'!AH363</f>
        <v>14.187246318423917</v>
      </c>
      <c r="L37" s="97"/>
      <c r="M37" s="210">
        <f>+'Ark1'!AI363</f>
        <v>196</v>
      </c>
      <c r="N37" s="214"/>
      <c r="O37" s="81">
        <f>+'Ark1'!S363</f>
        <v>7.6105563480741809</v>
      </c>
      <c r="P37" s="79"/>
      <c r="Q37" s="120"/>
      <c r="R37" s="305">
        <f>+IF(M37=0,"",'Ark1'!AJ363)</f>
        <v>117.11989795918362</v>
      </c>
      <c r="S37" s="45"/>
      <c r="T37" s="305">
        <f>+IF(M37=0,"",'Ark1'!AK363)</f>
        <v>26.138271448466739</v>
      </c>
      <c r="U37" s="120"/>
      <c r="V37" s="81">
        <f>+'Ark1'!T363</f>
        <v>6.7589158345221101</v>
      </c>
      <c r="W37" s="79"/>
      <c r="X37" s="160">
        <f>+'Ark1'!U363</f>
        <v>44.227246790299525</v>
      </c>
      <c r="Y37" s="160"/>
      <c r="Z37" s="71"/>
      <c r="AA37" s="82">
        <f>+IF(G37=0,"",'Ark1'!W363)</f>
        <v>15.121255349500711</v>
      </c>
      <c r="AB37" s="73"/>
      <c r="AC37" s="82">
        <f>+IF(G37=0,"",'Ark1'!X363)</f>
        <v>99.71469329529242</v>
      </c>
      <c r="AD37" s="82">
        <f>+IF(G37=0,"",'Ark1'!Y363)</f>
        <v>96.718972895863047</v>
      </c>
      <c r="AE37" s="82">
        <f>+IF(G37=0,"",'Ark1'!Z363)</f>
        <v>77.318116975748922</v>
      </c>
      <c r="AF37" s="73"/>
      <c r="AG37" s="160">
        <f>+IF(G37=0,"",'Ark1'!AA363)</f>
        <v>11.877282021819324</v>
      </c>
      <c r="AH37" s="81">
        <f>+IF(G37=0,"",'Ark1'!AB363)</f>
        <v>1.8621088021890879</v>
      </c>
      <c r="AI37" s="81">
        <f>+IF(G37=0,"",'Ark1'!AC363)</f>
        <v>1.9900812448143483</v>
      </c>
      <c r="AJ37" s="51"/>
      <c r="AK37" s="81">
        <f t="shared" si="10"/>
        <v>5.8113027179006487</v>
      </c>
      <c r="AL37" s="82">
        <f t="shared" si="11"/>
        <v>1.6891566265060241</v>
      </c>
      <c r="AM37" s="45"/>
      <c r="AN37" s="4"/>
      <c r="AO37" s="57"/>
      <c r="AP37" s="57"/>
      <c r="AQ37" s="1"/>
      <c r="AR37" s="18"/>
    </row>
    <row r="38" spans="1:47" ht="15.6">
      <c r="A38" s="164">
        <f t="shared" si="12"/>
        <v>4</v>
      </c>
      <c r="B38" s="79">
        <f>+'Ark1'!C364</f>
        <v>2023</v>
      </c>
      <c r="C38" s="79">
        <f>+'Ark1'!J364</f>
        <v>111</v>
      </c>
      <c r="D38" s="80" t="str">
        <f>VLOOKUP(C38,RNR!$A$1:$B$25,2)</f>
        <v>Forus</v>
      </c>
      <c r="E38" s="79">
        <f>+IF(G38=0,"",'Ark1'!Q364)</f>
        <v>356</v>
      </c>
      <c r="F38" s="79"/>
      <c r="G38" s="82">
        <f>+'Ark1'!R364</f>
        <v>505</v>
      </c>
      <c r="H38" s="79"/>
      <c r="I38" s="182">
        <f>+IF(G38=0,"",'Ark1'!AG364)</f>
        <v>9.7283760354459652</v>
      </c>
      <c r="J38" s="160"/>
      <c r="K38" s="182">
        <f>+'Ark1'!AH364</f>
        <v>10.592809561479083</v>
      </c>
      <c r="L38" s="97"/>
      <c r="M38" s="210">
        <f>+'Ark1'!AI364</f>
        <v>121</v>
      </c>
      <c r="N38" s="214"/>
      <c r="O38" s="81">
        <f>+'Ark1'!S364</f>
        <v>8.4475247524752497</v>
      </c>
      <c r="P38" s="79"/>
      <c r="Q38" s="120"/>
      <c r="R38" s="305">
        <f>+IF(M38=0,"",'Ark1'!AJ364)</f>
        <v>118.8735537190083</v>
      </c>
      <c r="S38" s="45"/>
      <c r="T38" s="305">
        <f>+IF(M38=0,"",'Ark1'!AK364)</f>
        <v>27.524124263042424</v>
      </c>
      <c r="U38" s="120"/>
      <c r="V38" s="81">
        <f>+'Ark1'!T364</f>
        <v>7.2910891089108896</v>
      </c>
      <c r="W38" s="79"/>
      <c r="X38" s="160">
        <f>+'Ark1'!U364</f>
        <v>45.838415841584158</v>
      </c>
      <c r="Y38" s="160"/>
      <c r="Z38" s="71"/>
      <c r="AA38" s="82">
        <f>+IF(G38=0,"",'Ark1'!W364)</f>
        <v>22.772277227722775</v>
      </c>
      <c r="AB38" s="73"/>
      <c r="AC38" s="82">
        <f>+IF(G38=0,"",'Ark1'!X364)</f>
        <v>99.603960396039611</v>
      </c>
      <c r="AD38" s="82">
        <f>+IF(G38=0,"",'Ark1'!Y364)</f>
        <v>98.019801980198011</v>
      </c>
      <c r="AE38" s="82">
        <f>+IF(G38=0,"",'Ark1'!Z364)</f>
        <v>84.356435643564353</v>
      </c>
      <c r="AF38" s="73"/>
      <c r="AG38" s="160">
        <f>+IF(G38=0,"",'Ark1'!AA364)</f>
        <v>11.175373804426345</v>
      </c>
      <c r="AH38" s="81">
        <f>+IF(G38=0,"",'Ark1'!AB364)</f>
        <v>1.5187666999876124</v>
      </c>
      <c r="AI38" s="81">
        <f>+IF(G38=0,"",'Ark1'!AC364)</f>
        <v>1.8943427507729795</v>
      </c>
      <c r="AJ38" s="51"/>
      <c r="AK38" s="81">
        <f t="shared" si="10"/>
        <v>5.426254102203468</v>
      </c>
      <c r="AL38" s="82">
        <f t="shared" si="11"/>
        <v>1.4185393258426966</v>
      </c>
      <c r="AM38" s="45"/>
      <c r="AN38" s="4"/>
      <c r="AO38" s="57"/>
      <c r="AP38" s="57"/>
      <c r="AQ38" s="1"/>
      <c r="AR38" s="18"/>
    </row>
    <row r="39" spans="1:47" ht="15.6">
      <c r="A39" s="164">
        <f t="shared" si="12"/>
        <v>5</v>
      </c>
      <c r="B39" s="79">
        <f>+'Ark1'!C365</f>
        <v>2023</v>
      </c>
      <c r="C39" s="79">
        <f>+'Ark1'!J365</f>
        <v>116</v>
      </c>
      <c r="D39" s="80" t="str">
        <f>VLOOKUP(C39,RNR!$A$1:$B$25,2)</f>
        <v>Sandeid</v>
      </c>
      <c r="E39" s="79">
        <f>+IF(G39=0,"",'Ark1'!Q365)</f>
        <v>302</v>
      </c>
      <c r="F39" s="79"/>
      <c r="G39" s="82">
        <f>+'Ark1'!R365</f>
        <v>440</v>
      </c>
      <c r="H39" s="79"/>
      <c r="I39" s="182">
        <f>+IF(G39=0,"",'Ark1'!AG365)</f>
        <v>8.4762088229628194</v>
      </c>
      <c r="J39" s="160"/>
      <c r="K39" s="182">
        <f>+'Ark1'!AH365</f>
        <v>8.781245285244724</v>
      </c>
      <c r="L39" s="97"/>
      <c r="M39" s="210">
        <f>+'Ark1'!AI365</f>
        <v>0</v>
      </c>
      <c r="N39" s="214"/>
      <c r="O39" s="81">
        <f>+'Ark1'!S365</f>
        <v>8.5113636363636385</v>
      </c>
      <c r="P39" s="79"/>
      <c r="Q39" s="120"/>
      <c r="R39" s="305" t="str">
        <f>+IF(M39=0,"",'Ark1'!AJ365)</f>
        <v/>
      </c>
      <c r="S39" s="45"/>
      <c r="T39" s="305" t="str">
        <f>+IF(M39=0,"",'Ark1'!AK365)</f>
        <v/>
      </c>
      <c r="U39" s="120"/>
      <c r="V39" s="81">
        <f>+'Ark1'!T365</f>
        <v>6.8113636363636356</v>
      </c>
      <c r="W39" s="79"/>
      <c r="X39" s="160">
        <f>+'Ark1'!U365</f>
        <v>43.612727272727277</v>
      </c>
      <c r="Y39" s="160"/>
      <c r="Z39" s="71"/>
      <c r="AA39" s="82">
        <f>+IF(G39=0,"",'Ark1'!W365)</f>
        <v>17.272727272727277</v>
      </c>
      <c r="AB39" s="73"/>
      <c r="AC39" s="82">
        <f>+IF(G39=0,"",'Ark1'!X365)</f>
        <v>99.772727272727266</v>
      </c>
      <c r="AD39" s="82">
        <f>+IF(G39=0,"",'Ark1'!Y365)</f>
        <v>95.681818181818173</v>
      </c>
      <c r="AE39" s="82">
        <f>+IF(G39=0,"",'Ark1'!Z365)</f>
        <v>71.136363636363654</v>
      </c>
      <c r="AF39" s="73"/>
      <c r="AG39" s="160">
        <f>+IF(G39=0,"",'Ark1'!AA365)</f>
        <v>12.928818121411137</v>
      </c>
      <c r="AH39" s="81">
        <f>+IF(G39=0,"",'Ark1'!AB365)</f>
        <v>1.7424794128288057</v>
      </c>
      <c r="AI39" s="81">
        <f>+IF(G39=0,"",'Ark1'!AC365)</f>
        <v>1.8752837250898271</v>
      </c>
      <c r="AJ39" s="51"/>
      <c r="AK39" s="81">
        <f t="shared" si="10"/>
        <v>5.1240587449933237</v>
      </c>
      <c r="AL39" s="82">
        <f t="shared" si="11"/>
        <v>1.4569536423841059</v>
      </c>
      <c r="AM39" s="45"/>
      <c r="AN39" s="4"/>
      <c r="AO39" s="57"/>
      <c r="AP39" s="57"/>
      <c r="AQ39" s="1"/>
      <c r="AR39" s="18"/>
    </row>
    <row r="40" spans="1:47" ht="15.6">
      <c r="A40" s="164">
        <f t="shared" si="12"/>
        <v>6</v>
      </c>
      <c r="B40" s="79">
        <f>+'Ark1'!C366</f>
        <v>2023</v>
      </c>
      <c r="C40" s="79">
        <f>+'Ark1'!J366</f>
        <v>117</v>
      </c>
      <c r="D40" s="80" t="str">
        <f>VLOOKUP(C40,RNR!$A$1:$B$25,2)</f>
        <v>Jæren</v>
      </c>
      <c r="E40" s="79">
        <f>+IF(G40=0,"",'Ark1'!Q366)</f>
        <v>181</v>
      </c>
      <c r="F40" s="79"/>
      <c r="G40" s="82">
        <f>+'Ark1'!R366</f>
        <v>300</v>
      </c>
      <c r="H40" s="79"/>
      <c r="I40" s="182">
        <f>+IF(G40=0,"",'Ark1'!AG366)</f>
        <v>5.7792332883837414</v>
      </c>
      <c r="J40" s="160"/>
      <c r="K40" s="182">
        <f>+'Ark1'!AH366</f>
        <v>6.01836723365835</v>
      </c>
      <c r="L40" s="97"/>
      <c r="M40" s="210">
        <f>+'Ark1'!AI366</f>
        <v>298</v>
      </c>
      <c r="N40" s="214"/>
      <c r="O40" s="81">
        <f>+'Ark1'!S366</f>
        <v>8.1</v>
      </c>
      <c r="P40" s="79"/>
      <c r="Q40" s="120"/>
      <c r="R40" s="305">
        <f>+IF(M40=0,"",'Ark1'!AJ366)</f>
        <v>120.01845637583902</v>
      </c>
      <c r="S40" s="45"/>
      <c r="T40" s="305">
        <f>+IF(M40=0,"",'Ark1'!AK366)</f>
        <v>24.738893024846639</v>
      </c>
      <c r="U40" s="120"/>
      <c r="V40" s="81">
        <f>+'Ark1'!T366</f>
        <v>7.34</v>
      </c>
      <c r="W40" s="79"/>
      <c r="X40" s="160">
        <f>+'Ark1'!U366</f>
        <v>43.839666666666737</v>
      </c>
      <c r="Y40" s="160"/>
      <c r="Z40" s="71"/>
      <c r="AA40" s="82">
        <f>+IF(G40=0,"",'Ark1'!W366)</f>
        <v>22.666666666666671</v>
      </c>
      <c r="AB40" s="73"/>
      <c r="AC40" s="82">
        <f>+IF(G40=0,"",'Ark1'!X366)</f>
        <v>99.666666666666686</v>
      </c>
      <c r="AD40" s="82">
        <f>+IF(G40=0,"",'Ark1'!Y366)</f>
        <v>93.666666666666686</v>
      </c>
      <c r="AE40" s="82">
        <f>+IF(G40=0,"",'Ark1'!Z366)</f>
        <v>72.333333333333314</v>
      </c>
      <c r="AF40" s="73"/>
      <c r="AG40" s="160">
        <f>+IF(G40=0,"",'Ark1'!AA366)</f>
        <v>12.818010501720527</v>
      </c>
      <c r="AH40" s="81">
        <f>+IF(G40=0,"",'Ark1'!AB366)</f>
        <v>1.9433647796197877</v>
      </c>
      <c r="AI40" s="81">
        <f>+IF(G40=0,"",'Ark1'!AC366)</f>
        <v>1.8702228031262296</v>
      </c>
      <c r="AJ40" s="51"/>
      <c r="AK40" s="81">
        <f t="shared" si="10"/>
        <v>5.4123045267489802</v>
      </c>
      <c r="AL40" s="82">
        <f t="shared" si="11"/>
        <v>1.6574585635359116</v>
      </c>
      <c r="AM40" s="45"/>
      <c r="AN40" s="4"/>
      <c r="AO40" s="57"/>
      <c r="AP40" s="57"/>
      <c r="AQ40" s="1"/>
      <c r="AR40" s="18"/>
    </row>
    <row r="41" spans="1:47" ht="15.6">
      <c r="A41" s="164">
        <f t="shared" si="12"/>
        <v>7</v>
      </c>
      <c r="B41" s="79">
        <f>+'Ark1'!C367</f>
        <v>2023</v>
      </c>
      <c r="C41" s="79">
        <f>+'Ark1'!J367</f>
        <v>134</v>
      </c>
      <c r="D41" s="80" t="str">
        <f>VLOOKUP(C41,RNR!$A$1:$B$25,2)</f>
        <v>Førde</v>
      </c>
      <c r="E41" s="79">
        <f>+IF(G41=0,"",'Ark1'!Q367)</f>
        <v>408</v>
      </c>
      <c r="F41" s="79"/>
      <c r="G41" s="82">
        <f>+'Ark1'!R367</f>
        <v>545</v>
      </c>
      <c r="H41" s="79"/>
      <c r="I41" s="182">
        <f>+IF(G41=0,"",'Ark1'!AG367)</f>
        <v>10.498940473897129</v>
      </c>
      <c r="J41" s="160"/>
      <c r="K41" s="182">
        <f>+'Ark1'!AH367</f>
        <v>10.634451561362212</v>
      </c>
      <c r="L41" s="97"/>
      <c r="M41" s="210">
        <f>+'Ark1'!AI367</f>
        <v>2</v>
      </c>
      <c r="N41" s="214"/>
      <c r="O41" s="81">
        <f>+'Ark1'!S367</f>
        <v>7.862385321100918</v>
      </c>
      <c r="P41" s="79"/>
      <c r="Q41" s="120"/>
      <c r="R41" s="305">
        <f>+IF(M41=0,"",'Ark1'!AJ367)</f>
        <v>113.7</v>
      </c>
      <c r="S41" s="45"/>
      <c r="T41" s="305">
        <f>+IF(M41=0,"",'Ark1'!AK367)</f>
        <v>25.340739679769001</v>
      </c>
      <c r="U41" s="120"/>
      <c r="V41" s="81">
        <f>+'Ark1'!T367</f>
        <v>7.3798165137614689</v>
      </c>
      <c r="W41" s="79"/>
      <c r="X41" s="160">
        <f>+'Ark1'!U367</f>
        <v>42.641100917431181</v>
      </c>
      <c r="Y41" s="160"/>
      <c r="Z41" s="71"/>
      <c r="AA41" s="82">
        <f>+IF(G41=0,"",'Ark1'!W367)</f>
        <v>28.807339449541288</v>
      </c>
      <c r="AB41" s="73"/>
      <c r="AC41" s="82">
        <f>+IF(G41=0,"",'Ark1'!X367)</f>
        <v>98.899082568807358</v>
      </c>
      <c r="AD41" s="82">
        <f>+IF(G41=0,"",'Ark1'!Y367)</f>
        <v>91.376146788990809</v>
      </c>
      <c r="AE41" s="82">
        <f>+IF(G41=0,"",'Ark1'!Z367)</f>
        <v>72.660550458715591</v>
      </c>
      <c r="AF41" s="73"/>
      <c r="AG41" s="160">
        <f>+IF(G41=0,"",'Ark1'!AA367)</f>
        <v>12.966047358739784</v>
      </c>
      <c r="AH41" s="81">
        <f>+IF(G41=0,"",'Ark1'!AB367)</f>
        <v>1.883135633678682</v>
      </c>
      <c r="AI41" s="81">
        <f>+IF(G41=0,"",'Ark1'!AC367)</f>
        <v>1.9983378329935015</v>
      </c>
      <c r="AJ41" s="51"/>
      <c r="AK41" s="81">
        <f t="shared" si="10"/>
        <v>5.4234305717619584</v>
      </c>
      <c r="AL41" s="82">
        <f t="shared" si="11"/>
        <v>1.3357843137254901</v>
      </c>
      <c r="AM41" s="45"/>
      <c r="AN41" s="4"/>
      <c r="AO41" s="57"/>
      <c r="AP41" s="57"/>
      <c r="AQ41" s="1"/>
      <c r="AR41" s="18"/>
    </row>
    <row r="42" spans="1:47" ht="15.6">
      <c r="A42" s="164">
        <f t="shared" si="12"/>
        <v>8</v>
      </c>
      <c r="B42" s="79">
        <f>+'Ark1'!C368</f>
        <v>2023</v>
      </c>
      <c r="C42" s="79">
        <f>+'Ark1'!J368</f>
        <v>141</v>
      </c>
      <c r="D42" s="80" t="str">
        <f>VLOOKUP(C42,RNR!$A$1:$B$25,2)</f>
        <v>Ølen</v>
      </c>
      <c r="E42" s="79">
        <f>+IF(G42=0,"",'Ark1'!Q368)</f>
        <v>338</v>
      </c>
      <c r="F42" s="79"/>
      <c r="G42" s="82">
        <f>+'Ark1'!R368</f>
        <v>464</v>
      </c>
      <c r="H42" s="79"/>
      <c r="I42" s="182">
        <f>+IF(G42=0,"",'Ark1'!AG368)</f>
        <v>8.9385474860335208</v>
      </c>
      <c r="J42" s="160"/>
      <c r="K42" s="182">
        <f>+'Ark1'!AH368</f>
        <v>8.7273394875938255</v>
      </c>
      <c r="L42" s="97"/>
      <c r="M42" s="210">
        <f>+'Ark1'!AI368</f>
        <v>0</v>
      </c>
      <c r="N42" s="214"/>
      <c r="O42" s="81">
        <f>+'Ark1'!S368</f>
        <v>8.1594827586206904</v>
      </c>
      <c r="P42" s="79"/>
      <c r="Q42" s="120"/>
      <c r="R42" s="305" t="str">
        <f>+IF(M42=0,"",'Ark1'!AJ368)</f>
        <v/>
      </c>
      <c r="S42" s="45"/>
      <c r="T42" s="305" t="str">
        <f>+IF(M42=0,"",'Ark1'!AK368)</f>
        <v/>
      </c>
      <c r="U42" s="120"/>
      <c r="V42" s="81">
        <f>+'Ark1'!T368</f>
        <v>7.8168103448275854</v>
      </c>
      <c r="W42" s="79"/>
      <c r="X42" s="160">
        <f>+'Ark1'!U368</f>
        <v>41.103017241379341</v>
      </c>
      <c r="Y42" s="160"/>
      <c r="Z42" s="71"/>
      <c r="AA42" s="82">
        <f>+IF(G42=0,"",'Ark1'!W368)</f>
        <v>33.189655172413794</v>
      </c>
      <c r="AB42" s="73"/>
      <c r="AC42" s="82">
        <f>+IF(G42=0,"",'Ark1'!X368)</f>
        <v>99.137931034482804</v>
      </c>
      <c r="AD42" s="82">
        <f>+IF(G42=0,"",'Ark1'!Y368)</f>
        <v>89.870689655172441</v>
      </c>
      <c r="AE42" s="82">
        <f>+IF(G42=0,"",'Ark1'!Z368)</f>
        <v>67.025862068965523</v>
      </c>
      <c r="AF42" s="73"/>
      <c r="AG42" s="160">
        <f>+IF(G42=0,"",'Ark1'!AA368)</f>
        <v>12.977813941082502</v>
      </c>
      <c r="AH42" s="81">
        <f>+IF(G42=0,"",'Ark1'!AB368)</f>
        <v>1.3851103807798515</v>
      </c>
      <c r="AI42" s="81">
        <f>+IF(G42=0,"",'Ark1'!AC368)</f>
        <v>2.0789528610609889</v>
      </c>
      <c r="AJ42" s="51"/>
      <c r="AK42" s="81">
        <f t="shared" si="10"/>
        <v>5.0374537770734316</v>
      </c>
      <c r="AL42" s="82">
        <f t="shared" si="11"/>
        <v>1.3727810650887573</v>
      </c>
      <c r="AM42" s="45"/>
      <c r="AN42" s="4"/>
      <c r="AO42" s="57"/>
      <c r="AP42" s="57"/>
      <c r="AQ42" s="1"/>
      <c r="AR42" s="18"/>
    </row>
    <row r="43" spans="1:47" ht="15.6">
      <c r="A43" s="164">
        <f t="shared" si="12"/>
        <v>9</v>
      </c>
      <c r="B43" s="79">
        <f>+'Ark1'!C369</f>
        <v>2023</v>
      </c>
      <c r="C43" s="79">
        <f>+'Ark1'!J369</f>
        <v>143</v>
      </c>
      <c r="D43" s="80" t="str">
        <f>VLOOKUP(C43,RNR!$A$1:$B$25,2)</f>
        <v>Nordfjord</v>
      </c>
      <c r="E43" s="79">
        <f>+IF(G43=0,"",'Ark1'!Q369)</f>
        <v>72</v>
      </c>
      <c r="F43" s="79"/>
      <c r="G43" s="82">
        <f>+'Ark1'!R369</f>
        <v>106</v>
      </c>
      <c r="H43" s="79"/>
      <c r="I43" s="182">
        <f>+IF(G43=0,"",'Ark1'!AG369)</f>
        <v>2.0419957618955888</v>
      </c>
      <c r="J43" s="160"/>
      <c r="K43" s="182">
        <f>+'Ark1'!AH369</f>
        <v>2.1541589581299769</v>
      </c>
      <c r="L43" s="97"/>
      <c r="M43" s="210">
        <f>+'Ark1'!AI369</f>
        <v>0</v>
      </c>
      <c r="N43" s="214"/>
      <c r="O43" s="81">
        <f>+'Ark1'!S369</f>
        <v>8.603773584905662</v>
      </c>
      <c r="P43" s="79"/>
      <c r="Q43" s="120"/>
      <c r="R43" s="305" t="str">
        <f>+IF(M43=0,"",'Ark1'!AJ369)</f>
        <v/>
      </c>
      <c r="S43" s="45"/>
      <c r="T43" s="305" t="str">
        <f>+IF(M43=0,"",'Ark1'!AK369)</f>
        <v/>
      </c>
      <c r="U43" s="120"/>
      <c r="V43" s="81">
        <f>+'Ark1'!T369</f>
        <v>7.1509433962264151</v>
      </c>
      <c r="W43" s="79"/>
      <c r="X43" s="160">
        <f>+'Ark1'!U369</f>
        <v>44.410094339622653</v>
      </c>
      <c r="Y43" s="160"/>
      <c r="Z43" s="71"/>
      <c r="AA43" s="82">
        <f>+IF(G43=0,"",'Ark1'!W369)</f>
        <v>18.867924528301881</v>
      </c>
      <c r="AB43" s="73"/>
      <c r="AC43" s="82">
        <f>+IF(G43=0,"",'Ark1'!X369)</f>
        <v>100</v>
      </c>
      <c r="AD43" s="82">
        <f>+IF(G43=0,"",'Ark1'!Y369)</f>
        <v>98.113207547169822</v>
      </c>
      <c r="AE43" s="82">
        <f>+IF(G43=0,"",'Ark1'!Z369)</f>
        <v>81.132075471698116</v>
      </c>
      <c r="AF43" s="73"/>
      <c r="AG43" s="160">
        <f>+IF(G43=0,"",'Ark1'!AA369)</f>
        <v>10.761013708235629</v>
      </c>
      <c r="AH43" s="81">
        <f>+IF(G43=0,"",'Ark1'!AB369)</f>
        <v>2.2049654311371403</v>
      </c>
      <c r="AI43" s="81">
        <f>+IF(G43=0,"",'Ark1'!AC369)</f>
        <v>2.1882725711968836</v>
      </c>
      <c r="AJ43" s="51"/>
      <c r="AK43" s="81">
        <f t="shared" si="10"/>
        <v>5.1616995614035091</v>
      </c>
      <c r="AL43" s="82">
        <f t="shared" si="11"/>
        <v>1.4722222222222223</v>
      </c>
      <c r="AM43" s="45"/>
      <c r="AN43" s="4"/>
      <c r="AO43" s="57"/>
      <c r="AP43" s="57"/>
      <c r="AQ43" s="1"/>
      <c r="AR43" s="18"/>
    </row>
    <row r="44" spans="1:47" ht="15.6">
      <c r="A44" s="164">
        <f t="shared" si="12"/>
        <v>10</v>
      </c>
      <c r="B44" s="79">
        <f>+'Ark1'!C370</f>
        <v>2023</v>
      </c>
      <c r="C44" s="79">
        <f>+'Ark1'!J370</f>
        <v>147</v>
      </c>
      <c r="D44" s="80" t="str">
        <f>VLOOKUP(C44,RNR!$A$1:$B$25,2)</f>
        <v>Midt-Norge</v>
      </c>
      <c r="E44" s="79">
        <f>+IF(G44=0,"",'Ark1'!Q370)</f>
        <v>37</v>
      </c>
      <c r="F44" s="79"/>
      <c r="G44" s="82">
        <f>+'Ark1'!R370</f>
        <v>51</v>
      </c>
      <c r="H44" s="79"/>
      <c r="I44" s="182">
        <f>+IF(G44=0,"",'Ark1'!AG370)</f>
        <v>0.98246965902523586</v>
      </c>
      <c r="J44" s="160"/>
      <c r="K44" s="182">
        <f>+'Ark1'!AH370</f>
        <v>0.87196517337692403</v>
      </c>
      <c r="L44" s="97"/>
      <c r="M44" s="210">
        <f>+'Ark1'!AI370</f>
        <v>0</v>
      </c>
      <c r="N44" s="214"/>
      <c r="O44" s="81">
        <f>+'Ark1'!S370</f>
        <v>7.862745098039218</v>
      </c>
      <c r="P44" s="79"/>
      <c r="Q44" s="120"/>
      <c r="R44" s="305" t="str">
        <f>+IF(M44=0,"",'Ark1'!AJ370)</f>
        <v/>
      </c>
      <c r="S44" s="45"/>
      <c r="T44" s="305" t="str">
        <f>+IF(M44=0,"",'Ark1'!AK370)</f>
        <v/>
      </c>
      <c r="U44" s="120"/>
      <c r="V44" s="81">
        <f>+'Ark1'!T370</f>
        <v>7.3725490196078418</v>
      </c>
      <c r="W44" s="79"/>
      <c r="X44" s="160">
        <f>+'Ark1'!U370</f>
        <v>37.362745098039206</v>
      </c>
      <c r="Y44" s="160"/>
      <c r="Z44" s="71"/>
      <c r="AA44" s="82">
        <f>+IF(G44=0,"",'Ark1'!W370)</f>
        <v>33.333333333333343</v>
      </c>
      <c r="AB44" s="73"/>
      <c r="AC44" s="82">
        <f>+IF(G44=0,"",'Ark1'!X370)</f>
        <v>98.039215686274531</v>
      </c>
      <c r="AD44" s="82">
        <f>+IF(G44=0,"",'Ark1'!Y370)</f>
        <v>84.313725490196092</v>
      </c>
      <c r="AE44" s="82">
        <f>+IF(G44=0,"",'Ark1'!Z370)</f>
        <v>52.941176470588239</v>
      </c>
      <c r="AF44" s="73"/>
      <c r="AG44" s="160">
        <f>+IF(G44=0,"",'Ark1'!AA370)</f>
        <v>13.012738265650295</v>
      </c>
      <c r="AH44" s="81">
        <f>+IF(G44=0,"",'Ark1'!AB370)</f>
        <v>1.3433876967027978</v>
      </c>
      <c r="AI44" s="81">
        <f>+IF(G44=0,"",'Ark1'!AC370)</f>
        <v>1.9996154955265844</v>
      </c>
      <c r="AJ44" s="51"/>
      <c r="AK44" s="81">
        <f t="shared" si="10"/>
        <v>4.7518703241895235</v>
      </c>
      <c r="AL44" s="82">
        <f t="shared" si="11"/>
        <v>1.3783783783783783</v>
      </c>
      <c r="AM44" s="45"/>
      <c r="AN44" s="4"/>
      <c r="AO44" s="57"/>
      <c r="AP44" s="57"/>
      <c r="AQ44" s="1"/>
      <c r="AR44" s="18"/>
    </row>
    <row r="45" spans="1:47" ht="15.6">
      <c r="A45" s="164">
        <f t="shared" si="12"/>
        <v>11</v>
      </c>
      <c r="B45" s="79">
        <f>+'Ark1'!C371</f>
        <v>2023</v>
      </c>
      <c r="C45" s="79">
        <f>+'Ark1'!J371</f>
        <v>155</v>
      </c>
      <c r="D45" s="80" t="str">
        <f>VLOOKUP(C45,RNR!$A$1:$B$25,2)</f>
        <v>Målselv</v>
      </c>
      <c r="E45" s="79">
        <f>+IF(G45=0,"",'Ark1'!Q371)</f>
        <v>120</v>
      </c>
      <c r="F45" s="79"/>
      <c r="G45" s="82">
        <f>+'Ark1'!R371</f>
        <v>198</v>
      </c>
      <c r="H45" s="79"/>
      <c r="I45" s="182">
        <f>+IF(G45=0,"",'Ark1'!AG371)</f>
        <v>3.8142939703332672</v>
      </c>
      <c r="J45" s="160"/>
      <c r="K45" s="182">
        <f>+'Ark1'!AH371</f>
        <v>3.8954031670891673</v>
      </c>
      <c r="L45" s="97"/>
      <c r="M45" s="210">
        <f>+'Ark1'!AI371</f>
        <v>0</v>
      </c>
      <c r="N45" s="214"/>
      <c r="O45" s="81">
        <f>+'Ark1'!S371</f>
        <v>8.6616161616161609</v>
      </c>
      <c r="P45" s="79"/>
      <c r="Q45" s="120"/>
      <c r="R45" s="305" t="str">
        <f>+IF(M45=0,"",'Ark1'!AJ371)</f>
        <v/>
      </c>
      <c r="S45" s="45"/>
      <c r="T45" s="305" t="str">
        <f>+IF(M45=0,"",'Ark1'!AK371)</f>
        <v/>
      </c>
      <c r="U45" s="120"/>
      <c r="V45" s="81">
        <f>+'Ark1'!T371</f>
        <v>6.7424242424242413</v>
      </c>
      <c r="W45" s="79"/>
      <c r="X45" s="160">
        <f>+'Ark1'!U371</f>
        <v>42.992929292929311</v>
      </c>
      <c r="Y45" s="160"/>
      <c r="Z45" s="71"/>
      <c r="AA45" s="82">
        <f>+IF(G45=0,"",'Ark1'!W371)</f>
        <v>18.686868686868689</v>
      </c>
      <c r="AB45" s="73"/>
      <c r="AC45" s="82">
        <f>+IF(G45=0,"",'Ark1'!X371)</f>
        <v>100</v>
      </c>
      <c r="AD45" s="82">
        <f>+IF(G45=0,"",'Ark1'!Y371)</f>
        <v>98.484848484848484</v>
      </c>
      <c r="AE45" s="82">
        <f>+IF(G45=0,"",'Ark1'!Z371)</f>
        <v>76.262626262626256</v>
      </c>
      <c r="AF45" s="73"/>
      <c r="AG45" s="160">
        <f>+IF(G45=0,"",'Ark1'!AA371)</f>
        <v>10.534788473762411</v>
      </c>
      <c r="AH45" s="81">
        <f>+IF(G45=0,"",'Ark1'!AB371)</f>
        <v>1.9724469277958128</v>
      </c>
      <c r="AI45" s="81">
        <f>+IF(G45=0,"",'Ark1'!AC371)</f>
        <v>2.049714979402268</v>
      </c>
      <c r="AJ45" s="51"/>
      <c r="AK45" s="81">
        <f t="shared" si="10"/>
        <v>4.9636151603498568</v>
      </c>
      <c r="AL45" s="82">
        <f t="shared" si="11"/>
        <v>1.65</v>
      </c>
      <c r="AM45" s="45"/>
      <c r="AN45" s="4"/>
      <c r="AO45" s="57"/>
      <c r="AP45" s="57"/>
      <c r="AQ45" s="1"/>
      <c r="AR45" s="18"/>
    </row>
    <row r="46" spans="1:47" ht="15.6">
      <c r="A46" s="164">
        <f t="shared" si="12"/>
        <v>12</v>
      </c>
      <c r="B46" s="79">
        <f>+'Ark1'!C372</f>
        <v>2023</v>
      </c>
      <c r="C46" s="79">
        <f>+'Ark1'!J372</f>
        <v>160</v>
      </c>
      <c r="D46" s="80" t="str">
        <f>VLOOKUP(C46,RNR!$A$1:$B$25,2)</f>
        <v>Oslo</v>
      </c>
      <c r="E46" s="79">
        <f>+IF(G46=0,"",'Ark1'!Q372)</f>
        <v>113</v>
      </c>
      <c r="F46" s="79"/>
      <c r="G46" s="82">
        <f>+'Ark1'!R372</f>
        <v>183</v>
      </c>
      <c r="H46" s="79"/>
      <c r="I46" s="182">
        <f>+IF(G46=0,"",'Ark1'!AG372)</f>
        <v>3.5253323059140822</v>
      </c>
      <c r="J46" s="160"/>
      <c r="K46" s="182">
        <f>+'Ark1'!AH372</f>
        <v>3.4228351090748106</v>
      </c>
      <c r="L46" s="97"/>
      <c r="M46" s="210">
        <f>+'Ark1'!AI372</f>
        <v>157</v>
      </c>
      <c r="N46" s="214"/>
      <c r="O46" s="81">
        <f>+'Ark1'!S372</f>
        <v>7.9344262295081984</v>
      </c>
      <c r="P46" s="79"/>
      <c r="Q46" s="120"/>
      <c r="R46" s="305">
        <f>+IF(M46=0,"",'Ark1'!AJ372)</f>
        <v>117.63694267515928</v>
      </c>
      <c r="S46" s="45"/>
      <c r="T46" s="305">
        <f>+IF(M46=0,"",'Ark1'!AK372)</f>
        <v>24.839051402008831</v>
      </c>
      <c r="U46" s="120"/>
      <c r="V46" s="81">
        <f>+'Ark1'!T372</f>
        <v>7.5956284153005473</v>
      </c>
      <c r="W46" s="79"/>
      <c r="X46" s="160">
        <f>+'Ark1'!U372</f>
        <v>40.873770491803242</v>
      </c>
      <c r="Y46" s="160"/>
      <c r="Z46" s="71"/>
      <c r="AA46" s="82">
        <f>+IF(G46=0,"",'Ark1'!W372)</f>
        <v>30.054644808743166</v>
      </c>
      <c r="AB46" s="73"/>
      <c r="AC46" s="82">
        <f>+IF(G46=0,"",'Ark1'!X372)</f>
        <v>100</v>
      </c>
      <c r="AD46" s="82">
        <f>+IF(G46=0,"",'Ark1'!Y372)</f>
        <v>95.081967213114751</v>
      </c>
      <c r="AE46" s="82">
        <f>+IF(G46=0,"",'Ark1'!Z372)</f>
        <v>67.213114754098356</v>
      </c>
      <c r="AF46" s="73"/>
      <c r="AG46" s="160">
        <f>+IF(G46=0,"",'Ark1'!AA372)</f>
        <v>11.238510611111742</v>
      </c>
      <c r="AH46" s="81">
        <f>+IF(G46=0,"",'Ark1'!AB372)</f>
        <v>1.7418241721665555</v>
      </c>
      <c r="AI46" s="81">
        <f>+IF(G46=0,"",'Ark1'!AC372)</f>
        <v>1.9503068313067424</v>
      </c>
      <c r="AJ46" s="51"/>
      <c r="AK46" s="81">
        <f t="shared" si="10"/>
        <v>5.1514462809917294</v>
      </c>
      <c r="AL46" s="82">
        <f t="shared" si="11"/>
        <v>1.6194690265486726</v>
      </c>
      <c r="AM46" s="45"/>
      <c r="AN46" s="4"/>
      <c r="AO46" s="57"/>
      <c r="AP46" s="57"/>
      <c r="AQ46" s="1"/>
      <c r="AR46" s="18"/>
    </row>
    <row r="47" spans="1:47" ht="15.6">
      <c r="A47" s="164">
        <f t="shared" si="12"/>
        <v>13</v>
      </c>
      <c r="B47" s="79">
        <f>+'Ark1'!C373</f>
        <v>2023</v>
      </c>
      <c r="C47" s="79">
        <f>+'Ark1'!J373</f>
        <v>171</v>
      </c>
      <c r="D47" s="80" t="str">
        <f>VLOOKUP(C47,RNR!$A$1:$B$25,2)</f>
        <v>Prima</v>
      </c>
      <c r="E47" s="79">
        <f>+IF(G47=0,"",'Ark1'!Q373)</f>
        <v>49</v>
      </c>
      <c r="F47" s="79"/>
      <c r="G47" s="82">
        <f>+'Ark1'!R373</f>
        <v>66</v>
      </c>
      <c r="H47" s="79"/>
      <c r="I47" s="182">
        <f>+IF(G47=0,"",'Ark1'!AG373)</f>
        <v>1.2714313234444237</v>
      </c>
      <c r="J47" s="160"/>
      <c r="K47" s="182">
        <f>+'Ark1'!AH373</f>
        <v>1.4566463079996976</v>
      </c>
      <c r="L47" s="97"/>
      <c r="M47" s="210">
        <f>+'Ark1'!AI373</f>
        <v>0</v>
      </c>
      <c r="N47" s="214"/>
      <c r="O47" s="81">
        <f>+'Ark1'!S373</f>
        <v>8.7575757575757578</v>
      </c>
      <c r="P47" s="79"/>
      <c r="Q47" s="120"/>
      <c r="R47" s="305" t="str">
        <f>+IF(M47=0,"",'Ark1'!AJ373)</f>
        <v/>
      </c>
      <c r="S47" s="45"/>
      <c r="T47" s="305" t="str">
        <f>+IF(M47=0,"",'Ark1'!AK373)</f>
        <v/>
      </c>
      <c r="U47" s="120"/>
      <c r="V47" s="81">
        <f>+'Ark1'!T373</f>
        <v>7.4848484848484862</v>
      </c>
      <c r="W47" s="79"/>
      <c r="X47" s="160">
        <f>+'Ark1'!U373</f>
        <v>48.230303030303006</v>
      </c>
      <c r="Y47" s="160"/>
      <c r="Z47" s="71"/>
      <c r="AA47" s="82">
        <f>+IF(G47=0,"",'Ark1'!W373)</f>
        <v>27.272727272727277</v>
      </c>
      <c r="AB47" s="73"/>
      <c r="AC47" s="82">
        <f>+IF(G47=0,"",'Ark1'!X373)</f>
        <v>100</v>
      </c>
      <c r="AD47" s="82">
        <f>+IF(G47=0,"",'Ark1'!Y373)</f>
        <v>100</v>
      </c>
      <c r="AE47" s="82">
        <f>+IF(G47=0,"",'Ark1'!Z373)</f>
        <v>90.909090909090892</v>
      </c>
      <c r="AF47" s="73"/>
      <c r="AG47" s="160">
        <f>+IF(G47=0,"",'Ark1'!AA373)</f>
        <v>9.9808903728798892</v>
      </c>
      <c r="AH47" s="81">
        <f>+IF(G47=0,"",'Ark1'!AB373)</f>
        <v>1.4361206801300344</v>
      </c>
      <c r="AI47" s="81">
        <f>+IF(G47=0,"",'Ark1'!AC373)</f>
        <v>1.8110973087859339</v>
      </c>
      <c r="AJ47" s="51"/>
      <c r="AK47" s="81">
        <f t="shared" si="10"/>
        <v>5.5072664359861561</v>
      </c>
      <c r="AL47" s="82">
        <f t="shared" si="11"/>
        <v>1.346938775510204</v>
      </c>
      <c r="AM47" s="45"/>
      <c r="AN47" s="4"/>
      <c r="AO47" s="57"/>
      <c r="AP47" s="57"/>
      <c r="AQ47" s="1"/>
      <c r="AR47" s="18"/>
    </row>
    <row r="48" spans="1:47" ht="15.6">
      <c r="A48" s="164">
        <f t="shared" si="12"/>
        <v>14</v>
      </c>
      <c r="B48" s="79">
        <f>+'Ark1'!C375</f>
        <v>2023</v>
      </c>
      <c r="C48" s="79">
        <f>+'Ark1'!J375</f>
        <v>175</v>
      </c>
      <c r="D48" s="80" t="str">
        <f>VLOOKUP(C48,RNR!$A$1:$B$25,2)</f>
        <v>Ole Ringdal</v>
      </c>
      <c r="E48" s="79">
        <f>+IF(G48=0,"",'Ark1'!Q375)</f>
        <v>70</v>
      </c>
      <c r="F48" s="79"/>
      <c r="G48" s="82">
        <f>+'Ark1'!R375</f>
        <v>102</v>
      </c>
      <c r="H48" s="79"/>
      <c r="I48" s="182">
        <f>+IF(G48=0,"",'Ark1'!AG375)</f>
        <v>1.9649393180504715</v>
      </c>
      <c r="J48" s="160"/>
      <c r="K48" s="182">
        <f>+'Ark1'!AH375</f>
        <v>1.8399357486822028</v>
      </c>
      <c r="L48" s="97"/>
      <c r="M48" s="210">
        <f>+'Ark1'!AI375</f>
        <v>0</v>
      </c>
      <c r="N48" s="214"/>
      <c r="O48" s="81">
        <f>+'Ark1'!S375</f>
        <v>7.4803921568627452</v>
      </c>
      <c r="P48" s="79"/>
      <c r="Q48" s="120"/>
      <c r="R48" s="305" t="str">
        <f>+IF(M48=0,"",'Ark1'!AJ375)</f>
        <v/>
      </c>
      <c r="S48" s="45"/>
      <c r="T48" s="305" t="str">
        <f>+IF(M48=0,"",'Ark1'!AK375)</f>
        <v/>
      </c>
      <c r="U48" s="120"/>
      <c r="V48" s="81">
        <f>+'Ark1'!T375</f>
        <v>7.3725490196078418</v>
      </c>
      <c r="W48" s="79"/>
      <c r="X48" s="160">
        <f>+'Ark1'!U375</f>
        <v>39.419607843137264</v>
      </c>
      <c r="Y48" s="160"/>
      <c r="Z48" s="71"/>
      <c r="AA48" s="82">
        <f>+IF(G48=0,"",'Ark1'!W375)</f>
        <v>24.509803921568633</v>
      </c>
      <c r="AB48" s="73"/>
      <c r="AC48" s="82">
        <f>+IF(G48=0,"",'Ark1'!X375)</f>
        <v>99.019607843137223</v>
      </c>
      <c r="AD48" s="82">
        <f>+IF(G48=0,"",'Ark1'!Y375)</f>
        <v>87.254901960784309</v>
      </c>
      <c r="AE48" s="82">
        <f>+IF(G48=0,"",'Ark1'!Z375)</f>
        <v>58.82352941176471</v>
      </c>
      <c r="AF48" s="73"/>
      <c r="AG48" s="160">
        <f>+IF(G48=0,"",'Ark1'!AA375)</f>
        <v>13.20269609435657</v>
      </c>
      <c r="AH48" s="81">
        <f>+IF(G48=0,"",'Ark1'!AB375)</f>
        <v>2.476281178231579</v>
      </c>
      <c r="AI48" s="81">
        <f>+IF(G48=0,"",'Ark1'!AC375)</f>
        <v>1.9195667843953623</v>
      </c>
      <c r="AJ48" s="51"/>
      <c r="AK48" s="81">
        <f t="shared" si="10"/>
        <v>5.2697247706422026</v>
      </c>
      <c r="AL48" s="82">
        <f t="shared" si="11"/>
        <v>1.4571428571428571</v>
      </c>
      <c r="AM48" s="45"/>
      <c r="AN48" s="4"/>
      <c r="AO48" s="57"/>
      <c r="AP48" s="57"/>
      <c r="AQ48" s="1"/>
      <c r="AR48" s="18"/>
    </row>
    <row r="49" spans="1:44" ht="15.6">
      <c r="A49" s="164">
        <f t="shared" si="12"/>
        <v>15</v>
      </c>
      <c r="B49" s="79">
        <f>+'Ark1'!C376</f>
        <v>2023</v>
      </c>
      <c r="C49" s="79">
        <f>+'Ark1'!J376</f>
        <v>177</v>
      </c>
      <c r="D49" s="80" t="str">
        <f>VLOOKUP(C49,RNR!$A$1:$B$25,2)</f>
        <v>Slakthuset</v>
      </c>
      <c r="E49" s="79">
        <f>+IF(G49=0,"",'Ark1'!Q376)</f>
        <v>84</v>
      </c>
      <c r="F49" s="79"/>
      <c r="G49" s="82">
        <f>+'Ark1'!R376</f>
        <v>174</v>
      </c>
      <c r="H49" s="79"/>
      <c r="I49" s="182">
        <f>+IF(G49=0,"",'Ark1'!AG376)</f>
        <v>3.3519553072625703</v>
      </c>
      <c r="J49" s="160"/>
      <c r="K49" s="182">
        <f>+'Ark1'!AH376</f>
        <v>2.9250530489334241</v>
      </c>
      <c r="L49" s="97"/>
      <c r="M49" s="210">
        <f>+'Ark1'!AI376</f>
        <v>174</v>
      </c>
      <c r="N49" s="214"/>
      <c r="O49" s="81">
        <f>+'Ark1'!S376</f>
        <v>7.2586206896551699</v>
      </c>
      <c r="P49" s="79"/>
      <c r="Q49" s="120"/>
      <c r="R49" s="305">
        <f>+IF(M49=0,"",'Ark1'!AJ376)</f>
        <v>114.60862068965523</v>
      </c>
      <c r="S49" s="45"/>
      <c r="T49" s="305">
        <f>+IF(M49=0,"",'Ark1'!AK376)</f>
        <v>23.287048880293543</v>
      </c>
      <c r="U49" s="120"/>
      <c r="V49" s="81">
        <f>+'Ark1'!T376</f>
        <v>6.4770114942528743</v>
      </c>
      <c r="W49" s="79"/>
      <c r="X49" s="160">
        <f>+'Ark1'!U376</f>
        <v>36.736206896551749</v>
      </c>
      <c r="Y49" s="160"/>
      <c r="Z49" s="71"/>
      <c r="AA49" s="82">
        <f>+IF(G49=0,"",'Ark1'!W376)</f>
        <v>8.6206896551724128</v>
      </c>
      <c r="AB49" s="73"/>
      <c r="AC49" s="82">
        <f>+IF(G49=0,"",'Ark1'!X376)</f>
        <v>92.52873563218391</v>
      </c>
      <c r="AD49" s="82">
        <f>+IF(G49=0,"",'Ark1'!Y376)</f>
        <v>77.586206896551701</v>
      </c>
      <c r="AE49" s="82">
        <f>+IF(G49=0,"",'Ark1'!Z376)</f>
        <v>56.896551724137922</v>
      </c>
      <c r="AF49" s="73"/>
      <c r="AG49" s="160">
        <f>+IF(G49=0,"",'Ark1'!AA376)</f>
        <v>13.982588083770873</v>
      </c>
      <c r="AH49" s="81">
        <f>+IF(G49=0,"",'Ark1'!AB376)</f>
        <v>1.87138474294402</v>
      </c>
      <c r="AI49" s="81">
        <f>+IF(G49=0,"",'Ark1'!AC376)</f>
        <v>1.7076704000685217</v>
      </c>
      <c r="AJ49" s="51"/>
      <c r="AK49" s="81">
        <f t="shared" si="10"/>
        <v>5.0610451306413351</v>
      </c>
      <c r="AL49" s="82">
        <f t="shared" si="11"/>
        <v>2.0714285714285716</v>
      </c>
      <c r="AM49" s="45"/>
      <c r="AN49" s="4"/>
      <c r="AO49" s="57"/>
      <c r="AP49" s="57"/>
      <c r="AQ49" s="1"/>
      <c r="AR49" s="18"/>
    </row>
    <row r="50" spans="1:44" ht="15.6">
      <c r="A50" s="164">
        <f t="shared" si="12"/>
        <v>16</v>
      </c>
      <c r="B50" s="79">
        <f>+'Ark1'!C377</f>
        <v>2023</v>
      </c>
      <c r="C50" s="79">
        <f>+'Ark1'!J377</f>
        <v>178</v>
      </c>
      <c r="D50" s="80" t="str">
        <f>VLOOKUP(C50,RNR!$A$1:$B$25,2)</f>
        <v>Røros</v>
      </c>
      <c r="E50" s="79">
        <f>+IF(G50=0,"",'Ark1'!Q377)</f>
        <v>35</v>
      </c>
      <c r="F50" s="79"/>
      <c r="G50" s="82">
        <f>+'Ark1'!R377</f>
        <v>51</v>
      </c>
      <c r="H50" s="79"/>
      <c r="I50" s="182">
        <f>+IF(G50=0,"",'Ark1'!AG377)</f>
        <v>0.98246965902523586</v>
      </c>
      <c r="J50" s="160"/>
      <c r="K50" s="182">
        <f>+'Ark1'!AH377</f>
        <v>0.94188712482903292</v>
      </c>
      <c r="L50" s="97"/>
      <c r="M50" s="210">
        <f>+'Ark1'!AI377</f>
        <v>0</v>
      </c>
      <c r="N50" s="214"/>
      <c r="O50" s="81">
        <f>+'Ark1'!S377</f>
        <v>7.4901960784313726</v>
      </c>
      <c r="P50" s="79"/>
      <c r="Q50" s="120"/>
      <c r="R50" s="305" t="str">
        <f>+IF(M50=0,"",'Ark1'!AJ377)</f>
        <v/>
      </c>
      <c r="S50" s="45"/>
      <c r="T50" s="305" t="str">
        <f>+IF(M50=0,"",'Ark1'!AK377)</f>
        <v/>
      </c>
      <c r="U50" s="120"/>
      <c r="V50" s="81">
        <f>+'Ark1'!T377</f>
        <v>6.9411764705882355</v>
      </c>
      <c r="W50" s="79"/>
      <c r="X50" s="160">
        <f>+'Ark1'!U377</f>
        <v>40.358823529411751</v>
      </c>
      <c r="Y50" s="160"/>
      <c r="Z50" s="71"/>
      <c r="AA50" s="82">
        <f>+IF(G50=0,"",'Ark1'!W377)</f>
        <v>21.568627450980397</v>
      </c>
      <c r="AB50" s="73"/>
      <c r="AC50" s="82">
        <f>+IF(G50=0,"",'Ark1'!X377)</f>
        <v>100</v>
      </c>
      <c r="AD50" s="82">
        <f>+IF(G50=0,"",'Ark1'!Y377)</f>
        <v>94.117647058823522</v>
      </c>
      <c r="AE50" s="82">
        <f>+IF(G50=0,"",'Ark1'!Z377)</f>
        <v>64.705882352941188</v>
      </c>
      <c r="AF50" s="73"/>
      <c r="AG50" s="160">
        <f>+IF(G50=0,"",'Ark1'!AA377)</f>
        <v>9.9162409162966174</v>
      </c>
      <c r="AH50" s="81">
        <f>+IF(G50=0,"",'Ark1'!AB377)</f>
        <v>1.6493914388088684</v>
      </c>
      <c r="AI50" s="81">
        <f>+IF(G50=0,"",'Ark1'!AC377)</f>
        <v>1.9744620980665248</v>
      </c>
      <c r="AJ50" s="51"/>
      <c r="AK50" s="81">
        <f t="shared" si="10"/>
        <v>5.3882198952879561</v>
      </c>
      <c r="AL50" s="82">
        <f t="shared" si="11"/>
        <v>1.4571428571428571</v>
      </c>
      <c r="AM50" s="45"/>
      <c r="AN50" s="13"/>
      <c r="AO50" s="57"/>
      <c r="AP50" s="57"/>
      <c r="AQ50" s="1"/>
      <c r="AR50" s="18"/>
    </row>
    <row r="51" spans="1:44" ht="15.6">
      <c r="A51" s="164">
        <f t="shared" si="12"/>
        <v>17</v>
      </c>
      <c r="B51" s="79">
        <f>+'Ark1'!C378</f>
        <v>2023</v>
      </c>
      <c r="C51" s="79">
        <f>+'Ark1'!J378</f>
        <v>181</v>
      </c>
      <c r="D51" s="80" t="str">
        <f>VLOOKUP(C51,RNR!$A$1:$B$25,2)</f>
        <v>Horns</v>
      </c>
      <c r="E51" s="79">
        <f>+IF(G51=0,"",'Ark1'!Q378)</f>
        <v>107</v>
      </c>
      <c r="F51" s="79"/>
      <c r="G51" s="82">
        <f>+'Ark1'!R378</f>
        <v>205</v>
      </c>
      <c r="H51" s="79"/>
      <c r="I51" s="182">
        <f>+IF(G51=0,"",'Ark1'!AG378)</f>
        <v>3.9491427470622225</v>
      </c>
      <c r="J51" s="160"/>
      <c r="K51" s="182">
        <f>+'Ark1'!AH378</f>
        <v>3.3883317377430777</v>
      </c>
      <c r="L51" s="97"/>
      <c r="M51" s="210">
        <f>+'Ark1'!AI378</f>
        <v>0</v>
      </c>
      <c r="N51" s="214"/>
      <c r="O51" s="81">
        <f>+'Ark1'!S378</f>
        <v>7.6975609756097549</v>
      </c>
      <c r="P51" s="79"/>
      <c r="Q51" s="120"/>
      <c r="R51" s="305" t="str">
        <f>+IF(M51=0,"",'Ark1'!AJ378)</f>
        <v/>
      </c>
      <c r="S51" s="45"/>
      <c r="T51" s="305" t="str">
        <f>+IF(M51=0,"",'Ark1'!AK378)</f>
        <v/>
      </c>
      <c r="U51" s="120"/>
      <c r="V51" s="81">
        <f>+'Ark1'!T378</f>
        <v>6.4390243902439028</v>
      </c>
      <c r="W51" s="79"/>
      <c r="X51" s="160">
        <f>+'Ark1'!U378</f>
        <v>36.119512195121942</v>
      </c>
      <c r="Y51" s="160"/>
      <c r="Z51" s="71"/>
      <c r="AA51" s="82">
        <f>+IF(G51=0,"",'Ark1'!W378)</f>
        <v>2.9268292682926824</v>
      </c>
      <c r="AB51" s="73"/>
      <c r="AC51" s="82">
        <f>+IF(G51=0,"",'Ark1'!X378)</f>
        <v>96.58536585365853</v>
      </c>
      <c r="AD51" s="82">
        <f>+IF(G51=0,"",'Ark1'!Y378)</f>
        <v>86.341463414634177</v>
      </c>
      <c r="AE51" s="82">
        <f>+IF(G51=0,"",'Ark1'!Z378)</f>
        <v>47.804878048780488</v>
      </c>
      <c r="AF51" s="73"/>
      <c r="AG51" s="160">
        <f>+IF(G51=0,"",'Ark1'!AA378)</f>
        <v>11.900289390049529</v>
      </c>
      <c r="AH51" s="81">
        <f>+IF(G51=0,"",'Ark1'!AB378)</f>
        <v>1.6634503965828777</v>
      </c>
      <c r="AI51" s="81">
        <f>+IF(G51=0,"",'Ark1'!AC378)</f>
        <v>1.3659407637730199</v>
      </c>
      <c r="AJ51" s="51"/>
      <c r="AK51" s="81">
        <f t="shared" si="10"/>
        <v>4.6923320659062098</v>
      </c>
      <c r="AL51" s="82">
        <f t="shared" si="11"/>
        <v>1.9158878504672898</v>
      </c>
      <c r="AM51" s="45"/>
      <c r="AN51" s="5"/>
      <c r="AO51" s="57"/>
      <c r="AP51" s="57"/>
      <c r="AQ51" s="1"/>
    </row>
    <row r="52" spans="1:44" ht="15.6">
      <c r="A52" s="164">
        <f t="shared" si="12"/>
        <v>18</v>
      </c>
      <c r="B52" s="79">
        <f>+'Ark1'!C379</f>
        <v>2023</v>
      </c>
      <c r="C52" s="79">
        <f>+'Ark1'!J379</f>
        <v>262</v>
      </c>
      <c r="D52" s="80" t="str">
        <f>VLOOKUP(C52,RNR!$A$1:$B$25,2)</f>
        <v>Strilalam</v>
      </c>
      <c r="E52" s="79" t="str">
        <f>+IF(G52=0,"",'Ark1'!Q379)</f>
        <v/>
      </c>
      <c r="F52" s="79"/>
      <c r="G52" s="82">
        <f>+'Ark1'!R379</f>
        <v>0</v>
      </c>
      <c r="H52" s="79"/>
      <c r="I52" s="182" t="str">
        <f>+IF(G52=0,"",'Ark1'!AG379)</f>
        <v/>
      </c>
      <c r="J52" s="160"/>
      <c r="K52" s="182">
        <f>+'Ark1'!AH379</f>
        <v>0</v>
      </c>
      <c r="L52" s="97"/>
      <c r="M52" s="210">
        <f>+'Ark1'!AI379</f>
        <v>0</v>
      </c>
      <c r="N52" s="214"/>
      <c r="O52" s="81">
        <f>+'Ark1'!S379</f>
        <v>0</v>
      </c>
      <c r="P52" s="79"/>
      <c r="Q52" s="120"/>
      <c r="R52" s="305" t="str">
        <f>+IF(M52=0,"",'Ark1'!AJ379)</f>
        <v/>
      </c>
      <c r="S52" s="45"/>
      <c r="T52" s="305" t="str">
        <f>+IF(M52=0,"",'Ark1'!AK379)</f>
        <v/>
      </c>
      <c r="U52" s="120"/>
      <c r="V52" s="81">
        <f>+'Ark1'!T379</f>
        <v>0</v>
      </c>
      <c r="W52" s="79"/>
      <c r="X52" s="160">
        <f>+'Ark1'!U379</f>
        <v>0</v>
      </c>
      <c r="Y52" s="160"/>
      <c r="Z52" s="71"/>
      <c r="AA52" s="82" t="str">
        <f>+IF(G52=0,"",'Ark1'!W379)</f>
        <v/>
      </c>
      <c r="AB52" s="73"/>
      <c r="AC52" s="82" t="str">
        <f>+IF(G52=0,"",'Ark1'!X379)</f>
        <v/>
      </c>
      <c r="AD52" s="82" t="str">
        <f>+IF(G52=0,"",'Ark1'!Y379)</f>
        <v/>
      </c>
      <c r="AE52" s="82" t="str">
        <f>+IF(G52=0,"",'Ark1'!Z379)</f>
        <v/>
      </c>
      <c r="AF52" s="73"/>
      <c r="AG52" s="160" t="str">
        <f>+IF(G52=0,"",'Ark1'!AA379)</f>
        <v/>
      </c>
      <c r="AH52" s="81" t="str">
        <f>+IF(G52=0,"",'Ark1'!AB379)</f>
        <v/>
      </c>
      <c r="AI52" s="81" t="str">
        <f>+IF(G52=0,"",'Ark1'!AC379)</f>
        <v/>
      </c>
      <c r="AJ52" s="51"/>
      <c r="AK52" s="81" t="str">
        <f t="shared" si="10"/>
        <v/>
      </c>
      <c r="AL52" s="82" t="str">
        <f t="shared" si="11"/>
        <v/>
      </c>
      <c r="AM52" s="45"/>
      <c r="AN52" s="13"/>
      <c r="AO52" s="57"/>
      <c r="AP52" s="57"/>
      <c r="AQ52" s="1"/>
      <c r="AR52" s="18"/>
    </row>
    <row r="53" spans="1:44" ht="15.6">
      <c r="A53" s="164">
        <f t="shared" si="12"/>
        <v>19</v>
      </c>
      <c r="B53" s="79">
        <f>+'Ark1'!C380</f>
        <v>2023</v>
      </c>
      <c r="C53" s="79">
        <f>+'Ark1'!J380</f>
        <v>267</v>
      </c>
      <c r="D53" s="80" t="str">
        <f>VLOOKUP(C53,RNR!$A$1:$B$25,2)</f>
        <v>Dalpro</v>
      </c>
      <c r="E53" s="79">
        <f>+IF(G53=0,"",'Ark1'!Q380)</f>
        <v>7</v>
      </c>
      <c r="F53" s="79"/>
      <c r="G53" s="82">
        <f>+'Ark1'!R380</f>
        <v>31</v>
      </c>
      <c r="H53" s="79"/>
      <c r="I53" s="182">
        <f>+IF(G53=0,"",'Ark1'!AG380)</f>
        <v>0.5971874397996535</v>
      </c>
      <c r="J53" s="160"/>
      <c r="K53" s="182">
        <f>+'Ark1'!AH380</f>
        <v>0.33963398146436791</v>
      </c>
      <c r="L53" s="97"/>
      <c r="M53" s="210">
        <f>+'Ark1'!AI380</f>
        <v>0</v>
      </c>
      <c r="N53" s="214"/>
      <c r="O53" s="81">
        <f>+'Ark1'!S380</f>
        <v>6.2258064516129021</v>
      </c>
      <c r="P53" s="79"/>
      <c r="Q53" s="120"/>
      <c r="R53" s="305" t="str">
        <f>+IF(M53=0,"",'Ark1'!AJ380)</f>
        <v/>
      </c>
      <c r="S53" s="45"/>
      <c r="T53" s="305" t="str">
        <f>+IF(M53=0,"",'Ark1'!AK380)</f>
        <v/>
      </c>
      <c r="U53" s="120"/>
      <c r="V53" s="81">
        <f>+'Ark1'!T380</f>
        <v>6.32258064516129</v>
      </c>
      <c r="W53" s="79"/>
      <c r="X53" s="160">
        <f>+'Ark1'!U380</f>
        <v>23.941935483870967</v>
      </c>
      <c r="Y53" s="160"/>
      <c r="Z53" s="71"/>
      <c r="AA53" s="82">
        <f>+IF(G53=0,"",'Ark1'!W380)</f>
        <v>0</v>
      </c>
      <c r="AB53" s="73"/>
      <c r="AC53" s="82">
        <f>+IF(G53=0,"",'Ark1'!X380)</f>
        <v>96.774193548387117</v>
      </c>
      <c r="AD53" s="82">
        <f>+IF(G53=0,"",'Ark1'!Y380)</f>
        <v>58.064516129032242</v>
      </c>
      <c r="AE53" s="82">
        <f>+IF(G53=0,"",'Ark1'!Z380)</f>
        <v>3.2258064516129026</v>
      </c>
      <c r="AF53" s="73"/>
      <c r="AG53" s="160">
        <f>+IF(G53=0,"",'Ark1'!AA380)</f>
        <v>5.3826947438541506</v>
      </c>
      <c r="AH53" s="81">
        <f>+IF(G53=0,"",'Ark1'!AB380)</f>
        <v>1.4964404522249299</v>
      </c>
      <c r="AI53" s="81">
        <f>+IF(G53=0,"",'Ark1'!AC380)</f>
        <v>1.4455068711231021</v>
      </c>
      <c r="AJ53" s="51"/>
      <c r="AK53" s="81">
        <f t="shared" si="10"/>
        <v>3.8455958549222804</v>
      </c>
      <c r="AL53" s="82">
        <f t="shared" si="11"/>
        <v>4.4285714285714288</v>
      </c>
      <c r="AM53" s="45"/>
      <c r="AN53" s="13"/>
      <c r="AO53" s="57"/>
      <c r="AP53" s="57"/>
      <c r="AQ53" s="1"/>
    </row>
    <row r="54" spans="1:44" ht="15.6">
      <c r="A54" s="164">
        <f t="shared" si="12"/>
        <v>20</v>
      </c>
      <c r="B54" s="79">
        <f>+'Ark1'!C381</f>
        <v>2023</v>
      </c>
      <c r="C54" s="79">
        <f>+'Ark1'!J381</f>
        <v>309</v>
      </c>
      <c r="D54" s="80" t="str">
        <f>VLOOKUP(C54,RNR!$A$1:$B$25,2)</f>
        <v>Malvik</v>
      </c>
      <c r="E54" s="79">
        <f>+IF(G54=0,"",'Ark1'!Q381)</f>
        <v>265</v>
      </c>
      <c r="F54" s="79"/>
      <c r="G54" s="82">
        <f>+'Ark1'!R381</f>
        <v>429</v>
      </c>
      <c r="H54" s="79"/>
      <c r="I54" s="182">
        <f>+IF(G54=0,"",'Ark1'!AG381)</f>
        <v>8.2643036023887504</v>
      </c>
      <c r="J54" s="160"/>
      <c r="K54" s="182">
        <f>+'Ark1'!AH381</f>
        <v>8.0574066543092151</v>
      </c>
      <c r="L54" s="97"/>
      <c r="M54" s="210">
        <f>+'Ark1'!AI381</f>
        <v>0</v>
      </c>
      <c r="N54" s="214"/>
      <c r="O54" s="81">
        <f>+'Ark1'!S381</f>
        <v>7.7925407925407901</v>
      </c>
      <c r="P54" s="79"/>
      <c r="Q54" s="120"/>
      <c r="R54" s="305" t="str">
        <f>+IF(M54=0,"",'Ark1'!AJ381)</f>
        <v/>
      </c>
      <c r="S54" s="45"/>
      <c r="T54" s="305" t="str">
        <f>+IF(M54=0,"",'Ark1'!AK381)</f>
        <v/>
      </c>
      <c r="U54" s="120"/>
      <c r="V54" s="81">
        <f>+'Ark1'!T381</f>
        <v>7.2167832167832175</v>
      </c>
      <c r="W54" s="79"/>
      <c r="X54" s="160">
        <f>+'Ark1'!U381</f>
        <v>41.043822843822845</v>
      </c>
      <c r="Y54" s="160"/>
      <c r="Z54" s="71"/>
      <c r="AA54" s="82">
        <f>+IF(G54=0,"",'Ark1'!W381)</f>
        <v>24.475524475524477</v>
      </c>
      <c r="AB54" s="73"/>
      <c r="AC54" s="82">
        <f>+IF(G54=0,"",'Ark1'!X381)</f>
        <v>99.300699300699321</v>
      </c>
      <c r="AD54" s="82">
        <f>+IF(G54=0,"",'Ark1'!Y381)</f>
        <v>93.706293706293721</v>
      </c>
      <c r="AE54" s="82">
        <f>+IF(G54=0,"",'Ark1'!Z381)</f>
        <v>66.200466200466195</v>
      </c>
      <c r="AF54" s="73"/>
      <c r="AG54" s="160">
        <f>+IF(G54=0,"",'Ark1'!AA381)</f>
        <v>12.04296466711075</v>
      </c>
      <c r="AH54" s="81">
        <f>+IF(G54=0,"",'Ark1'!AB381)</f>
        <v>1.8003730062469498</v>
      </c>
      <c r="AI54" s="81">
        <f>+IF(G54=0,"",'Ark1'!AC381)</f>
        <v>2.5063272662588281</v>
      </c>
      <c r="AJ54" s="51"/>
      <c r="AK54" s="81">
        <f t="shared" si="10"/>
        <v>5.2670655100209407</v>
      </c>
      <c r="AL54" s="82">
        <f t="shared" si="11"/>
        <v>1.618867924528302</v>
      </c>
      <c r="AM54" s="45"/>
      <c r="AN54" s="2"/>
      <c r="AO54" s="57"/>
      <c r="AP54" s="57"/>
      <c r="AQ54" s="1"/>
    </row>
    <row r="55" spans="1:44" ht="15.6">
      <c r="A55" s="164">
        <f t="shared" si="12"/>
        <v>21</v>
      </c>
      <c r="B55" s="79">
        <f>+'Ark1'!C382</f>
        <v>2023</v>
      </c>
      <c r="C55" s="79">
        <f>+'Ark1'!J382</f>
        <v>470</v>
      </c>
      <c r="D55" s="80" t="str">
        <f>VLOOKUP(C55,RNR!$A$1:$B$25,2)</f>
        <v>Jens Eide</v>
      </c>
      <c r="E55" s="79">
        <f>+IF(G55=0,"",'Ark1'!Q382)</f>
        <v>59</v>
      </c>
      <c r="F55" s="79"/>
      <c r="G55" s="82">
        <f>+'Ark1'!R382</f>
        <v>90</v>
      </c>
      <c r="H55" s="79"/>
      <c r="I55" s="182">
        <f>+IF(G55=0,"",'Ark1'!AG382)</f>
        <v>1.7337699865151222</v>
      </c>
      <c r="J55" s="160"/>
      <c r="K55" s="182">
        <f>+'Ark1'!AH382</f>
        <v>1.4940325870156497</v>
      </c>
      <c r="L55" s="97"/>
      <c r="M55" s="210">
        <f>+'Ark1'!AI382</f>
        <v>0</v>
      </c>
      <c r="N55" s="214"/>
      <c r="O55" s="81">
        <f>+'Ark1'!S382</f>
        <v>7.5333333333333314</v>
      </c>
      <c r="P55" s="79"/>
      <c r="Q55" s="120"/>
      <c r="R55" s="305" t="str">
        <f>+IF(M55=0,"",'Ark1'!AJ382)</f>
        <v/>
      </c>
      <c r="S55" s="45"/>
      <c r="T55" s="305" t="str">
        <f>+IF(M55=0,"",'Ark1'!AK382)</f>
        <v/>
      </c>
      <c r="U55" s="120"/>
      <c r="V55" s="81">
        <f>+'Ark1'!T382</f>
        <v>7.4</v>
      </c>
      <c r="W55" s="79"/>
      <c r="X55" s="160">
        <f>+'Ark1'!U382</f>
        <v>36.276666666666657</v>
      </c>
      <c r="Y55" s="160"/>
      <c r="Z55" s="71"/>
      <c r="AA55" s="82">
        <f>+IF(G55=0,"",'Ark1'!W382)</f>
        <v>28.888888888888889</v>
      </c>
      <c r="AB55" s="73"/>
      <c r="AC55" s="82">
        <f>+IF(G55=0,"",'Ark1'!X382)</f>
        <v>98.888888888888886</v>
      </c>
      <c r="AD55" s="82">
        <f>+IF(G55=0,"",'Ark1'!Y382)</f>
        <v>91.111111111111114</v>
      </c>
      <c r="AE55" s="82">
        <f>+IF(G55=0,"",'Ark1'!Z382)</f>
        <v>51.111111111111114</v>
      </c>
      <c r="AF55" s="73"/>
      <c r="AG55" s="160">
        <f>+IF(G55=0,"",'Ark1'!AA382)</f>
        <v>11.537610478585069</v>
      </c>
      <c r="AH55" s="81">
        <f>+IF(G55=0,"",'Ark1'!AB382)</f>
        <v>1.2666666666666695</v>
      </c>
      <c r="AI55" s="81">
        <f>+IF(G55=0,"",'Ark1'!AC382)</f>
        <v>2.2449944320643631</v>
      </c>
      <c r="AJ55" s="51"/>
      <c r="AK55" s="81">
        <f t="shared" si="10"/>
        <v>4.8154867256637166</v>
      </c>
      <c r="AL55" s="82">
        <f t="shared" si="11"/>
        <v>1.5254237288135593</v>
      </c>
      <c r="AM55" s="45"/>
      <c r="AN55" s="4"/>
      <c r="AO55" s="57"/>
      <c r="AP55" s="57"/>
      <c r="AQ55" s="1"/>
    </row>
    <row r="56" spans="1:44" ht="15.6">
      <c r="A56" s="164">
        <f t="shared" si="12"/>
        <v>22</v>
      </c>
      <c r="B56" s="79">
        <f>+'Ark1'!C383</f>
        <v>2023</v>
      </c>
      <c r="C56" s="79">
        <f>+'Ark1'!J383</f>
        <v>629</v>
      </c>
      <c r="D56" s="80" t="str">
        <f>VLOOKUP(C56,RNR!$A$1:$B$25,2)</f>
        <v>Bø</v>
      </c>
      <c r="E56" s="79">
        <f>+IF(G56=0,"",'Ark1'!Q383)</f>
        <v>7</v>
      </c>
      <c r="F56" s="79"/>
      <c r="G56" s="82">
        <f>+'Ark1'!R383</f>
        <v>9</v>
      </c>
      <c r="H56" s="79"/>
      <c r="I56" s="182">
        <f>+IF(G56=0,"",'Ark1'!AG383)</f>
        <v>0.17337699865151221</v>
      </c>
      <c r="J56" s="160"/>
      <c r="K56" s="182">
        <f>+'Ark1'!AH383</f>
        <v>0.13169854468532077</v>
      </c>
      <c r="L56" s="97"/>
      <c r="M56" s="210">
        <f>+'Ark1'!AI383</f>
        <v>0</v>
      </c>
      <c r="N56" s="214"/>
      <c r="O56" s="81">
        <f>+'Ark1'!S383</f>
        <v>8.3333333333333357</v>
      </c>
      <c r="P56" s="79"/>
      <c r="Q56" s="120"/>
      <c r="R56" s="305" t="str">
        <f>+IF(M56=0,"",'Ark1'!AJ383)</f>
        <v/>
      </c>
      <c r="S56" s="45"/>
      <c r="T56" s="305" t="str">
        <f>+IF(M56=0,"",'Ark1'!AK383)</f>
        <v/>
      </c>
      <c r="U56" s="120"/>
      <c r="V56" s="81">
        <f>+'Ark1'!T383</f>
        <v>6</v>
      </c>
      <c r="W56" s="79"/>
      <c r="X56" s="160">
        <f>+'Ark1'!U383</f>
        <v>31.977777777777781</v>
      </c>
      <c r="Y56" s="160"/>
      <c r="Z56" s="71"/>
      <c r="AA56" s="82">
        <f>+IF(G56=0,"",'Ark1'!W383)</f>
        <v>0</v>
      </c>
      <c r="AB56" s="73"/>
      <c r="AC56" s="82">
        <f>+IF(G56=0,"",'Ark1'!X383)</f>
        <v>100</v>
      </c>
      <c r="AD56" s="82">
        <f>+IF(G56=0,"",'Ark1'!Y383)</f>
        <v>77.777777777777771</v>
      </c>
      <c r="AE56" s="82">
        <f>+IF(G56=0,"",'Ark1'!Z383)</f>
        <v>44.44444444444445</v>
      </c>
      <c r="AF56" s="73"/>
      <c r="AG56" s="160">
        <f>+IF(G56=0,"",'Ark1'!AA383)</f>
        <v>7.6887764924347648</v>
      </c>
      <c r="AH56" s="81">
        <f>+IF(G56=0,"",'Ark1'!AB383)</f>
        <v>0.66666666666665708</v>
      </c>
      <c r="AI56" s="81">
        <f>+IF(G56=0,"",'Ark1'!AC383)</f>
        <v>1.333333333333333</v>
      </c>
      <c r="AJ56" s="51"/>
      <c r="AK56" s="81">
        <f t="shared" si="10"/>
        <v>3.8373333333333326</v>
      </c>
      <c r="AL56" s="82">
        <f t="shared" si="11"/>
        <v>1.2857142857142858</v>
      </c>
      <c r="AM56" s="45"/>
      <c r="AN56" s="4"/>
      <c r="AO56" s="57"/>
      <c r="AP56" s="57"/>
      <c r="AQ56" s="1"/>
      <c r="AR56" s="4"/>
    </row>
    <row r="57" spans="1:44" ht="15.6">
      <c r="A57" s="164">
        <f t="shared" si="12"/>
        <v>23</v>
      </c>
      <c r="B57" s="79">
        <f>+'Ark1'!C384</f>
        <v>2023</v>
      </c>
      <c r="C57" s="79">
        <f>+'Ark1'!J384</f>
        <v>643</v>
      </c>
      <c r="D57" s="80" t="str">
        <f>VLOOKUP(C57,RNR!$A$1:$B$25,2)</f>
        <v>Bjerka</v>
      </c>
      <c r="E57" s="79">
        <f>+IF(G57=0,"",'Ark1'!Q384)</f>
        <v>143</v>
      </c>
      <c r="F57" s="79"/>
      <c r="G57" s="82">
        <f>+'Ark1'!R384</f>
        <v>243</v>
      </c>
      <c r="H57" s="79"/>
      <c r="I57" s="182">
        <f>+IF(G57=0,"",'Ark1'!AG384)</f>
        <v>4.6811789635908285</v>
      </c>
      <c r="J57" s="160"/>
      <c r="K57" s="182">
        <f>+'Ark1'!AH384</f>
        <v>4.3362134801377046</v>
      </c>
      <c r="L57" s="97"/>
      <c r="M57" s="210">
        <f>+'Ark1'!AI384</f>
        <v>0</v>
      </c>
      <c r="N57" s="214"/>
      <c r="O57" s="81">
        <f>+'Ark1'!S384</f>
        <v>7.3744855967078209</v>
      </c>
      <c r="P57" s="79"/>
      <c r="Q57" s="120"/>
      <c r="R57" s="305" t="str">
        <f>+IF(M57=0,"",'Ark1'!AJ384)</f>
        <v/>
      </c>
      <c r="S57" s="45"/>
      <c r="T57" s="305" t="str">
        <f>+IF(M57=0,"",'Ark1'!AK384)</f>
        <v/>
      </c>
      <c r="U57" s="120"/>
      <c r="V57" s="81">
        <f>+'Ark1'!T384</f>
        <v>6.6995884773662571</v>
      </c>
      <c r="W57" s="79"/>
      <c r="X57" s="160">
        <f>+'Ark1'!U384</f>
        <v>38.995473251028805</v>
      </c>
      <c r="Y57" s="160"/>
      <c r="Z57" s="71"/>
      <c r="AA57" s="82">
        <f>+IF(G57=0,"",'Ark1'!W384)</f>
        <v>19.753086419753089</v>
      </c>
      <c r="AB57" s="73"/>
      <c r="AC57" s="82">
        <f>+IF(G57=0,"",'Ark1'!X384)</f>
        <v>98.353909465020607</v>
      </c>
      <c r="AD57" s="82">
        <f>+IF(G57=0,"",'Ark1'!Y384)</f>
        <v>92.181069958847758</v>
      </c>
      <c r="AE57" s="82">
        <f>+IF(G57=0,"",'Ark1'!Z384)</f>
        <v>63.374485596707821</v>
      </c>
      <c r="AF57" s="73"/>
      <c r="AG57" s="160">
        <f>+IF(G57=0,"",'Ark1'!AA384)</f>
        <v>11.51407887893579</v>
      </c>
      <c r="AH57" s="81">
        <f>+IF(G57=0,"",'Ark1'!AB384)</f>
        <v>2.1611247364129071</v>
      </c>
      <c r="AI57" s="81">
        <f>+IF(G57=0,"",'Ark1'!AC384)</f>
        <v>1.9700117595351372</v>
      </c>
      <c r="AJ57" s="51"/>
      <c r="AK57" s="81">
        <f t="shared" si="10"/>
        <v>5.2878906249999984</v>
      </c>
      <c r="AL57" s="82">
        <f t="shared" si="11"/>
        <v>1.6993006993006994</v>
      </c>
      <c r="AM57" s="45"/>
      <c r="AN57" s="4"/>
      <c r="AO57" s="57"/>
      <c r="AP57" s="57"/>
      <c r="AQ57" s="1"/>
      <c r="AR57" s="4"/>
    </row>
    <row r="58" spans="1:44" ht="15.6">
      <c r="A58" s="164">
        <f t="shared" si="12"/>
        <v>24</v>
      </c>
      <c r="B58" s="79">
        <f>+'Ark1'!C385</f>
        <v>2023</v>
      </c>
      <c r="C58" s="79">
        <f>+'Ark1'!J385</f>
        <v>704</v>
      </c>
      <c r="D58" s="80" t="str">
        <f>VLOOKUP(C58,RNR!$A$1:$B$25,2)</f>
        <v>Øre Vilt</v>
      </c>
      <c r="E58" s="79" t="str">
        <f>+IF(G58=0,"",'Ark1'!Q385)</f>
        <v/>
      </c>
      <c r="F58" s="79"/>
      <c r="G58" s="82">
        <f>+'Ark1'!R385</f>
        <v>0</v>
      </c>
      <c r="H58" s="79"/>
      <c r="I58" s="182" t="str">
        <f>+IF(G58=0,"",'Ark1'!AG385)</f>
        <v/>
      </c>
      <c r="J58" s="160"/>
      <c r="K58" s="182">
        <f>+'Ark1'!AH385</f>
        <v>0</v>
      </c>
      <c r="L58" s="97"/>
      <c r="M58" s="210">
        <f>+'Ark1'!AI385</f>
        <v>0</v>
      </c>
      <c r="N58" s="214"/>
      <c r="O58" s="81">
        <f>+'Ark1'!S385</f>
        <v>0</v>
      </c>
      <c r="P58" s="79"/>
      <c r="Q58" s="120"/>
      <c r="R58" s="305" t="str">
        <f>+IF(M58=0,"",'Ark1'!AJ385)</f>
        <v/>
      </c>
      <c r="S58" s="45"/>
      <c r="T58" s="305" t="str">
        <f>+IF(M58=0,"",'Ark1'!AK385)</f>
        <v/>
      </c>
      <c r="U58" s="120"/>
      <c r="V58" s="81">
        <f>+'Ark1'!T385</f>
        <v>0</v>
      </c>
      <c r="W58" s="79"/>
      <c r="X58" s="160">
        <f>+'Ark1'!U385</f>
        <v>0</v>
      </c>
      <c r="Y58" s="160"/>
      <c r="Z58" s="71"/>
      <c r="AA58" s="82" t="str">
        <f>+IF(G58=0,"",'Ark1'!W385)</f>
        <v/>
      </c>
      <c r="AB58" s="73"/>
      <c r="AC58" s="82" t="str">
        <f>+IF(G58=0,"",'Ark1'!X385)</f>
        <v/>
      </c>
      <c r="AD58" s="82" t="str">
        <f>+IF(G58=0,"",'Ark1'!Y385)</f>
        <v/>
      </c>
      <c r="AE58" s="82" t="str">
        <f>+IF(G58=0,"",'Ark1'!Z385)</f>
        <v/>
      </c>
      <c r="AF58" s="73"/>
      <c r="AG58" s="160" t="str">
        <f>+IF(G58=0,"",'Ark1'!AA385)</f>
        <v/>
      </c>
      <c r="AH58" s="81" t="str">
        <f>+IF(G58=0,"",'Ark1'!AB385)</f>
        <v/>
      </c>
      <c r="AI58" s="81" t="str">
        <f>+IF(G58=0,"",'Ark1'!AC385)</f>
        <v/>
      </c>
      <c r="AJ58" s="51"/>
      <c r="AK58" s="81" t="str">
        <f t="shared" si="10"/>
        <v/>
      </c>
      <c r="AL58" s="82" t="str">
        <f t="shared" si="11"/>
        <v/>
      </c>
      <c r="AM58" s="45"/>
      <c r="AN58" s="4"/>
      <c r="AO58" s="57"/>
      <c r="AP58" s="57"/>
      <c r="AQ58" s="1"/>
      <c r="AR58" s="5"/>
    </row>
    <row r="59" spans="1:44" ht="15.6">
      <c r="A59" s="164">
        <f t="shared" si="12"/>
        <v>25</v>
      </c>
      <c r="B59" s="79">
        <f>+'Ark1'!C386</f>
        <v>2023</v>
      </c>
      <c r="C59" s="79">
        <f>+'Ark1'!J386</f>
        <v>802</v>
      </c>
      <c r="D59" s="80" t="str">
        <f>VLOOKUP(C59,RNR!$A$1:$B$25,2)</f>
        <v>Karasjok</v>
      </c>
      <c r="E59" s="79">
        <f>+IF(G59=0,"",'Ark1'!Q386)</f>
        <v>19</v>
      </c>
      <c r="F59" s="79"/>
      <c r="G59" s="82">
        <f>+'Ark1'!R386</f>
        <v>43</v>
      </c>
      <c r="H59" s="79"/>
      <c r="I59" s="182">
        <f>+IF(G59=0,"",'Ark1'!AG386)</f>
        <v>0.82835677133500285</v>
      </c>
      <c r="J59" s="160"/>
      <c r="K59" s="182">
        <f>+'Ark1'!AH386</f>
        <v>0.81114954937178485</v>
      </c>
      <c r="L59" s="97"/>
      <c r="M59" s="210">
        <f>+'Ark1'!AI386</f>
        <v>43</v>
      </c>
      <c r="N59" s="214"/>
      <c r="O59" s="81">
        <f>+'Ark1'!S386</f>
        <v>8.2325581395348841</v>
      </c>
      <c r="P59" s="79"/>
      <c r="Q59" s="120"/>
      <c r="R59" s="305">
        <f>+IF(M59=0,"",'Ark1'!AJ386)</f>
        <v>118.87209302325584</v>
      </c>
      <c r="S59" s="45"/>
      <c r="T59" s="305">
        <f>+IF(M59=0,"",'Ark1'!AK386)</f>
        <v>24.420519498339296</v>
      </c>
      <c r="U59" s="120"/>
      <c r="V59" s="81">
        <f>+'Ark1'!T386</f>
        <v>7</v>
      </c>
      <c r="W59" s="79"/>
      <c r="X59" s="160">
        <f>+'Ark1'!U386</f>
        <v>41.223255813953472</v>
      </c>
      <c r="Y59" s="160"/>
      <c r="Z59" s="71"/>
      <c r="AA59" s="82">
        <f>+IF(G59=0,"",'Ark1'!W386)</f>
        <v>27.906976744186039</v>
      </c>
      <c r="AB59" s="73"/>
      <c r="AC59" s="82">
        <f>+IF(G59=0,"",'Ark1'!X386)</f>
        <v>100</v>
      </c>
      <c r="AD59" s="82">
        <f>+IF(G59=0,"",'Ark1'!Y386)</f>
        <v>100</v>
      </c>
      <c r="AE59" s="82">
        <f>+IF(G59=0,"",'Ark1'!Z386)</f>
        <v>74.418604651162795</v>
      </c>
      <c r="AF59" s="73"/>
      <c r="AG59" s="160">
        <f>+IF(G59=0,"",'Ark1'!AA386)</f>
        <v>8.5138420045679606</v>
      </c>
      <c r="AH59" s="81">
        <f>+IF(G59=0,"",'Ark1'!AB386)</f>
        <v>1.5071489996297316</v>
      </c>
      <c r="AI59" s="81">
        <f>+IF(G59=0,"",'Ark1'!AC386)</f>
        <v>2.4871764134511873</v>
      </c>
      <c r="AJ59" s="51"/>
      <c r="AK59" s="81">
        <f t="shared" si="10"/>
        <v>5.0073446327683593</v>
      </c>
      <c r="AL59" s="82">
        <f t="shared" si="11"/>
        <v>2.263157894736842</v>
      </c>
      <c r="AM59" s="45"/>
      <c r="AN59" s="4"/>
      <c r="AO59" s="57"/>
      <c r="AP59" s="57"/>
      <c r="AQ59" s="1"/>
      <c r="AR59" s="5"/>
    </row>
    <row r="60" spans="1:44" ht="15.6">
      <c r="A60" s="164"/>
      <c r="B60" s="45"/>
      <c r="C60" s="45"/>
      <c r="D60" s="45"/>
      <c r="E60" s="45"/>
      <c r="F60" s="45"/>
      <c r="G60" s="45"/>
      <c r="H60" s="45"/>
      <c r="I60" s="90"/>
      <c r="J60" s="90"/>
      <c r="K60" s="90"/>
      <c r="L60" s="97"/>
      <c r="M60" s="90"/>
      <c r="N60" s="214"/>
      <c r="O60" s="45"/>
      <c r="P60" s="45"/>
      <c r="Q60" s="120"/>
      <c r="R60" s="45"/>
      <c r="S60" s="45"/>
      <c r="T60" s="45"/>
      <c r="U60" s="120"/>
      <c r="V60" s="45"/>
      <c r="W60" s="45"/>
      <c r="X60" s="90"/>
      <c r="Y60" s="90"/>
      <c r="Z60" s="71"/>
      <c r="AA60" s="71"/>
      <c r="AB60" s="73"/>
      <c r="AC60" s="45"/>
      <c r="AD60" s="45"/>
      <c r="AE60" s="71"/>
      <c r="AF60" s="73"/>
      <c r="AG60" s="90"/>
      <c r="AH60" s="45"/>
      <c r="AI60" s="45"/>
      <c r="AJ60" s="51"/>
      <c r="AK60" s="45"/>
      <c r="AL60" s="71"/>
      <c r="AM60" s="45"/>
      <c r="AN60" s="4"/>
      <c r="AO60" s="57"/>
      <c r="AP60" s="57"/>
      <c r="AQ60" s="1"/>
      <c r="AR60" s="5"/>
    </row>
    <row r="61" spans="1:44" ht="15.6">
      <c r="A61" s="164"/>
      <c r="B61" s="45"/>
      <c r="C61" s="45"/>
      <c r="D61" s="45"/>
      <c r="E61" s="45"/>
      <c r="F61" s="45"/>
      <c r="G61" s="45"/>
      <c r="H61" s="45"/>
      <c r="I61" s="90"/>
      <c r="J61" s="90"/>
      <c r="K61" s="90"/>
      <c r="L61" s="90"/>
      <c r="M61" s="90"/>
      <c r="N61" s="90"/>
      <c r="O61" s="45"/>
      <c r="P61" s="45"/>
      <c r="Q61" s="45"/>
      <c r="R61" s="45"/>
      <c r="S61" s="45"/>
      <c r="T61" s="45"/>
      <c r="U61" s="45"/>
      <c r="V61" s="45"/>
      <c r="W61" s="45"/>
      <c r="X61" s="90"/>
      <c r="Y61" s="90"/>
      <c r="Z61" s="71"/>
      <c r="AA61" s="71"/>
      <c r="AB61" s="73"/>
      <c r="AC61" s="45"/>
      <c r="AD61" s="45"/>
      <c r="AE61" s="71"/>
      <c r="AF61" s="71"/>
      <c r="AG61" s="90"/>
      <c r="AH61" s="45"/>
      <c r="AI61" s="45"/>
      <c r="AJ61" s="51"/>
      <c r="AK61" s="45"/>
      <c r="AL61" s="71"/>
      <c r="AM61" s="45"/>
      <c r="AN61" s="4"/>
      <c r="AO61" s="57"/>
      <c r="AP61" s="57"/>
      <c r="AQ61" s="1"/>
      <c r="AR61" s="5"/>
    </row>
    <row r="62" spans="1:44" ht="15.6">
      <c r="A62"/>
      <c r="V62" s="3"/>
      <c r="W62" s="3"/>
      <c r="X62" s="57"/>
      <c r="Y62" s="57"/>
      <c r="Z62" s="16"/>
      <c r="AA62" s="16"/>
      <c r="AB62" s="16"/>
      <c r="AC62" s="16"/>
      <c r="AD62" s="3"/>
      <c r="AE62" s="16"/>
      <c r="AF62" s="16"/>
      <c r="AG62" s="57"/>
      <c r="AI62" s="3"/>
      <c r="AJ62" s="3"/>
      <c r="AK62" s="59"/>
      <c r="AM62" s="1"/>
      <c r="AN62" s="4"/>
      <c r="AO62" s="57"/>
      <c r="AP62" s="57"/>
      <c r="AQ62" s="1"/>
      <c r="AR62" s="5"/>
    </row>
    <row r="63" spans="1:44" ht="15.6">
      <c r="A63"/>
      <c r="V63" s="3"/>
      <c r="W63" s="3"/>
      <c r="X63" s="57"/>
      <c r="Y63" s="57"/>
      <c r="Z63" s="16"/>
      <c r="AA63" s="16"/>
      <c r="AB63" s="16"/>
      <c r="AC63" s="3"/>
      <c r="AD63" s="3"/>
      <c r="AE63" s="16"/>
      <c r="AF63" s="16"/>
      <c r="AG63" s="57"/>
      <c r="AI63" s="3"/>
      <c r="AJ63" s="3"/>
      <c r="AK63" s="59"/>
      <c r="AM63" s="1"/>
      <c r="AN63" s="4"/>
      <c r="AO63" s="57"/>
      <c r="AP63" s="57"/>
      <c r="AQ63" s="1"/>
      <c r="AR63" s="5"/>
    </row>
    <row r="64" spans="1:44" ht="15.6">
      <c r="A64"/>
      <c r="V64" s="3"/>
      <c r="W64" s="3"/>
      <c r="X64" s="57"/>
      <c r="Y64" s="57"/>
      <c r="Z64" s="16"/>
      <c r="AA64" s="16"/>
      <c r="AB64" s="16"/>
      <c r="AC64" s="3"/>
      <c r="AD64" s="3"/>
      <c r="AE64" s="16"/>
      <c r="AF64" s="16"/>
      <c r="AG64" s="57"/>
      <c r="AI64" s="3"/>
      <c r="AJ64" s="3"/>
      <c r="AK64" s="59"/>
      <c r="AM64" s="1"/>
      <c r="AN64" s="4"/>
      <c r="AO64" s="57"/>
      <c r="AP64" s="57"/>
      <c r="AQ64" s="1"/>
      <c r="AR64" s="5"/>
    </row>
    <row r="65" spans="1:59" ht="15.6">
      <c r="A65"/>
      <c r="V65" s="3"/>
      <c r="W65" s="3"/>
      <c r="X65" s="57"/>
      <c r="Y65" s="57"/>
      <c r="Z65" s="16"/>
      <c r="AA65" s="16"/>
      <c r="AB65" s="16"/>
      <c r="AC65" s="3"/>
      <c r="AD65" s="3"/>
      <c r="AE65" s="16"/>
      <c r="AF65" s="16"/>
      <c r="AG65" s="57"/>
      <c r="AI65" s="3"/>
      <c r="AJ65" s="3"/>
      <c r="AK65" s="59"/>
      <c r="AM65" s="1"/>
      <c r="AN65" s="4"/>
      <c r="AO65" s="57"/>
      <c r="AP65" s="57"/>
      <c r="AQ65" s="1"/>
      <c r="AR65" s="5"/>
    </row>
    <row r="66" spans="1:59" ht="15.6">
      <c r="A66"/>
      <c r="V66" s="3"/>
      <c r="W66" s="3"/>
      <c r="X66" s="57"/>
      <c r="Y66" s="57"/>
      <c r="Z66" s="16"/>
      <c r="AA66" s="16"/>
      <c r="AB66" s="16"/>
      <c r="AC66" s="3"/>
      <c r="AD66" s="3"/>
      <c r="AE66" s="16"/>
      <c r="AF66" s="16"/>
      <c r="AG66" s="57"/>
      <c r="AI66" s="3"/>
      <c r="AJ66" s="3"/>
      <c r="AK66" s="59"/>
      <c r="AM66" s="1"/>
      <c r="AN66" s="4"/>
      <c r="AO66" s="57"/>
      <c r="AP66" s="57"/>
      <c r="AQ66" s="1"/>
      <c r="AR66" s="5"/>
    </row>
    <row r="67" spans="1:59" ht="15.6">
      <c r="A67"/>
      <c r="V67" s="3"/>
      <c r="W67" s="3"/>
      <c r="X67" s="57"/>
      <c r="Y67" s="57"/>
      <c r="Z67" s="16"/>
      <c r="AA67" s="16"/>
      <c r="AB67" s="16"/>
      <c r="AC67" s="3"/>
      <c r="AD67" s="3"/>
      <c r="AE67" s="16"/>
      <c r="AF67" s="16"/>
      <c r="AG67" s="57"/>
      <c r="AI67" s="3"/>
      <c r="AJ67" s="3"/>
      <c r="AK67" s="59"/>
      <c r="AM67" s="1"/>
      <c r="AN67" s="4"/>
      <c r="AO67" s="57"/>
      <c r="AP67" s="57"/>
      <c r="AQ67" s="1"/>
      <c r="AR67" s="5"/>
    </row>
    <row r="68" spans="1:59" ht="15.6">
      <c r="A68"/>
      <c r="V68" s="3"/>
      <c r="W68" s="3"/>
      <c r="X68" s="57"/>
      <c r="Y68" s="57"/>
      <c r="Z68" s="16"/>
      <c r="AA68" s="16"/>
      <c r="AB68" s="16"/>
      <c r="AC68" s="3"/>
      <c r="AD68" s="3"/>
      <c r="AE68" s="16"/>
      <c r="AF68" s="16"/>
      <c r="AG68" s="57"/>
      <c r="AI68" s="3"/>
      <c r="AJ68" s="3"/>
      <c r="AK68" s="59"/>
      <c r="AM68" s="1"/>
      <c r="AN68" s="4"/>
      <c r="AO68" s="57"/>
      <c r="AP68" s="57"/>
      <c r="AQ68" s="1"/>
      <c r="AR68" s="5"/>
    </row>
    <row r="69" spans="1:59" ht="15.6">
      <c r="A69"/>
      <c r="V69" s="3"/>
      <c r="W69" s="3"/>
      <c r="X69" s="57"/>
      <c r="Y69" s="57"/>
      <c r="Z69" s="16"/>
      <c r="AA69" s="16"/>
      <c r="AB69" s="16"/>
      <c r="AC69" s="3"/>
      <c r="AD69" s="3"/>
      <c r="AE69" s="16"/>
      <c r="AF69" s="16"/>
      <c r="AG69" s="57"/>
      <c r="AI69" s="3"/>
      <c r="AJ69" s="3"/>
      <c r="AK69" s="59"/>
      <c r="AM69" s="1"/>
      <c r="AN69" s="4"/>
      <c r="AO69" s="57"/>
      <c r="AP69" s="57"/>
      <c r="AQ69" s="1"/>
      <c r="AR69" s="5"/>
    </row>
    <row r="70" spans="1:59" ht="15.6">
      <c r="A70"/>
      <c r="V70" s="3"/>
      <c r="W70" s="3"/>
      <c r="X70" s="57"/>
      <c r="Y70" s="57"/>
      <c r="Z70" s="16"/>
      <c r="AA70" s="16"/>
      <c r="AB70" s="16"/>
      <c r="AC70" s="3"/>
      <c r="AD70" s="3"/>
      <c r="AE70" s="16"/>
      <c r="AF70" s="16"/>
      <c r="AG70" s="57"/>
      <c r="AI70" s="3"/>
      <c r="AJ70" s="3"/>
      <c r="AK70" s="59"/>
      <c r="AM70" s="1"/>
      <c r="AN70" s="4"/>
      <c r="AO70" s="57"/>
      <c r="AP70" s="57"/>
      <c r="AQ70" s="1"/>
      <c r="AR70" s="5"/>
    </row>
    <row r="71" spans="1:59" ht="15.6">
      <c r="A71"/>
      <c r="V71" s="3"/>
      <c r="W71" s="3"/>
      <c r="X71" s="57"/>
      <c r="Y71" s="57"/>
      <c r="Z71" s="16"/>
      <c r="AA71" s="16"/>
      <c r="AB71" s="16"/>
      <c r="AC71" s="3"/>
      <c r="AD71" s="3"/>
      <c r="AE71" s="16"/>
      <c r="AF71" s="16"/>
      <c r="AG71" s="57"/>
      <c r="AI71" s="3"/>
      <c r="AJ71" s="3"/>
      <c r="AK71" s="59"/>
      <c r="AM71" s="1"/>
      <c r="AN71" s="1"/>
      <c r="AO71" s="57"/>
      <c r="AP71" s="57"/>
      <c r="AQ71" s="1"/>
      <c r="AR71" s="5"/>
    </row>
    <row r="72" spans="1:59" ht="15.6">
      <c r="V72" s="3"/>
      <c r="W72" s="3"/>
      <c r="X72" s="57"/>
      <c r="Y72" s="57"/>
      <c r="Z72" s="16"/>
      <c r="AA72" s="16"/>
      <c r="AB72" s="16"/>
      <c r="AC72" s="3"/>
      <c r="AD72" s="3"/>
      <c r="AE72" s="16"/>
      <c r="AF72" s="16"/>
      <c r="AG72" s="57"/>
      <c r="AI72" s="3"/>
      <c r="AJ72" s="3"/>
      <c r="AK72" s="59"/>
      <c r="AM72" s="1"/>
      <c r="AN72" s="1"/>
      <c r="AO72" s="57"/>
      <c r="AP72" s="57"/>
      <c r="AQ72" s="1"/>
      <c r="AR72" s="1"/>
      <c r="AS72" s="1"/>
      <c r="AT72" s="1"/>
      <c r="AU72" s="1"/>
      <c r="AV72" s="1"/>
      <c r="AW72" s="1"/>
      <c r="AX72" s="1"/>
      <c r="AY72" s="1"/>
      <c r="AZ72" s="13"/>
      <c r="BA72" s="13"/>
      <c r="BB72" s="13"/>
      <c r="BC72" s="13"/>
      <c r="BD72" s="5"/>
      <c r="BE72" s="5"/>
    </row>
    <row r="73" spans="1:59" ht="15.6">
      <c r="V73" s="3"/>
      <c r="W73" s="3"/>
      <c r="X73" s="57"/>
      <c r="Y73" s="57"/>
      <c r="Z73" s="16"/>
      <c r="AA73" s="16"/>
      <c r="AB73" s="16"/>
      <c r="AC73" s="3"/>
      <c r="AD73" s="3"/>
      <c r="AE73" s="16"/>
      <c r="AF73" s="16"/>
      <c r="AG73" s="57"/>
      <c r="AI73" s="3"/>
      <c r="AJ73" s="3"/>
      <c r="AK73" s="59"/>
      <c r="AM73" s="1"/>
      <c r="AN73" s="1"/>
      <c r="AO73" s="57"/>
      <c r="AP73" s="57"/>
      <c r="AQ73" s="1"/>
      <c r="AR73" s="1"/>
      <c r="AS73" s="1"/>
      <c r="AT73" s="1"/>
      <c r="AU73" s="1"/>
      <c r="AV73" s="1"/>
      <c r="AW73" s="1"/>
      <c r="AX73" s="1"/>
      <c r="AY73" s="1"/>
      <c r="AZ73" s="13"/>
      <c r="BA73" s="13"/>
      <c r="BB73" s="13"/>
      <c r="BC73" s="13"/>
      <c r="BD73" s="5"/>
      <c r="BE73" s="5"/>
    </row>
    <row r="74" spans="1:59" ht="15.6">
      <c r="V74" s="3"/>
      <c r="W74" s="3"/>
      <c r="X74" s="57"/>
      <c r="Y74" s="57"/>
      <c r="Z74" s="16"/>
      <c r="AA74" s="16"/>
      <c r="AB74" s="16"/>
      <c r="AC74" s="3"/>
      <c r="AD74" s="3"/>
      <c r="AE74" s="16"/>
      <c r="AF74" s="16"/>
      <c r="AG74" s="57"/>
      <c r="AI74" s="3"/>
      <c r="AJ74" s="3"/>
      <c r="AK74" s="59"/>
      <c r="AM74" s="1"/>
      <c r="AN74" s="1"/>
      <c r="AO74" s="57"/>
      <c r="AP74" s="57"/>
      <c r="AQ74" s="1"/>
      <c r="AR74" s="1"/>
      <c r="AS74" s="1"/>
      <c r="AT74" s="1"/>
      <c r="AU74" s="1"/>
      <c r="AV74" s="1"/>
      <c r="AW74" s="1"/>
      <c r="AX74" s="1"/>
      <c r="AY74" s="1"/>
      <c r="AZ74" s="13"/>
      <c r="BA74" s="13"/>
      <c r="BB74" s="13"/>
      <c r="BC74" s="13"/>
      <c r="BD74" s="5"/>
      <c r="BE74" s="5"/>
    </row>
    <row r="75" spans="1:59" ht="15.6">
      <c r="V75" s="3"/>
      <c r="W75" s="3"/>
      <c r="X75" s="57"/>
      <c r="Y75" s="57"/>
      <c r="Z75" s="16"/>
      <c r="AA75" s="16"/>
      <c r="AB75" s="16"/>
      <c r="AC75" s="3"/>
      <c r="AD75" s="3"/>
      <c r="AE75" s="16"/>
      <c r="AF75" s="16"/>
      <c r="AG75" s="57"/>
      <c r="AI75" s="3"/>
      <c r="AJ75" s="3"/>
      <c r="AK75" s="59"/>
      <c r="AM75" s="1"/>
      <c r="AN75" s="1"/>
      <c r="AO75" s="57"/>
      <c r="AP75" s="57"/>
      <c r="AQ75" s="1"/>
      <c r="AR75" s="1"/>
      <c r="AS75" s="1"/>
      <c r="AT75" s="1"/>
      <c r="AU75" s="1"/>
      <c r="AV75" s="1"/>
      <c r="AW75" s="1"/>
      <c r="AX75" s="1"/>
      <c r="AY75" s="1"/>
      <c r="AZ75" s="13"/>
      <c r="BA75" s="13"/>
      <c r="BB75" s="13"/>
      <c r="BC75" s="13"/>
      <c r="BD75" s="5"/>
      <c r="BE75" s="5"/>
    </row>
    <row r="76" spans="1:59" ht="15.6">
      <c r="V76" s="3"/>
      <c r="W76" s="3"/>
      <c r="X76" s="57"/>
      <c r="Y76" s="57"/>
      <c r="Z76" s="16"/>
      <c r="AA76" s="16"/>
      <c r="AB76" s="16"/>
      <c r="AC76" s="3"/>
      <c r="AD76" s="3"/>
      <c r="AE76" s="16"/>
      <c r="AF76" s="16"/>
      <c r="AG76" s="57"/>
      <c r="AI76" s="3"/>
      <c r="AJ76" s="3"/>
      <c r="AK76" s="59"/>
      <c r="AM76" s="1"/>
      <c r="AN76" s="1"/>
      <c r="AO76" s="57"/>
      <c r="AP76" s="57"/>
      <c r="AQ76" s="1"/>
      <c r="AR76" s="1"/>
      <c r="AS76" s="1"/>
      <c r="AT76" s="1"/>
      <c r="AU76" s="1"/>
      <c r="AV76" s="1"/>
      <c r="AW76" s="1"/>
      <c r="AX76" s="1"/>
      <c r="AY76" s="1"/>
      <c r="AZ76" s="13"/>
      <c r="BA76" s="13"/>
      <c r="BB76" s="13"/>
      <c r="BC76" s="13"/>
      <c r="BD76" s="5"/>
      <c r="BE76" s="5"/>
    </row>
    <row r="77" spans="1:59" ht="15.6">
      <c r="V77" s="3"/>
      <c r="W77" s="3"/>
      <c r="X77" s="57"/>
      <c r="Y77" s="57"/>
      <c r="Z77" s="16"/>
      <c r="AA77" s="16"/>
      <c r="AB77" s="16"/>
      <c r="AC77" s="3"/>
      <c r="AD77" s="3"/>
      <c r="AE77" s="16"/>
      <c r="AF77" s="16"/>
      <c r="AG77" s="57"/>
      <c r="AI77" s="3"/>
      <c r="AJ77" s="3"/>
      <c r="AK77" s="59"/>
      <c r="AM77" s="1"/>
      <c r="AN77" s="1"/>
      <c r="AO77" s="57"/>
      <c r="AP77" s="57"/>
      <c r="AQ77" s="1"/>
      <c r="AR77" s="1"/>
      <c r="AS77" s="1"/>
      <c r="AT77" s="1"/>
      <c r="AU77" s="1"/>
      <c r="AV77" s="1"/>
      <c r="AW77" s="1"/>
      <c r="AX77" s="1"/>
      <c r="AY77" s="1"/>
      <c r="AZ77" s="5"/>
      <c r="BA77" s="5"/>
      <c r="BB77" s="5"/>
      <c r="BC77" s="5"/>
      <c r="BD77" s="5"/>
      <c r="BE77" s="5"/>
    </row>
    <row r="78" spans="1:59" ht="15.6">
      <c r="V78" s="3"/>
      <c r="W78" s="3"/>
      <c r="X78" s="57"/>
      <c r="Y78" s="57"/>
      <c r="Z78" s="16"/>
      <c r="AA78" s="16"/>
      <c r="AB78" s="16"/>
      <c r="AC78" s="3"/>
      <c r="AD78" s="3"/>
      <c r="AE78" s="16"/>
      <c r="AF78" s="16"/>
      <c r="AG78" s="57"/>
      <c r="AI78" s="3"/>
      <c r="AJ78" s="3"/>
      <c r="AK78" s="59"/>
      <c r="AM78" s="1"/>
      <c r="AN78" s="1"/>
      <c r="AO78" s="57"/>
      <c r="AP78" s="57"/>
      <c r="AQ78" s="1"/>
      <c r="AR78" s="1"/>
      <c r="AS78" s="1"/>
      <c r="AT78" s="1"/>
      <c r="AU78" s="1"/>
      <c r="AV78" s="1"/>
      <c r="AW78" s="1"/>
      <c r="AX78" s="1"/>
      <c r="AY78" s="1"/>
      <c r="BC78" s="2"/>
      <c r="BD78" s="13"/>
    </row>
    <row r="79" spans="1:59" ht="15.6">
      <c r="V79" s="3"/>
      <c r="W79" s="3"/>
      <c r="X79" s="57"/>
      <c r="Y79" s="57"/>
      <c r="Z79" s="16"/>
      <c r="AA79" s="16"/>
      <c r="AB79" s="16"/>
      <c r="AC79" s="3"/>
      <c r="AD79" s="3"/>
      <c r="AE79" s="16"/>
      <c r="AF79" s="16"/>
      <c r="AG79" s="57"/>
      <c r="AI79" s="3"/>
      <c r="AJ79" s="3"/>
      <c r="AK79" s="59"/>
      <c r="AM79" s="1"/>
      <c r="AN79" s="1"/>
      <c r="AO79" s="57"/>
      <c r="AP79" s="57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C79" s="4"/>
      <c r="BD79" s="5"/>
      <c r="BE79" s="5"/>
      <c r="BG79" s="5"/>
    </row>
    <row r="80" spans="1:59">
      <c r="V80" s="3"/>
      <c r="W80" s="3"/>
      <c r="X80" s="57"/>
      <c r="Y80" s="57"/>
      <c r="Z80" s="16"/>
      <c r="AA80" s="16"/>
      <c r="AB80" s="16"/>
      <c r="AC80" s="3"/>
      <c r="AD80" s="3"/>
      <c r="AE80" s="16"/>
      <c r="AF80" s="16"/>
      <c r="AG80" s="57"/>
      <c r="AI80" s="3"/>
      <c r="AJ80" s="3"/>
      <c r="AK80" s="59"/>
      <c r="AM80" s="1"/>
      <c r="AN80" s="1"/>
      <c r="AO80" s="57"/>
      <c r="AP80" s="57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C80" s="4"/>
      <c r="BD80" s="13"/>
    </row>
    <row r="81" spans="22:59">
      <c r="V81" s="3"/>
      <c r="W81" s="3"/>
      <c r="X81" s="57"/>
      <c r="Y81" s="57"/>
      <c r="Z81" s="16"/>
      <c r="AA81" s="16"/>
      <c r="AB81" s="16"/>
      <c r="AC81" s="3"/>
      <c r="AD81" s="3"/>
      <c r="AE81" s="16"/>
      <c r="AF81" s="16"/>
      <c r="AG81" s="57"/>
      <c r="AI81" s="3"/>
      <c r="AJ81" s="3"/>
      <c r="AK81" s="59"/>
      <c r="AM81" s="1"/>
      <c r="AN81" s="1"/>
      <c r="AO81" s="57"/>
      <c r="AP81" s="57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C81" s="4"/>
      <c r="BD81" s="13"/>
    </row>
    <row r="82" spans="22:59" ht="15.6">
      <c r="V82" s="3"/>
      <c r="W82" s="3"/>
      <c r="X82" s="57"/>
      <c r="Y82" s="57"/>
      <c r="Z82" s="16"/>
      <c r="AA82" s="16"/>
      <c r="AB82" s="16"/>
      <c r="AC82" s="3"/>
      <c r="AD82" s="3"/>
      <c r="AE82" s="16"/>
      <c r="AF82" s="16"/>
      <c r="AG82" s="57"/>
      <c r="AI82" s="3"/>
      <c r="AJ82" s="3"/>
      <c r="AK82" s="59"/>
      <c r="AM82" s="1"/>
      <c r="AN82" s="1"/>
      <c r="AO82" s="57"/>
      <c r="AP82" s="57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C82" s="4"/>
      <c r="BD82" s="5"/>
      <c r="BE82" s="5"/>
      <c r="BG82" s="2"/>
    </row>
    <row r="83" spans="22:59">
      <c r="V83" s="3"/>
      <c r="W83" s="3"/>
      <c r="X83" s="57"/>
      <c r="Y83" s="57"/>
      <c r="Z83" s="16"/>
      <c r="AA83" s="16"/>
      <c r="AB83" s="16"/>
      <c r="AC83" s="3"/>
      <c r="AD83" s="3"/>
      <c r="AE83" s="16"/>
      <c r="AF83" s="16"/>
      <c r="AG83" s="57"/>
      <c r="AI83" s="3"/>
      <c r="AJ83" s="3"/>
      <c r="AK83" s="59"/>
      <c r="AM83" s="1"/>
      <c r="AN83" s="1"/>
      <c r="AO83" s="57"/>
      <c r="AP83" s="57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C83" s="4"/>
      <c r="BD83" s="4"/>
      <c r="BE83" s="4"/>
      <c r="BF83" s="4"/>
      <c r="BG83" s="4"/>
    </row>
    <row r="84" spans="22:59" ht="15.6">
      <c r="V84" s="3"/>
      <c r="W84" s="3"/>
      <c r="X84" s="57"/>
      <c r="Y84" s="57"/>
      <c r="Z84" s="16"/>
      <c r="AA84" s="16"/>
      <c r="AB84" s="16"/>
      <c r="AC84" s="3"/>
      <c r="AD84" s="3"/>
      <c r="AE84" s="16"/>
      <c r="AF84" s="16"/>
      <c r="AG84" s="57"/>
      <c r="AI84" s="3"/>
      <c r="AJ84" s="3"/>
      <c r="AK84" s="59"/>
      <c r="AM84" s="1"/>
      <c r="AN84" s="1"/>
      <c r="AO84" s="57"/>
      <c r="AP84" s="57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C84" s="4"/>
      <c r="BD84" s="13"/>
      <c r="BE84" s="13"/>
      <c r="BF84" s="1"/>
      <c r="BG84" s="5"/>
    </row>
    <row r="85" spans="22:59" ht="15.6">
      <c r="V85" s="3"/>
      <c r="W85" s="3"/>
      <c r="X85" s="57"/>
      <c r="Y85" s="57"/>
      <c r="Z85" s="16"/>
      <c r="AA85" s="16"/>
      <c r="AB85" s="16"/>
      <c r="AC85" s="3"/>
      <c r="AD85" s="3"/>
      <c r="AE85" s="16"/>
      <c r="AF85" s="16"/>
      <c r="AG85" s="57"/>
      <c r="AI85" s="3"/>
      <c r="AJ85" s="3"/>
      <c r="AK85" s="59"/>
      <c r="AM85" s="1"/>
      <c r="AN85" s="1"/>
      <c r="AO85" s="57"/>
      <c r="AP85" s="57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C85" s="4"/>
      <c r="BD85" s="13"/>
      <c r="BE85" s="13"/>
      <c r="BF85" s="1"/>
      <c r="BG85" s="5"/>
    </row>
    <row r="86" spans="22:59" ht="15.6">
      <c r="V86" s="3"/>
      <c r="W86" s="3"/>
      <c r="X86" s="57"/>
      <c r="Y86" s="57"/>
      <c r="Z86" s="16"/>
      <c r="AA86" s="16"/>
      <c r="AB86" s="16"/>
      <c r="AC86" s="3"/>
      <c r="AD86" s="3"/>
      <c r="AE86" s="16"/>
      <c r="AF86" s="16"/>
      <c r="AG86" s="57"/>
      <c r="AI86" s="3"/>
      <c r="AJ86" s="3"/>
      <c r="AK86" s="59"/>
      <c r="AM86" s="1"/>
      <c r="AN86" s="1"/>
      <c r="AO86" s="57"/>
      <c r="AP86" s="57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C86" s="4"/>
      <c r="BD86" s="13"/>
      <c r="BE86" s="13"/>
      <c r="BF86" s="1"/>
      <c r="BG86" s="5"/>
    </row>
    <row r="87" spans="22:59" ht="15.6">
      <c r="V87" s="3"/>
      <c r="W87" s="3"/>
      <c r="X87" s="57"/>
      <c r="Y87" s="57"/>
      <c r="Z87" s="16"/>
      <c r="AA87" s="16"/>
      <c r="AB87" s="16"/>
      <c r="AC87" s="3"/>
      <c r="AD87" s="3"/>
      <c r="AE87" s="16"/>
      <c r="AF87" s="16"/>
      <c r="AG87" s="57"/>
      <c r="AI87" s="3"/>
      <c r="AJ87" s="3"/>
      <c r="AK87" s="59"/>
      <c r="AM87" s="1"/>
      <c r="AN87" s="1"/>
      <c r="AO87" s="57"/>
      <c r="AP87" s="57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C87" s="4"/>
      <c r="BD87" s="13"/>
      <c r="BE87" s="13"/>
      <c r="BF87" s="1"/>
      <c r="BG87" s="5"/>
    </row>
    <row r="88" spans="22:59" ht="15.6">
      <c r="V88" s="3"/>
      <c r="W88" s="3"/>
      <c r="X88" s="57"/>
      <c r="Y88" s="57"/>
      <c r="Z88" s="16"/>
      <c r="AA88" s="16"/>
      <c r="AB88" s="16"/>
      <c r="AC88" s="3"/>
      <c r="AD88" s="3"/>
      <c r="AE88" s="16"/>
      <c r="AF88" s="16"/>
      <c r="AG88" s="57"/>
      <c r="AI88" s="3"/>
      <c r="AJ88" s="3"/>
      <c r="AK88" s="59"/>
      <c r="AM88" s="1"/>
      <c r="AN88" s="1"/>
      <c r="AO88" s="57"/>
      <c r="AP88" s="57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C88" s="4"/>
      <c r="BD88" s="13"/>
      <c r="BE88" s="13"/>
      <c r="BF88" s="13"/>
      <c r="BG88" s="5"/>
    </row>
    <row r="89" spans="22:59" ht="15.6">
      <c r="V89" s="3"/>
      <c r="W89" s="3"/>
      <c r="X89" s="57"/>
      <c r="Y89" s="57"/>
      <c r="Z89" s="16"/>
      <c r="AA89" s="16"/>
      <c r="AB89" s="16"/>
      <c r="AC89" s="3"/>
      <c r="AD89" s="3"/>
      <c r="AE89" s="16"/>
      <c r="AF89" s="16"/>
      <c r="AG89" s="57"/>
      <c r="AI89" s="3"/>
      <c r="AJ89" s="3"/>
      <c r="AK89" s="59"/>
      <c r="AM89" s="1"/>
      <c r="AN89" s="1"/>
      <c r="AO89" s="57"/>
      <c r="AP89" s="57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C89" s="4"/>
      <c r="BD89" s="13"/>
      <c r="BE89" s="13"/>
      <c r="BF89" s="13"/>
      <c r="BG89" s="5"/>
    </row>
    <row r="90" spans="22:59" ht="15.6">
      <c r="V90" s="3"/>
      <c r="W90" s="3"/>
      <c r="X90" s="57"/>
      <c r="Y90" s="57"/>
      <c r="Z90" s="16"/>
      <c r="AA90" s="16"/>
      <c r="AB90" s="16"/>
      <c r="AC90" s="3"/>
      <c r="AD90" s="3"/>
      <c r="AE90" s="16"/>
      <c r="AF90" s="16"/>
      <c r="AG90" s="57"/>
      <c r="AI90" s="3"/>
      <c r="AJ90" s="3"/>
      <c r="AK90" s="59"/>
      <c r="AM90" s="1"/>
      <c r="AN90" s="1"/>
      <c r="AO90" s="57"/>
      <c r="AP90" s="57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C90" s="4"/>
      <c r="BD90" s="13"/>
      <c r="BE90" s="13"/>
      <c r="BF90" s="13"/>
      <c r="BG90" s="5"/>
    </row>
    <row r="91" spans="22:59" ht="15.6">
      <c r="V91" s="3"/>
      <c r="W91" s="3"/>
      <c r="X91" s="57"/>
      <c r="Y91" s="57"/>
      <c r="Z91" s="16"/>
      <c r="AA91" s="16"/>
      <c r="AB91" s="16"/>
      <c r="AC91" s="3"/>
      <c r="AD91" s="3"/>
      <c r="AE91" s="16"/>
      <c r="AF91" s="16"/>
      <c r="AG91" s="57"/>
      <c r="AI91" s="3"/>
      <c r="AJ91" s="3"/>
      <c r="AK91" s="59"/>
      <c r="AM91" s="1"/>
      <c r="AN91" s="1"/>
      <c r="AO91" s="57"/>
      <c r="AP91" s="57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C91" s="4"/>
      <c r="BD91" s="13"/>
      <c r="BE91" s="13"/>
      <c r="BF91" s="13"/>
      <c r="BG91" s="5"/>
    </row>
    <row r="92" spans="22:59" ht="15.6">
      <c r="V92" s="3"/>
      <c r="W92" s="3"/>
      <c r="X92" s="57"/>
      <c r="Y92" s="57"/>
      <c r="Z92" s="16"/>
      <c r="AA92" s="16"/>
      <c r="AB92" s="16"/>
      <c r="AC92" s="3"/>
      <c r="AD92" s="3"/>
      <c r="AE92" s="16"/>
      <c r="AF92" s="16"/>
      <c r="AG92" s="57"/>
      <c r="AI92" s="3"/>
      <c r="AJ92" s="3"/>
      <c r="AK92" s="59"/>
      <c r="AM92" s="1"/>
      <c r="AN92" s="1"/>
      <c r="AO92" s="57"/>
      <c r="AP92" s="57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C92" s="4"/>
      <c r="BD92" s="13"/>
      <c r="BE92" s="13"/>
      <c r="BF92" s="5"/>
      <c r="BG92" s="5"/>
    </row>
    <row r="93" spans="22:59" ht="15.6">
      <c r="V93" s="3"/>
      <c r="W93" s="3"/>
      <c r="X93" s="57"/>
      <c r="Y93" s="57"/>
      <c r="Z93" s="16"/>
      <c r="AA93" s="16"/>
      <c r="AB93" s="16"/>
      <c r="AC93" s="3"/>
      <c r="AD93" s="3"/>
      <c r="AE93" s="16"/>
      <c r="AF93" s="16"/>
      <c r="AG93" s="57"/>
      <c r="AI93" s="3"/>
      <c r="AJ93" s="3"/>
      <c r="AK93" s="59"/>
      <c r="AM93" s="1"/>
      <c r="AN93" s="1"/>
      <c r="AO93" s="57"/>
      <c r="AP93" s="57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C93" s="4"/>
      <c r="BD93" s="13"/>
      <c r="BE93" s="13"/>
      <c r="BF93" s="5"/>
      <c r="BG93" s="5"/>
    </row>
    <row r="94" spans="22:59" ht="15.6">
      <c r="V94" s="3"/>
      <c r="W94" s="3"/>
      <c r="X94" s="57"/>
      <c r="Y94" s="57"/>
      <c r="Z94" s="16"/>
      <c r="AA94" s="16"/>
      <c r="AB94" s="16"/>
      <c r="AC94" s="3"/>
      <c r="AD94" s="3"/>
      <c r="AE94" s="16"/>
      <c r="AF94" s="16"/>
      <c r="AG94" s="57"/>
      <c r="AI94" s="3"/>
      <c r="AJ94" s="3"/>
      <c r="AK94" s="59"/>
      <c r="AM94" s="1"/>
      <c r="AN94" s="1"/>
      <c r="AO94" s="57"/>
      <c r="AP94" s="57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C94" s="4"/>
      <c r="BD94" s="13"/>
      <c r="BE94" s="13"/>
      <c r="BF94" s="5"/>
      <c r="BG94" s="5"/>
    </row>
    <row r="95" spans="22:59" ht="15.6">
      <c r="V95" s="3"/>
      <c r="W95" s="3"/>
      <c r="X95" s="57"/>
      <c r="Y95" s="57"/>
      <c r="Z95" s="16"/>
      <c r="AA95" s="16"/>
      <c r="AB95" s="16"/>
      <c r="AC95" s="3"/>
      <c r="AD95" s="3"/>
      <c r="AE95" s="16"/>
      <c r="AF95" s="16"/>
      <c r="AG95" s="57"/>
      <c r="AI95" s="3"/>
      <c r="AJ95" s="3"/>
      <c r="AK95" s="59"/>
      <c r="AM95" s="1"/>
      <c r="AN95" s="1"/>
      <c r="AO95" s="57"/>
      <c r="AP95" s="57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C95" s="4"/>
      <c r="BD95" s="13"/>
      <c r="BE95" s="13"/>
      <c r="BF95" s="5"/>
      <c r="BG95" s="5"/>
    </row>
    <row r="96" spans="22:59" ht="15.6">
      <c r="AM96" s="1"/>
      <c r="AN96" s="1"/>
      <c r="AO96" s="57"/>
      <c r="AP96" s="57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C96" s="4"/>
      <c r="BD96" s="13"/>
      <c r="BE96" s="13"/>
      <c r="BF96" s="5"/>
      <c r="BG96" s="5"/>
    </row>
    <row r="97" spans="22:59" ht="15.6">
      <c r="AM97" s="1"/>
      <c r="AN97" s="1"/>
      <c r="AO97" s="57"/>
      <c r="AP97" s="57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C97" s="13"/>
      <c r="BD97" s="13"/>
      <c r="BE97" s="13"/>
      <c r="BF97" s="5"/>
      <c r="BG97" s="5"/>
    </row>
    <row r="98" spans="22:59" ht="15.6">
      <c r="V98" s="3"/>
      <c r="W98" s="3"/>
      <c r="X98" s="57"/>
      <c r="Y98" s="57"/>
      <c r="Z98" s="16"/>
      <c r="AA98" s="16"/>
      <c r="AB98" s="16"/>
      <c r="AC98" s="3"/>
      <c r="AD98" s="3"/>
      <c r="AE98" s="16"/>
      <c r="AF98" s="16"/>
      <c r="AG98" s="57"/>
      <c r="AI98" s="3"/>
      <c r="AJ98" s="3"/>
      <c r="AK98" s="59"/>
      <c r="AM98" s="1"/>
      <c r="AN98" s="1"/>
      <c r="AO98" s="57"/>
      <c r="AP98" s="57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C98" s="5"/>
      <c r="BD98" s="13"/>
      <c r="BE98" s="13"/>
      <c r="BF98" s="5"/>
      <c r="BG98" s="5"/>
    </row>
    <row r="99" spans="22:59" ht="15.6">
      <c r="V99" s="3"/>
      <c r="W99" s="3"/>
      <c r="X99" s="57"/>
      <c r="Y99" s="57"/>
      <c r="Z99" s="16"/>
      <c r="AA99" s="16"/>
      <c r="AB99" s="16"/>
      <c r="AC99" s="3"/>
      <c r="AD99" s="3"/>
      <c r="AE99" s="16"/>
      <c r="AF99" s="16"/>
      <c r="AG99" s="57"/>
      <c r="AI99" s="3"/>
      <c r="AJ99" s="3"/>
      <c r="AK99" s="59"/>
      <c r="AM99" s="1"/>
      <c r="AN99" s="1"/>
      <c r="AO99" s="57"/>
      <c r="AP99" s="57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C99" s="13"/>
      <c r="BD99" s="13"/>
      <c r="BE99" s="13"/>
      <c r="BF99" s="5"/>
      <c r="BG99" s="5"/>
    </row>
    <row r="100" spans="22:59" ht="15.6">
      <c r="V100" s="3"/>
      <c r="W100" s="3"/>
      <c r="X100" s="57"/>
      <c r="Y100" s="57"/>
      <c r="Z100" s="16"/>
      <c r="AA100" s="16"/>
      <c r="AB100" s="16"/>
      <c r="AC100" s="3"/>
      <c r="AD100" s="3"/>
      <c r="AE100" s="16"/>
      <c r="AF100" s="16"/>
      <c r="AG100" s="57"/>
      <c r="AI100" s="3"/>
      <c r="AJ100" s="3"/>
      <c r="AK100" s="59"/>
      <c r="AM100" s="1"/>
      <c r="AN100" s="1"/>
      <c r="AO100" s="57"/>
      <c r="AP100" s="57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C100" s="13"/>
      <c r="BD100" s="5"/>
      <c r="BE100" s="5"/>
      <c r="BF100" s="5"/>
      <c r="BG100" s="5"/>
    </row>
    <row r="101" spans="22:59">
      <c r="V101" s="3"/>
      <c r="W101" s="3"/>
      <c r="X101" s="57"/>
      <c r="Y101" s="57"/>
      <c r="Z101" s="16"/>
      <c r="AA101" s="16"/>
      <c r="AB101" s="16"/>
      <c r="AC101" s="3"/>
      <c r="AD101" s="3"/>
      <c r="AE101" s="16"/>
      <c r="AF101" s="16"/>
      <c r="AG101" s="57"/>
      <c r="AI101" s="3"/>
      <c r="AJ101" s="3"/>
      <c r="AK101" s="59"/>
      <c r="AM101" s="1"/>
      <c r="AN101" s="1"/>
      <c r="AO101" s="57"/>
      <c r="AP101" s="57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C101" s="13"/>
      <c r="BD101" s="13"/>
    </row>
    <row r="102" spans="22:59" ht="15.6">
      <c r="V102" s="3"/>
      <c r="W102" s="3"/>
      <c r="X102" s="57"/>
      <c r="Y102" s="57"/>
      <c r="Z102" s="16"/>
      <c r="AA102" s="16"/>
      <c r="AB102" s="16"/>
      <c r="AC102" s="3"/>
      <c r="AD102" s="3"/>
      <c r="AE102" s="16"/>
      <c r="AF102" s="16"/>
      <c r="AG102" s="57"/>
      <c r="AI102" s="3"/>
      <c r="AJ102" s="3"/>
      <c r="AK102" s="59"/>
      <c r="AM102" s="1"/>
      <c r="AN102" s="1"/>
      <c r="AO102" s="57"/>
      <c r="AP102" s="57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C102" s="13"/>
      <c r="BD102" s="5"/>
      <c r="BE102" s="5"/>
      <c r="BG102" s="5"/>
    </row>
    <row r="103" spans="22:59">
      <c r="V103" s="3"/>
      <c r="W103" s="3"/>
      <c r="X103" s="57"/>
      <c r="Y103" s="57"/>
      <c r="Z103" s="16"/>
      <c r="AA103" s="16"/>
      <c r="AB103" s="16"/>
      <c r="AC103" s="3"/>
      <c r="AD103" s="3"/>
      <c r="AE103" s="16"/>
      <c r="AF103" s="16"/>
      <c r="AG103" s="57"/>
      <c r="AI103" s="3"/>
      <c r="AJ103" s="3"/>
      <c r="AK103" s="59"/>
      <c r="AM103" s="1"/>
      <c r="AN103" s="1"/>
      <c r="AO103" s="57"/>
      <c r="AP103" s="57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C103" s="13"/>
      <c r="BD103" s="13"/>
    </row>
    <row r="104" spans="22:59">
      <c r="V104" s="3"/>
      <c r="W104" s="3"/>
      <c r="X104" s="57"/>
      <c r="Y104" s="57"/>
      <c r="Z104" s="16"/>
      <c r="AA104" s="16"/>
      <c r="AB104" s="16"/>
      <c r="AC104" s="3"/>
      <c r="AD104" s="3"/>
      <c r="AE104" s="16"/>
      <c r="AF104" s="16"/>
      <c r="AG104" s="57"/>
      <c r="AI104" s="3"/>
      <c r="AJ104" s="3"/>
      <c r="AK104" s="59"/>
      <c r="AM104" s="1"/>
      <c r="AN104" s="1"/>
      <c r="AO104" s="57"/>
      <c r="AP104" s="57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C104" s="13"/>
      <c r="BD104" s="13"/>
    </row>
    <row r="105" spans="22:59">
      <c r="V105" s="3"/>
      <c r="W105" s="3"/>
      <c r="X105" s="57"/>
      <c r="Y105" s="57"/>
      <c r="Z105" s="16"/>
      <c r="AA105" s="16"/>
      <c r="AB105" s="16"/>
      <c r="AC105" s="3"/>
      <c r="AD105" s="3"/>
      <c r="AE105" s="16"/>
      <c r="AF105" s="16"/>
      <c r="AG105" s="57"/>
      <c r="AI105" s="3"/>
      <c r="AJ105" s="3"/>
      <c r="AK105" s="59"/>
      <c r="AM105" s="1"/>
      <c r="AN105" s="1"/>
      <c r="AO105" s="57"/>
      <c r="AP105" s="57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C105" s="13"/>
      <c r="BD105" s="13"/>
    </row>
    <row r="106" spans="22:59">
      <c r="V106" s="3"/>
      <c r="W106" s="3"/>
      <c r="X106" s="57"/>
      <c r="Y106" s="57"/>
      <c r="Z106" s="16"/>
      <c r="AA106" s="16"/>
      <c r="AB106" s="16"/>
      <c r="AC106" s="3"/>
      <c r="AD106" s="3"/>
      <c r="AE106" s="16"/>
      <c r="AF106" s="16"/>
      <c r="AG106" s="57"/>
      <c r="AI106" s="3"/>
      <c r="AJ106" s="3"/>
      <c r="AK106" s="59"/>
      <c r="AO106" s="57"/>
      <c r="AP106" s="57"/>
      <c r="AQ106" s="1"/>
      <c r="AY106" s="1"/>
      <c r="AZ106" s="1"/>
      <c r="BA106" s="1"/>
      <c r="BC106" s="13"/>
      <c r="BD106" s="13"/>
    </row>
    <row r="107" spans="22:59">
      <c r="V107" s="3"/>
      <c r="W107" s="3"/>
      <c r="X107" s="57"/>
      <c r="Y107" s="57"/>
      <c r="Z107" s="16"/>
      <c r="AA107" s="16"/>
      <c r="AB107" s="16"/>
      <c r="AC107" s="3"/>
      <c r="AD107" s="3"/>
      <c r="AE107" s="16"/>
      <c r="AF107" s="16"/>
      <c r="AG107" s="57"/>
      <c r="AI107" s="3"/>
      <c r="AJ107" s="3"/>
      <c r="AK107" s="59"/>
      <c r="AO107" s="57"/>
      <c r="AP107" s="57"/>
      <c r="AQ107" s="1"/>
      <c r="AY107" s="1"/>
      <c r="AZ107" s="1"/>
      <c r="BA107" s="1"/>
      <c r="BC107" s="13"/>
      <c r="BD107" s="13"/>
    </row>
    <row r="108" spans="22:59">
      <c r="V108" s="3"/>
      <c r="W108" s="3"/>
      <c r="X108" s="57"/>
      <c r="Y108" s="57"/>
      <c r="Z108" s="16"/>
      <c r="AA108" s="16"/>
      <c r="AB108" s="16"/>
      <c r="AC108" s="3"/>
      <c r="AD108" s="3"/>
      <c r="AE108" s="16"/>
      <c r="AF108" s="16"/>
      <c r="AG108" s="57"/>
      <c r="AI108" s="3"/>
      <c r="AJ108" s="3"/>
      <c r="AK108" s="59"/>
      <c r="AM108" s="1"/>
      <c r="AN108" s="1"/>
      <c r="AO108" s="57"/>
      <c r="AP108" s="57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C108" s="13"/>
      <c r="BD108" s="13"/>
    </row>
    <row r="109" spans="22:59">
      <c r="V109" s="3"/>
      <c r="W109" s="3"/>
      <c r="X109" s="57"/>
      <c r="Y109" s="57"/>
      <c r="Z109" s="16"/>
      <c r="AA109" s="16"/>
      <c r="AB109" s="16"/>
      <c r="AC109" s="3"/>
      <c r="AD109" s="3"/>
      <c r="AE109" s="16"/>
      <c r="AF109" s="16"/>
      <c r="AG109" s="57"/>
      <c r="AI109" s="3"/>
      <c r="AJ109" s="3"/>
      <c r="AK109" s="59"/>
      <c r="AM109" s="1"/>
      <c r="AN109" s="1"/>
      <c r="AO109" s="57"/>
      <c r="AP109" s="57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C109" s="13"/>
      <c r="BD109" s="13"/>
    </row>
    <row r="110" spans="22:59">
      <c r="V110" s="3"/>
      <c r="W110" s="3"/>
      <c r="X110" s="57"/>
      <c r="Y110" s="57"/>
      <c r="Z110" s="16"/>
      <c r="AA110" s="16"/>
      <c r="AB110" s="16"/>
      <c r="AC110" s="3"/>
      <c r="AD110" s="3"/>
      <c r="AE110" s="16"/>
      <c r="AF110" s="16"/>
      <c r="AG110" s="57"/>
      <c r="AI110" s="3"/>
      <c r="AJ110" s="3"/>
      <c r="AK110" s="59"/>
      <c r="AM110" s="1"/>
      <c r="AN110" s="1"/>
      <c r="AO110" s="57"/>
      <c r="AP110" s="57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C110" s="13"/>
      <c r="BD110" s="13"/>
    </row>
    <row r="111" spans="22:59">
      <c r="V111" s="3"/>
      <c r="W111" s="3"/>
      <c r="X111" s="57"/>
      <c r="Y111" s="57"/>
      <c r="Z111" s="16"/>
      <c r="AA111" s="16"/>
      <c r="AB111" s="16"/>
      <c r="AC111" s="3"/>
      <c r="AD111" s="3"/>
      <c r="AE111" s="16"/>
      <c r="AF111" s="16"/>
      <c r="AG111" s="57"/>
      <c r="AI111" s="3"/>
      <c r="AJ111" s="3"/>
      <c r="AK111" s="59"/>
      <c r="AM111" s="1"/>
      <c r="AN111" s="1"/>
      <c r="AO111" s="57"/>
      <c r="AP111" s="57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C111" s="13"/>
      <c r="BD111" s="13"/>
    </row>
    <row r="112" spans="22:59">
      <c r="V112" s="3"/>
      <c r="W112" s="3"/>
      <c r="X112" s="57"/>
      <c r="Y112" s="57"/>
      <c r="Z112" s="16"/>
      <c r="AA112" s="16"/>
      <c r="AB112" s="16"/>
      <c r="AC112" s="3"/>
      <c r="AD112" s="3"/>
      <c r="AE112" s="16"/>
      <c r="AF112" s="16"/>
      <c r="AG112" s="57"/>
      <c r="AI112" s="3"/>
      <c r="AJ112" s="3"/>
      <c r="AK112" s="59"/>
      <c r="AM112" s="1"/>
      <c r="AN112" s="1"/>
      <c r="AO112" s="57"/>
      <c r="AP112" s="57"/>
      <c r="AQ112" s="1"/>
      <c r="AR112" s="1"/>
      <c r="AS112" s="1"/>
      <c r="AT112" s="1"/>
      <c r="AU112" s="1"/>
      <c r="AV112" s="1"/>
      <c r="AW112" s="1"/>
      <c r="AX112" s="1"/>
      <c r="BA112" s="1"/>
      <c r="BC112" s="13"/>
      <c r="BD112" s="13"/>
    </row>
    <row r="113" spans="22:56">
      <c r="V113" s="3"/>
      <c r="W113" s="3"/>
      <c r="X113" s="57"/>
      <c r="Y113" s="57"/>
      <c r="Z113" s="16"/>
      <c r="AA113" s="16"/>
      <c r="AB113" s="16"/>
      <c r="AC113" s="3"/>
      <c r="AD113" s="3"/>
      <c r="AE113" s="16"/>
      <c r="AF113" s="16"/>
      <c r="AG113" s="57"/>
      <c r="AI113" s="3"/>
      <c r="AJ113" s="3"/>
      <c r="AK113" s="59"/>
      <c r="AM113" s="1"/>
      <c r="AN113" s="1"/>
      <c r="AO113" s="57"/>
      <c r="AP113" s="57"/>
      <c r="AQ113" s="1"/>
      <c r="AR113" s="1"/>
      <c r="AS113" s="1"/>
      <c r="AT113" s="1"/>
      <c r="AU113" s="1"/>
      <c r="AV113" s="1"/>
      <c r="AW113" s="1"/>
      <c r="AX113" s="1"/>
      <c r="BA113" s="1"/>
      <c r="BC113" s="13"/>
      <c r="BD113" s="13"/>
    </row>
    <row r="114" spans="22:56">
      <c r="V114" s="3"/>
      <c r="W114" s="3"/>
      <c r="X114" s="57"/>
      <c r="Y114" s="57"/>
      <c r="Z114" s="16"/>
      <c r="AA114" s="16"/>
      <c r="AB114" s="16"/>
      <c r="AC114" s="3"/>
      <c r="AD114" s="3"/>
      <c r="AE114" s="16"/>
      <c r="AF114" s="16"/>
      <c r="AG114" s="57"/>
      <c r="AI114" s="3"/>
      <c r="AJ114" s="3"/>
      <c r="AK114" s="59"/>
      <c r="AM114" s="1"/>
      <c r="AN114" s="1"/>
      <c r="AO114" s="57"/>
      <c r="AP114" s="57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C114" s="13"/>
      <c r="BD114" s="13"/>
    </row>
    <row r="115" spans="22:56">
      <c r="V115" s="3"/>
      <c r="W115" s="3"/>
      <c r="X115" s="57"/>
      <c r="Y115" s="57"/>
      <c r="Z115" s="16"/>
      <c r="AA115" s="16"/>
      <c r="AB115" s="16"/>
      <c r="AC115" s="3"/>
      <c r="AD115" s="3"/>
      <c r="AE115" s="16"/>
      <c r="AF115" s="16"/>
      <c r="AG115" s="57"/>
      <c r="AI115" s="3"/>
      <c r="AJ115" s="3"/>
      <c r="AK115" s="59"/>
      <c r="AM115" s="1"/>
      <c r="AN115" s="1"/>
      <c r="AO115" s="57"/>
      <c r="AP115" s="57"/>
      <c r="AQ115" s="1"/>
      <c r="AR115" s="1"/>
      <c r="AS115" s="1"/>
      <c r="AT115" s="13" t="s">
        <v>456</v>
      </c>
      <c r="AU115" s="1"/>
      <c r="AV115" s="1"/>
      <c r="AW115" s="1"/>
      <c r="AX115" s="1"/>
      <c r="AY115" s="1"/>
      <c r="AZ115" s="1"/>
      <c r="BA115" s="1"/>
      <c r="BC115" s="13"/>
      <c r="BD115" s="13"/>
    </row>
    <row r="116" spans="22:56">
      <c r="V116" s="3"/>
      <c r="W116" s="3"/>
      <c r="X116" s="57"/>
      <c r="Y116" s="57"/>
      <c r="Z116" s="16"/>
      <c r="AA116" s="16"/>
      <c r="AB116" s="16"/>
      <c r="AC116" s="3"/>
      <c r="AD116" s="3"/>
      <c r="AE116" s="16"/>
      <c r="AF116" s="16"/>
      <c r="AG116" s="57"/>
      <c r="AI116" s="3"/>
      <c r="AJ116" s="3"/>
      <c r="AK116" s="59"/>
      <c r="AM116" s="1"/>
      <c r="AN116" s="1"/>
      <c r="AO116" s="57"/>
      <c r="AP116" s="57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C116" s="13"/>
      <c r="BD116" s="13"/>
    </row>
    <row r="117" spans="22:56">
      <c r="V117" s="3"/>
      <c r="W117" s="3"/>
      <c r="X117" s="57"/>
      <c r="Y117" s="57"/>
      <c r="Z117" s="16"/>
      <c r="AA117" s="16"/>
      <c r="AB117" s="16"/>
      <c r="AC117" s="3"/>
      <c r="AD117" s="3"/>
      <c r="AE117" s="16"/>
      <c r="AF117" s="16"/>
      <c r="AG117" s="57"/>
      <c r="AI117" s="3"/>
      <c r="AJ117" s="3"/>
      <c r="AK117" s="59"/>
      <c r="AM117" s="1"/>
      <c r="AN117" s="1"/>
      <c r="AO117" s="57"/>
      <c r="AP117" s="57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C117" s="13"/>
      <c r="BD117" s="13"/>
    </row>
    <row r="118" spans="22:56">
      <c r="V118" s="3"/>
      <c r="W118" s="3"/>
      <c r="X118" s="57"/>
      <c r="Y118" s="57"/>
      <c r="Z118" s="16"/>
      <c r="AA118" s="16"/>
      <c r="AB118" s="16"/>
      <c r="AC118" s="3"/>
      <c r="AD118" s="3"/>
      <c r="AE118" s="16"/>
      <c r="AF118" s="16"/>
      <c r="AG118" s="57"/>
      <c r="AI118" s="3"/>
      <c r="AJ118" s="3"/>
      <c r="AK118" s="59"/>
      <c r="AM118" s="1"/>
      <c r="AN118" s="1"/>
      <c r="AO118" s="57"/>
      <c r="AP118" s="57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C118" s="13"/>
      <c r="BD118" s="13"/>
    </row>
    <row r="119" spans="22:56">
      <c r="V119" s="3"/>
      <c r="W119" s="3"/>
      <c r="X119" s="57"/>
      <c r="Y119" s="57"/>
      <c r="Z119" s="16"/>
      <c r="AA119" s="16"/>
      <c r="AB119" s="16"/>
      <c r="AC119" s="3"/>
      <c r="AD119" s="3"/>
      <c r="AE119" s="16"/>
      <c r="AF119" s="16"/>
      <c r="AG119" s="57"/>
      <c r="AI119" s="3"/>
      <c r="AJ119" s="3"/>
      <c r="AK119" s="59"/>
      <c r="AM119" s="1"/>
      <c r="AN119" s="1"/>
      <c r="AO119" s="57"/>
      <c r="AP119" s="57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C119" s="13"/>
      <c r="BD119" s="13"/>
    </row>
    <row r="120" spans="22:56">
      <c r="V120" s="3"/>
      <c r="W120" s="3"/>
      <c r="X120" s="57"/>
      <c r="Y120" s="57"/>
      <c r="Z120" s="16"/>
      <c r="AA120" s="16"/>
      <c r="AB120" s="16"/>
      <c r="AC120" s="3"/>
      <c r="AD120" s="3"/>
      <c r="AE120" s="16"/>
      <c r="AF120" s="16"/>
      <c r="AG120" s="57"/>
      <c r="AI120" s="3"/>
      <c r="AJ120" s="3"/>
      <c r="AK120" s="59"/>
      <c r="AM120" s="1"/>
      <c r="AN120" s="1"/>
      <c r="AO120" s="57"/>
      <c r="AP120" s="57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C120" s="13"/>
      <c r="BD120" s="13"/>
    </row>
    <row r="121" spans="22:56">
      <c r="V121" s="3"/>
      <c r="W121" s="3"/>
      <c r="X121" s="57"/>
      <c r="Y121" s="57"/>
      <c r="Z121" s="16"/>
      <c r="AA121" s="16"/>
      <c r="AB121" s="16"/>
      <c r="AC121" s="3"/>
      <c r="AD121" s="3"/>
      <c r="AE121" s="16"/>
      <c r="AF121" s="16"/>
      <c r="AG121" s="57"/>
      <c r="AI121" s="3"/>
      <c r="AJ121" s="3"/>
      <c r="AK121" s="59"/>
      <c r="AM121" s="1"/>
      <c r="AN121" s="1"/>
      <c r="AO121" s="57"/>
      <c r="AP121" s="57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C121" s="13"/>
      <c r="BD121" s="13"/>
    </row>
    <row r="122" spans="22:56">
      <c r="V122" s="3"/>
      <c r="W122" s="3"/>
      <c r="X122" s="57"/>
      <c r="Y122" s="57"/>
      <c r="Z122" s="16"/>
      <c r="AA122" s="16"/>
      <c r="AB122" s="16"/>
      <c r="AC122" s="3"/>
      <c r="AD122" s="3"/>
      <c r="AE122" s="16"/>
      <c r="AF122" s="16"/>
      <c r="AG122" s="57"/>
      <c r="AI122" s="3"/>
      <c r="AJ122" s="3"/>
      <c r="AK122" s="59"/>
      <c r="AM122" s="1"/>
      <c r="AN122" s="1"/>
      <c r="AO122" s="57"/>
      <c r="AP122" s="57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C122" s="13"/>
      <c r="BD122" s="13"/>
    </row>
    <row r="123" spans="22:56">
      <c r="V123" s="3"/>
      <c r="W123" s="3"/>
      <c r="X123" s="57"/>
      <c r="Y123" s="57"/>
      <c r="Z123" s="16"/>
      <c r="AA123" s="16"/>
      <c r="AB123" s="16"/>
      <c r="AC123" s="3"/>
      <c r="AD123" s="3"/>
      <c r="AE123" s="16"/>
      <c r="AF123" s="16"/>
      <c r="AG123" s="57"/>
      <c r="AI123" s="3"/>
      <c r="AJ123" s="3"/>
      <c r="AK123" s="59"/>
      <c r="AM123" s="1"/>
      <c r="AN123" s="1"/>
      <c r="AO123" s="57"/>
      <c r="AP123" s="57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C123" s="13"/>
      <c r="BD123" s="13"/>
    </row>
    <row r="124" spans="22:56">
      <c r="V124" s="3"/>
      <c r="W124" s="3"/>
      <c r="X124" s="57"/>
      <c r="Y124" s="57"/>
      <c r="Z124" s="16"/>
      <c r="AA124" s="16"/>
      <c r="AB124" s="16"/>
      <c r="AC124" s="3"/>
      <c r="AD124" s="3"/>
      <c r="AE124" s="16"/>
      <c r="AF124" s="16"/>
      <c r="AG124" s="57"/>
      <c r="AI124" s="3"/>
      <c r="AJ124" s="3"/>
      <c r="AK124" s="59"/>
      <c r="AM124" s="1"/>
      <c r="AN124" s="1"/>
      <c r="AO124" s="57"/>
      <c r="AP124" s="57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C124" s="13"/>
      <c r="BD124" s="13"/>
    </row>
    <row r="125" spans="22:56">
      <c r="V125" s="3"/>
      <c r="W125" s="3"/>
      <c r="X125" s="57"/>
      <c r="Y125" s="57"/>
      <c r="Z125" s="16"/>
      <c r="AA125" s="16"/>
      <c r="AB125" s="16"/>
      <c r="AC125" s="3"/>
      <c r="AD125" s="3"/>
      <c r="AE125" s="16"/>
      <c r="AF125" s="16"/>
      <c r="AG125" s="57"/>
      <c r="AI125" s="3"/>
      <c r="AJ125" s="3"/>
      <c r="AK125" s="59"/>
      <c r="AM125" s="1"/>
      <c r="AN125" s="1"/>
      <c r="AO125" s="57"/>
      <c r="AP125" s="57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C125" s="13"/>
      <c r="BD125" s="13"/>
    </row>
    <row r="126" spans="22:56">
      <c r="V126" s="3"/>
      <c r="W126" s="3"/>
      <c r="X126" s="57"/>
      <c r="Y126" s="57"/>
      <c r="Z126" s="16"/>
      <c r="AA126" s="16"/>
      <c r="AB126" s="16"/>
      <c r="AC126" s="3"/>
      <c r="AD126" s="3"/>
      <c r="AE126" s="16"/>
      <c r="AF126" s="16"/>
      <c r="AG126" s="57"/>
      <c r="AI126" s="3"/>
      <c r="AJ126" s="3"/>
      <c r="AK126" s="59"/>
      <c r="AM126" s="1"/>
      <c r="AN126" s="1"/>
      <c r="AO126" s="57"/>
      <c r="AP126" s="57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C126" s="13"/>
      <c r="BD126" s="13"/>
    </row>
    <row r="127" spans="22:56">
      <c r="V127" s="3"/>
      <c r="W127" s="3"/>
      <c r="X127" s="57"/>
      <c r="Y127" s="57"/>
      <c r="Z127" s="16"/>
      <c r="AA127" s="16"/>
      <c r="AB127" s="16"/>
      <c r="AC127" s="3"/>
      <c r="AD127" s="3"/>
      <c r="AE127" s="16"/>
      <c r="AF127" s="16"/>
      <c r="AG127" s="57"/>
      <c r="AI127" s="3"/>
      <c r="AJ127" s="3"/>
      <c r="AK127" s="59"/>
      <c r="AM127" s="1"/>
      <c r="AN127" s="1"/>
      <c r="AO127" s="57"/>
      <c r="AP127" s="57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C127" s="13"/>
      <c r="BD127" s="13"/>
    </row>
    <row r="128" spans="22:56">
      <c r="V128" s="3"/>
      <c r="W128" s="3"/>
      <c r="X128" s="57"/>
      <c r="Y128" s="57"/>
      <c r="Z128" s="16"/>
      <c r="AA128" s="16"/>
      <c r="AB128" s="16"/>
      <c r="AC128" s="3"/>
      <c r="AD128" s="3"/>
      <c r="AE128" s="16"/>
      <c r="AF128" s="16"/>
      <c r="AG128" s="57"/>
      <c r="AI128" s="3"/>
      <c r="AJ128" s="3"/>
      <c r="AK128" s="59"/>
      <c r="AM128" s="1"/>
      <c r="AN128" s="1"/>
      <c r="AO128" s="57"/>
      <c r="AP128" s="57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C128" s="13"/>
      <c r="BD128" s="13"/>
    </row>
    <row r="129" spans="22:56">
      <c r="V129" s="3"/>
      <c r="W129" s="3"/>
      <c r="X129" s="57"/>
      <c r="Y129" s="57"/>
      <c r="Z129" s="16"/>
      <c r="AA129" s="16"/>
      <c r="AB129" s="16"/>
      <c r="AC129" s="3"/>
      <c r="AD129" s="3"/>
      <c r="AE129" s="16"/>
      <c r="AF129" s="16"/>
      <c r="AG129" s="57"/>
      <c r="AI129" s="3"/>
      <c r="AJ129" s="3"/>
      <c r="AK129" s="59"/>
      <c r="AM129" s="1"/>
      <c r="AN129" s="1"/>
      <c r="AO129" s="57"/>
      <c r="AP129" s="57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C129" s="13"/>
      <c r="BD129" s="13"/>
    </row>
    <row r="130" spans="22:56">
      <c r="AM130" s="1"/>
      <c r="AN130" s="1"/>
      <c r="AO130" s="57"/>
      <c r="AP130" s="57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C130" s="13"/>
      <c r="BD130" s="13"/>
    </row>
    <row r="131" spans="22:56">
      <c r="AM131" s="1"/>
      <c r="AN131" s="1"/>
      <c r="AO131" s="57"/>
      <c r="AP131" s="57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C131" s="13"/>
      <c r="BD131" s="13"/>
    </row>
    <row r="132" spans="22:56">
      <c r="V132" s="3"/>
      <c r="W132" s="3"/>
      <c r="X132" s="57"/>
      <c r="Y132" s="57"/>
      <c r="Z132" s="16"/>
      <c r="AA132" s="16"/>
      <c r="AB132" s="16"/>
      <c r="AC132" s="3"/>
      <c r="AD132" s="3"/>
      <c r="AE132" s="16"/>
      <c r="AF132" s="16"/>
      <c r="AG132" s="57"/>
      <c r="AI132" s="3"/>
      <c r="AJ132" s="3"/>
      <c r="AK132" s="59"/>
      <c r="AM132" s="1"/>
      <c r="AN132" s="1"/>
      <c r="AO132" s="57"/>
      <c r="AP132" s="57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C132" s="13"/>
      <c r="BD132" s="13"/>
    </row>
    <row r="133" spans="22:56">
      <c r="V133" s="3"/>
      <c r="W133" s="3"/>
      <c r="X133" s="57"/>
      <c r="Y133" s="57"/>
      <c r="Z133" s="16"/>
      <c r="AA133" s="16"/>
      <c r="AB133" s="16"/>
      <c r="AC133" s="3"/>
      <c r="AD133" s="3"/>
      <c r="AE133" s="16"/>
      <c r="AF133" s="16"/>
      <c r="AG133" s="57"/>
      <c r="AI133" s="3"/>
      <c r="AJ133" s="3"/>
      <c r="AK133" s="59"/>
      <c r="AM133" s="1"/>
      <c r="AN133" s="1"/>
      <c r="AO133" s="57"/>
      <c r="AP133" s="57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C133" s="13"/>
      <c r="BD133" s="13"/>
    </row>
    <row r="134" spans="22:56">
      <c r="V134" s="3"/>
      <c r="W134" s="3"/>
      <c r="X134" s="57"/>
      <c r="Y134" s="57"/>
      <c r="Z134" s="16"/>
      <c r="AA134" s="16"/>
      <c r="AB134" s="16"/>
      <c r="AC134" s="3"/>
      <c r="AD134" s="3"/>
      <c r="AE134" s="16"/>
      <c r="AF134" s="16"/>
      <c r="AG134" s="57"/>
      <c r="AI134" s="3"/>
      <c r="AJ134" s="3"/>
      <c r="AK134" s="59"/>
      <c r="AM134" s="1"/>
      <c r="AN134" s="1"/>
      <c r="AO134" s="57"/>
      <c r="AP134" s="57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C134" s="13"/>
      <c r="BD134" s="13"/>
    </row>
    <row r="135" spans="22:56">
      <c r="V135" s="3"/>
      <c r="W135" s="3"/>
      <c r="X135" s="57"/>
      <c r="Y135" s="57"/>
      <c r="Z135" s="16"/>
      <c r="AA135" s="16"/>
      <c r="AB135" s="16"/>
      <c r="AC135" s="3"/>
      <c r="AD135" s="3"/>
      <c r="AE135" s="16"/>
      <c r="AF135" s="16"/>
      <c r="AG135" s="57"/>
      <c r="AI135" s="3"/>
      <c r="AJ135" s="3"/>
      <c r="AK135" s="59"/>
      <c r="AM135" s="1"/>
      <c r="AN135" s="1"/>
      <c r="AO135" s="57"/>
      <c r="AP135" s="57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C135" s="13"/>
      <c r="BD135" s="13"/>
    </row>
    <row r="136" spans="22:56">
      <c r="V136" s="3"/>
      <c r="W136" s="3"/>
      <c r="X136" s="57"/>
      <c r="Y136" s="57"/>
      <c r="Z136" s="16"/>
      <c r="AA136" s="16"/>
      <c r="AB136" s="16"/>
      <c r="AC136" s="3"/>
      <c r="AD136" s="3"/>
      <c r="AE136" s="16"/>
      <c r="AF136" s="16"/>
      <c r="AG136" s="57"/>
      <c r="AI136" s="3"/>
      <c r="AJ136" s="3"/>
      <c r="AK136" s="59"/>
      <c r="AM136" s="1"/>
      <c r="AN136" s="1"/>
      <c r="AO136" s="57"/>
      <c r="AP136" s="57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C136" s="13"/>
      <c r="BD136" s="13"/>
    </row>
    <row r="137" spans="22:56">
      <c r="V137" s="3"/>
      <c r="W137" s="3"/>
      <c r="X137" s="57"/>
      <c r="Y137" s="57"/>
      <c r="Z137" s="16"/>
      <c r="AA137" s="16"/>
      <c r="AB137" s="16"/>
      <c r="AC137" s="3"/>
      <c r="AD137" s="3"/>
      <c r="AE137" s="16"/>
      <c r="AF137" s="16"/>
      <c r="AG137" s="57"/>
      <c r="AI137" s="3"/>
      <c r="AJ137" s="3"/>
      <c r="AK137" s="59"/>
      <c r="AM137" s="1"/>
      <c r="AN137" s="1"/>
      <c r="AO137" s="57"/>
      <c r="AP137" s="57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C137" s="13"/>
      <c r="BD137" s="13"/>
    </row>
    <row r="138" spans="22:56">
      <c r="V138" s="3"/>
      <c r="W138" s="3"/>
      <c r="X138" s="57"/>
      <c r="Y138" s="57"/>
      <c r="Z138" s="16"/>
      <c r="AA138" s="16"/>
      <c r="AB138" s="16"/>
      <c r="AC138" s="3"/>
      <c r="AD138" s="3"/>
      <c r="AE138" s="16"/>
      <c r="AF138" s="16"/>
      <c r="AG138" s="57"/>
      <c r="AI138" s="3"/>
      <c r="AJ138" s="3"/>
      <c r="AK138" s="59"/>
      <c r="AM138" s="1"/>
      <c r="AN138" s="1"/>
      <c r="AO138" s="57"/>
      <c r="AP138" s="57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C138" s="13"/>
      <c r="BD138" s="13"/>
    </row>
    <row r="139" spans="22:56">
      <c r="V139" s="3"/>
      <c r="W139" s="3"/>
      <c r="X139" s="57"/>
      <c r="Y139" s="57"/>
      <c r="Z139" s="16"/>
      <c r="AA139" s="16"/>
      <c r="AB139" s="16"/>
      <c r="AC139" s="3"/>
      <c r="AD139" s="3"/>
      <c r="AE139" s="16"/>
      <c r="AF139" s="16"/>
      <c r="AG139" s="57"/>
      <c r="AI139" s="3"/>
      <c r="AJ139" s="3"/>
      <c r="AK139" s="59"/>
      <c r="AM139" s="1"/>
      <c r="AN139" s="1"/>
      <c r="AO139" s="57"/>
      <c r="AP139" s="57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C139" s="13"/>
      <c r="BD139" s="13"/>
    </row>
    <row r="140" spans="22:56">
      <c r="V140" s="3"/>
      <c r="W140" s="3"/>
      <c r="X140" s="57"/>
      <c r="Y140" s="57"/>
      <c r="Z140" s="16"/>
      <c r="AA140" s="16"/>
      <c r="AB140" s="16"/>
      <c r="AC140" s="3"/>
      <c r="AD140" s="3"/>
      <c r="AE140" s="16"/>
      <c r="AF140" s="16"/>
      <c r="AG140" s="57"/>
      <c r="AI140" s="3"/>
      <c r="AJ140" s="3"/>
      <c r="AK140" s="59"/>
      <c r="AO140" s="57"/>
      <c r="AP140" s="57"/>
      <c r="AQ140" s="1"/>
      <c r="AY140" s="1"/>
      <c r="AZ140" s="1"/>
      <c r="BA140" s="1"/>
      <c r="BC140" s="13"/>
      <c r="BD140" s="13"/>
    </row>
    <row r="141" spans="22:56">
      <c r="V141" s="3"/>
      <c r="W141" s="3"/>
      <c r="X141" s="57"/>
      <c r="Y141" s="57"/>
      <c r="Z141" s="16"/>
      <c r="AA141" s="16"/>
      <c r="AB141" s="16"/>
      <c r="AC141" s="3"/>
      <c r="AD141" s="3"/>
      <c r="AE141" s="16"/>
      <c r="AF141" s="16"/>
      <c r="AG141" s="57"/>
      <c r="AI141" s="3"/>
      <c r="AJ141" s="3"/>
      <c r="AK141" s="59"/>
      <c r="AO141" s="57"/>
      <c r="AP141" s="57"/>
      <c r="AQ141" s="1"/>
      <c r="AY141" s="1"/>
      <c r="AZ141" s="1"/>
      <c r="BA141" s="1"/>
      <c r="BC141" s="13"/>
      <c r="BD141" s="13"/>
    </row>
    <row r="142" spans="22:56">
      <c r="V142" s="3"/>
      <c r="W142" s="3"/>
      <c r="X142" s="57"/>
      <c r="Y142" s="57"/>
      <c r="Z142" s="16"/>
      <c r="AA142" s="16"/>
      <c r="AB142" s="16"/>
      <c r="AC142" s="3"/>
      <c r="AD142" s="3"/>
      <c r="AE142" s="16"/>
      <c r="AF142" s="16"/>
      <c r="AG142" s="57"/>
      <c r="AI142" s="3"/>
      <c r="AJ142" s="3"/>
      <c r="AK142" s="59"/>
      <c r="AM142" s="1"/>
      <c r="AN142" s="1"/>
      <c r="AO142" s="57"/>
      <c r="AP142" s="57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C142" s="13"/>
      <c r="BD142" s="13"/>
    </row>
    <row r="143" spans="22:56">
      <c r="V143" s="3"/>
      <c r="W143" s="3"/>
      <c r="X143" s="57"/>
      <c r="Y143" s="57"/>
      <c r="Z143" s="16"/>
      <c r="AA143" s="16"/>
      <c r="AB143" s="16"/>
      <c r="AC143" s="3"/>
      <c r="AD143" s="3"/>
      <c r="AE143" s="16"/>
      <c r="AF143" s="16"/>
      <c r="AG143" s="57"/>
      <c r="AI143" s="3"/>
      <c r="AJ143" s="3"/>
      <c r="AK143" s="59"/>
      <c r="AM143" s="1"/>
      <c r="AN143" s="1"/>
      <c r="AO143" s="57"/>
      <c r="AP143" s="57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C143" s="13"/>
      <c r="BD143" s="13"/>
    </row>
    <row r="144" spans="22:56">
      <c r="V144" s="3"/>
      <c r="W144" s="3"/>
      <c r="X144" s="57"/>
      <c r="Y144" s="57"/>
      <c r="Z144" s="16"/>
      <c r="AA144" s="16"/>
      <c r="AB144" s="16"/>
      <c r="AC144" s="3"/>
      <c r="AD144" s="3"/>
      <c r="AE144" s="16"/>
      <c r="AF144" s="16"/>
      <c r="AG144" s="57"/>
      <c r="AI144" s="3"/>
      <c r="AJ144" s="3"/>
      <c r="AK144" s="59"/>
      <c r="AM144" s="1"/>
      <c r="AN144" s="1"/>
      <c r="AO144" s="57"/>
      <c r="AP144" s="57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C144" s="13"/>
      <c r="BD144" s="13"/>
    </row>
    <row r="145" spans="13:56">
      <c r="V145" s="3"/>
      <c r="W145" s="3"/>
      <c r="X145" s="57"/>
      <c r="Y145" s="57"/>
      <c r="Z145" s="16"/>
      <c r="AA145" s="16"/>
      <c r="AB145" s="16"/>
      <c r="AC145" s="3"/>
      <c r="AD145" s="3"/>
      <c r="AE145" s="16"/>
      <c r="AF145" s="16"/>
      <c r="AG145" s="57"/>
      <c r="AI145" s="3"/>
      <c r="AJ145" s="3"/>
      <c r="AK145" s="59"/>
      <c r="AM145" s="1"/>
      <c r="AN145" s="1"/>
      <c r="AO145" s="57"/>
      <c r="AP145" s="57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C145" s="13"/>
      <c r="BD145" s="13"/>
    </row>
    <row r="146" spans="13:56">
      <c r="V146" s="3"/>
      <c r="W146" s="3"/>
      <c r="X146" s="57"/>
      <c r="Y146" s="57"/>
      <c r="Z146" s="16"/>
      <c r="AA146" s="16"/>
      <c r="AB146" s="16"/>
      <c r="AC146" s="3"/>
      <c r="AD146" s="3"/>
      <c r="AE146" s="16"/>
      <c r="AF146" s="16"/>
      <c r="AG146" s="57"/>
      <c r="AI146" s="3"/>
      <c r="AJ146" s="3"/>
      <c r="AK146" s="59"/>
      <c r="AM146" s="1"/>
      <c r="AN146" s="1"/>
      <c r="AO146" s="57"/>
      <c r="AP146" s="57"/>
      <c r="AQ146" s="1"/>
      <c r="AR146" s="1"/>
      <c r="AS146" s="1"/>
      <c r="AT146" s="1"/>
      <c r="AU146" s="1"/>
      <c r="AV146" s="1"/>
      <c r="AW146" s="1"/>
      <c r="AX146" s="1"/>
      <c r="BA146" s="1"/>
      <c r="BC146" s="13"/>
      <c r="BD146" s="13"/>
    </row>
    <row r="147" spans="13:56">
      <c r="V147" s="3"/>
      <c r="W147" s="3"/>
      <c r="X147" s="57"/>
      <c r="Y147" s="57"/>
      <c r="Z147" s="16"/>
      <c r="AA147" s="16"/>
      <c r="AB147" s="16"/>
      <c r="AC147" s="3"/>
      <c r="AD147" s="3"/>
      <c r="AE147" s="16"/>
      <c r="AF147" s="16"/>
      <c r="AG147" s="57"/>
      <c r="AI147" s="3"/>
      <c r="AJ147" s="3"/>
      <c r="AK147" s="59"/>
      <c r="AM147" s="1"/>
      <c r="AN147" s="1"/>
      <c r="AO147" s="57"/>
      <c r="AP147" s="57"/>
      <c r="AQ147" s="1"/>
      <c r="AR147" s="1"/>
      <c r="AS147" s="1"/>
      <c r="AT147" s="1"/>
      <c r="AU147" s="1"/>
      <c r="AV147" s="1"/>
      <c r="AW147" s="1"/>
      <c r="AX147" s="1"/>
      <c r="BA147" s="1"/>
      <c r="BC147" s="13"/>
      <c r="BD147" s="13"/>
    </row>
    <row r="148" spans="13:56">
      <c r="V148" s="3"/>
      <c r="W148" s="3"/>
      <c r="X148" s="57"/>
      <c r="Y148" s="57"/>
      <c r="Z148" s="16"/>
      <c r="AA148" s="16"/>
      <c r="AB148" s="16"/>
      <c r="AC148" s="3"/>
      <c r="AD148" s="3"/>
      <c r="AE148" s="16"/>
      <c r="AF148" s="16"/>
      <c r="AG148" s="57"/>
      <c r="AI148" s="3"/>
      <c r="AJ148" s="3"/>
      <c r="AK148" s="59"/>
      <c r="AM148" s="1"/>
      <c r="AN148" s="1"/>
      <c r="AO148" s="57"/>
      <c r="AP148" s="57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C148" s="13"/>
      <c r="BD148" s="13"/>
    </row>
    <row r="149" spans="13:56">
      <c r="V149" s="3"/>
      <c r="W149" s="3"/>
      <c r="X149" s="57"/>
      <c r="Y149" s="57"/>
      <c r="Z149" s="16"/>
      <c r="AA149" s="16"/>
      <c r="AB149" s="16"/>
      <c r="AC149" s="3"/>
      <c r="AD149" s="3"/>
      <c r="AE149" s="16"/>
      <c r="AF149" s="16"/>
      <c r="AG149" s="57"/>
      <c r="AI149" s="3"/>
      <c r="AJ149" s="3"/>
      <c r="AK149" s="59"/>
      <c r="AM149" s="1"/>
      <c r="AN149" s="1"/>
      <c r="AO149" s="57"/>
      <c r="AP149" s="57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C149" s="13"/>
      <c r="BD149" s="13"/>
    </row>
    <row r="150" spans="13:56">
      <c r="V150" s="3"/>
      <c r="W150" s="3"/>
      <c r="X150" s="57"/>
      <c r="Y150" s="57"/>
      <c r="Z150" s="16"/>
      <c r="AA150" s="16"/>
      <c r="AB150" s="16"/>
      <c r="AC150" s="3"/>
      <c r="AD150" s="3"/>
      <c r="AE150" s="16"/>
      <c r="AF150" s="16"/>
      <c r="AG150" s="57"/>
      <c r="AI150" s="3"/>
      <c r="AJ150" s="3"/>
      <c r="AK150" s="59"/>
      <c r="AM150" s="1"/>
      <c r="AN150" s="1"/>
      <c r="AO150" s="57"/>
      <c r="AP150" s="57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C150" s="13"/>
      <c r="BD150" s="13"/>
    </row>
    <row r="151" spans="13:56">
      <c r="V151" s="3"/>
      <c r="W151" s="3"/>
      <c r="X151" s="57"/>
      <c r="Y151" s="57"/>
      <c r="Z151" s="16"/>
      <c r="AA151" s="16"/>
      <c r="AB151" s="16"/>
      <c r="AC151" s="3"/>
      <c r="AD151" s="3"/>
      <c r="AE151" s="16"/>
      <c r="AF151" s="16"/>
      <c r="AG151" s="57"/>
      <c r="AI151" s="3"/>
      <c r="AJ151" s="3"/>
      <c r="AK151" s="59"/>
      <c r="AM151" s="1"/>
      <c r="AN151" s="1"/>
      <c r="AO151" s="57"/>
      <c r="AP151" s="57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C151" s="13"/>
      <c r="BD151" s="13"/>
    </row>
    <row r="152" spans="13:56">
      <c r="V152" s="3"/>
      <c r="W152" s="3"/>
      <c r="X152" s="57"/>
      <c r="Y152" s="57"/>
      <c r="Z152" s="16"/>
      <c r="AA152" s="16"/>
      <c r="AB152" s="16"/>
      <c r="AC152" s="3"/>
      <c r="AD152" s="3"/>
      <c r="AE152" s="16"/>
      <c r="AF152" s="16"/>
      <c r="AG152" s="57"/>
      <c r="AI152" s="3"/>
      <c r="AJ152" s="3"/>
      <c r="AK152" s="59"/>
      <c r="AM152" s="1"/>
      <c r="AN152" s="1"/>
      <c r="AO152" s="57"/>
      <c r="AP152" s="57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C152" s="13"/>
      <c r="BD152" s="13"/>
    </row>
    <row r="153" spans="13:56">
      <c r="V153" s="3"/>
      <c r="W153" s="3"/>
      <c r="X153" s="57"/>
      <c r="Y153" s="57"/>
      <c r="Z153" s="16"/>
      <c r="AA153" s="16"/>
      <c r="AB153" s="16"/>
      <c r="AC153" s="3"/>
      <c r="AD153" s="3"/>
      <c r="AE153" s="16"/>
      <c r="AF153" s="16"/>
      <c r="AG153" s="57"/>
      <c r="AI153" s="3"/>
      <c r="AJ153" s="3"/>
      <c r="AK153" s="59"/>
      <c r="AM153" s="1"/>
      <c r="AN153" s="1"/>
      <c r="AO153" s="57"/>
      <c r="AP153" s="57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C153" s="13"/>
      <c r="BD153" s="13"/>
    </row>
    <row r="154" spans="13:56">
      <c r="V154" s="3"/>
      <c r="W154" s="3"/>
      <c r="X154" s="57"/>
      <c r="Y154" s="57"/>
      <c r="Z154" s="16"/>
      <c r="AA154" s="16"/>
      <c r="AB154" s="16"/>
      <c r="AC154" s="3"/>
      <c r="AD154" s="3"/>
      <c r="AE154" s="16"/>
      <c r="AF154" s="16"/>
      <c r="AG154" s="57"/>
      <c r="AI154" s="3"/>
      <c r="AJ154" s="3"/>
      <c r="AK154" s="59"/>
      <c r="AM154" s="1"/>
      <c r="AN154" s="1"/>
      <c r="AO154" s="57"/>
      <c r="AP154" s="57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D154" s="13"/>
    </row>
    <row r="155" spans="13:56">
      <c r="V155" s="3"/>
      <c r="W155" s="3"/>
      <c r="X155" s="57"/>
      <c r="Y155" s="57"/>
      <c r="Z155" s="16"/>
      <c r="AA155" s="16"/>
      <c r="AB155" s="16"/>
      <c r="AC155" s="3"/>
      <c r="AD155" s="3"/>
      <c r="AE155" s="16"/>
      <c r="AF155" s="16"/>
      <c r="AG155" s="57"/>
      <c r="AI155" s="3"/>
      <c r="AJ155" s="3"/>
      <c r="AK155" s="59"/>
      <c r="AM155" s="1"/>
      <c r="AN155" s="1"/>
      <c r="AO155" s="57"/>
      <c r="AP155" s="57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D155" s="13"/>
    </row>
    <row r="156" spans="13:56">
      <c r="V156" s="3"/>
      <c r="W156" s="3"/>
      <c r="X156" s="57"/>
      <c r="Y156" s="57"/>
      <c r="Z156" s="16"/>
      <c r="AA156" s="16"/>
      <c r="AB156" s="16"/>
      <c r="AC156" s="3"/>
      <c r="AD156" s="3"/>
      <c r="AE156" s="16"/>
      <c r="AF156" s="16"/>
      <c r="AG156" s="57"/>
      <c r="AI156" s="3"/>
      <c r="AJ156" s="3"/>
      <c r="AK156" s="59"/>
      <c r="AM156" s="1"/>
      <c r="AN156" s="1"/>
      <c r="AO156" s="57"/>
      <c r="AP156" s="57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D156" s="13"/>
    </row>
    <row r="157" spans="13:56">
      <c r="V157" s="3"/>
      <c r="W157" s="3"/>
      <c r="X157" s="57"/>
      <c r="Y157" s="57"/>
      <c r="Z157" s="16"/>
      <c r="AA157" s="16"/>
      <c r="AB157" s="16"/>
      <c r="AC157" s="3"/>
      <c r="AD157" s="3"/>
      <c r="AE157" s="16"/>
      <c r="AF157" s="16"/>
      <c r="AG157" s="57"/>
      <c r="AI157" s="3"/>
      <c r="AJ157" s="3"/>
      <c r="AK157" s="59"/>
      <c r="AM157" s="1"/>
      <c r="AN157" s="1"/>
      <c r="AO157" s="57"/>
      <c r="AP157" s="57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D157" s="13"/>
    </row>
    <row r="158" spans="13:56">
      <c r="M158" s="161"/>
      <c r="N158" s="161"/>
      <c r="V158" s="3"/>
      <c r="W158" s="3"/>
      <c r="X158" s="57"/>
      <c r="Y158" s="57"/>
      <c r="Z158" s="16"/>
      <c r="AA158" s="16"/>
      <c r="AB158" s="16"/>
      <c r="AC158" s="3"/>
      <c r="AD158" s="3"/>
      <c r="AE158" s="16"/>
      <c r="AF158" s="16"/>
      <c r="AG158" s="57"/>
      <c r="AI158" s="3"/>
      <c r="AJ158" s="3"/>
      <c r="AK158" s="59"/>
      <c r="AM158" s="1"/>
      <c r="AN158" s="1"/>
      <c r="AO158" s="57"/>
      <c r="AP158" s="57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</row>
    <row r="159" spans="13:56">
      <c r="M159" s="161"/>
      <c r="N159" s="161"/>
      <c r="V159" s="3"/>
      <c r="W159" s="3"/>
      <c r="X159" s="57"/>
      <c r="Y159" s="57"/>
      <c r="Z159" s="16"/>
      <c r="AA159" s="16"/>
      <c r="AB159" s="16"/>
      <c r="AC159" s="3"/>
      <c r="AD159" s="3"/>
      <c r="AE159" s="16"/>
      <c r="AF159" s="16"/>
      <c r="AG159" s="57"/>
      <c r="AI159" s="3"/>
      <c r="AJ159" s="3"/>
      <c r="AK159" s="59"/>
      <c r="AM159" s="1"/>
      <c r="AN159" s="1"/>
      <c r="AO159" s="57"/>
      <c r="AP159" s="57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</row>
    <row r="160" spans="13:56">
      <c r="M160" s="161"/>
      <c r="N160" s="161"/>
      <c r="V160" s="3"/>
      <c r="W160" s="3"/>
      <c r="X160" s="57"/>
      <c r="Y160" s="57"/>
      <c r="Z160" s="16"/>
      <c r="AA160" s="16"/>
      <c r="AB160" s="16"/>
      <c r="AC160" s="3"/>
      <c r="AD160" s="3"/>
      <c r="AE160" s="16"/>
      <c r="AF160" s="16"/>
      <c r="AG160" s="57"/>
      <c r="AI160" s="3"/>
      <c r="AJ160" s="3"/>
      <c r="AK160" s="59"/>
      <c r="AM160" s="1"/>
      <c r="AN160" s="1"/>
      <c r="AO160" s="57"/>
      <c r="AP160" s="57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</row>
    <row r="161" spans="7:53">
      <c r="M161" s="161"/>
      <c r="N161" s="161"/>
      <c r="V161" s="3"/>
      <c r="W161" s="3"/>
      <c r="X161" s="57"/>
      <c r="Y161" s="57"/>
      <c r="Z161" s="16"/>
      <c r="AA161" s="16"/>
      <c r="AB161" s="16"/>
      <c r="AC161" s="3"/>
      <c r="AD161" s="3"/>
      <c r="AE161" s="16"/>
      <c r="AF161" s="16"/>
      <c r="AG161" s="57"/>
      <c r="AI161" s="3"/>
      <c r="AJ161" s="3"/>
      <c r="AK161" s="59"/>
      <c r="AM161" s="1"/>
      <c r="AN161" s="1"/>
      <c r="AO161" s="57"/>
      <c r="AP161" s="57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</row>
    <row r="162" spans="7:53">
      <c r="M162" s="161"/>
      <c r="N162" s="161"/>
      <c r="V162" s="3"/>
      <c r="W162" s="3"/>
      <c r="X162" s="57"/>
      <c r="Y162" s="57"/>
      <c r="Z162" s="16"/>
      <c r="AA162" s="16"/>
      <c r="AB162" s="16"/>
      <c r="AC162" s="3"/>
      <c r="AD162" s="3"/>
      <c r="AE162" s="16"/>
      <c r="AF162" s="16"/>
      <c r="AG162" s="57"/>
      <c r="AI162" s="3"/>
      <c r="AJ162" s="3"/>
      <c r="AK162" s="59"/>
      <c r="AM162" s="1"/>
      <c r="AN162" s="1"/>
      <c r="AO162" s="57"/>
      <c r="AP162" s="57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</row>
    <row r="163" spans="7:53">
      <c r="M163" s="161"/>
      <c r="N163" s="161"/>
      <c r="V163" s="3"/>
      <c r="W163" s="3"/>
      <c r="X163" s="57"/>
      <c r="Y163" s="57"/>
      <c r="Z163" s="16"/>
      <c r="AA163" s="16"/>
      <c r="AB163" s="16"/>
      <c r="AC163" s="3"/>
      <c r="AD163" s="3"/>
      <c r="AE163" s="16"/>
      <c r="AF163" s="16"/>
      <c r="AG163" s="57"/>
      <c r="AI163" s="3"/>
      <c r="AJ163" s="3"/>
      <c r="AK163" s="59"/>
      <c r="AM163" s="1"/>
      <c r="AN163" s="1"/>
      <c r="AO163" s="57"/>
      <c r="AP163" s="57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</row>
    <row r="164" spans="7:53">
      <c r="M164" s="161"/>
      <c r="N164" s="161"/>
      <c r="V164" s="3"/>
      <c r="W164" s="3"/>
      <c r="X164" s="57"/>
      <c r="Y164" s="57"/>
      <c r="Z164" s="16"/>
      <c r="AA164" s="16"/>
      <c r="AB164" s="16"/>
      <c r="AC164" s="3"/>
      <c r="AD164" s="3"/>
      <c r="AE164" s="16"/>
      <c r="AF164" s="16"/>
      <c r="AG164" s="57"/>
      <c r="AI164" s="3"/>
      <c r="AJ164" s="3"/>
      <c r="AK164" s="59"/>
      <c r="AM164" s="1"/>
      <c r="AN164" s="1"/>
      <c r="AO164" s="57"/>
      <c r="AP164" s="57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</row>
    <row r="165" spans="7:53">
      <c r="M165" s="161"/>
      <c r="N165" s="161"/>
      <c r="V165" s="3"/>
      <c r="W165" s="3"/>
      <c r="X165" s="57"/>
      <c r="Y165" s="57"/>
      <c r="Z165" s="16"/>
      <c r="AA165" s="16"/>
      <c r="AB165" s="16"/>
      <c r="AC165" s="3"/>
      <c r="AD165" s="3"/>
      <c r="AE165" s="16"/>
      <c r="AF165" s="16"/>
      <c r="AG165" s="57"/>
      <c r="AI165" s="3"/>
      <c r="AJ165" s="3"/>
      <c r="AK165" s="59"/>
      <c r="AM165" s="1"/>
      <c r="AN165" s="1"/>
      <c r="AO165" s="57"/>
      <c r="AP165" s="57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</row>
    <row r="166" spans="7:53">
      <c r="M166" s="161"/>
      <c r="N166" s="161"/>
      <c r="V166" s="3"/>
      <c r="W166" s="3"/>
      <c r="X166" s="57"/>
      <c r="Y166" s="57"/>
      <c r="Z166" s="16"/>
      <c r="AA166" s="16"/>
      <c r="AB166" s="16"/>
      <c r="AC166" s="3"/>
      <c r="AD166" s="3"/>
      <c r="AE166" s="16"/>
      <c r="AF166" s="16"/>
      <c r="AG166" s="57"/>
      <c r="AI166" s="3"/>
      <c r="AJ166" s="3"/>
      <c r="AK166" s="59"/>
      <c r="AM166" s="1"/>
      <c r="AN166" s="1"/>
      <c r="AO166" s="57"/>
      <c r="AP166" s="57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</row>
    <row r="167" spans="7:53">
      <c r="M167" s="161"/>
      <c r="N167" s="161"/>
      <c r="V167" s="3"/>
      <c r="W167" s="3"/>
      <c r="X167" s="57"/>
      <c r="Y167" s="57"/>
      <c r="Z167" s="16"/>
      <c r="AA167" s="16"/>
      <c r="AB167" s="16"/>
      <c r="AC167" s="3"/>
      <c r="AD167" s="3"/>
      <c r="AE167" s="16"/>
      <c r="AF167" s="16"/>
      <c r="AG167" s="57"/>
      <c r="AI167" s="3"/>
      <c r="AJ167" s="3"/>
      <c r="AK167" s="59"/>
      <c r="AM167" s="1"/>
      <c r="AN167" s="1"/>
      <c r="AO167" s="57"/>
      <c r="AP167" s="57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</row>
    <row r="168" spans="7:53">
      <c r="M168" s="161"/>
      <c r="N168" s="161"/>
      <c r="V168" s="3"/>
      <c r="W168" s="3"/>
      <c r="X168" s="57"/>
      <c r="Y168" s="57"/>
      <c r="Z168" s="16"/>
      <c r="AA168" s="16"/>
      <c r="AB168" s="16"/>
      <c r="AC168" s="3"/>
      <c r="AD168" s="3"/>
      <c r="AE168" s="16"/>
      <c r="AF168" s="16"/>
      <c r="AG168" s="57"/>
      <c r="AI168" s="3"/>
      <c r="AJ168" s="3"/>
      <c r="AK168" s="59"/>
      <c r="AM168" s="1"/>
      <c r="AN168" s="1"/>
      <c r="AO168" s="57"/>
      <c r="AP168" s="57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</row>
    <row r="169" spans="7:53">
      <c r="G169" s="14"/>
      <c r="H169" s="14"/>
      <c r="I169" s="161"/>
      <c r="J169" s="161"/>
      <c r="K169" s="161"/>
      <c r="L169" s="161"/>
      <c r="M169" s="161"/>
      <c r="N169" s="161"/>
      <c r="V169" s="3"/>
      <c r="W169" s="3"/>
      <c r="X169" s="57"/>
      <c r="Y169" s="57"/>
      <c r="Z169" s="16"/>
      <c r="AA169" s="16"/>
      <c r="AB169" s="16"/>
      <c r="AC169" s="3"/>
      <c r="AD169" s="3"/>
      <c r="AE169" s="16"/>
      <c r="AF169" s="16"/>
      <c r="AG169" s="57"/>
      <c r="AI169" s="3"/>
      <c r="AJ169" s="3"/>
      <c r="AK169" s="59"/>
      <c r="AM169" s="1"/>
      <c r="AN169" s="1"/>
      <c r="AO169" s="57"/>
      <c r="AP169" s="57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</row>
    <row r="170" spans="7:53">
      <c r="G170" s="14"/>
      <c r="H170" s="14"/>
      <c r="I170" s="161"/>
      <c r="J170" s="161"/>
      <c r="K170" s="161"/>
      <c r="L170" s="161"/>
      <c r="M170" s="161"/>
      <c r="N170" s="161"/>
      <c r="V170" s="3"/>
      <c r="W170" s="3"/>
      <c r="X170" s="57"/>
      <c r="Y170" s="57"/>
      <c r="Z170" s="16"/>
      <c r="AA170" s="16"/>
      <c r="AB170" s="16"/>
      <c r="AC170" s="3"/>
      <c r="AD170" s="3"/>
      <c r="AE170" s="16"/>
      <c r="AF170" s="16"/>
      <c r="AG170" s="57"/>
      <c r="AI170" s="3"/>
      <c r="AJ170" s="3"/>
      <c r="AK170" s="59"/>
      <c r="AM170" s="1"/>
      <c r="AN170" s="1"/>
      <c r="AO170" s="57"/>
      <c r="AP170" s="57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</row>
    <row r="171" spans="7:53">
      <c r="G171" s="14"/>
      <c r="H171" s="14"/>
      <c r="I171" s="161"/>
      <c r="J171" s="161"/>
      <c r="K171" s="161"/>
      <c r="L171" s="161"/>
      <c r="M171" s="161"/>
      <c r="N171" s="161"/>
      <c r="V171" s="3"/>
      <c r="W171" s="3"/>
      <c r="X171" s="57"/>
      <c r="Y171" s="57"/>
      <c r="Z171" s="16"/>
      <c r="AA171" s="16"/>
      <c r="AB171" s="16"/>
      <c r="AC171" s="3"/>
      <c r="AD171" s="3"/>
      <c r="AE171" s="16"/>
      <c r="AF171" s="16"/>
      <c r="AG171" s="57"/>
      <c r="AI171" s="3"/>
      <c r="AJ171" s="3"/>
      <c r="AK171" s="59"/>
      <c r="AM171" s="1"/>
      <c r="AN171" s="1"/>
      <c r="AO171" s="57"/>
      <c r="AP171" s="57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</row>
    <row r="172" spans="7:53">
      <c r="G172" s="14"/>
      <c r="H172" s="14"/>
      <c r="I172" s="161"/>
      <c r="J172" s="161"/>
      <c r="K172" s="161"/>
      <c r="L172" s="161"/>
      <c r="M172" s="161"/>
      <c r="N172" s="161"/>
      <c r="V172" s="3"/>
      <c r="W172" s="3"/>
      <c r="X172" s="57"/>
      <c r="Y172" s="57"/>
      <c r="Z172" s="16"/>
      <c r="AA172" s="16"/>
      <c r="AB172" s="16"/>
      <c r="AC172" s="3"/>
      <c r="AD172" s="3"/>
      <c r="AE172" s="16"/>
      <c r="AF172" s="16"/>
      <c r="AG172" s="57"/>
      <c r="AI172" s="3"/>
      <c r="AJ172" s="3"/>
      <c r="AK172" s="59"/>
      <c r="AM172" s="1"/>
      <c r="AN172" s="1"/>
      <c r="AO172" s="57"/>
      <c r="AP172" s="57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</row>
    <row r="173" spans="7:53">
      <c r="G173" s="14"/>
      <c r="H173" s="14"/>
      <c r="I173" s="161"/>
      <c r="J173" s="161"/>
      <c r="K173" s="161"/>
      <c r="L173" s="161"/>
      <c r="M173" s="161"/>
      <c r="N173" s="161"/>
      <c r="V173" s="3"/>
      <c r="W173" s="3"/>
      <c r="X173" s="57"/>
      <c r="Y173" s="57"/>
      <c r="Z173" s="16"/>
      <c r="AA173" s="16"/>
      <c r="AB173" s="16"/>
      <c r="AC173" s="3"/>
      <c r="AD173" s="3"/>
      <c r="AE173" s="16"/>
      <c r="AF173" s="16"/>
      <c r="AG173" s="57"/>
      <c r="AI173" s="3"/>
      <c r="AJ173" s="3"/>
      <c r="AK173" s="59"/>
      <c r="AM173" s="1"/>
      <c r="AN173" s="1"/>
      <c r="AO173" s="57"/>
      <c r="AP173" s="57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</row>
    <row r="174" spans="7:53">
      <c r="G174" s="14"/>
      <c r="H174" s="14"/>
      <c r="I174" s="161"/>
      <c r="J174" s="161"/>
      <c r="K174" s="161"/>
      <c r="L174" s="161"/>
      <c r="M174" s="161"/>
      <c r="N174" s="161"/>
      <c r="V174" s="3"/>
      <c r="W174" s="3"/>
      <c r="X174" s="57"/>
      <c r="Y174" s="57"/>
      <c r="Z174" s="16"/>
      <c r="AA174" s="16"/>
      <c r="AB174" s="16"/>
      <c r="AC174" s="3"/>
      <c r="AD174" s="3"/>
      <c r="AE174" s="16"/>
      <c r="AF174" s="16"/>
      <c r="AG174" s="57"/>
      <c r="AI174" s="3"/>
      <c r="AJ174" s="3"/>
      <c r="AK174" s="59"/>
      <c r="AM174" s="1"/>
      <c r="AN174" s="1"/>
      <c r="AO174" s="57"/>
      <c r="AP174" s="57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</row>
    <row r="175" spans="7:53">
      <c r="G175" s="14"/>
      <c r="H175" s="14"/>
      <c r="I175" s="161"/>
      <c r="J175" s="161"/>
      <c r="K175" s="161"/>
      <c r="L175" s="161"/>
      <c r="M175" s="161"/>
      <c r="N175" s="161"/>
      <c r="V175" s="3"/>
      <c r="W175" s="3"/>
      <c r="X175" s="57"/>
      <c r="Y175" s="57"/>
      <c r="Z175" s="16"/>
      <c r="AA175" s="16"/>
      <c r="AB175" s="16"/>
      <c r="AC175" s="3"/>
      <c r="AD175" s="3"/>
      <c r="AE175" s="16"/>
      <c r="AF175" s="16"/>
      <c r="AG175" s="57"/>
      <c r="AI175" s="3"/>
      <c r="AJ175" s="3"/>
      <c r="AK175" s="59"/>
      <c r="AM175" s="1"/>
      <c r="AN175" s="1"/>
      <c r="AO175" s="57"/>
      <c r="AP175" s="57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</row>
    <row r="176" spans="7:53">
      <c r="G176" s="14"/>
      <c r="H176" s="14"/>
      <c r="I176" s="161"/>
      <c r="J176" s="161"/>
      <c r="K176" s="161"/>
      <c r="L176" s="161"/>
      <c r="M176" s="161"/>
      <c r="N176" s="161"/>
      <c r="V176" s="3"/>
      <c r="W176" s="3"/>
      <c r="X176" s="57"/>
      <c r="Y176" s="57"/>
      <c r="Z176" s="16"/>
      <c r="AA176" s="16"/>
      <c r="AB176" s="16"/>
      <c r="AC176" s="3"/>
      <c r="AD176" s="3"/>
      <c r="AE176" s="16"/>
      <c r="AF176" s="16"/>
      <c r="AG176" s="57"/>
      <c r="AI176" s="3"/>
      <c r="AJ176" s="3"/>
      <c r="AK176" s="59"/>
      <c r="AM176" s="1"/>
      <c r="AN176" s="1"/>
      <c r="AO176" s="57"/>
      <c r="AP176" s="57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</row>
    <row r="177" spans="7:54">
      <c r="G177" s="14"/>
      <c r="H177" s="14"/>
      <c r="I177" s="161"/>
      <c r="J177" s="161"/>
      <c r="K177" s="161"/>
      <c r="L177" s="161"/>
      <c r="M177" s="161"/>
      <c r="N177" s="161"/>
      <c r="V177" s="3"/>
      <c r="W177" s="3"/>
      <c r="X177" s="57"/>
      <c r="Y177" s="57"/>
      <c r="Z177" s="16"/>
      <c r="AA177" s="16"/>
      <c r="AB177" s="16"/>
      <c r="AC177" s="3"/>
      <c r="AD177" s="3"/>
      <c r="AE177" s="16"/>
      <c r="AF177" s="16"/>
      <c r="AG177" s="57"/>
      <c r="AI177" s="3"/>
      <c r="AJ177" s="3"/>
      <c r="AK177" s="59"/>
      <c r="AM177" s="1"/>
      <c r="AN177" s="1"/>
      <c r="AO177" s="57"/>
      <c r="AP177" s="57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</row>
    <row r="178" spans="7:54">
      <c r="G178" s="14"/>
      <c r="H178" s="14"/>
      <c r="I178" s="161"/>
      <c r="J178" s="161"/>
      <c r="K178" s="161"/>
      <c r="L178" s="161"/>
      <c r="M178" s="161"/>
      <c r="N178" s="161"/>
      <c r="V178" s="3"/>
      <c r="W178" s="3"/>
      <c r="X178" s="57"/>
      <c r="Y178" s="57"/>
      <c r="Z178" s="16"/>
      <c r="AA178" s="16"/>
      <c r="AB178" s="16"/>
      <c r="AC178" s="3"/>
      <c r="AD178" s="3"/>
      <c r="AE178" s="16"/>
      <c r="AF178" s="16"/>
      <c r="AG178" s="57"/>
      <c r="AI178" s="3"/>
      <c r="AJ178" s="3"/>
      <c r="AK178" s="59"/>
      <c r="AM178" s="1"/>
      <c r="AN178" s="1"/>
      <c r="AO178" s="57"/>
      <c r="AP178" s="57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4"/>
    </row>
    <row r="179" spans="7:54">
      <c r="G179" s="14"/>
      <c r="H179" s="14"/>
      <c r="I179" s="161"/>
      <c r="J179" s="161"/>
      <c r="K179" s="161"/>
      <c r="L179" s="161"/>
      <c r="M179" s="161"/>
      <c r="N179" s="161"/>
      <c r="V179" s="3"/>
      <c r="W179" s="3"/>
      <c r="X179" s="57"/>
      <c r="Y179" s="57"/>
      <c r="Z179" s="16"/>
      <c r="AA179" s="16"/>
      <c r="AB179" s="16"/>
      <c r="AC179" s="3"/>
      <c r="AD179" s="3"/>
      <c r="AE179" s="16"/>
      <c r="AF179" s="16"/>
      <c r="AG179" s="57"/>
      <c r="AI179" s="3"/>
      <c r="AJ179" s="3"/>
      <c r="AK179" s="59"/>
      <c r="AM179" s="1"/>
      <c r="AN179" s="1"/>
      <c r="AO179" s="57"/>
      <c r="AP179" s="57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4"/>
    </row>
    <row r="180" spans="7:54">
      <c r="G180" s="14"/>
      <c r="H180" s="14"/>
      <c r="I180" s="161"/>
      <c r="J180" s="161"/>
      <c r="K180" s="161"/>
      <c r="L180" s="161"/>
      <c r="M180" s="161"/>
      <c r="N180" s="161"/>
      <c r="V180" s="3"/>
      <c r="W180" s="3"/>
      <c r="X180" s="57"/>
      <c r="Y180" s="57"/>
      <c r="Z180" s="16"/>
      <c r="AA180" s="16"/>
      <c r="AB180" s="16"/>
      <c r="AC180" s="3"/>
      <c r="AD180" s="3"/>
      <c r="AE180" s="16"/>
      <c r="AF180" s="16"/>
      <c r="AG180" s="57"/>
      <c r="AI180" s="3"/>
      <c r="AJ180" s="3"/>
      <c r="AK180" s="59"/>
      <c r="AM180" s="1"/>
      <c r="AN180" s="1"/>
      <c r="AO180" s="57"/>
      <c r="AP180" s="57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4"/>
    </row>
    <row r="181" spans="7:54">
      <c r="G181" s="14"/>
      <c r="H181" s="14"/>
      <c r="I181" s="161"/>
      <c r="J181" s="161"/>
      <c r="K181" s="161"/>
      <c r="L181" s="161"/>
      <c r="M181" s="161"/>
      <c r="N181" s="161"/>
      <c r="V181" s="3"/>
      <c r="W181" s="3"/>
      <c r="X181" s="57"/>
      <c r="Y181" s="57"/>
      <c r="Z181" s="16"/>
      <c r="AA181" s="16"/>
      <c r="AB181" s="16"/>
      <c r="AC181" s="3"/>
      <c r="AD181" s="3"/>
      <c r="AE181" s="16"/>
      <c r="AF181" s="16"/>
      <c r="AG181" s="57"/>
      <c r="AI181" s="3"/>
      <c r="AJ181" s="3"/>
      <c r="AK181" s="59"/>
      <c r="AM181" s="1"/>
      <c r="AN181" s="1"/>
      <c r="AO181" s="57"/>
      <c r="AP181" s="57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4"/>
    </row>
    <row r="182" spans="7:54">
      <c r="G182" s="14"/>
      <c r="H182" s="14"/>
      <c r="I182" s="161"/>
      <c r="J182" s="161"/>
      <c r="K182" s="161"/>
      <c r="L182" s="161"/>
      <c r="M182" s="161"/>
      <c r="N182" s="161"/>
      <c r="V182" s="3"/>
      <c r="W182" s="3"/>
      <c r="X182" s="57"/>
      <c r="Y182" s="57"/>
      <c r="Z182" s="16"/>
      <c r="AA182" s="16"/>
      <c r="AB182" s="16"/>
      <c r="AC182" s="3"/>
      <c r="AD182" s="3"/>
      <c r="AE182" s="16"/>
      <c r="AF182" s="16"/>
      <c r="AG182" s="57"/>
      <c r="AI182" s="3"/>
      <c r="AJ182" s="3"/>
      <c r="AK182" s="59"/>
      <c r="AM182" s="1"/>
      <c r="AN182" s="1"/>
      <c r="AO182" s="57"/>
      <c r="AP182" s="57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4"/>
    </row>
    <row r="183" spans="7:54">
      <c r="G183" s="14"/>
      <c r="H183" s="14"/>
      <c r="I183" s="161"/>
      <c r="J183" s="161"/>
      <c r="K183" s="161"/>
      <c r="L183" s="161"/>
      <c r="M183" s="161"/>
      <c r="N183" s="161"/>
      <c r="V183" s="3"/>
      <c r="W183" s="3"/>
      <c r="X183" s="57"/>
      <c r="Y183" s="57"/>
      <c r="Z183" s="16"/>
      <c r="AA183" s="16"/>
      <c r="AB183" s="16"/>
      <c r="AC183" s="3"/>
      <c r="AD183" s="3"/>
      <c r="AE183" s="16"/>
      <c r="AF183" s="16"/>
      <c r="AG183" s="57"/>
      <c r="AI183" s="3"/>
      <c r="AJ183" s="3"/>
      <c r="AK183" s="59"/>
      <c r="AM183" s="1"/>
      <c r="AN183" s="1"/>
      <c r="AO183" s="57"/>
      <c r="AP183" s="57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4"/>
    </row>
    <row r="184" spans="7:54">
      <c r="G184" s="14"/>
      <c r="H184" s="14"/>
      <c r="I184" s="161"/>
      <c r="J184" s="161"/>
      <c r="K184" s="161"/>
      <c r="L184" s="161"/>
      <c r="M184" s="161"/>
      <c r="N184" s="161"/>
      <c r="V184" s="3"/>
      <c r="W184" s="3"/>
      <c r="X184" s="57"/>
      <c r="Y184" s="57"/>
      <c r="Z184" s="16"/>
      <c r="AA184" s="16"/>
      <c r="AB184" s="16"/>
      <c r="AC184" s="3"/>
      <c r="AD184" s="3"/>
      <c r="AE184" s="16"/>
      <c r="AF184" s="16"/>
      <c r="AG184" s="57"/>
      <c r="AI184" s="3"/>
      <c r="AJ184" s="3"/>
      <c r="AK184" s="59"/>
      <c r="AM184" s="1"/>
      <c r="AN184" s="1"/>
      <c r="AO184" s="57"/>
      <c r="AP184" s="57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4"/>
    </row>
    <row r="185" spans="7:54">
      <c r="G185" s="14"/>
      <c r="H185" s="14"/>
      <c r="I185" s="161"/>
      <c r="J185" s="161"/>
      <c r="K185" s="161"/>
      <c r="L185" s="161"/>
      <c r="M185" s="161"/>
      <c r="N185" s="161"/>
      <c r="V185" s="3"/>
      <c r="W185" s="3"/>
      <c r="X185" s="57"/>
      <c r="Y185" s="57"/>
      <c r="Z185" s="16"/>
      <c r="AA185" s="16"/>
      <c r="AB185" s="16"/>
      <c r="AC185" s="3"/>
      <c r="AD185" s="3"/>
      <c r="AE185" s="16"/>
      <c r="AF185" s="16"/>
      <c r="AG185" s="57"/>
      <c r="AI185" s="3"/>
      <c r="AJ185" s="3"/>
      <c r="AK185" s="59"/>
      <c r="AM185" s="1"/>
      <c r="AN185" s="1"/>
      <c r="AO185" s="57"/>
      <c r="AP185" s="57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4"/>
    </row>
    <row r="186" spans="7:54">
      <c r="G186" s="14"/>
      <c r="H186" s="14"/>
      <c r="I186" s="161"/>
      <c r="J186" s="161"/>
      <c r="K186" s="161"/>
      <c r="L186" s="161"/>
      <c r="M186" s="161"/>
      <c r="N186" s="161"/>
      <c r="V186" s="3"/>
      <c r="W186" s="3"/>
      <c r="X186" s="57"/>
      <c r="Y186" s="57"/>
      <c r="Z186" s="16"/>
      <c r="AA186" s="16"/>
      <c r="AB186" s="16"/>
      <c r="AC186" s="3"/>
      <c r="AD186" s="3"/>
      <c r="AE186" s="16"/>
      <c r="AF186" s="16"/>
      <c r="AG186" s="57"/>
      <c r="AI186" s="3"/>
      <c r="AJ186" s="3"/>
      <c r="AK186" s="59"/>
      <c r="AM186" s="1"/>
      <c r="AN186" s="1"/>
      <c r="AO186" s="57"/>
      <c r="AP186" s="57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4"/>
    </row>
    <row r="187" spans="7:54">
      <c r="G187" s="14"/>
      <c r="H187" s="14"/>
      <c r="I187" s="161"/>
      <c r="J187" s="161"/>
      <c r="K187" s="161"/>
      <c r="L187" s="161"/>
      <c r="M187" s="161"/>
      <c r="N187" s="161"/>
      <c r="V187" s="3"/>
      <c r="W187" s="3"/>
      <c r="X187" s="57"/>
      <c r="Y187" s="57"/>
      <c r="Z187" s="16"/>
      <c r="AA187" s="16"/>
      <c r="AB187" s="16"/>
      <c r="AC187" s="3"/>
      <c r="AD187" s="3"/>
      <c r="AE187" s="16"/>
      <c r="AF187" s="16"/>
      <c r="AG187" s="57"/>
      <c r="AI187" s="3"/>
      <c r="AJ187" s="3"/>
      <c r="AK187" s="59"/>
      <c r="AM187" s="1"/>
      <c r="AN187" s="1"/>
      <c r="AO187" s="57"/>
      <c r="AP187" s="57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4"/>
    </row>
    <row r="188" spans="7:54">
      <c r="G188" s="14"/>
      <c r="H188" s="14"/>
      <c r="I188" s="161"/>
      <c r="J188" s="161"/>
      <c r="K188" s="161"/>
      <c r="L188" s="161"/>
      <c r="M188" s="161"/>
      <c r="N188" s="161"/>
      <c r="V188" s="3"/>
      <c r="W188" s="3"/>
      <c r="X188" s="57"/>
      <c r="Y188" s="57"/>
      <c r="Z188" s="16"/>
      <c r="AA188" s="16"/>
      <c r="AB188" s="16"/>
      <c r="AC188" s="3"/>
      <c r="AD188" s="3"/>
      <c r="AE188" s="16"/>
      <c r="AF188" s="16"/>
      <c r="AG188" s="57"/>
      <c r="AI188" s="3"/>
      <c r="AJ188" s="3"/>
      <c r="AK188" s="59"/>
      <c r="AM188" s="1"/>
      <c r="AN188" s="1"/>
      <c r="AO188" s="57"/>
      <c r="AP188" s="57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4"/>
    </row>
    <row r="189" spans="7:54">
      <c r="G189" s="14"/>
      <c r="H189" s="14"/>
      <c r="I189" s="161"/>
      <c r="J189" s="161"/>
      <c r="K189" s="161"/>
      <c r="L189" s="161"/>
      <c r="M189" s="161"/>
      <c r="N189" s="161"/>
      <c r="V189" s="3"/>
      <c r="W189" s="3"/>
      <c r="X189" s="57"/>
      <c r="Y189" s="57"/>
      <c r="Z189" s="16"/>
      <c r="AA189" s="16"/>
      <c r="AB189" s="16"/>
      <c r="AC189" s="3"/>
      <c r="AD189" s="3"/>
      <c r="AE189" s="16"/>
      <c r="AF189" s="16"/>
      <c r="AG189" s="57"/>
      <c r="AI189" s="3"/>
      <c r="AJ189" s="3"/>
      <c r="AK189" s="59"/>
      <c r="AM189" s="1"/>
      <c r="AN189" s="1"/>
      <c r="AO189" s="57"/>
      <c r="AP189" s="57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4"/>
    </row>
    <row r="190" spans="7:54">
      <c r="G190" s="14"/>
      <c r="H190" s="14"/>
      <c r="I190" s="161"/>
      <c r="J190" s="161"/>
      <c r="K190" s="161"/>
      <c r="L190" s="161"/>
      <c r="M190" s="161"/>
      <c r="N190" s="161"/>
      <c r="V190" s="3"/>
      <c r="W190" s="3"/>
      <c r="X190" s="57"/>
      <c r="Y190" s="57"/>
      <c r="Z190" s="16"/>
      <c r="AA190" s="16"/>
      <c r="AB190" s="16"/>
      <c r="AC190" s="3"/>
      <c r="AD190" s="3"/>
      <c r="AE190" s="16"/>
      <c r="AF190" s="16"/>
      <c r="AG190" s="57"/>
      <c r="AI190" s="3"/>
      <c r="AJ190" s="3"/>
      <c r="AK190" s="59"/>
      <c r="AM190" s="1"/>
      <c r="AN190" s="1"/>
      <c r="AO190" s="57"/>
      <c r="AP190" s="57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4"/>
    </row>
    <row r="191" spans="7:54">
      <c r="G191" s="14"/>
      <c r="H191" s="14"/>
      <c r="I191" s="161"/>
      <c r="J191" s="161"/>
      <c r="K191" s="161"/>
      <c r="L191" s="161"/>
      <c r="M191" s="161"/>
      <c r="N191" s="161"/>
      <c r="V191" s="3"/>
      <c r="W191" s="3"/>
      <c r="X191" s="57"/>
      <c r="Y191" s="57"/>
      <c r="Z191" s="16"/>
      <c r="AA191" s="16"/>
      <c r="AB191" s="16"/>
      <c r="AC191" s="3"/>
      <c r="AD191" s="3"/>
      <c r="AE191" s="16"/>
      <c r="AF191" s="16"/>
      <c r="AG191" s="57"/>
      <c r="AI191" s="3"/>
      <c r="AJ191" s="3"/>
      <c r="AK191" s="59"/>
      <c r="AM191" s="1"/>
      <c r="AN191" s="1"/>
      <c r="AO191" s="57"/>
      <c r="AP191" s="57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4"/>
    </row>
    <row r="192" spans="7:54">
      <c r="G192" s="14"/>
      <c r="H192" s="14"/>
      <c r="I192" s="161"/>
      <c r="J192" s="161"/>
      <c r="K192" s="161"/>
      <c r="L192" s="161"/>
      <c r="M192" s="161"/>
      <c r="N192" s="161"/>
      <c r="V192" s="3"/>
      <c r="W192" s="3"/>
      <c r="X192" s="57"/>
      <c r="Y192" s="57"/>
      <c r="Z192" s="16"/>
      <c r="AA192" s="16"/>
      <c r="AB192" s="16"/>
      <c r="AC192" s="3"/>
      <c r="AD192" s="3"/>
      <c r="AE192" s="16"/>
      <c r="AF192" s="16"/>
      <c r="AG192" s="57"/>
      <c r="AI192" s="3"/>
      <c r="AJ192" s="3"/>
      <c r="AK192" s="59"/>
      <c r="AM192" s="1"/>
      <c r="AN192" s="1"/>
      <c r="AO192" s="57"/>
      <c r="AP192" s="57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4"/>
    </row>
    <row r="193" spans="7:54">
      <c r="G193" s="14"/>
      <c r="H193" s="14"/>
      <c r="I193" s="161"/>
      <c r="J193" s="161"/>
      <c r="K193" s="161"/>
      <c r="L193" s="161"/>
      <c r="M193" s="161"/>
      <c r="N193" s="161"/>
      <c r="O193" s="14"/>
      <c r="P193" s="14"/>
      <c r="Q193" s="14"/>
      <c r="R193" s="14"/>
      <c r="S193" s="14"/>
      <c r="T193" s="14"/>
      <c r="U193" s="14"/>
      <c r="V193" s="14"/>
      <c r="W193" s="14"/>
      <c r="X193" s="161"/>
      <c r="Y193" s="161"/>
      <c r="Z193" s="75"/>
      <c r="AA193" s="75"/>
      <c r="AB193" s="75"/>
      <c r="AC193" s="14"/>
      <c r="AD193" s="14"/>
      <c r="AE193" s="75"/>
      <c r="AF193" s="75"/>
      <c r="AG193" s="161"/>
      <c r="AH193" s="14"/>
      <c r="AI193" s="14"/>
      <c r="AJ193" s="14"/>
      <c r="AK193" s="14"/>
      <c r="AL193" s="75"/>
      <c r="AM193" s="1"/>
      <c r="AN193" s="1"/>
      <c r="AO193" s="57"/>
      <c r="AP193" s="57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4"/>
    </row>
    <row r="194" spans="7:54">
      <c r="G194" s="14"/>
      <c r="H194" s="14"/>
      <c r="I194" s="161"/>
      <c r="J194" s="161"/>
      <c r="K194" s="161"/>
      <c r="L194" s="161"/>
      <c r="M194" s="161"/>
      <c r="N194" s="161"/>
      <c r="O194" s="14"/>
      <c r="P194" s="14"/>
      <c r="Q194" s="14"/>
      <c r="R194" s="14"/>
      <c r="S194" s="14"/>
      <c r="T194" s="14"/>
      <c r="U194" s="14"/>
      <c r="V194" s="14"/>
      <c r="W194" s="14"/>
      <c r="X194" s="161"/>
      <c r="Y194" s="161"/>
      <c r="Z194" s="75"/>
      <c r="AA194" s="75"/>
      <c r="AB194" s="75"/>
      <c r="AC194" s="14"/>
      <c r="AD194" s="14"/>
      <c r="AE194" s="75"/>
      <c r="AF194" s="75"/>
      <c r="AG194" s="161"/>
      <c r="AH194" s="14"/>
      <c r="AI194" s="14"/>
      <c r="AJ194" s="14"/>
      <c r="AK194" s="14"/>
      <c r="AL194" s="75"/>
      <c r="AM194" s="1"/>
      <c r="AN194" s="1"/>
      <c r="AO194" s="57"/>
      <c r="AP194" s="57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4"/>
    </row>
    <row r="195" spans="7:54">
      <c r="G195" s="14"/>
      <c r="H195" s="14"/>
      <c r="I195" s="161"/>
      <c r="J195" s="161"/>
      <c r="K195" s="161"/>
      <c r="L195" s="161"/>
      <c r="M195" s="161"/>
      <c r="N195" s="161"/>
      <c r="O195" s="14"/>
      <c r="P195" s="14"/>
      <c r="Q195" s="14"/>
      <c r="R195" s="14"/>
      <c r="S195" s="14"/>
      <c r="T195" s="14"/>
      <c r="U195" s="14"/>
      <c r="V195" s="14"/>
      <c r="W195" s="14"/>
      <c r="X195" s="161"/>
      <c r="Y195" s="161"/>
      <c r="Z195" s="75"/>
      <c r="AA195" s="75"/>
      <c r="AB195" s="75"/>
      <c r="AC195" s="14"/>
      <c r="AD195" s="14"/>
      <c r="AE195" s="75"/>
      <c r="AF195" s="75"/>
      <c r="AG195" s="161"/>
      <c r="AH195" s="14"/>
      <c r="AI195" s="14"/>
      <c r="AJ195" s="14"/>
      <c r="AK195" s="14"/>
      <c r="AL195" s="75"/>
      <c r="AM195" s="1"/>
      <c r="AN195" s="1"/>
      <c r="AO195" s="57"/>
      <c r="AP195" s="57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4"/>
    </row>
    <row r="196" spans="7:54">
      <c r="G196" s="14"/>
      <c r="H196" s="14"/>
      <c r="I196" s="161"/>
      <c r="J196" s="161"/>
      <c r="K196" s="161"/>
      <c r="L196" s="161"/>
      <c r="M196" s="161"/>
      <c r="N196" s="161"/>
      <c r="O196" s="14"/>
      <c r="P196" s="14"/>
      <c r="Q196" s="14"/>
      <c r="R196" s="14"/>
      <c r="S196" s="14"/>
      <c r="T196" s="14"/>
      <c r="U196" s="14"/>
      <c r="V196" s="14"/>
      <c r="W196" s="14"/>
      <c r="X196" s="161"/>
      <c r="Y196" s="161"/>
      <c r="Z196" s="75"/>
      <c r="AA196" s="75"/>
      <c r="AB196" s="75"/>
      <c r="AC196" s="14"/>
      <c r="AD196" s="14"/>
      <c r="AE196" s="75"/>
      <c r="AF196" s="75"/>
      <c r="AG196" s="161"/>
      <c r="AH196" s="14"/>
      <c r="AI196" s="14"/>
      <c r="AJ196" s="14"/>
      <c r="AK196" s="14"/>
      <c r="AL196" s="75"/>
      <c r="AM196" s="1"/>
      <c r="AN196" s="1"/>
      <c r="AO196" s="57"/>
      <c r="AP196" s="57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4"/>
    </row>
    <row r="197" spans="7:54">
      <c r="G197" s="14"/>
      <c r="H197" s="14"/>
      <c r="I197" s="161"/>
      <c r="J197" s="161"/>
      <c r="K197" s="161"/>
      <c r="L197" s="161"/>
      <c r="M197" s="161"/>
      <c r="N197" s="161"/>
      <c r="O197" s="14"/>
      <c r="P197" s="14"/>
      <c r="Q197" s="14"/>
      <c r="R197" s="14"/>
      <c r="S197" s="14"/>
      <c r="T197" s="14"/>
      <c r="U197" s="14"/>
      <c r="V197" s="14"/>
      <c r="W197" s="14"/>
      <c r="X197" s="161"/>
      <c r="Y197" s="161"/>
      <c r="Z197" s="75"/>
      <c r="AA197" s="75"/>
      <c r="AB197" s="75"/>
      <c r="AC197" s="14"/>
      <c r="AD197" s="14"/>
      <c r="AE197" s="75"/>
      <c r="AF197" s="75"/>
      <c r="AG197" s="161"/>
      <c r="AH197" s="14"/>
      <c r="AI197" s="14"/>
      <c r="AJ197" s="14"/>
      <c r="AK197" s="14"/>
      <c r="AL197" s="75"/>
      <c r="AM197" s="1"/>
      <c r="AN197" s="1"/>
      <c r="AO197" s="57"/>
      <c r="AP197" s="57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4"/>
    </row>
    <row r="198" spans="7:54">
      <c r="G198" s="14"/>
      <c r="H198" s="14"/>
      <c r="I198" s="161"/>
      <c r="J198" s="161"/>
      <c r="K198" s="161"/>
      <c r="L198" s="161"/>
      <c r="M198" s="161"/>
      <c r="N198" s="161"/>
      <c r="O198" s="14"/>
      <c r="P198" s="14"/>
      <c r="Q198" s="14"/>
      <c r="R198" s="14"/>
      <c r="S198" s="14"/>
      <c r="T198" s="14"/>
      <c r="U198" s="14"/>
      <c r="V198" s="14"/>
      <c r="W198" s="14"/>
      <c r="X198" s="161"/>
      <c r="Y198" s="161"/>
      <c r="Z198" s="75"/>
      <c r="AA198" s="75"/>
      <c r="AB198" s="75"/>
      <c r="AC198" s="14"/>
      <c r="AD198" s="14"/>
      <c r="AE198" s="75"/>
      <c r="AF198" s="75"/>
      <c r="AG198" s="161"/>
      <c r="AH198" s="14"/>
      <c r="AI198" s="14"/>
      <c r="AJ198" s="14"/>
      <c r="AK198" s="14"/>
      <c r="AL198" s="75"/>
      <c r="AM198" s="1"/>
      <c r="AN198" s="1"/>
      <c r="AO198" s="57"/>
      <c r="AP198" s="57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4"/>
    </row>
    <row r="199" spans="7:54">
      <c r="G199" s="14"/>
      <c r="H199" s="14"/>
      <c r="I199" s="161"/>
      <c r="J199" s="161"/>
      <c r="K199" s="161"/>
      <c r="L199" s="161"/>
      <c r="M199" s="161"/>
      <c r="N199" s="161"/>
      <c r="O199" s="14"/>
      <c r="P199" s="14"/>
      <c r="Q199" s="14"/>
      <c r="R199" s="14"/>
      <c r="S199" s="14"/>
      <c r="T199" s="14"/>
      <c r="U199" s="14"/>
      <c r="V199" s="14"/>
      <c r="W199" s="14"/>
      <c r="X199" s="161"/>
      <c r="Y199" s="161"/>
      <c r="Z199" s="75"/>
      <c r="AA199" s="75"/>
      <c r="AB199" s="75"/>
      <c r="AC199" s="14"/>
      <c r="AD199" s="14"/>
      <c r="AE199" s="75"/>
      <c r="AF199" s="75"/>
      <c r="AG199" s="161"/>
      <c r="AH199" s="14"/>
      <c r="AI199" s="14"/>
      <c r="AJ199" s="14"/>
      <c r="AK199" s="14"/>
      <c r="AL199" s="75"/>
      <c r="AM199" s="1"/>
      <c r="AN199" s="1"/>
      <c r="AO199" s="57"/>
      <c r="AP199" s="57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4"/>
    </row>
    <row r="200" spans="7:54">
      <c r="G200" s="14"/>
      <c r="H200" s="14"/>
      <c r="I200" s="161"/>
      <c r="J200" s="161"/>
      <c r="K200" s="161"/>
      <c r="L200" s="161"/>
      <c r="M200" s="161"/>
      <c r="N200" s="161"/>
      <c r="O200" s="14"/>
      <c r="P200" s="14"/>
      <c r="Q200" s="14"/>
      <c r="R200" s="14"/>
      <c r="S200" s="14"/>
      <c r="T200" s="14"/>
      <c r="U200" s="14"/>
      <c r="V200" s="14"/>
      <c r="W200" s="14"/>
      <c r="X200" s="161"/>
      <c r="Y200" s="161"/>
      <c r="Z200" s="75"/>
      <c r="AA200" s="75"/>
      <c r="AB200" s="75"/>
      <c r="AC200" s="14"/>
      <c r="AD200" s="14"/>
      <c r="AE200" s="75"/>
      <c r="AF200" s="75"/>
      <c r="AG200" s="161"/>
      <c r="AH200" s="14"/>
      <c r="AI200" s="14"/>
      <c r="AJ200" s="14"/>
      <c r="AK200" s="14"/>
      <c r="AL200" s="75"/>
      <c r="AM200" s="1"/>
      <c r="AN200" s="1"/>
      <c r="AO200" s="57"/>
      <c r="AP200" s="57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4"/>
    </row>
    <row r="201" spans="7:54">
      <c r="G201" s="14"/>
      <c r="H201" s="14"/>
      <c r="I201" s="161"/>
      <c r="J201" s="161"/>
      <c r="K201" s="161"/>
      <c r="L201" s="161"/>
      <c r="M201" s="161"/>
      <c r="N201" s="161"/>
      <c r="O201" s="14"/>
      <c r="P201" s="14"/>
      <c r="Q201" s="14"/>
      <c r="R201" s="14"/>
      <c r="S201" s="14"/>
      <c r="T201" s="14"/>
      <c r="U201" s="14"/>
      <c r="V201" s="14"/>
      <c r="W201" s="14"/>
      <c r="X201" s="161"/>
      <c r="Y201" s="161"/>
      <c r="Z201" s="75"/>
      <c r="AA201" s="75"/>
      <c r="AB201" s="75"/>
      <c r="AC201" s="14"/>
      <c r="AD201" s="14"/>
      <c r="AE201" s="75"/>
      <c r="AF201" s="75"/>
      <c r="AG201" s="161"/>
      <c r="AH201" s="14"/>
      <c r="AI201" s="14"/>
      <c r="AJ201" s="14"/>
      <c r="AK201" s="14"/>
      <c r="AL201" s="75"/>
      <c r="AM201" s="1"/>
      <c r="AN201" s="1"/>
      <c r="AO201" s="57"/>
      <c r="AP201" s="57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4"/>
    </row>
    <row r="202" spans="7:54">
      <c r="G202" s="14"/>
      <c r="H202" s="14"/>
      <c r="I202" s="161"/>
      <c r="J202" s="161"/>
      <c r="K202" s="161"/>
      <c r="L202" s="161"/>
      <c r="M202" s="161"/>
      <c r="N202" s="161"/>
      <c r="O202" s="14"/>
      <c r="P202" s="14"/>
      <c r="Q202" s="14"/>
      <c r="R202" s="14"/>
      <c r="S202" s="14"/>
      <c r="T202" s="14"/>
      <c r="U202" s="14"/>
      <c r="V202" s="14"/>
      <c r="W202" s="14"/>
      <c r="X202" s="161"/>
      <c r="Y202" s="161"/>
      <c r="Z202" s="75"/>
      <c r="AA202" s="75"/>
      <c r="AB202" s="75"/>
      <c r="AC202" s="14"/>
      <c r="AD202" s="14"/>
      <c r="AE202" s="75"/>
      <c r="AF202" s="75"/>
      <c r="AG202" s="161"/>
      <c r="AH202" s="14"/>
      <c r="AI202" s="14"/>
      <c r="AJ202" s="14"/>
      <c r="AK202" s="14"/>
      <c r="AL202" s="75"/>
      <c r="AM202" s="1"/>
      <c r="AN202" s="1"/>
      <c r="AO202" s="57"/>
      <c r="AP202" s="57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4"/>
    </row>
    <row r="203" spans="7:54">
      <c r="G203" s="14"/>
      <c r="H203" s="14"/>
      <c r="I203" s="161"/>
      <c r="J203" s="161"/>
      <c r="K203" s="161"/>
      <c r="L203" s="161"/>
      <c r="M203" s="161"/>
      <c r="N203" s="161"/>
      <c r="O203" s="14"/>
      <c r="P203" s="14"/>
      <c r="Q203" s="14"/>
      <c r="R203" s="14"/>
      <c r="S203" s="14"/>
      <c r="T203" s="14"/>
      <c r="U203" s="14"/>
      <c r="V203" s="14"/>
      <c r="W203" s="14"/>
      <c r="X203" s="161"/>
      <c r="Y203" s="161"/>
      <c r="Z203" s="75"/>
      <c r="AA203" s="75"/>
      <c r="AB203" s="75"/>
      <c r="AC203" s="14"/>
      <c r="AD203" s="14"/>
      <c r="AE203" s="75"/>
      <c r="AF203" s="75"/>
      <c r="AG203" s="161"/>
      <c r="AH203" s="14"/>
      <c r="AI203" s="14"/>
      <c r="AJ203" s="14"/>
      <c r="AK203" s="14"/>
      <c r="AL203" s="75"/>
      <c r="AM203" s="14"/>
      <c r="AN203" s="14"/>
      <c r="AO203" s="57"/>
      <c r="AP203" s="57"/>
      <c r="AQ203" s="1"/>
      <c r="AR203" s="14"/>
      <c r="AS203" s="14"/>
      <c r="AT203" s="14"/>
      <c r="AU203" s="14"/>
      <c r="AV203" s="14"/>
      <c r="AW203" s="14"/>
      <c r="AX203" s="14"/>
      <c r="AY203" s="1"/>
      <c r="AZ203" s="1"/>
      <c r="BA203" s="1"/>
      <c r="BB203" s="14"/>
    </row>
    <row r="204" spans="7:54">
      <c r="G204" s="14"/>
      <c r="H204" s="14"/>
      <c r="I204" s="161"/>
      <c r="J204" s="161"/>
      <c r="K204" s="161"/>
      <c r="L204" s="161"/>
      <c r="M204" s="161"/>
      <c r="N204" s="161"/>
      <c r="O204" s="14"/>
      <c r="P204" s="14"/>
      <c r="Q204" s="14"/>
      <c r="R204" s="14"/>
      <c r="S204" s="14"/>
      <c r="T204" s="14"/>
      <c r="U204" s="14"/>
      <c r="V204" s="14"/>
      <c r="W204" s="14"/>
      <c r="X204" s="161"/>
      <c r="Y204" s="161"/>
      <c r="Z204" s="75"/>
      <c r="AA204" s="75"/>
      <c r="AB204" s="75"/>
      <c r="AC204" s="14"/>
      <c r="AD204" s="14"/>
      <c r="AE204" s="75"/>
      <c r="AF204" s="75"/>
      <c r="AG204" s="161"/>
      <c r="AH204" s="14"/>
      <c r="AI204" s="14"/>
      <c r="AJ204" s="14"/>
      <c r="AK204" s="14"/>
      <c r="AL204" s="75"/>
      <c r="AM204" s="14"/>
      <c r="AN204" s="14"/>
      <c r="AO204" s="57"/>
      <c r="AP204" s="57"/>
      <c r="AQ204" s="1"/>
      <c r="AR204" s="14"/>
      <c r="AS204" s="14"/>
      <c r="AT204" s="14"/>
      <c r="AU204" s="14"/>
      <c r="AV204" s="14"/>
      <c r="AW204" s="14"/>
      <c r="AX204" s="14"/>
      <c r="AY204" s="1"/>
      <c r="AZ204" s="1"/>
      <c r="BA204" s="1"/>
      <c r="BB204" s="14"/>
    </row>
    <row r="205" spans="7:54">
      <c r="G205" s="14"/>
      <c r="H205" s="14"/>
      <c r="I205" s="161"/>
      <c r="J205" s="161"/>
      <c r="K205" s="161"/>
      <c r="L205" s="161"/>
      <c r="M205" s="161"/>
      <c r="N205" s="161"/>
      <c r="O205" s="14"/>
      <c r="P205" s="14"/>
      <c r="Q205" s="14"/>
      <c r="R205" s="14"/>
      <c r="S205" s="14"/>
      <c r="T205" s="14"/>
      <c r="U205" s="14"/>
      <c r="V205" s="14"/>
      <c r="W205" s="14"/>
      <c r="X205" s="161"/>
      <c r="Y205" s="161"/>
      <c r="Z205" s="75"/>
      <c r="AA205" s="75"/>
      <c r="AB205" s="75"/>
      <c r="AC205" s="14"/>
      <c r="AD205" s="14"/>
      <c r="AE205" s="75"/>
      <c r="AF205" s="75"/>
      <c r="AG205" s="161"/>
      <c r="AH205" s="14"/>
      <c r="AI205" s="14"/>
      <c r="AJ205" s="14"/>
      <c r="AK205" s="14"/>
      <c r="AL205" s="75"/>
      <c r="AM205" s="14"/>
      <c r="AN205" s="14"/>
      <c r="AO205" s="57"/>
      <c r="AP205" s="57"/>
      <c r="AQ205" s="1"/>
      <c r="AR205" s="14"/>
      <c r="AS205" s="14"/>
      <c r="AT205" s="14"/>
      <c r="AU205" s="14"/>
      <c r="AV205" s="14"/>
      <c r="AW205" s="14"/>
      <c r="AX205" s="14"/>
      <c r="AY205" s="1"/>
      <c r="AZ205" s="1"/>
      <c r="BA205" s="1"/>
      <c r="BB205" s="14"/>
    </row>
    <row r="206" spans="7:54">
      <c r="G206" s="14"/>
      <c r="H206" s="14"/>
      <c r="I206" s="161"/>
      <c r="J206" s="161"/>
      <c r="K206" s="161"/>
      <c r="L206" s="161"/>
      <c r="M206" s="161"/>
      <c r="N206" s="161"/>
      <c r="O206" s="14"/>
      <c r="P206" s="14"/>
      <c r="Q206" s="14"/>
      <c r="R206" s="14"/>
      <c r="S206" s="14"/>
      <c r="T206" s="14"/>
      <c r="U206" s="14"/>
      <c r="V206" s="14"/>
      <c r="W206" s="14"/>
      <c r="X206" s="161"/>
      <c r="Y206" s="161"/>
      <c r="Z206" s="75"/>
      <c r="AA206" s="75"/>
      <c r="AB206" s="75"/>
      <c r="AC206" s="14"/>
      <c r="AD206" s="14"/>
      <c r="AE206" s="75"/>
      <c r="AF206" s="75"/>
      <c r="AG206" s="161"/>
      <c r="AH206" s="14"/>
      <c r="AI206" s="14"/>
      <c r="AJ206" s="14"/>
      <c r="AK206" s="14"/>
      <c r="AL206" s="75"/>
      <c r="AM206" s="14"/>
      <c r="AN206" s="14"/>
      <c r="AO206" s="57"/>
      <c r="AP206" s="57"/>
      <c r="AQ206" s="1"/>
      <c r="AR206" s="14"/>
      <c r="AS206" s="14"/>
      <c r="AT206" s="14"/>
      <c r="AU206" s="14"/>
      <c r="AV206" s="14"/>
      <c r="AW206" s="14"/>
      <c r="AX206" s="14"/>
      <c r="AY206" s="1"/>
      <c r="AZ206" s="1"/>
      <c r="BA206" s="1"/>
      <c r="BB206" s="14"/>
    </row>
    <row r="207" spans="7:54">
      <c r="G207" s="14"/>
      <c r="H207" s="14"/>
      <c r="I207" s="161"/>
      <c r="J207" s="161"/>
      <c r="K207" s="161"/>
      <c r="L207" s="161"/>
      <c r="M207" s="161"/>
      <c r="N207" s="161"/>
      <c r="O207" s="14"/>
      <c r="P207" s="14"/>
      <c r="Q207" s="14"/>
      <c r="R207" s="14"/>
      <c r="S207" s="14"/>
      <c r="T207" s="14"/>
      <c r="U207" s="14"/>
      <c r="V207" s="14"/>
      <c r="W207" s="14"/>
      <c r="X207" s="161"/>
      <c r="Y207" s="161"/>
      <c r="Z207" s="75"/>
      <c r="AA207" s="75"/>
      <c r="AB207" s="75"/>
      <c r="AC207" s="14"/>
      <c r="AD207" s="14"/>
      <c r="AE207" s="75"/>
      <c r="AF207" s="75"/>
      <c r="AG207" s="161"/>
      <c r="AH207" s="14"/>
      <c r="AI207" s="14"/>
      <c r="AJ207" s="14"/>
      <c r="AK207" s="14"/>
      <c r="AL207" s="75"/>
      <c r="AM207" s="14"/>
      <c r="AN207" s="14"/>
      <c r="AO207" s="57"/>
      <c r="AP207" s="57"/>
      <c r="AQ207" s="1"/>
      <c r="AR207" s="14"/>
      <c r="AS207" s="14"/>
      <c r="AT207" s="14"/>
      <c r="AU207" s="14"/>
      <c r="AV207" s="14"/>
      <c r="AW207" s="14"/>
      <c r="AX207" s="14"/>
      <c r="AY207" s="1"/>
      <c r="AZ207" s="1"/>
      <c r="BA207" s="1"/>
      <c r="BB207" s="14"/>
    </row>
    <row r="208" spans="7:54">
      <c r="G208" s="14"/>
      <c r="H208" s="14"/>
      <c r="I208" s="161"/>
      <c r="J208" s="161"/>
      <c r="K208" s="161"/>
      <c r="L208" s="161"/>
      <c r="M208" s="161"/>
      <c r="N208" s="161"/>
      <c r="O208" s="14"/>
      <c r="P208" s="14"/>
      <c r="Q208" s="14"/>
      <c r="R208" s="14"/>
      <c r="S208" s="14"/>
      <c r="T208" s="14"/>
      <c r="U208" s="14"/>
      <c r="V208" s="14"/>
      <c r="W208" s="14"/>
      <c r="X208" s="161"/>
      <c r="Y208" s="161"/>
      <c r="Z208" s="75"/>
      <c r="AA208" s="75"/>
      <c r="AB208" s="75"/>
      <c r="AC208" s="14"/>
      <c r="AD208" s="14"/>
      <c r="AE208" s="75"/>
      <c r="AF208" s="75"/>
      <c r="AG208" s="161"/>
      <c r="AH208" s="14"/>
      <c r="AI208" s="14"/>
      <c r="AJ208" s="14"/>
      <c r="AK208" s="14"/>
      <c r="AL208" s="75"/>
      <c r="AM208" s="14"/>
      <c r="AN208" s="14"/>
      <c r="AO208" s="57"/>
      <c r="AP208" s="57"/>
      <c r="AQ208" s="1"/>
      <c r="AR208" s="14"/>
      <c r="AS208" s="14"/>
      <c r="AT208" s="14"/>
      <c r="AU208" s="14"/>
      <c r="AV208" s="14"/>
      <c r="AW208" s="14"/>
      <c r="AX208" s="14"/>
      <c r="AY208" s="1"/>
      <c r="AZ208" s="1"/>
      <c r="BA208" s="1"/>
      <c r="BB208" s="14"/>
    </row>
    <row r="209" spans="7:54">
      <c r="G209" s="14"/>
      <c r="H209" s="14"/>
      <c r="I209" s="161"/>
      <c r="J209" s="161"/>
      <c r="K209" s="161"/>
      <c r="L209" s="161"/>
      <c r="M209" s="161"/>
      <c r="N209" s="161"/>
      <c r="O209" s="14"/>
      <c r="P209" s="14"/>
      <c r="Q209" s="14"/>
      <c r="R209" s="14"/>
      <c r="S209" s="14"/>
      <c r="T209" s="14"/>
      <c r="U209" s="14"/>
      <c r="V209" s="14"/>
      <c r="W209" s="14"/>
      <c r="X209" s="161"/>
      <c r="Y209" s="161"/>
      <c r="Z209" s="75"/>
      <c r="AA209" s="75"/>
      <c r="AB209" s="75"/>
      <c r="AC209" s="14"/>
      <c r="AD209" s="14"/>
      <c r="AE209" s="75"/>
      <c r="AF209" s="75"/>
      <c r="AG209" s="161"/>
      <c r="AH209" s="14"/>
      <c r="AI209" s="14"/>
      <c r="AJ209" s="14"/>
      <c r="AK209" s="14"/>
      <c r="AL209" s="75"/>
      <c r="AM209" s="14"/>
      <c r="AN209" s="14"/>
      <c r="AO209" s="57"/>
      <c r="AP209" s="57"/>
      <c r="AQ209" s="1"/>
      <c r="AR209" s="14"/>
      <c r="AS209" s="14"/>
      <c r="AT209" s="14"/>
      <c r="AU209" s="14"/>
      <c r="AV209" s="14"/>
      <c r="AW209" s="14"/>
      <c r="AX209" s="14"/>
      <c r="AY209" s="14"/>
      <c r="AZ209" s="14"/>
      <c r="BA209" s="1"/>
      <c r="BB209" s="14"/>
    </row>
    <row r="210" spans="7:54">
      <c r="G210" s="14"/>
      <c r="H210" s="14"/>
      <c r="I210" s="161"/>
      <c r="J210" s="161"/>
      <c r="K210" s="161"/>
      <c r="L210" s="161"/>
      <c r="M210" s="161"/>
      <c r="N210" s="161"/>
      <c r="O210" s="14"/>
      <c r="P210" s="14"/>
      <c r="Q210" s="14"/>
      <c r="R210" s="14"/>
      <c r="S210" s="14"/>
      <c r="T210" s="14"/>
      <c r="U210" s="14"/>
      <c r="V210" s="14"/>
      <c r="W210" s="14"/>
      <c r="X210" s="161"/>
      <c r="Y210" s="161"/>
      <c r="Z210" s="75"/>
      <c r="AA210" s="75"/>
      <c r="AB210" s="75"/>
      <c r="AC210" s="14"/>
      <c r="AD210" s="14"/>
      <c r="AE210" s="75"/>
      <c r="AF210" s="75"/>
      <c r="AG210" s="161"/>
      <c r="AH210" s="14"/>
      <c r="AI210" s="14"/>
      <c r="AJ210" s="14"/>
      <c r="AK210" s="14"/>
      <c r="AL210" s="75"/>
      <c r="AM210" s="14"/>
      <c r="AN210" s="14"/>
      <c r="AO210" s="57"/>
      <c r="AP210" s="57"/>
      <c r="AQ210" s="1"/>
      <c r="AR210" s="14"/>
      <c r="AS210" s="14"/>
      <c r="AT210" s="14"/>
      <c r="AU210" s="14"/>
      <c r="AV210" s="14"/>
      <c r="AW210" s="14"/>
      <c r="AX210" s="14"/>
      <c r="AY210" s="14"/>
      <c r="AZ210" s="14"/>
      <c r="BA210" s="1"/>
      <c r="BB210" s="14"/>
    </row>
    <row r="211" spans="7:54">
      <c r="G211" s="14"/>
      <c r="H211" s="14"/>
      <c r="I211" s="161"/>
      <c r="J211" s="161"/>
      <c r="K211" s="161"/>
      <c r="L211" s="161"/>
      <c r="M211" s="161"/>
      <c r="N211" s="161"/>
      <c r="O211" s="14"/>
      <c r="P211" s="14"/>
      <c r="Q211" s="14"/>
      <c r="R211" s="14"/>
      <c r="S211" s="14"/>
      <c r="T211" s="14"/>
      <c r="U211" s="14"/>
      <c r="V211" s="14"/>
      <c r="W211" s="14"/>
      <c r="X211" s="161"/>
      <c r="Y211" s="161"/>
      <c r="Z211" s="75"/>
      <c r="AA211" s="75"/>
      <c r="AB211" s="75"/>
      <c r="AC211" s="14"/>
      <c r="AD211" s="14"/>
      <c r="AE211" s="75"/>
      <c r="AF211" s="75"/>
      <c r="AG211" s="161"/>
      <c r="AH211" s="14"/>
      <c r="AI211" s="14"/>
      <c r="AJ211" s="14"/>
      <c r="AK211" s="14"/>
      <c r="AL211" s="75"/>
      <c r="AM211" s="14"/>
      <c r="AN211" s="14"/>
      <c r="AO211" s="57"/>
      <c r="AP211" s="57"/>
      <c r="AQ211" s="1"/>
      <c r="AR211" s="14"/>
      <c r="AS211" s="14"/>
      <c r="AT211" s="14"/>
      <c r="AU211" s="14"/>
      <c r="AV211" s="14"/>
      <c r="AW211" s="14"/>
      <c r="AX211" s="14"/>
      <c r="AY211" s="14"/>
      <c r="AZ211" s="14"/>
      <c r="BA211" s="1"/>
      <c r="BB211" s="14"/>
    </row>
    <row r="212" spans="7:54">
      <c r="G212" s="14"/>
      <c r="H212" s="14"/>
      <c r="I212" s="161"/>
      <c r="J212" s="161"/>
      <c r="K212" s="161"/>
      <c r="L212" s="161"/>
      <c r="M212" s="161"/>
      <c r="N212" s="161"/>
      <c r="O212" s="14"/>
      <c r="P212" s="14"/>
      <c r="Q212" s="14"/>
      <c r="R212" s="14"/>
      <c r="S212" s="14"/>
      <c r="T212" s="14"/>
      <c r="U212" s="14"/>
      <c r="V212" s="14"/>
      <c r="W212" s="14"/>
      <c r="X212" s="161"/>
      <c r="Y212" s="161"/>
      <c r="Z212" s="75"/>
      <c r="AA212" s="75"/>
      <c r="AB212" s="75"/>
      <c r="AC212" s="14"/>
      <c r="AD212" s="14"/>
      <c r="AE212" s="75"/>
      <c r="AF212" s="75"/>
      <c r="AG212" s="161"/>
      <c r="AH212" s="14"/>
      <c r="AI212" s="14"/>
      <c r="AJ212" s="14"/>
      <c r="AK212" s="14"/>
      <c r="AL212" s="75"/>
      <c r="AM212" s="14"/>
      <c r="AN212" s="14"/>
      <c r="AO212" s="57"/>
      <c r="AP212" s="57"/>
      <c r="AQ212" s="1"/>
      <c r="AR212" s="14"/>
      <c r="AS212" s="14"/>
      <c r="AT212" s="14"/>
      <c r="AU212" s="14"/>
      <c r="AV212" s="14"/>
      <c r="AW212" s="14"/>
      <c r="AX212" s="14"/>
      <c r="AY212" s="14"/>
      <c r="AZ212" s="14"/>
      <c r="BA212" s="1"/>
      <c r="BB212" s="14"/>
    </row>
    <row r="213" spans="7:54">
      <c r="G213" s="14"/>
      <c r="H213" s="14"/>
      <c r="I213" s="161"/>
      <c r="J213" s="161"/>
      <c r="K213" s="161"/>
      <c r="L213" s="161"/>
      <c r="M213" s="161"/>
      <c r="N213" s="161"/>
      <c r="O213" s="14"/>
      <c r="P213" s="14"/>
      <c r="Q213" s="14"/>
      <c r="R213" s="14"/>
      <c r="S213" s="14"/>
      <c r="T213" s="14"/>
      <c r="U213" s="14"/>
      <c r="V213" s="14"/>
      <c r="W213" s="14"/>
      <c r="X213" s="161"/>
      <c r="Y213" s="161"/>
      <c r="Z213" s="75"/>
      <c r="AA213" s="75"/>
      <c r="AB213" s="75"/>
      <c r="AC213" s="14"/>
      <c r="AD213" s="14"/>
      <c r="AE213" s="75"/>
      <c r="AF213" s="75"/>
      <c r="AG213" s="161"/>
      <c r="AH213" s="14"/>
      <c r="AI213" s="14"/>
      <c r="AJ213" s="14"/>
      <c r="AK213" s="14"/>
      <c r="AL213" s="75"/>
      <c r="AM213" s="14"/>
      <c r="AN213" s="14"/>
      <c r="AO213" s="57"/>
      <c r="AP213" s="57"/>
      <c r="AQ213" s="1"/>
      <c r="AR213" s="14"/>
      <c r="AS213" s="14"/>
      <c r="AT213" s="14"/>
      <c r="AU213" s="14"/>
      <c r="AV213" s="14"/>
      <c r="AW213" s="14"/>
      <c r="AX213" s="14"/>
      <c r="AY213" s="14"/>
      <c r="AZ213" s="14"/>
      <c r="BA213" s="1"/>
      <c r="BB213" s="14"/>
    </row>
    <row r="214" spans="7:54">
      <c r="G214" s="14"/>
      <c r="H214" s="14"/>
      <c r="I214" s="161"/>
      <c r="J214" s="161"/>
      <c r="K214" s="161"/>
      <c r="L214" s="161"/>
      <c r="M214" s="161"/>
      <c r="N214" s="161"/>
      <c r="O214" s="14"/>
      <c r="P214" s="14"/>
      <c r="Q214" s="14"/>
      <c r="R214" s="14"/>
      <c r="S214" s="14"/>
      <c r="T214" s="14"/>
      <c r="U214" s="14"/>
      <c r="V214" s="14"/>
      <c r="W214" s="14"/>
      <c r="X214" s="161"/>
      <c r="Y214" s="161"/>
      <c r="Z214" s="75"/>
      <c r="AA214" s="75"/>
      <c r="AB214" s="75"/>
      <c r="AC214" s="14"/>
      <c r="AD214" s="14"/>
      <c r="AE214" s="75"/>
      <c r="AF214" s="75"/>
      <c r="AG214" s="161"/>
      <c r="AH214" s="14"/>
      <c r="AI214" s="14"/>
      <c r="AJ214" s="14"/>
      <c r="AK214" s="14"/>
      <c r="AL214" s="75"/>
      <c r="AM214" s="14"/>
      <c r="AN214" s="14"/>
      <c r="AO214" s="57"/>
      <c r="AP214" s="57"/>
      <c r="AQ214" s="1"/>
      <c r="AR214" s="14"/>
      <c r="AS214" s="14"/>
      <c r="AT214" s="14"/>
      <c r="AU214" s="14"/>
      <c r="AV214" s="14"/>
      <c r="AW214" s="14"/>
      <c r="AX214" s="14"/>
      <c r="AY214" s="14"/>
      <c r="AZ214" s="14"/>
      <c r="BA214" s="1"/>
      <c r="BB214" s="14"/>
    </row>
    <row r="215" spans="7:54">
      <c r="G215" s="14"/>
      <c r="H215" s="14"/>
      <c r="I215" s="161"/>
      <c r="J215" s="161"/>
      <c r="K215" s="161"/>
      <c r="L215" s="161"/>
      <c r="M215" s="161"/>
      <c r="N215" s="161"/>
      <c r="O215" s="14"/>
      <c r="P215" s="14"/>
      <c r="Q215" s="14"/>
      <c r="R215" s="14"/>
      <c r="S215" s="14"/>
      <c r="T215" s="14"/>
      <c r="U215" s="14"/>
      <c r="V215" s="14"/>
      <c r="W215" s="14"/>
      <c r="X215" s="161"/>
      <c r="Y215" s="161"/>
      <c r="Z215" s="75"/>
      <c r="AA215" s="75"/>
      <c r="AB215" s="75"/>
      <c r="AC215" s="14"/>
      <c r="AD215" s="14"/>
      <c r="AE215" s="75"/>
      <c r="AF215" s="75"/>
      <c r="AG215" s="161"/>
      <c r="AH215" s="14"/>
      <c r="AI215" s="14"/>
      <c r="AJ215" s="14"/>
      <c r="AK215" s="14"/>
      <c r="AL215" s="75"/>
      <c r="AM215" s="14"/>
      <c r="AN215" s="14"/>
      <c r="AO215" s="57"/>
      <c r="AP215" s="57"/>
      <c r="AQ215" s="1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</row>
    <row r="216" spans="7:54">
      <c r="G216" s="14"/>
      <c r="H216" s="14"/>
      <c r="I216" s="161"/>
      <c r="J216" s="161"/>
      <c r="K216" s="161"/>
      <c r="L216" s="161"/>
      <c r="M216" s="161"/>
      <c r="N216" s="161"/>
      <c r="O216" s="14"/>
      <c r="P216" s="14"/>
      <c r="Q216" s="14"/>
      <c r="R216" s="14"/>
      <c r="S216" s="14"/>
      <c r="T216" s="14"/>
      <c r="U216" s="14"/>
      <c r="V216" s="14"/>
      <c r="W216" s="14"/>
      <c r="X216" s="161"/>
      <c r="Y216" s="161"/>
      <c r="Z216" s="75"/>
      <c r="AA216" s="75"/>
      <c r="AB216" s="75"/>
      <c r="AC216" s="14"/>
      <c r="AD216" s="14"/>
      <c r="AE216" s="75"/>
      <c r="AF216" s="75"/>
      <c r="AG216" s="161"/>
      <c r="AH216" s="14"/>
      <c r="AI216" s="14"/>
      <c r="AJ216" s="14"/>
      <c r="AK216" s="14"/>
      <c r="AL216" s="75"/>
      <c r="AM216" s="14"/>
      <c r="AN216" s="14"/>
      <c r="AO216" s="57"/>
      <c r="AP216" s="57"/>
      <c r="AQ216" s="1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</row>
    <row r="217" spans="7:54">
      <c r="G217" s="14"/>
      <c r="H217" s="14"/>
      <c r="I217" s="161"/>
      <c r="J217" s="161"/>
      <c r="K217" s="161"/>
      <c r="L217" s="161"/>
      <c r="M217" s="161"/>
      <c r="N217" s="161"/>
      <c r="O217" s="14"/>
      <c r="P217" s="14"/>
      <c r="Q217" s="14"/>
      <c r="R217" s="14"/>
      <c r="S217" s="14"/>
      <c r="T217" s="14"/>
      <c r="U217" s="14"/>
      <c r="V217" s="14"/>
      <c r="W217" s="14"/>
      <c r="X217" s="161"/>
      <c r="Y217" s="161"/>
      <c r="Z217" s="75"/>
      <c r="AA217" s="75"/>
      <c r="AB217" s="75"/>
      <c r="AC217" s="14"/>
      <c r="AD217" s="14"/>
      <c r="AE217" s="75"/>
      <c r="AF217" s="75"/>
      <c r="AG217" s="161"/>
      <c r="AH217" s="14"/>
      <c r="AI217" s="14"/>
      <c r="AJ217" s="14"/>
      <c r="AK217" s="14"/>
      <c r="AL217" s="75"/>
      <c r="AM217" s="14"/>
      <c r="AN217" s="14"/>
      <c r="AO217" s="57"/>
      <c r="AP217" s="57"/>
      <c r="AQ217" s="1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</row>
    <row r="218" spans="7:54">
      <c r="G218" s="14"/>
      <c r="H218" s="14"/>
      <c r="I218" s="161"/>
      <c r="J218" s="161"/>
      <c r="K218" s="161"/>
      <c r="L218" s="161"/>
      <c r="M218" s="161"/>
      <c r="N218" s="161"/>
      <c r="O218" s="14"/>
      <c r="P218" s="14"/>
      <c r="Q218" s="14"/>
      <c r="R218" s="14"/>
      <c r="S218" s="14"/>
      <c r="T218" s="14"/>
      <c r="U218" s="14"/>
      <c r="V218" s="14"/>
      <c r="W218" s="14"/>
      <c r="X218" s="161"/>
      <c r="Y218" s="161"/>
      <c r="Z218" s="75"/>
      <c r="AA218" s="75"/>
      <c r="AB218" s="75"/>
      <c r="AC218" s="14"/>
      <c r="AD218" s="14"/>
      <c r="AE218" s="75"/>
      <c r="AF218" s="75"/>
      <c r="AG218" s="161"/>
      <c r="AH218" s="14"/>
      <c r="AI218" s="14"/>
      <c r="AJ218" s="14"/>
      <c r="AK218" s="14"/>
      <c r="AL218" s="75"/>
      <c r="AM218" s="14"/>
      <c r="AN218" s="14"/>
      <c r="AO218" s="57"/>
      <c r="AP218" s="57"/>
      <c r="AQ218" s="1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</row>
    <row r="219" spans="7:54">
      <c r="G219" s="14"/>
      <c r="H219" s="14"/>
      <c r="I219" s="161"/>
      <c r="J219" s="161"/>
      <c r="K219" s="161"/>
      <c r="L219" s="161"/>
      <c r="M219" s="161"/>
      <c r="N219" s="161"/>
      <c r="O219" s="14"/>
      <c r="P219" s="14"/>
      <c r="Q219" s="14"/>
      <c r="R219" s="14"/>
      <c r="S219" s="14"/>
      <c r="T219" s="14"/>
      <c r="U219" s="14"/>
      <c r="V219" s="14"/>
      <c r="W219" s="14"/>
      <c r="X219" s="161"/>
      <c r="Y219" s="161"/>
      <c r="Z219" s="75"/>
      <c r="AA219" s="75"/>
      <c r="AB219" s="75"/>
      <c r="AC219" s="14"/>
      <c r="AD219" s="14"/>
      <c r="AE219" s="75"/>
      <c r="AF219" s="75"/>
      <c r="AG219" s="161"/>
      <c r="AH219" s="14"/>
      <c r="AI219" s="14"/>
      <c r="AJ219" s="14"/>
      <c r="AK219" s="14"/>
      <c r="AL219" s="75"/>
      <c r="AM219" s="14"/>
      <c r="AN219" s="14"/>
      <c r="AO219" s="57"/>
      <c r="AP219" s="57"/>
      <c r="AQ219" s="1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</row>
    <row r="220" spans="7:54">
      <c r="G220" s="14"/>
      <c r="H220" s="14"/>
      <c r="I220" s="161"/>
      <c r="J220" s="161"/>
      <c r="K220" s="161"/>
      <c r="L220" s="161"/>
      <c r="M220" s="161"/>
      <c r="N220" s="161"/>
      <c r="O220" s="14"/>
      <c r="P220" s="14"/>
      <c r="Q220" s="14"/>
      <c r="R220" s="14"/>
      <c r="S220" s="14"/>
      <c r="T220" s="14"/>
      <c r="U220" s="14"/>
      <c r="V220" s="14"/>
      <c r="W220" s="14"/>
      <c r="X220" s="161"/>
      <c r="Y220" s="161"/>
      <c r="Z220" s="75"/>
      <c r="AA220" s="75"/>
      <c r="AB220" s="75"/>
      <c r="AC220" s="14"/>
      <c r="AD220" s="14"/>
      <c r="AE220" s="75"/>
      <c r="AF220" s="75"/>
      <c r="AG220" s="161"/>
      <c r="AH220" s="14"/>
      <c r="AI220" s="14"/>
      <c r="AJ220" s="14"/>
      <c r="AK220" s="14"/>
      <c r="AL220" s="75"/>
      <c r="AM220" s="14"/>
      <c r="AN220" s="14"/>
      <c r="AO220" s="57"/>
      <c r="AP220" s="57"/>
      <c r="AQ220" s="1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</row>
    <row r="221" spans="7:54">
      <c r="G221" s="14"/>
      <c r="H221" s="14"/>
      <c r="I221" s="161"/>
      <c r="J221" s="161"/>
      <c r="K221" s="161"/>
      <c r="L221" s="161"/>
      <c r="M221" s="161"/>
      <c r="N221" s="161"/>
      <c r="O221" s="14"/>
      <c r="P221" s="14"/>
      <c r="Q221" s="14"/>
      <c r="R221" s="14"/>
      <c r="S221" s="14"/>
      <c r="T221" s="14"/>
      <c r="U221" s="14"/>
      <c r="V221" s="14"/>
      <c r="W221" s="14"/>
      <c r="X221" s="161"/>
      <c r="Y221" s="161"/>
      <c r="Z221" s="75"/>
      <c r="AA221" s="75"/>
      <c r="AB221" s="75"/>
      <c r="AC221" s="14"/>
      <c r="AD221" s="14"/>
      <c r="AE221" s="75"/>
      <c r="AF221" s="75"/>
      <c r="AG221" s="161"/>
      <c r="AH221" s="14"/>
      <c r="AI221" s="14"/>
      <c r="AJ221" s="14"/>
      <c r="AK221" s="14"/>
      <c r="AL221" s="75"/>
      <c r="AM221" s="14"/>
      <c r="AN221" s="14"/>
      <c r="AO221" s="57"/>
      <c r="AP221" s="57"/>
      <c r="AQ221" s="1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</row>
    <row r="222" spans="7:54">
      <c r="G222" s="14"/>
      <c r="H222" s="14"/>
      <c r="I222" s="161"/>
      <c r="J222" s="161"/>
      <c r="K222" s="161"/>
      <c r="L222" s="161"/>
      <c r="M222" s="161"/>
      <c r="N222" s="161"/>
      <c r="O222" s="14"/>
      <c r="P222" s="14"/>
      <c r="Q222" s="14"/>
      <c r="R222" s="14"/>
      <c r="S222" s="14"/>
      <c r="T222" s="14"/>
      <c r="U222" s="14"/>
      <c r="V222" s="14"/>
      <c r="W222" s="14"/>
      <c r="X222" s="161"/>
      <c r="Y222" s="161"/>
      <c r="Z222" s="75"/>
      <c r="AA222" s="75"/>
      <c r="AB222" s="75"/>
      <c r="AC222" s="14"/>
      <c r="AD222" s="14"/>
      <c r="AE222" s="75"/>
      <c r="AF222" s="75"/>
      <c r="AG222" s="161"/>
      <c r="AH222" s="14"/>
      <c r="AI222" s="14"/>
      <c r="AJ222" s="14"/>
      <c r="AK222" s="14"/>
      <c r="AL222" s="75"/>
      <c r="AM222" s="14"/>
      <c r="AN222" s="14"/>
      <c r="AO222" s="57"/>
      <c r="AP222" s="57"/>
      <c r="AQ222" s="1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</row>
    <row r="223" spans="7:54">
      <c r="G223" s="14"/>
      <c r="H223" s="14"/>
      <c r="I223" s="161"/>
      <c r="J223" s="161"/>
      <c r="K223" s="161"/>
      <c r="L223" s="161"/>
      <c r="M223" s="161"/>
      <c r="N223" s="161"/>
      <c r="O223" s="14"/>
      <c r="P223" s="14"/>
      <c r="Q223" s="14"/>
      <c r="R223" s="14"/>
      <c r="S223" s="14"/>
      <c r="T223" s="14"/>
      <c r="U223" s="14"/>
      <c r="V223" s="14"/>
      <c r="W223" s="14"/>
      <c r="X223" s="161"/>
      <c r="Y223" s="161"/>
      <c r="Z223" s="75"/>
      <c r="AA223" s="75"/>
      <c r="AB223" s="75"/>
      <c r="AC223" s="14"/>
      <c r="AD223" s="14"/>
      <c r="AE223" s="75"/>
      <c r="AF223" s="75"/>
      <c r="AG223" s="161"/>
      <c r="AH223" s="14"/>
      <c r="AI223" s="14"/>
      <c r="AJ223" s="14"/>
      <c r="AK223" s="14"/>
      <c r="AL223" s="75"/>
      <c r="AM223" s="14"/>
      <c r="AN223" s="14"/>
      <c r="AO223" s="57"/>
      <c r="AP223" s="57"/>
      <c r="AQ223" s="1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</row>
    <row r="224" spans="7:54">
      <c r="G224" s="14"/>
      <c r="H224" s="14"/>
      <c r="I224" s="161"/>
      <c r="J224" s="161"/>
      <c r="K224" s="161"/>
      <c r="L224" s="161"/>
      <c r="M224" s="161"/>
      <c r="N224" s="161"/>
      <c r="O224" s="14"/>
      <c r="P224" s="14"/>
      <c r="Q224" s="14"/>
      <c r="R224" s="14"/>
      <c r="S224" s="14"/>
      <c r="T224" s="14"/>
      <c r="U224" s="14"/>
      <c r="V224" s="14"/>
      <c r="W224" s="14"/>
      <c r="X224" s="161"/>
      <c r="Y224" s="161"/>
      <c r="Z224" s="75"/>
      <c r="AA224" s="75"/>
      <c r="AB224" s="75"/>
      <c r="AC224" s="14"/>
      <c r="AD224" s="14"/>
      <c r="AE224" s="75"/>
      <c r="AF224" s="75"/>
      <c r="AG224" s="161"/>
      <c r="AH224" s="14"/>
      <c r="AI224" s="14"/>
      <c r="AJ224" s="14"/>
      <c r="AK224" s="14"/>
      <c r="AL224" s="75"/>
      <c r="AM224" s="14"/>
      <c r="AN224" s="14"/>
      <c r="AO224" s="57"/>
      <c r="AP224" s="57"/>
      <c r="AQ224" s="1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</row>
    <row r="225" spans="7:54">
      <c r="G225" s="14"/>
      <c r="H225" s="14"/>
      <c r="I225" s="161"/>
      <c r="J225" s="161"/>
      <c r="K225" s="161"/>
      <c r="L225" s="161"/>
      <c r="M225" s="161"/>
      <c r="N225" s="161"/>
      <c r="O225" s="14"/>
      <c r="P225" s="14"/>
      <c r="Q225" s="14"/>
      <c r="R225" s="14"/>
      <c r="S225" s="14"/>
      <c r="T225" s="14"/>
      <c r="U225" s="14"/>
      <c r="V225" s="14"/>
      <c r="W225" s="14"/>
      <c r="X225" s="161"/>
      <c r="Y225" s="161"/>
      <c r="Z225" s="75"/>
      <c r="AA225" s="75"/>
      <c r="AB225" s="75"/>
      <c r="AC225" s="14"/>
      <c r="AD225" s="14"/>
      <c r="AE225" s="75"/>
      <c r="AF225" s="75"/>
      <c r="AG225" s="161"/>
      <c r="AH225" s="14"/>
      <c r="AI225" s="14"/>
      <c r="AJ225" s="14"/>
      <c r="AK225" s="14"/>
      <c r="AL225" s="75"/>
      <c r="AM225" s="14"/>
      <c r="AN225" s="14"/>
      <c r="AO225" s="57"/>
      <c r="AP225" s="57"/>
      <c r="AQ225" s="1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</row>
    <row r="226" spans="7:54">
      <c r="G226" s="14"/>
      <c r="H226" s="14"/>
      <c r="I226" s="161"/>
      <c r="J226" s="161"/>
      <c r="K226" s="161"/>
      <c r="L226" s="161"/>
      <c r="M226" s="161"/>
      <c r="N226" s="161"/>
      <c r="O226" s="14"/>
      <c r="P226" s="14"/>
      <c r="Q226" s="14"/>
      <c r="R226" s="14"/>
      <c r="S226" s="14"/>
      <c r="T226" s="14"/>
      <c r="U226" s="14"/>
      <c r="V226" s="14"/>
      <c r="W226" s="14"/>
      <c r="X226" s="161"/>
      <c r="Y226" s="161"/>
      <c r="Z226" s="75"/>
      <c r="AA226" s="75"/>
      <c r="AB226" s="75"/>
      <c r="AC226" s="14"/>
      <c r="AD226" s="14"/>
      <c r="AE226" s="75"/>
      <c r="AF226" s="75"/>
      <c r="AG226" s="161"/>
      <c r="AH226" s="14"/>
      <c r="AI226" s="14"/>
      <c r="AJ226" s="14"/>
      <c r="AK226" s="14"/>
      <c r="AL226" s="75"/>
      <c r="AM226" s="14"/>
      <c r="AN226" s="14"/>
      <c r="AO226" s="57"/>
      <c r="AP226" s="57"/>
      <c r="AQ226" s="1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</row>
    <row r="227" spans="7:54">
      <c r="G227" s="14"/>
      <c r="H227" s="14"/>
      <c r="I227" s="161"/>
      <c r="J227" s="161"/>
      <c r="K227" s="161"/>
      <c r="L227" s="161"/>
      <c r="M227" s="161"/>
      <c r="N227" s="161"/>
      <c r="O227" s="14"/>
      <c r="P227" s="14"/>
      <c r="Q227" s="14"/>
      <c r="R227" s="14"/>
      <c r="S227" s="14"/>
      <c r="T227" s="14"/>
      <c r="U227" s="14"/>
      <c r="V227" s="14"/>
      <c r="W227" s="14"/>
      <c r="X227" s="161"/>
      <c r="Y227" s="161"/>
      <c r="Z227" s="75"/>
      <c r="AA227" s="75"/>
      <c r="AB227" s="75"/>
      <c r="AC227" s="14"/>
      <c r="AD227" s="14"/>
      <c r="AE227" s="75"/>
      <c r="AF227" s="75"/>
      <c r="AG227" s="161"/>
      <c r="AH227" s="14"/>
      <c r="AI227" s="14"/>
      <c r="AJ227" s="14"/>
      <c r="AK227" s="14"/>
      <c r="AL227" s="75"/>
      <c r="AM227" s="14"/>
      <c r="AN227" s="14"/>
      <c r="AO227" s="57"/>
      <c r="AP227" s="57"/>
      <c r="AQ227" s="1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</row>
    <row r="228" spans="7:54">
      <c r="G228" s="14"/>
      <c r="H228" s="14"/>
      <c r="I228" s="161"/>
      <c r="J228" s="161"/>
      <c r="K228" s="161"/>
      <c r="L228" s="161"/>
      <c r="M228" s="161"/>
      <c r="N228" s="161"/>
      <c r="O228" s="14"/>
      <c r="P228" s="14"/>
      <c r="Q228" s="14"/>
      <c r="R228" s="14"/>
      <c r="S228" s="14"/>
      <c r="T228" s="14"/>
      <c r="U228" s="14"/>
      <c r="V228" s="14"/>
      <c r="W228" s="14"/>
      <c r="X228" s="161"/>
      <c r="Y228" s="161"/>
      <c r="Z228" s="75"/>
      <c r="AA228" s="75"/>
      <c r="AB228" s="75"/>
      <c r="AC228" s="14"/>
      <c r="AD228" s="14"/>
      <c r="AE228" s="75"/>
      <c r="AF228" s="75"/>
      <c r="AG228" s="161"/>
      <c r="AH228" s="14"/>
      <c r="AI228" s="14"/>
      <c r="AJ228" s="14"/>
      <c r="AK228" s="14"/>
      <c r="AL228" s="75"/>
      <c r="AM228" s="14"/>
      <c r="AN228" s="14"/>
      <c r="AO228" s="57"/>
      <c r="AP228" s="57"/>
      <c r="AQ228" s="1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</row>
    <row r="229" spans="7:54">
      <c r="G229" s="14"/>
      <c r="H229" s="14"/>
      <c r="I229" s="161"/>
      <c r="J229" s="161"/>
      <c r="K229" s="161"/>
      <c r="L229" s="161"/>
      <c r="M229" s="161"/>
      <c r="N229" s="161"/>
      <c r="O229" s="14"/>
      <c r="P229" s="14"/>
      <c r="Q229" s="14"/>
      <c r="R229" s="14"/>
      <c r="S229" s="14"/>
      <c r="T229" s="14"/>
      <c r="U229" s="14"/>
      <c r="V229" s="14"/>
      <c r="W229" s="14"/>
      <c r="X229" s="161"/>
      <c r="Y229" s="161"/>
      <c r="Z229" s="75"/>
      <c r="AA229" s="75"/>
      <c r="AB229" s="75"/>
      <c r="AC229" s="14"/>
      <c r="AD229" s="14"/>
      <c r="AE229" s="75"/>
      <c r="AF229" s="75"/>
      <c r="AG229" s="161"/>
      <c r="AH229" s="14"/>
      <c r="AI229" s="14"/>
      <c r="AJ229" s="14"/>
      <c r="AK229" s="14"/>
      <c r="AL229" s="75"/>
      <c r="AM229" s="14"/>
      <c r="AN229" s="14"/>
      <c r="AO229" s="57"/>
      <c r="AP229" s="57"/>
      <c r="AQ229" s="1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</row>
    <row r="230" spans="7:54">
      <c r="G230" s="14"/>
      <c r="H230" s="14"/>
      <c r="I230" s="161"/>
      <c r="J230" s="161"/>
      <c r="K230" s="161"/>
      <c r="L230" s="161"/>
      <c r="M230" s="161"/>
      <c r="N230" s="161"/>
      <c r="O230" s="14"/>
      <c r="P230" s="14"/>
      <c r="Q230" s="14"/>
      <c r="R230" s="14"/>
      <c r="S230" s="14"/>
      <c r="T230" s="14"/>
      <c r="U230" s="14"/>
      <c r="V230" s="14"/>
      <c r="W230" s="14"/>
      <c r="X230" s="161"/>
      <c r="Y230" s="161"/>
      <c r="Z230" s="75"/>
      <c r="AA230" s="75"/>
      <c r="AB230" s="75"/>
      <c r="AC230" s="14"/>
      <c r="AD230" s="14"/>
      <c r="AE230" s="75"/>
      <c r="AF230" s="75"/>
      <c r="AG230" s="161"/>
      <c r="AH230" s="14"/>
      <c r="AI230" s="14"/>
      <c r="AJ230" s="14"/>
      <c r="AK230" s="14"/>
      <c r="AL230" s="75"/>
      <c r="AM230" s="14"/>
      <c r="AN230" s="14"/>
      <c r="AO230" s="57"/>
      <c r="AP230" s="57"/>
      <c r="AQ230" s="1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</row>
    <row r="231" spans="7:54">
      <c r="G231" s="14"/>
      <c r="H231" s="14"/>
      <c r="I231" s="161"/>
      <c r="J231" s="161"/>
      <c r="K231" s="161"/>
      <c r="L231" s="161"/>
      <c r="M231" s="161"/>
      <c r="N231" s="161"/>
      <c r="O231" s="14"/>
      <c r="P231" s="14"/>
      <c r="Q231" s="14"/>
      <c r="R231" s="14"/>
      <c r="S231" s="14"/>
      <c r="T231" s="14"/>
      <c r="U231" s="14"/>
      <c r="V231" s="14"/>
      <c r="W231" s="14"/>
      <c r="X231" s="161"/>
      <c r="Y231" s="161"/>
      <c r="Z231" s="75"/>
      <c r="AA231" s="75"/>
      <c r="AB231" s="75"/>
      <c r="AC231" s="14"/>
      <c r="AD231" s="14"/>
      <c r="AE231" s="75"/>
      <c r="AF231" s="75"/>
      <c r="AG231" s="161"/>
      <c r="AH231" s="14"/>
      <c r="AI231" s="14"/>
      <c r="AJ231" s="14"/>
      <c r="AK231" s="14"/>
      <c r="AL231" s="75"/>
      <c r="AM231" s="14"/>
      <c r="AN231" s="14"/>
      <c r="AO231" s="57"/>
      <c r="AP231" s="57"/>
      <c r="AQ231" s="1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</row>
    <row r="232" spans="7:54">
      <c r="G232" s="14"/>
      <c r="H232" s="14"/>
      <c r="I232" s="161"/>
      <c r="J232" s="161"/>
      <c r="K232" s="161"/>
      <c r="L232" s="161"/>
      <c r="M232" s="161"/>
      <c r="N232" s="161"/>
      <c r="O232" s="14"/>
      <c r="P232" s="14"/>
      <c r="Q232" s="14"/>
      <c r="R232" s="14"/>
      <c r="S232" s="14"/>
      <c r="T232" s="14"/>
      <c r="U232" s="14"/>
      <c r="V232" s="14"/>
      <c r="W232" s="14"/>
      <c r="X232" s="161"/>
      <c r="Y232" s="161"/>
      <c r="Z232" s="75"/>
      <c r="AA232" s="75"/>
      <c r="AB232" s="75"/>
      <c r="AC232" s="14"/>
      <c r="AD232" s="14"/>
      <c r="AE232" s="75"/>
      <c r="AF232" s="75"/>
      <c r="AG232" s="161"/>
      <c r="AH232" s="14"/>
      <c r="AI232" s="14"/>
      <c r="AJ232" s="14"/>
      <c r="AK232" s="14"/>
      <c r="AL232" s="75"/>
      <c r="AM232" s="14"/>
      <c r="AN232" s="14"/>
      <c r="AO232" s="57"/>
      <c r="AP232" s="57"/>
      <c r="AQ232" s="1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</row>
    <row r="233" spans="7:54">
      <c r="G233" s="14"/>
      <c r="H233" s="14"/>
      <c r="I233" s="161"/>
      <c r="J233" s="161"/>
      <c r="K233" s="161"/>
      <c r="L233" s="161"/>
      <c r="M233" s="161"/>
      <c r="N233" s="161"/>
      <c r="O233" s="14"/>
      <c r="P233" s="14"/>
      <c r="Q233" s="14"/>
      <c r="R233" s="14"/>
      <c r="S233" s="14"/>
      <c r="T233" s="14"/>
      <c r="U233" s="14"/>
      <c r="V233" s="14"/>
      <c r="W233" s="14"/>
      <c r="X233" s="161"/>
      <c r="Y233" s="161"/>
      <c r="Z233" s="75"/>
      <c r="AA233" s="75"/>
      <c r="AB233" s="75"/>
      <c r="AC233" s="14"/>
      <c r="AD233" s="14"/>
      <c r="AE233" s="75"/>
      <c r="AF233" s="75"/>
      <c r="AG233" s="161"/>
      <c r="AH233" s="14"/>
      <c r="AI233" s="14"/>
      <c r="AJ233" s="14"/>
      <c r="AK233" s="14"/>
      <c r="AL233" s="75"/>
      <c r="AM233" s="14"/>
      <c r="AN233" s="14"/>
      <c r="AO233" s="57"/>
      <c r="AP233" s="57"/>
      <c r="AQ233" s="1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</row>
    <row r="234" spans="7:54">
      <c r="G234" s="14"/>
      <c r="H234" s="14"/>
      <c r="I234" s="161"/>
      <c r="J234" s="161"/>
      <c r="K234" s="161"/>
      <c r="L234" s="161"/>
      <c r="M234" s="161"/>
      <c r="N234" s="161"/>
      <c r="O234" s="14"/>
      <c r="P234" s="14"/>
      <c r="Q234" s="14"/>
      <c r="R234" s="14"/>
      <c r="S234" s="14"/>
      <c r="T234" s="14"/>
      <c r="U234" s="14"/>
      <c r="V234" s="14"/>
      <c r="W234" s="14"/>
      <c r="X234" s="161"/>
      <c r="Y234" s="161"/>
      <c r="Z234" s="75"/>
      <c r="AA234" s="75"/>
      <c r="AB234" s="75"/>
      <c r="AC234" s="14"/>
      <c r="AD234" s="14"/>
      <c r="AE234" s="75"/>
      <c r="AF234" s="75"/>
      <c r="AG234" s="161"/>
      <c r="AH234" s="14"/>
      <c r="AI234" s="14"/>
      <c r="AJ234" s="14"/>
      <c r="AK234" s="14"/>
      <c r="AL234" s="75"/>
      <c r="AM234" s="14"/>
      <c r="AN234" s="14"/>
      <c r="AO234" s="57"/>
      <c r="AP234" s="57"/>
      <c r="AQ234" s="1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</row>
    <row r="235" spans="7:54">
      <c r="G235" s="14"/>
      <c r="H235" s="14"/>
      <c r="I235" s="161"/>
      <c r="J235" s="161"/>
      <c r="K235" s="161"/>
      <c r="L235" s="161"/>
      <c r="M235" s="161"/>
      <c r="N235" s="161"/>
      <c r="O235" s="14"/>
      <c r="P235" s="14"/>
      <c r="Q235" s="14"/>
      <c r="R235" s="14"/>
      <c r="S235" s="14"/>
      <c r="T235" s="14"/>
      <c r="U235" s="14"/>
      <c r="V235" s="14"/>
      <c r="W235" s="14"/>
      <c r="X235" s="161"/>
      <c r="Y235" s="161"/>
      <c r="Z235" s="75"/>
      <c r="AA235" s="75"/>
      <c r="AB235" s="75"/>
      <c r="AC235" s="14"/>
      <c r="AD235" s="14"/>
      <c r="AE235" s="75"/>
      <c r="AF235" s="75"/>
      <c r="AG235" s="161"/>
      <c r="AH235" s="14"/>
      <c r="AI235" s="14"/>
      <c r="AJ235" s="14"/>
      <c r="AK235" s="14"/>
      <c r="AL235" s="75"/>
      <c r="AM235" s="14"/>
      <c r="AN235" s="14"/>
      <c r="AO235" s="57"/>
      <c r="AP235" s="57"/>
      <c r="AQ235" s="1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</row>
    <row r="236" spans="7:54">
      <c r="G236" s="14"/>
      <c r="H236" s="14"/>
      <c r="I236" s="161"/>
      <c r="J236" s="161"/>
      <c r="K236" s="161"/>
      <c r="L236" s="161"/>
      <c r="M236" s="161"/>
      <c r="N236" s="161"/>
      <c r="O236" s="14"/>
      <c r="P236" s="14"/>
      <c r="Q236" s="14"/>
      <c r="R236" s="14"/>
      <c r="S236" s="14"/>
      <c r="T236" s="14"/>
      <c r="U236" s="14"/>
      <c r="V236" s="14"/>
      <c r="W236" s="14"/>
      <c r="X236" s="161"/>
      <c r="Y236" s="161"/>
      <c r="Z236" s="75"/>
      <c r="AA236" s="75"/>
      <c r="AB236" s="75"/>
      <c r="AC236" s="14"/>
      <c r="AD236" s="14"/>
      <c r="AE236" s="75"/>
      <c r="AF236" s="75"/>
      <c r="AG236" s="161"/>
      <c r="AH236" s="14"/>
      <c r="AI236" s="14"/>
      <c r="AJ236" s="14"/>
      <c r="AK236" s="14"/>
      <c r="AL236" s="75"/>
      <c r="AM236" s="14"/>
      <c r="AN236" s="14"/>
      <c r="AO236" s="57"/>
      <c r="AP236" s="57"/>
      <c r="AQ236" s="1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</row>
    <row r="237" spans="7:54">
      <c r="G237" s="14"/>
      <c r="H237" s="14"/>
      <c r="I237" s="161"/>
      <c r="J237" s="161"/>
      <c r="K237" s="161"/>
      <c r="L237" s="161"/>
      <c r="M237" s="161"/>
      <c r="N237" s="161"/>
      <c r="O237" s="14"/>
      <c r="P237" s="14"/>
      <c r="Q237" s="14"/>
      <c r="R237" s="14"/>
      <c r="S237" s="14"/>
      <c r="T237" s="14"/>
      <c r="U237" s="14"/>
      <c r="V237" s="14"/>
      <c r="W237" s="14"/>
      <c r="X237" s="161"/>
      <c r="Y237" s="161"/>
      <c r="Z237" s="75"/>
      <c r="AA237" s="75"/>
      <c r="AB237" s="75"/>
      <c r="AC237" s="14"/>
      <c r="AD237" s="14"/>
      <c r="AE237" s="75"/>
      <c r="AF237" s="75"/>
      <c r="AG237" s="161"/>
      <c r="AH237" s="14"/>
      <c r="AI237" s="14"/>
      <c r="AJ237" s="14"/>
      <c r="AK237" s="14"/>
      <c r="AL237" s="75"/>
      <c r="AM237" s="14"/>
      <c r="AN237" s="14"/>
      <c r="AO237" s="57"/>
      <c r="AP237" s="57"/>
      <c r="AQ237" s="1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</row>
    <row r="238" spans="7:54">
      <c r="G238" s="14"/>
      <c r="H238" s="14"/>
      <c r="I238" s="161"/>
      <c r="J238" s="161"/>
      <c r="K238" s="161"/>
      <c r="L238" s="161"/>
      <c r="M238" s="161"/>
      <c r="N238" s="161"/>
      <c r="O238" s="14"/>
      <c r="P238" s="14"/>
      <c r="Q238" s="14"/>
      <c r="R238" s="14"/>
      <c r="S238" s="14"/>
      <c r="T238" s="14"/>
      <c r="U238" s="14"/>
      <c r="V238" s="14"/>
      <c r="W238" s="14"/>
      <c r="X238" s="161"/>
      <c r="Y238" s="161"/>
      <c r="Z238" s="75"/>
      <c r="AA238" s="75"/>
      <c r="AB238" s="75"/>
      <c r="AC238" s="14"/>
      <c r="AD238" s="14"/>
      <c r="AE238" s="75"/>
      <c r="AF238" s="75"/>
      <c r="AG238" s="161"/>
      <c r="AH238" s="14"/>
      <c r="AI238" s="14"/>
      <c r="AJ238" s="14"/>
      <c r="AK238" s="14"/>
      <c r="AL238" s="75"/>
      <c r="AM238" s="14"/>
      <c r="AN238" s="14"/>
      <c r="AO238" s="57"/>
      <c r="AP238" s="57"/>
      <c r="AQ238" s="1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</row>
    <row r="239" spans="7:54">
      <c r="G239" s="14"/>
      <c r="H239" s="14"/>
      <c r="I239" s="161"/>
      <c r="J239" s="161"/>
      <c r="K239" s="161"/>
      <c r="L239" s="161"/>
      <c r="M239" s="161"/>
      <c r="N239" s="161"/>
      <c r="O239" s="14"/>
      <c r="P239" s="14"/>
      <c r="Q239" s="14"/>
      <c r="R239" s="14"/>
      <c r="S239" s="14"/>
      <c r="T239" s="14"/>
      <c r="U239" s="14"/>
      <c r="V239" s="14"/>
      <c r="W239" s="14"/>
      <c r="X239" s="161"/>
      <c r="Y239" s="161"/>
      <c r="Z239" s="75"/>
      <c r="AA239" s="75"/>
      <c r="AB239" s="75"/>
      <c r="AC239" s="14"/>
      <c r="AD239" s="14"/>
      <c r="AE239" s="75"/>
      <c r="AF239" s="75"/>
      <c r="AG239" s="161"/>
      <c r="AH239" s="14"/>
      <c r="AI239" s="14"/>
      <c r="AJ239" s="14"/>
      <c r="AK239" s="14"/>
      <c r="AL239" s="75"/>
      <c r="AM239" s="14"/>
      <c r="AN239" s="14"/>
      <c r="AO239" s="57"/>
      <c r="AP239" s="57"/>
      <c r="AQ239" s="1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</row>
    <row r="240" spans="7:54">
      <c r="G240" s="14"/>
      <c r="H240" s="14"/>
      <c r="I240" s="161"/>
      <c r="J240" s="161"/>
      <c r="K240" s="161"/>
      <c r="L240" s="161"/>
      <c r="M240" s="161"/>
      <c r="N240" s="161"/>
      <c r="O240" s="14"/>
      <c r="P240" s="14"/>
      <c r="Q240" s="14"/>
      <c r="R240" s="14"/>
      <c r="S240" s="14"/>
      <c r="T240" s="14"/>
      <c r="U240" s="14"/>
      <c r="V240" s="14"/>
      <c r="W240" s="14"/>
      <c r="X240" s="161"/>
      <c r="Y240" s="161"/>
      <c r="Z240" s="75"/>
      <c r="AA240" s="75"/>
      <c r="AB240" s="75"/>
      <c r="AC240" s="14"/>
      <c r="AD240" s="14"/>
      <c r="AE240" s="75"/>
      <c r="AF240" s="75"/>
      <c r="AG240" s="161"/>
      <c r="AH240" s="14"/>
      <c r="AI240" s="14"/>
      <c r="AJ240" s="14"/>
      <c r="AK240" s="14"/>
      <c r="AL240" s="75"/>
      <c r="AM240" s="14"/>
      <c r="AN240" s="14"/>
      <c r="AO240" s="57"/>
      <c r="AP240" s="57"/>
      <c r="AQ240" s="1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</row>
    <row r="241" spans="7:54">
      <c r="G241" s="14"/>
      <c r="H241" s="14"/>
      <c r="I241" s="161"/>
      <c r="J241" s="161"/>
      <c r="K241" s="161"/>
      <c r="L241" s="161"/>
      <c r="M241" s="161"/>
      <c r="N241" s="161"/>
      <c r="O241" s="14"/>
      <c r="P241" s="14"/>
      <c r="Q241" s="14"/>
      <c r="R241" s="14"/>
      <c r="S241" s="14"/>
      <c r="T241" s="14"/>
      <c r="U241" s="14"/>
      <c r="V241" s="14"/>
      <c r="W241" s="14"/>
      <c r="X241" s="161"/>
      <c r="Y241" s="161"/>
      <c r="Z241" s="75"/>
      <c r="AA241" s="75"/>
      <c r="AB241" s="75"/>
      <c r="AC241" s="14"/>
      <c r="AD241" s="14"/>
      <c r="AE241" s="75"/>
      <c r="AF241" s="75"/>
      <c r="AG241" s="161"/>
      <c r="AH241" s="14"/>
      <c r="AI241" s="14"/>
      <c r="AJ241" s="14"/>
      <c r="AK241" s="14"/>
      <c r="AL241" s="75"/>
      <c r="AM241" s="14"/>
      <c r="AN241" s="14"/>
      <c r="AO241" s="57"/>
      <c r="AP241" s="57"/>
      <c r="AQ241" s="1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</row>
    <row r="242" spans="7:54">
      <c r="G242" s="14"/>
      <c r="H242" s="14"/>
      <c r="I242" s="161"/>
      <c r="J242" s="161"/>
      <c r="K242" s="161"/>
      <c r="L242" s="161"/>
      <c r="M242" s="161"/>
      <c r="N242" s="161"/>
      <c r="O242" s="14"/>
      <c r="P242" s="14"/>
      <c r="Q242" s="14"/>
      <c r="R242" s="14"/>
      <c r="S242" s="14"/>
      <c r="T242" s="14"/>
      <c r="U242" s="14"/>
      <c r="V242" s="14"/>
      <c r="W242" s="14"/>
      <c r="X242" s="161"/>
      <c r="Y242" s="161"/>
      <c r="Z242" s="75"/>
      <c r="AA242" s="75"/>
      <c r="AB242" s="75"/>
      <c r="AC242" s="14"/>
      <c r="AD242" s="14"/>
      <c r="AE242" s="75"/>
      <c r="AF242" s="75"/>
      <c r="AG242" s="161"/>
      <c r="AH242" s="14"/>
      <c r="AI242" s="14"/>
      <c r="AJ242" s="14"/>
      <c r="AK242" s="14"/>
      <c r="AL242" s="75"/>
      <c r="AM242" s="14"/>
      <c r="AN242" s="14"/>
      <c r="AO242" s="57"/>
      <c r="AP242" s="57"/>
      <c r="AQ242" s="1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</row>
    <row r="243" spans="7:54">
      <c r="G243" s="14"/>
      <c r="H243" s="14"/>
      <c r="I243" s="161"/>
      <c r="J243" s="161"/>
      <c r="K243" s="161"/>
      <c r="L243" s="161"/>
      <c r="M243" s="161"/>
      <c r="N243" s="161"/>
      <c r="O243" s="14"/>
      <c r="P243" s="14"/>
      <c r="Q243" s="14"/>
      <c r="R243" s="14"/>
      <c r="S243" s="14"/>
      <c r="T243" s="14"/>
      <c r="U243" s="14"/>
      <c r="V243" s="14"/>
      <c r="W243" s="14"/>
      <c r="X243" s="161"/>
      <c r="Y243" s="161"/>
      <c r="Z243" s="75"/>
      <c r="AA243" s="75"/>
      <c r="AB243" s="75"/>
      <c r="AC243" s="14"/>
      <c r="AD243" s="14"/>
      <c r="AE243" s="75"/>
      <c r="AF243" s="75"/>
      <c r="AG243" s="161"/>
      <c r="AH243" s="14"/>
      <c r="AI243" s="14"/>
      <c r="AJ243" s="14"/>
      <c r="AK243" s="14"/>
      <c r="AL243" s="75"/>
      <c r="AM243" s="14"/>
      <c r="AN243" s="14"/>
      <c r="AO243" s="57"/>
      <c r="AP243" s="57"/>
      <c r="AQ243" s="1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</row>
    <row r="244" spans="7:54">
      <c r="G244" s="14"/>
      <c r="H244" s="14"/>
      <c r="I244" s="161"/>
      <c r="J244" s="161"/>
      <c r="K244" s="161"/>
      <c r="L244" s="161"/>
      <c r="M244" s="161"/>
      <c r="N244" s="161"/>
      <c r="O244" s="14"/>
      <c r="P244" s="14"/>
      <c r="Q244" s="14"/>
      <c r="R244" s="14"/>
      <c r="S244" s="14"/>
      <c r="T244" s="14"/>
      <c r="U244" s="14"/>
      <c r="V244" s="14"/>
      <c r="W244" s="14"/>
      <c r="X244" s="161"/>
      <c r="Y244" s="161"/>
      <c r="Z244" s="75"/>
      <c r="AA244" s="75"/>
      <c r="AB244" s="75"/>
      <c r="AC244" s="14"/>
      <c r="AD244" s="14"/>
      <c r="AE244" s="75"/>
      <c r="AF244" s="75"/>
      <c r="AG244" s="161"/>
      <c r="AH244" s="14"/>
      <c r="AI244" s="14"/>
      <c r="AJ244" s="14"/>
      <c r="AK244" s="14"/>
      <c r="AL244" s="75"/>
      <c r="AM244" s="14"/>
      <c r="AN244" s="14"/>
      <c r="AO244" s="57"/>
      <c r="AP244" s="57"/>
      <c r="AQ244" s="1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</row>
    <row r="245" spans="7:54">
      <c r="G245" s="14"/>
      <c r="H245" s="14"/>
      <c r="I245" s="161"/>
      <c r="J245" s="161"/>
      <c r="K245" s="161"/>
      <c r="L245" s="161"/>
      <c r="M245" s="161"/>
      <c r="N245" s="161"/>
      <c r="O245" s="14"/>
      <c r="P245" s="14"/>
      <c r="Q245" s="14"/>
      <c r="R245" s="14"/>
      <c r="S245" s="14"/>
      <c r="T245" s="14"/>
      <c r="U245" s="14"/>
      <c r="V245" s="14"/>
      <c r="W245" s="14"/>
      <c r="X245" s="161"/>
      <c r="Y245" s="161"/>
      <c r="Z245" s="75"/>
      <c r="AA245" s="75"/>
      <c r="AB245" s="75"/>
      <c r="AC245" s="14"/>
      <c r="AD245" s="14"/>
      <c r="AE245" s="75"/>
      <c r="AF245" s="75"/>
      <c r="AG245" s="161"/>
      <c r="AH245" s="14"/>
      <c r="AI245" s="14"/>
      <c r="AJ245" s="14"/>
      <c r="AK245" s="14"/>
      <c r="AL245" s="75"/>
      <c r="AM245" s="14"/>
      <c r="AN245" s="14"/>
      <c r="AO245" s="57"/>
      <c r="AP245" s="57"/>
      <c r="AQ245" s="1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</row>
    <row r="246" spans="7:54">
      <c r="G246" s="14"/>
      <c r="H246" s="14"/>
      <c r="I246" s="161"/>
      <c r="J246" s="161"/>
      <c r="K246" s="161"/>
      <c r="L246" s="161"/>
      <c r="M246" s="161"/>
      <c r="N246" s="161"/>
      <c r="O246" s="14"/>
      <c r="P246" s="14"/>
      <c r="Q246" s="14"/>
      <c r="R246" s="14"/>
      <c r="S246" s="14"/>
      <c r="T246" s="14"/>
      <c r="U246" s="14"/>
      <c r="V246" s="14"/>
      <c r="W246" s="14"/>
      <c r="X246" s="161"/>
      <c r="Y246" s="161"/>
      <c r="Z246" s="75"/>
      <c r="AA246" s="75"/>
      <c r="AB246" s="75"/>
      <c r="AC246" s="14"/>
      <c r="AD246" s="14"/>
      <c r="AE246" s="75"/>
      <c r="AF246" s="75"/>
      <c r="AG246" s="161"/>
      <c r="AH246" s="14"/>
      <c r="AI246" s="14"/>
      <c r="AJ246" s="14"/>
      <c r="AK246" s="14"/>
      <c r="AL246" s="75"/>
      <c r="AM246" s="14"/>
      <c r="AN246" s="14"/>
      <c r="AO246" s="57"/>
      <c r="AP246" s="57"/>
      <c r="AQ246" s="1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</row>
    <row r="247" spans="7:54">
      <c r="G247" s="14"/>
      <c r="H247" s="14"/>
      <c r="I247" s="161"/>
      <c r="J247" s="161"/>
      <c r="K247" s="161"/>
      <c r="L247" s="161"/>
      <c r="M247" s="161"/>
      <c r="N247" s="161"/>
      <c r="O247" s="14"/>
      <c r="P247" s="14"/>
      <c r="Q247" s="14"/>
      <c r="R247" s="14"/>
      <c r="S247" s="14"/>
      <c r="T247" s="14"/>
      <c r="U247" s="14"/>
      <c r="V247" s="14"/>
      <c r="W247" s="14"/>
      <c r="X247" s="161"/>
      <c r="Y247" s="161"/>
      <c r="Z247" s="75"/>
      <c r="AA247" s="75"/>
      <c r="AB247" s="75"/>
      <c r="AC247" s="14"/>
      <c r="AD247" s="14"/>
      <c r="AE247" s="75"/>
      <c r="AF247" s="75"/>
      <c r="AG247" s="161"/>
      <c r="AH247" s="14"/>
      <c r="AI247" s="14"/>
      <c r="AJ247" s="14"/>
      <c r="AK247" s="14"/>
      <c r="AL247" s="75"/>
      <c r="AM247" s="14"/>
      <c r="AN247" s="14"/>
      <c r="AO247" s="57"/>
      <c r="AP247" s="57"/>
      <c r="AQ247" s="1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</row>
    <row r="248" spans="7:54">
      <c r="G248" s="14"/>
      <c r="H248" s="14"/>
      <c r="I248" s="161"/>
      <c r="J248" s="161"/>
      <c r="K248" s="161"/>
      <c r="L248" s="161"/>
      <c r="M248" s="161"/>
      <c r="N248" s="161"/>
      <c r="O248" s="14"/>
      <c r="P248" s="14"/>
      <c r="Q248" s="14"/>
      <c r="R248" s="14"/>
      <c r="S248" s="14"/>
      <c r="T248" s="14"/>
      <c r="U248" s="14"/>
      <c r="V248" s="14"/>
      <c r="W248" s="14"/>
      <c r="X248" s="161"/>
      <c r="Y248" s="161"/>
      <c r="Z248" s="75"/>
      <c r="AA248" s="75"/>
      <c r="AB248" s="75"/>
      <c r="AC248" s="14"/>
      <c r="AD248" s="14"/>
      <c r="AE248" s="75"/>
      <c r="AF248" s="75"/>
      <c r="AG248" s="161"/>
      <c r="AH248" s="14"/>
      <c r="AI248" s="14"/>
      <c r="AJ248" s="14"/>
      <c r="AK248" s="14"/>
      <c r="AL248" s="75"/>
      <c r="AM248" s="14"/>
      <c r="AN248" s="14"/>
      <c r="AO248" s="57"/>
      <c r="AP248" s="57"/>
      <c r="AQ248" s="1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</row>
    <row r="249" spans="7:54">
      <c r="G249" s="14"/>
      <c r="H249" s="14"/>
      <c r="I249" s="161"/>
      <c r="J249" s="161"/>
      <c r="K249" s="161"/>
      <c r="L249" s="161"/>
      <c r="M249" s="161"/>
      <c r="N249" s="161"/>
      <c r="O249" s="14"/>
      <c r="P249" s="14"/>
      <c r="Q249" s="14"/>
      <c r="R249" s="14"/>
      <c r="S249" s="14"/>
      <c r="T249" s="14"/>
      <c r="U249" s="14"/>
      <c r="V249" s="14"/>
      <c r="W249" s="14"/>
      <c r="X249" s="161"/>
      <c r="Y249" s="161"/>
      <c r="Z249" s="75"/>
      <c r="AA249" s="75"/>
      <c r="AB249" s="75"/>
      <c r="AC249" s="14"/>
      <c r="AD249" s="14"/>
      <c r="AE249" s="75"/>
      <c r="AF249" s="75"/>
      <c r="AG249" s="161"/>
      <c r="AH249" s="14"/>
      <c r="AI249" s="14"/>
      <c r="AJ249" s="14"/>
      <c r="AK249" s="14"/>
      <c r="AL249" s="75"/>
      <c r="AM249" s="14"/>
      <c r="AN249" s="14"/>
      <c r="AO249" s="57"/>
      <c r="AP249" s="57"/>
      <c r="AQ249" s="1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</row>
    <row r="250" spans="7:54">
      <c r="G250" s="14"/>
      <c r="H250" s="14"/>
      <c r="I250" s="161"/>
      <c r="J250" s="161"/>
      <c r="K250" s="161"/>
      <c r="L250" s="161"/>
      <c r="M250" s="161"/>
      <c r="N250" s="161"/>
      <c r="O250" s="14"/>
      <c r="P250" s="14"/>
      <c r="Q250" s="14"/>
      <c r="R250" s="14"/>
      <c r="S250" s="14"/>
      <c r="T250" s="14"/>
      <c r="U250" s="14"/>
      <c r="V250" s="14"/>
      <c r="W250" s="14"/>
      <c r="X250" s="161"/>
      <c r="Y250" s="161"/>
      <c r="Z250" s="75"/>
      <c r="AA250" s="75"/>
      <c r="AB250" s="75"/>
      <c r="AC250" s="14"/>
      <c r="AD250" s="14"/>
      <c r="AE250" s="75"/>
      <c r="AF250" s="75"/>
      <c r="AG250" s="161"/>
      <c r="AH250" s="14"/>
      <c r="AI250" s="14"/>
      <c r="AJ250" s="14"/>
      <c r="AK250" s="14"/>
      <c r="AL250" s="75"/>
      <c r="AM250" s="14"/>
      <c r="AN250" s="14"/>
      <c r="AO250" s="57"/>
      <c r="AP250" s="57"/>
      <c r="AQ250" s="1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</row>
    <row r="251" spans="7:54">
      <c r="G251" s="14"/>
      <c r="H251" s="14"/>
      <c r="I251" s="161"/>
      <c r="J251" s="161"/>
      <c r="K251" s="161"/>
      <c r="L251" s="161"/>
      <c r="M251" s="161"/>
      <c r="N251" s="161"/>
      <c r="O251" s="14"/>
      <c r="P251" s="14"/>
      <c r="Q251" s="14"/>
      <c r="R251" s="14"/>
      <c r="S251" s="14"/>
      <c r="T251" s="14"/>
      <c r="U251" s="14"/>
      <c r="V251" s="14"/>
      <c r="W251" s="14"/>
      <c r="X251" s="161"/>
      <c r="Y251" s="161"/>
      <c r="Z251" s="75"/>
      <c r="AA251" s="75"/>
      <c r="AB251" s="75"/>
      <c r="AC251" s="14"/>
      <c r="AD251" s="14"/>
      <c r="AE251" s="75"/>
      <c r="AF251" s="75"/>
      <c r="AG251" s="161"/>
      <c r="AH251" s="14"/>
      <c r="AI251" s="14"/>
      <c r="AJ251" s="14"/>
      <c r="AK251" s="14"/>
      <c r="AL251" s="75"/>
      <c r="AM251" s="14"/>
      <c r="AN251" s="14"/>
      <c r="AO251" s="57"/>
      <c r="AP251" s="57"/>
      <c r="AQ251" s="1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</row>
    <row r="252" spans="7:54">
      <c r="G252" s="14"/>
      <c r="H252" s="14"/>
      <c r="I252" s="161"/>
      <c r="J252" s="161"/>
      <c r="K252" s="161"/>
      <c r="L252" s="161"/>
      <c r="M252" s="161"/>
      <c r="N252" s="161"/>
      <c r="O252" s="14"/>
      <c r="P252" s="14"/>
      <c r="Q252" s="14"/>
      <c r="R252" s="14"/>
      <c r="S252" s="14"/>
      <c r="T252" s="14"/>
      <c r="U252" s="14"/>
      <c r="V252" s="14"/>
      <c r="W252" s="14"/>
      <c r="X252" s="161"/>
      <c r="Y252" s="161"/>
      <c r="Z252" s="75"/>
      <c r="AA252" s="75"/>
      <c r="AB252" s="75"/>
      <c r="AC252" s="14"/>
      <c r="AD252" s="14"/>
      <c r="AE252" s="75"/>
      <c r="AF252" s="75"/>
      <c r="AG252" s="161"/>
      <c r="AH252" s="14"/>
      <c r="AI252" s="14"/>
      <c r="AJ252" s="14"/>
      <c r="AK252" s="14"/>
      <c r="AL252" s="75"/>
      <c r="AM252" s="14"/>
      <c r="AN252" s="14"/>
      <c r="AO252" s="57"/>
      <c r="AP252" s="57"/>
      <c r="AQ252" s="1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</row>
    <row r="253" spans="7:54">
      <c r="G253" s="14"/>
      <c r="H253" s="14"/>
      <c r="I253" s="161"/>
      <c r="J253" s="161"/>
      <c r="K253" s="161"/>
      <c r="L253" s="161"/>
      <c r="M253" s="161"/>
      <c r="N253" s="161"/>
      <c r="O253" s="14"/>
      <c r="P253" s="14"/>
      <c r="Q253" s="14"/>
      <c r="R253" s="14"/>
      <c r="S253" s="14"/>
      <c r="T253" s="14"/>
      <c r="U253" s="14"/>
      <c r="V253" s="14"/>
      <c r="W253" s="14"/>
      <c r="X253" s="161"/>
      <c r="Y253" s="161"/>
      <c r="Z253" s="75"/>
      <c r="AA253" s="75"/>
      <c r="AB253" s="75"/>
      <c r="AC253" s="14"/>
      <c r="AD253" s="14"/>
      <c r="AE253" s="75"/>
      <c r="AF253" s="75"/>
      <c r="AG253" s="161"/>
      <c r="AH253" s="14"/>
      <c r="AI253" s="14"/>
      <c r="AJ253" s="14"/>
      <c r="AK253" s="14"/>
      <c r="AL253" s="75"/>
      <c r="AM253" s="14"/>
      <c r="AN253" s="14"/>
      <c r="AO253" s="57"/>
      <c r="AP253" s="57"/>
      <c r="AQ253" s="1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</row>
    <row r="254" spans="7:54">
      <c r="G254" s="14"/>
      <c r="H254" s="14"/>
      <c r="I254" s="161"/>
      <c r="J254" s="161"/>
      <c r="K254" s="161"/>
      <c r="L254" s="161"/>
      <c r="M254" s="161"/>
      <c r="N254" s="161"/>
      <c r="O254" s="14"/>
      <c r="P254" s="14"/>
      <c r="Q254" s="14"/>
      <c r="R254" s="14"/>
      <c r="S254" s="14"/>
      <c r="T254" s="14"/>
      <c r="U254" s="14"/>
      <c r="V254" s="14"/>
      <c r="W254" s="14"/>
      <c r="X254" s="161"/>
      <c r="Y254" s="161"/>
      <c r="Z254" s="75"/>
      <c r="AA254" s="75"/>
      <c r="AB254" s="75"/>
      <c r="AC254" s="14"/>
      <c r="AD254" s="14"/>
      <c r="AE254" s="75"/>
      <c r="AF254" s="75"/>
      <c r="AG254" s="161"/>
      <c r="AH254" s="14"/>
      <c r="AI254" s="14"/>
      <c r="AJ254" s="14"/>
      <c r="AK254" s="14"/>
      <c r="AL254" s="75"/>
      <c r="AM254" s="14"/>
      <c r="AN254" s="14"/>
      <c r="AO254" s="57"/>
      <c r="AP254" s="57"/>
      <c r="AQ254" s="1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</row>
    <row r="255" spans="7:54">
      <c r="G255" s="14"/>
      <c r="H255" s="14"/>
      <c r="I255" s="161"/>
      <c r="J255" s="161"/>
      <c r="K255" s="161"/>
      <c r="L255" s="161"/>
      <c r="M255" s="161"/>
      <c r="N255" s="161"/>
      <c r="O255" s="14"/>
      <c r="P255" s="14"/>
      <c r="Q255" s="14"/>
      <c r="R255" s="14"/>
      <c r="S255" s="14"/>
      <c r="T255" s="14"/>
      <c r="U255" s="14"/>
      <c r="V255" s="14"/>
      <c r="W255" s="14"/>
      <c r="X255" s="161"/>
      <c r="Y255" s="161"/>
      <c r="Z255" s="75"/>
      <c r="AA255" s="75"/>
      <c r="AB255" s="75"/>
      <c r="AC255" s="14"/>
      <c r="AD255" s="14"/>
      <c r="AE255" s="75"/>
      <c r="AF255" s="75"/>
      <c r="AG255" s="161"/>
      <c r="AH255" s="14"/>
      <c r="AI255" s="14"/>
      <c r="AJ255" s="14"/>
      <c r="AK255" s="14"/>
      <c r="AL255" s="75"/>
      <c r="AM255" s="14"/>
      <c r="AN255" s="14"/>
      <c r="AO255" s="57"/>
      <c r="AP255" s="57"/>
      <c r="AQ255" s="1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</row>
    <row r="256" spans="7:54">
      <c r="G256" s="14"/>
      <c r="H256" s="14"/>
      <c r="I256" s="161"/>
      <c r="J256" s="161"/>
      <c r="K256" s="161"/>
      <c r="L256" s="161"/>
      <c r="M256" s="161"/>
      <c r="N256" s="161"/>
      <c r="O256" s="14"/>
      <c r="P256" s="14"/>
      <c r="Q256" s="14"/>
      <c r="R256" s="14"/>
      <c r="S256" s="14"/>
      <c r="T256" s="14"/>
      <c r="U256" s="14"/>
      <c r="V256" s="14"/>
      <c r="W256" s="14"/>
      <c r="X256" s="161"/>
      <c r="Y256" s="161"/>
      <c r="Z256" s="75"/>
      <c r="AA256" s="75"/>
      <c r="AB256" s="75"/>
      <c r="AC256" s="14"/>
      <c r="AD256" s="14"/>
      <c r="AE256" s="75"/>
      <c r="AF256" s="75"/>
      <c r="AG256" s="161"/>
      <c r="AH256" s="14"/>
      <c r="AI256" s="14"/>
      <c r="AJ256" s="14"/>
      <c r="AK256" s="14"/>
      <c r="AL256" s="75"/>
      <c r="AM256" s="14"/>
      <c r="AN256" s="14"/>
      <c r="AO256" s="57"/>
      <c r="AP256" s="57"/>
      <c r="AQ256" s="1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</row>
    <row r="257" spans="7:54">
      <c r="G257" s="14"/>
      <c r="H257" s="14"/>
      <c r="I257" s="161"/>
      <c r="J257" s="161"/>
      <c r="K257" s="161"/>
      <c r="L257" s="161"/>
      <c r="M257" s="161"/>
      <c r="N257" s="161"/>
      <c r="O257" s="14"/>
      <c r="P257" s="14"/>
      <c r="Q257" s="14"/>
      <c r="R257" s="14"/>
      <c r="S257" s="14"/>
      <c r="T257" s="14"/>
      <c r="U257" s="14"/>
      <c r="V257" s="14"/>
      <c r="W257" s="14"/>
      <c r="X257" s="161"/>
      <c r="Y257" s="161"/>
      <c r="Z257" s="75"/>
      <c r="AA257" s="75"/>
      <c r="AB257" s="75"/>
      <c r="AC257" s="14"/>
      <c r="AD257" s="14"/>
      <c r="AE257" s="75"/>
      <c r="AF257" s="75"/>
      <c r="AG257" s="161"/>
      <c r="AH257" s="14"/>
      <c r="AI257" s="14"/>
      <c r="AJ257" s="14"/>
      <c r="AK257" s="14"/>
      <c r="AL257" s="75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</row>
    <row r="258" spans="7:54">
      <c r="G258" s="14"/>
      <c r="H258" s="14"/>
      <c r="I258" s="161"/>
      <c r="J258" s="161"/>
      <c r="K258" s="161"/>
      <c r="L258" s="161"/>
      <c r="M258" s="161"/>
      <c r="N258" s="161"/>
      <c r="O258" s="14"/>
      <c r="P258" s="14"/>
      <c r="Q258" s="14"/>
      <c r="R258" s="14"/>
      <c r="S258" s="14"/>
      <c r="T258" s="14"/>
      <c r="U258" s="14"/>
      <c r="V258" s="14"/>
      <c r="W258" s="14"/>
      <c r="X258" s="161"/>
      <c r="Y258" s="161"/>
      <c r="Z258" s="75"/>
      <c r="AA258" s="75"/>
      <c r="AB258" s="75"/>
      <c r="AC258" s="14"/>
      <c r="AD258" s="14"/>
      <c r="AE258" s="75"/>
      <c r="AF258" s="75"/>
      <c r="AG258" s="161"/>
      <c r="AH258" s="14"/>
      <c r="AI258" s="14"/>
      <c r="AJ258" s="14"/>
      <c r="AK258" s="14"/>
      <c r="AL258" s="75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</row>
    <row r="259" spans="7:54">
      <c r="G259" s="14"/>
      <c r="H259" s="14"/>
      <c r="I259" s="161"/>
      <c r="J259" s="161"/>
      <c r="K259" s="161"/>
      <c r="L259" s="161"/>
      <c r="M259" s="161"/>
      <c r="N259" s="161"/>
      <c r="O259" s="14"/>
      <c r="P259" s="14"/>
      <c r="Q259" s="14"/>
      <c r="R259" s="14"/>
      <c r="S259" s="14"/>
      <c r="T259" s="14"/>
      <c r="U259" s="14"/>
      <c r="V259" s="14"/>
      <c r="W259" s="14"/>
      <c r="X259" s="161"/>
      <c r="Y259" s="161"/>
      <c r="Z259" s="75"/>
      <c r="AA259" s="75"/>
      <c r="AB259" s="75"/>
      <c r="AC259" s="14"/>
      <c r="AD259" s="14"/>
      <c r="AE259" s="75"/>
      <c r="AF259" s="75"/>
      <c r="AG259" s="161"/>
      <c r="AH259" s="14"/>
      <c r="AI259" s="14"/>
      <c r="AJ259" s="14"/>
      <c r="AK259" s="14"/>
      <c r="AL259" s="75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</row>
    <row r="260" spans="7:54">
      <c r="G260" s="14"/>
      <c r="H260" s="14"/>
      <c r="I260" s="161"/>
      <c r="J260" s="161"/>
      <c r="K260" s="161"/>
      <c r="L260" s="161"/>
      <c r="M260" s="161"/>
      <c r="N260" s="161"/>
      <c r="O260" s="14"/>
      <c r="P260" s="14"/>
      <c r="Q260" s="14"/>
      <c r="R260" s="14"/>
      <c r="S260" s="14"/>
      <c r="T260" s="14"/>
      <c r="U260" s="14"/>
      <c r="V260" s="14"/>
      <c r="W260" s="14"/>
      <c r="X260" s="161"/>
      <c r="Y260" s="161"/>
      <c r="Z260" s="75"/>
      <c r="AA260" s="75"/>
      <c r="AB260" s="75"/>
      <c r="AC260" s="14"/>
      <c r="AD260" s="14"/>
      <c r="AE260" s="75"/>
      <c r="AF260" s="75"/>
      <c r="AG260" s="161"/>
      <c r="AH260" s="14"/>
      <c r="AI260" s="14"/>
      <c r="AJ260" s="14"/>
      <c r="AK260" s="14"/>
      <c r="AL260" s="75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</row>
    <row r="261" spans="7:54">
      <c r="G261" s="14"/>
      <c r="H261" s="14"/>
      <c r="I261" s="161"/>
      <c r="J261" s="161"/>
      <c r="K261" s="161"/>
      <c r="L261" s="161"/>
      <c r="M261" s="161"/>
      <c r="N261" s="161"/>
      <c r="O261" s="14"/>
      <c r="P261" s="14"/>
      <c r="Q261" s="14"/>
      <c r="R261" s="14"/>
      <c r="S261" s="14"/>
      <c r="T261" s="14"/>
      <c r="U261" s="14"/>
      <c r="V261" s="14"/>
      <c r="W261" s="14"/>
      <c r="X261" s="161"/>
      <c r="Y261" s="161"/>
      <c r="Z261" s="75"/>
      <c r="AA261" s="75"/>
      <c r="AB261" s="75"/>
      <c r="AC261" s="14"/>
      <c r="AD261" s="14"/>
      <c r="AE261" s="75"/>
      <c r="AF261" s="75"/>
      <c r="AG261" s="161"/>
      <c r="AH261" s="14"/>
      <c r="AI261" s="14"/>
      <c r="AJ261" s="14"/>
      <c r="AK261" s="14"/>
      <c r="AL261" s="75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</row>
    <row r="262" spans="7:54">
      <c r="G262" s="14"/>
      <c r="H262" s="14"/>
      <c r="I262" s="161"/>
      <c r="J262" s="161"/>
      <c r="K262" s="161"/>
      <c r="L262" s="161"/>
      <c r="M262" s="161"/>
      <c r="N262" s="161"/>
      <c r="O262" s="14"/>
      <c r="P262" s="14"/>
      <c r="Q262" s="14"/>
      <c r="R262" s="14"/>
      <c r="S262" s="14"/>
      <c r="T262" s="14"/>
      <c r="U262" s="14"/>
      <c r="V262" s="14"/>
      <c r="W262" s="14"/>
      <c r="X262" s="161"/>
      <c r="Y262" s="161"/>
      <c r="Z262" s="75"/>
      <c r="AA262" s="75"/>
      <c r="AB262" s="75"/>
      <c r="AC262" s="14"/>
      <c r="AD262" s="14"/>
      <c r="AE262" s="75"/>
      <c r="AF262" s="75"/>
      <c r="AG262" s="161"/>
      <c r="AH262" s="14"/>
      <c r="AI262" s="14"/>
      <c r="AJ262" s="14"/>
      <c r="AK262" s="14"/>
      <c r="AL262" s="75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</row>
    <row r="263" spans="7:54">
      <c r="G263" s="14"/>
      <c r="H263" s="14"/>
      <c r="I263" s="161"/>
      <c r="J263" s="161"/>
      <c r="K263" s="161"/>
      <c r="L263" s="161"/>
      <c r="M263" s="161"/>
      <c r="N263" s="161"/>
      <c r="O263" s="30"/>
      <c r="P263" s="30"/>
      <c r="Q263" s="30"/>
      <c r="R263" s="30"/>
      <c r="S263" s="30"/>
      <c r="T263" s="30"/>
      <c r="U263" s="30"/>
      <c r="V263" s="30"/>
      <c r="W263" s="30"/>
      <c r="X263" s="162"/>
      <c r="Y263" s="162"/>
      <c r="Z263" s="76"/>
      <c r="AA263" s="76"/>
      <c r="AB263" s="76"/>
      <c r="AC263" s="30"/>
      <c r="AD263" s="30"/>
      <c r="AE263" s="76"/>
      <c r="AF263" s="76"/>
      <c r="AG263" s="162"/>
      <c r="AH263" s="30"/>
      <c r="AI263" s="30"/>
      <c r="AJ263" s="30"/>
      <c r="AK263" s="30"/>
      <c r="AL263" s="76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</row>
    <row r="264" spans="7:54">
      <c r="G264" s="14"/>
      <c r="H264" s="14"/>
      <c r="I264" s="161"/>
      <c r="J264" s="161"/>
      <c r="K264" s="161"/>
      <c r="L264" s="161"/>
      <c r="M264" s="162"/>
      <c r="N264" s="162"/>
      <c r="O264" s="34"/>
      <c r="P264" s="34"/>
      <c r="Q264" s="34"/>
      <c r="R264" s="34"/>
      <c r="S264" s="34"/>
      <c r="T264" s="34"/>
      <c r="U264" s="34"/>
      <c r="V264" s="34"/>
      <c r="W264" s="34"/>
      <c r="X264" s="163"/>
      <c r="Y264" s="163"/>
      <c r="Z264" s="77"/>
      <c r="AA264" s="77"/>
      <c r="AB264" s="77"/>
      <c r="AC264" s="34"/>
      <c r="AD264" s="34"/>
      <c r="AE264" s="77"/>
      <c r="AF264" s="77"/>
      <c r="AG264" s="163"/>
      <c r="AH264" s="34"/>
      <c r="AI264" s="34"/>
      <c r="AJ264" s="34"/>
      <c r="AK264" s="34"/>
      <c r="AL264" s="77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</row>
    <row r="265" spans="7:54">
      <c r="G265" s="14"/>
      <c r="H265" s="14"/>
      <c r="I265" s="161"/>
      <c r="J265" s="161"/>
      <c r="K265" s="161"/>
      <c r="L265" s="161"/>
      <c r="M265" s="163"/>
      <c r="N265" s="163"/>
      <c r="O265" s="34"/>
      <c r="P265" s="34"/>
      <c r="Q265" s="34"/>
      <c r="R265" s="34"/>
      <c r="S265" s="34"/>
      <c r="T265" s="34"/>
      <c r="U265" s="34"/>
      <c r="V265" s="34"/>
      <c r="W265" s="34"/>
      <c r="X265" s="163"/>
      <c r="Y265" s="163"/>
      <c r="Z265" s="77"/>
      <c r="AA265" s="77"/>
      <c r="AB265" s="77"/>
      <c r="AC265" s="34"/>
      <c r="AD265" s="34"/>
      <c r="AE265" s="77"/>
      <c r="AF265" s="77"/>
      <c r="AG265" s="163"/>
      <c r="AH265" s="34"/>
      <c r="AI265" s="34"/>
      <c r="AJ265" s="34"/>
      <c r="AK265" s="34"/>
      <c r="AL265" s="77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</row>
    <row r="266" spans="7:54">
      <c r="G266" s="14"/>
      <c r="H266" s="14"/>
      <c r="I266" s="161"/>
      <c r="J266" s="161"/>
      <c r="K266" s="161"/>
      <c r="L266" s="161"/>
      <c r="M266" s="163"/>
      <c r="N266" s="163"/>
      <c r="O266" s="34"/>
      <c r="P266" s="34"/>
      <c r="Q266" s="34"/>
      <c r="R266" s="34"/>
      <c r="S266" s="34"/>
      <c r="T266" s="34"/>
      <c r="U266" s="34"/>
      <c r="V266" s="34"/>
      <c r="W266" s="34"/>
      <c r="X266" s="163"/>
      <c r="Y266" s="163"/>
      <c r="Z266" s="77"/>
      <c r="AA266" s="77"/>
      <c r="AB266" s="77"/>
      <c r="AC266" s="34"/>
      <c r="AD266" s="34"/>
      <c r="AE266" s="77"/>
      <c r="AF266" s="77"/>
      <c r="AG266" s="163"/>
      <c r="AH266" s="34"/>
      <c r="AI266" s="34"/>
      <c r="AJ266" s="34"/>
      <c r="AK266" s="34"/>
      <c r="AL266" s="77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</row>
    <row r="267" spans="7:54">
      <c r="G267" s="14"/>
      <c r="H267" s="14"/>
      <c r="I267" s="161"/>
      <c r="J267" s="161"/>
      <c r="K267" s="161"/>
      <c r="L267" s="161"/>
      <c r="M267" s="163"/>
      <c r="N267" s="163"/>
      <c r="O267" s="34"/>
      <c r="P267" s="34"/>
      <c r="Q267" s="34"/>
      <c r="R267" s="34"/>
      <c r="S267" s="34"/>
      <c r="T267" s="34"/>
      <c r="U267" s="34"/>
      <c r="V267" s="34"/>
      <c r="W267" s="34"/>
      <c r="X267" s="163"/>
      <c r="Y267" s="163"/>
      <c r="Z267" s="77"/>
      <c r="AA267" s="77"/>
      <c r="AB267" s="77"/>
      <c r="AC267" s="34"/>
      <c r="AD267" s="34"/>
      <c r="AE267" s="77"/>
      <c r="AF267" s="77"/>
      <c r="AG267" s="163"/>
      <c r="AH267" s="34"/>
      <c r="AI267" s="34"/>
      <c r="AJ267" s="34"/>
      <c r="AK267" s="34"/>
      <c r="AL267" s="77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</row>
    <row r="268" spans="7:54">
      <c r="G268" s="14"/>
      <c r="H268" s="14"/>
      <c r="I268" s="161"/>
      <c r="J268" s="161"/>
      <c r="K268" s="161"/>
      <c r="L268" s="161"/>
      <c r="M268" s="163"/>
      <c r="N268" s="163"/>
      <c r="O268" s="34"/>
      <c r="P268" s="34"/>
      <c r="Q268" s="34"/>
      <c r="R268" s="34"/>
      <c r="S268" s="34"/>
      <c r="T268" s="34"/>
      <c r="U268" s="34"/>
      <c r="V268" s="34"/>
      <c r="W268" s="34"/>
      <c r="X268" s="163"/>
      <c r="Y268" s="163"/>
      <c r="Z268" s="77"/>
      <c r="AA268" s="77"/>
      <c r="AB268" s="77"/>
      <c r="AC268" s="34"/>
      <c r="AD268" s="34"/>
      <c r="AE268" s="77"/>
      <c r="AF268" s="77"/>
      <c r="AG268" s="163"/>
      <c r="AH268" s="34"/>
      <c r="AI268" s="34"/>
      <c r="AJ268" s="34"/>
      <c r="AK268" s="34"/>
      <c r="AL268" s="77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</row>
    <row r="269" spans="7:54">
      <c r="G269" s="14"/>
      <c r="H269" s="14"/>
      <c r="I269" s="161"/>
      <c r="J269" s="161"/>
      <c r="K269" s="161"/>
      <c r="L269" s="161"/>
      <c r="M269" s="163"/>
      <c r="N269" s="163"/>
      <c r="O269" s="34"/>
      <c r="P269" s="34"/>
      <c r="Q269" s="34"/>
      <c r="R269" s="34"/>
      <c r="S269" s="34"/>
      <c r="T269" s="34"/>
      <c r="U269" s="34"/>
      <c r="V269" s="34"/>
      <c r="W269" s="34"/>
      <c r="X269" s="163"/>
      <c r="Y269" s="163"/>
      <c r="Z269" s="77"/>
      <c r="AA269" s="77"/>
      <c r="AB269" s="77"/>
      <c r="AC269" s="34"/>
      <c r="AD269" s="34"/>
      <c r="AE269" s="77"/>
      <c r="AF269" s="77"/>
      <c r="AG269" s="163"/>
      <c r="AH269" s="34"/>
      <c r="AI269" s="34"/>
      <c r="AJ269" s="34"/>
      <c r="AK269" s="34"/>
      <c r="AL269" s="77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</row>
    <row r="270" spans="7:54">
      <c r="G270" s="14"/>
      <c r="H270" s="14"/>
      <c r="I270" s="161"/>
      <c r="J270" s="161"/>
      <c r="K270" s="161"/>
      <c r="L270" s="161"/>
      <c r="M270" s="163"/>
      <c r="N270" s="163"/>
      <c r="O270" s="34"/>
      <c r="P270" s="34"/>
      <c r="Q270" s="34"/>
      <c r="R270" s="34"/>
      <c r="S270" s="34"/>
      <c r="T270" s="34"/>
      <c r="U270" s="34"/>
      <c r="V270" s="34"/>
      <c r="W270" s="34"/>
      <c r="X270" s="163"/>
      <c r="Y270" s="163"/>
      <c r="Z270" s="77"/>
      <c r="AA270" s="77"/>
      <c r="AB270" s="77"/>
      <c r="AC270" s="34"/>
      <c r="AD270" s="34"/>
      <c r="AE270" s="77"/>
      <c r="AF270" s="77"/>
      <c r="AG270" s="163"/>
      <c r="AH270" s="34"/>
      <c r="AI270" s="34"/>
      <c r="AJ270" s="34"/>
      <c r="AK270" s="34"/>
      <c r="AL270" s="77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</row>
    <row r="271" spans="7:54">
      <c r="G271" s="14"/>
      <c r="H271" s="14"/>
      <c r="I271" s="161"/>
      <c r="J271" s="161"/>
      <c r="K271" s="161"/>
      <c r="L271" s="161"/>
      <c r="M271" s="163"/>
      <c r="N271" s="163"/>
      <c r="O271" s="34"/>
      <c r="P271" s="34"/>
      <c r="Q271" s="34"/>
      <c r="R271" s="34"/>
      <c r="S271" s="34"/>
      <c r="T271" s="34"/>
      <c r="U271" s="34"/>
      <c r="V271" s="34"/>
      <c r="W271" s="34"/>
      <c r="X271" s="163"/>
      <c r="Y271" s="163"/>
      <c r="Z271" s="77"/>
      <c r="AA271" s="77"/>
      <c r="AB271" s="77"/>
      <c r="AC271" s="34"/>
      <c r="AD271" s="34"/>
      <c r="AE271" s="77"/>
      <c r="AF271" s="77"/>
      <c r="AG271" s="163"/>
      <c r="AH271" s="34"/>
      <c r="AI271" s="34"/>
      <c r="AJ271" s="34"/>
      <c r="AK271" s="34"/>
      <c r="AL271" s="77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</row>
    <row r="272" spans="7:54">
      <c r="G272" s="14"/>
      <c r="H272" s="14"/>
      <c r="I272" s="161"/>
      <c r="J272" s="161"/>
      <c r="K272" s="161"/>
      <c r="L272" s="161"/>
      <c r="M272" s="163"/>
      <c r="N272" s="163"/>
      <c r="O272" s="34"/>
      <c r="P272" s="34"/>
      <c r="Q272" s="34"/>
      <c r="R272" s="34"/>
      <c r="S272" s="34"/>
      <c r="T272" s="34"/>
      <c r="U272" s="34"/>
      <c r="V272" s="34"/>
      <c r="W272" s="34"/>
      <c r="X272" s="163"/>
      <c r="Y272" s="163"/>
      <c r="Z272" s="77"/>
      <c r="AA272" s="77"/>
      <c r="AB272" s="77"/>
      <c r="AC272" s="34"/>
      <c r="AD272" s="34"/>
      <c r="AE272" s="77"/>
      <c r="AF272" s="77"/>
      <c r="AG272" s="163"/>
      <c r="AH272" s="34"/>
      <c r="AI272" s="34"/>
      <c r="AJ272" s="34"/>
      <c r="AK272" s="34"/>
      <c r="AL272" s="77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</row>
    <row r="273" spans="1:54">
      <c r="G273" s="14"/>
      <c r="H273" s="14"/>
      <c r="I273" s="161"/>
      <c r="J273" s="161"/>
      <c r="K273" s="161"/>
      <c r="L273" s="161"/>
      <c r="M273" s="163"/>
      <c r="N273" s="163"/>
      <c r="O273" s="34"/>
      <c r="P273" s="34"/>
      <c r="Q273" s="34"/>
      <c r="R273" s="34"/>
      <c r="S273" s="34"/>
      <c r="T273" s="34"/>
      <c r="U273" s="34"/>
      <c r="V273" s="34"/>
      <c r="W273" s="34"/>
      <c r="X273" s="163"/>
      <c r="Y273" s="163"/>
      <c r="Z273" s="77"/>
      <c r="AA273" s="77"/>
      <c r="AB273" s="77"/>
      <c r="AC273" s="34"/>
      <c r="AD273" s="34"/>
      <c r="AE273" s="77"/>
      <c r="AF273" s="77"/>
      <c r="AG273" s="163"/>
      <c r="AH273" s="34"/>
      <c r="AI273" s="34"/>
      <c r="AJ273" s="34"/>
      <c r="AK273" s="34"/>
      <c r="AL273" s="77"/>
      <c r="AM273" s="30"/>
      <c r="AN273" s="30"/>
      <c r="AO273" s="30"/>
      <c r="AY273" s="14"/>
      <c r="AZ273" s="14"/>
      <c r="BA273" s="14"/>
      <c r="BB273" s="14"/>
    </row>
    <row r="274" spans="1:54">
      <c r="G274" s="14"/>
      <c r="H274" s="14"/>
      <c r="I274" s="161"/>
      <c r="J274" s="161"/>
      <c r="K274" s="161"/>
      <c r="L274" s="161"/>
      <c r="M274" s="163"/>
      <c r="N274" s="163"/>
      <c r="O274" s="34"/>
      <c r="P274" s="34"/>
      <c r="Q274" s="34"/>
      <c r="R274" s="34"/>
      <c r="S274" s="34"/>
      <c r="T274" s="34"/>
      <c r="U274" s="34"/>
      <c r="V274" s="34"/>
      <c r="W274" s="34"/>
      <c r="X274" s="163"/>
      <c r="Y274" s="163"/>
      <c r="Z274" s="77"/>
      <c r="AA274" s="77"/>
      <c r="AB274" s="77"/>
      <c r="AC274" s="34"/>
      <c r="AD274" s="34"/>
      <c r="AE274" s="77"/>
      <c r="AF274" s="77"/>
      <c r="AG274" s="163"/>
      <c r="AH274" s="34"/>
      <c r="AI274" s="34"/>
      <c r="AJ274" s="34"/>
      <c r="AK274" s="34"/>
      <c r="AL274" s="77"/>
      <c r="AM274" s="34"/>
      <c r="AN274" s="34"/>
      <c r="AO274" s="34"/>
      <c r="AY274" s="14"/>
      <c r="AZ274" s="14"/>
      <c r="BA274" s="14"/>
      <c r="BB274" s="14"/>
    </row>
    <row r="275" spans="1:54">
      <c r="B275" s="30"/>
      <c r="C275" s="30"/>
      <c r="D275" s="30"/>
      <c r="E275" s="30"/>
      <c r="F275" s="30"/>
      <c r="G275" s="30"/>
      <c r="H275" s="30"/>
      <c r="I275" s="162"/>
      <c r="J275" s="162"/>
      <c r="K275" s="162"/>
      <c r="L275" s="162"/>
      <c r="M275" s="163"/>
      <c r="N275" s="163"/>
      <c r="O275" s="34"/>
      <c r="P275" s="34"/>
      <c r="Q275" s="34"/>
      <c r="R275" s="34"/>
      <c r="S275" s="34"/>
      <c r="T275" s="34"/>
      <c r="U275" s="34"/>
      <c r="V275" s="34"/>
      <c r="W275" s="34"/>
      <c r="X275" s="163"/>
      <c r="Y275" s="163"/>
      <c r="Z275" s="77"/>
      <c r="AA275" s="77"/>
      <c r="AB275" s="77"/>
      <c r="AC275" s="34"/>
      <c r="AD275" s="34"/>
      <c r="AE275" s="77"/>
      <c r="AF275" s="77"/>
      <c r="AG275" s="163"/>
      <c r="AH275" s="34"/>
      <c r="AI275" s="34"/>
      <c r="AJ275" s="34"/>
      <c r="AK275" s="34"/>
      <c r="AL275" s="77"/>
      <c r="AM275" s="34"/>
      <c r="AN275" s="34"/>
      <c r="AO275" s="34"/>
      <c r="AY275" s="14"/>
      <c r="AZ275" s="14"/>
      <c r="BA275" s="14"/>
      <c r="BB275" s="14"/>
    </row>
    <row r="276" spans="1:54">
      <c r="B276" s="34"/>
      <c r="C276" s="34"/>
      <c r="D276" s="34"/>
      <c r="E276" s="34"/>
      <c r="F276" s="34"/>
      <c r="G276" s="34"/>
      <c r="H276" s="34"/>
      <c r="I276" s="163"/>
      <c r="J276" s="163"/>
      <c r="K276" s="163"/>
      <c r="L276" s="163"/>
      <c r="M276" s="163"/>
      <c r="N276" s="163"/>
      <c r="O276" s="34"/>
      <c r="P276" s="34"/>
      <c r="Q276" s="34"/>
      <c r="R276" s="34"/>
      <c r="S276" s="34"/>
      <c r="T276" s="34"/>
      <c r="U276" s="34"/>
      <c r="V276" s="34"/>
      <c r="W276" s="34"/>
      <c r="X276" s="163"/>
      <c r="Y276" s="163"/>
      <c r="Z276" s="77"/>
      <c r="AA276" s="77"/>
      <c r="AB276" s="77"/>
      <c r="AC276" s="34"/>
      <c r="AD276" s="34"/>
      <c r="AE276" s="77"/>
      <c r="AF276" s="77"/>
      <c r="AG276" s="163"/>
      <c r="AH276" s="34"/>
      <c r="AI276" s="34"/>
      <c r="AJ276" s="34"/>
      <c r="AK276" s="34"/>
      <c r="AL276" s="77"/>
      <c r="AM276" s="34"/>
      <c r="AN276" s="34"/>
      <c r="AO276" s="34"/>
      <c r="AY276" s="14"/>
      <c r="AZ276" s="14"/>
      <c r="BA276" s="14"/>
      <c r="BB276" s="14"/>
    </row>
    <row r="277" spans="1:54">
      <c r="B277" s="34"/>
      <c r="C277" s="34"/>
      <c r="D277" s="34"/>
      <c r="E277" s="34"/>
      <c r="F277" s="34"/>
      <c r="G277" s="34"/>
      <c r="H277" s="34"/>
      <c r="I277" s="163"/>
      <c r="J277" s="163"/>
      <c r="K277" s="163"/>
      <c r="L277" s="163"/>
      <c r="M277" s="163"/>
      <c r="N277" s="163"/>
      <c r="O277" s="34"/>
      <c r="P277" s="34"/>
      <c r="Q277" s="34"/>
      <c r="R277" s="34"/>
      <c r="S277" s="34"/>
      <c r="T277" s="34"/>
      <c r="U277" s="34"/>
      <c r="V277" s="34"/>
      <c r="W277" s="34"/>
      <c r="X277" s="163"/>
      <c r="Y277" s="163"/>
      <c r="Z277" s="77"/>
      <c r="AA277" s="77"/>
      <c r="AB277" s="77"/>
      <c r="AC277" s="34"/>
      <c r="AD277" s="34"/>
      <c r="AE277" s="77"/>
      <c r="AF277" s="77"/>
      <c r="AG277" s="163"/>
      <c r="AH277" s="34"/>
      <c r="AI277" s="34"/>
      <c r="AJ277" s="34"/>
      <c r="AK277" s="34"/>
      <c r="AL277" s="77"/>
      <c r="AM277" s="34"/>
      <c r="AN277" s="34"/>
      <c r="AO277" s="34"/>
      <c r="AY277" s="14"/>
      <c r="AZ277" s="14"/>
      <c r="BA277" s="14"/>
      <c r="BB277" s="14"/>
    </row>
    <row r="278" spans="1:54">
      <c r="B278" s="34"/>
      <c r="C278" s="34"/>
      <c r="D278" s="34"/>
      <c r="E278" s="34"/>
      <c r="F278" s="34"/>
      <c r="G278" s="34"/>
      <c r="H278" s="34"/>
      <c r="I278" s="163"/>
      <c r="J278" s="163"/>
      <c r="K278" s="163"/>
      <c r="L278" s="163"/>
      <c r="M278" s="163"/>
      <c r="N278" s="163"/>
      <c r="O278" s="34"/>
      <c r="P278" s="34"/>
      <c r="Q278" s="34"/>
      <c r="R278" s="34"/>
      <c r="S278" s="34"/>
      <c r="T278" s="34"/>
      <c r="U278" s="34"/>
      <c r="V278" s="34"/>
      <c r="W278" s="34"/>
      <c r="X278" s="163"/>
      <c r="Y278" s="163"/>
      <c r="Z278" s="77"/>
      <c r="AA278" s="77"/>
      <c r="AB278" s="77"/>
      <c r="AC278" s="34"/>
      <c r="AD278" s="34"/>
      <c r="AE278" s="77"/>
      <c r="AF278" s="77"/>
      <c r="AG278" s="163"/>
      <c r="AH278" s="34"/>
      <c r="AI278" s="34"/>
      <c r="AJ278" s="34"/>
      <c r="AK278" s="34"/>
      <c r="AL278" s="77"/>
      <c r="AM278" s="34"/>
      <c r="AN278" s="34"/>
      <c r="AO278" s="34"/>
      <c r="AY278" s="14"/>
      <c r="AZ278" s="14"/>
      <c r="BA278" s="14"/>
      <c r="BB278" s="14"/>
    </row>
    <row r="279" spans="1:54">
      <c r="B279" s="34"/>
      <c r="C279" s="34"/>
      <c r="D279" s="34"/>
      <c r="E279" s="34"/>
      <c r="F279" s="34"/>
      <c r="G279" s="34"/>
      <c r="H279" s="34"/>
      <c r="I279" s="163"/>
      <c r="J279" s="163"/>
      <c r="K279" s="163"/>
      <c r="L279" s="163"/>
      <c r="M279" s="163"/>
      <c r="N279" s="163"/>
      <c r="O279" s="34"/>
      <c r="P279" s="34"/>
      <c r="Q279" s="34"/>
      <c r="R279" s="34"/>
      <c r="S279" s="34"/>
      <c r="T279" s="34"/>
      <c r="U279" s="34"/>
      <c r="V279" s="34"/>
      <c r="W279" s="34"/>
      <c r="X279" s="163"/>
      <c r="Y279" s="163"/>
      <c r="Z279" s="77"/>
      <c r="AA279" s="77"/>
      <c r="AB279" s="77"/>
      <c r="AC279" s="34"/>
      <c r="AD279" s="34"/>
      <c r="AE279" s="77"/>
      <c r="AF279" s="77"/>
      <c r="AG279" s="163"/>
      <c r="AH279" s="34"/>
      <c r="AI279" s="34"/>
      <c r="AJ279" s="34"/>
      <c r="AK279" s="34"/>
      <c r="AL279" s="77"/>
      <c r="AM279" s="34"/>
      <c r="AN279" s="34"/>
      <c r="AO279" s="34"/>
      <c r="BA279" s="14"/>
      <c r="BB279" s="14"/>
    </row>
    <row r="280" spans="1:54">
      <c r="B280" s="34"/>
      <c r="C280" s="34"/>
      <c r="D280" s="34"/>
      <c r="E280" s="34"/>
      <c r="F280" s="34"/>
      <c r="G280" s="34"/>
      <c r="H280" s="34"/>
      <c r="I280" s="163"/>
      <c r="J280" s="163"/>
      <c r="K280" s="163"/>
      <c r="L280" s="163"/>
      <c r="M280" s="163"/>
      <c r="N280" s="163"/>
      <c r="O280" s="34"/>
      <c r="P280" s="34"/>
      <c r="Q280" s="34"/>
      <c r="R280" s="34"/>
      <c r="S280" s="34"/>
      <c r="T280" s="34"/>
      <c r="U280" s="34"/>
      <c r="V280" s="34"/>
      <c r="W280" s="34"/>
      <c r="X280" s="163"/>
      <c r="Y280" s="163"/>
      <c r="Z280" s="77"/>
      <c r="AA280" s="77"/>
      <c r="AB280" s="77"/>
      <c r="AC280" s="34"/>
      <c r="AD280" s="34"/>
      <c r="AE280" s="77"/>
      <c r="AF280" s="77"/>
      <c r="AG280" s="163"/>
      <c r="AH280" s="34"/>
      <c r="AI280" s="34"/>
      <c r="AJ280" s="34"/>
      <c r="AK280" s="34"/>
      <c r="AL280" s="77"/>
      <c r="AM280" s="34"/>
      <c r="AN280" s="34"/>
      <c r="AO280" s="34"/>
      <c r="BA280" s="14"/>
      <c r="BB280" s="14"/>
    </row>
    <row r="281" spans="1:54">
      <c r="B281" s="34"/>
      <c r="C281" s="34"/>
      <c r="D281" s="34"/>
      <c r="E281" s="34"/>
      <c r="F281" s="34"/>
      <c r="G281" s="34"/>
      <c r="H281" s="34"/>
      <c r="I281" s="163"/>
      <c r="J281" s="163"/>
      <c r="K281" s="163"/>
      <c r="L281" s="163"/>
      <c r="M281" s="163"/>
      <c r="N281" s="163"/>
      <c r="O281" s="34"/>
      <c r="P281" s="34"/>
      <c r="Q281" s="34"/>
      <c r="R281" s="34"/>
      <c r="S281" s="34"/>
      <c r="T281" s="34"/>
      <c r="U281" s="34"/>
      <c r="V281" s="34"/>
      <c r="W281" s="34"/>
      <c r="X281" s="163"/>
      <c r="Y281" s="163"/>
      <c r="Z281" s="77"/>
      <c r="AA281" s="77"/>
      <c r="AB281" s="77"/>
      <c r="AC281" s="34"/>
      <c r="AD281" s="34"/>
      <c r="AE281" s="77"/>
      <c r="AF281" s="77"/>
      <c r="AG281" s="163"/>
      <c r="AH281" s="34"/>
      <c r="AI281" s="34"/>
      <c r="AJ281" s="34"/>
      <c r="AK281" s="34"/>
      <c r="AL281" s="77"/>
      <c r="AM281" s="34"/>
      <c r="AN281" s="34"/>
      <c r="AO281" s="34"/>
      <c r="BA281" s="14"/>
      <c r="BB281" s="14"/>
    </row>
    <row r="282" spans="1:54">
      <c r="B282" s="34"/>
      <c r="C282" s="34"/>
      <c r="D282" s="34"/>
      <c r="E282" s="34"/>
      <c r="F282" s="34"/>
      <c r="G282" s="34"/>
      <c r="H282" s="34"/>
      <c r="I282" s="163"/>
      <c r="J282" s="163"/>
      <c r="K282" s="163"/>
      <c r="L282" s="163"/>
      <c r="M282" s="163"/>
      <c r="N282" s="163"/>
      <c r="O282" s="34"/>
      <c r="P282" s="34"/>
      <c r="Q282" s="34"/>
      <c r="R282" s="34"/>
      <c r="S282" s="34"/>
      <c r="T282" s="34"/>
      <c r="U282" s="34"/>
      <c r="V282" s="34"/>
      <c r="W282" s="34"/>
      <c r="X282" s="163"/>
      <c r="Y282" s="163"/>
      <c r="Z282" s="77"/>
      <c r="AA282" s="77"/>
      <c r="AB282" s="77"/>
      <c r="AC282" s="34"/>
      <c r="AD282" s="34"/>
      <c r="AE282" s="77"/>
      <c r="AF282" s="77"/>
      <c r="AG282" s="163"/>
      <c r="AH282" s="34"/>
      <c r="AI282" s="34"/>
      <c r="AJ282" s="34"/>
      <c r="AK282" s="34"/>
      <c r="AL282" s="77"/>
      <c r="AM282" s="34"/>
      <c r="AN282" s="34"/>
      <c r="AO282" s="34"/>
      <c r="BA282" s="14"/>
      <c r="BB282" s="14"/>
    </row>
    <row r="283" spans="1:54">
      <c r="B283" s="34"/>
      <c r="C283" s="34"/>
      <c r="D283" s="34"/>
      <c r="E283" s="34"/>
      <c r="F283" s="34"/>
      <c r="G283" s="34"/>
      <c r="H283" s="34"/>
      <c r="I283" s="163"/>
      <c r="J283" s="163"/>
      <c r="K283" s="163"/>
      <c r="L283" s="163"/>
      <c r="M283" s="163"/>
      <c r="N283" s="163"/>
      <c r="O283" s="34"/>
      <c r="P283" s="34"/>
      <c r="Q283" s="34"/>
      <c r="R283" s="34"/>
      <c r="S283" s="34"/>
      <c r="T283" s="34"/>
      <c r="U283" s="34"/>
      <c r="V283" s="34"/>
      <c r="W283" s="34"/>
      <c r="X283" s="163"/>
      <c r="Y283" s="163"/>
      <c r="Z283" s="77"/>
      <c r="AA283" s="77"/>
      <c r="AB283" s="77"/>
      <c r="AC283" s="34"/>
      <c r="AD283" s="34"/>
      <c r="AE283" s="77"/>
      <c r="AF283" s="77"/>
      <c r="AG283" s="163"/>
      <c r="AH283" s="34"/>
      <c r="AI283" s="34"/>
      <c r="AJ283" s="34"/>
      <c r="AK283" s="34"/>
      <c r="AL283" s="77"/>
      <c r="AM283" s="34"/>
      <c r="AN283" s="34"/>
      <c r="AO283" s="34"/>
      <c r="BA283" s="14"/>
      <c r="BB283" s="14"/>
    </row>
    <row r="284" spans="1:54">
      <c r="B284" s="34"/>
      <c r="C284" s="34"/>
      <c r="D284" s="34"/>
      <c r="E284" s="34"/>
      <c r="F284" s="34"/>
      <c r="G284" s="34"/>
      <c r="H284" s="34"/>
      <c r="I284" s="163"/>
      <c r="J284" s="163"/>
      <c r="K284" s="163"/>
      <c r="L284" s="163"/>
      <c r="M284" s="163"/>
      <c r="N284" s="163"/>
      <c r="O284" s="34"/>
      <c r="P284" s="34"/>
      <c r="Q284" s="34"/>
      <c r="R284" s="34"/>
      <c r="S284" s="34"/>
      <c r="T284" s="34"/>
      <c r="U284" s="34"/>
      <c r="V284" s="34"/>
      <c r="W284" s="34"/>
      <c r="X284" s="163"/>
      <c r="Y284" s="163"/>
      <c r="Z284" s="77"/>
      <c r="AA284" s="77"/>
      <c r="AB284" s="77"/>
      <c r="AC284" s="34"/>
      <c r="AD284" s="34"/>
      <c r="AE284" s="77"/>
      <c r="AF284" s="77"/>
      <c r="AG284" s="163"/>
      <c r="AH284" s="34"/>
      <c r="AI284" s="34"/>
      <c r="AJ284" s="34"/>
      <c r="AK284" s="34"/>
      <c r="AL284" s="77"/>
      <c r="AM284" s="34"/>
      <c r="AN284" s="34"/>
      <c r="AO284" s="34"/>
      <c r="BA284" s="14"/>
    </row>
    <row r="285" spans="1:54">
      <c r="A285" s="167"/>
      <c r="B285" s="34"/>
      <c r="C285" s="34"/>
      <c r="D285" s="34"/>
      <c r="E285" s="34"/>
      <c r="F285" s="34"/>
      <c r="G285" s="34"/>
      <c r="H285" s="34"/>
      <c r="I285" s="163"/>
      <c r="J285" s="163"/>
      <c r="K285" s="163"/>
      <c r="L285" s="163"/>
      <c r="M285" s="163"/>
      <c r="N285" s="163"/>
      <c r="O285" s="34"/>
      <c r="P285" s="34"/>
      <c r="Q285" s="34"/>
      <c r="R285" s="34"/>
      <c r="S285" s="34"/>
      <c r="T285" s="34"/>
      <c r="U285" s="34"/>
      <c r="V285" s="34"/>
      <c r="W285" s="34"/>
      <c r="X285" s="163"/>
      <c r="Y285" s="163"/>
      <c r="Z285" s="77"/>
      <c r="AA285" s="77"/>
      <c r="AB285" s="77"/>
      <c r="AC285" s="34"/>
      <c r="AD285" s="34"/>
      <c r="AE285" s="77"/>
      <c r="AF285" s="77"/>
      <c r="AG285" s="163"/>
      <c r="AH285" s="34"/>
      <c r="AI285" s="34"/>
      <c r="AJ285" s="34"/>
      <c r="AK285" s="34"/>
      <c r="AL285" s="77"/>
      <c r="AM285" s="34"/>
      <c r="AN285" s="34"/>
      <c r="AO285" s="34"/>
    </row>
    <row r="286" spans="1:54">
      <c r="A286" s="168"/>
      <c r="B286" s="34"/>
      <c r="C286" s="34"/>
      <c r="D286" s="34"/>
      <c r="E286" s="34"/>
      <c r="F286" s="34"/>
      <c r="G286" s="34"/>
      <c r="H286" s="34"/>
      <c r="I286" s="163"/>
      <c r="J286" s="163"/>
      <c r="K286" s="163"/>
      <c r="L286" s="163"/>
      <c r="M286" s="163"/>
      <c r="N286" s="163"/>
      <c r="O286" s="34"/>
      <c r="P286" s="34"/>
      <c r="Q286" s="34"/>
      <c r="R286" s="34"/>
      <c r="S286" s="34"/>
      <c r="T286" s="34"/>
      <c r="U286" s="34"/>
      <c r="V286" s="34"/>
      <c r="W286" s="34"/>
      <c r="X286" s="163"/>
      <c r="Y286" s="163"/>
      <c r="Z286" s="77"/>
      <c r="AA286" s="77"/>
      <c r="AB286" s="77"/>
      <c r="AC286" s="34"/>
      <c r="AD286" s="34"/>
      <c r="AE286" s="77"/>
      <c r="AF286" s="77"/>
      <c r="AG286" s="163"/>
      <c r="AH286" s="34"/>
      <c r="AI286" s="34"/>
      <c r="AJ286" s="34"/>
      <c r="AK286" s="34"/>
      <c r="AL286" s="77"/>
      <c r="AM286" s="34"/>
      <c r="AN286" s="34"/>
      <c r="AO286" s="34"/>
    </row>
    <row r="287" spans="1:54">
      <c r="A287" s="168"/>
      <c r="B287" s="34"/>
      <c r="C287" s="34"/>
      <c r="D287" s="34"/>
      <c r="E287" s="34"/>
      <c r="F287" s="34"/>
      <c r="G287" s="34"/>
      <c r="H287" s="34"/>
      <c r="I287" s="163"/>
      <c r="J287" s="163"/>
      <c r="K287" s="163"/>
      <c r="L287" s="163"/>
      <c r="M287" s="163"/>
      <c r="N287" s="163"/>
      <c r="O287" s="34"/>
      <c r="P287" s="34"/>
      <c r="Q287" s="34"/>
      <c r="R287" s="34"/>
      <c r="S287" s="34"/>
      <c r="T287" s="34"/>
      <c r="U287" s="34"/>
      <c r="V287" s="34"/>
      <c r="W287" s="34"/>
      <c r="X287" s="163"/>
      <c r="Y287" s="163"/>
      <c r="Z287" s="77"/>
      <c r="AA287" s="77"/>
      <c r="AB287" s="77"/>
      <c r="AC287" s="34"/>
      <c r="AD287" s="34"/>
      <c r="AE287" s="77"/>
      <c r="AF287" s="77"/>
      <c r="AG287" s="163"/>
      <c r="AH287" s="34"/>
      <c r="AI287" s="34"/>
      <c r="AJ287" s="34"/>
      <c r="AK287" s="34"/>
      <c r="AL287" s="77"/>
      <c r="AM287" s="34"/>
      <c r="AN287" s="34"/>
      <c r="AO287" s="34"/>
    </row>
    <row r="288" spans="1:54">
      <c r="A288" s="168"/>
      <c r="B288" s="34"/>
      <c r="C288" s="34"/>
      <c r="D288" s="34"/>
      <c r="E288" s="34"/>
      <c r="F288" s="34"/>
      <c r="G288" s="34"/>
      <c r="H288" s="34"/>
      <c r="I288" s="163"/>
      <c r="J288" s="163"/>
      <c r="K288" s="163"/>
      <c r="L288" s="163"/>
      <c r="M288" s="163"/>
      <c r="N288" s="163"/>
      <c r="O288" s="34"/>
      <c r="P288" s="34"/>
      <c r="Q288" s="34"/>
      <c r="R288" s="34"/>
      <c r="S288" s="34"/>
      <c r="T288" s="34"/>
      <c r="U288" s="34"/>
      <c r="V288" s="34"/>
      <c r="W288" s="34"/>
      <c r="X288" s="163"/>
      <c r="Y288" s="163"/>
      <c r="Z288" s="77"/>
      <c r="AA288" s="77"/>
      <c r="AB288" s="77"/>
      <c r="AC288" s="34"/>
      <c r="AD288" s="34"/>
      <c r="AE288" s="77"/>
      <c r="AF288" s="77"/>
      <c r="AG288" s="163"/>
      <c r="AH288" s="34"/>
      <c r="AI288" s="34"/>
      <c r="AJ288" s="34"/>
      <c r="AK288" s="34"/>
      <c r="AL288" s="77"/>
      <c r="AM288" s="34"/>
      <c r="AN288" s="34"/>
      <c r="AO288" s="34"/>
    </row>
    <row r="289" spans="1:41">
      <c r="A289" s="168"/>
      <c r="B289" s="34"/>
      <c r="C289" s="34"/>
      <c r="D289" s="34"/>
      <c r="E289" s="34"/>
      <c r="F289" s="34"/>
      <c r="G289" s="34"/>
      <c r="H289" s="34"/>
      <c r="I289" s="163"/>
      <c r="J289" s="163"/>
      <c r="K289" s="163"/>
      <c r="L289" s="163"/>
      <c r="M289" s="163"/>
      <c r="N289" s="163"/>
      <c r="O289" s="34"/>
      <c r="P289" s="34"/>
      <c r="Q289" s="34"/>
      <c r="R289" s="34"/>
      <c r="S289" s="34"/>
      <c r="T289" s="34"/>
      <c r="U289" s="34"/>
      <c r="V289" s="34"/>
      <c r="W289" s="34"/>
      <c r="X289" s="163"/>
      <c r="Y289" s="163"/>
      <c r="Z289" s="77"/>
      <c r="AA289" s="77"/>
      <c r="AB289" s="77"/>
      <c r="AC289" s="34"/>
      <c r="AD289" s="34"/>
      <c r="AE289" s="77"/>
      <c r="AF289" s="77"/>
      <c r="AG289" s="163"/>
      <c r="AH289" s="34"/>
      <c r="AI289" s="34"/>
      <c r="AJ289" s="34"/>
      <c r="AK289" s="34"/>
      <c r="AL289" s="77"/>
      <c r="AM289" s="34"/>
      <c r="AN289" s="34"/>
      <c r="AO289" s="34"/>
    </row>
    <row r="290" spans="1:41">
      <c r="A290" s="168"/>
      <c r="B290" s="34"/>
      <c r="C290" s="34"/>
      <c r="D290" s="34"/>
      <c r="E290" s="34"/>
      <c r="F290" s="34"/>
      <c r="G290" s="34"/>
      <c r="H290" s="34"/>
      <c r="I290" s="163"/>
      <c r="J290" s="163"/>
      <c r="K290" s="163"/>
      <c r="L290" s="163"/>
      <c r="M290" s="163"/>
      <c r="N290" s="163"/>
      <c r="O290" s="34"/>
      <c r="P290" s="34"/>
      <c r="Q290" s="34"/>
      <c r="R290" s="34"/>
      <c r="S290" s="34"/>
      <c r="T290" s="34"/>
      <c r="U290" s="34"/>
      <c r="V290" s="34"/>
      <c r="W290" s="34"/>
      <c r="X290" s="163"/>
      <c r="Y290" s="163"/>
      <c r="Z290" s="77"/>
      <c r="AA290" s="77"/>
      <c r="AB290" s="77"/>
      <c r="AC290" s="34"/>
      <c r="AD290" s="34"/>
      <c r="AE290" s="77"/>
      <c r="AF290" s="77"/>
      <c r="AG290" s="163"/>
      <c r="AH290" s="34"/>
      <c r="AI290" s="34"/>
      <c r="AJ290" s="34"/>
      <c r="AK290" s="34"/>
      <c r="AL290" s="77"/>
      <c r="AM290" s="34"/>
      <c r="AN290" s="34"/>
      <c r="AO290" s="34"/>
    </row>
    <row r="291" spans="1:41">
      <c r="A291" s="168"/>
      <c r="B291" s="34"/>
      <c r="C291" s="34"/>
      <c r="D291" s="34"/>
      <c r="E291" s="34"/>
      <c r="F291" s="34"/>
      <c r="G291" s="34"/>
      <c r="H291" s="34"/>
      <c r="I291" s="163"/>
      <c r="J291" s="163"/>
      <c r="K291" s="163"/>
      <c r="L291" s="163"/>
      <c r="M291" s="163"/>
      <c r="N291" s="163"/>
      <c r="O291" s="34"/>
      <c r="P291" s="34"/>
      <c r="Q291" s="34"/>
      <c r="R291" s="34"/>
      <c r="S291" s="34"/>
      <c r="T291" s="34"/>
      <c r="U291" s="34"/>
      <c r="V291" s="34"/>
      <c r="W291" s="34"/>
      <c r="X291" s="163"/>
      <c r="Y291" s="163"/>
      <c r="Z291" s="77"/>
      <c r="AA291" s="77"/>
      <c r="AB291" s="77"/>
      <c r="AC291" s="34"/>
      <c r="AD291" s="34"/>
      <c r="AE291" s="77"/>
      <c r="AF291" s="77"/>
      <c r="AG291" s="163"/>
      <c r="AH291" s="34"/>
      <c r="AI291" s="34"/>
      <c r="AJ291" s="34"/>
      <c r="AK291" s="34"/>
      <c r="AL291" s="77"/>
      <c r="AM291" s="34"/>
      <c r="AN291" s="34"/>
      <c r="AO291" s="34"/>
    </row>
    <row r="292" spans="1:41">
      <c r="A292" s="168"/>
      <c r="B292" s="34"/>
      <c r="C292" s="34"/>
      <c r="D292" s="34"/>
      <c r="E292" s="34"/>
      <c r="F292" s="34"/>
      <c r="G292" s="34"/>
      <c r="H292" s="34"/>
      <c r="I292" s="163"/>
      <c r="J292" s="163"/>
      <c r="K292" s="163"/>
      <c r="L292" s="163"/>
      <c r="M292" s="163"/>
      <c r="N292" s="163"/>
      <c r="O292" s="34"/>
      <c r="P292" s="34"/>
      <c r="Q292" s="34"/>
      <c r="R292" s="34"/>
      <c r="S292" s="34"/>
      <c r="T292" s="34"/>
      <c r="U292" s="34"/>
      <c r="V292" s="34"/>
      <c r="W292" s="34"/>
      <c r="X292" s="163"/>
      <c r="Y292" s="163"/>
      <c r="Z292" s="77"/>
      <c r="AA292" s="77"/>
      <c r="AB292" s="77"/>
      <c r="AC292" s="34"/>
      <c r="AD292" s="34"/>
      <c r="AE292" s="77"/>
      <c r="AF292" s="77"/>
      <c r="AG292" s="163"/>
      <c r="AH292" s="34"/>
      <c r="AI292" s="34"/>
      <c r="AJ292" s="34"/>
      <c r="AK292" s="34"/>
      <c r="AL292" s="77"/>
      <c r="AM292" s="34"/>
      <c r="AN292" s="34"/>
      <c r="AO292" s="34"/>
    </row>
    <row r="293" spans="1:41">
      <c r="A293" s="168"/>
      <c r="B293" s="34"/>
      <c r="C293" s="34"/>
      <c r="D293" s="34"/>
      <c r="E293" s="34"/>
      <c r="F293" s="34"/>
      <c r="G293" s="34"/>
      <c r="H293" s="34"/>
      <c r="I293" s="163"/>
      <c r="J293" s="163"/>
      <c r="K293" s="163"/>
      <c r="L293" s="163"/>
      <c r="M293" s="163"/>
      <c r="N293" s="163"/>
      <c r="O293" s="34"/>
      <c r="P293" s="34"/>
      <c r="Q293" s="34"/>
      <c r="R293" s="34"/>
      <c r="S293" s="34"/>
      <c r="T293" s="34"/>
      <c r="U293" s="34"/>
      <c r="V293" s="34"/>
      <c r="W293" s="34"/>
      <c r="X293" s="163"/>
      <c r="Y293" s="163"/>
      <c r="Z293" s="77"/>
      <c r="AA293" s="77"/>
      <c r="AB293" s="77"/>
      <c r="AC293" s="34"/>
      <c r="AD293" s="34"/>
      <c r="AE293" s="77"/>
      <c r="AF293" s="77"/>
      <c r="AG293" s="163"/>
      <c r="AH293" s="34"/>
      <c r="AI293" s="34"/>
      <c r="AJ293" s="34"/>
      <c r="AK293" s="34"/>
      <c r="AL293" s="77"/>
      <c r="AM293" s="34"/>
      <c r="AN293" s="34"/>
      <c r="AO293" s="34"/>
    </row>
    <row r="294" spans="1:41">
      <c r="A294" s="168"/>
      <c r="B294" s="34"/>
      <c r="C294" s="34"/>
      <c r="D294" s="34"/>
      <c r="E294" s="34"/>
      <c r="F294" s="34"/>
      <c r="G294" s="34"/>
      <c r="H294" s="34"/>
      <c r="I294" s="163"/>
      <c r="J294" s="163"/>
      <c r="K294" s="163"/>
      <c r="L294" s="163"/>
      <c r="M294" s="163"/>
      <c r="N294" s="163"/>
      <c r="O294" s="34"/>
      <c r="P294" s="34"/>
      <c r="Q294" s="34"/>
      <c r="R294" s="34"/>
      <c r="S294" s="34"/>
      <c r="T294" s="34"/>
      <c r="U294" s="34"/>
      <c r="V294" s="34"/>
      <c r="W294" s="34"/>
      <c r="X294" s="163"/>
      <c r="Y294" s="163"/>
      <c r="Z294" s="77"/>
      <c r="AA294" s="77"/>
      <c r="AB294" s="77"/>
      <c r="AC294" s="34"/>
      <c r="AD294" s="34"/>
      <c r="AE294" s="77"/>
      <c r="AF294" s="77"/>
      <c r="AG294" s="163"/>
      <c r="AH294" s="34"/>
      <c r="AI294" s="34"/>
      <c r="AJ294" s="34"/>
      <c r="AK294" s="34"/>
      <c r="AL294" s="77"/>
      <c r="AM294" s="34"/>
      <c r="AN294" s="34"/>
      <c r="AO294" s="34"/>
    </row>
    <row r="295" spans="1:41">
      <c r="A295" s="168"/>
      <c r="B295" s="34"/>
      <c r="C295" s="34"/>
      <c r="D295" s="34"/>
      <c r="E295" s="34"/>
      <c r="F295" s="34"/>
      <c r="G295" s="34"/>
      <c r="H295" s="34"/>
      <c r="I295" s="163"/>
      <c r="J295" s="163"/>
      <c r="K295" s="163"/>
      <c r="L295" s="163"/>
      <c r="M295" s="163"/>
      <c r="N295" s="163"/>
      <c r="O295" s="34"/>
      <c r="P295" s="34"/>
      <c r="Q295" s="34"/>
      <c r="R295" s="34"/>
      <c r="S295" s="34"/>
      <c r="T295" s="34"/>
      <c r="U295" s="34"/>
      <c r="V295" s="34"/>
      <c r="W295" s="34"/>
      <c r="X295" s="163"/>
      <c r="Y295" s="163"/>
      <c r="Z295" s="77"/>
      <c r="AA295" s="77"/>
      <c r="AB295" s="77"/>
      <c r="AC295" s="34"/>
      <c r="AD295" s="34"/>
      <c r="AE295" s="77"/>
      <c r="AF295" s="77"/>
      <c r="AG295" s="163"/>
      <c r="AH295" s="34"/>
      <c r="AI295" s="34"/>
      <c r="AJ295" s="34"/>
      <c r="AK295" s="34"/>
      <c r="AL295" s="77"/>
      <c r="AM295" s="34"/>
      <c r="AN295" s="34"/>
      <c r="AO295" s="34"/>
    </row>
    <row r="296" spans="1:41">
      <c r="A296" s="168"/>
      <c r="B296" s="34"/>
      <c r="C296" s="34"/>
      <c r="D296" s="34"/>
      <c r="E296" s="34"/>
      <c r="F296" s="34"/>
      <c r="G296" s="34"/>
      <c r="H296" s="34"/>
      <c r="I296" s="163"/>
      <c r="J296" s="163"/>
      <c r="K296" s="163"/>
      <c r="L296" s="163"/>
      <c r="M296" s="163"/>
      <c r="N296" s="163"/>
      <c r="O296" s="34"/>
      <c r="P296" s="34"/>
      <c r="Q296" s="34"/>
      <c r="R296" s="34"/>
      <c r="S296" s="34"/>
      <c r="T296" s="34"/>
      <c r="U296" s="34"/>
      <c r="V296" s="34"/>
      <c r="W296" s="34"/>
      <c r="X296" s="163"/>
      <c r="Y296" s="163"/>
      <c r="Z296" s="77"/>
      <c r="AA296" s="77"/>
      <c r="AB296" s="77"/>
      <c r="AC296" s="34"/>
      <c r="AD296" s="34"/>
      <c r="AE296" s="77"/>
      <c r="AF296" s="77"/>
      <c r="AG296" s="163"/>
      <c r="AH296" s="34"/>
      <c r="AI296" s="34"/>
      <c r="AJ296" s="34"/>
      <c r="AK296" s="34"/>
      <c r="AL296" s="77"/>
      <c r="AM296" s="34"/>
      <c r="AN296" s="34"/>
      <c r="AO296" s="34"/>
    </row>
    <row r="297" spans="1:41">
      <c r="A297" s="168"/>
      <c r="B297" s="34"/>
      <c r="C297" s="34"/>
      <c r="D297" s="34"/>
      <c r="E297" s="34"/>
      <c r="F297" s="34"/>
      <c r="G297" s="34"/>
      <c r="H297" s="34"/>
      <c r="I297" s="163"/>
      <c r="J297" s="163"/>
      <c r="K297" s="163"/>
      <c r="L297" s="163"/>
      <c r="M297" s="163"/>
      <c r="N297" s="163"/>
      <c r="O297" s="34"/>
      <c r="P297" s="34"/>
      <c r="Q297" s="34"/>
      <c r="R297" s="34"/>
      <c r="S297" s="34"/>
      <c r="T297" s="34"/>
      <c r="U297" s="34"/>
      <c r="V297" s="34"/>
      <c r="W297" s="34"/>
      <c r="X297" s="163"/>
      <c r="Y297" s="163"/>
      <c r="Z297" s="77"/>
      <c r="AA297" s="77"/>
      <c r="AB297" s="77"/>
      <c r="AC297" s="34"/>
      <c r="AD297" s="34"/>
      <c r="AE297" s="77"/>
      <c r="AF297" s="77"/>
      <c r="AG297" s="163"/>
      <c r="AH297" s="34"/>
      <c r="AI297" s="34"/>
      <c r="AJ297" s="34"/>
      <c r="AK297" s="34"/>
      <c r="AL297" s="77"/>
      <c r="AM297" s="34"/>
      <c r="AN297" s="34"/>
      <c r="AO297" s="34"/>
    </row>
    <row r="298" spans="1:41">
      <c r="A298" s="168"/>
      <c r="B298" s="34"/>
      <c r="C298" s="34"/>
      <c r="D298" s="34"/>
      <c r="E298" s="34"/>
      <c r="F298" s="34"/>
      <c r="G298" s="34"/>
      <c r="H298" s="34"/>
      <c r="I298" s="163"/>
      <c r="J298" s="163"/>
      <c r="K298" s="163"/>
      <c r="L298" s="163"/>
      <c r="M298" s="163"/>
      <c r="N298" s="163"/>
      <c r="O298" s="34"/>
      <c r="P298" s="34"/>
      <c r="Q298" s="34"/>
      <c r="R298" s="34"/>
      <c r="S298" s="34"/>
      <c r="T298" s="34"/>
      <c r="U298" s="34"/>
      <c r="V298" s="34"/>
      <c r="W298" s="34"/>
      <c r="X298" s="163"/>
      <c r="Y298" s="163"/>
      <c r="Z298" s="77"/>
      <c r="AA298" s="77"/>
      <c r="AB298" s="77"/>
      <c r="AC298" s="34"/>
      <c r="AD298" s="34"/>
      <c r="AE298" s="77"/>
      <c r="AF298" s="77"/>
      <c r="AG298" s="163"/>
      <c r="AH298" s="34"/>
      <c r="AI298" s="34"/>
      <c r="AJ298" s="34"/>
      <c r="AM298" s="34"/>
      <c r="AN298" s="34"/>
      <c r="AO298" s="34"/>
    </row>
    <row r="299" spans="1:41">
      <c r="A299" s="168"/>
      <c r="B299" s="34"/>
      <c r="C299" s="34"/>
      <c r="D299" s="34"/>
      <c r="E299" s="34"/>
      <c r="F299" s="34"/>
      <c r="G299" s="34"/>
      <c r="H299" s="34"/>
      <c r="I299" s="163"/>
      <c r="J299" s="163"/>
      <c r="K299" s="163"/>
      <c r="L299" s="163"/>
      <c r="M299" s="163"/>
      <c r="N299" s="163"/>
      <c r="O299" s="34"/>
      <c r="P299" s="34"/>
      <c r="Q299" s="34"/>
      <c r="R299" s="34"/>
      <c r="S299" s="34"/>
      <c r="T299" s="34"/>
      <c r="U299" s="34"/>
      <c r="V299" s="34"/>
      <c r="W299" s="34"/>
      <c r="X299" s="163"/>
      <c r="Y299" s="163"/>
      <c r="Z299" s="77"/>
      <c r="AA299" s="77"/>
      <c r="AB299" s="77"/>
      <c r="AC299" s="34"/>
      <c r="AD299" s="34"/>
      <c r="AE299" s="77"/>
      <c r="AF299" s="77"/>
      <c r="AG299" s="163"/>
      <c r="AH299" s="34"/>
      <c r="AI299" s="34"/>
      <c r="AJ299" s="34"/>
      <c r="AM299" s="34"/>
      <c r="AN299" s="34"/>
      <c r="AO299" s="34"/>
    </row>
    <row r="300" spans="1:41">
      <c r="A300" s="168"/>
      <c r="B300" s="34"/>
      <c r="C300" s="34"/>
      <c r="D300" s="34"/>
      <c r="E300" s="34"/>
      <c r="F300" s="34"/>
      <c r="G300" s="34"/>
      <c r="H300" s="34"/>
      <c r="I300" s="163"/>
      <c r="J300" s="163"/>
      <c r="K300" s="163"/>
      <c r="L300" s="163"/>
      <c r="M300" s="163"/>
      <c r="N300" s="163"/>
      <c r="O300" s="34"/>
      <c r="P300" s="34"/>
      <c r="Q300" s="34"/>
      <c r="R300" s="34"/>
      <c r="S300" s="34"/>
      <c r="T300" s="34"/>
      <c r="U300" s="34"/>
      <c r="V300" s="34"/>
      <c r="W300" s="34"/>
      <c r="X300" s="163"/>
      <c r="Y300" s="163"/>
      <c r="Z300" s="77"/>
      <c r="AA300" s="77"/>
      <c r="AB300" s="77"/>
      <c r="AC300" s="34"/>
      <c r="AD300" s="34"/>
      <c r="AE300" s="77"/>
      <c r="AF300" s="77"/>
      <c r="AG300" s="163"/>
      <c r="AH300" s="34"/>
      <c r="AI300" s="34"/>
      <c r="AJ300" s="34"/>
      <c r="AM300" s="34"/>
      <c r="AN300" s="34"/>
      <c r="AO300" s="34"/>
    </row>
    <row r="301" spans="1:41">
      <c r="A301" s="168"/>
      <c r="B301" s="34"/>
      <c r="C301" s="34"/>
      <c r="D301" s="34"/>
      <c r="E301" s="34"/>
      <c r="F301" s="34"/>
      <c r="G301" s="34"/>
      <c r="H301" s="34"/>
      <c r="I301" s="163"/>
      <c r="J301" s="163"/>
      <c r="K301" s="163"/>
      <c r="L301" s="163"/>
      <c r="M301" s="163"/>
      <c r="N301" s="163"/>
      <c r="O301" s="34"/>
      <c r="P301" s="34"/>
      <c r="Q301" s="34"/>
      <c r="R301" s="34"/>
      <c r="S301" s="34"/>
      <c r="T301" s="34"/>
      <c r="U301" s="34"/>
      <c r="V301" s="34"/>
      <c r="W301" s="34"/>
      <c r="X301" s="163"/>
      <c r="Y301" s="163"/>
      <c r="Z301" s="77"/>
      <c r="AA301" s="77"/>
      <c r="AB301" s="77"/>
      <c r="AC301" s="34"/>
      <c r="AD301" s="34"/>
      <c r="AE301" s="77"/>
      <c r="AF301" s="77"/>
      <c r="AG301" s="163"/>
      <c r="AH301" s="34"/>
      <c r="AI301" s="34"/>
      <c r="AJ301" s="34"/>
      <c r="AM301" s="34"/>
      <c r="AN301" s="34"/>
      <c r="AO301" s="34"/>
    </row>
    <row r="302" spans="1:41">
      <c r="A302" s="168"/>
      <c r="B302" s="34"/>
      <c r="C302" s="34"/>
      <c r="D302" s="34"/>
      <c r="E302" s="34"/>
      <c r="F302" s="34"/>
      <c r="G302" s="34"/>
      <c r="H302" s="34"/>
      <c r="I302" s="163"/>
      <c r="J302" s="163"/>
      <c r="K302" s="163"/>
      <c r="L302" s="163"/>
      <c r="M302" s="163"/>
      <c r="N302" s="163"/>
      <c r="O302" s="34"/>
      <c r="P302" s="34"/>
      <c r="Q302" s="34"/>
      <c r="R302" s="34"/>
      <c r="S302" s="34"/>
      <c r="T302" s="34"/>
      <c r="U302" s="34"/>
      <c r="V302" s="34"/>
      <c r="W302" s="34"/>
      <c r="X302" s="163"/>
      <c r="Y302" s="163"/>
      <c r="Z302" s="77"/>
      <c r="AA302" s="77"/>
      <c r="AB302" s="77"/>
      <c r="AC302" s="34"/>
      <c r="AD302" s="34"/>
      <c r="AE302" s="77"/>
      <c r="AF302" s="77"/>
      <c r="AG302" s="163"/>
      <c r="AH302" s="34"/>
      <c r="AI302" s="34"/>
      <c r="AJ302" s="34"/>
      <c r="AM302" s="34"/>
      <c r="AN302" s="34"/>
      <c r="AO302" s="34"/>
    </row>
    <row r="303" spans="1:41">
      <c r="A303" s="168"/>
      <c r="B303" s="34"/>
      <c r="C303" s="34"/>
      <c r="D303" s="34"/>
      <c r="E303" s="34"/>
      <c r="F303" s="34"/>
      <c r="G303" s="34"/>
      <c r="H303" s="34"/>
      <c r="I303" s="163"/>
      <c r="J303" s="163"/>
      <c r="K303" s="163"/>
      <c r="L303" s="163"/>
      <c r="M303" s="163"/>
      <c r="N303" s="163"/>
      <c r="O303" s="34"/>
      <c r="P303" s="34"/>
      <c r="Q303" s="34"/>
      <c r="R303" s="34"/>
      <c r="S303" s="34"/>
      <c r="T303" s="34"/>
      <c r="U303" s="34"/>
      <c r="V303" s="34"/>
      <c r="W303" s="34"/>
      <c r="X303" s="163"/>
      <c r="Y303" s="163"/>
      <c r="Z303" s="77"/>
      <c r="AA303" s="77"/>
      <c r="AB303" s="77"/>
      <c r="AC303" s="34"/>
      <c r="AD303" s="34"/>
      <c r="AE303" s="77"/>
      <c r="AF303" s="77"/>
      <c r="AG303" s="163"/>
      <c r="AH303" s="34"/>
      <c r="AI303" s="34"/>
      <c r="AJ303" s="34"/>
      <c r="AM303" s="34"/>
      <c r="AN303" s="34"/>
      <c r="AO303" s="34"/>
    </row>
    <row r="304" spans="1:41">
      <c r="A304" s="168"/>
      <c r="B304" s="34"/>
      <c r="C304" s="34"/>
      <c r="D304" s="34"/>
      <c r="E304" s="34"/>
      <c r="F304" s="34"/>
      <c r="G304" s="34"/>
      <c r="H304" s="34"/>
      <c r="I304" s="163"/>
      <c r="J304" s="163"/>
      <c r="K304" s="163"/>
      <c r="L304" s="163"/>
      <c r="M304" s="163"/>
      <c r="N304" s="163"/>
      <c r="O304" s="34"/>
      <c r="P304" s="34"/>
      <c r="Q304" s="34"/>
      <c r="R304" s="34"/>
      <c r="S304" s="34"/>
      <c r="T304" s="34"/>
      <c r="U304" s="34"/>
      <c r="V304" s="34"/>
      <c r="W304" s="34"/>
      <c r="X304" s="163"/>
      <c r="Y304" s="163"/>
      <c r="Z304" s="77"/>
      <c r="AA304" s="77"/>
      <c r="AB304" s="77"/>
      <c r="AC304" s="34"/>
      <c r="AD304" s="34"/>
      <c r="AE304" s="77"/>
      <c r="AF304" s="77"/>
      <c r="AG304" s="163"/>
      <c r="AH304" s="34"/>
      <c r="AI304" s="34"/>
      <c r="AJ304" s="34"/>
      <c r="AM304" s="34"/>
      <c r="AN304" s="34"/>
      <c r="AO304" s="34"/>
    </row>
    <row r="305" spans="1:41">
      <c r="A305" s="168"/>
      <c r="B305" s="34"/>
      <c r="C305" s="34"/>
      <c r="D305" s="34"/>
      <c r="E305" s="34"/>
      <c r="F305" s="34"/>
      <c r="G305" s="34"/>
      <c r="H305" s="34"/>
      <c r="I305" s="163"/>
      <c r="J305" s="163"/>
      <c r="K305" s="163"/>
      <c r="L305" s="163"/>
      <c r="M305" s="163"/>
      <c r="N305" s="163"/>
      <c r="O305" s="34"/>
      <c r="P305" s="34"/>
      <c r="Q305" s="34"/>
      <c r="R305" s="34"/>
      <c r="S305" s="34"/>
      <c r="T305" s="34"/>
      <c r="U305" s="34"/>
      <c r="V305" s="34"/>
      <c r="W305" s="34"/>
      <c r="X305" s="163"/>
      <c r="Y305" s="163"/>
      <c r="Z305" s="77"/>
      <c r="AA305" s="77"/>
      <c r="AB305" s="77"/>
      <c r="AC305" s="34"/>
      <c r="AD305" s="34"/>
      <c r="AE305" s="77"/>
      <c r="AF305" s="77"/>
      <c r="AG305" s="163"/>
      <c r="AH305" s="34"/>
      <c r="AI305" s="34"/>
      <c r="AJ305" s="34"/>
      <c r="AM305" s="34"/>
      <c r="AN305" s="34"/>
      <c r="AO305" s="34"/>
    </row>
    <row r="306" spans="1:41">
      <c r="A306" s="168"/>
      <c r="B306" s="34"/>
      <c r="C306" s="34"/>
      <c r="D306" s="34"/>
      <c r="E306" s="34"/>
      <c r="F306" s="34"/>
      <c r="G306" s="34"/>
      <c r="H306" s="34"/>
      <c r="I306" s="163"/>
      <c r="J306" s="163"/>
      <c r="K306" s="163"/>
      <c r="L306" s="163"/>
      <c r="M306" s="163"/>
      <c r="N306" s="163"/>
      <c r="O306" s="34"/>
      <c r="P306" s="34"/>
      <c r="Q306" s="34"/>
      <c r="R306" s="34"/>
      <c r="S306" s="34"/>
      <c r="T306" s="34"/>
      <c r="U306" s="34"/>
      <c r="V306" s="34"/>
      <c r="W306" s="34"/>
      <c r="X306" s="163"/>
      <c r="Y306" s="163"/>
      <c r="Z306" s="77"/>
      <c r="AA306" s="77"/>
      <c r="AB306" s="77"/>
      <c r="AC306" s="34"/>
      <c r="AD306" s="34"/>
      <c r="AE306" s="77"/>
      <c r="AF306" s="77"/>
      <c r="AG306" s="163"/>
      <c r="AH306" s="34"/>
      <c r="AI306" s="34"/>
      <c r="AJ306" s="34"/>
      <c r="AM306" s="34"/>
      <c r="AN306" s="34"/>
      <c r="AO306" s="34"/>
    </row>
    <row r="307" spans="1:41">
      <c r="A307" s="168"/>
      <c r="B307" s="34"/>
      <c r="C307" s="34"/>
      <c r="D307" s="34"/>
      <c r="E307" s="34"/>
      <c r="F307" s="34"/>
      <c r="G307" s="34"/>
      <c r="H307" s="34"/>
      <c r="I307" s="163"/>
      <c r="J307" s="163"/>
      <c r="K307" s="163"/>
      <c r="L307" s="163"/>
      <c r="M307" s="163"/>
      <c r="N307" s="163"/>
      <c r="O307" s="34"/>
      <c r="P307" s="34"/>
      <c r="Q307" s="34"/>
      <c r="R307" s="34"/>
      <c r="S307" s="34"/>
      <c r="T307" s="34"/>
      <c r="U307" s="34"/>
      <c r="V307" s="34"/>
      <c r="W307" s="34"/>
      <c r="X307" s="163"/>
      <c r="Y307" s="163"/>
      <c r="Z307" s="77"/>
      <c r="AA307" s="77"/>
      <c r="AB307" s="77"/>
      <c r="AC307" s="34"/>
      <c r="AD307" s="34"/>
      <c r="AE307" s="77"/>
      <c r="AF307" s="77"/>
      <c r="AG307" s="163"/>
      <c r="AH307" s="34"/>
      <c r="AI307" s="34"/>
      <c r="AJ307" s="34"/>
      <c r="AM307" s="34"/>
      <c r="AN307" s="34"/>
      <c r="AO307" s="34"/>
    </row>
    <row r="308" spans="1:41">
      <c r="A308" s="168"/>
      <c r="B308" s="34"/>
      <c r="C308" s="34"/>
      <c r="D308" s="34"/>
      <c r="E308" s="34"/>
      <c r="F308" s="34"/>
      <c r="G308" s="34"/>
      <c r="H308" s="34"/>
      <c r="I308" s="163"/>
      <c r="J308" s="163"/>
      <c r="K308" s="163"/>
      <c r="L308" s="163"/>
      <c r="M308" s="163"/>
      <c r="N308" s="163"/>
      <c r="O308" s="34"/>
      <c r="P308" s="34"/>
      <c r="Q308" s="34"/>
      <c r="R308" s="34"/>
      <c r="S308" s="34"/>
      <c r="T308" s="34"/>
      <c r="U308" s="34"/>
      <c r="V308" s="34"/>
      <c r="W308" s="34"/>
      <c r="X308" s="163"/>
      <c r="Y308" s="163"/>
      <c r="Z308" s="77"/>
      <c r="AA308" s="77"/>
      <c r="AB308" s="77"/>
      <c r="AC308" s="34"/>
      <c r="AD308" s="34"/>
      <c r="AE308" s="77"/>
      <c r="AF308" s="77"/>
      <c r="AG308" s="163"/>
      <c r="AH308" s="34"/>
      <c r="AI308" s="34"/>
      <c r="AJ308" s="34"/>
    </row>
    <row r="309" spans="1:41">
      <c r="A309" s="168"/>
      <c r="B309" s="34"/>
      <c r="C309" s="34"/>
      <c r="D309" s="34"/>
      <c r="E309" s="34"/>
      <c r="F309" s="34"/>
      <c r="G309" s="34"/>
      <c r="H309" s="34"/>
      <c r="I309" s="163"/>
      <c r="J309" s="163"/>
      <c r="K309" s="163"/>
      <c r="L309" s="163"/>
      <c r="M309" s="163"/>
      <c r="N309" s="163"/>
      <c r="O309" s="34"/>
      <c r="P309" s="34"/>
      <c r="Q309" s="34"/>
      <c r="R309" s="34"/>
      <c r="S309" s="34"/>
      <c r="T309" s="34"/>
      <c r="U309" s="34"/>
      <c r="V309" s="34"/>
      <c r="W309" s="34"/>
      <c r="X309" s="163"/>
      <c r="Y309" s="163"/>
      <c r="Z309" s="77"/>
      <c r="AA309" s="77"/>
      <c r="AB309" s="77"/>
      <c r="AC309" s="34"/>
      <c r="AD309" s="34"/>
      <c r="AE309" s="77"/>
      <c r="AF309" s="77"/>
      <c r="AG309" s="163"/>
      <c r="AH309" s="34"/>
      <c r="AI309" s="34"/>
      <c r="AJ309" s="34"/>
    </row>
    <row r="310" spans="1:41">
      <c r="A310" s="168"/>
      <c r="M310" s="163"/>
      <c r="N310" s="163"/>
      <c r="O310" s="34"/>
      <c r="P310" s="34"/>
      <c r="Q310" s="34"/>
      <c r="R310" s="34"/>
      <c r="S310" s="34"/>
      <c r="T310" s="34"/>
      <c r="U310" s="34"/>
      <c r="V310" s="34"/>
      <c r="W310" s="34"/>
      <c r="X310" s="163"/>
      <c r="Y310" s="163"/>
      <c r="Z310" s="77"/>
      <c r="AA310" s="77"/>
      <c r="AB310" s="77"/>
      <c r="AC310" s="34"/>
      <c r="AD310" s="34"/>
      <c r="AE310" s="77"/>
      <c r="AF310" s="77"/>
      <c r="AG310" s="163"/>
      <c r="AH310" s="34"/>
      <c r="AI310" s="34"/>
      <c r="AJ310" s="34"/>
    </row>
    <row r="311" spans="1:41">
      <c r="A311" s="168"/>
      <c r="M311" s="163"/>
      <c r="N311" s="163"/>
      <c r="O311" s="34"/>
      <c r="P311" s="34"/>
      <c r="Q311" s="34"/>
      <c r="R311" s="34"/>
      <c r="S311" s="34"/>
      <c r="T311" s="34"/>
      <c r="U311" s="34"/>
      <c r="V311" s="34"/>
      <c r="W311" s="34"/>
      <c r="X311" s="163"/>
      <c r="Y311" s="163"/>
      <c r="Z311" s="77"/>
      <c r="AA311" s="77"/>
      <c r="AB311" s="77"/>
      <c r="AC311" s="34"/>
      <c r="AD311" s="34"/>
      <c r="AE311" s="77"/>
      <c r="AF311" s="77"/>
      <c r="AG311" s="163"/>
      <c r="AH311" s="34"/>
      <c r="AI311" s="34"/>
      <c r="AJ311" s="34"/>
    </row>
    <row r="312" spans="1:41">
      <c r="A312" s="168"/>
      <c r="M312" s="163"/>
      <c r="N312" s="163"/>
      <c r="O312" s="34"/>
      <c r="P312" s="34"/>
      <c r="Q312" s="34"/>
      <c r="R312" s="34"/>
      <c r="S312" s="34"/>
      <c r="T312" s="34"/>
      <c r="U312" s="34"/>
      <c r="V312" s="34"/>
      <c r="W312" s="34"/>
      <c r="X312" s="163"/>
      <c r="Y312" s="163"/>
      <c r="Z312" s="77"/>
      <c r="AA312" s="77"/>
      <c r="AB312" s="77"/>
      <c r="AC312" s="34"/>
      <c r="AD312" s="34"/>
      <c r="AE312" s="77"/>
      <c r="AF312" s="77"/>
      <c r="AG312" s="163"/>
      <c r="AH312" s="34"/>
      <c r="AI312" s="34"/>
      <c r="AJ312" s="34"/>
    </row>
    <row r="313" spans="1:41">
      <c r="A313" s="168"/>
      <c r="M313" s="163"/>
      <c r="N313" s="163"/>
      <c r="O313" s="34"/>
      <c r="P313" s="34"/>
      <c r="Q313" s="34"/>
      <c r="R313" s="34"/>
      <c r="S313" s="34"/>
      <c r="T313" s="34"/>
      <c r="U313" s="34"/>
      <c r="V313" s="34"/>
      <c r="W313" s="34"/>
      <c r="X313" s="163"/>
      <c r="Y313" s="163"/>
      <c r="Z313" s="77"/>
      <c r="AA313" s="77"/>
      <c r="AB313" s="77"/>
      <c r="AC313" s="34"/>
      <c r="AD313" s="34"/>
      <c r="AE313" s="77"/>
      <c r="AF313" s="77"/>
      <c r="AG313" s="163"/>
      <c r="AH313" s="34"/>
      <c r="AI313" s="34"/>
      <c r="AJ313" s="34"/>
    </row>
    <row r="314" spans="1:41">
      <c r="A314" s="168"/>
      <c r="M314" s="163"/>
      <c r="N314" s="163"/>
      <c r="O314" s="34"/>
      <c r="P314" s="34"/>
      <c r="Q314" s="34"/>
      <c r="R314" s="34"/>
      <c r="S314" s="34"/>
      <c r="T314" s="34"/>
      <c r="U314" s="34"/>
      <c r="V314" s="34"/>
      <c r="W314" s="34"/>
      <c r="X314" s="163"/>
      <c r="Y314" s="163"/>
      <c r="Z314" s="77"/>
      <c r="AA314" s="77"/>
      <c r="AB314" s="77"/>
      <c r="AC314" s="34"/>
      <c r="AD314" s="34"/>
      <c r="AE314" s="77"/>
      <c r="AF314" s="77"/>
      <c r="AG314" s="163"/>
      <c r="AH314" s="34"/>
      <c r="AI314" s="34"/>
      <c r="AJ314" s="34"/>
    </row>
    <row r="315" spans="1:41">
      <c r="A315" s="168"/>
      <c r="M315" s="163"/>
      <c r="N315" s="163"/>
      <c r="O315" s="34"/>
      <c r="P315" s="34"/>
      <c r="Q315" s="34"/>
      <c r="R315" s="34"/>
      <c r="S315" s="34"/>
      <c r="T315" s="34"/>
      <c r="U315" s="34"/>
      <c r="V315" s="34"/>
      <c r="W315" s="34"/>
      <c r="X315" s="163"/>
      <c r="Y315" s="163"/>
      <c r="Z315" s="77"/>
      <c r="AA315" s="77"/>
      <c r="AB315" s="77"/>
      <c r="AC315" s="34"/>
      <c r="AD315" s="34"/>
      <c r="AE315" s="77"/>
      <c r="AF315" s="77"/>
      <c r="AG315" s="163"/>
      <c r="AH315" s="34"/>
      <c r="AI315" s="34"/>
      <c r="AJ315" s="34"/>
    </row>
    <row r="316" spans="1:41">
      <c r="A316" s="168"/>
      <c r="M316" s="163"/>
      <c r="N316" s="163"/>
      <c r="O316" s="34"/>
      <c r="P316" s="34"/>
      <c r="Q316" s="34"/>
      <c r="R316" s="34"/>
      <c r="S316" s="34"/>
      <c r="T316" s="34"/>
      <c r="U316" s="34"/>
      <c r="V316" s="34"/>
      <c r="W316" s="34"/>
      <c r="X316" s="163"/>
      <c r="Y316" s="163"/>
      <c r="Z316" s="77"/>
      <c r="AA316" s="77"/>
      <c r="AB316" s="77"/>
      <c r="AC316" s="34"/>
      <c r="AD316" s="34"/>
      <c r="AE316" s="77"/>
      <c r="AF316" s="77"/>
      <c r="AG316" s="163"/>
      <c r="AH316" s="34"/>
      <c r="AI316" s="34"/>
      <c r="AJ316" s="34"/>
    </row>
    <row r="317" spans="1:41">
      <c r="A317" s="168"/>
      <c r="M317" s="163"/>
      <c r="N317" s="163"/>
      <c r="O317" s="34"/>
      <c r="P317" s="34"/>
      <c r="Q317" s="34"/>
      <c r="R317" s="34"/>
      <c r="S317" s="34"/>
      <c r="T317" s="34"/>
      <c r="U317" s="34"/>
      <c r="V317" s="34"/>
      <c r="W317" s="34"/>
      <c r="X317" s="163"/>
      <c r="Y317" s="163"/>
      <c r="Z317" s="77"/>
      <c r="AA317" s="77"/>
      <c r="AB317" s="77"/>
      <c r="AC317" s="34"/>
      <c r="AD317" s="34"/>
      <c r="AE317" s="77"/>
      <c r="AF317" s="77"/>
      <c r="AG317" s="163"/>
      <c r="AH317" s="34"/>
      <c r="AI317" s="34"/>
      <c r="AJ317" s="34"/>
    </row>
    <row r="318" spans="1:41">
      <c r="A318" s="168"/>
      <c r="M318" s="163"/>
      <c r="N318" s="163"/>
      <c r="O318" s="34"/>
      <c r="P318" s="34"/>
      <c r="Q318" s="34"/>
      <c r="R318" s="34"/>
      <c r="S318" s="34"/>
      <c r="T318" s="34"/>
      <c r="U318" s="34"/>
      <c r="V318" s="34"/>
      <c r="W318" s="34"/>
      <c r="X318" s="163"/>
      <c r="Y318" s="163"/>
      <c r="Z318" s="77"/>
      <c r="AA318" s="77"/>
      <c r="AB318" s="77"/>
      <c r="AC318" s="34"/>
      <c r="AD318" s="34"/>
      <c r="AE318" s="77"/>
      <c r="AF318" s="77"/>
      <c r="AG318" s="163"/>
      <c r="AH318" s="34"/>
      <c r="AI318" s="34"/>
      <c r="AJ318" s="34"/>
    </row>
    <row r="319" spans="1:41">
      <c r="A319" s="168"/>
      <c r="M319" s="163"/>
      <c r="N319" s="163"/>
      <c r="O319" s="34"/>
      <c r="P319" s="34"/>
      <c r="Q319" s="34"/>
      <c r="R319" s="34"/>
      <c r="S319" s="34"/>
      <c r="T319" s="34"/>
      <c r="U319" s="34"/>
      <c r="V319" s="34"/>
      <c r="W319" s="34"/>
      <c r="X319" s="163"/>
      <c r="Y319" s="163"/>
      <c r="Z319" s="77"/>
      <c r="AA319" s="77"/>
      <c r="AB319" s="77"/>
      <c r="AC319" s="34"/>
      <c r="AD319" s="34"/>
      <c r="AE319" s="77"/>
      <c r="AF319" s="77"/>
      <c r="AG319" s="163"/>
      <c r="AH319" s="34"/>
      <c r="AI319" s="34"/>
      <c r="AJ319" s="34"/>
    </row>
    <row r="320" spans="1:41">
      <c r="M320" s="163"/>
      <c r="N320" s="163"/>
      <c r="O320" s="34"/>
      <c r="P320" s="34"/>
      <c r="Q320" s="34"/>
      <c r="R320" s="34"/>
      <c r="S320" s="34"/>
      <c r="T320" s="34"/>
      <c r="U320" s="34"/>
      <c r="V320" s="34"/>
      <c r="W320" s="34"/>
      <c r="X320" s="163"/>
      <c r="Y320" s="163"/>
      <c r="Z320" s="77"/>
      <c r="AA320" s="77"/>
      <c r="AB320" s="77"/>
      <c r="AC320" s="34"/>
      <c r="AD320" s="34"/>
      <c r="AE320" s="77"/>
      <c r="AF320" s="77"/>
      <c r="AG320" s="163"/>
      <c r="AH320" s="34"/>
      <c r="AI320" s="34"/>
      <c r="AJ320" s="34"/>
    </row>
    <row r="321" spans="13:14">
      <c r="M321" s="163"/>
      <c r="N321" s="163"/>
    </row>
  </sheetData>
  <mergeCells count="2">
    <mergeCell ref="K4:M4"/>
    <mergeCell ref="AC4:AG4"/>
  </mergeCells>
  <conditionalFormatting sqref="BD102:BE102">
    <cfRule type="cellIs" dxfId="68" priority="20" stopIfTrue="1" operator="lessThan">
      <formula>0</formula>
    </cfRule>
  </conditionalFormatting>
  <conditionalFormatting sqref="BD79:BE79">
    <cfRule type="cellIs" dxfId="67" priority="21" stopIfTrue="1" operator="greaterThan">
      <formula>0</formula>
    </cfRule>
  </conditionalFormatting>
  <conditionalFormatting sqref="BD79:BE79">
    <cfRule type="cellIs" dxfId="66" priority="19" operator="lessThan">
      <formula>0</formula>
    </cfRule>
  </conditionalFormatting>
  <conditionalFormatting sqref="F9:F33">
    <cfRule type="cellIs" dxfId="65" priority="17" operator="lessThan">
      <formula>0</formula>
    </cfRule>
    <cfRule type="cellIs" dxfId="64" priority="18" operator="greaterThan">
      <formula>0</formula>
    </cfRule>
  </conditionalFormatting>
  <conditionalFormatting sqref="H9:H33">
    <cfRule type="cellIs" dxfId="63" priority="15" operator="lessThan">
      <formula>0</formula>
    </cfRule>
    <cfRule type="cellIs" dxfId="62" priority="16" operator="greaterThan">
      <formula>0</formula>
    </cfRule>
  </conditionalFormatting>
  <conditionalFormatting sqref="J9:J33">
    <cfRule type="cellIs" dxfId="61" priority="13" operator="lessThan">
      <formula>0</formula>
    </cfRule>
    <cfRule type="cellIs" dxfId="60" priority="14" operator="greaterThan">
      <formula>0</formula>
    </cfRule>
  </conditionalFormatting>
  <conditionalFormatting sqref="P9:P33">
    <cfRule type="cellIs" dxfId="59" priority="9" operator="lessThan">
      <formula>0</formula>
    </cfRule>
    <cfRule type="cellIs" dxfId="58" priority="10" operator="greaterThan">
      <formula>0</formula>
    </cfRule>
  </conditionalFormatting>
  <conditionalFormatting sqref="W9:W33">
    <cfRule type="cellIs" dxfId="57" priority="7" operator="lessThan">
      <formula>0</formula>
    </cfRule>
    <cfRule type="cellIs" dxfId="56" priority="8" operator="greaterThan">
      <formula>0</formula>
    </cfRule>
  </conditionalFormatting>
  <conditionalFormatting sqref="Y9:Y33">
    <cfRule type="cellIs" dxfId="55" priority="5" operator="lessThan">
      <formula>0</formula>
    </cfRule>
    <cfRule type="cellIs" dxfId="54" priority="6" operator="greaterThan">
      <formula>0</formula>
    </cfRule>
  </conditionalFormatting>
  <conditionalFormatting sqref="G9:G33">
    <cfRule type="cellIs" dxfId="53" priority="4" operator="greaterThan">
      <formula>400</formula>
    </cfRule>
  </conditionalFormatting>
  <conditionalFormatting sqref="M9:M33">
    <cfRule type="cellIs" dxfId="52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DDD8-B27B-4F03-B2D3-35411FE3FC93}">
  <dimension ref="A1:AV288"/>
  <sheetViews>
    <sheetView zoomScale="94" zoomScaleNormal="94" workbookViewId="0">
      <selection activeCell="A68" sqref="A68:XFD99"/>
    </sheetView>
  </sheetViews>
  <sheetFormatPr baseColWidth="10" defaultRowHeight="15"/>
  <cols>
    <col min="1" max="1" width="5.6328125" customWidth="1"/>
    <col min="2" max="2" width="4" customWidth="1"/>
    <col min="3" max="3" width="10.453125" customWidth="1"/>
    <col min="4" max="4" width="6.54296875" customWidth="1"/>
    <col min="5" max="5" width="5.54296875" customWidth="1"/>
    <col min="6" max="6" width="7.36328125" customWidth="1"/>
    <col min="7" max="7" width="6.453125" customWidth="1"/>
    <col min="8" max="8" width="5.54296875" style="93" customWidth="1"/>
    <col min="9" max="9" width="5.1796875" style="93" customWidth="1"/>
    <col min="10" max="10" width="5.81640625" style="93" customWidth="1"/>
    <col min="11" max="11" width="5.54296875" style="93" customWidth="1"/>
    <col min="12" max="12" width="6.90625" customWidth="1"/>
    <col min="13" max="13" width="5.08984375" customWidth="1"/>
    <col min="14" max="14" width="7.453125" customWidth="1"/>
    <col min="15" max="15" width="5.6328125" customWidth="1"/>
    <col min="16" max="16" width="7" style="93" customWidth="1"/>
    <col min="17" max="17" width="5.6328125" style="93" customWidth="1"/>
    <col min="18" max="18" width="5.1796875" style="11" customWidth="1"/>
    <col min="19" max="19" width="5.453125" style="11" customWidth="1"/>
    <col min="20" max="20" width="4.6328125" customWidth="1"/>
    <col min="21" max="21" width="5" customWidth="1"/>
    <col min="22" max="22" width="4.54296875" style="11" customWidth="1"/>
    <col min="23" max="23" width="6.36328125" customWidth="1"/>
    <col min="24" max="24" width="5" customWidth="1"/>
    <col min="25" max="25" width="6.54296875" customWidth="1"/>
    <col min="26" max="26" width="8.90625" customWidth="1"/>
    <col min="27" max="27" width="6.6328125" style="11" customWidth="1"/>
    <col min="28" max="29" width="10.6328125" customWidth="1"/>
    <col min="30" max="30" width="10.54296875" customWidth="1"/>
    <col min="32" max="32" width="9.08984375" customWidth="1"/>
    <col min="33" max="33" width="10.81640625" customWidth="1"/>
    <col min="44" max="44" width="14" customWidth="1"/>
    <col min="45" max="45" width="12.54296875" customWidth="1"/>
    <col min="46" max="46" width="10.90625" customWidth="1"/>
  </cols>
  <sheetData>
    <row r="1" spans="1:48" ht="15.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5"/>
      <c r="AE1" s="5"/>
    </row>
    <row r="2" spans="1:48" ht="15.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5"/>
      <c r="AE2" s="5"/>
    </row>
    <row r="3" spans="1:48" ht="18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</row>
    <row r="4" spans="1:48" ht="15.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5"/>
      <c r="AE4" s="5"/>
      <c r="AV4" s="5"/>
    </row>
    <row r="5" spans="1:48" ht="13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</row>
    <row r="6" spans="1:48" ht="17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5"/>
      <c r="AE6" s="5"/>
    </row>
    <row r="7" spans="1:48" ht="15.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4"/>
      <c r="AD7" s="4"/>
      <c r="AE7" s="4"/>
      <c r="AF7" s="4"/>
      <c r="AG7" s="4"/>
    </row>
    <row r="8" spans="1:48" ht="15.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4"/>
      <c r="AD8" s="57"/>
      <c r="AE8" s="57"/>
      <c r="AF8" s="1"/>
      <c r="AG8" s="5"/>
    </row>
    <row r="9" spans="1:48" ht="15.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4"/>
      <c r="AD9" s="57"/>
      <c r="AE9" s="57"/>
      <c r="AF9" s="1"/>
      <c r="AG9" s="5"/>
    </row>
    <row r="10" spans="1:48" ht="15.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4"/>
      <c r="AD10" s="57"/>
      <c r="AE10" s="57"/>
      <c r="AF10" s="1"/>
      <c r="AG10" s="5"/>
    </row>
    <row r="11" spans="1:48" ht="15.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4"/>
      <c r="AD11" s="57"/>
      <c r="AE11" s="57"/>
      <c r="AF11" s="1"/>
      <c r="AG11" s="5"/>
      <c r="AI11" s="2"/>
      <c r="AJ11" s="2"/>
      <c r="AK11" s="2"/>
    </row>
    <row r="12" spans="1:48" ht="15.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4"/>
      <c r="AD12" s="57"/>
      <c r="AE12" s="57"/>
      <c r="AF12" s="13"/>
      <c r="AG12" s="5"/>
      <c r="AI12" s="2"/>
      <c r="AJ12" s="2"/>
      <c r="AK12" s="4"/>
      <c r="AL12" s="4"/>
      <c r="AM12" s="4"/>
    </row>
    <row r="13" spans="1:48" ht="15.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4"/>
      <c r="AD13" s="57"/>
      <c r="AE13" s="57"/>
      <c r="AF13" s="13"/>
      <c r="AG13" s="5"/>
      <c r="AI13" s="1"/>
      <c r="AJ13" s="1"/>
      <c r="AK13" s="11"/>
      <c r="AL13" s="11"/>
      <c r="AM13" s="11"/>
    </row>
    <row r="14" spans="1:48" ht="15.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4"/>
      <c r="AD14" s="57"/>
      <c r="AE14" s="57"/>
      <c r="AF14" s="13"/>
      <c r="AG14" s="5"/>
      <c r="AI14" s="1"/>
      <c r="AJ14" s="1"/>
      <c r="AK14" s="11"/>
      <c r="AL14" s="11"/>
      <c r="AM14" s="11"/>
    </row>
    <row r="15" spans="1:48" ht="15.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4"/>
      <c r="AD15" s="57"/>
      <c r="AE15" s="57"/>
      <c r="AF15" s="13"/>
      <c r="AG15" s="5"/>
      <c r="AI15" s="1"/>
      <c r="AJ15" s="1"/>
      <c r="AK15" s="11"/>
      <c r="AL15" s="11"/>
      <c r="AM15" s="11"/>
    </row>
    <row r="16" spans="1:48" ht="15.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4"/>
      <c r="AD16" s="57"/>
      <c r="AE16" s="57"/>
      <c r="AF16" s="5"/>
      <c r="AG16" s="5"/>
      <c r="AI16" s="1"/>
      <c r="AJ16" s="1"/>
      <c r="AK16" s="11"/>
      <c r="AL16" s="11"/>
      <c r="AM16" s="11"/>
    </row>
    <row r="17" spans="1:39" ht="15.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4"/>
      <c r="AD17" s="57"/>
      <c r="AE17" s="57"/>
      <c r="AF17" s="5"/>
      <c r="AG17" s="5"/>
      <c r="AI17" s="1"/>
      <c r="AJ17" s="1"/>
      <c r="AK17" s="11"/>
      <c r="AL17" s="11"/>
      <c r="AM17" s="11"/>
    </row>
    <row r="18" spans="1:39" ht="15.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4"/>
      <c r="AD18" s="57"/>
      <c r="AE18" s="57"/>
      <c r="AF18" s="5"/>
      <c r="AG18" s="5"/>
      <c r="AI18" s="1"/>
      <c r="AJ18" s="1"/>
      <c r="AK18" s="11"/>
      <c r="AL18" s="11"/>
      <c r="AM18" s="11"/>
    </row>
    <row r="19" spans="1:39" ht="15.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4"/>
      <c r="AD19" s="57"/>
      <c r="AE19" s="57"/>
      <c r="AF19" s="5"/>
      <c r="AG19" s="5"/>
      <c r="AI19" s="1"/>
      <c r="AJ19" s="1"/>
      <c r="AK19" s="11"/>
      <c r="AL19" s="11"/>
      <c r="AM19" s="11"/>
    </row>
    <row r="20" spans="1:39" ht="15.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4"/>
      <c r="AD20" s="57"/>
      <c r="AE20" s="57"/>
      <c r="AF20" s="5"/>
      <c r="AG20" s="5"/>
      <c r="AI20" s="1"/>
      <c r="AJ20" s="1"/>
      <c r="AK20" s="11"/>
      <c r="AL20" s="11"/>
      <c r="AM20" s="11"/>
    </row>
    <row r="21" spans="1:39" ht="15.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4"/>
      <c r="AD21" s="57"/>
      <c r="AE21" s="57"/>
      <c r="AF21" s="5"/>
      <c r="AG21" s="5"/>
      <c r="AI21" s="1"/>
      <c r="AJ21" s="1"/>
      <c r="AK21" s="11"/>
      <c r="AL21" s="11"/>
      <c r="AM21" s="11"/>
    </row>
    <row r="22" spans="1:39" ht="15.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4"/>
      <c r="AD22" s="57"/>
      <c r="AE22" s="57"/>
      <c r="AF22" s="5"/>
      <c r="AG22" s="5"/>
      <c r="AI22" s="13"/>
      <c r="AJ22" s="13"/>
      <c r="AK22" s="11"/>
      <c r="AL22" s="11"/>
      <c r="AM22" s="11"/>
    </row>
    <row r="23" spans="1:39" ht="16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4"/>
      <c r="AD23" s="57"/>
      <c r="AE23" s="57"/>
      <c r="AF23" s="5"/>
      <c r="AG23" s="5"/>
      <c r="AI23" s="13"/>
      <c r="AJ23" s="13"/>
      <c r="AK23" s="11"/>
      <c r="AL23" s="11"/>
      <c r="AM23" s="11"/>
    </row>
    <row r="24" spans="1:39" ht="16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4"/>
      <c r="AD24" s="57"/>
      <c r="AE24" s="57"/>
      <c r="AF24" s="5"/>
      <c r="AG24" s="5"/>
      <c r="AI24" s="13"/>
      <c r="AJ24" s="13"/>
      <c r="AK24" s="11"/>
      <c r="AL24" s="11"/>
      <c r="AM24" s="11"/>
    </row>
    <row r="25" spans="1:39" ht="15.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57"/>
      <c r="AE25" s="57"/>
      <c r="AI25" s="13"/>
      <c r="AJ25" s="13"/>
      <c r="AK25" s="11"/>
      <c r="AL25" s="11"/>
      <c r="AM25" s="11"/>
    </row>
    <row r="26" spans="1:39" ht="17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57"/>
      <c r="AE26" s="57"/>
      <c r="AG26" s="5"/>
      <c r="AI26" s="13"/>
      <c r="AJ26" s="13"/>
      <c r="AK26" s="11"/>
      <c r="AL26" s="11"/>
      <c r="AM26" s="11"/>
    </row>
    <row r="27" spans="1:39" ht="15.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14"/>
      <c r="AD27" s="57"/>
      <c r="AE27" s="57"/>
      <c r="AI27" s="13"/>
      <c r="AJ27" s="13"/>
      <c r="AK27" s="11"/>
      <c r="AL27" s="11"/>
      <c r="AM27" s="11"/>
    </row>
    <row r="28" spans="1:39" ht="15.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57"/>
      <c r="AE28" s="57"/>
      <c r="AI28" s="13"/>
      <c r="AJ28" s="13"/>
      <c r="AK28" s="11"/>
      <c r="AL28" s="11"/>
      <c r="AM28" s="11"/>
    </row>
    <row r="29" spans="1:39" ht="17.399999999999999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4"/>
      <c r="AD29" s="57"/>
      <c r="AE29" s="57"/>
      <c r="AI29" s="55"/>
      <c r="AJ29" s="55"/>
      <c r="AK29" s="11"/>
      <c r="AL29" s="11"/>
      <c r="AM29" s="11"/>
    </row>
    <row r="30" spans="1:39" ht="17.399999999999999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4"/>
      <c r="AD30" s="57"/>
      <c r="AE30" s="57"/>
      <c r="AI30" s="55"/>
      <c r="AJ30" s="55"/>
      <c r="AK30" s="11"/>
      <c r="AL30" s="11"/>
      <c r="AM30" s="11"/>
    </row>
    <row r="31" spans="1:39" ht="15.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4"/>
      <c r="AD31" s="57"/>
      <c r="AE31" s="57"/>
      <c r="AF31" s="4"/>
      <c r="AG31" s="4"/>
    </row>
    <row r="32" spans="1:39" ht="15.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4"/>
      <c r="AD32" s="57"/>
      <c r="AE32" s="57"/>
      <c r="AF32" s="1"/>
      <c r="AG32" s="18"/>
      <c r="AI32" s="1"/>
      <c r="AJ32" s="5"/>
    </row>
    <row r="33" spans="1:33" ht="15.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4"/>
      <c r="AD33" s="57"/>
      <c r="AE33" s="57"/>
      <c r="AF33" s="1"/>
      <c r="AG33" s="18"/>
    </row>
    <row r="34" spans="1:33" ht="15.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4"/>
      <c r="AD34" s="57"/>
      <c r="AE34" s="57"/>
      <c r="AF34" s="1"/>
      <c r="AG34" s="18"/>
    </row>
    <row r="35" spans="1:33" ht="15.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4"/>
      <c r="AD35" s="57"/>
      <c r="AE35" s="57"/>
      <c r="AF35" s="1"/>
      <c r="AG35" s="18"/>
    </row>
    <row r="36" spans="1:33" ht="15.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4"/>
      <c r="AD36" s="57"/>
      <c r="AE36" s="57"/>
      <c r="AF36" s="13"/>
      <c r="AG36" s="18"/>
    </row>
    <row r="37" spans="1:33" ht="15.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4"/>
      <c r="AD37" s="57"/>
      <c r="AE37" s="57"/>
      <c r="AF37" s="13"/>
      <c r="AG37" s="18"/>
    </row>
    <row r="38" spans="1:33" ht="15.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4"/>
      <c r="AD38" s="57"/>
      <c r="AE38" s="57"/>
      <c r="AF38" s="13"/>
      <c r="AG38" s="18"/>
    </row>
    <row r="39" spans="1:33" ht="15.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4"/>
      <c r="AD39" s="57"/>
      <c r="AE39" s="57"/>
      <c r="AF39" s="13"/>
      <c r="AG39" s="18"/>
    </row>
    <row r="40" spans="1:33" ht="15.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4"/>
      <c r="AD40" s="57"/>
      <c r="AE40" s="57"/>
      <c r="AF40" s="5"/>
      <c r="AG40" s="18"/>
    </row>
    <row r="41" spans="1:33" ht="15.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4"/>
      <c r="AD41" s="57"/>
      <c r="AE41" s="57"/>
      <c r="AF41" s="5"/>
      <c r="AG41" s="18"/>
    </row>
    <row r="42" spans="1:33" ht="15.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4"/>
      <c r="AD42" s="57"/>
      <c r="AE42" s="57"/>
      <c r="AF42" s="5"/>
      <c r="AG42" s="18"/>
    </row>
    <row r="43" spans="1:33" ht="15.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4"/>
      <c r="AD43" s="57"/>
      <c r="AE43" s="57"/>
      <c r="AF43" s="5"/>
      <c r="AG43" s="18"/>
    </row>
    <row r="44" spans="1:33" ht="15.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4"/>
      <c r="AD44" s="57"/>
      <c r="AE44" s="57"/>
      <c r="AF44" s="5"/>
      <c r="AG44" s="18"/>
    </row>
    <row r="45" spans="1:33" ht="15.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4"/>
      <c r="AD45" s="57"/>
      <c r="AE45" s="57"/>
      <c r="AF45" s="5"/>
      <c r="AG45" s="18"/>
    </row>
    <row r="46" spans="1:33" ht="15.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4"/>
      <c r="AD46" s="57"/>
      <c r="AE46" s="57"/>
      <c r="AF46" s="5"/>
      <c r="AG46" s="18"/>
    </row>
    <row r="47" spans="1:33" ht="15.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4"/>
      <c r="AD47" s="57"/>
      <c r="AE47" s="57"/>
      <c r="AF47" s="5"/>
      <c r="AG47" s="18"/>
    </row>
    <row r="48" spans="1:33" ht="15.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13"/>
      <c r="AD48" s="57"/>
      <c r="AE48" s="57"/>
      <c r="AF48" s="5"/>
      <c r="AG48" s="18"/>
    </row>
    <row r="49" spans="1:33" ht="15.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5"/>
      <c r="AD49" s="57"/>
      <c r="AE49" s="57"/>
    </row>
    <row r="50" spans="1:33" ht="15.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13"/>
      <c r="AD50" s="57"/>
      <c r="AE50" s="57"/>
      <c r="AG50" s="18"/>
    </row>
    <row r="51" spans="1:33" ht="15.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13"/>
      <c r="AD51" s="57"/>
      <c r="AE51" s="57"/>
    </row>
    <row r="52" spans="1:33" ht="15.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57"/>
      <c r="AE52" s="57"/>
    </row>
    <row r="53" spans="1:33" ht="15.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4"/>
      <c r="AD53" s="57"/>
      <c r="AE53" s="57"/>
    </row>
    <row r="54" spans="1:33" ht="15.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4"/>
      <c r="AD54" s="57"/>
      <c r="AE54" s="57"/>
      <c r="AF54" s="4"/>
      <c r="AG54" s="4"/>
    </row>
    <row r="55" spans="1:33" ht="15.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4"/>
      <c r="AD55" s="57"/>
      <c r="AE55" s="57"/>
      <c r="AF55" s="1"/>
      <c r="AG55" s="5"/>
    </row>
    <row r="56" spans="1:33" ht="15.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4"/>
      <c r="AD56" s="57"/>
      <c r="AE56" s="57"/>
      <c r="AF56" s="1"/>
      <c r="AG56" s="5"/>
    </row>
    <row r="57" spans="1:33" ht="15.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4"/>
      <c r="AD57" s="57"/>
      <c r="AE57" s="57"/>
      <c r="AF57" s="1"/>
      <c r="AG57" s="5"/>
    </row>
    <row r="58" spans="1:33" ht="15.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4"/>
      <c r="AD58" s="57"/>
      <c r="AE58" s="57"/>
      <c r="AF58" s="1"/>
      <c r="AG58" s="5"/>
    </row>
    <row r="59" spans="1:33" ht="15.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4"/>
      <c r="AD59" s="57"/>
      <c r="AE59" s="57"/>
      <c r="AF59" s="1"/>
      <c r="AG59" s="5"/>
    </row>
    <row r="60" spans="1:33" ht="15.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4"/>
      <c r="AD60" s="57"/>
      <c r="AE60" s="57"/>
      <c r="AF60" s="1"/>
      <c r="AG60" s="5"/>
    </row>
    <row r="61" spans="1:33" ht="15.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4"/>
      <c r="AD61" s="57"/>
      <c r="AE61" s="57"/>
      <c r="AF61" s="1"/>
      <c r="AG61" s="5"/>
    </row>
    <row r="62" spans="1:33" ht="15.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4"/>
      <c r="AD62" s="57"/>
      <c r="AE62" s="57"/>
      <c r="AF62" s="13"/>
      <c r="AG62" s="5"/>
    </row>
    <row r="63" spans="1:33" ht="15.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4"/>
      <c r="AD63" s="57"/>
      <c r="AE63" s="57"/>
      <c r="AF63" s="13"/>
      <c r="AG63" s="5"/>
    </row>
    <row r="64" spans="1:33" ht="15.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4"/>
      <c r="AD64" s="57"/>
      <c r="AE64" s="57"/>
      <c r="AF64" s="13"/>
      <c r="AG64" s="5"/>
    </row>
    <row r="65" spans="14:48" ht="15.6">
      <c r="N65" s="3"/>
      <c r="O65" s="3"/>
      <c r="P65" s="57"/>
      <c r="Q65" s="57"/>
      <c r="R65" s="16"/>
      <c r="S65" s="16"/>
      <c r="T65" s="3"/>
      <c r="U65" s="3"/>
      <c r="V65" s="16"/>
      <c r="X65" s="3"/>
      <c r="Y65" s="59"/>
      <c r="Z65" s="59"/>
      <c r="AB65" s="1"/>
      <c r="AC65" s="4"/>
      <c r="AD65" s="57"/>
      <c r="AE65" s="57"/>
      <c r="AF65" s="13"/>
      <c r="AG65" s="5"/>
    </row>
    <row r="66" spans="14:48" ht="15.6">
      <c r="N66" s="3"/>
      <c r="O66" s="3"/>
      <c r="P66" s="57"/>
      <c r="Q66" s="57"/>
      <c r="R66" s="16"/>
      <c r="S66" s="16"/>
      <c r="T66" s="3"/>
      <c r="U66" s="3"/>
      <c r="V66" s="16"/>
      <c r="X66" s="3"/>
      <c r="Y66" s="59"/>
      <c r="Z66" s="59"/>
      <c r="AB66" s="1"/>
      <c r="AC66" s="4"/>
      <c r="AD66" s="57"/>
      <c r="AE66" s="57"/>
      <c r="AF66" s="5"/>
      <c r="AG66" s="5"/>
    </row>
    <row r="67" spans="14:48" ht="15.6">
      <c r="N67" s="3"/>
      <c r="O67" s="3"/>
      <c r="P67" s="57"/>
      <c r="Q67" s="57"/>
      <c r="R67" s="16"/>
      <c r="S67" s="16"/>
      <c r="T67" s="3"/>
      <c r="U67" s="3"/>
      <c r="V67" s="16"/>
      <c r="X67" s="3"/>
      <c r="Y67" s="59"/>
      <c r="Z67" s="59"/>
      <c r="AB67" s="1"/>
      <c r="AC67" s="4"/>
      <c r="AD67" s="57"/>
      <c r="AE67" s="57"/>
      <c r="AF67" s="5"/>
      <c r="AG67" s="5"/>
    </row>
    <row r="68" spans="14:48">
      <c r="N68" s="3"/>
      <c r="O68" s="3"/>
      <c r="P68" s="57"/>
      <c r="Q68" s="57"/>
      <c r="R68" s="16"/>
      <c r="S68" s="16"/>
      <c r="T68" s="3"/>
      <c r="U68" s="3"/>
      <c r="V68" s="16"/>
      <c r="X68" s="3"/>
      <c r="Y68" s="59"/>
      <c r="Z68" s="59"/>
      <c r="AB68" s="1"/>
      <c r="AC68" s="1"/>
      <c r="AD68" s="57"/>
      <c r="AE68" s="57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3"/>
      <c r="AS68" s="13"/>
    </row>
    <row r="69" spans="14:48" ht="15.6">
      <c r="N69" s="3"/>
      <c r="O69" s="3"/>
      <c r="P69" s="57"/>
      <c r="Q69" s="57"/>
      <c r="R69" s="16"/>
      <c r="S69" s="16"/>
      <c r="T69" s="3"/>
      <c r="U69" s="3"/>
      <c r="V69" s="16"/>
      <c r="X69" s="3"/>
      <c r="Y69" s="59"/>
      <c r="Z69" s="59"/>
      <c r="AB69" s="1"/>
      <c r="AC69" s="1"/>
      <c r="AD69" s="57"/>
      <c r="AE69" s="57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3"/>
      <c r="AS69" s="5"/>
      <c r="AT69" s="5"/>
      <c r="AV69" s="5"/>
    </row>
    <row r="70" spans="14:48">
      <c r="N70" s="3"/>
      <c r="O70" s="3"/>
      <c r="P70" s="57"/>
      <c r="Q70" s="57"/>
      <c r="R70" s="16"/>
      <c r="S70" s="16"/>
      <c r="T70" s="3"/>
      <c r="U70" s="3"/>
      <c r="V70" s="16"/>
      <c r="X70" s="3"/>
      <c r="Y70" s="59"/>
      <c r="Z70" s="59"/>
      <c r="AB70" s="1"/>
      <c r="AC70" s="1"/>
      <c r="AD70" s="57"/>
      <c r="AE70" s="57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3"/>
      <c r="AS70" s="13"/>
    </row>
    <row r="71" spans="14:48">
      <c r="N71" s="3"/>
      <c r="O71" s="3"/>
      <c r="P71" s="57"/>
      <c r="Q71" s="57"/>
      <c r="R71" s="16"/>
      <c r="S71" s="16"/>
      <c r="T71" s="3"/>
      <c r="U71" s="3"/>
      <c r="V71" s="16"/>
      <c r="X71" s="3"/>
      <c r="Y71" s="59"/>
      <c r="Z71" s="59"/>
      <c r="AB71" s="1"/>
      <c r="AC71" s="1"/>
      <c r="AD71" s="57"/>
      <c r="AE71" s="57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3"/>
      <c r="AS71" s="13"/>
    </row>
    <row r="72" spans="14:48">
      <c r="N72" s="3"/>
      <c r="O72" s="3"/>
      <c r="P72" s="57"/>
      <c r="Q72" s="57"/>
      <c r="R72" s="16"/>
      <c r="S72" s="16"/>
      <c r="T72" s="3"/>
      <c r="U72" s="3"/>
      <c r="V72" s="16"/>
      <c r="X72" s="3"/>
      <c r="Y72" s="59"/>
      <c r="Z72" s="59"/>
      <c r="AB72" s="1"/>
      <c r="AC72" s="1"/>
      <c r="AD72" s="57"/>
      <c r="AE72" s="57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3"/>
      <c r="AS72" s="13"/>
    </row>
    <row r="73" spans="14:48">
      <c r="N73" s="3"/>
      <c r="O73" s="3"/>
      <c r="P73" s="57"/>
      <c r="Q73" s="57"/>
      <c r="R73" s="16"/>
      <c r="S73" s="16"/>
      <c r="T73" s="3"/>
      <c r="U73" s="3"/>
      <c r="V73" s="16"/>
      <c r="X73" s="3"/>
      <c r="Y73" s="59"/>
      <c r="Z73" s="59"/>
      <c r="AD73" s="57"/>
      <c r="AE73" s="57"/>
      <c r="AN73" s="1"/>
      <c r="AO73" s="1"/>
      <c r="AP73" s="1"/>
      <c r="AR73" s="13"/>
      <c r="AS73" s="13"/>
    </row>
    <row r="74" spans="14:48">
      <c r="N74" s="3"/>
      <c r="O74" s="3"/>
      <c r="P74" s="57"/>
      <c r="Q74" s="57"/>
      <c r="R74" s="16"/>
      <c r="S74" s="16"/>
      <c r="T74" s="3"/>
      <c r="U74" s="3"/>
      <c r="V74" s="16"/>
      <c r="X74" s="3"/>
      <c r="Y74" s="59"/>
      <c r="Z74" s="59"/>
      <c r="AD74" s="57"/>
      <c r="AE74" s="57"/>
      <c r="AN74" s="1"/>
      <c r="AO74" s="1"/>
      <c r="AP74" s="1"/>
      <c r="AR74" s="13"/>
      <c r="AS74" s="13"/>
    </row>
    <row r="75" spans="14:48">
      <c r="N75" s="3"/>
      <c r="O75" s="3"/>
      <c r="P75" s="57"/>
      <c r="Q75" s="57"/>
      <c r="R75" s="16"/>
      <c r="S75" s="16"/>
      <c r="T75" s="3"/>
      <c r="U75" s="3"/>
      <c r="V75" s="16"/>
      <c r="X75" s="3"/>
      <c r="Y75" s="59"/>
      <c r="Z75" s="59"/>
      <c r="AB75" s="1"/>
      <c r="AC75" s="1"/>
      <c r="AD75" s="57"/>
      <c r="AE75" s="57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3"/>
      <c r="AS75" s="13"/>
    </row>
    <row r="76" spans="14:48">
      <c r="N76" s="3"/>
      <c r="O76" s="3"/>
      <c r="P76" s="57"/>
      <c r="Q76" s="57"/>
      <c r="R76" s="16"/>
      <c r="S76" s="16"/>
      <c r="T76" s="3"/>
      <c r="U76" s="3"/>
      <c r="V76" s="16"/>
      <c r="X76" s="3"/>
      <c r="Y76" s="59"/>
      <c r="Z76" s="59"/>
      <c r="AB76" s="1"/>
      <c r="AC76" s="1"/>
      <c r="AD76" s="57"/>
      <c r="AE76" s="57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3"/>
      <c r="AS76" s="13"/>
    </row>
    <row r="77" spans="14:48">
      <c r="N77" s="3"/>
      <c r="O77" s="3"/>
      <c r="P77" s="57"/>
      <c r="Q77" s="57"/>
      <c r="R77" s="16"/>
      <c r="S77" s="16"/>
      <c r="T77" s="3"/>
      <c r="U77" s="3"/>
      <c r="V77" s="16"/>
      <c r="X77" s="3"/>
      <c r="Y77" s="59"/>
      <c r="Z77" s="59"/>
      <c r="AB77" s="1"/>
      <c r="AC77" s="1"/>
      <c r="AD77" s="57"/>
      <c r="AE77" s="57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3"/>
      <c r="AS77" s="13"/>
    </row>
    <row r="78" spans="14:48">
      <c r="N78" s="3"/>
      <c r="O78" s="3"/>
      <c r="P78" s="57"/>
      <c r="Q78" s="57"/>
      <c r="R78" s="16"/>
      <c r="S78" s="16"/>
      <c r="T78" s="3"/>
      <c r="U78" s="3"/>
      <c r="V78" s="16"/>
      <c r="X78" s="3"/>
      <c r="Y78" s="59"/>
      <c r="Z78" s="59"/>
      <c r="AB78" s="1"/>
      <c r="AC78" s="1"/>
      <c r="AD78" s="57"/>
      <c r="AE78" s="57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3"/>
      <c r="AS78" s="13"/>
    </row>
    <row r="79" spans="14:48">
      <c r="N79" s="3"/>
      <c r="O79" s="3"/>
      <c r="P79" s="57"/>
      <c r="Q79" s="57"/>
      <c r="R79" s="16"/>
      <c r="S79" s="16"/>
      <c r="T79" s="3"/>
      <c r="U79" s="3"/>
      <c r="V79" s="16"/>
      <c r="X79" s="3"/>
      <c r="Y79" s="59"/>
      <c r="Z79" s="59"/>
      <c r="AB79" s="1"/>
      <c r="AC79" s="1"/>
      <c r="AD79" s="57"/>
      <c r="AE79" s="57"/>
      <c r="AF79" s="1"/>
      <c r="AG79" s="1"/>
      <c r="AH79" s="1"/>
      <c r="AI79" s="1"/>
      <c r="AJ79" s="1"/>
      <c r="AK79" s="1"/>
      <c r="AL79" s="1"/>
      <c r="AM79" s="1"/>
      <c r="AP79" s="1"/>
      <c r="AR79" s="13"/>
      <c r="AS79" s="13"/>
    </row>
    <row r="80" spans="14:48">
      <c r="N80" s="3"/>
      <c r="O80" s="3"/>
      <c r="P80" s="57"/>
      <c r="Q80" s="57"/>
      <c r="R80" s="16"/>
      <c r="S80" s="16"/>
      <c r="T80" s="3"/>
      <c r="U80" s="3"/>
      <c r="V80" s="16"/>
      <c r="X80" s="3"/>
      <c r="Y80" s="59"/>
      <c r="Z80" s="59"/>
      <c r="AB80" s="1"/>
      <c r="AC80" s="1"/>
      <c r="AD80" s="57"/>
      <c r="AE80" s="57"/>
      <c r="AF80" s="1"/>
      <c r="AG80" s="1"/>
      <c r="AH80" s="1"/>
      <c r="AI80" s="1"/>
      <c r="AJ80" s="1"/>
      <c r="AK80" s="1"/>
      <c r="AL80" s="1"/>
      <c r="AM80" s="1"/>
      <c r="AP80" s="1"/>
      <c r="AR80" s="13"/>
      <c r="AS80" s="13"/>
    </row>
    <row r="81" spans="14:45">
      <c r="N81" s="3"/>
      <c r="O81" s="3"/>
      <c r="P81" s="57"/>
      <c r="Q81" s="57"/>
      <c r="R81" s="16"/>
      <c r="S81" s="16"/>
      <c r="T81" s="3"/>
      <c r="U81" s="3"/>
      <c r="V81" s="16"/>
      <c r="X81" s="3"/>
      <c r="Y81" s="59"/>
      <c r="Z81" s="59"/>
      <c r="AB81" s="1"/>
      <c r="AC81" s="1"/>
      <c r="AD81" s="57"/>
      <c r="AE81" s="57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3"/>
      <c r="AS81" s="13"/>
    </row>
    <row r="82" spans="14:45">
      <c r="N82" s="3"/>
      <c r="O82" s="3"/>
      <c r="P82" s="57"/>
      <c r="Q82" s="57"/>
      <c r="R82" s="16"/>
      <c r="S82" s="16"/>
      <c r="T82" s="3"/>
      <c r="U82" s="3"/>
      <c r="V82" s="16"/>
      <c r="X82" s="3"/>
      <c r="Y82" s="59"/>
      <c r="Z82" s="59"/>
      <c r="AB82" s="1"/>
      <c r="AC82" s="1"/>
      <c r="AD82" s="57"/>
      <c r="AE82" s="57"/>
      <c r="AF82" s="1"/>
      <c r="AG82" s="1"/>
      <c r="AH82" s="1"/>
      <c r="AI82" s="13" t="s">
        <v>456</v>
      </c>
      <c r="AJ82" s="1"/>
      <c r="AK82" s="1"/>
      <c r="AL82" s="1"/>
      <c r="AM82" s="1"/>
      <c r="AN82" s="1"/>
      <c r="AO82" s="1"/>
      <c r="AP82" s="1"/>
      <c r="AR82" s="13"/>
      <c r="AS82" s="13"/>
    </row>
    <row r="83" spans="14:45">
      <c r="N83" s="3"/>
      <c r="O83" s="3"/>
      <c r="P83" s="57"/>
      <c r="Q83" s="57"/>
      <c r="R83" s="16"/>
      <c r="S83" s="16"/>
      <c r="T83" s="3"/>
      <c r="U83" s="3"/>
      <c r="V83" s="16"/>
      <c r="X83" s="3"/>
      <c r="Y83" s="59"/>
      <c r="Z83" s="59"/>
      <c r="AB83" s="1"/>
      <c r="AC83" s="1"/>
      <c r="AD83" s="57"/>
      <c r="AE83" s="57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3"/>
      <c r="AS83" s="13"/>
    </row>
    <row r="84" spans="14:45">
      <c r="N84" s="3"/>
      <c r="O84" s="3"/>
      <c r="P84" s="57"/>
      <c r="Q84" s="57"/>
      <c r="R84" s="16"/>
      <c r="S84" s="16"/>
      <c r="T84" s="3"/>
      <c r="U84" s="3"/>
      <c r="V84" s="16"/>
      <c r="X84" s="3"/>
      <c r="Y84" s="59"/>
      <c r="Z84" s="59"/>
      <c r="AB84" s="1"/>
      <c r="AC84" s="1"/>
      <c r="AD84" s="57"/>
      <c r="AE84" s="57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3"/>
      <c r="AS84" s="13"/>
    </row>
    <row r="85" spans="14:45">
      <c r="N85" s="3"/>
      <c r="O85" s="3"/>
      <c r="P85" s="57"/>
      <c r="Q85" s="57"/>
      <c r="R85" s="16"/>
      <c r="S85" s="16"/>
      <c r="T85" s="3"/>
      <c r="U85" s="3"/>
      <c r="V85" s="16"/>
      <c r="X85" s="3"/>
      <c r="Y85" s="59"/>
      <c r="Z85" s="59"/>
      <c r="AB85" s="1"/>
      <c r="AC85" s="1"/>
      <c r="AD85" s="57"/>
      <c r="AE85" s="57"/>
      <c r="AF85" s="1"/>
      <c r="AG85" s="1"/>
      <c r="AH85" s="1"/>
      <c r="AI85" s="1"/>
      <c r="AJ85" s="1"/>
      <c r="AK85" s="1"/>
      <c r="AL85" s="1"/>
      <c r="AM85" s="1"/>
      <c r="AN85" s="1"/>
      <c r="AO85" s="1"/>
      <c r="AR85" s="13"/>
      <c r="AS85" s="13"/>
    </row>
    <row r="86" spans="14:45">
      <c r="N86" s="3"/>
      <c r="O86" s="3"/>
      <c r="P86" s="57"/>
      <c r="Q86" s="57"/>
      <c r="R86" s="16"/>
      <c r="S86" s="16"/>
      <c r="T86" s="3"/>
      <c r="U86" s="3"/>
      <c r="V86" s="16"/>
      <c r="X86" s="3"/>
      <c r="Y86" s="59"/>
      <c r="Z86" s="59"/>
      <c r="AB86" s="1"/>
      <c r="AC86" s="1"/>
      <c r="AD86" s="57"/>
      <c r="AE86" s="57"/>
      <c r="AF86" s="1"/>
      <c r="AG86" s="1"/>
      <c r="AH86" s="1"/>
      <c r="AI86" s="1"/>
      <c r="AJ86" s="1"/>
      <c r="AK86" s="1"/>
      <c r="AL86" s="1"/>
      <c r="AM86" s="1"/>
      <c r="AN86" s="1"/>
      <c r="AO86" s="1"/>
      <c r="AR86" s="13"/>
      <c r="AS86" s="13"/>
    </row>
    <row r="87" spans="14:45">
      <c r="N87" s="3"/>
      <c r="O87" s="3"/>
      <c r="P87" s="57"/>
      <c r="Q87" s="57"/>
      <c r="R87" s="16"/>
      <c r="S87" s="16"/>
      <c r="T87" s="3"/>
      <c r="U87" s="3"/>
      <c r="V87" s="16"/>
      <c r="X87" s="3"/>
      <c r="Y87" s="59"/>
      <c r="Z87" s="59"/>
      <c r="AB87" s="1"/>
      <c r="AC87" s="1"/>
      <c r="AD87" s="57"/>
      <c r="AE87" s="57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3"/>
      <c r="AS87" s="13"/>
    </row>
    <row r="88" spans="14:45">
      <c r="N88" s="3"/>
      <c r="O88" s="3"/>
      <c r="P88" s="57"/>
      <c r="Q88" s="57"/>
      <c r="R88" s="16"/>
      <c r="S88" s="16"/>
      <c r="T88" s="3"/>
      <c r="U88" s="3"/>
      <c r="V88" s="16"/>
      <c r="X88" s="3"/>
      <c r="Y88" s="59"/>
      <c r="Z88" s="59"/>
      <c r="AB88" s="1"/>
      <c r="AC88" s="1"/>
      <c r="AD88" s="57"/>
      <c r="AE88" s="57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3"/>
      <c r="AS88" s="13"/>
    </row>
    <row r="89" spans="14:45">
      <c r="N89" s="3"/>
      <c r="O89" s="3"/>
      <c r="P89" s="57"/>
      <c r="Q89" s="57"/>
      <c r="R89" s="16"/>
      <c r="S89" s="16"/>
      <c r="T89" s="3"/>
      <c r="U89" s="3"/>
      <c r="V89" s="16"/>
      <c r="X89" s="3"/>
      <c r="Y89" s="59"/>
      <c r="Z89" s="59"/>
      <c r="AB89" s="1"/>
      <c r="AC89" s="1"/>
      <c r="AD89" s="57"/>
      <c r="AE89" s="57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3"/>
      <c r="AS89" s="13"/>
    </row>
    <row r="90" spans="14:45">
      <c r="N90" s="3"/>
      <c r="O90" s="3"/>
      <c r="P90" s="57"/>
      <c r="Q90" s="57"/>
      <c r="R90" s="16"/>
      <c r="S90" s="16"/>
      <c r="T90" s="3"/>
      <c r="U90" s="3"/>
      <c r="V90" s="16"/>
      <c r="X90" s="3"/>
      <c r="Y90" s="59"/>
      <c r="Z90" s="59"/>
      <c r="AB90" s="1"/>
      <c r="AC90" s="1"/>
      <c r="AD90" s="57"/>
      <c r="AE90" s="57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3"/>
      <c r="AS90" s="13"/>
    </row>
    <row r="91" spans="14:45">
      <c r="N91" s="3"/>
      <c r="O91" s="3"/>
      <c r="P91" s="57"/>
      <c r="Q91" s="57"/>
      <c r="R91" s="16"/>
      <c r="S91" s="16"/>
      <c r="T91" s="3"/>
      <c r="U91" s="3"/>
      <c r="V91" s="16"/>
      <c r="X91" s="3"/>
      <c r="Y91" s="59"/>
      <c r="Z91" s="59"/>
      <c r="AB91" s="1"/>
      <c r="AC91" s="1"/>
      <c r="AD91" s="57"/>
      <c r="AE91" s="57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3"/>
      <c r="AS91" s="13"/>
    </row>
    <row r="92" spans="14:45">
      <c r="N92" s="3"/>
      <c r="O92" s="3"/>
      <c r="P92" s="57"/>
      <c r="Q92" s="57"/>
      <c r="R92" s="16"/>
      <c r="S92" s="16"/>
      <c r="T92" s="3"/>
      <c r="U92" s="3"/>
      <c r="V92" s="16"/>
      <c r="X92" s="3"/>
      <c r="Y92" s="59"/>
      <c r="Z92" s="59"/>
      <c r="AB92" s="1"/>
      <c r="AC92" s="1"/>
      <c r="AD92" s="57"/>
      <c r="AE92" s="57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3"/>
      <c r="AS92" s="13"/>
    </row>
    <row r="93" spans="14:45">
      <c r="N93" s="3"/>
      <c r="O93" s="3"/>
      <c r="P93" s="57"/>
      <c r="Q93" s="57"/>
      <c r="R93" s="16"/>
      <c r="S93" s="16"/>
      <c r="T93" s="3"/>
      <c r="U93" s="3"/>
      <c r="V93" s="16"/>
      <c r="X93" s="3"/>
      <c r="Y93" s="59"/>
      <c r="Z93" s="59"/>
      <c r="AB93" s="1"/>
      <c r="AC93" s="1"/>
      <c r="AD93" s="57"/>
      <c r="AE93" s="57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3"/>
      <c r="AS93" s="13"/>
    </row>
    <row r="94" spans="14:45">
      <c r="N94" s="3"/>
      <c r="O94" s="3"/>
      <c r="P94" s="57"/>
      <c r="Q94" s="57"/>
      <c r="R94" s="16"/>
      <c r="S94" s="16"/>
      <c r="T94" s="3"/>
      <c r="U94" s="3"/>
      <c r="V94" s="16"/>
      <c r="X94" s="3"/>
      <c r="Y94" s="59"/>
      <c r="Z94" s="59"/>
      <c r="AB94" s="1"/>
      <c r="AC94" s="1"/>
      <c r="AD94" s="57"/>
      <c r="AE94" s="57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3"/>
      <c r="AS94" s="13"/>
    </row>
    <row r="95" spans="14:45">
      <c r="N95" s="3"/>
      <c r="O95" s="3"/>
      <c r="P95" s="57"/>
      <c r="Q95" s="57"/>
      <c r="R95" s="16"/>
      <c r="S95" s="16"/>
      <c r="T95" s="3"/>
      <c r="U95" s="3"/>
      <c r="V95" s="16"/>
      <c r="X95" s="3"/>
      <c r="Y95" s="59"/>
      <c r="Z95" s="59"/>
      <c r="AB95" s="1"/>
      <c r="AC95" s="1"/>
      <c r="AD95" s="57"/>
      <c r="AE95" s="57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3"/>
      <c r="AS95" s="13"/>
    </row>
    <row r="96" spans="14:45">
      <c r="N96" s="3"/>
      <c r="O96" s="3"/>
      <c r="P96" s="57"/>
      <c r="Q96" s="57"/>
      <c r="R96" s="16"/>
      <c r="S96" s="16"/>
      <c r="T96" s="3"/>
      <c r="U96" s="3"/>
      <c r="V96" s="16"/>
      <c r="X96" s="3"/>
      <c r="Y96" s="59"/>
      <c r="Z96" s="59"/>
      <c r="AB96" s="1"/>
      <c r="AC96" s="1"/>
      <c r="AD96" s="57"/>
      <c r="AE96" s="57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3"/>
      <c r="AS96" s="13"/>
    </row>
    <row r="97" spans="14:45">
      <c r="AB97" s="1"/>
      <c r="AC97" s="1"/>
      <c r="AD97" s="57"/>
      <c r="AE97" s="57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3"/>
      <c r="AS97" s="13"/>
    </row>
    <row r="98" spans="14:45">
      <c r="AB98" s="1"/>
      <c r="AC98" s="1"/>
      <c r="AD98" s="57"/>
      <c r="AE98" s="57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3"/>
      <c r="AS98" s="13"/>
    </row>
    <row r="99" spans="14:45">
      <c r="N99" s="3"/>
      <c r="O99" s="3"/>
      <c r="P99" s="57"/>
      <c r="Q99" s="57"/>
      <c r="R99" s="16"/>
      <c r="S99" s="16"/>
      <c r="T99" s="3"/>
      <c r="U99" s="3"/>
      <c r="V99" s="16"/>
      <c r="X99" s="3"/>
      <c r="Y99" s="59"/>
      <c r="Z99" s="59"/>
      <c r="AB99" s="1"/>
      <c r="AC99" s="1"/>
      <c r="AD99" s="57"/>
      <c r="AE99" s="57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3"/>
      <c r="AS99" s="13"/>
    </row>
    <row r="100" spans="14:45">
      <c r="N100" s="3"/>
      <c r="O100" s="3"/>
      <c r="P100" s="57"/>
      <c r="Q100" s="57"/>
      <c r="R100" s="16"/>
      <c r="S100" s="16"/>
      <c r="T100" s="3"/>
      <c r="U100" s="3"/>
      <c r="V100" s="16"/>
      <c r="X100" s="3"/>
      <c r="Y100" s="59"/>
      <c r="Z100" s="59"/>
      <c r="AB100" s="1"/>
      <c r="AC100" s="1"/>
      <c r="AD100" s="57"/>
      <c r="AE100" s="57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3"/>
      <c r="AS100" s="13"/>
    </row>
    <row r="101" spans="14:45">
      <c r="N101" s="3"/>
      <c r="O101" s="3"/>
      <c r="P101" s="57"/>
      <c r="Q101" s="57"/>
      <c r="R101" s="16"/>
      <c r="S101" s="16"/>
      <c r="T101" s="3"/>
      <c r="U101" s="3"/>
      <c r="V101" s="16"/>
      <c r="X101" s="3"/>
      <c r="Y101" s="59"/>
      <c r="Z101" s="59"/>
      <c r="AB101" s="1"/>
      <c r="AC101" s="1"/>
      <c r="AD101" s="57"/>
      <c r="AE101" s="57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3"/>
      <c r="AS101" s="13"/>
    </row>
    <row r="102" spans="14:45">
      <c r="N102" s="3"/>
      <c r="O102" s="3"/>
      <c r="P102" s="57"/>
      <c r="Q102" s="57"/>
      <c r="R102" s="16"/>
      <c r="S102" s="16"/>
      <c r="T102" s="3"/>
      <c r="U102" s="3"/>
      <c r="V102" s="16"/>
      <c r="X102" s="3"/>
      <c r="Y102" s="59"/>
      <c r="Z102" s="59"/>
      <c r="AB102" s="1"/>
      <c r="AC102" s="1"/>
      <c r="AD102" s="57"/>
      <c r="AE102" s="57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3"/>
      <c r="AS102" s="13"/>
    </row>
    <row r="103" spans="14:45">
      <c r="N103" s="3"/>
      <c r="O103" s="3"/>
      <c r="P103" s="57"/>
      <c r="Q103" s="57"/>
      <c r="R103" s="16"/>
      <c r="S103" s="16"/>
      <c r="T103" s="3"/>
      <c r="U103" s="3"/>
      <c r="V103" s="16"/>
      <c r="X103" s="3"/>
      <c r="Y103" s="59"/>
      <c r="Z103" s="59"/>
      <c r="AB103" s="1"/>
      <c r="AC103" s="1"/>
      <c r="AD103" s="57"/>
      <c r="AE103" s="57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3"/>
      <c r="AS103" s="13"/>
    </row>
    <row r="104" spans="14:45">
      <c r="N104" s="3"/>
      <c r="O104" s="3"/>
      <c r="P104" s="57"/>
      <c r="Q104" s="57"/>
      <c r="R104" s="16"/>
      <c r="S104" s="16"/>
      <c r="T104" s="3"/>
      <c r="U104" s="3"/>
      <c r="V104" s="16"/>
      <c r="X104" s="3"/>
      <c r="Y104" s="59"/>
      <c r="Z104" s="59"/>
      <c r="AB104" s="1"/>
      <c r="AC104" s="1"/>
      <c r="AD104" s="57"/>
      <c r="AE104" s="57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3"/>
      <c r="AS104" s="13"/>
    </row>
    <row r="105" spans="14:45">
      <c r="N105" s="3"/>
      <c r="O105" s="3"/>
      <c r="P105" s="57"/>
      <c r="Q105" s="57"/>
      <c r="R105" s="16"/>
      <c r="S105" s="16"/>
      <c r="T105" s="3"/>
      <c r="U105" s="3"/>
      <c r="V105" s="16"/>
      <c r="X105" s="3"/>
      <c r="Y105" s="59"/>
      <c r="Z105" s="59"/>
      <c r="AB105" s="1"/>
      <c r="AC105" s="1"/>
      <c r="AD105" s="57"/>
      <c r="AE105" s="57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3"/>
      <c r="AS105" s="13"/>
    </row>
    <row r="106" spans="14:45">
      <c r="N106" s="3"/>
      <c r="O106" s="3"/>
      <c r="P106" s="57"/>
      <c r="Q106" s="57"/>
      <c r="R106" s="16"/>
      <c r="S106" s="16"/>
      <c r="T106" s="3"/>
      <c r="U106" s="3"/>
      <c r="V106" s="16"/>
      <c r="X106" s="3"/>
      <c r="Y106" s="59"/>
      <c r="Z106" s="59"/>
      <c r="AB106" s="1"/>
      <c r="AC106" s="1"/>
      <c r="AD106" s="57"/>
      <c r="AE106" s="57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3"/>
      <c r="AS106" s="13"/>
    </row>
    <row r="107" spans="14:45">
      <c r="N107" s="3"/>
      <c r="O107" s="3"/>
      <c r="P107" s="57"/>
      <c r="Q107" s="57"/>
      <c r="R107" s="16"/>
      <c r="S107" s="16"/>
      <c r="T107" s="3"/>
      <c r="U107" s="3"/>
      <c r="V107" s="16"/>
      <c r="X107" s="3"/>
      <c r="Y107" s="59"/>
      <c r="Z107" s="59"/>
      <c r="AD107" s="57"/>
      <c r="AE107" s="57"/>
      <c r="AN107" s="1"/>
      <c r="AO107" s="1"/>
      <c r="AP107" s="1"/>
      <c r="AR107" s="13"/>
      <c r="AS107" s="13"/>
    </row>
    <row r="108" spans="14:45">
      <c r="N108" s="3"/>
      <c r="O108" s="3"/>
      <c r="P108" s="57"/>
      <c r="Q108" s="57"/>
      <c r="R108" s="16"/>
      <c r="S108" s="16"/>
      <c r="T108" s="3"/>
      <c r="U108" s="3"/>
      <c r="V108" s="16"/>
      <c r="X108" s="3"/>
      <c r="Y108" s="59"/>
      <c r="Z108" s="59"/>
      <c r="AD108" s="57"/>
      <c r="AE108" s="57"/>
      <c r="AN108" s="1"/>
      <c r="AO108" s="1"/>
      <c r="AP108" s="1"/>
      <c r="AR108" s="13"/>
      <c r="AS108" s="13"/>
    </row>
    <row r="109" spans="14:45">
      <c r="N109" s="3"/>
      <c r="O109" s="3"/>
      <c r="P109" s="57"/>
      <c r="Q109" s="57"/>
      <c r="R109" s="16"/>
      <c r="S109" s="16"/>
      <c r="T109" s="3"/>
      <c r="U109" s="3"/>
      <c r="V109" s="16"/>
      <c r="X109" s="3"/>
      <c r="Y109" s="59"/>
      <c r="Z109" s="59"/>
      <c r="AB109" s="1"/>
      <c r="AC109" s="1"/>
      <c r="AD109" s="57"/>
      <c r="AE109" s="57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3"/>
      <c r="AS109" s="13"/>
    </row>
    <row r="110" spans="14:45">
      <c r="N110" s="3"/>
      <c r="O110" s="3"/>
      <c r="P110" s="57"/>
      <c r="Q110" s="57"/>
      <c r="R110" s="16"/>
      <c r="S110" s="16"/>
      <c r="T110" s="3"/>
      <c r="U110" s="3"/>
      <c r="V110" s="16"/>
      <c r="X110" s="3"/>
      <c r="Y110" s="59"/>
      <c r="Z110" s="59"/>
      <c r="AB110" s="1"/>
      <c r="AC110" s="1"/>
      <c r="AD110" s="57"/>
      <c r="AE110" s="57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3"/>
      <c r="AS110" s="13"/>
    </row>
    <row r="111" spans="14:45">
      <c r="N111" s="3"/>
      <c r="O111" s="3"/>
      <c r="P111" s="57"/>
      <c r="Q111" s="57"/>
      <c r="R111" s="16"/>
      <c r="S111" s="16"/>
      <c r="T111" s="3"/>
      <c r="U111" s="3"/>
      <c r="V111" s="16"/>
      <c r="X111" s="3"/>
      <c r="Y111" s="59"/>
      <c r="Z111" s="59"/>
      <c r="AB111" s="1"/>
      <c r="AC111" s="1"/>
      <c r="AD111" s="57"/>
      <c r="AE111" s="57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3"/>
      <c r="AS111" s="13"/>
    </row>
    <row r="112" spans="14:45">
      <c r="N112" s="3"/>
      <c r="O112" s="3"/>
      <c r="P112" s="57"/>
      <c r="Q112" s="57"/>
      <c r="R112" s="16"/>
      <c r="S112" s="16"/>
      <c r="T112" s="3"/>
      <c r="U112" s="3"/>
      <c r="V112" s="16"/>
      <c r="X112" s="3"/>
      <c r="Y112" s="59"/>
      <c r="Z112" s="59"/>
      <c r="AB112" s="1"/>
      <c r="AC112" s="1"/>
      <c r="AD112" s="57"/>
      <c r="AE112" s="57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3"/>
      <c r="AS112" s="13"/>
    </row>
    <row r="113" spans="11:45">
      <c r="N113" s="3"/>
      <c r="O113" s="3"/>
      <c r="P113" s="57"/>
      <c r="Q113" s="57"/>
      <c r="R113" s="16"/>
      <c r="S113" s="16"/>
      <c r="T113" s="3"/>
      <c r="U113" s="3"/>
      <c r="V113" s="16"/>
      <c r="X113" s="3"/>
      <c r="Y113" s="59"/>
      <c r="Z113" s="59"/>
      <c r="AB113" s="1"/>
      <c r="AC113" s="1"/>
      <c r="AD113" s="57"/>
      <c r="AE113" s="57"/>
      <c r="AF113" s="1"/>
      <c r="AG113" s="1"/>
      <c r="AH113" s="1"/>
      <c r="AI113" s="1"/>
      <c r="AJ113" s="1"/>
      <c r="AK113" s="1"/>
      <c r="AL113" s="1"/>
      <c r="AM113" s="1"/>
      <c r="AP113" s="1"/>
      <c r="AR113" s="13"/>
      <c r="AS113" s="13"/>
    </row>
    <row r="114" spans="11:45">
      <c r="N114" s="3"/>
      <c r="O114" s="3"/>
      <c r="P114" s="57"/>
      <c r="Q114" s="57"/>
      <c r="R114" s="16"/>
      <c r="S114" s="16"/>
      <c r="T114" s="3"/>
      <c r="U114" s="3"/>
      <c r="V114" s="16"/>
      <c r="X114" s="3"/>
      <c r="Y114" s="59"/>
      <c r="Z114" s="59"/>
      <c r="AB114" s="1"/>
      <c r="AC114" s="1"/>
      <c r="AD114" s="57"/>
      <c r="AE114" s="57"/>
      <c r="AF114" s="1"/>
      <c r="AG114" s="1"/>
      <c r="AH114" s="1"/>
      <c r="AI114" s="1"/>
      <c r="AJ114" s="1"/>
      <c r="AK114" s="1"/>
      <c r="AL114" s="1"/>
      <c r="AM114" s="1"/>
      <c r="AP114" s="1"/>
      <c r="AR114" s="13"/>
      <c r="AS114" s="13"/>
    </row>
    <row r="115" spans="11:45">
      <c r="N115" s="3"/>
      <c r="O115" s="3"/>
      <c r="P115" s="57"/>
      <c r="Q115" s="57"/>
      <c r="R115" s="16"/>
      <c r="S115" s="16"/>
      <c r="T115" s="3"/>
      <c r="U115" s="3"/>
      <c r="V115" s="16"/>
      <c r="X115" s="3"/>
      <c r="Y115" s="59"/>
      <c r="Z115" s="59"/>
      <c r="AB115" s="1"/>
      <c r="AC115" s="1"/>
      <c r="AD115" s="57"/>
      <c r="AE115" s="57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3"/>
      <c r="AS115" s="13"/>
    </row>
    <row r="116" spans="11:45">
      <c r="N116" s="3"/>
      <c r="O116" s="3"/>
      <c r="P116" s="57"/>
      <c r="Q116" s="57"/>
      <c r="R116" s="16"/>
      <c r="S116" s="16"/>
      <c r="T116" s="3"/>
      <c r="U116" s="3"/>
      <c r="V116" s="16"/>
      <c r="X116" s="3"/>
      <c r="Y116" s="59"/>
      <c r="Z116" s="59"/>
      <c r="AB116" s="1"/>
      <c r="AC116" s="1"/>
      <c r="AD116" s="57"/>
      <c r="AE116" s="57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3"/>
      <c r="AS116" s="13"/>
    </row>
    <row r="117" spans="11:45">
      <c r="N117" s="3"/>
      <c r="O117" s="3"/>
      <c r="P117" s="57"/>
      <c r="Q117" s="57"/>
      <c r="R117" s="16"/>
      <c r="S117" s="16"/>
      <c r="T117" s="3"/>
      <c r="U117" s="3"/>
      <c r="V117" s="16"/>
      <c r="X117" s="3"/>
      <c r="Y117" s="59"/>
      <c r="Z117" s="59"/>
      <c r="AB117" s="1"/>
      <c r="AC117" s="1"/>
      <c r="AD117" s="57"/>
      <c r="AE117" s="57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3"/>
      <c r="AS117" s="13"/>
    </row>
    <row r="118" spans="11:45">
      <c r="N118" s="3"/>
      <c r="O118" s="3"/>
      <c r="P118" s="57"/>
      <c r="Q118" s="57"/>
      <c r="R118" s="16"/>
      <c r="S118" s="16"/>
      <c r="T118" s="3"/>
      <c r="U118" s="3"/>
      <c r="V118" s="16"/>
      <c r="X118" s="3"/>
      <c r="Y118" s="59"/>
      <c r="Z118" s="59"/>
      <c r="AB118" s="1"/>
      <c r="AC118" s="1"/>
      <c r="AD118" s="57"/>
      <c r="AE118" s="57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3"/>
      <c r="AS118" s="13"/>
    </row>
    <row r="119" spans="11:45">
      <c r="N119" s="3"/>
      <c r="O119" s="3"/>
      <c r="P119" s="57"/>
      <c r="Q119" s="57"/>
      <c r="R119" s="16"/>
      <c r="S119" s="16"/>
      <c r="T119" s="3"/>
      <c r="U119" s="3"/>
      <c r="V119" s="16"/>
      <c r="X119" s="3"/>
      <c r="Y119" s="59"/>
      <c r="Z119" s="59"/>
      <c r="AB119" s="1"/>
      <c r="AC119" s="1"/>
      <c r="AD119" s="57"/>
      <c r="AE119" s="57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R119" s="13"/>
      <c r="AS119" s="13"/>
    </row>
    <row r="120" spans="11:45">
      <c r="N120" s="3"/>
      <c r="O120" s="3"/>
      <c r="P120" s="57"/>
      <c r="Q120" s="57"/>
      <c r="R120" s="16"/>
      <c r="S120" s="16"/>
      <c r="T120" s="3"/>
      <c r="U120" s="3"/>
      <c r="V120" s="16"/>
      <c r="X120" s="3"/>
      <c r="Y120" s="59"/>
      <c r="Z120" s="59"/>
      <c r="AB120" s="1"/>
      <c r="AC120" s="1"/>
      <c r="AD120" s="57"/>
      <c r="AE120" s="57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R120" s="13"/>
      <c r="AS120" s="13"/>
    </row>
    <row r="121" spans="11:45">
      <c r="N121" s="3"/>
      <c r="O121" s="3"/>
      <c r="P121" s="57"/>
      <c r="Q121" s="57"/>
      <c r="R121" s="16"/>
      <c r="S121" s="16"/>
      <c r="T121" s="3"/>
      <c r="U121" s="3"/>
      <c r="V121" s="16"/>
      <c r="X121" s="3"/>
      <c r="Y121" s="59"/>
      <c r="Z121" s="59"/>
      <c r="AB121" s="1"/>
      <c r="AC121" s="1"/>
      <c r="AD121" s="57"/>
      <c r="AE121" s="57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S121" s="13"/>
    </row>
    <row r="122" spans="11:45">
      <c r="N122" s="3"/>
      <c r="O122" s="3"/>
      <c r="P122" s="57"/>
      <c r="Q122" s="57"/>
      <c r="R122" s="16"/>
      <c r="S122" s="16"/>
      <c r="T122" s="3"/>
      <c r="U122" s="3"/>
      <c r="V122" s="16"/>
      <c r="X122" s="3"/>
      <c r="Y122" s="59"/>
      <c r="Z122" s="59"/>
      <c r="AB122" s="1"/>
      <c r="AC122" s="1"/>
      <c r="AD122" s="57"/>
      <c r="AE122" s="57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S122" s="13"/>
    </row>
    <row r="123" spans="11:45">
      <c r="N123" s="3"/>
      <c r="O123" s="3"/>
      <c r="P123" s="57"/>
      <c r="Q123" s="57"/>
      <c r="R123" s="16"/>
      <c r="S123" s="16"/>
      <c r="T123" s="3"/>
      <c r="U123" s="3"/>
      <c r="V123" s="16"/>
      <c r="X123" s="3"/>
      <c r="Y123" s="59"/>
      <c r="Z123" s="59"/>
      <c r="AB123" s="1"/>
      <c r="AC123" s="1"/>
      <c r="AD123" s="57"/>
      <c r="AE123" s="57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S123" s="13"/>
    </row>
    <row r="124" spans="11:45">
      <c r="N124" s="3"/>
      <c r="O124" s="3"/>
      <c r="P124" s="57"/>
      <c r="Q124" s="57"/>
      <c r="R124" s="16"/>
      <c r="S124" s="16"/>
      <c r="T124" s="3"/>
      <c r="U124" s="3"/>
      <c r="V124" s="16"/>
      <c r="X124" s="3"/>
      <c r="Y124" s="59"/>
      <c r="Z124" s="59"/>
      <c r="AB124" s="1"/>
      <c r="AC124" s="1"/>
      <c r="AD124" s="57"/>
      <c r="AE124" s="57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S124" s="13"/>
    </row>
    <row r="125" spans="11:45">
      <c r="K125" s="161"/>
      <c r="N125" s="3"/>
      <c r="O125" s="3"/>
      <c r="P125" s="57"/>
      <c r="Q125" s="57"/>
      <c r="R125" s="16"/>
      <c r="S125" s="16"/>
      <c r="T125" s="3"/>
      <c r="U125" s="3"/>
      <c r="V125" s="16"/>
      <c r="X125" s="3"/>
      <c r="Y125" s="59"/>
      <c r="Z125" s="59"/>
      <c r="AB125" s="1"/>
      <c r="AC125" s="1"/>
      <c r="AD125" s="57"/>
      <c r="AE125" s="57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</row>
    <row r="126" spans="11:45">
      <c r="K126" s="161"/>
      <c r="N126" s="3"/>
      <c r="O126" s="3"/>
      <c r="P126" s="57"/>
      <c r="Q126" s="57"/>
      <c r="R126" s="16"/>
      <c r="S126" s="16"/>
      <c r="T126" s="3"/>
      <c r="U126" s="3"/>
      <c r="V126" s="16"/>
      <c r="X126" s="3"/>
      <c r="Y126" s="59"/>
      <c r="Z126" s="59"/>
      <c r="AB126" s="1"/>
      <c r="AC126" s="1"/>
      <c r="AD126" s="57"/>
      <c r="AE126" s="57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</row>
    <row r="127" spans="11:45">
      <c r="K127" s="161"/>
      <c r="N127" s="3"/>
      <c r="O127" s="3"/>
      <c r="P127" s="57"/>
      <c r="Q127" s="57"/>
      <c r="R127" s="16"/>
      <c r="S127" s="16"/>
      <c r="T127" s="3"/>
      <c r="U127" s="3"/>
      <c r="V127" s="16"/>
      <c r="X127" s="3"/>
      <c r="Y127" s="59"/>
      <c r="Z127" s="59"/>
      <c r="AB127" s="1"/>
      <c r="AC127" s="1"/>
      <c r="AD127" s="57"/>
      <c r="AE127" s="57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</row>
    <row r="128" spans="11:45">
      <c r="K128" s="161"/>
      <c r="N128" s="3"/>
      <c r="O128" s="3"/>
      <c r="P128" s="57"/>
      <c r="Q128" s="57"/>
      <c r="R128" s="16"/>
      <c r="S128" s="16"/>
      <c r="T128" s="3"/>
      <c r="U128" s="3"/>
      <c r="V128" s="16"/>
      <c r="X128" s="3"/>
      <c r="Y128" s="59"/>
      <c r="Z128" s="59"/>
      <c r="AB128" s="1"/>
      <c r="AC128" s="1"/>
      <c r="AD128" s="57"/>
      <c r="AE128" s="57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</row>
    <row r="129" spans="6:42">
      <c r="K129" s="161"/>
      <c r="N129" s="3"/>
      <c r="O129" s="3"/>
      <c r="P129" s="57"/>
      <c r="Q129" s="57"/>
      <c r="R129" s="16"/>
      <c r="S129" s="16"/>
      <c r="T129" s="3"/>
      <c r="U129" s="3"/>
      <c r="V129" s="16"/>
      <c r="X129" s="3"/>
      <c r="Y129" s="59"/>
      <c r="Z129" s="59"/>
      <c r="AB129" s="1"/>
      <c r="AC129" s="1"/>
      <c r="AD129" s="57"/>
      <c r="AE129" s="57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</row>
    <row r="130" spans="6:42">
      <c r="K130" s="161"/>
      <c r="N130" s="3"/>
      <c r="O130" s="3"/>
      <c r="P130" s="57"/>
      <c r="Q130" s="57"/>
      <c r="R130" s="16"/>
      <c r="S130" s="16"/>
      <c r="T130" s="3"/>
      <c r="U130" s="3"/>
      <c r="V130" s="16"/>
      <c r="X130" s="3"/>
      <c r="Y130" s="59"/>
      <c r="Z130" s="59"/>
      <c r="AB130" s="1"/>
      <c r="AC130" s="1"/>
      <c r="AD130" s="57"/>
      <c r="AE130" s="57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</row>
    <row r="131" spans="6:42">
      <c r="K131" s="161"/>
      <c r="N131" s="3"/>
      <c r="O131" s="3"/>
      <c r="P131" s="57"/>
      <c r="Q131" s="57"/>
      <c r="R131" s="16"/>
      <c r="S131" s="16"/>
      <c r="T131" s="3"/>
      <c r="U131" s="3"/>
      <c r="V131" s="16"/>
      <c r="X131" s="3"/>
      <c r="Y131" s="59"/>
      <c r="Z131" s="59"/>
      <c r="AB131" s="1"/>
      <c r="AC131" s="1"/>
      <c r="AD131" s="57"/>
      <c r="AE131" s="57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</row>
    <row r="132" spans="6:42">
      <c r="K132" s="161"/>
      <c r="N132" s="3"/>
      <c r="O132" s="3"/>
      <c r="P132" s="57"/>
      <c r="Q132" s="57"/>
      <c r="R132" s="16"/>
      <c r="S132" s="16"/>
      <c r="T132" s="3"/>
      <c r="U132" s="3"/>
      <c r="V132" s="16"/>
      <c r="X132" s="3"/>
      <c r="Y132" s="59"/>
      <c r="Z132" s="59"/>
      <c r="AB132" s="1"/>
      <c r="AC132" s="1"/>
      <c r="AD132" s="57"/>
      <c r="AE132" s="57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</row>
    <row r="133" spans="6:42">
      <c r="K133" s="161"/>
      <c r="N133" s="3"/>
      <c r="O133" s="3"/>
      <c r="P133" s="57"/>
      <c r="Q133" s="57"/>
      <c r="R133" s="16"/>
      <c r="S133" s="16"/>
      <c r="T133" s="3"/>
      <c r="U133" s="3"/>
      <c r="V133" s="16"/>
      <c r="X133" s="3"/>
      <c r="Y133" s="59"/>
      <c r="Z133" s="59"/>
      <c r="AB133" s="1"/>
      <c r="AC133" s="1"/>
      <c r="AD133" s="57"/>
      <c r="AE133" s="57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</row>
    <row r="134" spans="6:42">
      <c r="K134" s="161"/>
      <c r="N134" s="3"/>
      <c r="O134" s="3"/>
      <c r="P134" s="57"/>
      <c r="Q134" s="57"/>
      <c r="R134" s="16"/>
      <c r="S134" s="16"/>
      <c r="T134" s="3"/>
      <c r="U134" s="3"/>
      <c r="V134" s="16"/>
      <c r="X134" s="3"/>
      <c r="Y134" s="59"/>
      <c r="Z134" s="59"/>
      <c r="AB134" s="1"/>
      <c r="AC134" s="1"/>
      <c r="AD134" s="57"/>
      <c r="AE134" s="57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</row>
    <row r="135" spans="6:42">
      <c r="K135" s="161"/>
      <c r="N135" s="3"/>
      <c r="O135" s="3"/>
      <c r="P135" s="57"/>
      <c r="Q135" s="57"/>
      <c r="R135" s="16"/>
      <c r="S135" s="16"/>
      <c r="T135" s="3"/>
      <c r="U135" s="3"/>
      <c r="V135" s="16"/>
      <c r="X135" s="3"/>
      <c r="Y135" s="59"/>
      <c r="Z135" s="59"/>
      <c r="AB135" s="1"/>
      <c r="AC135" s="1"/>
      <c r="AD135" s="57"/>
      <c r="AE135" s="57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</row>
    <row r="136" spans="6:42">
      <c r="F136" s="14"/>
      <c r="G136" s="14"/>
      <c r="H136" s="161"/>
      <c r="I136" s="161"/>
      <c r="J136" s="161"/>
      <c r="K136" s="161"/>
      <c r="N136" s="3"/>
      <c r="O136" s="3"/>
      <c r="P136" s="57"/>
      <c r="Q136" s="57"/>
      <c r="R136" s="16"/>
      <c r="S136" s="16"/>
      <c r="T136" s="3"/>
      <c r="U136" s="3"/>
      <c r="V136" s="16"/>
      <c r="X136" s="3"/>
      <c r="Y136" s="59"/>
      <c r="Z136" s="59"/>
      <c r="AB136" s="1"/>
      <c r="AC136" s="1"/>
      <c r="AD136" s="57"/>
      <c r="AE136" s="57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</row>
    <row r="137" spans="6:42">
      <c r="F137" s="14"/>
      <c r="G137" s="14"/>
      <c r="H137" s="161"/>
      <c r="I137" s="161"/>
      <c r="J137" s="161"/>
      <c r="K137" s="161"/>
      <c r="N137" s="3"/>
      <c r="O137" s="3"/>
      <c r="P137" s="57"/>
      <c r="Q137" s="57"/>
      <c r="R137" s="16"/>
      <c r="S137" s="16"/>
      <c r="T137" s="3"/>
      <c r="U137" s="3"/>
      <c r="V137" s="16"/>
      <c r="X137" s="3"/>
      <c r="Y137" s="59"/>
      <c r="Z137" s="59"/>
      <c r="AB137" s="1"/>
      <c r="AC137" s="1"/>
      <c r="AD137" s="57"/>
      <c r="AE137" s="57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</row>
    <row r="138" spans="6:42">
      <c r="F138" s="14"/>
      <c r="G138" s="14"/>
      <c r="H138" s="161"/>
      <c r="I138" s="161"/>
      <c r="J138" s="161"/>
      <c r="K138" s="161"/>
      <c r="N138" s="3"/>
      <c r="O138" s="3"/>
      <c r="P138" s="57"/>
      <c r="Q138" s="57"/>
      <c r="R138" s="16"/>
      <c r="S138" s="16"/>
      <c r="T138" s="3"/>
      <c r="U138" s="3"/>
      <c r="V138" s="16"/>
      <c r="X138" s="3"/>
      <c r="Y138" s="59"/>
      <c r="Z138" s="59"/>
      <c r="AB138" s="1"/>
      <c r="AC138" s="1"/>
      <c r="AD138" s="57"/>
      <c r="AE138" s="57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</row>
    <row r="139" spans="6:42">
      <c r="F139" s="14"/>
      <c r="G139" s="14"/>
      <c r="H139" s="161"/>
      <c r="I139" s="161"/>
      <c r="J139" s="161"/>
      <c r="K139" s="161"/>
      <c r="N139" s="3"/>
      <c r="O139" s="3"/>
      <c r="P139" s="57"/>
      <c r="Q139" s="57"/>
      <c r="R139" s="16"/>
      <c r="S139" s="16"/>
      <c r="T139" s="3"/>
      <c r="U139" s="3"/>
      <c r="V139" s="16"/>
      <c r="X139" s="3"/>
      <c r="Y139" s="59"/>
      <c r="Z139" s="59"/>
      <c r="AB139" s="1"/>
      <c r="AC139" s="1"/>
      <c r="AD139" s="57"/>
      <c r="AE139" s="57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</row>
    <row r="140" spans="6:42">
      <c r="F140" s="14"/>
      <c r="G140" s="14"/>
      <c r="H140" s="161"/>
      <c r="I140" s="161"/>
      <c r="J140" s="161"/>
      <c r="K140" s="161"/>
      <c r="N140" s="3"/>
      <c r="O140" s="3"/>
      <c r="P140" s="57"/>
      <c r="Q140" s="57"/>
      <c r="R140" s="16"/>
      <c r="S140" s="16"/>
      <c r="T140" s="3"/>
      <c r="U140" s="3"/>
      <c r="V140" s="16"/>
      <c r="X140" s="3"/>
      <c r="Y140" s="59"/>
      <c r="Z140" s="59"/>
      <c r="AB140" s="1"/>
      <c r="AC140" s="1"/>
      <c r="AD140" s="57"/>
      <c r="AE140" s="57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</row>
    <row r="141" spans="6:42">
      <c r="F141" s="14"/>
      <c r="G141" s="14"/>
      <c r="H141" s="161"/>
      <c r="I141" s="161"/>
      <c r="J141" s="161"/>
      <c r="K141" s="161"/>
      <c r="N141" s="3"/>
      <c r="O141" s="3"/>
      <c r="P141" s="57"/>
      <c r="Q141" s="57"/>
      <c r="R141" s="16"/>
      <c r="S141" s="16"/>
      <c r="T141" s="3"/>
      <c r="U141" s="3"/>
      <c r="V141" s="16"/>
      <c r="X141" s="3"/>
      <c r="Y141" s="59"/>
      <c r="Z141" s="59"/>
      <c r="AB141" s="1"/>
      <c r="AC141" s="1"/>
      <c r="AD141" s="57"/>
      <c r="AE141" s="57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</row>
    <row r="142" spans="6:42">
      <c r="F142" s="14"/>
      <c r="G142" s="14"/>
      <c r="H142" s="161"/>
      <c r="I142" s="161"/>
      <c r="J142" s="161"/>
      <c r="K142" s="161"/>
      <c r="N142" s="3"/>
      <c r="O142" s="3"/>
      <c r="P142" s="57"/>
      <c r="Q142" s="57"/>
      <c r="R142" s="16"/>
      <c r="S142" s="16"/>
      <c r="T142" s="3"/>
      <c r="U142" s="3"/>
      <c r="V142" s="16"/>
      <c r="X142" s="3"/>
      <c r="Y142" s="59"/>
      <c r="Z142" s="59"/>
      <c r="AB142" s="1"/>
      <c r="AC142" s="1"/>
      <c r="AD142" s="57"/>
      <c r="AE142" s="57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</row>
    <row r="143" spans="6:42">
      <c r="F143" s="14"/>
      <c r="G143" s="14"/>
      <c r="H143" s="161"/>
      <c r="I143" s="161"/>
      <c r="J143" s="161"/>
      <c r="K143" s="161"/>
      <c r="N143" s="3"/>
      <c r="O143" s="3"/>
      <c r="P143" s="57"/>
      <c r="Q143" s="57"/>
      <c r="R143" s="16"/>
      <c r="S143" s="16"/>
      <c r="T143" s="3"/>
      <c r="U143" s="3"/>
      <c r="V143" s="16"/>
      <c r="X143" s="3"/>
      <c r="Y143" s="59"/>
      <c r="Z143" s="59"/>
      <c r="AB143" s="1"/>
      <c r="AC143" s="1"/>
      <c r="AD143" s="57"/>
      <c r="AE143" s="57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</row>
    <row r="144" spans="6:42">
      <c r="F144" s="14"/>
      <c r="G144" s="14"/>
      <c r="H144" s="161"/>
      <c r="I144" s="161"/>
      <c r="J144" s="161"/>
      <c r="K144" s="161"/>
      <c r="N144" s="3"/>
      <c r="O144" s="3"/>
      <c r="P144" s="57"/>
      <c r="Q144" s="57"/>
      <c r="R144" s="16"/>
      <c r="S144" s="16"/>
      <c r="T144" s="3"/>
      <c r="U144" s="3"/>
      <c r="V144" s="16"/>
      <c r="X144" s="3"/>
      <c r="Y144" s="59"/>
      <c r="Z144" s="59"/>
      <c r="AB144" s="1"/>
      <c r="AC144" s="1"/>
      <c r="AD144" s="57"/>
      <c r="AE144" s="57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</row>
    <row r="145" spans="6:43">
      <c r="F145" s="14"/>
      <c r="G145" s="14"/>
      <c r="H145" s="161"/>
      <c r="I145" s="161"/>
      <c r="J145" s="161"/>
      <c r="K145" s="161"/>
      <c r="N145" s="3"/>
      <c r="O145" s="3"/>
      <c r="P145" s="57"/>
      <c r="Q145" s="57"/>
      <c r="R145" s="16"/>
      <c r="S145" s="16"/>
      <c r="T145" s="3"/>
      <c r="U145" s="3"/>
      <c r="V145" s="16"/>
      <c r="X145" s="3"/>
      <c r="Y145" s="59"/>
      <c r="Z145" s="59"/>
      <c r="AB145" s="1"/>
      <c r="AC145" s="1"/>
      <c r="AD145" s="57"/>
      <c r="AE145" s="57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4"/>
    </row>
    <row r="146" spans="6:43">
      <c r="F146" s="14"/>
      <c r="G146" s="14"/>
      <c r="H146" s="161"/>
      <c r="I146" s="161"/>
      <c r="J146" s="161"/>
      <c r="K146" s="161"/>
      <c r="N146" s="3"/>
      <c r="O146" s="3"/>
      <c r="P146" s="57"/>
      <c r="Q146" s="57"/>
      <c r="R146" s="16"/>
      <c r="S146" s="16"/>
      <c r="T146" s="3"/>
      <c r="U146" s="3"/>
      <c r="V146" s="16"/>
      <c r="X146" s="3"/>
      <c r="Y146" s="59"/>
      <c r="Z146" s="59"/>
      <c r="AB146" s="1"/>
      <c r="AC146" s="1"/>
      <c r="AD146" s="57"/>
      <c r="AE146" s="57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4"/>
    </row>
    <row r="147" spans="6:43">
      <c r="F147" s="14"/>
      <c r="G147" s="14"/>
      <c r="H147" s="161"/>
      <c r="I147" s="161"/>
      <c r="J147" s="161"/>
      <c r="K147" s="161"/>
      <c r="N147" s="3"/>
      <c r="O147" s="3"/>
      <c r="P147" s="57"/>
      <c r="Q147" s="57"/>
      <c r="R147" s="16"/>
      <c r="S147" s="16"/>
      <c r="T147" s="3"/>
      <c r="U147" s="3"/>
      <c r="V147" s="16"/>
      <c r="X147" s="3"/>
      <c r="Y147" s="59"/>
      <c r="Z147" s="59"/>
      <c r="AB147" s="1"/>
      <c r="AC147" s="1"/>
      <c r="AD147" s="57"/>
      <c r="AE147" s="57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4"/>
    </row>
    <row r="148" spans="6:43">
      <c r="F148" s="14"/>
      <c r="G148" s="14"/>
      <c r="H148" s="161"/>
      <c r="I148" s="161"/>
      <c r="J148" s="161"/>
      <c r="K148" s="161"/>
      <c r="N148" s="3"/>
      <c r="O148" s="3"/>
      <c r="P148" s="57"/>
      <c r="Q148" s="57"/>
      <c r="R148" s="16"/>
      <c r="S148" s="16"/>
      <c r="T148" s="3"/>
      <c r="U148" s="3"/>
      <c r="V148" s="16"/>
      <c r="X148" s="3"/>
      <c r="Y148" s="59"/>
      <c r="Z148" s="59"/>
      <c r="AB148" s="1"/>
      <c r="AC148" s="1"/>
      <c r="AD148" s="57"/>
      <c r="AE148" s="57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4"/>
    </row>
    <row r="149" spans="6:43">
      <c r="F149" s="14"/>
      <c r="G149" s="14"/>
      <c r="H149" s="161"/>
      <c r="I149" s="161"/>
      <c r="J149" s="161"/>
      <c r="K149" s="161"/>
      <c r="N149" s="3"/>
      <c r="O149" s="3"/>
      <c r="P149" s="57"/>
      <c r="Q149" s="57"/>
      <c r="R149" s="16"/>
      <c r="S149" s="16"/>
      <c r="T149" s="3"/>
      <c r="U149" s="3"/>
      <c r="V149" s="16"/>
      <c r="X149" s="3"/>
      <c r="Y149" s="59"/>
      <c r="Z149" s="59"/>
      <c r="AB149" s="1"/>
      <c r="AC149" s="1"/>
      <c r="AD149" s="57"/>
      <c r="AE149" s="57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4"/>
    </row>
    <row r="150" spans="6:43">
      <c r="F150" s="14"/>
      <c r="G150" s="14"/>
      <c r="H150" s="161"/>
      <c r="I150" s="161"/>
      <c r="J150" s="161"/>
      <c r="K150" s="161"/>
      <c r="N150" s="3"/>
      <c r="O150" s="3"/>
      <c r="P150" s="57"/>
      <c r="Q150" s="57"/>
      <c r="R150" s="16"/>
      <c r="S150" s="16"/>
      <c r="T150" s="3"/>
      <c r="U150" s="3"/>
      <c r="V150" s="16"/>
      <c r="X150" s="3"/>
      <c r="Y150" s="59"/>
      <c r="Z150" s="59"/>
      <c r="AB150" s="1"/>
      <c r="AC150" s="1"/>
      <c r="AD150" s="57"/>
      <c r="AE150" s="57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4"/>
    </row>
    <row r="151" spans="6:43">
      <c r="F151" s="14"/>
      <c r="G151" s="14"/>
      <c r="H151" s="161"/>
      <c r="I151" s="161"/>
      <c r="J151" s="161"/>
      <c r="K151" s="161"/>
      <c r="N151" s="3"/>
      <c r="O151" s="3"/>
      <c r="P151" s="57"/>
      <c r="Q151" s="57"/>
      <c r="R151" s="16"/>
      <c r="S151" s="16"/>
      <c r="T151" s="3"/>
      <c r="U151" s="3"/>
      <c r="V151" s="16"/>
      <c r="X151" s="3"/>
      <c r="Y151" s="59"/>
      <c r="Z151" s="59"/>
      <c r="AB151" s="1"/>
      <c r="AC151" s="1"/>
      <c r="AD151" s="57"/>
      <c r="AE151" s="57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4"/>
    </row>
    <row r="152" spans="6:43">
      <c r="F152" s="14"/>
      <c r="G152" s="14"/>
      <c r="H152" s="161"/>
      <c r="I152" s="161"/>
      <c r="J152" s="161"/>
      <c r="K152" s="161"/>
      <c r="N152" s="3"/>
      <c r="O152" s="3"/>
      <c r="P152" s="57"/>
      <c r="Q152" s="57"/>
      <c r="R152" s="16"/>
      <c r="S152" s="16"/>
      <c r="T152" s="3"/>
      <c r="U152" s="3"/>
      <c r="V152" s="16"/>
      <c r="X152" s="3"/>
      <c r="Y152" s="59"/>
      <c r="Z152" s="59"/>
      <c r="AB152" s="1"/>
      <c r="AC152" s="1"/>
      <c r="AD152" s="57"/>
      <c r="AE152" s="57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4"/>
    </row>
    <row r="153" spans="6:43">
      <c r="F153" s="14"/>
      <c r="G153" s="14"/>
      <c r="H153" s="161"/>
      <c r="I153" s="161"/>
      <c r="J153" s="161"/>
      <c r="K153" s="161"/>
      <c r="N153" s="3"/>
      <c r="O153" s="3"/>
      <c r="P153" s="57"/>
      <c r="Q153" s="57"/>
      <c r="R153" s="16"/>
      <c r="S153" s="16"/>
      <c r="T153" s="3"/>
      <c r="U153" s="3"/>
      <c r="V153" s="16"/>
      <c r="X153" s="3"/>
      <c r="Y153" s="59"/>
      <c r="Z153" s="59"/>
      <c r="AB153" s="1"/>
      <c r="AC153" s="1"/>
      <c r="AD153" s="57"/>
      <c r="AE153" s="57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4"/>
    </row>
    <row r="154" spans="6:43">
      <c r="F154" s="14"/>
      <c r="G154" s="14"/>
      <c r="H154" s="161"/>
      <c r="I154" s="161"/>
      <c r="J154" s="161"/>
      <c r="K154" s="161"/>
      <c r="N154" s="3"/>
      <c r="O154" s="3"/>
      <c r="P154" s="57"/>
      <c r="Q154" s="57"/>
      <c r="R154" s="16"/>
      <c r="S154" s="16"/>
      <c r="T154" s="3"/>
      <c r="U154" s="3"/>
      <c r="V154" s="16"/>
      <c r="X154" s="3"/>
      <c r="Y154" s="59"/>
      <c r="Z154" s="59"/>
      <c r="AB154" s="1"/>
      <c r="AC154" s="1"/>
      <c r="AD154" s="57"/>
      <c r="AE154" s="57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4"/>
    </row>
    <row r="155" spans="6:43">
      <c r="F155" s="14"/>
      <c r="G155" s="14"/>
      <c r="H155" s="161"/>
      <c r="I155" s="161"/>
      <c r="J155" s="161"/>
      <c r="K155" s="161"/>
      <c r="N155" s="3"/>
      <c r="O155" s="3"/>
      <c r="P155" s="57"/>
      <c r="Q155" s="57"/>
      <c r="R155" s="16"/>
      <c r="S155" s="16"/>
      <c r="T155" s="3"/>
      <c r="U155" s="3"/>
      <c r="V155" s="16"/>
      <c r="X155" s="3"/>
      <c r="Y155" s="59"/>
      <c r="Z155" s="59"/>
      <c r="AB155" s="1"/>
      <c r="AC155" s="1"/>
      <c r="AD155" s="57"/>
      <c r="AE155" s="57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4"/>
    </row>
    <row r="156" spans="6:43">
      <c r="F156" s="14"/>
      <c r="G156" s="14"/>
      <c r="H156" s="161"/>
      <c r="I156" s="161"/>
      <c r="J156" s="161"/>
      <c r="K156" s="161"/>
      <c r="N156" s="3"/>
      <c r="O156" s="3"/>
      <c r="P156" s="57"/>
      <c r="Q156" s="57"/>
      <c r="R156" s="16"/>
      <c r="S156" s="16"/>
      <c r="T156" s="3"/>
      <c r="U156" s="3"/>
      <c r="V156" s="16"/>
      <c r="X156" s="3"/>
      <c r="Y156" s="59"/>
      <c r="Z156" s="59"/>
      <c r="AB156" s="1"/>
      <c r="AC156" s="1"/>
      <c r="AD156" s="57"/>
      <c r="AE156" s="57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4"/>
    </row>
    <row r="157" spans="6:43">
      <c r="F157" s="14"/>
      <c r="G157" s="14"/>
      <c r="H157" s="161"/>
      <c r="I157" s="161"/>
      <c r="J157" s="161"/>
      <c r="K157" s="161"/>
      <c r="N157" s="3"/>
      <c r="O157" s="3"/>
      <c r="P157" s="57"/>
      <c r="Q157" s="57"/>
      <c r="R157" s="16"/>
      <c r="S157" s="16"/>
      <c r="T157" s="3"/>
      <c r="U157" s="3"/>
      <c r="V157" s="16"/>
      <c r="X157" s="3"/>
      <c r="Y157" s="59"/>
      <c r="Z157" s="59"/>
      <c r="AB157" s="1"/>
      <c r="AC157" s="1"/>
      <c r="AD157" s="57"/>
      <c r="AE157" s="57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4"/>
    </row>
    <row r="158" spans="6:43">
      <c r="F158" s="14"/>
      <c r="G158" s="14"/>
      <c r="H158" s="161"/>
      <c r="I158" s="161"/>
      <c r="J158" s="161"/>
      <c r="K158" s="161"/>
      <c r="N158" s="3"/>
      <c r="O158" s="3"/>
      <c r="P158" s="57"/>
      <c r="Q158" s="57"/>
      <c r="R158" s="16"/>
      <c r="S158" s="16"/>
      <c r="T158" s="3"/>
      <c r="U158" s="3"/>
      <c r="V158" s="16"/>
      <c r="X158" s="3"/>
      <c r="Y158" s="59"/>
      <c r="Z158" s="59"/>
      <c r="AB158" s="1"/>
      <c r="AC158" s="1"/>
      <c r="AD158" s="57"/>
      <c r="AE158" s="57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4"/>
    </row>
    <row r="159" spans="6:43">
      <c r="F159" s="14"/>
      <c r="G159" s="14"/>
      <c r="H159" s="161"/>
      <c r="I159" s="161"/>
      <c r="J159" s="161"/>
      <c r="K159" s="161"/>
      <c r="N159" s="3"/>
      <c r="O159" s="3"/>
      <c r="P159" s="57"/>
      <c r="Q159" s="57"/>
      <c r="R159" s="16"/>
      <c r="S159" s="16"/>
      <c r="T159" s="3"/>
      <c r="U159" s="3"/>
      <c r="V159" s="16"/>
      <c r="X159" s="3"/>
      <c r="Y159" s="59"/>
      <c r="Z159" s="59"/>
      <c r="AB159" s="1"/>
      <c r="AC159" s="1"/>
      <c r="AD159" s="57"/>
      <c r="AE159" s="57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4"/>
    </row>
    <row r="160" spans="6:43">
      <c r="F160" s="14"/>
      <c r="G160" s="14"/>
      <c r="H160" s="161"/>
      <c r="I160" s="161"/>
      <c r="J160" s="161"/>
      <c r="K160" s="161"/>
      <c r="L160" s="14"/>
      <c r="M160" s="14"/>
      <c r="N160" s="14"/>
      <c r="O160" s="14"/>
      <c r="P160" s="161"/>
      <c r="Q160" s="161"/>
      <c r="R160" s="75"/>
      <c r="S160" s="75"/>
      <c r="T160" s="14"/>
      <c r="U160" s="14"/>
      <c r="V160" s="75"/>
      <c r="W160" s="14"/>
      <c r="X160" s="14"/>
      <c r="Y160" s="14"/>
      <c r="Z160" s="14"/>
      <c r="AA160" s="75"/>
      <c r="AB160" s="1"/>
      <c r="AC160" s="1"/>
      <c r="AD160" s="57"/>
      <c r="AE160" s="57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4"/>
    </row>
    <row r="161" spans="6:43">
      <c r="F161" s="14"/>
      <c r="G161" s="14"/>
      <c r="H161" s="161"/>
      <c r="I161" s="161"/>
      <c r="J161" s="161"/>
      <c r="K161" s="161"/>
      <c r="L161" s="14"/>
      <c r="M161" s="14"/>
      <c r="N161" s="14"/>
      <c r="O161" s="14"/>
      <c r="P161" s="161"/>
      <c r="Q161" s="161"/>
      <c r="R161" s="75"/>
      <c r="S161" s="75"/>
      <c r="T161" s="14"/>
      <c r="U161" s="14"/>
      <c r="V161" s="75"/>
      <c r="W161" s="14"/>
      <c r="X161" s="14"/>
      <c r="Y161" s="14"/>
      <c r="Z161" s="14"/>
      <c r="AA161" s="75"/>
      <c r="AB161" s="1"/>
      <c r="AC161" s="1"/>
      <c r="AD161" s="57"/>
      <c r="AE161" s="57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4"/>
    </row>
    <row r="162" spans="6:43">
      <c r="F162" s="14"/>
      <c r="G162" s="14"/>
      <c r="H162" s="161"/>
      <c r="I162" s="161"/>
      <c r="J162" s="161"/>
      <c r="K162" s="161"/>
      <c r="L162" s="14"/>
      <c r="M162" s="14"/>
      <c r="N162" s="14"/>
      <c r="O162" s="14"/>
      <c r="P162" s="161"/>
      <c r="Q162" s="161"/>
      <c r="R162" s="75"/>
      <c r="S162" s="75"/>
      <c r="T162" s="14"/>
      <c r="U162" s="14"/>
      <c r="V162" s="75"/>
      <c r="W162" s="14"/>
      <c r="X162" s="14"/>
      <c r="Y162" s="14"/>
      <c r="Z162" s="14"/>
      <c r="AA162" s="75"/>
      <c r="AB162" s="1"/>
      <c r="AC162" s="1"/>
      <c r="AD162" s="57"/>
      <c r="AE162" s="57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4"/>
    </row>
    <row r="163" spans="6:43">
      <c r="F163" s="14"/>
      <c r="G163" s="14"/>
      <c r="H163" s="161"/>
      <c r="I163" s="161"/>
      <c r="J163" s="161"/>
      <c r="K163" s="161"/>
      <c r="L163" s="14"/>
      <c r="M163" s="14"/>
      <c r="N163" s="14"/>
      <c r="O163" s="14"/>
      <c r="P163" s="161"/>
      <c r="Q163" s="161"/>
      <c r="R163" s="75"/>
      <c r="S163" s="75"/>
      <c r="T163" s="14"/>
      <c r="U163" s="14"/>
      <c r="V163" s="75"/>
      <c r="W163" s="14"/>
      <c r="X163" s="14"/>
      <c r="Y163" s="14"/>
      <c r="Z163" s="14"/>
      <c r="AA163" s="75"/>
      <c r="AB163" s="1"/>
      <c r="AC163" s="1"/>
      <c r="AD163" s="57"/>
      <c r="AE163" s="57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4"/>
    </row>
    <row r="164" spans="6:43">
      <c r="F164" s="14"/>
      <c r="G164" s="14"/>
      <c r="H164" s="161"/>
      <c r="I164" s="161"/>
      <c r="J164" s="161"/>
      <c r="K164" s="161"/>
      <c r="L164" s="14"/>
      <c r="M164" s="14"/>
      <c r="N164" s="14"/>
      <c r="O164" s="14"/>
      <c r="P164" s="161"/>
      <c r="Q164" s="161"/>
      <c r="R164" s="75"/>
      <c r="S164" s="75"/>
      <c r="T164" s="14"/>
      <c r="U164" s="14"/>
      <c r="V164" s="75"/>
      <c r="W164" s="14"/>
      <c r="X164" s="14"/>
      <c r="Y164" s="14"/>
      <c r="Z164" s="14"/>
      <c r="AA164" s="75"/>
      <c r="AB164" s="1"/>
      <c r="AC164" s="1"/>
      <c r="AD164" s="57"/>
      <c r="AE164" s="57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4"/>
    </row>
    <row r="165" spans="6:43">
      <c r="F165" s="14"/>
      <c r="G165" s="14"/>
      <c r="H165" s="161"/>
      <c r="I165" s="161"/>
      <c r="J165" s="161"/>
      <c r="K165" s="161"/>
      <c r="L165" s="14"/>
      <c r="M165" s="14"/>
      <c r="N165" s="14"/>
      <c r="O165" s="14"/>
      <c r="P165" s="161"/>
      <c r="Q165" s="161"/>
      <c r="R165" s="75"/>
      <c r="S165" s="75"/>
      <c r="T165" s="14"/>
      <c r="U165" s="14"/>
      <c r="V165" s="75"/>
      <c r="W165" s="14"/>
      <c r="X165" s="14"/>
      <c r="Y165" s="14"/>
      <c r="Z165" s="14"/>
      <c r="AA165" s="75"/>
      <c r="AB165" s="1"/>
      <c r="AC165" s="1"/>
      <c r="AD165" s="57"/>
      <c r="AE165" s="57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4"/>
    </row>
    <row r="166" spans="6:43">
      <c r="F166" s="14"/>
      <c r="G166" s="14"/>
      <c r="H166" s="161"/>
      <c r="I166" s="161"/>
      <c r="J166" s="161"/>
      <c r="K166" s="161"/>
      <c r="L166" s="14"/>
      <c r="M166" s="14"/>
      <c r="N166" s="14"/>
      <c r="O166" s="14"/>
      <c r="P166" s="161"/>
      <c r="Q166" s="161"/>
      <c r="R166" s="75"/>
      <c r="S166" s="75"/>
      <c r="T166" s="14"/>
      <c r="U166" s="14"/>
      <c r="V166" s="75"/>
      <c r="W166" s="14"/>
      <c r="X166" s="14"/>
      <c r="Y166" s="14"/>
      <c r="Z166" s="14"/>
      <c r="AA166" s="75"/>
      <c r="AB166" s="1"/>
      <c r="AC166" s="1"/>
      <c r="AD166" s="57"/>
      <c r="AE166" s="57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4"/>
    </row>
    <row r="167" spans="6:43">
      <c r="F167" s="14"/>
      <c r="G167" s="14"/>
      <c r="H167" s="161"/>
      <c r="I167" s="161"/>
      <c r="J167" s="161"/>
      <c r="K167" s="161"/>
      <c r="L167" s="14"/>
      <c r="M167" s="14"/>
      <c r="N167" s="14"/>
      <c r="O167" s="14"/>
      <c r="P167" s="161"/>
      <c r="Q167" s="161"/>
      <c r="R167" s="75"/>
      <c r="S167" s="75"/>
      <c r="T167" s="14"/>
      <c r="U167" s="14"/>
      <c r="V167" s="75"/>
      <c r="W167" s="14"/>
      <c r="X167" s="14"/>
      <c r="Y167" s="14"/>
      <c r="Z167" s="14"/>
      <c r="AA167" s="75"/>
      <c r="AB167" s="1"/>
      <c r="AC167" s="1"/>
      <c r="AD167" s="57"/>
      <c r="AE167" s="57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4"/>
    </row>
    <row r="168" spans="6:43">
      <c r="F168" s="14"/>
      <c r="G168" s="14"/>
      <c r="H168" s="161"/>
      <c r="I168" s="161"/>
      <c r="J168" s="161"/>
      <c r="K168" s="161"/>
      <c r="L168" s="14"/>
      <c r="M168" s="14"/>
      <c r="N168" s="14"/>
      <c r="O168" s="14"/>
      <c r="P168" s="161"/>
      <c r="Q168" s="161"/>
      <c r="R168" s="75"/>
      <c r="S168" s="75"/>
      <c r="T168" s="14"/>
      <c r="U168" s="14"/>
      <c r="V168" s="75"/>
      <c r="W168" s="14"/>
      <c r="X168" s="14"/>
      <c r="Y168" s="14"/>
      <c r="Z168" s="14"/>
      <c r="AA168" s="75"/>
      <c r="AB168" s="1"/>
      <c r="AC168" s="1"/>
      <c r="AD168" s="57"/>
      <c r="AE168" s="57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4"/>
    </row>
    <row r="169" spans="6:43">
      <c r="F169" s="14"/>
      <c r="G169" s="14"/>
      <c r="H169" s="161"/>
      <c r="I169" s="161"/>
      <c r="J169" s="161"/>
      <c r="K169" s="161"/>
      <c r="L169" s="14"/>
      <c r="M169" s="14"/>
      <c r="N169" s="14"/>
      <c r="O169" s="14"/>
      <c r="P169" s="161"/>
      <c r="Q169" s="161"/>
      <c r="R169" s="75"/>
      <c r="S169" s="75"/>
      <c r="T169" s="14"/>
      <c r="U169" s="14"/>
      <c r="V169" s="75"/>
      <c r="W169" s="14"/>
      <c r="X169" s="14"/>
      <c r="Y169" s="14"/>
      <c r="Z169" s="14"/>
      <c r="AA169" s="75"/>
      <c r="AB169" s="1"/>
      <c r="AC169" s="1"/>
      <c r="AD169" s="57"/>
      <c r="AE169" s="57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4"/>
    </row>
    <row r="170" spans="6:43">
      <c r="F170" s="14"/>
      <c r="G170" s="14"/>
      <c r="H170" s="161"/>
      <c r="I170" s="161"/>
      <c r="J170" s="161"/>
      <c r="K170" s="161"/>
      <c r="L170" s="14"/>
      <c r="M170" s="14"/>
      <c r="N170" s="14"/>
      <c r="O170" s="14"/>
      <c r="P170" s="161"/>
      <c r="Q170" s="161"/>
      <c r="R170" s="75"/>
      <c r="S170" s="75"/>
      <c r="T170" s="14"/>
      <c r="U170" s="14"/>
      <c r="V170" s="75"/>
      <c r="W170" s="14"/>
      <c r="X170" s="14"/>
      <c r="Y170" s="14"/>
      <c r="Z170" s="14"/>
      <c r="AA170" s="75"/>
      <c r="AB170" s="14"/>
      <c r="AC170" s="14"/>
      <c r="AD170" s="57"/>
      <c r="AE170" s="57"/>
      <c r="AF170" s="14"/>
      <c r="AG170" s="14"/>
      <c r="AH170" s="14"/>
      <c r="AI170" s="14"/>
      <c r="AJ170" s="14"/>
      <c r="AK170" s="14"/>
      <c r="AL170" s="14"/>
      <c r="AM170" s="14"/>
      <c r="AN170" s="1"/>
      <c r="AO170" s="1"/>
      <c r="AP170" s="1"/>
      <c r="AQ170" s="14"/>
    </row>
    <row r="171" spans="6:43">
      <c r="F171" s="14"/>
      <c r="G171" s="14"/>
      <c r="H171" s="161"/>
      <c r="I171" s="161"/>
      <c r="J171" s="161"/>
      <c r="K171" s="161"/>
      <c r="L171" s="14"/>
      <c r="M171" s="14"/>
      <c r="N171" s="14"/>
      <c r="O171" s="14"/>
      <c r="P171" s="161"/>
      <c r="Q171" s="161"/>
      <c r="R171" s="75"/>
      <c r="S171" s="75"/>
      <c r="T171" s="14"/>
      <c r="U171" s="14"/>
      <c r="V171" s="75"/>
      <c r="W171" s="14"/>
      <c r="X171" s="14"/>
      <c r="Y171" s="14"/>
      <c r="Z171" s="14"/>
      <c r="AA171" s="75"/>
      <c r="AB171" s="14"/>
      <c r="AC171" s="14"/>
      <c r="AD171" s="57"/>
      <c r="AE171" s="57"/>
      <c r="AF171" s="14"/>
      <c r="AG171" s="14"/>
      <c r="AH171" s="14"/>
      <c r="AI171" s="14"/>
      <c r="AJ171" s="14"/>
      <c r="AK171" s="14"/>
      <c r="AL171" s="14"/>
      <c r="AM171" s="14"/>
      <c r="AN171" s="1"/>
      <c r="AO171" s="1"/>
      <c r="AP171" s="1"/>
      <c r="AQ171" s="14"/>
    </row>
    <row r="172" spans="6:43">
      <c r="F172" s="14"/>
      <c r="G172" s="14"/>
      <c r="H172" s="161"/>
      <c r="I172" s="161"/>
      <c r="J172" s="161"/>
      <c r="K172" s="161"/>
      <c r="L172" s="14"/>
      <c r="M172" s="14"/>
      <c r="N172" s="14"/>
      <c r="O172" s="14"/>
      <c r="P172" s="161"/>
      <c r="Q172" s="161"/>
      <c r="R172" s="75"/>
      <c r="S172" s="75"/>
      <c r="T172" s="14"/>
      <c r="U172" s="14"/>
      <c r="V172" s="75"/>
      <c r="W172" s="14"/>
      <c r="X172" s="14"/>
      <c r="Y172" s="14"/>
      <c r="Z172" s="14"/>
      <c r="AA172" s="75"/>
      <c r="AB172" s="14"/>
      <c r="AC172" s="14"/>
      <c r="AD172" s="57"/>
      <c r="AE172" s="57"/>
      <c r="AF172" s="14"/>
      <c r="AG172" s="14"/>
      <c r="AH172" s="14"/>
      <c r="AI172" s="14"/>
      <c r="AJ172" s="14"/>
      <c r="AK172" s="14"/>
      <c r="AL172" s="14"/>
      <c r="AM172" s="14"/>
      <c r="AN172" s="1"/>
      <c r="AO172" s="1"/>
      <c r="AP172" s="1"/>
      <c r="AQ172" s="14"/>
    </row>
    <row r="173" spans="6:43">
      <c r="F173" s="14"/>
      <c r="G173" s="14"/>
      <c r="H173" s="161"/>
      <c r="I173" s="161"/>
      <c r="J173" s="161"/>
      <c r="K173" s="161"/>
      <c r="L173" s="14"/>
      <c r="M173" s="14"/>
      <c r="N173" s="14"/>
      <c r="O173" s="14"/>
      <c r="P173" s="161"/>
      <c r="Q173" s="161"/>
      <c r="R173" s="75"/>
      <c r="S173" s="75"/>
      <c r="T173" s="14"/>
      <c r="U173" s="14"/>
      <c r="V173" s="75"/>
      <c r="W173" s="14"/>
      <c r="X173" s="14"/>
      <c r="Y173" s="14"/>
      <c r="Z173" s="14"/>
      <c r="AA173" s="75"/>
      <c r="AB173" s="14"/>
      <c r="AC173" s="14"/>
      <c r="AD173" s="57"/>
      <c r="AE173" s="57"/>
      <c r="AF173" s="14"/>
      <c r="AG173" s="14"/>
      <c r="AH173" s="14"/>
      <c r="AI173" s="14"/>
      <c r="AJ173" s="14"/>
      <c r="AK173" s="14"/>
      <c r="AL173" s="14"/>
      <c r="AM173" s="14"/>
      <c r="AN173" s="1"/>
      <c r="AO173" s="1"/>
      <c r="AP173" s="1"/>
      <c r="AQ173" s="14"/>
    </row>
    <row r="174" spans="6:43">
      <c r="F174" s="14"/>
      <c r="G174" s="14"/>
      <c r="H174" s="161"/>
      <c r="I174" s="161"/>
      <c r="J174" s="161"/>
      <c r="K174" s="161"/>
      <c r="L174" s="14"/>
      <c r="M174" s="14"/>
      <c r="N174" s="14"/>
      <c r="O174" s="14"/>
      <c r="P174" s="161"/>
      <c r="Q174" s="161"/>
      <c r="R174" s="75"/>
      <c r="S174" s="75"/>
      <c r="T174" s="14"/>
      <c r="U174" s="14"/>
      <c r="V174" s="75"/>
      <c r="W174" s="14"/>
      <c r="X174" s="14"/>
      <c r="Y174" s="14"/>
      <c r="Z174" s="14"/>
      <c r="AA174" s="75"/>
      <c r="AB174" s="14"/>
      <c r="AC174" s="14"/>
      <c r="AD174" s="57"/>
      <c r="AE174" s="57"/>
      <c r="AF174" s="14"/>
      <c r="AG174" s="14"/>
      <c r="AH174" s="14"/>
      <c r="AI174" s="14"/>
      <c r="AJ174" s="14"/>
      <c r="AK174" s="14"/>
      <c r="AL174" s="14"/>
      <c r="AM174" s="14"/>
      <c r="AN174" s="1"/>
      <c r="AO174" s="1"/>
      <c r="AP174" s="1"/>
      <c r="AQ174" s="14"/>
    </row>
    <row r="175" spans="6:43">
      <c r="F175" s="14"/>
      <c r="G175" s="14"/>
      <c r="H175" s="161"/>
      <c r="I175" s="161"/>
      <c r="J175" s="161"/>
      <c r="K175" s="161"/>
      <c r="L175" s="14"/>
      <c r="M175" s="14"/>
      <c r="N175" s="14"/>
      <c r="O175" s="14"/>
      <c r="P175" s="161"/>
      <c r="Q175" s="161"/>
      <c r="R175" s="75"/>
      <c r="S175" s="75"/>
      <c r="T175" s="14"/>
      <c r="U175" s="14"/>
      <c r="V175" s="75"/>
      <c r="W175" s="14"/>
      <c r="X175" s="14"/>
      <c r="Y175" s="14"/>
      <c r="Z175" s="14"/>
      <c r="AA175" s="75"/>
      <c r="AB175" s="14"/>
      <c r="AC175" s="14"/>
      <c r="AD175" s="57"/>
      <c r="AE175" s="57"/>
      <c r="AF175" s="14"/>
      <c r="AG175" s="14"/>
      <c r="AH175" s="14"/>
      <c r="AI175" s="14"/>
      <c r="AJ175" s="14"/>
      <c r="AK175" s="14"/>
      <c r="AL175" s="14"/>
      <c r="AM175" s="14"/>
      <c r="AN175" s="1"/>
      <c r="AO175" s="1"/>
      <c r="AP175" s="1"/>
      <c r="AQ175" s="14"/>
    </row>
    <row r="176" spans="6:43">
      <c r="F176" s="14"/>
      <c r="G176" s="14"/>
      <c r="H176" s="161"/>
      <c r="I176" s="161"/>
      <c r="J176" s="161"/>
      <c r="K176" s="161"/>
      <c r="L176" s="14"/>
      <c r="M176" s="14"/>
      <c r="N176" s="14"/>
      <c r="O176" s="14"/>
      <c r="P176" s="161"/>
      <c r="Q176" s="161"/>
      <c r="R176" s="75"/>
      <c r="S176" s="75"/>
      <c r="T176" s="14"/>
      <c r="U176" s="14"/>
      <c r="V176" s="75"/>
      <c r="W176" s="14"/>
      <c r="X176" s="14"/>
      <c r="Y176" s="14"/>
      <c r="Z176" s="14"/>
      <c r="AA176" s="75"/>
      <c r="AB176" s="14"/>
      <c r="AC176" s="14"/>
      <c r="AD176" s="57"/>
      <c r="AE176" s="57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"/>
      <c r="AQ176" s="14"/>
    </row>
    <row r="177" spans="6:43">
      <c r="F177" s="14"/>
      <c r="G177" s="14"/>
      <c r="H177" s="161"/>
      <c r="I177" s="161"/>
      <c r="J177" s="161"/>
      <c r="K177" s="161"/>
      <c r="L177" s="14"/>
      <c r="M177" s="14"/>
      <c r="N177" s="14"/>
      <c r="O177" s="14"/>
      <c r="P177" s="161"/>
      <c r="Q177" s="161"/>
      <c r="R177" s="75"/>
      <c r="S177" s="75"/>
      <c r="T177" s="14"/>
      <c r="U177" s="14"/>
      <c r="V177" s="75"/>
      <c r="W177" s="14"/>
      <c r="X177" s="14"/>
      <c r="Y177" s="14"/>
      <c r="Z177" s="14"/>
      <c r="AA177" s="75"/>
      <c r="AB177" s="14"/>
      <c r="AC177" s="14"/>
      <c r="AD177" s="57"/>
      <c r="AE177" s="57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"/>
      <c r="AQ177" s="14"/>
    </row>
    <row r="178" spans="6:43">
      <c r="F178" s="14"/>
      <c r="G178" s="14"/>
      <c r="H178" s="161"/>
      <c r="I178" s="161"/>
      <c r="J178" s="161"/>
      <c r="K178" s="161"/>
      <c r="L178" s="14"/>
      <c r="M178" s="14"/>
      <c r="N178" s="14"/>
      <c r="O178" s="14"/>
      <c r="P178" s="161"/>
      <c r="Q178" s="161"/>
      <c r="R178" s="75"/>
      <c r="S178" s="75"/>
      <c r="T178" s="14"/>
      <c r="U178" s="14"/>
      <c r="V178" s="75"/>
      <c r="W178" s="14"/>
      <c r="X178" s="14"/>
      <c r="Y178" s="14"/>
      <c r="Z178" s="14"/>
      <c r="AA178" s="75"/>
      <c r="AB178" s="14"/>
      <c r="AC178" s="14"/>
      <c r="AD178" s="57"/>
      <c r="AE178" s="57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"/>
      <c r="AQ178" s="14"/>
    </row>
    <row r="179" spans="6:43">
      <c r="F179" s="14"/>
      <c r="G179" s="14"/>
      <c r="H179" s="161"/>
      <c r="I179" s="161"/>
      <c r="J179" s="161"/>
      <c r="K179" s="161"/>
      <c r="L179" s="14"/>
      <c r="M179" s="14"/>
      <c r="N179" s="14"/>
      <c r="O179" s="14"/>
      <c r="P179" s="161"/>
      <c r="Q179" s="161"/>
      <c r="R179" s="75"/>
      <c r="S179" s="75"/>
      <c r="T179" s="14"/>
      <c r="U179" s="14"/>
      <c r="V179" s="75"/>
      <c r="W179" s="14"/>
      <c r="X179" s="14"/>
      <c r="Y179" s="14"/>
      <c r="Z179" s="14"/>
      <c r="AA179" s="75"/>
      <c r="AB179" s="14"/>
      <c r="AC179" s="14"/>
      <c r="AD179" s="57"/>
      <c r="AE179" s="57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"/>
      <c r="AQ179" s="14"/>
    </row>
    <row r="180" spans="6:43">
      <c r="F180" s="14"/>
      <c r="G180" s="14"/>
      <c r="H180" s="161"/>
      <c r="I180" s="161"/>
      <c r="J180" s="161"/>
      <c r="K180" s="161"/>
      <c r="L180" s="14"/>
      <c r="M180" s="14"/>
      <c r="N180" s="14"/>
      <c r="O180" s="14"/>
      <c r="P180" s="161"/>
      <c r="Q180" s="161"/>
      <c r="R180" s="75"/>
      <c r="S180" s="75"/>
      <c r="T180" s="14"/>
      <c r="U180" s="14"/>
      <c r="V180" s="75"/>
      <c r="W180" s="14"/>
      <c r="X180" s="14"/>
      <c r="Y180" s="14"/>
      <c r="Z180" s="14"/>
      <c r="AA180" s="75"/>
      <c r="AB180" s="14"/>
      <c r="AC180" s="14"/>
      <c r="AD180" s="57"/>
      <c r="AE180" s="57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"/>
      <c r="AQ180" s="14"/>
    </row>
    <row r="181" spans="6:43">
      <c r="F181" s="14"/>
      <c r="G181" s="14"/>
      <c r="H181" s="161"/>
      <c r="I181" s="161"/>
      <c r="J181" s="161"/>
      <c r="K181" s="161"/>
      <c r="L181" s="14"/>
      <c r="M181" s="14"/>
      <c r="N181" s="14"/>
      <c r="O181" s="14"/>
      <c r="P181" s="161"/>
      <c r="Q181" s="161"/>
      <c r="R181" s="75"/>
      <c r="S181" s="75"/>
      <c r="T181" s="14"/>
      <c r="U181" s="14"/>
      <c r="V181" s="75"/>
      <c r="W181" s="14"/>
      <c r="X181" s="14"/>
      <c r="Y181" s="14"/>
      <c r="Z181" s="14"/>
      <c r="AA181" s="75"/>
      <c r="AB181" s="14"/>
      <c r="AC181" s="14"/>
      <c r="AD181" s="57"/>
      <c r="AE181" s="57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"/>
      <c r="AQ181" s="14"/>
    </row>
    <row r="182" spans="6:43">
      <c r="F182" s="14"/>
      <c r="G182" s="14"/>
      <c r="H182" s="161"/>
      <c r="I182" s="161"/>
      <c r="J182" s="161"/>
      <c r="K182" s="161"/>
      <c r="L182" s="14"/>
      <c r="M182" s="14"/>
      <c r="N182" s="14"/>
      <c r="O182" s="14"/>
      <c r="P182" s="161"/>
      <c r="Q182" s="161"/>
      <c r="R182" s="75"/>
      <c r="S182" s="75"/>
      <c r="T182" s="14"/>
      <c r="U182" s="14"/>
      <c r="V182" s="75"/>
      <c r="W182" s="14"/>
      <c r="X182" s="14"/>
      <c r="Y182" s="14"/>
      <c r="Z182" s="14"/>
      <c r="AA182" s="75"/>
      <c r="AB182" s="14"/>
      <c r="AC182" s="14"/>
      <c r="AD182" s="57"/>
      <c r="AE182" s="57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</row>
    <row r="183" spans="6:43">
      <c r="F183" s="14"/>
      <c r="G183" s="14"/>
      <c r="H183" s="161"/>
      <c r="I183" s="161"/>
      <c r="J183" s="161"/>
      <c r="K183" s="161"/>
      <c r="L183" s="14"/>
      <c r="M183" s="14"/>
      <c r="N183" s="14"/>
      <c r="O183" s="14"/>
      <c r="P183" s="161"/>
      <c r="Q183" s="161"/>
      <c r="R183" s="75"/>
      <c r="S183" s="75"/>
      <c r="T183" s="14"/>
      <c r="U183" s="14"/>
      <c r="V183" s="75"/>
      <c r="W183" s="14"/>
      <c r="X183" s="14"/>
      <c r="Y183" s="14"/>
      <c r="Z183" s="14"/>
      <c r="AA183" s="75"/>
      <c r="AB183" s="14"/>
      <c r="AC183" s="14"/>
      <c r="AD183" s="57"/>
      <c r="AE183" s="57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</row>
    <row r="184" spans="6:43">
      <c r="F184" s="14"/>
      <c r="G184" s="14"/>
      <c r="H184" s="161"/>
      <c r="I184" s="161"/>
      <c r="J184" s="161"/>
      <c r="K184" s="161"/>
      <c r="L184" s="14"/>
      <c r="M184" s="14"/>
      <c r="N184" s="14"/>
      <c r="O184" s="14"/>
      <c r="P184" s="161"/>
      <c r="Q184" s="161"/>
      <c r="R184" s="75"/>
      <c r="S184" s="75"/>
      <c r="T184" s="14"/>
      <c r="U184" s="14"/>
      <c r="V184" s="75"/>
      <c r="W184" s="14"/>
      <c r="X184" s="14"/>
      <c r="Y184" s="14"/>
      <c r="Z184" s="14"/>
      <c r="AA184" s="75"/>
      <c r="AB184" s="14"/>
      <c r="AC184" s="14"/>
      <c r="AD184" s="57"/>
      <c r="AE184" s="57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</row>
    <row r="185" spans="6:43">
      <c r="F185" s="14"/>
      <c r="G185" s="14"/>
      <c r="H185" s="161"/>
      <c r="I185" s="161"/>
      <c r="J185" s="161"/>
      <c r="K185" s="161"/>
      <c r="L185" s="14"/>
      <c r="M185" s="14"/>
      <c r="N185" s="14"/>
      <c r="O185" s="14"/>
      <c r="P185" s="161"/>
      <c r="Q185" s="161"/>
      <c r="R185" s="75"/>
      <c r="S185" s="75"/>
      <c r="T185" s="14"/>
      <c r="U185" s="14"/>
      <c r="V185" s="75"/>
      <c r="W185" s="14"/>
      <c r="X185" s="14"/>
      <c r="Y185" s="14"/>
      <c r="Z185" s="14"/>
      <c r="AA185" s="75"/>
      <c r="AB185" s="14"/>
      <c r="AC185" s="14"/>
      <c r="AD185" s="57"/>
      <c r="AE185" s="57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</row>
    <row r="186" spans="6:43">
      <c r="F186" s="14"/>
      <c r="G186" s="14"/>
      <c r="H186" s="161"/>
      <c r="I186" s="161"/>
      <c r="J186" s="161"/>
      <c r="K186" s="161"/>
      <c r="L186" s="14"/>
      <c r="M186" s="14"/>
      <c r="N186" s="14"/>
      <c r="O186" s="14"/>
      <c r="P186" s="161"/>
      <c r="Q186" s="161"/>
      <c r="R186" s="75"/>
      <c r="S186" s="75"/>
      <c r="T186" s="14"/>
      <c r="U186" s="14"/>
      <c r="V186" s="75"/>
      <c r="W186" s="14"/>
      <c r="X186" s="14"/>
      <c r="Y186" s="14"/>
      <c r="Z186" s="14"/>
      <c r="AA186" s="75"/>
      <c r="AB186" s="14"/>
      <c r="AC186" s="14"/>
      <c r="AD186" s="57"/>
      <c r="AE186" s="57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</row>
    <row r="187" spans="6:43">
      <c r="F187" s="14"/>
      <c r="G187" s="14"/>
      <c r="H187" s="161"/>
      <c r="I187" s="161"/>
      <c r="J187" s="161"/>
      <c r="K187" s="161"/>
      <c r="L187" s="14"/>
      <c r="M187" s="14"/>
      <c r="N187" s="14"/>
      <c r="O187" s="14"/>
      <c r="P187" s="161"/>
      <c r="Q187" s="161"/>
      <c r="R187" s="75"/>
      <c r="S187" s="75"/>
      <c r="T187" s="14"/>
      <c r="U187" s="14"/>
      <c r="V187" s="75"/>
      <c r="W187" s="14"/>
      <c r="X187" s="14"/>
      <c r="Y187" s="14"/>
      <c r="Z187" s="14"/>
      <c r="AA187" s="75"/>
      <c r="AB187" s="14"/>
      <c r="AC187" s="14"/>
      <c r="AD187" s="57"/>
      <c r="AE187" s="57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</row>
    <row r="188" spans="6:43">
      <c r="F188" s="14"/>
      <c r="G188" s="14"/>
      <c r="H188" s="161"/>
      <c r="I188" s="161"/>
      <c r="J188" s="161"/>
      <c r="K188" s="161"/>
      <c r="L188" s="14"/>
      <c r="M188" s="14"/>
      <c r="N188" s="14"/>
      <c r="O188" s="14"/>
      <c r="P188" s="161"/>
      <c r="Q188" s="161"/>
      <c r="R188" s="75"/>
      <c r="S188" s="75"/>
      <c r="T188" s="14"/>
      <c r="U188" s="14"/>
      <c r="V188" s="75"/>
      <c r="W188" s="14"/>
      <c r="X188" s="14"/>
      <c r="Y188" s="14"/>
      <c r="Z188" s="14"/>
      <c r="AA188" s="75"/>
      <c r="AB188" s="14"/>
      <c r="AC188" s="14"/>
      <c r="AD188" s="57"/>
      <c r="AE188" s="57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</row>
    <row r="189" spans="6:43">
      <c r="F189" s="14"/>
      <c r="G189" s="14"/>
      <c r="H189" s="161"/>
      <c r="I189" s="161"/>
      <c r="J189" s="161"/>
      <c r="K189" s="161"/>
      <c r="L189" s="14"/>
      <c r="M189" s="14"/>
      <c r="N189" s="14"/>
      <c r="O189" s="14"/>
      <c r="P189" s="161"/>
      <c r="Q189" s="161"/>
      <c r="R189" s="75"/>
      <c r="S189" s="75"/>
      <c r="T189" s="14"/>
      <c r="U189" s="14"/>
      <c r="V189" s="75"/>
      <c r="W189" s="14"/>
      <c r="X189" s="14"/>
      <c r="Y189" s="14"/>
      <c r="Z189" s="14"/>
      <c r="AA189" s="75"/>
      <c r="AB189" s="14"/>
      <c r="AC189" s="14"/>
      <c r="AD189" s="57"/>
      <c r="AE189" s="57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</row>
    <row r="190" spans="6:43">
      <c r="F190" s="14"/>
      <c r="G190" s="14"/>
      <c r="H190" s="161"/>
      <c r="I190" s="161"/>
      <c r="J190" s="161"/>
      <c r="K190" s="161"/>
      <c r="L190" s="14"/>
      <c r="M190" s="14"/>
      <c r="N190" s="14"/>
      <c r="O190" s="14"/>
      <c r="P190" s="161"/>
      <c r="Q190" s="161"/>
      <c r="R190" s="75"/>
      <c r="S190" s="75"/>
      <c r="T190" s="14"/>
      <c r="U190" s="14"/>
      <c r="V190" s="75"/>
      <c r="W190" s="14"/>
      <c r="X190" s="14"/>
      <c r="Y190" s="14"/>
      <c r="Z190" s="14"/>
      <c r="AA190" s="75"/>
      <c r="AB190" s="14"/>
      <c r="AC190" s="14"/>
      <c r="AD190" s="57"/>
      <c r="AE190" s="57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</row>
    <row r="191" spans="6:43">
      <c r="F191" s="14"/>
      <c r="G191" s="14"/>
      <c r="H191" s="161"/>
      <c r="I191" s="161"/>
      <c r="J191" s="161"/>
      <c r="K191" s="161"/>
      <c r="L191" s="14"/>
      <c r="M191" s="14"/>
      <c r="N191" s="14"/>
      <c r="O191" s="14"/>
      <c r="P191" s="161"/>
      <c r="Q191" s="161"/>
      <c r="R191" s="75"/>
      <c r="S191" s="75"/>
      <c r="T191" s="14"/>
      <c r="U191" s="14"/>
      <c r="V191" s="75"/>
      <c r="W191" s="14"/>
      <c r="X191" s="14"/>
      <c r="Y191" s="14"/>
      <c r="Z191" s="14"/>
      <c r="AA191" s="75"/>
      <c r="AB191" s="14"/>
      <c r="AC191" s="14"/>
      <c r="AD191" s="57"/>
      <c r="AE191" s="57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</row>
    <row r="192" spans="6:43">
      <c r="F192" s="14"/>
      <c r="G192" s="14"/>
      <c r="H192" s="161"/>
      <c r="I192" s="161"/>
      <c r="J192" s="161"/>
      <c r="K192" s="161"/>
      <c r="L192" s="14"/>
      <c r="M192" s="14"/>
      <c r="N192" s="14"/>
      <c r="O192" s="14"/>
      <c r="P192" s="161"/>
      <c r="Q192" s="161"/>
      <c r="R192" s="75"/>
      <c r="S192" s="75"/>
      <c r="T192" s="14"/>
      <c r="U192" s="14"/>
      <c r="V192" s="75"/>
      <c r="W192" s="14"/>
      <c r="X192" s="14"/>
      <c r="Y192" s="14"/>
      <c r="Z192" s="14"/>
      <c r="AA192" s="75"/>
      <c r="AB192" s="14"/>
      <c r="AC192" s="14"/>
      <c r="AD192" s="57"/>
      <c r="AE192" s="57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</row>
    <row r="193" spans="6:43">
      <c r="F193" s="14"/>
      <c r="G193" s="14"/>
      <c r="H193" s="161"/>
      <c r="I193" s="161"/>
      <c r="J193" s="161"/>
      <c r="K193" s="161"/>
      <c r="L193" s="14"/>
      <c r="M193" s="14"/>
      <c r="N193" s="14"/>
      <c r="O193" s="14"/>
      <c r="P193" s="161"/>
      <c r="Q193" s="161"/>
      <c r="R193" s="75"/>
      <c r="S193" s="75"/>
      <c r="T193" s="14"/>
      <c r="U193" s="14"/>
      <c r="V193" s="75"/>
      <c r="W193" s="14"/>
      <c r="X193" s="14"/>
      <c r="Y193" s="14"/>
      <c r="Z193" s="14"/>
      <c r="AA193" s="75"/>
      <c r="AB193" s="14"/>
      <c r="AC193" s="14"/>
      <c r="AD193" s="57"/>
      <c r="AE193" s="57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</row>
    <row r="194" spans="6:43">
      <c r="F194" s="14"/>
      <c r="G194" s="14"/>
      <c r="H194" s="161"/>
      <c r="I194" s="161"/>
      <c r="J194" s="161"/>
      <c r="K194" s="161"/>
      <c r="L194" s="14"/>
      <c r="M194" s="14"/>
      <c r="N194" s="14"/>
      <c r="O194" s="14"/>
      <c r="P194" s="161"/>
      <c r="Q194" s="161"/>
      <c r="R194" s="75"/>
      <c r="S194" s="75"/>
      <c r="T194" s="14"/>
      <c r="U194" s="14"/>
      <c r="V194" s="75"/>
      <c r="W194" s="14"/>
      <c r="X194" s="14"/>
      <c r="Y194" s="14"/>
      <c r="Z194" s="14"/>
      <c r="AA194" s="75"/>
      <c r="AB194" s="14"/>
      <c r="AC194" s="14"/>
      <c r="AD194" s="57"/>
      <c r="AE194" s="57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</row>
    <row r="195" spans="6:43">
      <c r="F195" s="14"/>
      <c r="G195" s="14"/>
      <c r="H195" s="161"/>
      <c r="I195" s="161"/>
      <c r="J195" s="161"/>
      <c r="K195" s="161"/>
      <c r="L195" s="14"/>
      <c r="M195" s="14"/>
      <c r="N195" s="14"/>
      <c r="O195" s="14"/>
      <c r="P195" s="161"/>
      <c r="Q195" s="161"/>
      <c r="R195" s="75"/>
      <c r="S195" s="75"/>
      <c r="T195" s="14"/>
      <c r="U195" s="14"/>
      <c r="V195" s="75"/>
      <c r="W195" s="14"/>
      <c r="X195" s="14"/>
      <c r="Y195" s="14"/>
      <c r="Z195" s="14"/>
      <c r="AA195" s="75"/>
      <c r="AB195" s="14"/>
      <c r="AC195" s="14"/>
      <c r="AD195" s="57"/>
      <c r="AE195" s="57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</row>
    <row r="196" spans="6:43">
      <c r="F196" s="14"/>
      <c r="G196" s="14"/>
      <c r="H196" s="161"/>
      <c r="I196" s="161"/>
      <c r="J196" s="161"/>
      <c r="K196" s="161"/>
      <c r="L196" s="14"/>
      <c r="M196" s="14"/>
      <c r="N196" s="14"/>
      <c r="O196" s="14"/>
      <c r="P196" s="161"/>
      <c r="Q196" s="161"/>
      <c r="R196" s="75"/>
      <c r="S196" s="75"/>
      <c r="T196" s="14"/>
      <c r="U196" s="14"/>
      <c r="V196" s="75"/>
      <c r="W196" s="14"/>
      <c r="X196" s="14"/>
      <c r="Y196" s="14"/>
      <c r="Z196" s="14"/>
      <c r="AA196" s="75"/>
      <c r="AB196" s="14"/>
      <c r="AC196" s="14"/>
      <c r="AD196" s="57"/>
      <c r="AE196" s="57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</row>
    <row r="197" spans="6:43">
      <c r="F197" s="14"/>
      <c r="G197" s="14"/>
      <c r="H197" s="161"/>
      <c r="I197" s="161"/>
      <c r="J197" s="161"/>
      <c r="K197" s="161"/>
      <c r="L197" s="14"/>
      <c r="M197" s="14"/>
      <c r="N197" s="14"/>
      <c r="O197" s="14"/>
      <c r="P197" s="161"/>
      <c r="Q197" s="161"/>
      <c r="R197" s="75"/>
      <c r="S197" s="75"/>
      <c r="T197" s="14"/>
      <c r="U197" s="14"/>
      <c r="V197" s="75"/>
      <c r="W197" s="14"/>
      <c r="X197" s="14"/>
      <c r="Y197" s="14"/>
      <c r="Z197" s="14"/>
      <c r="AA197" s="75"/>
      <c r="AB197" s="14"/>
      <c r="AC197" s="14"/>
      <c r="AD197" s="57"/>
      <c r="AE197" s="57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</row>
    <row r="198" spans="6:43">
      <c r="F198" s="14"/>
      <c r="G198" s="14"/>
      <c r="H198" s="161"/>
      <c r="I198" s="161"/>
      <c r="J198" s="161"/>
      <c r="K198" s="161"/>
      <c r="L198" s="14"/>
      <c r="M198" s="14"/>
      <c r="N198" s="14"/>
      <c r="O198" s="14"/>
      <c r="P198" s="161"/>
      <c r="Q198" s="161"/>
      <c r="R198" s="75"/>
      <c r="S198" s="75"/>
      <c r="T198" s="14"/>
      <c r="U198" s="14"/>
      <c r="V198" s="75"/>
      <c r="W198" s="14"/>
      <c r="X198" s="14"/>
      <c r="Y198" s="14"/>
      <c r="Z198" s="14"/>
      <c r="AA198" s="75"/>
      <c r="AB198" s="14"/>
      <c r="AC198" s="14"/>
      <c r="AD198" s="57"/>
      <c r="AE198" s="57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</row>
    <row r="199" spans="6:43">
      <c r="F199" s="14"/>
      <c r="G199" s="14"/>
      <c r="H199" s="161"/>
      <c r="I199" s="161"/>
      <c r="J199" s="161"/>
      <c r="K199" s="161"/>
      <c r="L199" s="14"/>
      <c r="M199" s="14"/>
      <c r="N199" s="14"/>
      <c r="O199" s="14"/>
      <c r="P199" s="161"/>
      <c r="Q199" s="161"/>
      <c r="R199" s="75"/>
      <c r="S199" s="75"/>
      <c r="T199" s="14"/>
      <c r="U199" s="14"/>
      <c r="V199" s="75"/>
      <c r="W199" s="14"/>
      <c r="X199" s="14"/>
      <c r="Y199" s="14"/>
      <c r="Z199" s="14"/>
      <c r="AA199" s="75"/>
      <c r="AB199" s="14"/>
      <c r="AC199" s="14"/>
      <c r="AD199" s="57"/>
      <c r="AE199" s="57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</row>
    <row r="200" spans="6:43">
      <c r="F200" s="14"/>
      <c r="G200" s="14"/>
      <c r="H200" s="161"/>
      <c r="I200" s="161"/>
      <c r="J200" s="161"/>
      <c r="K200" s="161"/>
      <c r="L200" s="14"/>
      <c r="M200" s="14"/>
      <c r="N200" s="14"/>
      <c r="O200" s="14"/>
      <c r="P200" s="161"/>
      <c r="Q200" s="161"/>
      <c r="R200" s="75"/>
      <c r="S200" s="75"/>
      <c r="T200" s="14"/>
      <c r="U200" s="14"/>
      <c r="V200" s="75"/>
      <c r="W200" s="14"/>
      <c r="X200" s="14"/>
      <c r="Y200" s="14"/>
      <c r="Z200" s="14"/>
      <c r="AA200" s="75"/>
      <c r="AB200" s="14"/>
      <c r="AC200" s="14"/>
      <c r="AD200" s="57"/>
      <c r="AE200" s="57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</row>
    <row r="201" spans="6:43">
      <c r="F201" s="14"/>
      <c r="G201" s="14"/>
      <c r="H201" s="161"/>
      <c r="I201" s="161"/>
      <c r="J201" s="161"/>
      <c r="K201" s="161"/>
      <c r="L201" s="14"/>
      <c r="M201" s="14"/>
      <c r="N201" s="14"/>
      <c r="O201" s="14"/>
      <c r="P201" s="161"/>
      <c r="Q201" s="161"/>
      <c r="R201" s="75"/>
      <c r="S201" s="75"/>
      <c r="T201" s="14"/>
      <c r="U201" s="14"/>
      <c r="V201" s="75"/>
      <c r="W201" s="14"/>
      <c r="X201" s="14"/>
      <c r="Y201" s="14"/>
      <c r="Z201" s="14"/>
      <c r="AA201" s="75"/>
      <c r="AB201" s="14"/>
      <c r="AC201" s="14"/>
      <c r="AD201" s="57"/>
      <c r="AE201" s="57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</row>
    <row r="202" spans="6:43">
      <c r="F202" s="14"/>
      <c r="G202" s="14"/>
      <c r="H202" s="161"/>
      <c r="I202" s="161"/>
      <c r="J202" s="161"/>
      <c r="K202" s="161"/>
      <c r="L202" s="14"/>
      <c r="M202" s="14"/>
      <c r="N202" s="14"/>
      <c r="O202" s="14"/>
      <c r="P202" s="161"/>
      <c r="Q202" s="161"/>
      <c r="R202" s="75"/>
      <c r="S202" s="75"/>
      <c r="T202" s="14"/>
      <c r="U202" s="14"/>
      <c r="V202" s="75"/>
      <c r="W202" s="14"/>
      <c r="X202" s="14"/>
      <c r="Y202" s="14"/>
      <c r="Z202" s="14"/>
      <c r="AA202" s="75"/>
      <c r="AB202" s="14"/>
      <c r="AC202" s="14"/>
      <c r="AD202" s="57"/>
      <c r="AE202" s="57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</row>
    <row r="203" spans="6:43">
      <c r="F203" s="14"/>
      <c r="G203" s="14"/>
      <c r="H203" s="161"/>
      <c r="I203" s="161"/>
      <c r="J203" s="161"/>
      <c r="K203" s="161"/>
      <c r="L203" s="14"/>
      <c r="M203" s="14"/>
      <c r="N203" s="14"/>
      <c r="O203" s="14"/>
      <c r="P203" s="161"/>
      <c r="Q203" s="161"/>
      <c r="R203" s="75"/>
      <c r="S203" s="75"/>
      <c r="T203" s="14"/>
      <c r="U203" s="14"/>
      <c r="V203" s="75"/>
      <c r="W203" s="14"/>
      <c r="X203" s="14"/>
      <c r="Y203" s="14"/>
      <c r="Z203" s="14"/>
      <c r="AA203" s="75"/>
      <c r="AB203" s="14"/>
      <c r="AC203" s="14"/>
      <c r="AD203" s="57"/>
      <c r="AE203" s="57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</row>
    <row r="204" spans="6:43">
      <c r="F204" s="14"/>
      <c r="G204" s="14"/>
      <c r="H204" s="161"/>
      <c r="I204" s="161"/>
      <c r="J204" s="161"/>
      <c r="K204" s="161"/>
      <c r="L204" s="14"/>
      <c r="M204" s="14"/>
      <c r="N204" s="14"/>
      <c r="O204" s="14"/>
      <c r="P204" s="161"/>
      <c r="Q204" s="161"/>
      <c r="R204" s="75"/>
      <c r="S204" s="75"/>
      <c r="T204" s="14"/>
      <c r="U204" s="14"/>
      <c r="V204" s="75"/>
      <c r="W204" s="14"/>
      <c r="X204" s="14"/>
      <c r="Y204" s="14"/>
      <c r="Z204" s="14"/>
      <c r="AA204" s="75"/>
      <c r="AB204" s="14"/>
      <c r="AC204" s="14"/>
      <c r="AD204" s="57"/>
      <c r="AE204" s="57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</row>
    <row r="205" spans="6:43">
      <c r="F205" s="14"/>
      <c r="G205" s="14"/>
      <c r="H205" s="161"/>
      <c r="I205" s="161"/>
      <c r="J205" s="161"/>
      <c r="K205" s="161"/>
      <c r="L205" s="14"/>
      <c r="M205" s="14"/>
      <c r="N205" s="14"/>
      <c r="O205" s="14"/>
      <c r="P205" s="161"/>
      <c r="Q205" s="161"/>
      <c r="R205" s="75"/>
      <c r="S205" s="75"/>
      <c r="T205" s="14"/>
      <c r="U205" s="14"/>
      <c r="V205" s="75"/>
      <c r="W205" s="14"/>
      <c r="X205" s="14"/>
      <c r="Y205" s="14"/>
      <c r="Z205" s="14"/>
      <c r="AA205" s="75"/>
      <c r="AB205" s="14"/>
      <c r="AC205" s="14"/>
      <c r="AD205" s="57"/>
      <c r="AE205" s="57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</row>
    <row r="206" spans="6:43">
      <c r="F206" s="14"/>
      <c r="G206" s="14"/>
      <c r="H206" s="161"/>
      <c r="I206" s="161"/>
      <c r="J206" s="161"/>
      <c r="K206" s="161"/>
      <c r="L206" s="14"/>
      <c r="M206" s="14"/>
      <c r="N206" s="14"/>
      <c r="O206" s="14"/>
      <c r="P206" s="161"/>
      <c r="Q206" s="161"/>
      <c r="R206" s="75"/>
      <c r="S206" s="75"/>
      <c r="T206" s="14"/>
      <c r="U206" s="14"/>
      <c r="V206" s="75"/>
      <c r="W206" s="14"/>
      <c r="X206" s="14"/>
      <c r="Y206" s="14"/>
      <c r="Z206" s="14"/>
      <c r="AA206" s="75"/>
      <c r="AB206" s="14"/>
      <c r="AC206" s="14"/>
      <c r="AD206" s="57"/>
      <c r="AE206" s="57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</row>
    <row r="207" spans="6:43">
      <c r="F207" s="14"/>
      <c r="G207" s="14"/>
      <c r="H207" s="161"/>
      <c r="I207" s="161"/>
      <c r="J207" s="161"/>
      <c r="K207" s="161"/>
      <c r="L207" s="14"/>
      <c r="M207" s="14"/>
      <c r="N207" s="14"/>
      <c r="O207" s="14"/>
      <c r="P207" s="161"/>
      <c r="Q207" s="161"/>
      <c r="R207" s="75"/>
      <c r="S207" s="75"/>
      <c r="T207" s="14"/>
      <c r="U207" s="14"/>
      <c r="V207" s="75"/>
      <c r="W207" s="14"/>
      <c r="X207" s="14"/>
      <c r="Y207" s="14"/>
      <c r="Z207" s="14"/>
      <c r="AA207" s="75"/>
      <c r="AB207" s="14"/>
      <c r="AC207" s="14"/>
      <c r="AD207" s="57"/>
      <c r="AE207" s="57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</row>
    <row r="208" spans="6:43">
      <c r="F208" s="14"/>
      <c r="G208" s="14"/>
      <c r="H208" s="161"/>
      <c r="I208" s="161"/>
      <c r="J208" s="161"/>
      <c r="K208" s="161"/>
      <c r="L208" s="14"/>
      <c r="M208" s="14"/>
      <c r="N208" s="14"/>
      <c r="O208" s="14"/>
      <c r="P208" s="161"/>
      <c r="Q208" s="161"/>
      <c r="R208" s="75"/>
      <c r="S208" s="75"/>
      <c r="T208" s="14"/>
      <c r="U208" s="14"/>
      <c r="V208" s="75"/>
      <c r="W208" s="14"/>
      <c r="X208" s="14"/>
      <c r="Y208" s="14"/>
      <c r="Z208" s="14"/>
      <c r="AA208" s="75"/>
      <c r="AB208" s="14"/>
      <c r="AC208" s="14"/>
      <c r="AD208" s="57"/>
      <c r="AE208" s="57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</row>
    <row r="209" spans="6:43">
      <c r="F209" s="14"/>
      <c r="G209" s="14"/>
      <c r="H209" s="161"/>
      <c r="I209" s="161"/>
      <c r="J209" s="161"/>
      <c r="K209" s="161"/>
      <c r="L209" s="14"/>
      <c r="M209" s="14"/>
      <c r="N209" s="14"/>
      <c r="O209" s="14"/>
      <c r="P209" s="161"/>
      <c r="Q209" s="161"/>
      <c r="R209" s="75"/>
      <c r="S209" s="75"/>
      <c r="T209" s="14"/>
      <c r="U209" s="14"/>
      <c r="V209" s="75"/>
      <c r="W209" s="14"/>
      <c r="X209" s="14"/>
      <c r="Y209" s="14"/>
      <c r="Z209" s="14"/>
      <c r="AA209" s="75"/>
      <c r="AB209" s="14"/>
      <c r="AC209" s="14"/>
      <c r="AD209" s="57"/>
      <c r="AE209" s="57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</row>
    <row r="210" spans="6:43">
      <c r="F210" s="14"/>
      <c r="G210" s="14"/>
      <c r="H210" s="161"/>
      <c r="I210" s="161"/>
      <c r="J210" s="161"/>
      <c r="K210" s="161"/>
      <c r="L210" s="14"/>
      <c r="M210" s="14"/>
      <c r="N210" s="14"/>
      <c r="O210" s="14"/>
      <c r="P210" s="161"/>
      <c r="Q210" s="161"/>
      <c r="R210" s="75"/>
      <c r="S210" s="75"/>
      <c r="T210" s="14"/>
      <c r="U210" s="14"/>
      <c r="V210" s="75"/>
      <c r="W210" s="14"/>
      <c r="X210" s="14"/>
      <c r="Y210" s="14"/>
      <c r="Z210" s="14"/>
      <c r="AA210" s="75"/>
      <c r="AB210" s="14"/>
      <c r="AC210" s="14"/>
      <c r="AD210" s="57"/>
      <c r="AE210" s="57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</row>
    <row r="211" spans="6:43">
      <c r="F211" s="14"/>
      <c r="G211" s="14"/>
      <c r="H211" s="161"/>
      <c r="I211" s="161"/>
      <c r="J211" s="161"/>
      <c r="K211" s="161"/>
      <c r="L211" s="14"/>
      <c r="M211" s="14"/>
      <c r="N211" s="14"/>
      <c r="O211" s="14"/>
      <c r="P211" s="161"/>
      <c r="Q211" s="161"/>
      <c r="R211" s="75"/>
      <c r="S211" s="75"/>
      <c r="T211" s="14"/>
      <c r="U211" s="14"/>
      <c r="V211" s="75"/>
      <c r="W211" s="14"/>
      <c r="X211" s="14"/>
      <c r="Y211" s="14"/>
      <c r="Z211" s="14"/>
      <c r="AA211" s="75"/>
      <c r="AB211" s="14"/>
      <c r="AC211" s="14"/>
      <c r="AD211" s="57"/>
      <c r="AE211" s="57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</row>
    <row r="212" spans="6:43">
      <c r="F212" s="14"/>
      <c r="G212" s="14"/>
      <c r="H212" s="161"/>
      <c r="I212" s="161"/>
      <c r="J212" s="161"/>
      <c r="K212" s="161"/>
      <c r="L212" s="14"/>
      <c r="M212" s="14"/>
      <c r="N212" s="14"/>
      <c r="O212" s="14"/>
      <c r="P212" s="161"/>
      <c r="Q212" s="161"/>
      <c r="R212" s="75"/>
      <c r="S212" s="75"/>
      <c r="T212" s="14"/>
      <c r="U212" s="14"/>
      <c r="V212" s="75"/>
      <c r="W212" s="14"/>
      <c r="X212" s="14"/>
      <c r="Y212" s="14"/>
      <c r="Z212" s="14"/>
      <c r="AA212" s="75"/>
      <c r="AB212" s="14"/>
      <c r="AC212" s="14"/>
      <c r="AD212" s="57"/>
      <c r="AE212" s="57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</row>
    <row r="213" spans="6:43">
      <c r="F213" s="14"/>
      <c r="G213" s="14"/>
      <c r="H213" s="161"/>
      <c r="I213" s="161"/>
      <c r="J213" s="161"/>
      <c r="K213" s="161"/>
      <c r="L213" s="14"/>
      <c r="M213" s="14"/>
      <c r="N213" s="14"/>
      <c r="O213" s="14"/>
      <c r="P213" s="161"/>
      <c r="Q213" s="161"/>
      <c r="R213" s="75"/>
      <c r="S213" s="75"/>
      <c r="T213" s="14"/>
      <c r="U213" s="14"/>
      <c r="V213" s="75"/>
      <c r="W213" s="14"/>
      <c r="X213" s="14"/>
      <c r="Y213" s="14"/>
      <c r="Z213" s="14"/>
      <c r="AA213" s="75"/>
      <c r="AB213" s="14"/>
      <c r="AC213" s="14"/>
      <c r="AD213" s="57"/>
      <c r="AE213" s="57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</row>
    <row r="214" spans="6:43">
      <c r="F214" s="14"/>
      <c r="G214" s="14"/>
      <c r="H214" s="161"/>
      <c r="I214" s="161"/>
      <c r="J214" s="161"/>
      <c r="K214" s="161"/>
      <c r="L214" s="14"/>
      <c r="M214" s="14"/>
      <c r="N214" s="14"/>
      <c r="O214" s="14"/>
      <c r="P214" s="161"/>
      <c r="Q214" s="161"/>
      <c r="R214" s="75"/>
      <c r="S214" s="75"/>
      <c r="T214" s="14"/>
      <c r="U214" s="14"/>
      <c r="V214" s="75"/>
      <c r="W214" s="14"/>
      <c r="X214" s="14"/>
      <c r="Y214" s="14"/>
      <c r="Z214" s="14"/>
      <c r="AA214" s="75"/>
      <c r="AB214" s="14"/>
      <c r="AC214" s="14"/>
      <c r="AD214" s="57"/>
      <c r="AE214" s="57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</row>
    <row r="215" spans="6:43">
      <c r="F215" s="14"/>
      <c r="G215" s="14"/>
      <c r="H215" s="161"/>
      <c r="I215" s="161"/>
      <c r="J215" s="161"/>
      <c r="K215" s="161"/>
      <c r="L215" s="14"/>
      <c r="M215" s="14"/>
      <c r="N215" s="14"/>
      <c r="O215" s="14"/>
      <c r="P215" s="161"/>
      <c r="Q215" s="161"/>
      <c r="R215" s="75"/>
      <c r="S215" s="75"/>
      <c r="T215" s="14"/>
      <c r="U215" s="14"/>
      <c r="V215" s="75"/>
      <c r="W215" s="14"/>
      <c r="X215" s="14"/>
      <c r="Y215" s="14"/>
      <c r="Z215" s="14"/>
      <c r="AA215" s="75"/>
      <c r="AB215" s="14"/>
      <c r="AC215" s="14"/>
      <c r="AD215" s="57"/>
      <c r="AE215" s="57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</row>
    <row r="216" spans="6:43">
      <c r="F216" s="14"/>
      <c r="G216" s="14"/>
      <c r="H216" s="161"/>
      <c r="I216" s="161"/>
      <c r="J216" s="161"/>
      <c r="K216" s="161"/>
      <c r="L216" s="14"/>
      <c r="M216" s="14"/>
      <c r="N216" s="14"/>
      <c r="O216" s="14"/>
      <c r="P216" s="161"/>
      <c r="Q216" s="161"/>
      <c r="R216" s="75"/>
      <c r="S216" s="75"/>
      <c r="T216" s="14"/>
      <c r="U216" s="14"/>
      <c r="V216" s="75"/>
      <c r="W216" s="14"/>
      <c r="X216" s="14"/>
      <c r="Y216" s="14"/>
      <c r="Z216" s="14"/>
      <c r="AA216" s="75"/>
      <c r="AB216" s="14"/>
      <c r="AC216" s="14"/>
      <c r="AD216" s="57"/>
      <c r="AE216" s="57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</row>
    <row r="217" spans="6:43">
      <c r="F217" s="14"/>
      <c r="G217" s="14"/>
      <c r="H217" s="161"/>
      <c r="I217" s="161"/>
      <c r="J217" s="161"/>
      <c r="K217" s="161"/>
      <c r="L217" s="14"/>
      <c r="M217" s="14"/>
      <c r="N217" s="14"/>
      <c r="O217" s="14"/>
      <c r="P217" s="161"/>
      <c r="Q217" s="161"/>
      <c r="R217" s="75"/>
      <c r="S217" s="75"/>
      <c r="T217" s="14"/>
      <c r="U217" s="14"/>
      <c r="V217" s="75"/>
      <c r="W217" s="14"/>
      <c r="X217" s="14"/>
      <c r="Y217" s="14"/>
      <c r="Z217" s="14"/>
      <c r="AA217" s="75"/>
      <c r="AB217" s="14"/>
      <c r="AC217" s="14"/>
      <c r="AD217" s="57"/>
      <c r="AE217" s="57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</row>
    <row r="218" spans="6:43">
      <c r="F218" s="14"/>
      <c r="G218" s="14"/>
      <c r="H218" s="161"/>
      <c r="I218" s="161"/>
      <c r="J218" s="161"/>
      <c r="K218" s="161"/>
      <c r="L218" s="14"/>
      <c r="M218" s="14"/>
      <c r="N218" s="14"/>
      <c r="O218" s="14"/>
      <c r="P218" s="161"/>
      <c r="Q218" s="161"/>
      <c r="R218" s="75"/>
      <c r="S218" s="75"/>
      <c r="T218" s="14"/>
      <c r="U218" s="14"/>
      <c r="V218" s="75"/>
      <c r="W218" s="14"/>
      <c r="X218" s="14"/>
      <c r="Y218" s="14"/>
      <c r="Z218" s="14"/>
      <c r="AA218" s="75"/>
      <c r="AB218" s="14"/>
      <c r="AC218" s="14"/>
      <c r="AD218" s="57"/>
      <c r="AE218" s="57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</row>
    <row r="219" spans="6:43">
      <c r="F219" s="14"/>
      <c r="G219" s="14"/>
      <c r="H219" s="161"/>
      <c r="I219" s="161"/>
      <c r="J219" s="161"/>
      <c r="K219" s="161"/>
      <c r="L219" s="14"/>
      <c r="M219" s="14"/>
      <c r="N219" s="14"/>
      <c r="O219" s="14"/>
      <c r="P219" s="161"/>
      <c r="Q219" s="161"/>
      <c r="R219" s="75"/>
      <c r="S219" s="75"/>
      <c r="T219" s="14"/>
      <c r="U219" s="14"/>
      <c r="V219" s="75"/>
      <c r="W219" s="14"/>
      <c r="X219" s="14"/>
      <c r="Y219" s="14"/>
      <c r="Z219" s="14"/>
      <c r="AA219" s="75"/>
      <c r="AB219" s="14"/>
      <c r="AC219" s="14"/>
      <c r="AD219" s="57"/>
      <c r="AE219" s="57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</row>
    <row r="220" spans="6:43">
      <c r="F220" s="14"/>
      <c r="G220" s="14"/>
      <c r="H220" s="161"/>
      <c r="I220" s="161"/>
      <c r="J220" s="161"/>
      <c r="K220" s="161"/>
      <c r="L220" s="14"/>
      <c r="M220" s="14"/>
      <c r="N220" s="14"/>
      <c r="O220" s="14"/>
      <c r="P220" s="161"/>
      <c r="Q220" s="161"/>
      <c r="R220" s="75"/>
      <c r="S220" s="75"/>
      <c r="T220" s="14"/>
      <c r="U220" s="14"/>
      <c r="V220" s="75"/>
      <c r="W220" s="14"/>
      <c r="X220" s="14"/>
      <c r="Y220" s="14"/>
      <c r="Z220" s="14"/>
      <c r="AA220" s="75"/>
      <c r="AB220" s="14"/>
      <c r="AC220" s="14"/>
      <c r="AD220" s="57"/>
      <c r="AE220" s="57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</row>
    <row r="221" spans="6:43">
      <c r="F221" s="14"/>
      <c r="G221" s="14"/>
      <c r="H221" s="161"/>
      <c r="I221" s="161"/>
      <c r="J221" s="161"/>
      <c r="K221" s="161"/>
      <c r="L221" s="14"/>
      <c r="M221" s="14"/>
      <c r="N221" s="14"/>
      <c r="O221" s="14"/>
      <c r="P221" s="161"/>
      <c r="Q221" s="161"/>
      <c r="R221" s="75"/>
      <c r="S221" s="75"/>
      <c r="T221" s="14"/>
      <c r="U221" s="14"/>
      <c r="V221" s="75"/>
      <c r="W221" s="14"/>
      <c r="X221" s="14"/>
      <c r="Y221" s="14"/>
      <c r="Z221" s="14"/>
      <c r="AA221" s="75"/>
      <c r="AB221" s="14"/>
      <c r="AC221" s="14"/>
      <c r="AD221" s="57"/>
      <c r="AE221" s="57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</row>
    <row r="222" spans="6:43">
      <c r="F222" s="14"/>
      <c r="G222" s="14"/>
      <c r="H222" s="161"/>
      <c r="I222" s="161"/>
      <c r="J222" s="161"/>
      <c r="K222" s="161"/>
      <c r="L222" s="14"/>
      <c r="M222" s="14"/>
      <c r="N222" s="14"/>
      <c r="O222" s="14"/>
      <c r="P222" s="161"/>
      <c r="Q222" s="161"/>
      <c r="R222" s="75"/>
      <c r="S222" s="75"/>
      <c r="T222" s="14"/>
      <c r="U222" s="14"/>
      <c r="V222" s="75"/>
      <c r="W222" s="14"/>
      <c r="X222" s="14"/>
      <c r="Y222" s="14"/>
      <c r="Z222" s="14"/>
      <c r="AA222" s="75"/>
      <c r="AB222" s="14"/>
      <c r="AC222" s="14"/>
      <c r="AD222" s="57"/>
      <c r="AE222" s="57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</row>
    <row r="223" spans="6:43">
      <c r="F223" s="14"/>
      <c r="G223" s="14"/>
      <c r="H223" s="161"/>
      <c r="I223" s="161"/>
      <c r="J223" s="161"/>
      <c r="K223" s="161"/>
      <c r="L223" s="14"/>
      <c r="M223" s="14"/>
      <c r="N223" s="14"/>
      <c r="O223" s="14"/>
      <c r="P223" s="161"/>
      <c r="Q223" s="161"/>
      <c r="R223" s="75"/>
      <c r="S223" s="75"/>
      <c r="T223" s="14"/>
      <c r="U223" s="14"/>
      <c r="V223" s="75"/>
      <c r="W223" s="14"/>
      <c r="X223" s="14"/>
      <c r="Y223" s="14"/>
      <c r="Z223" s="14"/>
      <c r="AA223" s="75"/>
      <c r="AB223" s="14"/>
      <c r="AC223" s="14"/>
      <c r="AD223" s="57"/>
      <c r="AE223" s="57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</row>
    <row r="224" spans="6:43">
      <c r="F224" s="14"/>
      <c r="G224" s="14"/>
      <c r="H224" s="161"/>
      <c r="I224" s="161"/>
      <c r="J224" s="161"/>
      <c r="K224" s="161"/>
      <c r="L224" s="14"/>
      <c r="M224" s="14"/>
      <c r="N224" s="14"/>
      <c r="O224" s="14"/>
      <c r="P224" s="161"/>
      <c r="Q224" s="161"/>
      <c r="R224" s="75"/>
      <c r="S224" s="75"/>
      <c r="T224" s="14"/>
      <c r="U224" s="14"/>
      <c r="V224" s="75"/>
      <c r="W224" s="14"/>
      <c r="X224" s="14"/>
      <c r="Y224" s="14"/>
      <c r="Z224" s="14"/>
      <c r="AA224" s="75"/>
      <c r="AB224" s="14"/>
      <c r="AC224" s="14"/>
      <c r="AD224" s="57"/>
      <c r="AE224" s="57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</row>
    <row r="225" spans="6:43">
      <c r="F225" s="14"/>
      <c r="G225" s="14"/>
      <c r="H225" s="161"/>
      <c r="I225" s="161"/>
      <c r="J225" s="161"/>
      <c r="K225" s="161"/>
      <c r="L225" s="14"/>
      <c r="M225" s="14"/>
      <c r="N225" s="14"/>
      <c r="O225" s="14"/>
      <c r="P225" s="161"/>
      <c r="Q225" s="161"/>
      <c r="R225" s="75"/>
      <c r="S225" s="75"/>
      <c r="T225" s="14"/>
      <c r="U225" s="14"/>
      <c r="V225" s="75"/>
      <c r="W225" s="14"/>
      <c r="X225" s="14"/>
      <c r="Y225" s="14"/>
      <c r="Z225" s="14"/>
      <c r="AA225" s="75"/>
      <c r="AB225" s="14"/>
      <c r="AC225" s="14"/>
      <c r="AD225" s="57"/>
      <c r="AE225" s="57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</row>
    <row r="226" spans="6:43">
      <c r="F226" s="14"/>
      <c r="G226" s="14"/>
      <c r="H226" s="161"/>
      <c r="I226" s="161"/>
      <c r="J226" s="161"/>
      <c r="K226" s="161"/>
      <c r="L226" s="14"/>
      <c r="M226" s="14"/>
      <c r="N226" s="14"/>
      <c r="O226" s="14"/>
      <c r="P226" s="161"/>
      <c r="Q226" s="161"/>
      <c r="R226" s="75"/>
      <c r="S226" s="75"/>
      <c r="T226" s="14"/>
      <c r="U226" s="14"/>
      <c r="V226" s="75"/>
      <c r="W226" s="14"/>
      <c r="X226" s="14"/>
      <c r="Y226" s="14"/>
      <c r="Z226" s="14"/>
      <c r="AA226" s="75"/>
      <c r="AB226" s="14"/>
      <c r="AC226" s="14"/>
      <c r="AD226" s="57"/>
      <c r="AE226" s="57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</row>
    <row r="227" spans="6:43">
      <c r="F227" s="14"/>
      <c r="G227" s="14"/>
      <c r="H227" s="161"/>
      <c r="I227" s="161"/>
      <c r="J227" s="161"/>
      <c r="K227" s="161"/>
      <c r="L227" s="14"/>
      <c r="M227" s="14"/>
      <c r="N227" s="14"/>
      <c r="O227" s="14"/>
      <c r="P227" s="161"/>
      <c r="Q227" s="161"/>
      <c r="R227" s="75"/>
      <c r="S227" s="75"/>
      <c r="T227" s="14"/>
      <c r="U227" s="14"/>
      <c r="V227" s="75"/>
      <c r="W227" s="14"/>
      <c r="X227" s="14"/>
      <c r="Y227" s="14"/>
      <c r="Z227" s="14"/>
      <c r="AA227" s="75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</row>
    <row r="228" spans="6:43">
      <c r="F228" s="14"/>
      <c r="G228" s="14"/>
      <c r="H228" s="161"/>
      <c r="I228" s="161"/>
      <c r="J228" s="161"/>
      <c r="K228" s="161"/>
      <c r="L228" s="14"/>
      <c r="M228" s="14"/>
      <c r="N228" s="14"/>
      <c r="O228" s="14"/>
      <c r="P228" s="161"/>
      <c r="Q228" s="161"/>
      <c r="R228" s="75"/>
      <c r="S228" s="75"/>
      <c r="T228" s="14"/>
      <c r="U228" s="14"/>
      <c r="V228" s="75"/>
      <c r="W228" s="14"/>
      <c r="X228" s="14"/>
      <c r="Y228" s="14"/>
      <c r="Z228" s="14"/>
      <c r="AA228" s="75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</row>
    <row r="229" spans="6:43">
      <c r="F229" s="14"/>
      <c r="G229" s="14"/>
      <c r="H229" s="161"/>
      <c r="I229" s="161"/>
      <c r="J229" s="161"/>
      <c r="K229" s="161"/>
      <c r="L229" s="14"/>
      <c r="M229" s="14"/>
      <c r="N229" s="14"/>
      <c r="O229" s="14"/>
      <c r="P229" s="161"/>
      <c r="Q229" s="161"/>
      <c r="R229" s="75"/>
      <c r="S229" s="75"/>
      <c r="T229" s="14"/>
      <c r="U229" s="14"/>
      <c r="V229" s="75"/>
      <c r="W229" s="14"/>
      <c r="X229" s="14"/>
      <c r="Y229" s="14"/>
      <c r="Z229" s="14"/>
      <c r="AA229" s="75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</row>
    <row r="230" spans="6:43">
      <c r="F230" s="14"/>
      <c r="G230" s="14"/>
      <c r="H230" s="161"/>
      <c r="I230" s="161"/>
      <c r="J230" s="161"/>
      <c r="K230" s="161"/>
      <c r="L230" s="30"/>
      <c r="M230" s="30"/>
      <c r="N230" s="30"/>
      <c r="O230" s="30"/>
      <c r="P230" s="162"/>
      <c r="Q230" s="162"/>
      <c r="R230" s="76"/>
      <c r="S230" s="76"/>
      <c r="T230" s="30"/>
      <c r="U230" s="30"/>
      <c r="V230" s="76"/>
      <c r="W230" s="30"/>
      <c r="X230" s="30"/>
      <c r="Y230" s="30"/>
      <c r="Z230" s="30"/>
      <c r="AA230" s="76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</row>
    <row r="231" spans="6:43">
      <c r="F231" s="14"/>
      <c r="G231" s="14"/>
      <c r="H231" s="161"/>
      <c r="I231" s="161"/>
      <c r="J231" s="161"/>
      <c r="K231" s="162"/>
      <c r="L231" s="34"/>
      <c r="M231" s="34"/>
      <c r="N231" s="34"/>
      <c r="O231" s="34"/>
      <c r="P231" s="163"/>
      <c r="Q231" s="163"/>
      <c r="R231" s="77"/>
      <c r="S231" s="77"/>
      <c r="T231" s="34"/>
      <c r="U231" s="34"/>
      <c r="V231" s="77"/>
      <c r="W231" s="34"/>
      <c r="X231" s="34"/>
      <c r="Y231" s="34"/>
      <c r="Z231" s="34"/>
      <c r="AA231" s="77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</row>
    <row r="232" spans="6:43">
      <c r="F232" s="14"/>
      <c r="G232" s="14"/>
      <c r="H232" s="161"/>
      <c r="I232" s="161"/>
      <c r="J232" s="161"/>
      <c r="K232" s="163"/>
      <c r="L232" s="34"/>
      <c r="M232" s="34"/>
      <c r="N232" s="34"/>
      <c r="O232" s="34"/>
      <c r="P232" s="163"/>
      <c r="Q232" s="163"/>
      <c r="R232" s="77"/>
      <c r="S232" s="77"/>
      <c r="T232" s="34"/>
      <c r="U232" s="34"/>
      <c r="V232" s="77"/>
      <c r="W232" s="34"/>
      <c r="X232" s="34"/>
      <c r="Y232" s="34"/>
      <c r="Z232" s="34"/>
      <c r="AA232" s="77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</row>
    <row r="233" spans="6:43">
      <c r="F233" s="14"/>
      <c r="G233" s="14"/>
      <c r="H233" s="161"/>
      <c r="I233" s="161"/>
      <c r="J233" s="161"/>
      <c r="K233" s="163"/>
      <c r="L233" s="34"/>
      <c r="M233" s="34"/>
      <c r="N233" s="34"/>
      <c r="O233" s="34"/>
      <c r="P233" s="163"/>
      <c r="Q233" s="163"/>
      <c r="R233" s="77"/>
      <c r="S233" s="77"/>
      <c r="T233" s="34"/>
      <c r="U233" s="34"/>
      <c r="V233" s="77"/>
      <c r="W233" s="34"/>
      <c r="X233" s="34"/>
      <c r="Y233" s="34"/>
      <c r="Z233" s="34"/>
      <c r="AA233" s="77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</row>
    <row r="234" spans="6:43">
      <c r="F234" s="14"/>
      <c r="G234" s="14"/>
      <c r="H234" s="161"/>
      <c r="I234" s="161"/>
      <c r="J234" s="161"/>
      <c r="K234" s="163"/>
      <c r="L234" s="34"/>
      <c r="M234" s="34"/>
      <c r="N234" s="34"/>
      <c r="O234" s="34"/>
      <c r="P234" s="163"/>
      <c r="Q234" s="163"/>
      <c r="R234" s="77"/>
      <c r="S234" s="77"/>
      <c r="T234" s="34"/>
      <c r="U234" s="34"/>
      <c r="V234" s="77"/>
      <c r="W234" s="34"/>
      <c r="X234" s="34"/>
      <c r="Y234" s="34"/>
      <c r="Z234" s="34"/>
      <c r="AA234" s="77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</row>
    <row r="235" spans="6:43">
      <c r="F235" s="14"/>
      <c r="G235" s="14"/>
      <c r="H235" s="161"/>
      <c r="I235" s="161"/>
      <c r="J235" s="161"/>
      <c r="K235" s="163"/>
      <c r="L235" s="34"/>
      <c r="M235" s="34"/>
      <c r="N235" s="34"/>
      <c r="O235" s="34"/>
      <c r="P235" s="163"/>
      <c r="Q235" s="163"/>
      <c r="R235" s="77"/>
      <c r="S235" s="77"/>
      <c r="T235" s="34"/>
      <c r="U235" s="34"/>
      <c r="V235" s="77"/>
      <c r="W235" s="34"/>
      <c r="X235" s="34"/>
      <c r="Y235" s="34"/>
      <c r="Z235" s="34"/>
      <c r="AA235" s="77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</row>
    <row r="236" spans="6:43">
      <c r="F236" s="14"/>
      <c r="G236" s="14"/>
      <c r="H236" s="161"/>
      <c r="I236" s="161"/>
      <c r="J236" s="161"/>
      <c r="K236" s="163"/>
      <c r="L236" s="34"/>
      <c r="M236" s="34"/>
      <c r="N236" s="34"/>
      <c r="O236" s="34"/>
      <c r="P236" s="163"/>
      <c r="Q236" s="163"/>
      <c r="R236" s="77"/>
      <c r="S236" s="77"/>
      <c r="T236" s="34"/>
      <c r="U236" s="34"/>
      <c r="V236" s="77"/>
      <c r="W236" s="34"/>
      <c r="X236" s="34"/>
      <c r="Y236" s="34"/>
      <c r="Z236" s="34"/>
      <c r="AA236" s="77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</row>
    <row r="237" spans="6:43">
      <c r="F237" s="14"/>
      <c r="G237" s="14"/>
      <c r="H237" s="161"/>
      <c r="I237" s="161"/>
      <c r="J237" s="161"/>
      <c r="K237" s="163"/>
      <c r="L237" s="34"/>
      <c r="M237" s="34"/>
      <c r="N237" s="34"/>
      <c r="O237" s="34"/>
      <c r="P237" s="163"/>
      <c r="Q237" s="163"/>
      <c r="R237" s="77"/>
      <c r="S237" s="77"/>
      <c r="T237" s="34"/>
      <c r="U237" s="34"/>
      <c r="V237" s="77"/>
      <c r="W237" s="34"/>
      <c r="X237" s="34"/>
      <c r="Y237" s="34"/>
      <c r="Z237" s="34"/>
      <c r="AA237" s="77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</row>
    <row r="238" spans="6:43">
      <c r="F238" s="14"/>
      <c r="G238" s="14"/>
      <c r="H238" s="161"/>
      <c r="I238" s="161"/>
      <c r="J238" s="161"/>
      <c r="K238" s="163"/>
      <c r="L238" s="34"/>
      <c r="M238" s="34"/>
      <c r="N238" s="34"/>
      <c r="O238" s="34"/>
      <c r="P238" s="163"/>
      <c r="Q238" s="163"/>
      <c r="R238" s="77"/>
      <c r="S238" s="77"/>
      <c r="T238" s="34"/>
      <c r="U238" s="34"/>
      <c r="V238" s="77"/>
      <c r="W238" s="34"/>
      <c r="X238" s="34"/>
      <c r="Y238" s="34"/>
      <c r="Z238" s="34"/>
      <c r="AA238" s="77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</row>
    <row r="239" spans="6:43">
      <c r="F239" s="14"/>
      <c r="G239" s="14"/>
      <c r="H239" s="161"/>
      <c r="I239" s="161"/>
      <c r="J239" s="161"/>
      <c r="K239" s="163"/>
      <c r="L239" s="34"/>
      <c r="M239" s="34"/>
      <c r="N239" s="34"/>
      <c r="O239" s="34"/>
      <c r="P239" s="163"/>
      <c r="Q239" s="163"/>
      <c r="R239" s="77"/>
      <c r="S239" s="77"/>
      <c r="T239" s="34"/>
      <c r="U239" s="34"/>
      <c r="V239" s="77"/>
      <c r="W239" s="34"/>
      <c r="X239" s="34"/>
      <c r="Y239" s="34"/>
      <c r="Z239" s="34"/>
      <c r="AA239" s="77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</row>
    <row r="240" spans="6:43">
      <c r="F240" s="14"/>
      <c r="G240" s="14"/>
      <c r="H240" s="161"/>
      <c r="I240" s="161"/>
      <c r="J240" s="161"/>
      <c r="K240" s="163"/>
      <c r="L240" s="34"/>
      <c r="M240" s="34"/>
      <c r="N240" s="34"/>
      <c r="O240" s="34"/>
      <c r="P240" s="163"/>
      <c r="Q240" s="163"/>
      <c r="R240" s="77"/>
      <c r="S240" s="77"/>
      <c r="T240" s="34"/>
      <c r="U240" s="34"/>
      <c r="V240" s="77"/>
      <c r="W240" s="34"/>
      <c r="X240" s="34"/>
      <c r="Y240" s="34"/>
      <c r="Z240" s="34"/>
      <c r="AA240" s="77"/>
      <c r="AB240" s="30"/>
      <c r="AC240" s="30"/>
      <c r="AD240" s="30"/>
      <c r="AN240" s="14"/>
      <c r="AO240" s="14"/>
      <c r="AP240" s="14"/>
      <c r="AQ240" s="14"/>
    </row>
    <row r="241" spans="1:43">
      <c r="F241" s="14"/>
      <c r="G241" s="14"/>
      <c r="H241" s="161"/>
      <c r="I241" s="161"/>
      <c r="J241" s="161"/>
      <c r="K241" s="163"/>
      <c r="L241" s="34"/>
      <c r="M241" s="34"/>
      <c r="N241" s="34"/>
      <c r="O241" s="34"/>
      <c r="P241" s="163"/>
      <c r="Q241" s="163"/>
      <c r="R241" s="77"/>
      <c r="S241" s="77"/>
      <c r="T241" s="34"/>
      <c r="U241" s="34"/>
      <c r="V241" s="77"/>
      <c r="W241" s="34"/>
      <c r="X241" s="34"/>
      <c r="Y241" s="34"/>
      <c r="Z241" s="34"/>
      <c r="AA241" s="77"/>
      <c r="AB241" s="34"/>
      <c r="AC241" s="34"/>
      <c r="AD241" s="34"/>
      <c r="AN241" s="14"/>
      <c r="AO241" s="14"/>
      <c r="AP241" s="14"/>
      <c r="AQ241" s="14"/>
    </row>
    <row r="242" spans="1:43">
      <c r="A242" s="30"/>
      <c r="B242" s="30"/>
      <c r="C242" s="30"/>
      <c r="D242" s="30"/>
      <c r="E242" s="30"/>
      <c r="F242" s="30"/>
      <c r="G242" s="30"/>
      <c r="H242" s="162"/>
      <c r="I242" s="162"/>
      <c r="J242" s="162"/>
      <c r="K242" s="163"/>
      <c r="L242" s="34"/>
      <c r="M242" s="34"/>
      <c r="N242" s="34"/>
      <c r="O242" s="34"/>
      <c r="P242" s="163"/>
      <c r="Q242" s="163"/>
      <c r="R242" s="77"/>
      <c r="S242" s="77"/>
      <c r="T242" s="34"/>
      <c r="U242" s="34"/>
      <c r="V242" s="77"/>
      <c r="W242" s="34"/>
      <c r="X242" s="34"/>
      <c r="Y242" s="34"/>
      <c r="Z242" s="34"/>
      <c r="AA242" s="77"/>
      <c r="AB242" s="34"/>
      <c r="AC242" s="34"/>
      <c r="AD242" s="34"/>
      <c r="AN242" s="14"/>
      <c r="AO242" s="14"/>
      <c r="AP242" s="14"/>
      <c r="AQ242" s="14"/>
    </row>
    <row r="243" spans="1:43">
      <c r="A243" s="34"/>
      <c r="B243" s="34"/>
      <c r="C243" s="34"/>
      <c r="D243" s="34"/>
      <c r="E243" s="34"/>
      <c r="F243" s="34"/>
      <c r="G243" s="34"/>
      <c r="H243" s="163"/>
      <c r="I243" s="163"/>
      <c r="J243" s="163"/>
      <c r="K243" s="163"/>
      <c r="L243" s="34"/>
      <c r="M243" s="34"/>
      <c r="N243" s="34"/>
      <c r="O243" s="34"/>
      <c r="P243" s="163"/>
      <c r="Q243" s="163"/>
      <c r="R243" s="77"/>
      <c r="S243" s="77"/>
      <c r="T243" s="34"/>
      <c r="U243" s="34"/>
      <c r="V243" s="77"/>
      <c r="W243" s="34"/>
      <c r="X243" s="34"/>
      <c r="Y243" s="34"/>
      <c r="Z243" s="34"/>
      <c r="AA243" s="77"/>
      <c r="AB243" s="34"/>
      <c r="AC243" s="34"/>
      <c r="AD243" s="34"/>
      <c r="AN243" s="14"/>
      <c r="AO243" s="14"/>
      <c r="AP243" s="14"/>
      <c r="AQ243" s="14"/>
    </row>
    <row r="244" spans="1:43">
      <c r="A244" s="34"/>
      <c r="B244" s="34"/>
      <c r="C244" s="34"/>
      <c r="D244" s="34"/>
      <c r="E244" s="34"/>
      <c r="F244" s="34"/>
      <c r="G244" s="34"/>
      <c r="H244" s="163"/>
      <c r="I244" s="163"/>
      <c r="J244" s="163"/>
      <c r="K244" s="163"/>
      <c r="L244" s="34"/>
      <c r="M244" s="34"/>
      <c r="N244" s="34"/>
      <c r="O244" s="34"/>
      <c r="P244" s="163"/>
      <c r="Q244" s="163"/>
      <c r="R244" s="77"/>
      <c r="S244" s="77"/>
      <c r="T244" s="34"/>
      <c r="U244" s="34"/>
      <c r="V244" s="77"/>
      <c r="W244" s="34"/>
      <c r="X244" s="34"/>
      <c r="Y244" s="34"/>
      <c r="Z244" s="34"/>
      <c r="AA244" s="77"/>
      <c r="AB244" s="34"/>
      <c r="AC244" s="34"/>
      <c r="AD244" s="34"/>
      <c r="AN244" s="14"/>
      <c r="AO244" s="14"/>
      <c r="AP244" s="14"/>
      <c r="AQ244" s="14"/>
    </row>
    <row r="245" spans="1:43">
      <c r="A245" s="34"/>
      <c r="B245" s="34"/>
      <c r="C245" s="34"/>
      <c r="D245" s="34"/>
      <c r="E245" s="34"/>
      <c r="F245" s="34"/>
      <c r="G245" s="34"/>
      <c r="H245" s="163"/>
      <c r="I245" s="163"/>
      <c r="J245" s="163"/>
      <c r="K245" s="163"/>
      <c r="L245" s="34"/>
      <c r="M245" s="34"/>
      <c r="N245" s="34"/>
      <c r="O245" s="34"/>
      <c r="P245" s="163"/>
      <c r="Q245" s="163"/>
      <c r="R245" s="77"/>
      <c r="S245" s="77"/>
      <c r="T245" s="34"/>
      <c r="U245" s="34"/>
      <c r="V245" s="77"/>
      <c r="W245" s="34"/>
      <c r="X245" s="34"/>
      <c r="Y245" s="34"/>
      <c r="Z245" s="34"/>
      <c r="AA245" s="77"/>
      <c r="AB245" s="34"/>
      <c r="AC245" s="34"/>
      <c r="AD245" s="34"/>
      <c r="AN245" s="14"/>
      <c r="AO245" s="14"/>
      <c r="AP245" s="14"/>
      <c r="AQ245" s="14"/>
    </row>
    <row r="246" spans="1:43">
      <c r="A246" s="34"/>
      <c r="B246" s="34"/>
      <c r="C246" s="34"/>
      <c r="D246" s="34"/>
      <c r="E246" s="34"/>
      <c r="F246" s="34"/>
      <c r="G246" s="34"/>
      <c r="H246" s="163"/>
      <c r="I246" s="163"/>
      <c r="J246" s="163"/>
      <c r="K246" s="163"/>
      <c r="L246" s="34"/>
      <c r="M246" s="34"/>
      <c r="N246" s="34"/>
      <c r="O246" s="34"/>
      <c r="P246" s="163"/>
      <c r="Q246" s="163"/>
      <c r="R246" s="77"/>
      <c r="S246" s="77"/>
      <c r="T246" s="34"/>
      <c r="U246" s="34"/>
      <c r="V246" s="77"/>
      <c r="W246" s="34"/>
      <c r="X246" s="34"/>
      <c r="Y246" s="34"/>
      <c r="Z246" s="34"/>
      <c r="AA246" s="77"/>
      <c r="AB246" s="34"/>
      <c r="AC246" s="34"/>
      <c r="AD246" s="34"/>
      <c r="AP246" s="14"/>
      <c r="AQ246" s="14"/>
    </row>
    <row r="247" spans="1:43">
      <c r="A247" s="34"/>
      <c r="B247" s="34"/>
      <c r="C247" s="34"/>
      <c r="D247" s="34"/>
      <c r="E247" s="34"/>
      <c r="F247" s="34"/>
      <c r="G247" s="34"/>
      <c r="H247" s="163"/>
      <c r="I247" s="163"/>
      <c r="J247" s="163"/>
      <c r="K247" s="163"/>
      <c r="L247" s="34"/>
      <c r="M247" s="34"/>
      <c r="N247" s="34"/>
      <c r="O247" s="34"/>
      <c r="P247" s="163"/>
      <c r="Q247" s="163"/>
      <c r="R247" s="77"/>
      <c r="S247" s="77"/>
      <c r="T247" s="34"/>
      <c r="U247" s="34"/>
      <c r="V247" s="77"/>
      <c r="W247" s="34"/>
      <c r="X247" s="34"/>
      <c r="Y247" s="34"/>
      <c r="Z247" s="34"/>
      <c r="AA247" s="77"/>
      <c r="AB247" s="34"/>
      <c r="AC247" s="34"/>
      <c r="AD247" s="34"/>
      <c r="AP247" s="14"/>
      <c r="AQ247" s="14"/>
    </row>
    <row r="248" spans="1:43">
      <c r="A248" s="34"/>
      <c r="B248" s="34"/>
      <c r="C248" s="34"/>
      <c r="D248" s="34"/>
      <c r="E248" s="34"/>
      <c r="F248" s="34"/>
      <c r="G248" s="34"/>
      <c r="H248" s="163"/>
      <c r="I248" s="163"/>
      <c r="J248" s="163"/>
      <c r="K248" s="163"/>
      <c r="L248" s="34"/>
      <c r="M248" s="34"/>
      <c r="N248" s="34"/>
      <c r="O248" s="34"/>
      <c r="P248" s="163"/>
      <c r="Q248" s="163"/>
      <c r="R248" s="77"/>
      <c r="S248" s="77"/>
      <c r="T248" s="34"/>
      <c r="U248" s="34"/>
      <c r="V248" s="77"/>
      <c r="W248" s="34"/>
      <c r="X248" s="34"/>
      <c r="Y248" s="34"/>
      <c r="Z248" s="34"/>
      <c r="AA248" s="77"/>
      <c r="AB248" s="34"/>
      <c r="AC248" s="34"/>
      <c r="AD248" s="34"/>
      <c r="AP248" s="14"/>
      <c r="AQ248" s="14"/>
    </row>
    <row r="249" spans="1:43">
      <c r="A249" s="34"/>
      <c r="B249" s="34"/>
      <c r="C249" s="34"/>
      <c r="D249" s="34"/>
      <c r="E249" s="34"/>
      <c r="F249" s="34"/>
      <c r="G249" s="34"/>
      <c r="H249" s="163"/>
      <c r="I249" s="163"/>
      <c r="J249" s="163"/>
      <c r="K249" s="163"/>
      <c r="L249" s="34"/>
      <c r="M249" s="34"/>
      <c r="N249" s="34"/>
      <c r="O249" s="34"/>
      <c r="P249" s="163"/>
      <c r="Q249" s="163"/>
      <c r="R249" s="77"/>
      <c r="S249" s="77"/>
      <c r="T249" s="34"/>
      <c r="U249" s="34"/>
      <c r="V249" s="77"/>
      <c r="W249" s="34"/>
      <c r="X249" s="34"/>
      <c r="Y249" s="34"/>
      <c r="Z249" s="34"/>
      <c r="AA249" s="77"/>
      <c r="AB249" s="34"/>
      <c r="AC249" s="34"/>
      <c r="AD249" s="34"/>
      <c r="AP249" s="14"/>
      <c r="AQ249" s="14"/>
    </row>
    <row r="250" spans="1:43">
      <c r="A250" s="34"/>
      <c r="B250" s="34"/>
      <c r="C250" s="34"/>
      <c r="D250" s="34"/>
      <c r="E250" s="34"/>
      <c r="F250" s="34"/>
      <c r="G250" s="34"/>
      <c r="H250" s="163"/>
      <c r="I250" s="163"/>
      <c r="J250" s="163"/>
      <c r="K250" s="163"/>
      <c r="L250" s="34"/>
      <c r="M250" s="34"/>
      <c r="N250" s="34"/>
      <c r="O250" s="34"/>
      <c r="P250" s="163"/>
      <c r="Q250" s="163"/>
      <c r="R250" s="77"/>
      <c r="S250" s="77"/>
      <c r="T250" s="34"/>
      <c r="U250" s="34"/>
      <c r="V250" s="77"/>
      <c r="W250" s="34"/>
      <c r="X250" s="34"/>
      <c r="Y250" s="34"/>
      <c r="Z250" s="34"/>
      <c r="AA250" s="77"/>
      <c r="AB250" s="34"/>
      <c r="AC250" s="34"/>
      <c r="AD250" s="34"/>
      <c r="AP250" s="14"/>
      <c r="AQ250" s="14"/>
    </row>
    <row r="251" spans="1:43">
      <c r="A251" s="34"/>
      <c r="B251" s="34"/>
      <c r="C251" s="34"/>
      <c r="D251" s="34"/>
      <c r="E251" s="34"/>
      <c r="F251" s="34"/>
      <c r="G251" s="34"/>
      <c r="H251" s="163"/>
      <c r="I251" s="163"/>
      <c r="J251" s="163"/>
      <c r="K251" s="163"/>
      <c r="L251" s="34"/>
      <c r="M251" s="34"/>
      <c r="N251" s="34"/>
      <c r="O251" s="34"/>
      <c r="P251" s="163"/>
      <c r="Q251" s="163"/>
      <c r="R251" s="77"/>
      <c r="S251" s="77"/>
      <c r="T251" s="34"/>
      <c r="U251" s="34"/>
      <c r="V251" s="77"/>
      <c r="W251" s="34"/>
      <c r="X251" s="34"/>
      <c r="Y251" s="34"/>
      <c r="Z251" s="34"/>
      <c r="AA251" s="77"/>
      <c r="AB251" s="34"/>
      <c r="AC251" s="34"/>
      <c r="AD251" s="34"/>
      <c r="AP251" s="14"/>
    </row>
    <row r="252" spans="1:43">
      <c r="A252" s="34"/>
      <c r="B252" s="34"/>
      <c r="C252" s="34"/>
      <c r="D252" s="34"/>
      <c r="E252" s="34"/>
      <c r="F252" s="34"/>
      <c r="G252" s="34"/>
      <c r="H252" s="163"/>
      <c r="I252" s="163"/>
      <c r="J252" s="163"/>
      <c r="K252" s="163"/>
      <c r="L252" s="34"/>
      <c r="M252" s="34"/>
      <c r="N252" s="34"/>
      <c r="O252" s="34"/>
      <c r="P252" s="163"/>
      <c r="Q252" s="163"/>
      <c r="R252" s="77"/>
      <c r="S252" s="77"/>
      <c r="T252" s="34"/>
      <c r="U252" s="34"/>
      <c r="V252" s="77"/>
      <c r="W252" s="34"/>
      <c r="X252" s="34"/>
      <c r="Y252" s="34"/>
      <c r="Z252" s="34"/>
      <c r="AA252" s="77"/>
      <c r="AB252" s="34"/>
      <c r="AC252" s="34"/>
      <c r="AD252" s="34"/>
    </row>
    <row r="253" spans="1:43">
      <c r="A253" s="34"/>
      <c r="B253" s="34"/>
      <c r="C253" s="34"/>
      <c r="D253" s="34"/>
      <c r="E253" s="34"/>
      <c r="F253" s="34"/>
      <c r="G253" s="34"/>
      <c r="H253" s="163"/>
      <c r="I253" s="163"/>
      <c r="J253" s="163"/>
      <c r="K253" s="163"/>
      <c r="L253" s="34"/>
      <c r="M253" s="34"/>
      <c r="N253" s="34"/>
      <c r="O253" s="34"/>
      <c r="P253" s="163"/>
      <c r="Q253" s="163"/>
      <c r="R253" s="77"/>
      <c r="S253" s="77"/>
      <c r="T253" s="34"/>
      <c r="U253" s="34"/>
      <c r="V253" s="77"/>
      <c r="W253" s="34"/>
      <c r="X253" s="34"/>
      <c r="Y253" s="34"/>
      <c r="Z253" s="34"/>
      <c r="AA253" s="77"/>
      <c r="AB253" s="34"/>
      <c r="AC253" s="34"/>
      <c r="AD253" s="34"/>
    </row>
    <row r="254" spans="1:43">
      <c r="A254" s="34"/>
      <c r="B254" s="34"/>
      <c r="C254" s="34"/>
      <c r="D254" s="34"/>
      <c r="E254" s="34"/>
      <c r="F254" s="34"/>
      <c r="G254" s="34"/>
      <c r="H254" s="163"/>
      <c r="I254" s="163"/>
      <c r="J254" s="163"/>
      <c r="K254" s="163"/>
      <c r="L254" s="34"/>
      <c r="M254" s="34"/>
      <c r="N254" s="34"/>
      <c r="O254" s="34"/>
      <c r="P254" s="163"/>
      <c r="Q254" s="163"/>
      <c r="R254" s="77"/>
      <c r="S254" s="77"/>
      <c r="T254" s="34"/>
      <c r="U254" s="34"/>
      <c r="V254" s="77"/>
      <c r="W254" s="34"/>
      <c r="X254" s="34"/>
      <c r="Y254" s="34"/>
      <c r="Z254" s="34"/>
      <c r="AA254" s="77"/>
      <c r="AB254" s="34"/>
      <c r="AC254" s="34"/>
      <c r="AD254" s="34"/>
    </row>
    <row r="255" spans="1:43">
      <c r="A255" s="34"/>
      <c r="B255" s="34"/>
      <c r="C255" s="34"/>
      <c r="D255" s="34"/>
      <c r="E255" s="34"/>
      <c r="F255" s="34"/>
      <c r="G255" s="34"/>
      <c r="H255" s="163"/>
      <c r="I255" s="163"/>
      <c r="J255" s="163"/>
      <c r="K255" s="163"/>
      <c r="L255" s="34"/>
      <c r="M255" s="34"/>
      <c r="N255" s="34"/>
      <c r="O255" s="34"/>
      <c r="P255" s="163"/>
      <c r="Q255" s="163"/>
      <c r="R255" s="77"/>
      <c r="S255" s="77"/>
      <c r="T255" s="34"/>
      <c r="U255" s="34"/>
      <c r="V255" s="77"/>
      <c r="W255" s="34"/>
      <c r="X255" s="34"/>
      <c r="Y255" s="34"/>
      <c r="Z255" s="34"/>
      <c r="AA255" s="77"/>
      <c r="AB255" s="34"/>
      <c r="AC255" s="34"/>
      <c r="AD255" s="34"/>
    </row>
    <row r="256" spans="1:43">
      <c r="A256" s="34"/>
      <c r="B256" s="34"/>
      <c r="C256" s="34"/>
      <c r="D256" s="34"/>
      <c r="E256" s="34"/>
      <c r="F256" s="34"/>
      <c r="G256" s="34"/>
      <c r="H256" s="163"/>
      <c r="I256" s="163"/>
      <c r="J256" s="163"/>
      <c r="K256" s="163"/>
      <c r="L256" s="34"/>
      <c r="M256" s="34"/>
      <c r="N256" s="34"/>
      <c r="O256" s="34"/>
      <c r="P256" s="163"/>
      <c r="Q256" s="163"/>
      <c r="R256" s="77"/>
      <c r="S256" s="77"/>
      <c r="T256" s="34"/>
      <c r="U256" s="34"/>
      <c r="V256" s="77"/>
      <c r="W256" s="34"/>
      <c r="X256" s="34"/>
      <c r="Y256" s="34"/>
      <c r="Z256" s="34"/>
      <c r="AA256" s="77"/>
      <c r="AB256" s="34"/>
      <c r="AC256" s="34"/>
      <c r="AD256" s="34"/>
    </row>
    <row r="257" spans="1:30">
      <c r="A257" s="34"/>
      <c r="B257" s="34"/>
      <c r="C257" s="34"/>
      <c r="D257" s="34"/>
      <c r="E257" s="34"/>
      <c r="F257" s="34"/>
      <c r="G257" s="34"/>
      <c r="H257" s="163"/>
      <c r="I257" s="163"/>
      <c r="J257" s="163"/>
      <c r="K257" s="163"/>
      <c r="L257" s="34"/>
      <c r="M257" s="34"/>
      <c r="N257" s="34"/>
      <c r="O257" s="34"/>
      <c r="P257" s="163"/>
      <c r="Q257" s="163"/>
      <c r="R257" s="77"/>
      <c r="S257" s="77"/>
      <c r="T257" s="34"/>
      <c r="U257" s="34"/>
      <c r="V257" s="77"/>
      <c r="W257" s="34"/>
      <c r="X257" s="34"/>
      <c r="Y257" s="34"/>
      <c r="Z257" s="34"/>
      <c r="AA257" s="77"/>
      <c r="AB257" s="34"/>
      <c r="AC257" s="34"/>
      <c r="AD257" s="34"/>
    </row>
    <row r="258" spans="1:30">
      <c r="A258" s="34"/>
      <c r="B258" s="34"/>
      <c r="C258" s="34"/>
      <c r="D258" s="34"/>
      <c r="E258" s="34"/>
      <c r="F258" s="34"/>
      <c r="G258" s="34"/>
      <c r="H258" s="163"/>
      <c r="I258" s="163"/>
      <c r="J258" s="163"/>
      <c r="K258" s="163"/>
      <c r="L258" s="34"/>
      <c r="M258" s="34"/>
      <c r="N258" s="34"/>
      <c r="O258" s="34"/>
      <c r="P258" s="163"/>
      <c r="Q258" s="163"/>
      <c r="R258" s="77"/>
      <c r="S258" s="77"/>
      <c r="T258" s="34"/>
      <c r="U258" s="34"/>
      <c r="V258" s="77"/>
      <c r="W258" s="34"/>
      <c r="X258" s="34"/>
      <c r="Y258" s="34"/>
      <c r="Z258" s="34"/>
      <c r="AA258" s="77"/>
      <c r="AB258" s="34"/>
      <c r="AC258" s="34"/>
      <c r="AD258" s="34"/>
    </row>
    <row r="259" spans="1:30">
      <c r="A259" s="34"/>
      <c r="B259" s="34"/>
      <c r="C259" s="34"/>
      <c r="D259" s="34"/>
      <c r="E259" s="34"/>
      <c r="F259" s="34"/>
      <c r="G259" s="34"/>
      <c r="H259" s="163"/>
      <c r="I259" s="163"/>
      <c r="J259" s="163"/>
      <c r="K259" s="163"/>
      <c r="L259" s="34"/>
      <c r="M259" s="34"/>
      <c r="N259" s="34"/>
      <c r="O259" s="34"/>
      <c r="P259" s="163"/>
      <c r="Q259" s="163"/>
      <c r="R259" s="77"/>
      <c r="S259" s="77"/>
      <c r="T259" s="34"/>
      <c r="U259" s="34"/>
      <c r="V259" s="77"/>
      <c r="W259" s="34"/>
      <c r="X259" s="34"/>
      <c r="Y259" s="34"/>
      <c r="Z259" s="34"/>
      <c r="AA259" s="77"/>
      <c r="AB259" s="34"/>
      <c r="AC259" s="34"/>
      <c r="AD259" s="34"/>
    </row>
    <row r="260" spans="1:30">
      <c r="A260" s="34"/>
      <c r="B260" s="34"/>
      <c r="C260" s="34"/>
      <c r="D260" s="34"/>
      <c r="E260" s="34"/>
      <c r="F260" s="34"/>
      <c r="G260" s="34"/>
      <c r="H260" s="163"/>
      <c r="I260" s="163"/>
      <c r="J260" s="163"/>
      <c r="K260" s="163"/>
      <c r="L260" s="34"/>
      <c r="M260" s="34"/>
      <c r="N260" s="34"/>
      <c r="O260" s="34"/>
      <c r="P260" s="163"/>
      <c r="Q260" s="163"/>
      <c r="R260" s="77"/>
      <c r="S260" s="77"/>
      <c r="T260" s="34"/>
      <c r="U260" s="34"/>
      <c r="V260" s="77"/>
      <c r="W260" s="34"/>
      <c r="X260" s="34"/>
      <c r="Y260" s="34"/>
      <c r="Z260" s="34"/>
      <c r="AA260" s="77"/>
      <c r="AB260" s="34"/>
      <c r="AC260" s="34"/>
      <c r="AD260" s="34"/>
    </row>
    <row r="261" spans="1:30">
      <c r="A261" s="34"/>
      <c r="B261" s="34"/>
      <c r="C261" s="34"/>
      <c r="D261" s="34"/>
      <c r="E261" s="34"/>
      <c r="F261" s="34"/>
      <c r="G261" s="34"/>
      <c r="H261" s="163"/>
      <c r="I261" s="163"/>
      <c r="J261" s="163"/>
      <c r="K261" s="163"/>
      <c r="L261" s="34"/>
      <c r="M261" s="34"/>
      <c r="N261" s="34"/>
      <c r="O261" s="34"/>
      <c r="P261" s="163"/>
      <c r="Q261" s="163"/>
      <c r="R261" s="77"/>
      <c r="S261" s="77"/>
      <c r="T261" s="34"/>
      <c r="U261" s="34"/>
      <c r="V261" s="77"/>
      <c r="W261" s="34"/>
      <c r="X261" s="34"/>
      <c r="Y261" s="34"/>
      <c r="Z261" s="34"/>
      <c r="AA261" s="77"/>
      <c r="AB261" s="34"/>
      <c r="AC261" s="34"/>
      <c r="AD261" s="34"/>
    </row>
    <row r="262" spans="1:30">
      <c r="A262" s="34"/>
      <c r="B262" s="34"/>
      <c r="C262" s="34"/>
      <c r="D262" s="34"/>
      <c r="E262" s="34"/>
      <c r="F262" s="34"/>
      <c r="G262" s="34"/>
      <c r="H262" s="163"/>
      <c r="I262" s="163"/>
      <c r="J262" s="163"/>
      <c r="K262" s="163"/>
      <c r="L262" s="34"/>
      <c r="M262" s="34"/>
      <c r="N262" s="34"/>
      <c r="O262" s="34"/>
      <c r="P262" s="163"/>
      <c r="Q262" s="163"/>
      <c r="R262" s="77"/>
      <c r="S262" s="77"/>
      <c r="T262" s="34"/>
      <c r="U262" s="34"/>
      <c r="V262" s="77"/>
      <c r="W262" s="34"/>
      <c r="X262" s="34"/>
      <c r="Y262" s="34"/>
      <c r="Z262" s="34"/>
      <c r="AA262" s="77"/>
      <c r="AB262" s="34"/>
      <c r="AC262" s="34"/>
      <c r="AD262" s="34"/>
    </row>
    <row r="263" spans="1:30">
      <c r="A263" s="34"/>
      <c r="B263" s="34"/>
      <c r="C263" s="34"/>
      <c r="D263" s="34"/>
      <c r="E263" s="34"/>
      <c r="F263" s="34"/>
      <c r="G263" s="34"/>
      <c r="H263" s="163"/>
      <c r="I263" s="163"/>
      <c r="J263" s="163"/>
      <c r="K263" s="163"/>
      <c r="L263" s="34"/>
      <c r="M263" s="34"/>
      <c r="N263" s="34"/>
      <c r="O263" s="34"/>
      <c r="P263" s="163"/>
      <c r="Q263" s="163"/>
      <c r="R263" s="77"/>
      <c r="S263" s="77"/>
      <c r="T263" s="34"/>
      <c r="U263" s="34"/>
      <c r="V263" s="77"/>
      <c r="W263" s="34"/>
      <c r="X263" s="34"/>
      <c r="Y263" s="34"/>
      <c r="Z263" s="34"/>
      <c r="AA263" s="77"/>
      <c r="AB263" s="34"/>
      <c r="AC263" s="34"/>
      <c r="AD263" s="34"/>
    </row>
    <row r="264" spans="1:30">
      <c r="A264" s="34"/>
      <c r="B264" s="34"/>
      <c r="C264" s="34"/>
      <c r="D264" s="34"/>
      <c r="E264" s="34"/>
      <c r="F264" s="34"/>
      <c r="G264" s="34"/>
      <c r="H264" s="163"/>
      <c r="I264" s="163"/>
      <c r="J264" s="163"/>
      <c r="K264" s="163"/>
      <c r="L264" s="34"/>
      <c r="M264" s="34"/>
      <c r="N264" s="34"/>
      <c r="O264" s="34"/>
      <c r="P264" s="163"/>
      <c r="Q264" s="163"/>
      <c r="R264" s="77"/>
      <c r="S264" s="77"/>
      <c r="T264" s="34"/>
      <c r="U264" s="34"/>
      <c r="V264" s="77"/>
      <c r="W264" s="34"/>
      <c r="X264" s="34"/>
      <c r="Y264" s="34"/>
      <c r="Z264" s="34"/>
      <c r="AA264" s="77"/>
      <c r="AB264" s="34"/>
      <c r="AC264" s="34"/>
      <c r="AD264" s="34"/>
    </row>
    <row r="265" spans="1:30">
      <c r="A265" s="34"/>
      <c r="B265" s="34"/>
      <c r="C265" s="34"/>
      <c r="D265" s="34"/>
      <c r="E265" s="34"/>
      <c r="F265" s="34"/>
      <c r="G265" s="34"/>
      <c r="H265" s="163"/>
      <c r="I265" s="163"/>
      <c r="J265" s="163"/>
      <c r="K265" s="163"/>
      <c r="L265" s="34"/>
      <c r="M265" s="34"/>
      <c r="N265" s="34"/>
      <c r="O265" s="34"/>
      <c r="P265" s="163"/>
      <c r="Q265" s="163"/>
      <c r="R265" s="77"/>
      <c r="S265" s="77"/>
      <c r="T265" s="34"/>
      <c r="U265" s="34"/>
      <c r="V265" s="77"/>
      <c r="W265" s="34"/>
      <c r="X265" s="34"/>
      <c r="AB265" s="34"/>
      <c r="AC265" s="34"/>
      <c r="AD265" s="34"/>
    </row>
    <row r="266" spans="1:30">
      <c r="A266" s="34"/>
      <c r="B266" s="34"/>
      <c r="C266" s="34"/>
      <c r="D266" s="34"/>
      <c r="E266" s="34"/>
      <c r="F266" s="34"/>
      <c r="G266" s="34"/>
      <c r="H266" s="163"/>
      <c r="I266" s="163"/>
      <c r="J266" s="163"/>
      <c r="K266" s="163"/>
      <c r="L266" s="34"/>
      <c r="M266" s="34"/>
      <c r="N266" s="34"/>
      <c r="O266" s="34"/>
      <c r="P266" s="163"/>
      <c r="Q266" s="163"/>
      <c r="R266" s="77"/>
      <c r="S266" s="77"/>
      <c r="T266" s="34"/>
      <c r="U266" s="34"/>
      <c r="V266" s="77"/>
      <c r="W266" s="34"/>
      <c r="X266" s="34"/>
      <c r="AB266" s="34"/>
      <c r="AC266" s="34"/>
      <c r="AD266" s="34"/>
    </row>
    <row r="267" spans="1:30">
      <c r="A267" s="34"/>
      <c r="B267" s="34"/>
      <c r="C267" s="34"/>
      <c r="D267" s="34"/>
      <c r="E267" s="34"/>
      <c r="F267" s="34"/>
      <c r="G267" s="34"/>
      <c r="H267" s="163"/>
      <c r="I267" s="163"/>
      <c r="J267" s="163"/>
      <c r="K267" s="163"/>
      <c r="L267" s="34"/>
      <c r="M267" s="34"/>
      <c r="N267" s="34"/>
      <c r="O267" s="34"/>
      <c r="P267" s="163"/>
      <c r="Q267" s="163"/>
      <c r="R267" s="77"/>
      <c r="S267" s="77"/>
      <c r="T267" s="34"/>
      <c r="U267" s="34"/>
      <c r="V267" s="77"/>
      <c r="W267" s="34"/>
      <c r="X267" s="34"/>
      <c r="AB267" s="34"/>
      <c r="AC267" s="34"/>
      <c r="AD267" s="34"/>
    </row>
    <row r="268" spans="1:30">
      <c r="A268" s="34"/>
      <c r="B268" s="34"/>
      <c r="C268" s="34"/>
      <c r="D268" s="34"/>
      <c r="E268" s="34"/>
      <c r="F268" s="34"/>
      <c r="G268" s="34"/>
      <c r="H268" s="163"/>
      <c r="I268" s="163"/>
      <c r="J268" s="163"/>
      <c r="K268" s="163"/>
      <c r="L268" s="34"/>
      <c r="M268" s="34"/>
      <c r="N268" s="34"/>
      <c r="O268" s="34"/>
      <c r="P268" s="163"/>
      <c r="Q268" s="163"/>
      <c r="R268" s="77"/>
      <c r="S268" s="77"/>
      <c r="T268" s="34"/>
      <c r="U268" s="34"/>
      <c r="V268" s="77"/>
      <c r="W268" s="34"/>
      <c r="X268" s="34"/>
      <c r="AB268" s="34"/>
      <c r="AC268" s="34"/>
      <c r="AD268" s="34"/>
    </row>
    <row r="269" spans="1:30">
      <c r="A269" s="34"/>
      <c r="B269" s="34"/>
      <c r="C269" s="34"/>
      <c r="D269" s="34"/>
      <c r="E269" s="34"/>
      <c r="F269" s="34"/>
      <c r="G269" s="34"/>
      <c r="H269" s="163"/>
      <c r="I269" s="163"/>
      <c r="J269" s="163"/>
      <c r="K269" s="163"/>
      <c r="L269" s="34"/>
      <c r="M269" s="34"/>
      <c r="N269" s="34"/>
      <c r="O269" s="34"/>
      <c r="P269" s="163"/>
      <c r="Q269" s="163"/>
      <c r="R269" s="77"/>
      <c r="S269" s="77"/>
      <c r="T269" s="34"/>
      <c r="U269" s="34"/>
      <c r="V269" s="77"/>
      <c r="W269" s="34"/>
      <c r="X269" s="34"/>
      <c r="AB269" s="34"/>
      <c r="AC269" s="34"/>
      <c r="AD269" s="34"/>
    </row>
    <row r="270" spans="1:30">
      <c r="A270" s="34"/>
      <c r="B270" s="34"/>
      <c r="C270" s="34"/>
      <c r="D270" s="34"/>
      <c r="E270" s="34"/>
      <c r="F270" s="34"/>
      <c r="G270" s="34"/>
      <c r="H270" s="163"/>
      <c r="I270" s="163"/>
      <c r="J270" s="163"/>
      <c r="K270" s="163"/>
      <c r="L270" s="34"/>
      <c r="M270" s="34"/>
      <c r="N270" s="34"/>
      <c r="O270" s="34"/>
      <c r="P270" s="163"/>
      <c r="Q270" s="163"/>
      <c r="R270" s="77"/>
      <c r="S270" s="77"/>
      <c r="T270" s="34"/>
      <c r="U270" s="34"/>
      <c r="V270" s="77"/>
      <c r="W270" s="34"/>
      <c r="X270" s="34"/>
      <c r="AB270" s="34"/>
      <c r="AC270" s="34"/>
      <c r="AD270" s="34"/>
    </row>
    <row r="271" spans="1:30">
      <c r="A271" s="34"/>
      <c r="B271" s="34"/>
      <c r="C271" s="34"/>
      <c r="D271" s="34"/>
      <c r="E271" s="34"/>
      <c r="F271" s="34"/>
      <c r="G271" s="34"/>
      <c r="H271" s="163"/>
      <c r="I271" s="163"/>
      <c r="J271" s="163"/>
      <c r="K271" s="163"/>
      <c r="L271" s="34"/>
      <c r="M271" s="34"/>
      <c r="N271" s="34"/>
      <c r="O271" s="34"/>
      <c r="P271" s="163"/>
      <c r="Q271" s="163"/>
      <c r="R271" s="77"/>
      <c r="S271" s="77"/>
      <c r="T271" s="34"/>
      <c r="U271" s="34"/>
      <c r="V271" s="77"/>
      <c r="W271" s="34"/>
      <c r="X271" s="34"/>
      <c r="AB271" s="34"/>
      <c r="AC271" s="34"/>
      <c r="AD271" s="34"/>
    </row>
    <row r="272" spans="1:30">
      <c r="A272" s="34"/>
      <c r="B272" s="34"/>
      <c r="C272" s="34"/>
      <c r="D272" s="34"/>
      <c r="E272" s="34"/>
      <c r="F272" s="34"/>
      <c r="G272" s="34"/>
      <c r="H272" s="163"/>
      <c r="I272" s="163"/>
      <c r="J272" s="163"/>
      <c r="K272" s="163"/>
      <c r="L272" s="34"/>
      <c r="M272" s="34"/>
      <c r="N272" s="34"/>
      <c r="O272" s="34"/>
      <c r="P272" s="163"/>
      <c r="Q272" s="163"/>
      <c r="R272" s="77"/>
      <c r="S272" s="77"/>
      <c r="T272" s="34"/>
      <c r="U272" s="34"/>
      <c r="V272" s="77"/>
      <c r="W272" s="34"/>
      <c r="X272" s="34"/>
      <c r="AB272" s="34"/>
      <c r="AC272" s="34"/>
      <c r="AD272" s="34"/>
    </row>
    <row r="273" spans="1:30">
      <c r="A273" s="34"/>
      <c r="B273" s="34"/>
      <c r="C273" s="34"/>
      <c r="D273" s="34"/>
      <c r="E273" s="34"/>
      <c r="F273" s="34"/>
      <c r="G273" s="34"/>
      <c r="H273" s="163"/>
      <c r="I273" s="163"/>
      <c r="J273" s="163"/>
      <c r="K273" s="163"/>
      <c r="L273" s="34"/>
      <c r="M273" s="34"/>
      <c r="N273" s="34"/>
      <c r="O273" s="34"/>
      <c r="P273" s="163"/>
      <c r="Q273" s="163"/>
      <c r="R273" s="77"/>
      <c r="S273" s="77"/>
      <c r="T273" s="34"/>
      <c r="U273" s="34"/>
      <c r="V273" s="77"/>
      <c r="W273" s="34"/>
      <c r="X273" s="34"/>
      <c r="AB273" s="34"/>
      <c r="AC273" s="34"/>
      <c r="AD273" s="34"/>
    </row>
    <row r="274" spans="1:30">
      <c r="A274" s="34"/>
      <c r="B274" s="34"/>
      <c r="C274" s="34"/>
      <c r="D274" s="34"/>
      <c r="E274" s="34"/>
      <c r="F274" s="34"/>
      <c r="G274" s="34"/>
      <c r="H274" s="163"/>
      <c r="I274" s="163"/>
      <c r="J274" s="163"/>
      <c r="K274" s="163"/>
      <c r="L274" s="34"/>
      <c r="M274" s="34"/>
      <c r="N274" s="34"/>
      <c r="O274" s="34"/>
      <c r="P274" s="163"/>
      <c r="Q274" s="163"/>
      <c r="R274" s="77"/>
      <c r="S274" s="77"/>
      <c r="T274" s="34"/>
      <c r="U274" s="34"/>
      <c r="V274" s="77"/>
      <c r="W274" s="34"/>
      <c r="X274" s="34"/>
      <c r="AB274" s="34"/>
      <c r="AC274" s="34"/>
      <c r="AD274" s="34"/>
    </row>
    <row r="275" spans="1:30">
      <c r="A275" s="34"/>
      <c r="B275" s="34"/>
      <c r="C275" s="34"/>
      <c r="D275" s="34"/>
      <c r="E275" s="34"/>
      <c r="F275" s="34"/>
      <c r="G275" s="34"/>
      <c r="H275" s="163"/>
      <c r="I275" s="163"/>
      <c r="J275" s="163"/>
      <c r="K275" s="163"/>
      <c r="L275" s="34"/>
      <c r="M275" s="34"/>
      <c r="N275" s="34"/>
      <c r="O275" s="34"/>
      <c r="P275" s="163"/>
      <c r="Q275" s="163"/>
      <c r="R275" s="77"/>
      <c r="S275" s="77"/>
      <c r="T275" s="34"/>
      <c r="U275" s="34"/>
      <c r="V275" s="77"/>
      <c r="W275" s="34"/>
      <c r="X275" s="34"/>
    </row>
    <row r="276" spans="1:30">
      <c r="A276" s="34"/>
      <c r="B276" s="34"/>
      <c r="C276" s="34"/>
      <c r="D276" s="34"/>
      <c r="E276" s="34"/>
      <c r="F276" s="34"/>
      <c r="G276" s="34"/>
      <c r="H276" s="163"/>
      <c r="I276" s="163"/>
      <c r="J276" s="163"/>
      <c r="K276" s="163"/>
      <c r="L276" s="34"/>
      <c r="M276" s="34"/>
      <c r="N276" s="34"/>
      <c r="O276" s="34"/>
      <c r="P276" s="163"/>
      <c r="Q276" s="163"/>
      <c r="R276" s="77"/>
      <c r="S276" s="77"/>
      <c r="T276" s="34"/>
      <c r="U276" s="34"/>
      <c r="V276" s="77"/>
      <c r="W276" s="34"/>
      <c r="X276" s="34"/>
    </row>
    <row r="277" spans="1:30">
      <c r="K277" s="163"/>
      <c r="L277" s="34"/>
      <c r="M277" s="34"/>
      <c r="N277" s="34"/>
      <c r="O277" s="34"/>
      <c r="P277" s="163"/>
      <c r="Q277" s="163"/>
      <c r="R277" s="77"/>
      <c r="S277" s="77"/>
      <c r="T277" s="34"/>
      <c r="U277" s="34"/>
      <c r="V277" s="77"/>
      <c r="W277" s="34"/>
      <c r="X277" s="34"/>
    </row>
    <row r="278" spans="1:30">
      <c r="K278" s="163"/>
      <c r="L278" s="34"/>
      <c r="M278" s="34"/>
      <c r="N278" s="34"/>
      <c r="O278" s="34"/>
      <c r="P278" s="163"/>
      <c r="Q278" s="163"/>
      <c r="R278" s="77"/>
      <c r="S278" s="77"/>
      <c r="T278" s="34"/>
      <c r="U278" s="34"/>
      <c r="V278" s="77"/>
      <c r="W278" s="34"/>
      <c r="X278" s="34"/>
    </row>
    <row r="279" spans="1:30">
      <c r="K279" s="163"/>
      <c r="L279" s="34"/>
      <c r="M279" s="34"/>
      <c r="N279" s="34"/>
      <c r="O279" s="34"/>
      <c r="P279" s="163"/>
      <c r="Q279" s="163"/>
      <c r="R279" s="77"/>
      <c r="S279" s="77"/>
      <c r="T279" s="34"/>
      <c r="U279" s="34"/>
      <c r="V279" s="77"/>
      <c r="W279" s="34"/>
      <c r="X279" s="34"/>
    </row>
    <row r="280" spans="1:30">
      <c r="K280" s="163"/>
      <c r="L280" s="34"/>
      <c r="M280" s="34"/>
      <c r="N280" s="34"/>
      <c r="O280" s="34"/>
      <c r="P280" s="163"/>
      <c r="Q280" s="163"/>
      <c r="R280" s="77"/>
      <c r="S280" s="77"/>
      <c r="T280" s="34"/>
      <c r="U280" s="34"/>
      <c r="V280" s="77"/>
      <c r="W280" s="34"/>
      <c r="X280" s="34"/>
    </row>
    <row r="281" spans="1:30">
      <c r="K281" s="163"/>
      <c r="L281" s="34"/>
      <c r="M281" s="34"/>
      <c r="N281" s="34"/>
      <c r="O281" s="34"/>
      <c r="P281" s="163"/>
      <c r="Q281" s="163"/>
      <c r="R281" s="77"/>
      <c r="S281" s="77"/>
      <c r="T281" s="34"/>
      <c r="U281" s="34"/>
      <c r="V281" s="77"/>
      <c r="W281" s="34"/>
      <c r="X281" s="34"/>
    </row>
    <row r="282" spans="1:30">
      <c r="K282" s="163"/>
      <c r="L282" s="34"/>
      <c r="M282" s="34"/>
      <c r="N282" s="34"/>
      <c r="O282" s="34"/>
      <c r="P282" s="163"/>
      <c r="Q282" s="163"/>
      <c r="R282" s="77"/>
      <c r="S282" s="77"/>
      <c r="T282" s="34"/>
      <c r="U282" s="34"/>
      <c r="V282" s="77"/>
      <c r="W282" s="34"/>
      <c r="X282" s="34"/>
    </row>
    <row r="283" spans="1:30">
      <c r="K283" s="163"/>
      <c r="L283" s="34"/>
      <c r="M283" s="34"/>
      <c r="N283" s="34"/>
      <c r="O283" s="34"/>
      <c r="P283" s="163"/>
      <c r="Q283" s="163"/>
      <c r="R283" s="77"/>
      <c r="S283" s="77"/>
      <c r="T283" s="34"/>
      <c r="U283" s="34"/>
      <c r="V283" s="77"/>
      <c r="W283" s="34"/>
      <c r="X283" s="34"/>
    </row>
    <row r="284" spans="1:30">
      <c r="K284" s="163"/>
      <c r="L284" s="34"/>
      <c r="M284" s="34"/>
      <c r="N284" s="34"/>
      <c r="O284" s="34"/>
      <c r="P284" s="163"/>
      <c r="Q284" s="163"/>
      <c r="R284" s="77"/>
      <c r="S284" s="77"/>
      <c r="T284" s="34"/>
      <c r="U284" s="34"/>
      <c r="V284" s="77"/>
      <c r="W284" s="34"/>
      <c r="X284" s="34"/>
    </row>
    <row r="285" spans="1:30">
      <c r="K285" s="163"/>
      <c r="L285" s="34"/>
      <c r="M285" s="34"/>
      <c r="N285" s="34"/>
      <c r="O285" s="34"/>
      <c r="P285" s="163"/>
      <c r="Q285" s="163"/>
      <c r="R285" s="77"/>
      <c r="S285" s="77"/>
      <c r="T285" s="34"/>
      <c r="U285" s="34"/>
      <c r="V285" s="77"/>
      <c r="W285" s="34"/>
      <c r="X285" s="34"/>
    </row>
    <row r="286" spans="1:30">
      <c r="K286" s="163"/>
      <c r="L286" s="34"/>
      <c r="M286" s="34"/>
      <c r="N286" s="34"/>
      <c r="O286" s="34"/>
      <c r="P286" s="163"/>
      <c r="Q286" s="163"/>
      <c r="R286" s="77"/>
      <c r="S286" s="77"/>
      <c r="T286" s="34"/>
      <c r="U286" s="34"/>
      <c r="V286" s="77"/>
      <c r="W286" s="34"/>
      <c r="X286" s="34"/>
    </row>
    <row r="287" spans="1:30">
      <c r="K287" s="163"/>
      <c r="L287" s="34"/>
      <c r="M287" s="34"/>
      <c r="N287" s="34"/>
      <c r="O287" s="34"/>
      <c r="P287" s="163"/>
      <c r="Q287" s="163"/>
      <c r="R287" s="77"/>
      <c r="S287" s="77"/>
      <c r="T287" s="34"/>
      <c r="U287" s="34"/>
      <c r="V287" s="77"/>
      <c r="W287" s="34"/>
      <c r="X287" s="34"/>
    </row>
    <row r="288" spans="1:30">
      <c r="K288" s="163"/>
    </row>
  </sheetData>
  <conditionalFormatting sqref="AS69:AT69">
    <cfRule type="cellIs" dxfId="51" priority="16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V356"/>
  <sheetViews>
    <sheetView zoomScale="96" zoomScaleNormal="96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11" sqref="A11"/>
    </sheetView>
  </sheetViews>
  <sheetFormatPr baseColWidth="10" defaultRowHeight="15"/>
  <cols>
    <col min="1" max="1" width="3.36328125" customWidth="1"/>
    <col min="2" max="2" width="6.54296875" customWidth="1"/>
    <col min="3" max="3" width="3.1796875" customWidth="1"/>
    <col min="4" max="4" width="9.36328125" customWidth="1"/>
    <col min="5" max="5" width="7.36328125" customWidth="1"/>
    <col min="6" max="6" width="6" customWidth="1"/>
    <col min="7" max="7" width="6.81640625" style="93" customWidth="1"/>
    <col min="8" max="8" width="4.6328125" style="93" customWidth="1"/>
    <col min="9" max="9" width="5.7265625" style="93" customWidth="1"/>
    <col min="10" max="10" width="1.453125" style="93" customWidth="1"/>
    <col min="11" max="11" width="5.81640625" style="330" customWidth="1"/>
    <col min="12" max="12" width="1.7265625" style="330" customWidth="1"/>
    <col min="13" max="13" width="5.7265625" style="93" customWidth="1"/>
    <col min="14" max="14" width="4.6328125" style="93" customWidth="1"/>
    <col min="15" max="15" width="1.26953125" style="93" customWidth="1"/>
    <col min="16" max="16" width="6.1796875" style="330" customWidth="1"/>
    <col min="17" max="17" width="0.6328125" style="330" customWidth="1"/>
    <col min="18" max="18" width="6.36328125" style="340" customWidth="1"/>
    <col min="19" max="19" width="0.81640625" style="340" customWidth="1"/>
    <col min="20" max="20" width="7.453125" customWidth="1"/>
    <col min="21" max="21" width="4.6328125" style="330" customWidth="1"/>
    <col min="22" max="22" width="6.6328125" style="93" customWidth="1"/>
    <col min="23" max="23" width="1.81640625" style="93" customWidth="1"/>
    <col min="24" max="24" width="6" style="11" customWidth="1"/>
    <col min="25" max="25" width="5.453125" style="11" customWidth="1"/>
    <col min="26" max="26" width="5.1796875" style="11" customWidth="1"/>
    <col min="27" max="27" width="1.81640625" style="11" customWidth="1"/>
    <col min="28" max="28" width="7.90625" style="93" customWidth="1"/>
    <col min="29" max="29" width="6.36328125" customWidth="1"/>
    <col min="30" max="30" width="6.08984375" style="11" customWidth="1"/>
    <col min="31" max="31" width="7" style="93" customWidth="1"/>
    <col min="44" max="44" width="14" customWidth="1"/>
    <col min="45" max="45" width="12.54296875" customWidth="1"/>
    <col min="46" max="46" width="10.90625" customWidth="1"/>
  </cols>
  <sheetData>
    <row r="1" spans="1:48" ht="15.6">
      <c r="A1" s="45"/>
      <c r="B1" s="45"/>
      <c r="C1" s="45"/>
      <c r="D1" s="45"/>
      <c r="E1" s="45"/>
      <c r="F1" s="45"/>
      <c r="G1" s="90"/>
      <c r="H1" s="90"/>
      <c r="I1" s="90"/>
      <c r="J1" s="90"/>
      <c r="K1" s="322"/>
      <c r="L1" s="322"/>
      <c r="M1" s="90"/>
      <c r="N1" s="90"/>
      <c r="O1" s="90"/>
      <c r="P1" s="322"/>
      <c r="Q1" s="322"/>
      <c r="R1" s="333"/>
      <c r="S1" s="333"/>
      <c r="T1" s="45"/>
      <c r="U1" s="322"/>
      <c r="V1" s="90"/>
      <c r="W1" s="90"/>
      <c r="X1" s="71"/>
      <c r="Y1" s="71"/>
      <c r="Z1" s="71"/>
      <c r="AA1" s="71"/>
      <c r="AB1" s="90"/>
      <c r="AC1" s="45"/>
      <c r="AD1" s="71"/>
      <c r="AE1" s="90"/>
      <c r="AF1" s="45"/>
      <c r="AG1" s="2"/>
      <c r="AH1" s="5"/>
      <c r="AI1" s="5"/>
    </row>
    <row r="2" spans="1:48" s="185" customFormat="1" ht="31.8">
      <c r="A2" s="184"/>
      <c r="B2" s="184"/>
      <c r="C2" s="141" t="s">
        <v>27</v>
      </c>
      <c r="D2" s="184"/>
      <c r="E2" s="184"/>
      <c r="F2" s="184"/>
      <c r="G2" s="195"/>
      <c r="H2" s="195"/>
      <c r="I2" s="195"/>
      <c r="J2" s="195"/>
      <c r="K2" s="323"/>
      <c r="L2" s="323"/>
      <c r="M2" s="174" t="str">
        <f>+År!B2</f>
        <v>VÆR :</v>
      </c>
      <c r="N2" s="195"/>
      <c r="O2" s="195"/>
      <c r="P2" s="323"/>
      <c r="Q2" s="323"/>
      <c r="R2" s="334"/>
      <c r="S2" s="334"/>
      <c r="T2" s="184"/>
      <c r="U2" s="323"/>
      <c r="V2" s="195"/>
      <c r="W2" s="195"/>
      <c r="X2" s="200"/>
      <c r="Y2" s="200"/>
      <c r="Z2" s="200"/>
      <c r="AA2" s="200"/>
      <c r="AB2" s="195"/>
      <c r="AC2" s="184"/>
      <c r="AD2" s="200"/>
      <c r="AE2" s="195"/>
      <c r="AF2" s="184"/>
      <c r="AG2" s="2"/>
      <c r="AH2" s="5"/>
      <c r="AI2" s="5"/>
      <c r="AJ2"/>
      <c r="AK2"/>
      <c r="AL2"/>
      <c r="AM2"/>
      <c r="AN2"/>
      <c r="AO2"/>
      <c r="AP2"/>
      <c r="AQ2"/>
      <c r="AR2"/>
      <c r="AS2"/>
      <c r="AT2"/>
      <c r="AU2"/>
      <c r="AV2"/>
    </row>
    <row r="3" spans="1:48" ht="15.6">
      <c r="A3" s="45"/>
      <c r="B3" s="45"/>
      <c r="C3" s="45"/>
      <c r="D3" s="45"/>
      <c r="E3" s="45"/>
      <c r="F3" s="45"/>
      <c r="G3" s="90"/>
      <c r="H3" s="90"/>
      <c r="I3" s="90"/>
      <c r="J3" s="90"/>
      <c r="K3" s="322"/>
      <c r="L3" s="322"/>
      <c r="M3" s="90"/>
      <c r="N3" s="90"/>
      <c r="O3" s="90"/>
      <c r="P3" s="322"/>
      <c r="Q3" s="322"/>
      <c r="R3" s="333"/>
      <c r="S3" s="333"/>
      <c r="T3" s="45"/>
      <c r="U3" s="322"/>
      <c r="V3" s="90"/>
      <c r="W3" s="90"/>
      <c r="X3" s="71"/>
      <c r="Y3" s="71"/>
      <c r="Z3" s="71"/>
      <c r="AA3" s="71"/>
      <c r="AB3" s="90"/>
      <c r="AC3" s="45"/>
      <c r="AD3" s="71"/>
      <c r="AE3" s="90"/>
      <c r="AF3" s="45"/>
      <c r="AG3" s="2"/>
      <c r="AH3" s="5"/>
      <c r="AI3" s="5"/>
    </row>
    <row r="4" spans="1:48" ht="15.6">
      <c r="A4" s="45"/>
      <c r="B4" s="45"/>
      <c r="C4" s="45"/>
      <c r="D4" s="45"/>
      <c r="E4" s="45"/>
      <c r="F4" s="45"/>
      <c r="G4" s="90"/>
      <c r="H4" s="90"/>
      <c r="I4" s="90"/>
      <c r="J4" s="90"/>
      <c r="K4" s="322"/>
      <c r="L4" s="322"/>
      <c r="M4" s="90"/>
      <c r="N4" s="90"/>
      <c r="O4" s="90"/>
      <c r="P4" s="322"/>
      <c r="Q4" s="322"/>
      <c r="R4" s="333"/>
      <c r="S4" s="333"/>
      <c r="T4" s="45"/>
      <c r="U4" s="322"/>
      <c r="V4" s="90"/>
      <c r="W4" s="90"/>
      <c r="X4" s="71"/>
      <c r="Y4" s="71"/>
      <c r="Z4" s="71"/>
      <c r="AA4" s="71"/>
      <c r="AB4" s="90"/>
      <c r="AC4" s="45"/>
      <c r="AD4" s="71"/>
      <c r="AE4" s="90"/>
      <c r="AF4" s="45"/>
      <c r="AG4" s="2"/>
      <c r="AH4" s="5"/>
      <c r="AI4" s="5"/>
    </row>
    <row r="5" spans="1:48" s="189" customFormat="1" ht="19.8">
      <c r="A5" s="45"/>
      <c r="B5" s="187"/>
      <c r="C5" s="183" t="s">
        <v>5</v>
      </c>
      <c r="D5" s="183"/>
      <c r="E5" s="186">
        <f>+År!S2</f>
        <v>52</v>
      </c>
      <c r="F5" s="187"/>
      <c r="G5" s="208"/>
      <c r="H5" s="204"/>
      <c r="I5" s="204"/>
      <c r="J5" s="204"/>
      <c r="K5" s="323"/>
      <c r="L5" s="323"/>
      <c r="M5" s="187"/>
      <c r="N5" s="208" t="s">
        <v>426</v>
      </c>
      <c r="O5" s="208"/>
      <c r="P5" s="324"/>
      <c r="Q5" s="324"/>
      <c r="R5" s="335"/>
      <c r="S5" s="335"/>
      <c r="T5" s="204"/>
      <c r="U5" s="534">
        <f>SUM(F11:F27)</f>
        <v>4758</v>
      </c>
      <c r="V5" s="535"/>
      <c r="W5" s="90"/>
      <c r="X5" s="71"/>
      <c r="Y5" s="208"/>
      <c r="Z5" s="206"/>
      <c r="AA5" s="206"/>
      <c r="AB5" s="206"/>
      <c r="AC5" s="206"/>
      <c r="AD5" s="206"/>
      <c r="AE5" s="206"/>
      <c r="AF5" s="206"/>
      <c r="AG5"/>
      <c r="AH5"/>
      <c r="AI5"/>
      <c r="AJ5"/>
      <c r="AK5"/>
      <c r="AL5"/>
      <c r="AM5"/>
      <c r="AN5"/>
      <c r="AO5"/>
      <c r="AP5"/>
      <c r="AQ5"/>
      <c r="AR5"/>
      <c r="AS5"/>
      <c r="AT5" s="186"/>
      <c r="AU5" s="188"/>
      <c r="AV5" s="188"/>
    </row>
    <row r="6" spans="1:48" ht="15.6">
      <c r="A6" s="50"/>
      <c r="B6" s="50"/>
      <c r="C6" s="50"/>
      <c r="D6" s="50"/>
      <c r="E6" s="50"/>
      <c r="F6" s="50"/>
      <c r="G6" s="96"/>
      <c r="H6" s="96"/>
      <c r="I6" s="96"/>
      <c r="J6" s="96"/>
      <c r="K6" s="325"/>
      <c r="L6" s="325"/>
      <c r="M6" s="96"/>
      <c r="N6" s="96"/>
      <c r="O6" s="96"/>
      <c r="P6" s="325"/>
      <c r="Q6" s="325"/>
      <c r="R6" s="336"/>
      <c r="S6" s="336"/>
      <c r="T6" s="50"/>
      <c r="U6" s="325"/>
      <c r="V6" s="90"/>
      <c r="W6" s="90"/>
      <c r="X6" s="71"/>
      <c r="Y6" s="71"/>
      <c r="Z6" s="71"/>
      <c r="AA6" s="71"/>
      <c r="AB6" s="90"/>
      <c r="AC6" s="45"/>
      <c r="AD6" s="71"/>
      <c r="AE6" s="90"/>
      <c r="AF6" s="45"/>
      <c r="AG6" s="2"/>
      <c r="AH6" s="5"/>
      <c r="AI6" s="5"/>
    </row>
    <row r="7" spans="1:48" ht="15.6">
      <c r="A7" s="50"/>
      <c r="B7" s="50"/>
      <c r="C7" s="50"/>
      <c r="D7" s="50"/>
      <c r="E7" s="50"/>
      <c r="F7" s="50"/>
      <c r="G7" s="96"/>
      <c r="H7" s="96"/>
      <c r="I7" s="96"/>
      <c r="J7" s="96"/>
      <c r="K7" s="325"/>
      <c r="L7" s="325"/>
      <c r="M7" s="96"/>
      <c r="N7" s="96"/>
      <c r="O7" s="96"/>
      <c r="P7" s="325"/>
      <c r="Q7" s="325"/>
      <c r="R7" s="336"/>
      <c r="S7" s="336"/>
      <c r="T7" s="50"/>
      <c r="U7" s="325"/>
      <c r="V7" s="90"/>
      <c r="W7" s="90"/>
      <c r="X7" s="71"/>
      <c r="Y7" s="71"/>
      <c r="Z7" s="71"/>
      <c r="AA7" s="71"/>
      <c r="AB7" s="90"/>
      <c r="AC7" s="45"/>
      <c r="AD7" s="71"/>
      <c r="AE7" s="96" t="s">
        <v>2</v>
      </c>
      <c r="AF7" s="45"/>
      <c r="AG7" s="2"/>
      <c r="AH7" s="5"/>
      <c r="AI7" s="5"/>
    </row>
    <row r="8" spans="1:48" ht="15.75" customHeight="1">
      <c r="A8" s="60"/>
      <c r="B8" s="45"/>
      <c r="C8" s="45"/>
      <c r="D8" s="45"/>
      <c r="E8" s="50" t="s">
        <v>2</v>
      </c>
      <c r="F8" s="45"/>
      <c r="G8" s="90"/>
      <c r="H8" s="90"/>
      <c r="I8" s="90"/>
      <c r="J8" s="90"/>
      <c r="K8" s="322"/>
      <c r="L8" s="322"/>
      <c r="M8" s="96" t="s">
        <v>22</v>
      </c>
      <c r="N8" s="90"/>
      <c r="O8" s="90"/>
      <c r="P8" s="322"/>
      <c r="Q8" s="322"/>
      <c r="R8" s="333"/>
      <c r="S8" s="333"/>
      <c r="T8" s="50" t="s">
        <v>22</v>
      </c>
      <c r="U8" s="322"/>
      <c r="V8" s="148" t="s">
        <v>404</v>
      </c>
      <c r="W8" s="148"/>
      <c r="X8" s="72" t="s">
        <v>574</v>
      </c>
      <c r="Y8" s="71"/>
      <c r="Z8" s="71"/>
      <c r="AA8" s="71"/>
      <c r="AB8" s="96" t="s">
        <v>427</v>
      </c>
      <c r="AC8" s="45"/>
      <c r="AD8" s="72" t="s">
        <v>525</v>
      </c>
      <c r="AE8" s="96" t="s">
        <v>8</v>
      </c>
      <c r="AF8" s="45"/>
      <c r="AG8" s="2"/>
      <c r="AH8" s="5"/>
      <c r="AI8" s="5"/>
    </row>
    <row r="9" spans="1:48" ht="15.6">
      <c r="A9" s="45"/>
      <c r="B9" s="45"/>
      <c r="C9" s="45"/>
      <c r="D9" s="45"/>
      <c r="E9" s="50" t="s">
        <v>485</v>
      </c>
      <c r="F9" s="50" t="s">
        <v>2</v>
      </c>
      <c r="G9" s="96" t="s">
        <v>2</v>
      </c>
      <c r="H9" s="214"/>
      <c r="I9" s="96" t="s">
        <v>1</v>
      </c>
      <c r="J9" s="96"/>
      <c r="K9" s="325" t="s">
        <v>2</v>
      </c>
      <c r="L9" s="325"/>
      <c r="M9" s="97" t="s">
        <v>44</v>
      </c>
      <c r="N9" s="214"/>
      <c r="O9" s="214"/>
      <c r="P9" s="326" t="s">
        <v>22</v>
      </c>
      <c r="Q9" s="326"/>
      <c r="R9" s="337" t="s">
        <v>22</v>
      </c>
      <c r="S9" s="337"/>
      <c r="T9" s="50" t="s">
        <v>487</v>
      </c>
      <c r="U9" s="326"/>
      <c r="V9" s="96" t="s">
        <v>509</v>
      </c>
      <c r="W9" s="96"/>
      <c r="X9" s="72" t="s">
        <v>520</v>
      </c>
      <c r="Y9" s="72" t="s">
        <v>520</v>
      </c>
      <c r="Z9" s="72" t="s">
        <v>520</v>
      </c>
      <c r="AA9" s="71"/>
      <c r="AB9" s="96" t="s">
        <v>416</v>
      </c>
      <c r="AC9" s="50" t="s">
        <v>414</v>
      </c>
      <c r="AD9" s="72" t="s">
        <v>1</v>
      </c>
      <c r="AE9" s="96" t="s">
        <v>69</v>
      </c>
      <c r="AF9" s="45"/>
      <c r="AG9" s="4"/>
      <c r="AH9" s="4"/>
      <c r="AI9" s="4"/>
      <c r="AJ9" s="4"/>
      <c r="AK9" s="4"/>
    </row>
    <row r="10" spans="1:48" ht="15.6">
      <c r="A10" s="45"/>
      <c r="B10" s="50" t="s">
        <v>89</v>
      </c>
      <c r="C10" s="50" t="s">
        <v>0</v>
      </c>
      <c r="D10" s="46"/>
      <c r="E10" s="51" t="s">
        <v>486</v>
      </c>
      <c r="F10" s="51" t="s">
        <v>8</v>
      </c>
      <c r="G10" s="97" t="s">
        <v>404</v>
      </c>
      <c r="H10" s="214" t="s">
        <v>488</v>
      </c>
      <c r="I10" s="97" t="s">
        <v>404</v>
      </c>
      <c r="J10" s="97"/>
      <c r="K10" s="331" t="s">
        <v>642</v>
      </c>
      <c r="L10" s="331"/>
      <c r="M10" s="97"/>
      <c r="N10" s="214" t="s">
        <v>488</v>
      </c>
      <c r="O10" s="214"/>
      <c r="P10" s="326" t="s">
        <v>642</v>
      </c>
      <c r="Q10" s="326"/>
      <c r="R10" s="337" t="s">
        <v>643</v>
      </c>
      <c r="S10" s="337"/>
      <c r="T10" s="51" t="s">
        <v>415</v>
      </c>
      <c r="U10" s="326" t="s">
        <v>488</v>
      </c>
      <c r="V10" s="97" t="s">
        <v>490</v>
      </c>
      <c r="W10" s="97"/>
      <c r="X10" s="73" t="s">
        <v>477</v>
      </c>
      <c r="Y10" s="73" t="s">
        <v>72</v>
      </c>
      <c r="Z10" s="73" t="s">
        <v>475</v>
      </c>
      <c r="AA10" s="71"/>
      <c r="AB10" s="97" t="s">
        <v>44</v>
      </c>
      <c r="AC10" s="51" t="s">
        <v>504</v>
      </c>
      <c r="AD10" s="73" t="s">
        <v>496</v>
      </c>
      <c r="AE10" s="97" t="s">
        <v>528</v>
      </c>
      <c r="AF10" s="45"/>
      <c r="AG10" s="4"/>
      <c r="AH10" s="57"/>
      <c r="AI10" s="57"/>
      <c r="AJ10" s="1"/>
      <c r="AK10" s="5"/>
    </row>
    <row r="11" spans="1:48" ht="15.6">
      <c r="A11" s="45"/>
      <c r="B11" s="65">
        <f>+'Ark1'!C443</f>
        <v>2024</v>
      </c>
      <c r="C11" s="65">
        <f>+'Ark1'!L443</f>
        <v>1</v>
      </c>
      <c r="D11" s="65" t="str">
        <f>VLOOKUP(C11,RNR!$I$8:$J$23,2)</f>
        <v>P-</v>
      </c>
      <c r="E11" s="65">
        <f>+'Ark1'!Q443</f>
        <v>0</v>
      </c>
      <c r="F11" s="65">
        <f>+'Ark1'!R443</f>
        <v>0</v>
      </c>
      <c r="G11" s="198">
        <f>+'Ark1'!AG443</f>
        <v>0</v>
      </c>
      <c r="H11" s="215">
        <f t="shared" ref="H11:H25" si="0">+G11-G29</f>
        <v>-7.7056443845116507E-2</v>
      </c>
      <c r="I11" s="198">
        <f>+'Ark1'!AH443</f>
        <v>0</v>
      </c>
      <c r="J11" s="97"/>
      <c r="K11" s="442">
        <f>+'Ark1'!AI443</f>
        <v>0</v>
      </c>
      <c r="L11" s="331"/>
      <c r="M11" s="280">
        <f>+'Ark1'!U443</f>
        <v>0</v>
      </c>
      <c r="N11" s="215">
        <f t="shared" ref="N11:N25" si="1">+M11-M29</f>
        <v>-18.650000000000006</v>
      </c>
      <c r="O11" s="214"/>
      <c r="P11" s="341" t="str">
        <f>+IF(K11=0,"",'Ark1'!AJ443)</f>
        <v/>
      </c>
      <c r="Q11" s="326"/>
      <c r="R11" s="342" t="str">
        <f>+IF(K11=0,"",'Ark1'!AK443)</f>
        <v/>
      </c>
      <c r="S11" s="333"/>
      <c r="T11" s="66">
        <f>+'Ark1'!T443</f>
        <v>0</v>
      </c>
      <c r="U11" s="343">
        <f t="shared" ref="U11:U25" si="2">+T11-T29</f>
        <v>-2.25</v>
      </c>
      <c r="V11" s="139">
        <f>+'Ark1'!W443</f>
        <v>0</v>
      </c>
      <c r="W11" s="97"/>
      <c r="X11" s="140">
        <f>+'Ark1'!X443</f>
        <v>0</v>
      </c>
      <c r="Y11" s="140">
        <f>+'Ark1'!Y443</f>
        <v>0</v>
      </c>
      <c r="Z11" s="140">
        <f>+'Ark1'!Z443</f>
        <v>0</v>
      </c>
      <c r="AA11" s="71"/>
      <c r="AB11" s="139">
        <f>+'Ark1'!AA443</f>
        <v>0</v>
      </c>
      <c r="AC11" s="66">
        <f>+'Ark1'!AC443</f>
        <v>0</v>
      </c>
      <c r="AD11" s="140">
        <f>+'Ark1'!AE443</f>
        <v>0</v>
      </c>
      <c r="AE11" s="139" t="e">
        <f t="shared" ref="AE11" si="3">+F11/E11</f>
        <v>#DIV/0!</v>
      </c>
      <c r="AF11" s="45"/>
      <c r="AG11" s="4"/>
      <c r="AH11" s="57"/>
      <c r="AI11" s="57"/>
      <c r="AJ11" s="1"/>
      <c r="AK11" s="5"/>
    </row>
    <row r="12" spans="1:48" ht="15.6">
      <c r="A12" s="45"/>
      <c r="B12" s="65">
        <f>+'Ark1'!C444</f>
        <v>2024</v>
      </c>
      <c r="C12" s="65">
        <f>+'Ark1'!L444</f>
        <v>2</v>
      </c>
      <c r="D12" s="65" t="str">
        <f>VLOOKUP(C12,RNR!$I$8:$J$23,2)</f>
        <v>P</v>
      </c>
      <c r="E12" s="65">
        <f>+'Ark1'!Q444</f>
        <v>9</v>
      </c>
      <c r="F12" s="65">
        <f>+'Ark1'!R444</f>
        <v>9</v>
      </c>
      <c r="G12" s="198">
        <f>+'Ark1'!AG444</f>
        <v>0.18911536036982565</v>
      </c>
      <c r="H12" s="215">
        <f t="shared" si="0"/>
        <v>-9.9846304049361428E-2</v>
      </c>
      <c r="I12" s="198">
        <f>+'Ark1'!AH444</f>
        <v>0.11545702779197782</v>
      </c>
      <c r="J12" s="97"/>
      <c r="K12" s="442">
        <f>+'Ark1'!AI444</f>
        <v>7</v>
      </c>
      <c r="L12" s="331"/>
      <c r="M12" s="280">
        <f>+'Ark1'!U444</f>
        <v>25.722222222222221</v>
      </c>
      <c r="N12" s="215">
        <f t="shared" si="1"/>
        <v>1.2022222222222254</v>
      </c>
      <c r="O12" s="214"/>
      <c r="P12" s="341">
        <f>+IF(K12=0,"",'Ark1'!AJ444)</f>
        <v>110.5857142857143</v>
      </c>
      <c r="Q12" s="326"/>
      <c r="R12" s="342">
        <f>+IF(K12=0,"",'Ark1'!AK444)</f>
        <v>15.312194433022491</v>
      </c>
      <c r="S12" s="333"/>
      <c r="T12" s="66">
        <f>+'Ark1'!T444</f>
        <v>3.8888888888888888</v>
      </c>
      <c r="U12" s="343">
        <f t="shared" si="2"/>
        <v>-0.51111111111111152</v>
      </c>
      <c r="V12" s="139">
        <f>+'Ark1'!W444</f>
        <v>0</v>
      </c>
      <c r="W12" s="97"/>
      <c r="X12" s="140">
        <f>+'Ark1'!X444</f>
        <v>100</v>
      </c>
      <c r="Y12" s="140">
        <f>+'Ark1'!Y444</f>
        <v>44.44444444444445</v>
      </c>
      <c r="Z12" s="140">
        <f>+'Ark1'!Z444</f>
        <v>11.111111111111112</v>
      </c>
      <c r="AA12" s="71"/>
      <c r="AB12" s="139">
        <f>+'Ark1'!AA444</f>
        <v>11.983208416389044</v>
      </c>
      <c r="AC12" s="66">
        <f>+'Ark1'!AC444</f>
        <v>1.2862041003100264</v>
      </c>
      <c r="AD12" s="140">
        <f>+'Ark1'!AE444</f>
        <v>79.74746130153585</v>
      </c>
      <c r="AE12" s="139">
        <f t="shared" ref="AE12:AE29" si="4">+F12/E12</f>
        <v>1</v>
      </c>
      <c r="AF12" s="45"/>
      <c r="AG12" s="4"/>
      <c r="AH12" s="57"/>
      <c r="AI12" s="57"/>
      <c r="AJ12" s="1"/>
      <c r="AK12" s="5"/>
    </row>
    <row r="13" spans="1:48" ht="15.6">
      <c r="A13" s="45"/>
      <c r="B13" s="65">
        <f>+'Ark1'!C445</f>
        <v>2024</v>
      </c>
      <c r="C13" s="65">
        <f>+'Ark1'!L445</f>
        <v>3</v>
      </c>
      <c r="D13" s="65" t="str">
        <f>VLOOKUP(C13,RNR!$I$8:$J$23,2)</f>
        <v>P+</v>
      </c>
      <c r="E13" s="65">
        <f>+'Ark1'!Q445</f>
        <v>13</v>
      </c>
      <c r="F13" s="65">
        <f>+'Ark1'!R445</f>
        <v>13</v>
      </c>
      <c r="G13" s="198">
        <f>+'Ark1'!AG445</f>
        <v>0.27316663164530369</v>
      </c>
      <c r="H13" s="215">
        <f t="shared" si="0"/>
        <v>-0.53592602872842021</v>
      </c>
      <c r="I13" s="198">
        <f>+'Ark1'!AH445</f>
        <v>0.13336159495280722</v>
      </c>
      <c r="J13" s="97"/>
      <c r="K13" s="442">
        <f>+'Ark1'!AI445</f>
        <v>12</v>
      </c>
      <c r="L13" s="331"/>
      <c r="M13" s="280">
        <f>+'Ark1'!U445</f>
        <v>20.569230769230764</v>
      </c>
      <c r="N13" s="215">
        <f t="shared" si="1"/>
        <v>-4.1641025641025777</v>
      </c>
      <c r="O13" s="214"/>
      <c r="P13" s="341">
        <f>+IF(K13=0,"",'Ark1'!AJ445)</f>
        <v>105.8666666666667</v>
      </c>
      <c r="Q13" s="326"/>
      <c r="R13" s="342">
        <f>+IF(K13=0,"",'Ark1'!AK445)</f>
        <v>15.781089030256277</v>
      </c>
      <c r="S13" s="333"/>
      <c r="T13" s="66">
        <f>+'Ark1'!T445</f>
        <v>4.3076923076923057</v>
      </c>
      <c r="U13" s="343">
        <f t="shared" si="2"/>
        <v>-2.5641025641026438E-2</v>
      </c>
      <c r="V13" s="139">
        <f>+'Ark1'!W445</f>
        <v>0</v>
      </c>
      <c r="W13" s="97"/>
      <c r="X13" s="140">
        <f>+'Ark1'!X445</f>
        <v>61.538461538461519</v>
      </c>
      <c r="Y13" s="140">
        <f>+'Ark1'!Y445</f>
        <v>30.769230769230759</v>
      </c>
      <c r="Z13" s="140">
        <f>+'Ark1'!Z445</f>
        <v>7.6923076923076898</v>
      </c>
      <c r="AA13" s="71"/>
      <c r="AB13" s="139">
        <f>+'Ark1'!AA445</f>
        <v>7.8521319608983244</v>
      </c>
      <c r="AC13" s="66">
        <f>+'Ark1'!AC445</f>
        <v>1.3234346564680961</v>
      </c>
      <c r="AD13" s="140">
        <f>+'Ark1'!AE445</f>
        <v>58.199143166436009</v>
      </c>
      <c r="AE13" s="139">
        <f t="shared" si="4"/>
        <v>1</v>
      </c>
      <c r="AF13" s="45"/>
      <c r="AG13" s="4"/>
      <c r="AH13" s="57"/>
      <c r="AI13" s="57"/>
      <c r="AJ13" s="1"/>
      <c r="AK13" s="5"/>
    </row>
    <row r="14" spans="1:48" ht="15.6">
      <c r="A14" s="45"/>
      <c r="B14" s="65">
        <f>+'Ark1'!C446</f>
        <v>2024</v>
      </c>
      <c r="C14" s="65">
        <f>+'Ark1'!L446</f>
        <v>4</v>
      </c>
      <c r="D14" s="65" t="str">
        <f>VLOOKUP(C14,RNR!$I$8:$J$23,2)</f>
        <v>O-</v>
      </c>
      <c r="E14" s="65">
        <f>+'Ark1'!Q446</f>
        <v>67</v>
      </c>
      <c r="F14" s="65">
        <f>+'Ark1'!R446</f>
        <v>82</v>
      </c>
      <c r="G14" s="198">
        <f>+'Ark1'!AG446</f>
        <v>1.7230510611472998</v>
      </c>
      <c r="H14" s="215">
        <f t="shared" si="0"/>
        <v>2.7809296554736074E-2</v>
      </c>
      <c r="I14" s="198">
        <f>+'Ark1'!AH446</f>
        <v>0.85832200790494095</v>
      </c>
      <c r="J14" s="97"/>
      <c r="K14" s="442">
        <f>+'Ark1'!AI446</f>
        <v>67</v>
      </c>
      <c r="L14" s="331"/>
      <c r="M14" s="280">
        <f>+'Ark1'!U446</f>
        <v>20.987804878048781</v>
      </c>
      <c r="N14" s="215">
        <f t="shared" si="1"/>
        <v>-5.507649667405758</v>
      </c>
      <c r="O14" s="214"/>
      <c r="P14" s="341">
        <f>+IF(K14=0,"",'Ark1'!AJ446)</f>
        <v>108.2134328358209</v>
      </c>
      <c r="Q14" s="326"/>
      <c r="R14" s="342">
        <f>+IF(K14=0,"",'Ark1'!AK446)</f>
        <v>16.128959672175547</v>
      </c>
      <c r="S14" s="333"/>
      <c r="T14" s="66">
        <f>+'Ark1'!T446</f>
        <v>4.6341463414634143</v>
      </c>
      <c r="U14" s="343">
        <f t="shared" si="2"/>
        <v>0.15687361419068591</v>
      </c>
      <c r="V14" s="139">
        <f>+'Ark1'!W446</f>
        <v>0</v>
      </c>
      <c r="W14" s="97"/>
      <c r="X14" s="140">
        <f>+'Ark1'!X446</f>
        <v>74.390243902439011</v>
      </c>
      <c r="Y14" s="140">
        <f>+'Ark1'!Y446</f>
        <v>37.804878048780495</v>
      </c>
      <c r="Z14" s="140">
        <f>+'Ark1'!Z446</f>
        <v>1.2195121951219512</v>
      </c>
      <c r="AA14" s="71"/>
      <c r="AB14" s="139">
        <f>+'Ark1'!AA446</f>
        <v>6.2575299078225282</v>
      </c>
      <c r="AC14" s="66">
        <f>+'Ark1'!AC446</f>
        <v>1.1099570978519768</v>
      </c>
      <c r="AD14" s="140">
        <f>+'Ark1'!AE446</f>
        <v>12.770719526204079</v>
      </c>
      <c r="AE14" s="139">
        <f t="shared" si="4"/>
        <v>1.2238805970149254</v>
      </c>
      <c r="AF14" s="45"/>
      <c r="AG14" s="4"/>
      <c r="AH14" s="57"/>
      <c r="AI14" s="57"/>
      <c r="AJ14" s="1"/>
      <c r="AK14" s="5"/>
    </row>
    <row r="15" spans="1:48" ht="15.6">
      <c r="A15" s="45"/>
      <c r="B15" s="65">
        <f>+'Ark1'!C447</f>
        <v>2024</v>
      </c>
      <c r="C15" s="65">
        <f>+'Ark1'!L447</f>
        <v>5</v>
      </c>
      <c r="D15" s="65" t="str">
        <f>VLOOKUP(C15,RNR!$I$8:$J$23,2)</f>
        <v>O</v>
      </c>
      <c r="E15" s="65">
        <f>+'Ark1'!Q447</f>
        <v>172</v>
      </c>
      <c r="F15" s="65">
        <f>+'Ark1'!R447</f>
        <v>209</v>
      </c>
      <c r="G15" s="198">
        <f>+'Ark1'!AG447</f>
        <v>4.3916789241437284</v>
      </c>
      <c r="H15" s="215">
        <f t="shared" si="0"/>
        <v>0.24989506746871282</v>
      </c>
      <c r="I15" s="198">
        <f>+'Ark1'!AH447</f>
        <v>2.5888807151852178</v>
      </c>
      <c r="J15" s="97"/>
      <c r="K15" s="442">
        <f>+'Ark1'!AI447</f>
        <v>180</v>
      </c>
      <c r="L15" s="331"/>
      <c r="M15" s="280">
        <f>+'Ark1'!U447</f>
        <v>24.83684210526317</v>
      </c>
      <c r="N15" s="215">
        <f t="shared" si="1"/>
        <v>-2.1757160342717334</v>
      </c>
      <c r="O15" s="214"/>
      <c r="P15" s="341">
        <f>+IF(K15=0,"",'Ark1'!AJ447)</f>
        <v>110.52388888888888</v>
      </c>
      <c r="Q15" s="326"/>
      <c r="R15" s="342">
        <f>+IF(K15=0,"",'Ark1'!AK447)</f>
        <v>18.058852443212256</v>
      </c>
      <c r="S15" s="333"/>
      <c r="T15" s="66">
        <f>+'Ark1'!T447</f>
        <v>5.2727272727272716</v>
      </c>
      <c r="U15" s="343">
        <f t="shared" si="2"/>
        <v>-2.9598308668076001E-2</v>
      </c>
      <c r="V15" s="139">
        <f>+'Ark1'!W447</f>
        <v>0.95693779904306242</v>
      </c>
      <c r="W15" s="97"/>
      <c r="X15" s="140">
        <f>+'Ark1'!X447</f>
        <v>91.38755980861248</v>
      </c>
      <c r="Y15" s="140">
        <f>+'Ark1'!Y447</f>
        <v>52.15311004784688</v>
      </c>
      <c r="Z15" s="140">
        <f>+'Ark1'!Z447</f>
        <v>11.483253588516748</v>
      </c>
      <c r="AA15" s="71"/>
      <c r="AB15" s="139">
        <f>+'Ark1'!AA447</f>
        <v>7.3761046746396355</v>
      </c>
      <c r="AC15" s="66">
        <f>+'Ark1'!AC447</f>
        <v>1.2669039711167223</v>
      </c>
      <c r="AD15" s="140">
        <f>+'Ark1'!AE447</f>
        <v>2.8314446516345408</v>
      </c>
      <c r="AE15" s="139">
        <f t="shared" si="4"/>
        <v>1.2151162790697674</v>
      </c>
      <c r="AF15" s="45"/>
      <c r="AG15" s="4"/>
      <c r="AH15" s="57"/>
      <c r="AI15" s="57"/>
      <c r="AJ15" s="1"/>
      <c r="AK15" s="5"/>
      <c r="AM15" s="2"/>
      <c r="AN15" s="2"/>
      <c r="AO15" s="2"/>
    </row>
    <row r="16" spans="1:48" ht="15.6">
      <c r="A16" s="45"/>
      <c r="B16" s="65">
        <f>+'Ark1'!C448</f>
        <v>2024</v>
      </c>
      <c r="C16" s="65">
        <f>+'Ark1'!L448</f>
        <v>6</v>
      </c>
      <c r="D16" s="65" t="str">
        <f>VLOOKUP(C16,RNR!$I$8:$J$23,2)</f>
        <v>O+</v>
      </c>
      <c r="E16" s="65">
        <f>+'Ark1'!Q448</f>
        <v>436</v>
      </c>
      <c r="F16" s="65">
        <f>+'Ark1'!R448</f>
        <v>510</v>
      </c>
      <c r="G16" s="198">
        <f>+'Ark1'!AG448</f>
        <v>10.716537087623452</v>
      </c>
      <c r="H16" s="215">
        <f t="shared" si="0"/>
        <v>-0.51443960280228573</v>
      </c>
      <c r="I16" s="198">
        <f>+'Ark1'!AH448</f>
        <v>7.4021171277882321</v>
      </c>
      <c r="J16" s="97"/>
      <c r="K16" s="442">
        <f>+'Ark1'!AI448</f>
        <v>438</v>
      </c>
      <c r="L16" s="331"/>
      <c r="M16" s="280">
        <f>+'Ark1'!U448</f>
        <v>29.101568627450952</v>
      </c>
      <c r="N16" s="215">
        <f t="shared" si="1"/>
        <v>-1.1553781993072434</v>
      </c>
      <c r="O16" s="214"/>
      <c r="P16" s="341">
        <f>+IF(K16=0,"",'Ark1'!AJ448)</f>
        <v>113.00502283105016</v>
      </c>
      <c r="Q16" s="326"/>
      <c r="R16" s="342">
        <f>+IF(K16=0,"",'Ark1'!AK448)</f>
        <v>20.110497147243724</v>
      </c>
      <c r="S16" s="333"/>
      <c r="T16" s="66">
        <f>+'Ark1'!T448</f>
        <v>6.0215686274509803</v>
      </c>
      <c r="U16" s="343">
        <f t="shared" si="2"/>
        <v>-7.620152692294635E-2</v>
      </c>
      <c r="V16" s="139">
        <f>+'Ark1'!W448</f>
        <v>5.4901960784313744</v>
      </c>
      <c r="W16" s="97"/>
      <c r="X16" s="140">
        <f>+'Ark1'!X448</f>
        <v>97.647058823529406</v>
      </c>
      <c r="Y16" s="140">
        <f>+'Ark1'!Y448</f>
        <v>74.901960784313729</v>
      </c>
      <c r="Z16" s="140">
        <f>+'Ark1'!Z448</f>
        <v>22.745098039215694</v>
      </c>
      <c r="AA16" s="71"/>
      <c r="AB16" s="139">
        <f>+'Ark1'!AA448</f>
        <v>7.7328328199801311</v>
      </c>
      <c r="AC16" s="66">
        <f>+'Ark1'!AC448</f>
        <v>1.5280146962503147</v>
      </c>
      <c r="AD16" s="140">
        <f>+'Ark1'!AE448</f>
        <v>2.6996357064439302</v>
      </c>
      <c r="AE16" s="139">
        <f t="shared" si="4"/>
        <v>1.1697247706422018</v>
      </c>
      <c r="AF16" s="45"/>
      <c r="AG16" s="4"/>
      <c r="AH16" s="57"/>
      <c r="AI16" s="57"/>
      <c r="AJ16" s="13"/>
      <c r="AK16" s="5"/>
      <c r="AM16" s="2"/>
      <c r="AN16" s="2"/>
      <c r="AO16" s="4"/>
      <c r="AP16" s="4"/>
      <c r="AQ16" s="4"/>
    </row>
    <row r="17" spans="1:43" ht="15.6">
      <c r="A17" s="45"/>
      <c r="B17" s="65">
        <f>+'Ark1'!C449</f>
        <v>2024</v>
      </c>
      <c r="C17" s="65">
        <f>+'Ark1'!L449</f>
        <v>7</v>
      </c>
      <c r="D17" s="65" t="str">
        <f>VLOOKUP(C17,RNR!$I$8:$J$23,2)</f>
        <v>R-</v>
      </c>
      <c r="E17" s="65">
        <f>+'Ark1'!Q449</f>
        <v>609</v>
      </c>
      <c r="F17" s="65">
        <f>+'Ark1'!R449</f>
        <v>720</v>
      </c>
      <c r="G17" s="198">
        <f>+'Ark1'!AG449</f>
        <v>15.129228829586053</v>
      </c>
      <c r="H17" s="215">
        <f t="shared" si="0"/>
        <v>-1.6498118176880805</v>
      </c>
      <c r="I17" s="198">
        <f>+'Ark1'!AH449</f>
        <v>12.190915551787343</v>
      </c>
      <c r="J17" s="97"/>
      <c r="K17" s="442">
        <f>+'Ark1'!AI449</f>
        <v>609</v>
      </c>
      <c r="L17" s="331"/>
      <c r="M17" s="280">
        <f>+'Ark1'!U449</f>
        <v>33.949583333333365</v>
      </c>
      <c r="N17" s="215">
        <f t="shared" si="1"/>
        <v>-0.98164513968610834</v>
      </c>
      <c r="O17" s="214"/>
      <c r="P17" s="341">
        <f>+IF(K17=0,"",'Ark1'!AJ449)</f>
        <v>114.75960591133004</v>
      </c>
      <c r="Q17" s="326"/>
      <c r="R17" s="342">
        <f>+IF(K17=0,"",'Ark1'!AK449)</f>
        <v>22.194015610889647</v>
      </c>
      <c r="S17" s="333"/>
      <c r="T17" s="66">
        <f>+'Ark1'!T449</f>
        <v>6.6819444444444436</v>
      </c>
      <c r="U17" s="343">
        <f t="shared" si="2"/>
        <v>-2.1844304120424596E-2</v>
      </c>
      <c r="V17" s="139">
        <f>+'Ark1'!W449</f>
        <v>12.5</v>
      </c>
      <c r="W17" s="97"/>
      <c r="X17" s="140">
        <f>+'Ark1'!X449</f>
        <v>99.861111111111114</v>
      </c>
      <c r="Y17" s="140">
        <f>+'Ark1'!Y449</f>
        <v>92.083333333333314</v>
      </c>
      <c r="Z17" s="140">
        <f>+'Ark1'!Z449</f>
        <v>45.416666666666657</v>
      </c>
      <c r="AA17" s="71"/>
      <c r="AB17" s="139">
        <f>+'Ark1'!AA449</f>
        <v>7.389303443623346</v>
      </c>
      <c r="AC17" s="66">
        <f>+'Ark1'!AC449</f>
        <v>1.6390059986407148</v>
      </c>
      <c r="AD17" s="140">
        <f>+'Ark1'!AE449</f>
        <v>-0.14272264982608721</v>
      </c>
      <c r="AE17" s="139">
        <f t="shared" si="4"/>
        <v>1.1822660098522169</v>
      </c>
      <c r="AF17" s="45"/>
      <c r="AG17" s="4"/>
      <c r="AH17" s="57"/>
      <c r="AI17" s="57"/>
      <c r="AJ17" s="1"/>
      <c r="AK17" s="5"/>
    </row>
    <row r="18" spans="1:43" ht="15.6">
      <c r="A18" s="45"/>
      <c r="B18" s="65">
        <f>+'Ark1'!C450</f>
        <v>2024</v>
      </c>
      <c r="C18" s="65">
        <f>+'Ark1'!L450</f>
        <v>8</v>
      </c>
      <c r="D18" s="65" t="str">
        <f>VLOOKUP(C18,RNR!$I$8:$J$23,2)</f>
        <v>R</v>
      </c>
      <c r="E18" s="65">
        <f>+'Ark1'!Q450</f>
        <v>845</v>
      </c>
      <c r="F18" s="65">
        <f>+'Ark1'!R450</f>
        <v>968</v>
      </c>
      <c r="G18" s="198">
        <f>+'Ark1'!AG450</f>
        <v>20.340407648665689</v>
      </c>
      <c r="H18" s="215">
        <f t="shared" si="0"/>
        <v>-3.7975233858170654</v>
      </c>
      <c r="I18" s="198">
        <f>+'Ark1'!AH450</f>
        <v>19.399074847574287</v>
      </c>
      <c r="J18" s="97"/>
      <c r="K18" s="442">
        <f>+'Ark1'!AI450</f>
        <v>844</v>
      </c>
      <c r="L18" s="331"/>
      <c r="M18" s="280">
        <f>+'Ark1'!U450</f>
        <v>40.182438016528941</v>
      </c>
      <c r="N18" s="215">
        <f t="shared" si="1"/>
        <v>-0.84022758602488068</v>
      </c>
      <c r="O18" s="214"/>
      <c r="P18" s="341">
        <f>+IF(K18=0,"",'Ark1'!AJ450)</f>
        <v>117.66682464454964</v>
      </c>
      <c r="Q18" s="326"/>
      <c r="R18" s="342">
        <f>+IF(K18=0,"",'Ark1'!AK450)</f>
        <v>24.531982630454294</v>
      </c>
      <c r="S18" s="333"/>
      <c r="T18" s="66">
        <f>+'Ark1'!T450</f>
        <v>7.064049586776858</v>
      </c>
      <c r="U18" s="343">
        <f t="shared" si="2"/>
        <v>-0.27433828233726842</v>
      </c>
      <c r="V18" s="139">
        <f>+'Ark1'!W450</f>
        <v>22.107438016528928</v>
      </c>
      <c r="W18" s="97"/>
      <c r="X18" s="140">
        <f>+'Ark1'!X450</f>
        <v>99.896694214876021</v>
      </c>
      <c r="Y18" s="140">
        <f>+'Ark1'!Y450</f>
        <v>99.173553719008282</v>
      </c>
      <c r="Z18" s="140">
        <f>+'Ark1'!Z450</f>
        <v>74.276859504132261</v>
      </c>
      <c r="AA18" s="71"/>
      <c r="AB18" s="139">
        <f>+'Ark1'!AA450</f>
        <v>7.8436992036009263</v>
      </c>
      <c r="AC18" s="66">
        <f>+'Ark1'!AC450</f>
        <v>1.7628011511136452</v>
      </c>
      <c r="AD18" s="140">
        <f>+'Ark1'!AE450</f>
        <v>-1.126019186406128</v>
      </c>
      <c r="AE18" s="139">
        <f t="shared" si="4"/>
        <v>1.1455621301775147</v>
      </c>
      <c r="AF18" s="45"/>
      <c r="AG18" s="4"/>
      <c r="AH18" s="57"/>
      <c r="AI18" s="57"/>
      <c r="AJ18" s="1"/>
      <c r="AK18" s="5"/>
    </row>
    <row r="19" spans="1:43" ht="15.6">
      <c r="A19" s="45"/>
      <c r="B19" s="65">
        <f>+'Ark1'!C451</f>
        <v>2024</v>
      </c>
      <c r="C19" s="65">
        <f>+'Ark1'!L451</f>
        <v>9</v>
      </c>
      <c r="D19" s="65" t="str">
        <f>VLOOKUP(C19,RNR!$I$8:$J$23,2)</f>
        <v>R+</v>
      </c>
      <c r="E19" s="65">
        <f>+'Ark1'!Q451</f>
        <v>1031</v>
      </c>
      <c r="F19" s="65">
        <f>+'Ark1'!R451</f>
        <v>1174</v>
      </c>
      <c r="G19" s="198">
        <f>+'Ark1'!AG451</f>
        <v>24.669048119352809</v>
      </c>
      <c r="H19" s="215">
        <f t="shared" si="0"/>
        <v>1.8796048521595878</v>
      </c>
      <c r="I19" s="198">
        <f>+'Ark1'!AH451</f>
        <v>27.386905726718442</v>
      </c>
      <c r="J19" s="97"/>
      <c r="K19" s="442">
        <f>+'Ark1'!AI451</f>
        <v>1037</v>
      </c>
      <c r="L19" s="331"/>
      <c r="M19" s="280">
        <f>+'Ark1'!U451</f>
        <v>46.774105621805795</v>
      </c>
      <c r="N19" s="215">
        <f t="shared" si="1"/>
        <v>-1.7873483088787836</v>
      </c>
      <c r="O19" s="214"/>
      <c r="P19" s="341">
        <f>+IF(K19=0,"",'Ark1'!AJ451)</f>
        <v>119.29980713596902</v>
      </c>
      <c r="Q19" s="326"/>
      <c r="R19" s="342">
        <f>+IF(K19=0,"",'Ark1'!AK451)</f>
        <v>27.373615380121713</v>
      </c>
      <c r="S19" s="333"/>
      <c r="T19" s="66">
        <f>+'Ark1'!T451</f>
        <v>7.5255536626916513</v>
      </c>
      <c r="U19" s="343">
        <f t="shared" si="2"/>
        <v>-0.11011835759575028</v>
      </c>
      <c r="V19" s="139">
        <f>+'Ark1'!W451</f>
        <v>26.575809199318577</v>
      </c>
      <c r="W19" s="97"/>
      <c r="X19" s="140">
        <f>+'Ark1'!X451</f>
        <v>100</v>
      </c>
      <c r="Y19" s="140">
        <f>+'Ark1'!Y451</f>
        <v>100</v>
      </c>
      <c r="Z19" s="140">
        <f>+'Ark1'!Z451</f>
        <v>92.078364565587705</v>
      </c>
      <c r="AA19" s="71"/>
      <c r="AB19" s="139">
        <f>+'Ark1'!AA451</f>
        <v>7.9181800179295987</v>
      </c>
      <c r="AC19" s="66">
        <f>+'Ark1'!AC451</f>
        <v>1.8167152599420593</v>
      </c>
      <c r="AD19" s="140">
        <f>+'Ark1'!AE451</f>
        <v>8.7889010754101697</v>
      </c>
      <c r="AE19" s="139">
        <f t="shared" si="4"/>
        <v>1.1387002909796313</v>
      </c>
      <c r="AF19" s="45"/>
      <c r="AG19" s="4"/>
      <c r="AH19" s="57"/>
      <c r="AI19" s="57"/>
      <c r="AJ19" s="1"/>
      <c r="AK19" s="5"/>
      <c r="AM19" s="2"/>
      <c r="AN19" s="2"/>
      <c r="AO19" s="2"/>
    </row>
    <row r="20" spans="1:43" ht="15.6">
      <c r="A20" s="45"/>
      <c r="B20" s="65">
        <f>+'Ark1'!C452</f>
        <v>2024</v>
      </c>
      <c r="C20" s="65">
        <f>+'Ark1'!L452</f>
        <v>10</v>
      </c>
      <c r="D20" s="65" t="str">
        <f>VLOOKUP(C20,RNR!$I$8:$J$23,2)</f>
        <v>U-</v>
      </c>
      <c r="E20" s="65">
        <f>+'Ark1'!Q452</f>
        <v>573</v>
      </c>
      <c r="F20" s="65">
        <f>+'Ark1'!R452</f>
        <v>633</v>
      </c>
      <c r="G20" s="198">
        <f>+'Ark1'!AG452</f>
        <v>13.301113679344398</v>
      </c>
      <c r="H20" s="215">
        <f t="shared" si="0"/>
        <v>3.341568312363087</v>
      </c>
      <c r="I20" s="198">
        <f>+'Ark1'!AH452</f>
        <v>16.861164794334375</v>
      </c>
      <c r="J20" s="97"/>
      <c r="K20" s="442">
        <f>+'Ark1'!AI452</f>
        <v>576</v>
      </c>
      <c r="L20" s="331"/>
      <c r="M20" s="280">
        <f>+'Ark1'!U452</f>
        <v>53.409004739336496</v>
      </c>
      <c r="N20" s="215">
        <f t="shared" si="1"/>
        <v>-0.38287146956095341</v>
      </c>
      <c r="O20" s="214"/>
      <c r="P20" s="341">
        <f>+IF(K20=0,"",'Ark1'!AJ452)</f>
        <v>121.12031250000013</v>
      </c>
      <c r="Q20" s="326"/>
      <c r="R20" s="342">
        <f>+IF(K20=0,"",'Ark1'!AK452)</f>
        <v>30.034692074506037</v>
      </c>
      <c r="S20" s="333"/>
      <c r="T20" s="66">
        <f>+'Ark1'!T452</f>
        <v>8.0584518167456558</v>
      </c>
      <c r="U20" s="343">
        <f t="shared" si="2"/>
        <v>0.122281603979701</v>
      </c>
      <c r="V20" s="139">
        <f>+'Ark1'!W452</f>
        <v>34.755134281200633</v>
      </c>
      <c r="W20" s="97"/>
      <c r="X20" s="140">
        <f>+'Ark1'!X452</f>
        <v>100</v>
      </c>
      <c r="Y20" s="140">
        <f>+'Ark1'!Y452</f>
        <v>100</v>
      </c>
      <c r="Z20" s="140">
        <f>+'Ark1'!Z452</f>
        <v>98.736176935229054</v>
      </c>
      <c r="AA20" s="71"/>
      <c r="AB20" s="139">
        <f>+'Ark1'!AA452</f>
        <v>7.28699838444851</v>
      </c>
      <c r="AC20" s="66">
        <f>+'Ark1'!AC452</f>
        <v>1.6535840163654119</v>
      </c>
      <c r="AD20" s="140">
        <f>+'Ark1'!AE452</f>
        <v>9.3119981496032622</v>
      </c>
      <c r="AE20" s="139">
        <f t="shared" si="4"/>
        <v>1.1047120418848169</v>
      </c>
      <c r="AF20" s="45"/>
      <c r="AG20" s="4"/>
      <c r="AH20" s="57"/>
      <c r="AI20" s="57"/>
      <c r="AJ20" s="1"/>
      <c r="AK20" s="5"/>
      <c r="AM20" s="2"/>
      <c r="AN20" s="2"/>
      <c r="AO20" s="2"/>
    </row>
    <row r="21" spans="1:43" ht="15.6">
      <c r="A21" s="45"/>
      <c r="B21" s="65">
        <f>+'Ark1'!C453</f>
        <v>2024</v>
      </c>
      <c r="C21" s="65">
        <f>+'Ark1'!L453</f>
        <v>11</v>
      </c>
      <c r="D21" s="65" t="str">
        <f>VLOOKUP(C21,RNR!$I$8:$J$23,2)</f>
        <v>U</v>
      </c>
      <c r="E21" s="65">
        <f>+'Ark1'!Q453</f>
        <v>304</v>
      </c>
      <c r="F21" s="65">
        <f>+'Ark1'!R453</f>
        <v>327</v>
      </c>
      <c r="G21" s="198">
        <f>+'Ark1'!AG453</f>
        <v>6.871191426770328</v>
      </c>
      <c r="H21" s="215">
        <f t="shared" si="0"/>
        <v>1.6698814672249602</v>
      </c>
      <c r="I21" s="198">
        <f>+'Ark1'!AH453</f>
        <v>9.6616834781741314</v>
      </c>
      <c r="J21" s="97"/>
      <c r="K21" s="442">
        <f>+'Ark1'!AI453</f>
        <v>281</v>
      </c>
      <c r="L21" s="331"/>
      <c r="M21" s="280">
        <f>+'Ark1'!U453</f>
        <v>59.242813455657497</v>
      </c>
      <c r="N21" s="215">
        <f t="shared" si="1"/>
        <v>0.86096160380564157</v>
      </c>
      <c r="O21" s="214"/>
      <c r="P21" s="341">
        <f>+IF(K21=0,"",'Ark1'!AJ453)</f>
        <v>122.07651245551592</v>
      </c>
      <c r="Q21" s="326"/>
      <c r="R21" s="342">
        <f>+IF(K21=0,"",'Ark1'!AK453)</f>
        <v>32.708296928553949</v>
      </c>
      <c r="S21" s="333"/>
      <c r="T21" s="66">
        <f>+'Ark1'!T453</f>
        <v>8.8837920489296636</v>
      </c>
      <c r="U21" s="343">
        <f t="shared" si="2"/>
        <v>0.53194019707781059</v>
      </c>
      <c r="V21" s="139">
        <f>+'Ark1'!W453</f>
        <v>55.963302752293586</v>
      </c>
      <c r="W21" s="97"/>
      <c r="X21" s="140">
        <f>+'Ark1'!X453</f>
        <v>100</v>
      </c>
      <c r="Y21" s="140">
        <f>+'Ark1'!Y453</f>
        <v>100</v>
      </c>
      <c r="Z21" s="140">
        <f>+'Ark1'!Z453</f>
        <v>99.6941896024465</v>
      </c>
      <c r="AA21" s="71"/>
      <c r="AB21" s="139">
        <f>+'Ark1'!AA453</f>
        <v>7.62294552692609</v>
      </c>
      <c r="AC21" s="66">
        <f>+'Ark1'!AC453</f>
        <v>2.4266512697317912</v>
      </c>
      <c r="AD21" s="140">
        <f>+'Ark1'!AE453</f>
        <v>18.674848706166163</v>
      </c>
      <c r="AE21" s="139">
        <f t="shared" si="4"/>
        <v>1.075657894736842</v>
      </c>
      <c r="AF21" s="45"/>
      <c r="AG21" s="4"/>
      <c r="AH21" s="57"/>
      <c r="AI21" s="57"/>
      <c r="AJ21" s="1"/>
      <c r="AK21" s="5"/>
      <c r="AM21" s="2"/>
      <c r="AN21" s="2"/>
      <c r="AO21" s="2"/>
    </row>
    <row r="22" spans="1:43" ht="15.6">
      <c r="A22" s="45"/>
      <c r="B22" s="65">
        <f>+'Ark1'!C454</f>
        <v>2024</v>
      </c>
      <c r="C22" s="65">
        <f>+'Ark1'!L454</f>
        <v>12</v>
      </c>
      <c r="D22" s="65" t="str">
        <f>VLOOKUP(C22,RNR!$I$8:$J$23,2)</f>
        <v>U+</v>
      </c>
      <c r="E22" s="65">
        <f>+'Ark1'!Q454</f>
        <v>71</v>
      </c>
      <c r="F22" s="65">
        <f>+'Ark1'!R454</f>
        <v>76</v>
      </c>
      <c r="G22" s="198">
        <f>+'Ark1'!AG454</f>
        <v>1.5969741542340825</v>
      </c>
      <c r="H22" s="215">
        <f t="shared" si="0"/>
        <v>-0.29090871997127343</v>
      </c>
      <c r="I22" s="198">
        <f>+'Ark1'!AH454</f>
        <v>2.3807089510367438</v>
      </c>
      <c r="J22" s="97"/>
      <c r="K22" s="442">
        <f>+'Ark1'!AI454</f>
        <v>60</v>
      </c>
      <c r="L22" s="331"/>
      <c r="M22" s="280">
        <f>+'Ark1'!U454</f>
        <v>62.809210526315802</v>
      </c>
      <c r="N22" s="215">
        <f t="shared" si="1"/>
        <v>2.3962513426423158</v>
      </c>
      <c r="O22" s="214"/>
      <c r="P22" s="341">
        <f>+IF(K22=0,"",'Ark1'!AJ454)</f>
        <v>121.06666666666663</v>
      </c>
      <c r="Q22" s="326"/>
      <c r="R22" s="342">
        <f>+IF(K22=0,"",'Ark1'!AK454)</f>
        <v>35.636590950385283</v>
      </c>
      <c r="S22" s="333"/>
      <c r="T22" s="66">
        <f>+'Ark1'!T454</f>
        <v>9.0526315789473681</v>
      </c>
      <c r="U22" s="343">
        <f t="shared" si="2"/>
        <v>0.15467239527389864</v>
      </c>
      <c r="V22" s="139">
        <f>+'Ark1'!W454</f>
        <v>59.210526315789458</v>
      </c>
      <c r="W22" s="97"/>
      <c r="X22" s="140">
        <f>+'Ark1'!X454</f>
        <v>100</v>
      </c>
      <c r="Y22" s="140">
        <f>+'Ark1'!Y454</f>
        <v>100</v>
      </c>
      <c r="Z22" s="140">
        <f>+'Ark1'!Z454</f>
        <v>100</v>
      </c>
      <c r="AA22" s="71"/>
      <c r="AB22" s="139">
        <f>+'Ark1'!AA454</f>
        <v>7.1508589405229444</v>
      </c>
      <c r="AC22" s="66">
        <f>+'Ark1'!AC454</f>
        <v>2.2762777605585174</v>
      </c>
      <c r="AD22" s="140">
        <f>+'Ark1'!AE454</f>
        <v>22.808842612757271</v>
      </c>
      <c r="AE22" s="139">
        <f t="shared" si="4"/>
        <v>1.0704225352112675</v>
      </c>
      <c r="AF22" s="45"/>
      <c r="AG22" s="4"/>
      <c r="AH22" s="57"/>
      <c r="AI22" s="57"/>
      <c r="AJ22" s="1"/>
      <c r="AK22" s="5"/>
      <c r="AM22" s="2"/>
      <c r="AN22" s="2"/>
      <c r="AO22" s="2"/>
    </row>
    <row r="23" spans="1:43" ht="15.6">
      <c r="A23" s="45"/>
      <c r="B23" s="65">
        <f>+'Ark1'!C455</f>
        <v>2024</v>
      </c>
      <c r="C23" s="65">
        <f>+'Ark1'!L455</f>
        <v>13</v>
      </c>
      <c r="D23" s="65" t="str">
        <f>VLOOKUP(C23,RNR!$I$8:$J$23,2)</f>
        <v>E-</v>
      </c>
      <c r="E23" s="65">
        <f>+'Ark1'!Q455</f>
        <v>17</v>
      </c>
      <c r="F23" s="65">
        <f>+'Ark1'!R455</f>
        <v>17</v>
      </c>
      <c r="G23" s="198">
        <f>+'Ark1'!AG455</f>
        <v>0.35721790292078154</v>
      </c>
      <c r="H23" s="215">
        <f t="shared" si="0"/>
        <v>2.9728016579036232E-2</v>
      </c>
      <c r="I23" s="198">
        <f>+'Ark1'!AH455</f>
        <v>0.55444310063214597</v>
      </c>
      <c r="J23" s="97"/>
      <c r="K23" s="442">
        <f>+'Ark1'!AI455</f>
        <v>15</v>
      </c>
      <c r="L23" s="331"/>
      <c r="M23" s="280">
        <f>+'Ark1'!U455</f>
        <v>65.39411764705882</v>
      </c>
      <c r="N23" s="215">
        <f t="shared" si="1"/>
        <v>0.86470588235296475</v>
      </c>
      <c r="O23" s="214"/>
      <c r="P23" s="341">
        <f>+IF(K23=0,"",'Ark1'!AJ455)</f>
        <v>120.99333333333335</v>
      </c>
      <c r="Q23" s="326"/>
      <c r="R23" s="342">
        <f>+IF(K23=0,"",'Ark1'!AK455)</f>
        <v>36.873804757133534</v>
      </c>
      <c r="S23" s="333"/>
      <c r="T23" s="66">
        <f>+'Ark1'!T455</f>
        <v>10.882352941176469</v>
      </c>
      <c r="U23" s="343">
        <f t="shared" si="2"/>
        <v>1.235294117647058</v>
      </c>
      <c r="V23" s="139">
        <f>+'Ark1'!W455</f>
        <v>70.588235294117652</v>
      </c>
      <c r="W23" s="97"/>
      <c r="X23" s="140">
        <f>+'Ark1'!X455</f>
        <v>100</v>
      </c>
      <c r="Y23" s="140">
        <f>+'Ark1'!Y455</f>
        <v>100</v>
      </c>
      <c r="Z23" s="140">
        <f>+'Ark1'!Z455</f>
        <v>100</v>
      </c>
      <c r="AA23" s="71"/>
      <c r="AB23" s="139">
        <f>+'Ark1'!AA455</f>
        <v>7.7965656532963452</v>
      </c>
      <c r="AC23" s="66">
        <f>+'Ark1'!AC455</f>
        <v>2.762827897839383</v>
      </c>
      <c r="AD23" s="140">
        <f>+'Ark1'!AE455</f>
        <v>31.974750631957889</v>
      </c>
      <c r="AE23" s="139">
        <f t="shared" si="4"/>
        <v>1</v>
      </c>
      <c r="AF23" s="45"/>
      <c r="AG23" s="4"/>
      <c r="AH23" s="57"/>
      <c r="AI23" s="57"/>
      <c r="AJ23" s="13"/>
      <c r="AK23" s="5"/>
      <c r="AM23" s="2"/>
      <c r="AN23" s="2"/>
      <c r="AO23" s="4"/>
      <c r="AP23" s="4"/>
      <c r="AQ23" s="4"/>
    </row>
    <row r="24" spans="1:43" ht="15.6">
      <c r="A24" s="45"/>
      <c r="B24" s="65">
        <f>+'Ark1'!C456</f>
        <v>2024</v>
      </c>
      <c r="C24" s="65">
        <f>+'Ark1'!L456</f>
        <v>14</v>
      </c>
      <c r="D24" s="65" t="str">
        <f>VLOOKUP(C24,RNR!$I$8:$J$23,2)</f>
        <v>E</v>
      </c>
      <c r="E24" s="65">
        <f>+'Ark1'!Q456</f>
        <v>7</v>
      </c>
      <c r="F24" s="65">
        <f>+'Ark1'!R456</f>
        <v>7</v>
      </c>
      <c r="G24" s="198">
        <f>+'Ark1'!AG456</f>
        <v>0.14708972473208662</v>
      </c>
      <c r="H24" s="215">
        <f t="shared" si="0"/>
        <v>7.0033280886970112E-2</v>
      </c>
      <c r="I24" s="198">
        <f>+'Ark1'!AH456</f>
        <v>0.23415582958243461</v>
      </c>
      <c r="J24" s="97"/>
      <c r="K24" s="442">
        <f>+'Ark1'!AI456</f>
        <v>7</v>
      </c>
      <c r="L24" s="331"/>
      <c r="M24" s="280">
        <f>+'Ark1'!U456</f>
        <v>67.071428571428598</v>
      </c>
      <c r="N24" s="215">
        <f t="shared" si="1"/>
        <v>2.9464285714285978</v>
      </c>
      <c r="O24" s="214"/>
      <c r="P24" s="341">
        <f>+IF(K24=0,"",'Ark1'!AJ456)</f>
        <v>118.67142857142852</v>
      </c>
      <c r="Q24" s="326"/>
      <c r="R24" s="342">
        <f>+IF(K24=0,"",'Ark1'!AK456)</f>
        <v>39.969640557298952</v>
      </c>
      <c r="S24" s="333"/>
      <c r="T24" s="66">
        <f>+'Ark1'!T456</f>
        <v>10.571428571428569</v>
      </c>
      <c r="U24" s="343">
        <f t="shared" si="2"/>
        <v>1.0714285714285694</v>
      </c>
      <c r="V24" s="139">
        <f>+'Ark1'!W456</f>
        <v>85.714285714285694</v>
      </c>
      <c r="W24" s="97"/>
      <c r="X24" s="140">
        <f>+'Ark1'!X456</f>
        <v>100</v>
      </c>
      <c r="Y24" s="140">
        <f>+'Ark1'!Y456</f>
        <v>100</v>
      </c>
      <c r="Z24" s="140">
        <f>+'Ark1'!Z456</f>
        <v>100</v>
      </c>
      <c r="AA24" s="71"/>
      <c r="AB24" s="139">
        <f>+'Ark1'!AA456</f>
        <v>8.9568352647116818</v>
      </c>
      <c r="AC24" s="66">
        <f>+'Ark1'!AC456</f>
        <v>2.9207211857515554</v>
      </c>
      <c r="AD24" s="140">
        <f>+'Ark1'!AE456</f>
        <v>47.407654465651682</v>
      </c>
      <c r="AE24" s="139">
        <f t="shared" ref="AE24:AE27" si="5">+F24/E24</f>
        <v>1</v>
      </c>
      <c r="AF24" s="45"/>
      <c r="AG24" s="4"/>
      <c r="AH24" s="57"/>
      <c r="AI24" s="57"/>
      <c r="AJ24" s="13"/>
      <c r="AK24" s="5"/>
      <c r="AM24" s="1"/>
      <c r="AN24" s="1"/>
      <c r="AO24" s="11"/>
      <c r="AP24" s="11"/>
      <c r="AQ24" s="11"/>
    </row>
    <row r="25" spans="1:43" s="504" customFormat="1" ht="15.6">
      <c r="A25" s="45"/>
      <c r="B25" s="65">
        <f>+'Ark1'!C457</f>
        <v>2024</v>
      </c>
      <c r="C25" s="65">
        <f>+'Ark1'!L457</f>
        <v>15</v>
      </c>
      <c r="D25" s="65" t="str">
        <f>VLOOKUP(C25,RNR!$I$8:$J$23,2)</f>
        <v>E+</v>
      </c>
      <c r="E25" s="65">
        <f>+'Ark1'!Q457</f>
        <v>1</v>
      </c>
      <c r="F25" s="65">
        <f>+'Ark1'!R457</f>
        <v>1</v>
      </c>
      <c r="G25" s="198">
        <f>+'Ark1'!AG457</f>
        <v>2.1012817818869503E-2</v>
      </c>
      <c r="H25" s="215">
        <f t="shared" si="0"/>
        <v>1.7487068575903764E-3</v>
      </c>
      <c r="I25" s="198">
        <f>+'Ark1'!AH457</f>
        <v>2.7879256386918183E-2</v>
      </c>
      <c r="J25" s="97"/>
      <c r="K25" s="442">
        <f>+'Ark1'!AI457</f>
        <v>1</v>
      </c>
      <c r="L25" s="331"/>
      <c r="M25" s="280">
        <f>+'Ark1'!U457</f>
        <v>55.9</v>
      </c>
      <c r="N25" s="215">
        <f t="shared" si="1"/>
        <v>-39.700000000000024</v>
      </c>
      <c r="O25" s="214"/>
      <c r="P25" s="341">
        <f>+IF(K25=0,"",'Ark1'!AJ457)</f>
        <v>107.8</v>
      </c>
      <c r="Q25" s="326"/>
      <c r="R25" s="342">
        <f>+IF(K25=0,"",'Ark1'!AK457)</f>
        <v>44.622667182039578</v>
      </c>
      <c r="S25" s="333"/>
      <c r="T25" s="66">
        <f>+'Ark1'!T457</f>
        <v>10</v>
      </c>
      <c r="U25" s="343">
        <f t="shared" si="2"/>
        <v>-5</v>
      </c>
      <c r="V25" s="139">
        <f>+'Ark1'!W457</f>
        <v>100</v>
      </c>
      <c r="W25" s="97"/>
      <c r="X25" s="140">
        <f>+'Ark1'!X457</f>
        <v>100</v>
      </c>
      <c r="Y25" s="140">
        <f>+'Ark1'!Y457</f>
        <v>100</v>
      </c>
      <c r="Z25" s="140">
        <f>+'Ark1'!Z457</f>
        <v>100</v>
      </c>
      <c r="AA25" s="71"/>
      <c r="AB25" s="139">
        <f>+'Ark1'!AA457</f>
        <v>0</v>
      </c>
      <c r="AC25" s="66">
        <f>+'Ark1'!AC457</f>
        <v>0</v>
      </c>
      <c r="AD25" s="140">
        <f>+'Ark1'!AE457</f>
        <v>0</v>
      </c>
      <c r="AE25" s="139">
        <f t="shared" si="5"/>
        <v>1</v>
      </c>
      <c r="AF25" s="45"/>
      <c r="AG25" s="4"/>
      <c r="AH25" s="57"/>
      <c r="AI25" s="57"/>
      <c r="AJ25" s="13"/>
      <c r="AK25" s="5"/>
      <c r="AM25" s="1"/>
      <c r="AN25" s="1"/>
      <c r="AO25" s="505"/>
      <c r="AP25" s="505"/>
      <c r="AQ25" s="505"/>
    </row>
    <row r="26" spans="1:43" s="504" customFormat="1" ht="10.050000000000001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"/>
      <c r="AH26" s="57"/>
      <c r="AI26" s="57"/>
      <c r="AJ26" s="13"/>
      <c r="AK26" s="5"/>
      <c r="AM26" s="1"/>
      <c r="AN26" s="1"/>
      <c r="AO26" s="505"/>
      <c r="AP26" s="505"/>
      <c r="AQ26" s="505"/>
    </row>
    <row r="27" spans="1:43" ht="15.6">
      <c r="A27" s="45"/>
      <c r="B27" s="65">
        <f>+'Ark1'!C458</f>
        <v>2024</v>
      </c>
      <c r="C27" s="65">
        <f>+'Ark1'!L458</f>
        <v>99</v>
      </c>
      <c r="D27" s="65" t="str">
        <f>VLOOKUP(C27,RNR!$I$8:$J$23,2)</f>
        <v>Kasserte</v>
      </c>
      <c r="E27" s="65">
        <f>+'Ark1'!Q458</f>
        <v>12</v>
      </c>
      <c r="F27" s="65">
        <f>+'Ark1'!R458</f>
        <v>12</v>
      </c>
      <c r="G27" s="198">
        <f>+'Ark1'!AG458</f>
        <v>0.25215381382643409</v>
      </c>
      <c r="H27" s="215">
        <f>+G27-G45</f>
        <v>-0.22944896020554417</v>
      </c>
      <c r="I27" s="198">
        <f>+'Ark1'!AH458</f>
        <v>0.18443200379038197</v>
      </c>
      <c r="J27" s="97"/>
      <c r="K27" s="442">
        <f>+'Ark1'!AI458</f>
        <v>10</v>
      </c>
      <c r="L27" s="331"/>
      <c r="M27" s="280">
        <f>+'Ark1'!U458</f>
        <v>30.816666666666677</v>
      </c>
      <c r="N27" s="215">
        <f>+M27-M45</f>
        <v>-4.7793333333333194</v>
      </c>
      <c r="O27" s="214"/>
      <c r="P27" s="341">
        <f>+IF(K27=0,"",'Ark1'!AJ458)</f>
        <v>114.67</v>
      </c>
      <c r="Q27" s="326"/>
      <c r="R27" s="342">
        <f>+IF(K27=0,"",'Ark1'!AK458)</f>
        <v>20.132840483649563</v>
      </c>
      <c r="S27" s="333"/>
      <c r="T27" s="66">
        <f>+'Ark1'!T458</f>
        <v>4.5</v>
      </c>
      <c r="U27" s="343">
        <f>+T27-T45</f>
        <v>-0.66000000000000014</v>
      </c>
      <c r="V27" s="139">
        <f>+'Ark1'!W458</f>
        <v>0</v>
      </c>
      <c r="W27" s="97"/>
      <c r="X27" s="140">
        <f>+'Ark1'!X458</f>
        <v>100</v>
      </c>
      <c r="Y27" s="140">
        <f>+'Ark1'!Y458</f>
        <v>91.666666666666686</v>
      </c>
      <c r="Z27" s="140">
        <f>+'Ark1'!Z458</f>
        <v>25</v>
      </c>
      <c r="AA27" s="71"/>
      <c r="AB27" s="139">
        <f>+'Ark1'!AA458</f>
        <v>6.6821694747206513</v>
      </c>
      <c r="AC27" s="66">
        <f>+'Ark1'!AC458</f>
        <v>1.7078251276599332</v>
      </c>
      <c r="AD27" s="140">
        <f>+'Ark1'!AE458</f>
        <v>8.251564754558375</v>
      </c>
      <c r="AE27" s="139">
        <f t="shared" si="5"/>
        <v>1</v>
      </c>
      <c r="AF27" s="45"/>
      <c r="AG27" s="4"/>
      <c r="AH27" s="57"/>
      <c r="AI27" s="57"/>
      <c r="AJ27" s="13"/>
      <c r="AK27" s="5"/>
      <c r="AM27" s="1"/>
      <c r="AN27" s="1"/>
      <c r="AO27" s="11"/>
      <c r="AP27" s="11"/>
      <c r="AQ27" s="11"/>
    </row>
    <row r="28" spans="1:43" ht="15.6">
      <c r="A28" s="45"/>
      <c r="B28" s="45"/>
      <c r="C28" s="45"/>
      <c r="D28" s="45"/>
      <c r="E28" s="45"/>
      <c r="F28" s="45"/>
      <c r="G28" s="45"/>
      <c r="H28" s="45"/>
      <c r="I28" s="45"/>
      <c r="J28" s="97"/>
      <c r="K28" s="45"/>
      <c r="L28" s="45"/>
      <c r="M28" s="45"/>
      <c r="N28" s="45"/>
      <c r="O28" s="45"/>
      <c r="P28" s="45"/>
      <c r="Q28" s="45"/>
      <c r="R28" s="45"/>
      <c r="S28" s="333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"/>
      <c r="AH28" s="57"/>
      <c r="AI28" s="57"/>
      <c r="AJ28" s="13"/>
      <c r="AK28" s="5"/>
      <c r="AM28" s="1"/>
      <c r="AN28" s="1"/>
      <c r="AO28" s="11"/>
      <c r="AP28" s="11"/>
      <c r="AQ28" s="11"/>
    </row>
    <row r="29" spans="1:43" ht="15.6">
      <c r="A29" s="45"/>
      <c r="B29">
        <f>+'Ark1'!C459</f>
        <v>2023</v>
      </c>
      <c r="C29">
        <f>+'Ark1'!L459</f>
        <v>1</v>
      </c>
      <c r="D29" s="65" t="str">
        <f>VLOOKUP(C29,RNR!$I$8:$J$23,2)</f>
        <v>P-</v>
      </c>
      <c r="E29" s="2">
        <f>+'Ark1'!Q459</f>
        <v>4</v>
      </c>
      <c r="F29" s="2">
        <f>+'Ark1'!R459</f>
        <v>4</v>
      </c>
      <c r="G29" s="149">
        <f>+'Ark1'!AG459</f>
        <v>7.7056443845116507E-2</v>
      </c>
      <c r="H29" s="149">
        <f t="shared" ref="H29:H43" si="6">+G29-G47</f>
        <v>2.0798740231858653E-3</v>
      </c>
      <c r="I29" s="149">
        <f>+'Ark1'!AH459</f>
        <v>3.4137287816278457E-2</v>
      </c>
      <c r="J29" s="97"/>
      <c r="K29" s="332">
        <f>+'Ark1'!AI459</f>
        <v>1</v>
      </c>
      <c r="L29" s="331"/>
      <c r="M29" s="56">
        <f>+'Ark1'!U459</f>
        <v>18.650000000000006</v>
      </c>
      <c r="N29" s="50"/>
      <c r="O29" s="50"/>
      <c r="P29" s="341">
        <f>+IF(K29=0,"",'Ark1'!AJ459)</f>
        <v>113.6</v>
      </c>
      <c r="Q29" s="326"/>
      <c r="R29" s="342">
        <f>+IF(K29=0,"",'Ark1'!AK459)</f>
        <v>13.16504399836831</v>
      </c>
      <c r="S29" s="336"/>
      <c r="T29" s="5">
        <f>+'Ark1'!T459</f>
        <v>2.25</v>
      </c>
      <c r="U29" s="511">
        <f t="shared" ref="U29:U43" si="7">+T29-T47</f>
        <v>-1</v>
      </c>
      <c r="V29" s="56">
        <f>+'Ark1'!W459</f>
        <v>0</v>
      </c>
      <c r="W29" s="97"/>
      <c r="X29" s="18">
        <f>+'Ark1'!X459</f>
        <v>75</v>
      </c>
      <c r="Y29" s="18">
        <f>+'Ark1'!Y459</f>
        <v>25</v>
      </c>
      <c r="Z29" s="18">
        <f>+'Ark1'!Z459</f>
        <v>0</v>
      </c>
      <c r="AA29" s="72"/>
      <c r="AB29" s="56">
        <f>+'Ark1'!AA459</f>
        <v>4.1524089393989003</v>
      </c>
      <c r="AC29" s="5">
        <f>+'Ark1'!AC459</f>
        <v>0.4330127018922193</v>
      </c>
      <c r="AD29" s="18">
        <f>+'Ark1'!AE459</f>
        <v>71.605516935357059</v>
      </c>
      <c r="AE29" s="56">
        <f t="shared" si="4"/>
        <v>1</v>
      </c>
      <c r="AF29" s="45"/>
      <c r="AG29" s="4"/>
      <c r="AH29" s="57"/>
      <c r="AI29" s="57"/>
      <c r="AJ29" s="13"/>
      <c r="AK29" s="5"/>
      <c r="AM29" s="1"/>
      <c r="AN29" s="1"/>
      <c r="AO29" s="11"/>
      <c r="AP29" s="11"/>
      <c r="AQ29" s="11"/>
    </row>
    <row r="30" spans="1:43" ht="15.6">
      <c r="A30" s="45"/>
      <c r="B30">
        <f>+'Ark1'!C460</f>
        <v>2023</v>
      </c>
      <c r="C30">
        <f>+'Ark1'!L460</f>
        <v>2</v>
      </c>
      <c r="D30" s="65" t="str">
        <f>VLOOKUP(C30,RNR!$I$8:$J$23,2)</f>
        <v>P</v>
      </c>
      <c r="E30" s="2">
        <f>+'Ark1'!Q460</f>
        <v>15</v>
      </c>
      <c r="F30" s="2">
        <f>+'Ark1'!R460</f>
        <v>15</v>
      </c>
      <c r="G30" s="149">
        <f>+'Ark1'!AG460</f>
        <v>0.28896166441918708</v>
      </c>
      <c r="H30" s="149">
        <f t="shared" si="6"/>
        <v>-0.17964189696787947</v>
      </c>
      <c r="I30" s="149">
        <f>+'Ark1'!AH460</f>
        <v>0.16830689623092784</v>
      </c>
      <c r="J30" s="97"/>
      <c r="K30" s="332">
        <f>+'Ark1'!AI460</f>
        <v>5</v>
      </c>
      <c r="L30" s="331"/>
      <c r="M30" s="56">
        <f>+'Ark1'!U460</f>
        <v>24.519999999999996</v>
      </c>
      <c r="N30" s="50"/>
      <c r="O30" s="50"/>
      <c r="P30" s="341">
        <f>+IF(K30=0,"",'Ark1'!AJ460)</f>
        <v>117.44</v>
      </c>
      <c r="Q30" s="326"/>
      <c r="R30" s="342">
        <f>+IF(K30=0,"",'Ark1'!AK460)</f>
        <v>13.489118952262704</v>
      </c>
      <c r="S30" s="336"/>
      <c r="T30" s="5">
        <f>+'Ark1'!T460</f>
        <v>4.4000000000000004</v>
      </c>
      <c r="U30" s="511">
        <f t="shared" si="7"/>
        <v>1.080000000000001</v>
      </c>
      <c r="V30" s="56">
        <f>+'Ark1'!W460</f>
        <v>6.6666666666666687</v>
      </c>
      <c r="W30" s="97"/>
      <c r="X30" s="18">
        <f>+'Ark1'!X460</f>
        <v>86.666666666666686</v>
      </c>
      <c r="Y30" s="18">
        <f>+'Ark1'!Y460</f>
        <v>53.33333333333335</v>
      </c>
      <c r="Z30" s="18">
        <f>+'Ark1'!Z460</f>
        <v>13.333333333333337</v>
      </c>
      <c r="AA30" s="72"/>
      <c r="AB30" s="56">
        <f>+'Ark1'!AA460</f>
        <v>8.2087920345606857</v>
      </c>
      <c r="AC30" s="5">
        <f>+'Ark1'!AC460</f>
        <v>2.2744962812309302</v>
      </c>
      <c r="AD30" s="18">
        <f>+'Ark1'!AE460</f>
        <v>40.555160174627595</v>
      </c>
      <c r="AE30" s="56">
        <f t="shared" ref="AE30:AE99" si="8">+F30/E30</f>
        <v>1</v>
      </c>
      <c r="AF30" s="45"/>
      <c r="AG30" s="4"/>
      <c r="AH30" s="57"/>
      <c r="AI30" s="57"/>
      <c r="AJ30" s="5"/>
      <c r="AK30" s="5"/>
      <c r="AM30" s="1"/>
      <c r="AN30" s="1"/>
      <c r="AO30" s="11"/>
      <c r="AP30" s="11"/>
      <c r="AQ30" s="11"/>
    </row>
    <row r="31" spans="1:43" ht="15.6">
      <c r="A31" s="45"/>
      <c r="B31">
        <f>+'Ark1'!C461</f>
        <v>2023</v>
      </c>
      <c r="C31">
        <f>+'Ark1'!L461</f>
        <v>3</v>
      </c>
      <c r="D31" s="65" t="str">
        <f>VLOOKUP(C31,RNR!$I$8:$J$23,2)</f>
        <v>P+</v>
      </c>
      <c r="E31" s="2">
        <f>+'Ark1'!Q461</f>
        <v>40</v>
      </c>
      <c r="F31" s="2">
        <f>+'Ark1'!R461</f>
        <v>42</v>
      </c>
      <c r="G31" s="149">
        <f>+'Ark1'!AG461</f>
        <v>0.80909266037372385</v>
      </c>
      <c r="H31" s="149">
        <f t="shared" si="6"/>
        <v>0.19053595934279599</v>
      </c>
      <c r="I31" s="149">
        <f>+'Ark1'!AH461</f>
        <v>0.47535944481970593</v>
      </c>
      <c r="J31" s="97"/>
      <c r="K31" s="332">
        <f>+'Ark1'!AI461</f>
        <v>11</v>
      </c>
      <c r="L31" s="331"/>
      <c r="M31" s="56">
        <f>+'Ark1'!U461</f>
        <v>24.733333333333341</v>
      </c>
      <c r="N31" s="50"/>
      <c r="O31" s="50"/>
      <c r="P31" s="341">
        <f>+IF(K31=0,"",'Ark1'!AJ461)</f>
        <v>107.52727272727272</v>
      </c>
      <c r="Q31" s="326"/>
      <c r="R31" s="342">
        <f>+IF(K31=0,"",'Ark1'!AK461)</f>
        <v>15.949434071824998</v>
      </c>
      <c r="S31" s="336"/>
      <c r="T31" s="5">
        <f>+'Ark1'!T461</f>
        <v>4.3333333333333321</v>
      </c>
      <c r="U31" s="511">
        <f t="shared" si="7"/>
        <v>0.18181818181818077</v>
      </c>
      <c r="V31" s="56">
        <f>+'Ark1'!W461</f>
        <v>0</v>
      </c>
      <c r="W31" s="97"/>
      <c r="X31" s="18">
        <f>+'Ark1'!X461</f>
        <v>88.095238095238116</v>
      </c>
      <c r="Y31" s="18">
        <f>+'Ark1'!Y461</f>
        <v>54.761904761904759</v>
      </c>
      <c r="Z31" s="18">
        <f>+'Ark1'!Z461</f>
        <v>7.1428571428571441</v>
      </c>
      <c r="AA31" s="72"/>
      <c r="AB31" s="56">
        <f>+'Ark1'!AA461</f>
        <v>8.9041099837757098</v>
      </c>
      <c r="AC31" s="5">
        <f>+'Ark1'!AC461</f>
        <v>1.1268723396380236</v>
      </c>
      <c r="AD31" s="18">
        <f>+'Ark1'!AE461</f>
        <v>60.565159799311502</v>
      </c>
      <c r="AE31" s="56">
        <f t="shared" si="8"/>
        <v>1.05</v>
      </c>
      <c r="AF31" s="45"/>
      <c r="AG31" s="4"/>
      <c r="AH31" s="57"/>
      <c r="AI31" s="57"/>
      <c r="AJ31" s="5"/>
      <c r="AK31" s="5"/>
      <c r="AM31" s="1"/>
      <c r="AN31" s="1"/>
      <c r="AO31" s="11"/>
      <c r="AP31" s="11"/>
      <c r="AQ31" s="11"/>
    </row>
    <row r="32" spans="1:43" ht="15.6">
      <c r="A32" s="45"/>
      <c r="B32">
        <f>+'Ark1'!C462</f>
        <v>2023</v>
      </c>
      <c r="C32">
        <f>+'Ark1'!L462</f>
        <v>4</v>
      </c>
      <c r="D32" s="65" t="str">
        <f>VLOOKUP(C32,RNR!$I$8:$J$23,2)</f>
        <v>O-</v>
      </c>
      <c r="E32" s="2">
        <f>+'Ark1'!Q462</f>
        <v>83</v>
      </c>
      <c r="F32" s="2">
        <f>+'Ark1'!R462</f>
        <v>88</v>
      </c>
      <c r="G32" s="149">
        <f>+'Ark1'!AG462</f>
        <v>1.6952417645925637</v>
      </c>
      <c r="H32" s="149">
        <f t="shared" si="6"/>
        <v>0.17696622569846809</v>
      </c>
      <c r="I32" s="149">
        <f>+'Ark1'!AH462</f>
        <v>1.0669504057967132</v>
      </c>
      <c r="J32" s="97"/>
      <c r="K32" s="332">
        <f>+'Ark1'!AI462</f>
        <v>24</v>
      </c>
      <c r="L32" s="331"/>
      <c r="M32" s="56">
        <f>+'Ark1'!U462</f>
        <v>26.495454545454539</v>
      </c>
      <c r="N32" s="50"/>
      <c r="O32" s="50"/>
      <c r="P32" s="341">
        <f>+IF(K32=0,"",'Ark1'!AJ462)</f>
        <v>113.44166666666671</v>
      </c>
      <c r="Q32" s="326"/>
      <c r="R32" s="342">
        <f>+IF(K32=0,"",'Ark1'!AK462)</f>
        <v>17.218446666057382</v>
      </c>
      <c r="S32" s="336"/>
      <c r="T32" s="5">
        <f>+'Ark1'!T462</f>
        <v>4.4772727272727284</v>
      </c>
      <c r="U32" s="511">
        <f t="shared" si="7"/>
        <v>0.27974186307519755</v>
      </c>
      <c r="V32" s="56">
        <f>+'Ark1'!W462</f>
        <v>0</v>
      </c>
      <c r="W32" s="97"/>
      <c r="X32" s="18">
        <f>+'Ark1'!X462</f>
        <v>90.909090909090892</v>
      </c>
      <c r="Y32" s="18">
        <f>+'Ark1'!Y462</f>
        <v>62.5</v>
      </c>
      <c r="Z32" s="18">
        <f>+'Ark1'!Z462</f>
        <v>12.5</v>
      </c>
      <c r="AA32" s="72"/>
      <c r="AB32" s="56">
        <f>+'Ark1'!AA462</f>
        <v>7.7291201000282896</v>
      </c>
      <c r="AC32" s="5">
        <f>+'Ark1'!AC462</f>
        <v>0.94119451094766626</v>
      </c>
      <c r="AD32" s="18">
        <f>+'Ark1'!AE462</f>
        <v>15.572682989884251</v>
      </c>
      <c r="AE32" s="56">
        <f t="shared" si="8"/>
        <v>1.0602409638554218</v>
      </c>
      <c r="AF32" s="45"/>
      <c r="AG32" s="4"/>
      <c r="AH32" s="57"/>
      <c r="AI32" s="57"/>
      <c r="AJ32" s="5"/>
      <c r="AK32" s="5"/>
      <c r="AM32" s="1"/>
      <c r="AN32" s="1"/>
      <c r="AO32" s="11"/>
      <c r="AP32" s="11"/>
      <c r="AQ32" s="11"/>
    </row>
    <row r="33" spans="1:43" ht="15.6">
      <c r="A33" s="45"/>
      <c r="B33">
        <f>+'Ark1'!C463</f>
        <v>2023</v>
      </c>
      <c r="C33">
        <f>+'Ark1'!L463</f>
        <v>5</v>
      </c>
      <c r="D33" s="65" t="str">
        <f>VLOOKUP(C33,RNR!$I$8:$J$23,2)</f>
        <v>O</v>
      </c>
      <c r="E33" s="2">
        <f>+'Ark1'!Q463</f>
        <v>192</v>
      </c>
      <c r="F33" s="2">
        <f>+'Ark1'!R463</f>
        <v>215</v>
      </c>
      <c r="G33" s="149">
        <f>+'Ark1'!AG463</f>
        <v>4.1417838566750156</v>
      </c>
      <c r="H33" s="149">
        <f t="shared" si="6"/>
        <v>0.24300222593462184</v>
      </c>
      <c r="I33" s="149">
        <f>+'Ark1'!AH463</f>
        <v>2.6576290408927687</v>
      </c>
      <c r="J33" s="97"/>
      <c r="K33" s="332">
        <f>+'Ark1'!AI463</f>
        <v>67</v>
      </c>
      <c r="L33" s="331"/>
      <c r="M33" s="56">
        <f>+'Ark1'!U463</f>
        <v>27.012558139534903</v>
      </c>
      <c r="N33" s="50"/>
      <c r="O33" s="50"/>
      <c r="P33" s="341">
        <f>+IF(K33=0,"",'Ark1'!AJ463)</f>
        <v>110.74179104477612</v>
      </c>
      <c r="Q33" s="326"/>
      <c r="R33" s="342">
        <f>+IF(K33=0,"",'Ark1'!AK463)</f>
        <v>18.041002776194738</v>
      </c>
      <c r="S33" s="336"/>
      <c r="T33" s="5">
        <f>+'Ark1'!T463</f>
        <v>5.3023255813953476</v>
      </c>
      <c r="U33" s="511">
        <f t="shared" si="7"/>
        <v>0.31194096601073351</v>
      </c>
      <c r="V33" s="56">
        <f>+'Ark1'!W463</f>
        <v>0.93023255813953509</v>
      </c>
      <c r="W33" s="97"/>
      <c r="X33" s="18">
        <f>+'Ark1'!X463</f>
        <v>93.488372093023287</v>
      </c>
      <c r="Y33" s="18">
        <f>+'Ark1'!Y463</f>
        <v>65.116279069767444</v>
      </c>
      <c r="Z33" s="18">
        <f>+'Ark1'!Z463</f>
        <v>16.744186046511629</v>
      </c>
      <c r="AA33" s="72"/>
      <c r="AB33" s="56">
        <f>+'Ark1'!AA463</f>
        <v>7.6125099283619777</v>
      </c>
      <c r="AC33" s="5">
        <f>+'Ark1'!AC463</f>
        <v>1.3965885965273537</v>
      </c>
      <c r="AD33" s="18">
        <f>+'Ark1'!AE463</f>
        <v>22.442372152551723</v>
      </c>
      <c r="AE33" s="56">
        <f t="shared" si="8"/>
        <v>1.1197916666666667</v>
      </c>
      <c r="AF33" s="45"/>
      <c r="AG33" s="4"/>
      <c r="AH33" s="57"/>
      <c r="AI33" s="57"/>
      <c r="AJ33" s="5"/>
      <c r="AK33" s="5"/>
      <c r="AM33" s="1"/>
      <c r="AN33" s="1"/>
      <c r="AO33" s="11"/>
      <c r="AP33" s="11"/>
      <c r="AQ33" s="11"/>
    </row>
    <row r="34" spans="1:43" ht="15.6">
      <c r="A34" s="45"/>
      <c r="B34">
        <f>+'Ark1'!C464</f>
        <v>2023</v>
      </c>
      <c r="C34">
        <f>+'Ark1'!L464</f>
        <v>6</v>
      </c>
      <c r="D34" s="65" t="str">
        <f>VLOOKUP(C34,RNR!$I$8:$J$23,2)</f>
        <v>O+</v>
      </c>
      <c r="E34" s="2">
        <f>+'Ark1'!Q464</f>
        <v>475</v>
      </c>
      <c r="F34" s="2">
        <f>+'Ark1'!R464</f>
        <v>583</v>
      </c>
      <c r="G34" s="149">
        <f>+'Ark1'!AG464</f>
        <v>11.230976690425738</v>
      </c>
      <c r="H34" s="149">
        <f t="shared" si="6"/>
        <v>0.94044248236575534</v>
      </c>
      <c r="I34" s="149">
        <f>+'Ark1'!AH464</f>
        <v>8.0720499949274753</v>
      </c>
      <c r="J34" s="97"/>
      <c r="K34" s="332">
        <f>+'Ark1'!AI464</f>
        <v>141</v>
      </c>
      <c r="L34" s="331"/>
      <c r="M34" s="56">
        <f>+'Ark1'!U464</f>
        <v>30.256946826758195</v>
      </c>
      <c r="N34" s="50"/>
      <c r="O34" s="50"/>
      <c r="P34" s="341">
        <f>+IF(K34=0,"",'Ark1'!AJ464)</f>
        <v>113.20780141843969</v>
      </c>
      <c r="Q34" s="326"/>
      <c r="R34" s="342">
        <f>+IF(K34=0,"",'Ark1'!AK464)</f>
        <v>20.110722572343455</v>
      </c>
      <c r="S34" s="336"/>
      <c r="T34" s="5">
        <f>+'Ark1'!T464</f>
        <v>6.0977701543739267</v>
      </c>
      <c r="U34" s="511">
        <f t="shared" si="7"/>
        <v>0.14148600136846223</v>
      </c>
      <c r="V34" s="56">
        <f>+'Ark1'!W464</f>
        <v>6.1749571183533458</v>
      </c>
      <c r="W34" s="97"/>
      <c r="X34" s="18">
        <f>+'Ark1'!X464</f>
        <v>97.77015437392798</v>
      </c>
      <c r="Y34" s="18">
        <f>+'Ark1'!Y464</f>
        <v>79.93138936535162</v>
      </c>
      <c r="Z34" s="18">
        <f>+'Ark1'!Z464</f>
        <v>28.301886792452819</v>
      </c>
      <c r="AA34" s="72"/>
      <c r="AB34" s="56">
        <f>+'Ark1'!AA464</f>
        <v>7.9181522097905148</v>
      </c>
      <c r="AC34" s="5">
        <f>+'Ark1'!AC464</f>
        <v>1.582183772799568</v>
      </c>
      <c r="AD34" s="18">
        <f>+'Ark1'!AE464</f>
        <v>8.761923403342756</v>
      </c>
      <c r="AE34" s="56">
        <f t="shared" si="8"/>
        <v>1.2273684210526317</v>
      </c>
      <c r="AF34" s="45"/>
      <c r="AG34" s="4"/>
      <c r="AH34" s="57"/>
      <c r="AI34" s="57"/>
      <c r="AJ34" s="5"/>
      <c r="AK34" s="5"/>
      <c r="AM34" s="1"/>
      <c r="AN34" s="1"/>
      <c r="AO34" s="11"/>
      <c r="AP34" s="11"/>
      <c r="AQ34" s="11"/>
    </row>
    <row r="35" spans="1:43" ht="15.6">
      <c r="A35" s="45"/>
      <c r="B35">
        <f>+'Ark1'!C465</f>
        <v>2023</v>
      </c>
      <c r="C35">
        <f>+'Ark1'!L465</f>
        <v>7</v>
      </c>
      <c r="D35" s="65" t="str">
        <f>VLOOKUP(C35,RNR!$I$8:$J$23,2)</f>
        <v>R-</v>
      </c>
      <c r="E35" s="2">
        <f>+'Ark1'!Q465</f>
        <v>758</v>
      </c>
      <c r="F35" s="2">
        <f>+'Ark1'!R465</f>
        <v>871</v>
      </c>
      <c r="G35" s="149">
        <f>+'Ark1'!AG465</f>
        <v>16.779040647274133</v>
      </c>
      <c r="H35" s="149">
        <f t="shared" si="6"/>
        <v>0.69656642047000972</v>
      </c>
      <c r="I35" s="149">
        <f>+'Ark1'!AH465</f>
        <v>13.922659457628056</v>
      </c>
      <c r="J35" s="97"/>
      <c r="K35" s="332">
        <f>+'Ark1'!AI465</f>
        <v>191</v>
      </c>
      <c r="L35" s="331"/>
      <c r="M35" s="56">
        <f>+'Ark1'!U465</f>
        <v>34.931228473019473</v>
      </c>
      <c r="N35" s="50"/>
      <c r="O35" s="50"/>
      <c r="P35" s="341">
        <f>+IF(K35=0,"",'Ark1'!AJ465)</f>
        <v>115.91832460732984</v>
      </c>
      <c r="Q35" s="326"/>
      <c r="R35" s="342">
        <f>+IF(K35=0,"",'Ark1'!AK465)</f>
        <v>22.696882537852595</v>
      </c>
      <c r="S35" s="336"/>
      <c r="T35" s="5">
        <f>+'Ark1'!T465</f>
        <v>6.7037887485648682</v>
      </c>
      <c r="U35" s="511">
        <f t="shared" si="7"/>
        <v>-7.1269526493405344E-2</v>
      </c>
      <c r="V35" s="56">
        <f>+'Ark1'!W465</f>
        <v>13.777267508610796</v>
      </c>
      <c r="W35" s="97"/>
      <c r="X35" s="18">
        <f>+'Ark1'!X465</f>
        <v>99.770378874856476</v>
      </c>
      <c r="Y35" s="18">
        <f>+'Ark1'!Y465</f>
        <v>92.307692307692321</v>
      </c>
      <c r="Z35" s="18">
        <f>+'Ark1'!Z465</f>
        <v>48.794489092996557</v>
      </c>
      <c r="AA35" s="72"/>
      <c r="AB35" s="56">
        <f>+'Ark1'!AA465</f>
        <v>8.3241856816378412</v>
      </c>
      <c r="AC35" s="5">
        <f>+'Ark1'!AC465</f>
        <v>1.7109015949661055</v>
      </c>
      <c r="AD35" s="18">
        <f>+'Ark1'!AE465</f>
        <v>12.252304098164268</v>
      </c>
      <c r="AE35" s="56">
        <f t="shared" si="8"/>
        <v>1.1490765171503958</v>
      </c>
      <c r="AF35" s="45"/>
      <c r="AG35" s="4"/>
      <c r="AH35" s="57"/>
      <c r="AI35" s="57"/>
      <c r="AJ35" s="5"/>
      <c r="AK35" s="5"/>
      <c r="AM35" s="1"/>
      <c r="AN35" s="1"/>
      <c r="AO35" s="11"/>
      <c r="AP35" s="11"/>
      <c r="AQ35" s="11"/>
    </row>
    <row r="36" spans="1:43" ht="15.6">
      <c r="A36" s="45"/>
      <c r="B36">
        <f>+'Ark1'!C466</f>
        <v>2023</v>
      </c>
      <c r="C36">
        <f>+'Ark1'!L466</f>
        <v>8</v>
      </c>
      <c r="D36" s="65" t="str">
        <f>VLOOKUP(C36,RNR!$I$8:$J$23,2)</f>
        <v>R</v>
      </c>
      <c r="E36" s="2">
        <f>+'Ark1'!Q466</f>
        <v>1041</v>
      </c>
      <c r="F36" s="2">
        <f>+'Ark1'!R466</f>
        <v>1253</v>
      </c>
      <c r="G36" s="149">
        <f>+'Ark1'!AG466</f>
        <v>24.137931034482754</v>
      </c>
      <c r="H36" s="149">
        <f t="shared" si="6"/>
        <v>0.12668454900946813</v>
      </c>
      <c r="I36" s="149">
        <f>+'Ark1'!AH466</f>
        <v>23.521506514204461</v>
      </c>
      <c r="J36" s="97"/>
      <c r="K36" s="332">
        <f>+'Ark1'!AI466</f>
        <v>256</v>
      </c>
      <c r="L36" s="331"/>
      <c r="M36" s="56">
        <f>+'Ark1'!U466</f>
        <v>41.022665602553822</v>
      </c>
      <c r="N36" s="50"/>
      <c r="O36" s="50"/>
      <c r="P36" s="341">
        <f>+IF(K36=0,"",'Ark1'!AJ466)</f>
        <v>118.30703124999999</v>
      </c>
      <c r="Q36" s="326"/>
      <c r="R36" s="342">
        <f>+IF(K36=0,"",'Ark1'!AK466)</f>
        <v>25.246329665327774</v>
      </c>
      <c r="S36" s="336"/>
      <c r="T36" s="5">
        <f>+'Ark1'!T466</f>
        <v>7.3383878691141264</v>
      </c>
      <c r="U36" s="511">
        <f t="shared" si="7"/>
        <v>0.10731839214300809</v>
      </c>
      <c r="V36" s="56">
        <f>+'Ark1'!W466</f>
        <v>23.942537909018355</v>
      </c>
      <c r="W36" s="97"/>
      <c r="X36" s="18">
        <f>+'Ark1'!X466</f>
        <v>99.920191540303279</v>
      </c>
      <c r="Y36" s="18">
        <f>+'Ark1'!Y466</f>
        <v>98.004788507581793</v>
      </c>
      <c r="Z36" s="18">
        <f>+'Ark1'!Z466</f>
        <v>76.77573822825218</v>
      </c>
      <c r="AA36" s="72"/>
      <c r="AB36" s="56">
        <f>+'Ark1'!AA466</f>
        <v>8.8952795706924999</v>
      </c>
      <c r="AC36" s="5">
        <f>+'Ark1'!AC466</f>
        <v>1.809023128532502</v>
      </c>
      <c r="AD36" s="18">
        <f>+'Ark1'!AE466</f>
        <v>14.109964425820902</v>
      </c>
      <c r="AE36" s="56">
        <f t="shared" si="8"/>
        <v>1.2036503362151778</v>
      </c>
      <c r="AF36" s="45"/>
      <c r="AG36" s="4"/>
      <c r="AH36" s="57"/>
      <c r="AI36" s="57"/>
      <c r="AJ36" s="5"/>
      <c r="AK36" s="5"/>
      <c r="AM36" s="13"/>
      <c r="AN36" s="13"/>
      <c r="AO36" s="11"/>
      <c r="AP36" s="11"/>
      <c r="AQ36" s="11"/>
    </row>
    <row r="37" spans="1:43" ht="16.5" customHeight="1">
      <c r="A37" s="45"/>
      <c r="B37">
        <f>+'Ark1'!C467</f>
        <v>2023</v>
      </c>
      <c r="C37">
        <f>+'Ark1'!L467</f>
        <v>9</v>
      </c>
      <c r="D37" s="65" t="str">
        <f>VLOOKUP(C37,RNR!$I$8:$J$23,2)</f>
        <v>R+</v>
      </c>
      <c r="E37" s="2">
        <f>+'Ark1'!Q467</f>
        <v>1023</v>
      </c>
      <c r="F37" s="2">
        <f>+'Ark1'!R467</f>
        <v>1183</v>
      </c>
      <c r="G37" s="149">
        <f>+'Ark1'!AG467</f>
        <v>22.789443267193221</v>
      </c>
      <c r="H37" s="149">
        <f t="shared" si="6"/>
        <v>-1.502965355112309</v>
      </c>
      <c r="I37" s="149">
        <f>+'Ark1'!AH467</f>
        <v>26.28854876577914</v>
      </c>
      <c r="J37" s="97"/>
      <c r="K37" s="332">
        <f>+'Ark1'!AI467</f>
        <v>235</v>
      </c>
      <c r="L37" s="331"/>
      <c r="M37" s="56">
        <f>+'Ark1'!U467</f>
        <v>48.561453930684578</v>
      </c>
      <c r="N37" s="50"/>
      <c r="O37" s="50"/>
      <c r="P37" s="341">
        <f>+IF(K37=0,"",'Ark1'!AJ467)</f>
        <v>121.03659574468089</v>
      </c>
      <c r="Q37" s="326"/>
      <c r="R37" s="342">
        <f>+IF(K37=0,"",'Ark1'!AK467)</f>
        <v>27.440818280512659</v>
      </c>
      <c r="S37" s="336"/>
      <c r="T37" s="5">
        <f>+'Ark1'!T467</f>
        <v>7.6356720202874016</v>
      </c>
      <c r="U37" s="511">
        <f t="shared" si="7"/>
        <v>9.5548563497276362E-2</v>
      </c>
      <c r="V37" s="56">
        <f>+'Ark1'!W467</f>
        <v>27.979712595097219</v>
      </c>
      <c r="W37" s="97"/>
      <c r="X37" s="18">
        <f>+'Ark1'!X467</f>
        <v>100</v>
      </c>
      <c r="Y37" s="18">
        <f>+'Ark1'!Y467</f>
        <v>99.577345731191869</v>
      </c>
      <c r="Z37" s="18">
        <f>+'Ark1'!Z467</f>
        <v>95.26627218934911</v>
      </c>
      <c r="AA37" s="72"/>
      <c r="AB37" s="56">
        <f>+'Ark1'!AA467</f>
        <v>8.0331004941842377</v>
      </c>
      <c r="AC37" s="5">
        <f>+'Ark1'!AC467</f>
        <v>2.113430594168741</v>
      </c>
      <c r="AD37" s="18">
        <f>+'Ark1'!AE467</f>
        <v>27.068387857133327</v>
      </c>
      <c r="AE37" s="56">
        <f t="shared" si="8"/>
        <v>1.1564027370478984</v>
      </c>
      <c r="AF37" s="45"/>
      <c r="AG37" s="4"/>
      <c r="AH37" s="57"/>
      <c r="AI37" s="57"/>
      <c r="AJ37" s="5"/>
      <c r="AK37" s="5"/>
      <c r="AM37" s="13"/>
      <c r="AN37" s="13"/>
      <c r="AO37" s="11"/>
      <c r="AP37" s="11"/>
      <c r="AQ37" s="11"/>
    </row>
    <row r="38" spans="1:43" ht="16.5" customHeight="1">
      <c r="A38" s="45"/>
      <c r="B38">
        <f>+'Ark1'!C468</f>
        <v>2023</v>
      </c>
      <c r="C38">
        <f>+'Ark1'!L468</f>
        <v>10</v>
      </c>
      <c r="D38" s="65" t="str">
        <f>VLOOKUP(C38,RNR!$I$8:$J$23,2)</f>
        <v>U-</v>
      </c>
      <c r="E38" s="2">
        <f>+'Ark1'!Q468</f>
        <v>468</v>
      </c>
      <c r="F38" s="2">
        <f>+'Ark1'!R468</f>
        <v>517</v>
      </c>
      <c r="G38" s="149">
        <f>+'Ark1'!AG468</f>
        <v>9.9595453669813114</v>
      </c>
      <c r="H38" s="149">
        <f t="shared" si="6"/>
        <v>0.38128857222967305</v>
      </c>
      <c r="I38" s="149">
        <f>+'Ark1'!AH468</f>
        <v>12.726161247799324</v>
      </c>
      <c r="J38" s="97"/>
      <c r="K38" s="332">
        <f>+'Ark1'!AI468</f>
        <v>106</v>
      </c>
      <c r="L38" s="331"/>
      <c r="M38" s="56">
        <f>+'Ark1'!U468</f>
        <v>53.791876208897449</v>
      </c>
      <c r="N38" s="50"/>
      <c r="O38" s="50"/>
      <c r="P38" s="341">
        <f>+IF(K38=0,"",'Ark1'!AJ468)</f>
        <v>122.08018867924523</v>
      </c>
      <c r="Q38" s="326"/>
      <c r="R38" s="342">
        <f>+IF(K38=0,"",'Ark1'!AK468)</f>
        <v>30.087317634305688</v>
      </c>
      <c r="S38" s="336"/>
      <c r="T38" s="5">
        <f>+'Ark1'!T468</f>
        <v>7.9361702127659548</v>
      </c>
      <c r="U38" s="511">
        <f t="shared" si="7"/>
        <v>0.14947745347045416</v>
      </c>
      <c r="V38" s="56">
        <f>+'Ark1'!W468</f>
        <v>35.20309477756286</v>
      </c>
      <c r="W38" s="97"/>
      <c r="X38" s="18">
        <f>+'Ark1'!X468</f>
        <v>100</v>
      </c>
      <c r="Y38" s="18">
        <f>+'Ark1'!Y468</f>
        <v>99.806576402321099</v>
      </c>
      <c r="Z38" s="18">
        <f>+'Ark1'!Z468</f>
        <v>99.032882011605409</v>
      </c>
      <c r="AA38" s="72"/>
      <c r="AB38" s="56">
        <f>+'Ark1'!AA468</f>
        <v>7.6687269527341106</v>
      </c>
      <c r="AC38" s="5">
        <f>+'Ark1'!AC468</f>
        <v>1.8756784031370437</v>
      </c>
      <c r="AD38" s="18">
        <f>+'Ark1'!AE468</f>
        <v>32.422669978329203</v>
      </c>
      <c r="AE38" s="56">
        <f t="shared" si="8"/>
        <v>1.1047008547008548</v>
      </c>
      <c r="AF38" s="45"/>
      <c r="AG38" s="4"/>
      <c r="AH38" s="57"/>
      <c r="AI38" s="56"/>
      <c r="AJ38" s="5"/>
      <c r="AK38" s="5"/>
      <c r="AM38" s="13"/>
      <c r="AN38" s="13"/>
      <c r="AO38" s="11"/>
      <c r="AP38" s="11"/>
      <c r="AQ38" s="11"/>
    </row>
    <row r="39" spans="1:43" ht="15.6">
      <c r="A39" s="45"/>
      <c r="B39">
        <f>+'Ark1'!C469</f>
        <v>2023</v>
      </c>
      <c r="C39">
        <f>+'Ark1'!L469</f>
        <v>11</v>
      </c>
      <c r="D39" s="65" t="str">
        <f>VLOOKUP(C39,RNR!$I$8:$J$23,2)</f>
        <v>U</v>
      </c>
      <c r="E39" s="2">
        <f>+'Ark1'!Q469</f>
        <v>247</v>
      </c>
      <c r="F39" s="2">
        <f>+'Ark1'!R469</f>
        <v>270</v>
      </c>
      <c r="G39" s="149">
        <f>+'Ark1'!AG469</f>
        <v>5.2013099595453678</v>
      </c>
      <c r="H39" s="149">
        <f t="shared" si="6"/>
        <v>-0.96551290830843062</v>
      </c>
      <c r="I39" s="149">
        <f>+'Ark1'!AH469</f>
        <v>7.2132638281069585</v>
      </c>
      <c r="J39" s="97"/>
      <c r="K39" s="332">
        <f>+'Ark1'!AI469</f>
        <v>63</v>
      </c>
      <c r="L39" s="331"/>
      <c r="M39" s="56">
        <f>+'Ark1'!U469</f>
        <v>58.381851851851856</v>
      </c>
      <c r="N39" s="50"/>
      <c r="O39" s="50"/>
      <c r="P39" s="341">
        <f>+IF(K39=0,"",'Ark1'!AJ469)</f>
        <v>120.96190476190478</v>
      </c>
      <c r="Q39" s="326"/>
      <c r="R39" s="342">
        <f>+IF(K39=0,"",'Ark1'!AK469)</f>
        <v>32.72687500352778</v>
      </c>
      <c r="S39" s="336"/>
      <c r="T39" s="5">
        <f>+'Ark1'!T469</f>
        <v>8.351851851851853</v>
      </c>
      <c r="U39" s="511">
        <f t="shared" si="7"/>
        <v>-4.3284926263646994E-2</v>
      </c>
      <c r="V39" s="56">
        <f>+'Ark1'!W469</f>
        <v>41.851851851851855</v>
      </c>
      <c r="W39" s="97"/>
      <c r="X39" s="18">
        <f>+'Ark1'!X469</f>
        <v>100</v>
      </c>
      <c r="Y39" s="18">
        <f>+'Ark1'!Y469</f>
        <v>100</v>
      </c>
      <c r="Z39" s="18">
        <f>+'Ark1'!Z469</f>
        <v>99.629629629629633</v>
      </c>
      <c r="AA39" s="72"/>
      <c r="AB39" s="56">
        <f>+'Ark1'!AA469</f>
        <v>8.3750513705607368</v>
      </c>
      <c r="AC39" s="5">
        <f>+'Ark1'!AC469</f>
        <v>1.8910844175626935</v>
      </c>
      <c r="AD39" s="18">
        <f>+'Ark1'!AE469</f>
        <v>50.03983965825465</v>
      </c>
      <c r="AE39" s="56">
        <f t="shared" si="8"/>
        <v>1.0931174089068827</v>
      </c>
      <c r="AF39" s="45"/>
      <c r="AH39" s="57"/>
      <c r="AM39" s="13"/>
      <c r="AN39" s="13"/>
      <c r="AO39" s="11"/>
      <c r="AP39" s="11"/>
      <c r="AQ39" s="11"/>
    </row>
    <row r="40" spans="1:43" ht="17.25" customHeight="1">
      <c r="A40" s="45"/>
      <c r="B40">
        <f>+'Ark1'!C470</f>
        <v>2023</v>
      </c>
      <c r="C40">
        <f>+'Ark1'!L470</f>
        <v>12</v>
      </c>
      <c r="D40" s="65" t="str">
        <f>VLOOKUP(C40,RNR!$I$8:$J$23,2)</f>
        <v>U+</v>
      </c>
      <c r="E40" s="2">
        <f>+'Ark1'!Q470</f>
        <v>94</v>
      </c>
      <c r="F40" s="2">
        <f>+'Ark1'!R470</f>
        <v>98</v>
      </c>
      <c r="G40" s="149">
        <f>+'Ark1'!AG470</f>
        <v>1.8878828742053559</v>
      </c>
      <c r="H40" s="149">
        <f t="shared" si="6"/>
        <v>-2.4019656253875254E-2</v>
      </c>
      <c r="I40" s="149">
        <f>+'Ark1'!AH470</f>
        <v>2.709233088440242</v>
      </c>
      <c r="J40" s="97"/>
      <c r="K40" s="332">
        <f>+'Ark1'!AI470</f>
        <v>26</v>
      </c>
      <c r="L40" s="331"/>
      <c r="M40" s="56">
        <f>+'Ark1'!U470</f>
        <v>60.412959183673486</v>
      </c>
      <c r="N40" s="50"/>
      <c r="O40" s="50"/>
      <c r="P40" s="341">
        <f>+IF(K40=0,"",'Ark1'!AJ470)</f>
        <v>122.8192307692308</v>
      </c>
      <c r="Q40" s="326"/>
      <c r="R40" s="342">
        <f>+IF(K40=0,"",'Ark1'!AK470)</f>
        <v>34.404796413616403</v>
      </c>
      <c r="S40" s="336"/>
      <c r="T40" s="5">
        <f>+'Ark1'!T470</f>
        <v>8.8979591836734695</v>
      </c>
      <c r="U40" s="511">
        <f t="shared" si="7"/>
        <v>0.21168467386955037</v>
      </c>
      <c r="V40" s="56">
        <f>+'Ark1'!W470</f>
        <v>54.081632653061213</v>
      </c>
      <c r="W40" s="97"/>
      <c r="X40" s="18">
        <f>+'Ark1'!X470</f>
        <v>100</v>
      </c>
      <c r="Y40" s="18">
        <f>+'Ark1'!Y470</f>
        <v>100</v>
      </c>
      <c r="Z40" s="18">
        <f>+'Ark1'!Z470</f>
        <v>100</v>
      </c>
      <c r="AA40" s="72"/>
      <c r="AB40" s="56">
        <f>+'Ark1'!AA470</f>
        <v>8.9100793886822522</v>
      </c>
      <c r="AC40" s="5">
        <f>+'Ark1'!AC470</f>
        <v>2.0177265238046114</v>
      </c>
      <c r="AD40" s="18">
        <f>+'Ark1'!AE470</f>
        <v>44.942970703067559</v>
      </c>
      <c r="AE40" s="56">
        <f t="shared" si="8"/>
        <v>1.0425531914893618</v>
      </c>
      <c r="AF40" s="45"/>
      <c r="AG40" s="2"/>
      <c r="AH40" s="57"/>
      <c r="AI40" s="56"/>
      <c r="AK40" s="5"/>
      <c r="AM40" s="13"/>
      <c r="AN40" s="13"/>
      <c r="AO40" s="11"/>
      <c r="AP40" s="11"/>
      <c r="AQ40" s="11"/>
    </row>
    <row r="41" spans="1:43" ht="15.6">
      <c r="A41" s="45"/>
      <c r="B41">
        <f>+'Ark1'!C471</f>
        <v>2023</v>
      </c>
      <c r="C41">
        <f>+'Ark1'!L471</f>
        <v>13</v>
      </c>
      <c r="D41" s="65" t="str">
        <f>VLOOKUP(C41,RNR!$I$8:$J$23,2)</f>
        <v>E-</v>
      </c>
      <c r="E41" s="2">
        <f>+'Ark1'!Q471</f>
        <v>17</v>
      </c>
      <c r="F41" s="2">
        <f>+'Ark1'!R471</f>
        <v>17</v>
      </c>
      <c r="G41" s="149">
        <f>+'Ark1'!AG471</f>
        <v>0.32748988634174531</v>
      </c>
      <c r="H41" s="149">
        <f t="shared" si="6"/>
        <v>-0.15985781750080391</v>
      </c>
      <c r="I41" s="149">
        <f>+'Ark1'!AH471</f>
        <v>0.50199202056913483</v>
      </c>
      <c r="J41" s="97"/>
      <c r="K41" s="332">
        <f>+'Ark1'!AI471</f>
        <v>7</v>
      </c>
      <c r="L41" s="331"/>
      <c r="M41" s="56">
        <f>+'Ark1'!U471</f>
        <v>64.529411764705856</v>
      </c>
      <c r="N41" s="50"/>
      <c r="O41" s="50"/>
      <c r="P41" s="341">
        <f>+IF(K41=0,"",'Ark1'!AJ471)</f>
        <v>120.5857142857143</v>
      </c>
      <c r="Q41" s="326"/>
      <c r="R41" s="342">
        <f>+IF(K41=0,"",'Ark1'!AK471)</f>
        <v>36.711804533269195</v>
      </c>
      <c r="S41" s="336"/>
      <c r="T41" s="5">
        <f>+'Ark1'!T471</f>
        <v>9.6470588235294112</v>
      </c>
      <c r="U41" s="511">
        <f t="shared" si="7"/>
        <v>0.68552036199094601</v>
      </c>
      <c r="V41" s="56">
        <f>+'Ark1'!W471</f>
        <v>64.705882352941188</v>
      </c>
      <c r="W41" s="97"/>
      <c r="X41" s="18">
        <f>+'Ark1'!X471</f>
        <v>100</v>
      </c>
      <c r="Y41" s="18">
        <f>+'Ark1'!Y471</f>
        <v>100</v>
      </c>
      <c r="Z41" s="18">
        <f>+'Ark1'!Z471</f>
        <v>100</v>
      </c>
      <c r="AA41" s="72"/>
      <c r="AB41" s="56">
        <f>+'Ark1'!AA471</f>
        <v>5.9707881739923243</v>
      </c>
      <c r="AC41" s="5">
        <f>+'Ark1'!AC471</f>
        <v>2.2213185398234372</v>
      </c>
      <c r="AD41" s="18">
        <f>+'Ark1'!AE471</f>
        <v>-5.7761341144665357</v>
      </c>
      <c r="AE41" s="56">
        <f t="shared" si="8"/>
        <v>1</v>
      </c>
      <c r="AF41" s="45"/>
      <c r="AG41" s="2"/>
      <c r="AH41" s="57"/>
      <c r="AI41" s="56"/>
      <c r="AM41" s="13"/>
      <c r="AN41" s="13"/>
      <c r="AO41" s="11"/>
      <c r="AP41" s="11"/>
      <c r="AQ41" s="11"/>
    </row>
    <row r="42" spans="1:43" ht="15.6">
      <c r="A42" s="45"/>
      <c r="B42">
        <f>+'Ark1'!C472</f>
        <v>2023</v>
      </c>
      <c r="C42">
        <f>+'Ark1'!L472</f>
        <v>14</v>
      </c>
      <c r="D42" s="65" t="str">
        <f>VLOOKUP(C42,RNR!$I$8:$J$23,2)</f>
        <v>E</v>
      </c>
      <c r="E42" s="2">
        <f>+'Ark1'!Q472</f>
        <v>4</v>
      </c>
      <c r="F42" s="2">
        <f>+'Ark1'!R472</f>
        <v>4</v>
      </c>
      <c r="G42" s="149">
        <f>+'Ark1'!AG472</f>
        <v>7.7056443845116507E-2</v>
      </c>
      <c r="H42" s="149">
        <f t="shared" si="6"/>
        <v>-3.5408410887779435E-2</v>
      </c>
      <c r="I42" s="149">
        <f>+'Ark1'!AH472</f>
        <v>0.11737552714310218</v>
      </c>
      <c r="J42" s="97"/>
      <c r="K42" s="332">
        <f>+'Ark1'!AI472</f>
        <v>3</v>
      </c>
      <c r="L42" s="331"/>
      <c r="M42" s="56">
        <f>+'Ark1'!U472</f>
        <v>64.125</v>
      </c>
      <c r="N42" s="50"/>
      <c r="O42" s="50"/>
      <c r="P42" s="341">
        <f>+IF(K42=0,"",'Ark1'!AJ472)</f>
        <v>122.26666666666669</v>
      </c>
      <c r="Q42" s="326"/>
      <c r="R42" s="342">
        <f>+IF(K42=0,"",'Ark1'!AK472)</f>
        <v>36.208547010757087</v>
      </c>
      <c r="S42" s="336"/>
      <c r="T42" s="5">
        <f>+'Ark1'!T472</f>
        <v>9.5</v>
      </c>
      <c r="U42" s="511">
        <f t="shared" si="7"/>
        <v>1</v>
      </c>
      <c r="V42" s="56">
        <f>+'Ark1'!W472</f>
        <v>50</v>
      </c>
      <c r="W42" s="97"/>
      <c r="X42" s="18">
        <f>+'Ark1'!X472</f>
        <v>100</v>
      </c>
      <c r="Y42" s="18">
        <f>+'Ark1'!Y472</f>
        <v>100</v>
      </c>
      <c r="Z42" s="18">
        <f>+'Ark1'!Z472</f>
        <v>100</v>
      </c>
      <c r="AA42" s="72"/>
      <c r="AB42" s="56">
        <f>+'Ark1'!AA472</f>
        <v>6.7673388418195817</v>
      </c>
      <c r="AC42" s="5">
        <f>+'Ark1'!AC472</f>
        <v>3.5</v>
      </c>
      <c r="AD42" s="18">
        <f>+'Ark1'!AE472</f>
        <v>97.896679253889516</v>
      </c>
      <c r="AE42" s="56">
        <f t="shared" si="8"/>
        <v>1</v>
      </c>
      <c r="AF42" s="45"/>
      <c r="AG42" s="14"/>
      <c r="AH42" s="57"/>
      <c r="AI42" s="13"/>
      <c r="AM42" s="13"/>
      <c r="AN42" s="13"/>
      <c r="AO42" s="11"/>
      <c r="AP42" s="11"/>
      <c r="AQ42" s="11"/>
    </row>
    <row r="43" spans="1:43" s="504" customFormat="1" ht="15.6">
      <c r="A43" s="45"/>
      <c r="B43" s="504">
        <f>+'Ark1'!C473</f>
        <v>2023</v>
      </c>
      <c r="C43" s="504">
        <f>+'Ark1'!L473</f>
        <v>15</v>
      </c>
      <c r="D43" s="65" t="str">
        <f>VLOOKUP(C43,RNR!$I$8:$J$23,2)</f>
        <v>E+</v>
      </c>
      <c r="E43" s="2">
        <f>+'Ark1'!Q473</f>
        <v>1</v>
      </c>
      <c r="F43" s="2">
        <f>+'Ark1'!R473</f>
        <v>1</v>
      </c>
      <c r="G43" s="149">
        <f>+'Ark1'!AG473</f>
        <v>1.9264110961279127E-2</v>
      </c>
      <c r="H43" s="149">
        <f t="shared" si="6"/>
        <v>5.1996850579646633E-4</v>
      </c>
      <c r="I43" s="149">
        <f>+'Ark1'!AH473</f>
        <v>4.3746980097000301E-2</v>
      </c>
      <c r="J43" s="97"/>
      <c r="K43" s="332">
        <f>+'Ark1'!AI473</f>
        <v>1</v>
      </c>
      <c r="L43" s="331"/>
      <c r="M43" s="56">
        <f>+'Ark1'!U473</f>
        <v>95.600000000000023</v>
      </c>
      <c r="N43" s="50"/>
      <c r="O43" s="50"/>
      <c r="P43" s="341">
        <f>+IF(K43=0,"",'Ark1'!AJ473)</f>
        <v>129.19999999999999</v>
      </c>
      <c r="Q43" s="326"/>
      <c r="R43" s="342">
        <f>+IF(K43=0,"",'Ark1'!AK473)</f>
        <v>44.327205312961659</v>
      </c>
      <c r="S43" s="336"/>
      <c r="T43" s="5">
        <f>+'Ark1'!T473</f>
        <v>15</v>
      </c>
      <c r="U43" s="511">
        <f t="shared" si="7"/>
        <v>2</v>
      </c>
      <c r="V43" s="56">
        <f>+'Ark1'!W473</f>
        <v>100</v>
      </c>
      <c r="W43" s="97"/>
      <c r="X43" s="18">
        <f>+'Ark1'!X473</f>
        <v>100</v>
      </c>
      <c r="Y43" s="18">
        <f>+'Ark1'!Y473</f>
        <v>100</v>
      </c>
      <c r="Z43" s="18">
        <f>+'Ark1'!Z473</f>
        <v>100</v>
      </c>
      <c r="AA43" s="72"/>
      <c r="AB43" s="56">
        <f>+'Ark1'!AA473</f>
        <v>0</v>
      </c>
      <c r="AC43" s="5">
        <f>+'Ark1'!AC473</f>
        <v>0</v>
      </c>
      <c r="AD43" s="18">
        <f>+'Ark1'!AE473</f>
        <v>0</v>
      </c>
      <c r="AE43" s="56">
        <f t="shared" ref="AE43:AE45" si="9">+F43/E43</f>
        <v>1</v>
      </c>
      <c r="AF43" s="45"/>
      <c r="AG43" s="14"/>
      <c r="AH43" s="57"/>
      <c r="AI43" s="13"/>
      <c r="AM43" s="13"/>
      <c r="AN43" s="13"/>
      <c r="AO43" s="505"/>
      <c r="AP43" s="505"/>
      <c r="AQ43" s="505"/>
    </row>
    <row r="44" spans="1:43" s="509" customFormat="1" ht="10.050000000000001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14"/>
      <c r="AH44" s="57"/>
      <c r="AI44" s="13"/>
      <c r="AM44" s="13"/>
      <c r="AN44" s="13"/>
      <c r="AO44" s="510"/>
      <c r="AP44" s="510"/>
      <c r="AQ44" s="510"/>
    </row>
    <row r="45" spans="1:43" ht="15" customHeight="1">
      <c r="A45" s="45"/>
      <c r="B45" s="504">
        <f>+'Ark1'!C474</f>
        <v>2023</v>
      </c>
      <c r="C45" s="504">
        <f>+'Ark1'!L474</f>
        <v>99</v>
      </c>
      <c r="D45" s="65" t="str">
        <f>VLOOKUP(C45,RNR!$I$8:$J$23,2)</f>
        <v>Kasserte</v>
      </c>
      <c r="E45" s="2">
        <f>+'Ark1'!Q474</f>
        <v>23</v>
      </c>
      <c r="F45" s="2">
        <f>+'Ark1'!R474</f>
        <v>25</v>
      </c>
      <c r="G45" s="149">
        <f>+'Ark1'!AG474</f>
        <v>0.48160277403197826</v>
      </c>
      <c r="H45" s="149">
        <f>+G45-G65</f>
        <v>0.40705935248892944</v>
      </c>
      <c r="I45" s="149">
        <f>+'Ark1'!AH474</f>
        <v>0.40722215050544497</v>
      </c>
      <c r="J45" s="97"/>
      <c r="K45" s="332">
        <f>+'Ark1'!AI474</f>
        <v>1</v>
      </c>
      <c r="L45" s="331"/>
      <c r="M45" s="56">
        <f>+'Ark1'!U474</f>
        <v>35.595999999999997</v>
      </c>
      <c r="N45" s="50"/>
      <c r="O45" s="50"/>
      <c r="P45" s="341">
        <f>+IF(K45=0,"",'Ark1'!AJ474)</f>
        <v>121.2</v>
      </c>
      <c r="Q45" s="326"/>
      <c r="R45" s="342">
        <f>+IF(K45=0,"",'Ark1'!AK474)</f>
        <v>16.962860224198415</v>
      </c>
      <c r="S45" s="336"/>
      <c r="T45" s="5">
        <f>+'Ark1'!T474</f>
        <v>5.16</v>
      </c>
      <c r="U45" s="511">
        <f>+T45-T65</f>
        <v>1.9100000000000001</v>
      </c>
      <c r="V45" s="56">
        <f>+'Ark1'!W474</f>
        <v>4</v>
      </c>
      <c r="W45" s="97"/>
      <c r="X45" s="18">
        <f>+'Ark1'!X474</f>
        <v>92</v>
      </c>
      <c r="Y45" s="18">
        <f>+'Ark1'!Y474</f>
        <v>84</v>
      </c>
      <c r="Z45" s="18">
        <f>+'Ark1'!Z474</f>
        <v>56</v>
      </c>
      <c r="AA45" s="72"/>
      <c r="AB45" s="56">
        <f>+'Ark1'!AA474</f>
        <v>11.209941302254885</v>
      </c>
      <c r="AC45" s="5">
        <f>+'Ark1'!AC474</f>
        <v>2.1105449533236662</v>
      </c>
      <c r="AD45" s="18">
        <f>+'Ark1'!AE474</f>
        <v>59.649982130043114</v>
      </c>
      <c r="AE45" s="56">
        <f t="shared" si="9"/>
        <v>1.0869565217391304</v>
      </c>
      <c r="AF45" s="45"/>
      <c r="AG45" s="2"/>
      <c r="AH45" s="57"/>
      <c r="AI45" s="5"/>
      <c r="AM45" s="55"/>
      <c r="AN45" s="55"/>
      <c r="AO45" s="11"/>
      <c r="AP45" s="11"/>
      <c r="AQ45" s="11"/>
    </row>
    <row r="46" spans="1:43" s="509" customFormat="1" ht="1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2"/>
      <c r="AH46" s="57"/>
      <c r="AI46" s="5"/>
      <c r="AM46" s="55"/>
      <c r="AN46" s="55"/>
      <c r="AO46" s="510"/>
      <c r="AP46" s="510"/>
      <c r="AQ46" s="510"/>
    </row>
    <row r="47" spans="1:43" ht="15.6">
      <c r="A47" s="45"/>
      <c r="B47" s="52">
        <f>+'Ark1'!C475</f>
        <v>2022</v>
      </c>
      <c r="C47" s="52">
        <f>+'Ark1'!L475</f>
        <v>1</v>
      </c>
      <c r="D47" s="65" t="str">
        <f>VLOOKUP(C47,RNR!$I$8:$J$23,2)</f>
        <v>P-</v>
      </c>
      <c r="E47" s="65">
        <f>+'Ark1'!Q475</f>
        <v>4</v>
      </c>
      <c r="F47" s="65">
        <f>+'Ark1'!R475</f>
        <v>4</v>
      </c>
      <c r="G47" s="198">
        <f>+'Ark1'!AG475</f>
        <v>7.4976569821930641E-2</v>
      </c>
      <c r="H47" s="198">
        <f t="shared" ref="H47:H61" si="10">+G47-G65</f>
        <v>4.3314827888182861E-4</v>
      </c>
      <c r="I47" s="198">
        <f>+'Ark1'!AH475</f>
        <v>2.9358228094772225E-2</v>
      </c>
      <c r="J47" s="97"/>
      <c r="K47" s="332">
        <f>+'Ark1'!AI475</f>
        <v>0</v>
      </c>
      <c r="L47" s="331"/>
      <c r="M47" s="139">
        <f>+'Ark1'!U475</f>
        <v>16.952500000000001</v>
      </c>
      <c r="N47" s="45"/>
      <c r="O47" s="45"/>
      <c r="P47" s="341" t="str">
        <f>+IF(K47=0,"",'Ark1'!AJ475)</f>
        <v/>
      </c>
      <c r="Q47" s="326"/>
      <c r="R47" s="342" t="str">
        <f>+IF(K47=0,"",'Ark1'!AK475)</f>
        <v/>
      </c>
      <c r="S47" s="336"/>
      <c r="T47" s="66">
        <f>+'Ark1'!T475</f>
        <v>3.25</v>
      </c>
      <c r="U47" s="512">
        <f t="shared" ref="U47:U61" si="11">+T47-T65</f>
        <v>0</v>
      </c>
      <c r="V47" s="139">
        <f>+'Ark1'!W475</f>
        <v>0</v>
      </c>
      <c r="W47" s="97"/>
      <c r="X47" s="140">
        <f>+'Ark1'!X475</f>
        <v>50</v>
      </c>
      <c r="Y47" s="140">
        <f>+'Ark1'!Y475</f>
        <v>25</v>
      </c>
      <c r="Z47" s="140">
        <f>+'Ark1'!Z475</f>
        <v>0</v>
      </c>
      <c r="AA47" s="72"/>
      <c r="AB47" s="139">
        <f>+'Ark1'!AA475</f>
        <v>5.4016912860695747</v>
      </c>
      <c r="AC47" s="66">
        <f>+'Ark1'!AC475</f>
        <v>1.299038105676658</v>
      </c>
      <c r="AD47" s="140">
        <f>+'Ark1'!AE475</f>
        <v>23.291639506568757</v>
      </c>
      <c r="AE47" s="139">
        <f t="shared" si="8"/>
        <v>1</v>
      </c>
      <c r="AF47" s="45"/>
      <c r="AG47" s="4"/>
      <c r="AH47" s="57"/>
      <c r="AI47" s="4"/>
      <c r="AJ47" s="4"/>
      <c r="AK47" s="4"/>
    </row>
    <row r="48" spans="1:43" ht="15.6">
      <c r="A48" s="45"/>
      <c r="B48" s="52">
        <f>+'Ark1'!C476</f>
        <v>2022</v>
      </c>
      <c r="C48" s="52">
        <f>+'Ark1'!L476</f>
        <v>2</v>
      </c>
      <c r="D48" s="65" t="str">
        <f>VLOOKUP(C48,RNR!$I$8:$J$23,2)</f>
        <v>P</v>
      </c>
      <c r="E48" s="65">
        <f>+'Ark1'!Q476</f>
        <v>23</v>
      </c>
      <c r="F48" s="65">
        <f>+'Ark1'!R476</f>
        <v>25</v>
      </c>
      <c r="G48" s="198">
        <f>+'Ark1'!AG476</f>
        <v>0.46860356138706655</v>
      </c>
      <c r="H48" s="198">
        <f t="shared" si="10"/>
        <v>0.2077015859863956</v>
      </c>
      <c r="I48" s="198">
        <f>+'Ark1'!AH476</f>
        <v>0.2566777629887429</v>
      </c>
      <c r="J48" s="97"/>
      <c r="K48" s="332">
        <f>+'Ark1'!AI476</f>
        <v>1</v>
      </c>
      <c r="L48" s="331"/>
      <c r="M48" s="139">
        <f>+'Ark1'!U476</f>
        <v>23.714400000000001</v>
      </c>
      <c r="N48" s="45"/>
      <c r="O48" s="45"/>
      <c r="P48" s="341">
        <f>+IF(K48=0,"",'Ark1'!AJ476)</f>
        <v>101.4</v>
      </c>
      <c r="Q48" s="326"/>
      <c r="R48" s="342">
        <f>+IF(K48=0,"",'Ark1'!AK476)</f>
        <v>12.756683364532147</v>
      </c>
      <c r="S48" s="336"/>
      <c r="T48" s="66">
        <f>+'Ark1'!T476</f>
        <v>3.3199999999999994</v>
      </c>
      <c r="U48" s="512">
        <f t="shared" si="11"/>
        <v>0.1057142857142841</v>
      </c>
      <c r="V48" s="139">
        <f>+'Ark1'!W476</f>
        <v>0</v>
      </c>
      <c r="W48" s="97"/>
      <c r="X48" s="140">
        <f>+'Ark1'!X476</f>
        <v>76</v>
      </c>
      <c r="Y48" s="140">
        <f>+'Ark1'!Y476</f>
        <v>56</v>
      </c>
      <c r="Z48" s="140">
        <f>+'Ark1'!Z476</f>
        <v>0</v>
      </c>
      <c r="AA48" s="72"/>
      <c r="AB48" s="139">
        <f>+'Ark1'!AA476</f>
        <v>7.1235059233498195</v>
      </c>
      <c r="AC48" s="66">
        <f>+'Ark1'!AC476</f>
        <v>1.2237646832622684</v>
      </c>
      <c r="AD48" s="140">
        <f>+'Ark1'!AE476</f>
        <v>47.82327967316909</v>
      </c>
      <c r="AE48" s="139">
        <f t="shared" si="8"/>
        <v>1.0869565217391304</v>
      </c>
      <c r="AF48" s="45"/>
      <c r="AG48" s="4"/>
      <c r="AH48" s="57"/>
      <c r="AI48" s="16"/>
      <c r="AJ48" s="1"/>
      <c r="AK48" s="18"/>
      <c r="AM48" s="1"/>
      <c r="AN48" s="5"/>
    </row>
    <row r="49" spans="1:43" ht="15.6">
      <c r="A49" s="45"/>
      <c r="B49" s="52">
        <f>+'Ark1'!C477</f>
        <v>2022</v>
      </c>
      <c r="C49" s="52">
        <f>+'Ark1'!L477</f>
        <v>3</v>
      </c>
      <c r="D49" s="65" t="str">
        <f>VLOOKUP(C49,RNR!$I$8:$J$23,2)</f>
        <v>P+</v>
      </c>
      <c r="E49" s="65">
        <f>+'Ark1'!Q477</f>
        <v>32</v>
      </c>
      <c r="F49" s="65">
        <f>+'Ark1'!R477</f>
        <v>33</v>
      </c>
      <c r="G49" s="198">
        <f>+'Ark1'!AG477</f>
        <v>0.61855670103092786</v>
      </c>
      <c r="H49" s="198">
        <f t="shared" si="10"/>
        <v>-0.1455133697853227</v>
      </c>
      <c r="I49" s="198">
        <f>+'Ark1'!AH477</f>
        <v>0.39186155800882377</v>
      </c>
      <c r="J49" s="97"/>
      <c r="K49" s="332">
        <f>+'Ark1'!AI477</f>
        <v>2</v>
      </c>
      <c r="L49" s="331"/>
      <c r="M49" s="139">
        <f>+'Ark1'!U477</f>
        <v>27.427272727272729</v>
      </c>
      <c r="N49" s="45"/>
      <c r="O49" s="45"/>
      <c r="P49" s="341">
        <f>+IF(K49=0,"",'Ark1'!AJ477)</f>
        <v>105.5</v>
      </c>
      <c r="Q49" s="326"/>
      <c r="R49" s="342">
        <f>+IF(K49=0,"",'Ark1'!AK477)</f>
        <v>15.758300963449242</v>
      </c>
      <c r="S49" s="336"/>
      <c r="T49" s="66">
        <f>+'Ark1'!T477</f>
        <v>4.1515151515151514</v>
      </c>
      <c r="U49" s="512">
        <f t="shared" si="11"/>
        <v>0.54175905395417612</v>
      </c>
      <c r="V49" s="139">
        <f>+'Ark1'!W477</f>
        <v>0</v>
      </c>
      <c r="W49" s="97"/>
      <c r="X49" s="140">
        <f>+'Ark1'!X477</f>
        <v>93.939393939393923</v>
      </c>
      <c r="Y49" s="140">
        <f>+'Ark1'!Y477</f>
        <v>69.696969696969703</v>
      </c>
      <c r="Z49" s="140">
        <f>+'Ark1'!Z477</f>
        <v>15.151515151515152</v>
      </c>
      <c r="AA49" s="72"/>
      <c r="AB49" s="139">
        <f>+'Ark1'!AA477</f>
        <v>6.8424376627079244</v>
      </c>
      <c r="AC49" s="66">
        <f>+'Ark1'!AC477</f>
        <v>1.0186506856952513</v>
      </c>
      <c r="AD49" s="140">
        <f>+'Ark1'!AE477</f>
        <v>49.459918253851441</v>
      </c>
      <c r="AE49" s="139">
        <f t="shared" si="8"/>
        <v>1.03125</v>
      </c>
      <c r="AF49" s="45"/>
      <c r="AG49" s="4"/>
      <c r="AH49" s="57"/>
      <c r="AI49" s="16"/>
      <c r="AJ49" s="1"/>
      <c r="AK49" s="18"/>
    </row>
    <row r="50" spans="1:43" ht="15.6">
      <c r="A50" s="45"/>
      <c r="B50" s="52">
        <f>+'Ark1'!C478</f>
        <v>2022</v>
      </c>
      <c r="C50" s="52">
        <f>+'Ark1'!L478</f>
        <v>4</v>
      </c>
      <c r="D50" s="65" t="str">
        <f>VLOOKUP(C50,RNR!$I$8:$J$23,2)</f>
        <v>O-</v>
      </c>
      <c r="E50" s="65">
        <f>+'Ark1'!Q478</f>
        <v>78</v>
      </c>
      <c r="F50" s="65">
        <f>+'Ark1'!R478</f>
        <v>81</v>
      </c>
      <c r="G50" s="198">
        <f>+'Ark1'!AG478</f>
        <v>1.5182755388940956</v>
      </c>
      <c r="H50" s="198">
        <f t="shared" si="10"/>
        <v>0.49330349267717377</v>
      </c>
      <c r="I50" s="198">
        <f>+'Ark1'!AH478</f>
        <v>0.92803346240534113</v>
      </c>
      <c r="J50" s="97"/>
      <c r="K50" s="332">
        <f>+'Ark1'!AI478</f>
        <v>4</v>
      </c>
      <c r="L50" s="331"/>
      <c r="M50" s="139">
        <f>+'Ark1'!U478</f>
        <v>26.463209876543225</v>
      </c>
      <c r="N50" s="45"/>
      <c r="O50" s="45"/>
      <c r="P50" s="341">
        <f>+IF(K50=0,"",'Ark1'!AJ478)</f>
        <v>105.1</v>
      </c>
      <c r="Q50" s="326"/>
      <c r="R50" s="342">
        <f>+IF(K50=0,"",'Ark1'!AK478)</f>
        <v>15.309840757438661</v>
      </c>
      <c r="S50" s="336"/>
      <c r="T50" s="66">
        <f>+'Ark1'!T478</f>
        <v>4.1975308641975309</v>
      </c>
      <c r="U50" s="512">
        <f t="shared" si="11"/>
        <v>-0.18428731762065187</v>
      </c>
      <c r="V50" s="139">
        <f>+'Ark1'!W478</f>
        <v>0</v>
      </c>
      <c r="W50" s="97"/>
      <c r="X50" s="140">
        <f>+'Ark1'!X478</f>
        <v>88.8888888888889</v>
      </c>
      <c r="Y50" s="140">
        <f>+'Ark1'!Y478</f>
        <v>66.666666666666686</v>
      </c>
      <c r="Z50" s="140">
        <f>+'Ark1'!Z478</f>
        <v>18.518518518518519</v>
      </c>
      <c r="AA50" s="72"/>
      <c r="AB50" s="139">
        <f>+'Ark1'!AA478</f>
        <v>7.8725109846137826</v>
      </c>
      <c r="AC50" s="66">
        <f>+'Ark1'!AC478</f>
        <v>1.4091390689758301</v>
      </c>
      <c r="AD50" s="140">
        <f>+'Ark1'!AE478</f>
        <v>22.383179165293576</v>
      </c>
      <c r="AE50" s="139">
        <f t="shared" si="8"/>
        <v>1.0384615384615385</v>
      </c>
      <c r="AF50" s="45"/>
      <c r="AG50" s="4"/>
      <c r="AH50" s="57"/>
      <c r="AI50" s="16"/>
      <c r="AJ50" s="1"/>
      <c r="AK50" s="18"/>
    </row>
    <row r="51" spans="1:43" ht="15.6">
      <c r="A51" s="45"/>
      <c r="B51" s="52">
        <f>+'Ark1'!C479</f>
        <v>2022</v>
      </c>
      <c r="C51" s="52">
        <f>+'Ark1'!L479</f>
        <v>5</v>
      </c>
      <c r="D51" s="65" t="str">
        <f>VLOOKUP(C51,RNR!$I$8:$J$23,2)</f>
        <v>O</v>
      </c>
      <c r="E51" s="65">
        <f>+'Ark1'!Q479</f>
        <v>191</v>
      </c>
      <c r="F51" s="65">
        <f>+'Ark1'!R479</f>
        <v>208</v>
      </c>
      <c r="G51" s="198">
        <f>+'Ark1'!AG479</f>
        <v>3.8987816307403937</v>
      </c>
      <c r="H51" s="198">
        <f t="shared" si="10"/>
        <v>0.95431647978996503</v>
      </c>
      <c r="I51" s="198">
        <f>+'Ark1'!AH479</f>
        <v>2.6697630555901797</v>
      </c>
      <c r="J51" s="97"/>
      <c r="K51" s="332">
        <f>+'Ark1'!AI479</f>
        <v>20</v>
      </c>
      <c r="L51" s="331"/>
      <c r="M51" s="139">
        <f>+'Ark1'!U479</f>
        <v>29.646490384615394</v>
      </c>
      <c r="N51" s="45"/>
      <c r="O51" s="45"/>
      <c r="P51" s="341">
        <f>+IF(K51=0,"",'Ark1'!AJ479)</f>
        <v>111.27999999999999</v>
      </c>
      <c r="Q51" s="326"/>
      <c r="R51" s="342">
        <f>+IF(K51=0,"",'Ark1'!AK479)</f>
        <v>17.94107096320333</v>
      </c>
      <c r="S51" s="336"/>
      <c r="T51" s="66">
        <f>+'Ark1'!T479</f>
        <v>4.9903846153846141</v>
      </c>
      <c r="U51" s="512">
        <f t="shared" si="11"/>
        <v>-0.17417234664070147</v>
      </c>
      <c r="V51" s="139">
        <f>+'Ark1'!W479</f>
        <v>1.4423076923076923</v>
      </c>
      <c r="W51" s="97"/>
      <c r="X51" s="140">
        <f>+'Ark1'!X479</f>
        <v>97.115384615384642</v>
      </c>
      <c r="Y51" s="140">
        <f>+'Ark1'!Y479</f>
        <v>79.326923076923109</v>
      </c>
      <c r="Z51" s="140">
        <f>+'Ark1'!Z479</f>
        <v>23.07692307692308</v>
      </c>
      <c r="AA51" s="72"/>
      <c r="AB51" s="139">
        <f>+'Ark1'!AA479</f>
        <v>7.7559725553120193</v>
      </c>
      <c r="AC51" s="66">
        <f>+'Ark1'!AC479</f>
        <v>1.4773624646886787</v>
      </c>
      <c r="AD51" s="140">
        <f>+'Ark1'!AE479</f>
        <v>11.960213366728162</v>
      </c>
      <c r="AE51" s="139">
        <f t="shared" si="8"/>
        <v>1.0890052356020943</v>
      </c>
      <c r="AF51" s="45"/>
      <c r="AG51" s="4"/>
      <c r="AH51" s="57"/>
      <c r="AI51" s="16"/>
      <c r="AJ51" s="1"/>
      <c r="AK51" s="18"/>
    </row>
    <row r="52" spans="1:43" ht="15.6">
      <c r="A52" s="45"/>
      <c r="B52" s="52">
        <f>+'Ark1'!C480</f>
        <v>2022</v>
      </c>
      <c r="C52" s="52">
        <f>+'Ark1'!L480</f>
        <v>6</v>
      </c>
      <c r="D52" s="65" t="str">
        <f>VLOOKUP(C52,RNR!$I$8:$J$23,2)</f>
        <v>O+</v>
      </c>
      <c r="E52" s="65">
        <f>+'Ark1'!Q480</f>
        <v>482</v>
      </c>
      <c r="F52" s="65">
        <f>+'Ark1'!R480</f>
        <v>549</v>
      </c>
      <c r="G52" s="198">
        <f>+'Ark1'!AG480</f>
        <v>10.290534208059983</v>
      </c>
      <c r="H52" s="198">
        <f t="shared" si="10"/>
        <v>0.69306868439244695</v>
      </c>
      <c r="I52" s="198">
        <f>+'Ark1'!AH480</f>
        <v>7.4908248501792931</v>
      </c>
      <c r="J52" s="97"/>
      <c r="K52" s="332">
        <f>+'Ark1'!AI480</f>
        <v>27</v>
      </c>
      <c r="L52" s="331"/>
      <c r="M52" s="139">
        <f>+'Ark1'!U480</f>
        <v>31.515282331511795</v>
      </c>
      <c r="N52" s="45"/>
      <c r="O52" s="45"/>
      <c r="P52" s="341">
        <f>+IF(K52=0,"",'Ark1'!AJ480)</f>
        <v>115.76296296296296</v>
      </c>
      <c r="Q52" s="326"/>
      <c r="R52" s="342">
        <f>+IF(K52=0,"",'Ark1'!AK480)</f>
        <v>18.889992731600294</v>
      </c>
      <c r="S52" s="336"/>
      <c r="T52" s="66">
        <f>+'Ark1'!T480</f>
        <v>5.9562841530054644</v>
      </c>
      <c r="U52" s="512">
        <f t="shared" si="11"/>
        <v>3.3954055918084869E-2</v>
      </c>
      <c r="V52" s="139">
        <f>+'Ark1'!W480</f>
        <v>5.8287795992714004</v>
      </c>
      <c r="W52" s="97"/>
      <c r="X52" s="140">
        <f>+'Ark1'!X480</f>
        <v>98.178506375227684</v>
      </c>
      <c r="Y52" s="140">
        <f>+'Ark1'!Y480</f>
        <v>84.335154826958103</v>
      </c>
      <c r="Z52" s="140">
        <f>+'Ark1'!Z480</f>
        <v>34.061930783242282</v>
      </c>
      <c r="AA52" s="72"/>
      <c r="AB52" s="139">
        <f>+'Ark1'!AA480</f>
        <v>7.9418584952938573</v>
      </c>
      <c r="AC52" s="66">
        <f>+'Ark1'!AC480</f>
        <v>1.7065985832518598</v>
      </c>
      <c r="AD52" s="140">
        <f>+'Ark1'!AE480</f>
        <v>6.5404228728259906</v>
      </c>
      <c r="AE52" s="139">
        <f t="shared" si="8"/>
        <v>1.1390041493775933</v>
      </c>
      <c r="AF52" s="45"/>
      <c r="AG52" s="4"/>
      <c r="AH52" s="57"/>
      <c r="AI52" s="16"/>
      <c r="AJ52" s="13"/>
      <c r="AK52" s="18"/>
    </row>
    <row r="53" spans="1:43" ht="15.6">
      <c r="A53" s="45"/>
      <c r="B53" s="52">
        <f>+'Ark1'!C481</f>
        <v>2022</v>
      </c>
      <c r="C53" s="52">
        <f>+'Ark1'!L481</f>
        <v>7</v>
      </c>
      <c r="D53" s="65" t="str">
        <f>VLOOKUP(C53,RNR!$I$8:$J$23,2)</f>
        <v>R-</v>
      </c>
      <c r="E53" s="65">
        <f>+'Ark1'!Q481</f>
        <v>719</v>
      </c>
      <c r="F53" s="65">
        <f>+'Ark1'!R481</f>
        <v>858</v>
      </c>
      <c r="G53" s="198">
        <f>+'Ark1'!AG481</f>
        <v>16.082474226804123</v>
      </c>
      <c r="H53" s="198">
        <f t="shared" si="10"/>
        <v>1.378784327437744</v>
      </c>
      <c r="I53" s="198">
        <f>+'Ark1'!AH481</f>
        <v>13.037728894925728</v>
      </c>
      <c r="J53" s="97"/>
      <c r="K53" s="332">
        <f>+'Ark1'!AI481</f>
        <v>52</v>
      </c>
      <c r="L53" s="331"/>
      <c r="M53" s="139">
        <f>+'Ark1'!U481</f>
        <v>35.097692307692299</v>
      </c>
      <c r="N53" s="45"/>
      <c r="O53" s="45"/>
      <c r="P53" s="341">
        <f>+IF(K53=0,"",'Ark1'!AJ481)</f>
        <v>116.9480769230769</v>
      </c>
      <c r="Q53" s="326"/>
      <c r="R53" s="342">
        <f>+IF(K53=0,"",'Ark1'!AK481)</f>
        <v>20.704447390806397</v>
      </c>
      <c r="S53" s="336"/>
      <c r="T53" s="66">
        <f>+'Ark1'!T481</f>
        <v>6.7750582750582735</v>
      </c>
      <c r="U53" s="512">
        <f t="shared" si="11"/>
        <v>0.12867044235865244</v>
      </c>
      <c r="V53" s="139">
        <f>+'Ark1'!W481</f>
        <v>14.685314685314692</v>
      </c>
      <c r="W53" s="97"/>
      <c r="X53" s="140">
        <f>+'Ark1'!X481</f>
        <v>99.650349650349611</v>
      </c>
      <c r="Y53" s="140">
        <f>+'Ark1'!Y481</f>
        <v>93.123543123543115</v>
      </c>
      <c r="Z53" s="140">
        <f>+'Ark1'!Z481</f>
        <v>50.233100233100238</v>
      </c>
      <c r="AA53" s="72"/>
      <c r="AB53" s="139">
        <f>+'Ark1'!AA481</f>
        <v>8.476828187463612</v>
      </c>
      <c r="AC53" s="66">
        <f>+'Ark1'!AC481</f>
        <v>1.7744582045460935</v>
      </c>
      <c r="AD53" s="140">
        <f>+'Ark1'!AE481</f>
        <v>11.684121587940343</v>
      </c>
      <c r="AE53" s="139">
        <f t="shared" si="8"/>
        <v>1.1933240611961058</v>
      </c>
      <c r="AF53" s="45"/>
      <c r="AG53" s="4"/>
      <c r="AH53" s="57"/>
      <c r="AI53" s="16"/>
      <c r="AJ53" s="13"/>
      <c r="AK53" s="18"/>
    </row>
    <row r="54" spans="1:43" ht="15.6">
      <c r="A54" s="45"/>
      <c r="B54" s="52">
        <f>+'Ark1'!C482</f>
        <v>2022</v>
      </c>
      <c r="C54" s="52">
        <f>+'Ark1'!L482</f>
        <v>8</v>
      </c>
      <c r="D54" s="65" t="str">
        <f>VLOOKUP(C54,RNR!$I$8:$J$23,2)</f>
        <v>R</v>
      </c>
      <c r="E54" s="65">
        <f>+'Ark1'!Q482</f>
        <v>1085</v>
      </c>
      <c r="F54" s="65">
        <f>+'Ark1'!R482</f>
        <v>1281</v>
      </c>
      <c r="G54" s="198">
        <f>+'Ark1'!AG482</f>
        <v>24.011246485473286</v>
      </c>
      <c r="H54" s="198">
        <f t="shared" si="10"/>
        <v>0.79097067481357541</v>
      </c>
      <c r="I54" s="198">
        <f>+'Ark1'!AH482</f>
        <v>23.042528993360879</v>
      </c>
      <c r="J54" s="97"/>
      <c r="K54" s="332">
        <f>+'Ark1'!AI482</f>
        <v>77</v>
      </c>
      <c r="L54" s="331"/>
      <c r="M54" s="139">
        <f>+'Ark1'!U482</f>
        <v>41.547501951600339</v>
      </c>
      <c r="N54" s="45"/>
      <c r="O54" s="45"/>
      <c r="P54" s="341">
        <f>+IF(K54=0,"",'Ark1'!AJ482)</f>
        <v>117.26363636363637</v>
      </c>
      <c r="Q54" s="326"/>
      <c r="R54" s="342">
        <f>+IF(K54=0,"",'Ark1'!AK482)</f>
        <v>23.648570734722927</v>
      </c>
      <c r="S54" s="336"/>
      <c r="T54" s="66">
        <f>+'Ark1'!T482</f>
        <v>7.2310694769711183</v>
      </c>
      <c r="U54" s="512">
        <f t="shared" si="11"/>
        <v>-0.11162715224236663</v>
      </c>
      <c r="V54" s="139">
        <f>+'Ark1'!W482</f>
        <v>22.170179547228727</v>
      </c>
      <c r="W54" s="97"/>
      <c r="X54" s="140">
        <f>+'Ark1'!X482</f>
        <v>100</v>
      </c>
      <c r="Y54" s="140">
        <f>+'Ark1'!Y482</f>
        <v>98.750975800156127</v>
      </c>
      <c r="Z54" s="140">
        <f>+'Ark1'!Z482</f>
        <v>77.361436377829818</v>
      </c>
      <c r="AA54" s="72"/>
      <c r="AB54" s="139">
        <f>+'Ark1'!AA482</f>
        <v>8.5549422744675514</v>
      </c>
      <c r="AC54" s="66">
        <f>+'Ark1'!AC482</f>
        <v>1.8265120637812924</v>
      </c>
      <c r="AD54" s="140">
        <f>+'Ark1'!AE482</f>
        <v>13.696328157919735</v>
      </c>
      <c r="AE54" s="139">
        <f t="shared" si="8"/>
        <v>1.1806451612903226</v>
      </c>
      <c r="AF54" s="45"/>
      <c r="AG54" s="4"/>
      <c r="AH54" s="57"/>
      <c r="AI54" s="16"/>
      <c r="AJ54" s="13"/>
      <c r="AK54" s="18"/>
    </row>
    <row r="55" spans="1:43" ht="15.6">
      <c r="A55" s="45"/>
      <c r="B55" s="52">
        <f>+'Ark1'!C483</f>
        <v>2022</v>
      </c>
      <c r="C55" s="52">
        <f>+'Ark1'!L483</f>
        <v>9</v>
      </c>
      <c r="D55" s="65" t="str">
        <f>VLOOKUP(C55,RNR!$I$8:$J$23,2)</f>
        <v>R+</v>
      </c>
      <c r="E55" s="65">
        <f>+'Ark1'!Q483</f>
        <v>1099</v>
      </c>
      <c r="F55" s="65">
        <f>+'Ark1'!R483</f>
        <v>1296</v>
      </c>
      <c r="G55" s="198">
        <f>+'Ark1'!AG483</f>
        <v>24.29240862230553</v>
      </c>
      <c r="H55" s="198">
        <f t="shared" si="10"/>
        <v>-0.66100173923006267</v>
      </c>
      <c r="I55" s="198">
        <f>+'Ark1'!AH483</f>
        <v>27.83840618201766</v>
      </c>
      <c r="J55" s="97"/>
      <c r="K55" s="332">
        <f>+'Ark1'!AI483</f>
        <v>80</v>
      </c>
      <c r="L55" s="331"/>
      <c r="M55" s="139">
        <f>+'Ark1'!U483</f>
        <v>49.613888888888944</v>
      </c>
      <c r="N55" s="45"/>
      <c r="O55" s="45"/>
      <c r="P55" s="341">
        <f>+IF(K55=0,"",'Ark1'!AJ483)</f>
        <v>119.63625</v>
      </c>
      <c r="Q55" s="326"/>
      <c r="R55" s="342">
        <f>+IF(K55=0,"",'Ark1'!AK483)</f>
        <v>27.176082948437639</v>
      </c>
      <c r="S55" s="336"/>
      <c r="T55" s="66">
        <f>+'Ark1'!T483</f>
        <v>7.5401234567901252</v>
      </c>
      <c r="U55" s="512">
        <f t="shared" si="11"/>
        <v>-0.1223111959357901</v>
      </c>
      <c r="V55" s="139">
        <f>+'Ark1'!W483</f>
        <v>25.540123456790123</v>
      </c>
      <c r="W55" s="97"/>
      <c r="X55" s="140">
        <f>+'Ark1'!X483</f>
        <v>100</v>
      </c>
      <c r="Y55" s="140">
        <f>+'Ark1'!Y483</f>
        <v>99.922839506172821</v>
      </c>
      <c r="Z55" s="140">
        <f>+'Ark1'!Z483</f>
        <v>96.373456790123441</v>
      </c>
      <c r="AA55" s="72"/>
      <c r="AB55" s="139">
        <f>+'Ark1'!AA483</f>
        <v>8.2793934012458141</v>
      </c>
      <c r="AC55" s="66">
        <f>+'Ark1'!AC483</f>
        <v>1.9300885886578003</v>
      </c>
      <c r="AD55" s="140">
        <f>+'Ark1'!AE483</f>
        <v>30.951704339867661</v>
      </c>
      <c r="AE55" s="139">
        <f t="shared" si="8"/>
        <v>1.1792538671519563</v>
      </c>
      <c r="AF55" s="45"/>
      <c r="AG55" s="4"/>
      <c r="AH55" s="57"/>
      <c r="AI55" s="16"/>
      <c r="AJ55" s="13"/>
      <c r="AK55" s="18"/>
    </row>
    <row r="56" spans="1:43" ht="15.6">
      <c r="A56" s="45"/>
      <c r="B56" s="52">
        <f>+'Ark1'!C484</f>
        <v>2022</v>
      </c>
      <c r="C56" s="52">
        <f>+'Ark1'!L484</f>
        <v>10</v>
      </c>
      <c r="D56" s="65" t="str">
        <f>VLOOKUP(C56,RNR!$I$8:$J$23,2)</f>
        <v>U-</v>
      </c>
      <c r="E56" s="65">
        <f>+'Ark1'!Q484</f>
        <v>459</v>
      </c>
      <c r="F56" s="65">
        <f>+'Ark1'!R484</f>
        <v>511</v>
      </c>
      <c r="G56" s="198">
        <f>+'Ark1'!AG484</f>
        <v>9.5782567947516384</v>
      </c>
      <c r="H56" s="198">
        <f t="shared" si="10"/>
        <v>-1.8455225567205904</v>
      </c>
      <c r="I56" s="198">
        <f>+'Ark1'!AH484</f>
        <v>12.038029490970059</v>
      </c>
      <c r="J56" s="97"/>
      <c r="K56" s="332">
        <f>+'Ark1'!AI484</f>
        <v>47</v>
      </c>
      <c r="L56" s="331"/>
      <c r="M56" s="139">
        <f>+'Ark1'!U484</f>
        <v>54.412465753424648</v>
      </c>
      <c r="N56" s="45"/>
      <c r="O56" s="45"/>
      <c r="P56" s="341">
        <f>+IF(K56=0,"",'Ark1'!AJ484)</f>
        <v>121.58297872340422</v>
      </c>
      <c r="Q56" s="326"/>
      <c r="R56" s="342">
        <f>+IF(K56=0,"",'Ark1'!AK484)</f>
        <v>28.03457220255757</v>
      </c>
      <c r="S56" s="336"/>
      <c r="T56" s="66">
        <f>+'Ark1'!T484</f>
        <v>7.7866927592955006</v>
      </c>
      <c r="U56" s="512">
        <f t="shared" si="11"/>
        <v>-8.2801531079701007E-2</v>
      </c>
      <c r="V56" s="139">
        <f>+'Ark1'!W484</f>
        <v>31.898238747553815</v>
      </c>
      <c r="W56" s="97"/>
      <c r="X56" s="140">
        <f>+'Ark1'!X484</f>
        <v>100</v>
      </c>
      <c r="Y56" s="140">
        <f>+'Ark1'!Y484</f>
        <v>100</v>
      </c>
      <c r="Z56" s="140">
        <f>+'Ark1'!Z484</f>
        <v>99.217221135029376</v>
      </c>
      <c r="AA56" s="72"/>
      <c r="AB56" s="139">
        <f>+'Ark1'!AA484</f>
        <v>8.4096890924927177</v>
      </c>
      <c r="AC56" s="66">
        <f>+'Ark1'!AC484</f>
        <v>1.7913411601865503</v>
      </c>
      <c r="AD56" s="140">
        <f>+'Ark1'!AE484</f>
        <v>41.838264259325506</v>
      </c>
      <c r="AE56" s="139">
        <f t="shared" si="8"/>
        <v>1.1132897603485838</v>
      </c>
      <c r="AF56" s="45"/>
      <c r="AG56" s="4"/>
      <c r="AH56" s="57"/>
      <c r="AI56" s="16"/>
      <c r="AJ56" s="5"/>
      <c r="AK56" s="18"/>
    </row>
    <row r="57" spans="1:43" ht="15.6">
      <c r="A57" s="45"/>
      <c r="B57" s="52">
        <f>+'Ark1'!C485</f>
        <v>2022</v>
      </c>
      <c r="C57" s="52">
        <f>+'Ark1'!L485</f>
        <v>11</v>
      </c>
      <c r="D57" s="65" t="str">
        <f>VLOOKUP(C57,RNR!$I$8:$J$23,2)</f>
        <v>U</v>
      </c>
      <c r="E57" s="65">
        <f>+'Ark1'!Q485</f>
        <v>304</v>
      </c>
      <c r="F57" s="65">
        <f>+'Ark1'!R485</f>
        <v>329</v>
      </c>
      <c r="G57" s="198">
        <f>+'Ark1'!AG485</f>
        <v>6.1668228678537984</v>
      </c>
      <c r="H57" s="198">
        <f t="shared" si="10"/>
        <v>-0.98934560027888896</v>
      </c>
      <c r="I57" s="198">
        <f>+'Ark1'!AH485</f>
        <v>8.2603689075020128</v>
      </c>
      <c r="J57" s="97"/>
      <c r="K57" s="332">
        <f>+'Ark1'!AI485</f>
        <v>53</v>
      </c>
      <c r="L57" s="331"/>
      <c r="M57" s="139">
        <f>+'Ark1'!U485</f>
        <v>57.991914893617007</v>
      </c>
      <c r="N57" s="45"/>
      <c r="O57" s="45"/>
      <c r="P57" s="341">
        <f>+IF(K57=0,"",'Ark1'!AJ485)</f>
        <v>123.74150943396228</v>
      </c>
      <c r="Q57" s="326"/>
      <c r="R57" s="342">
        <f>+IF(K57=0,"",'Ark1'!AK485)</f>
        <v>30.10469669854815</v>
      </c>
      <c r="S57" s="336"/>
      <c r="T57" s="66">
        <f>+'Ark1'!T485</f>
        <v>8.3951367781155</v>
      </c>
      <c r="U57" s="512">
        <f t="shared" si="11"/>
        <v>0.18419927811549996</v>
      </c>
      <c r="V57" s="139">
        <f>+'Ark1'!W485</f>
        <v>41.337386018237098</v>
      </c>
      <c r="W57" s="97"/>
      <c r="X57" s="140">
        <f>+'Ark1'!X485</f>
        <v>100</v>
      </c>
      <c r="Y57" s="140">
        <f>+'Ark1'!Y485</f>
        <v>100</v>
      </c>
      <c r="Z57" s="140">
        <f>+'Ark1'!Z485</f>
        <v>98.784194528875375</v>
      </c>
      <c r="AA57" s="72"/>
      <c r="AB57" s="139">
        <f>+'Ark1'!AA485</f>
        <v>8.3193796336142096</v>
      </c>
      <c r="AC57" s="66">
        <f>+'Ark1'!AC485</f>
        <v>1.9403194507496435</v>
      </c>
      <c r="AD57" s="140">
        <f>+'Ark1'!AE485</f>
        <v>32.065989095476915</v>
      </c>
      <c r="AE57" s="139">
        <f t="shared" si="8"/>
        <v>1.0822368421052631</v>
      </c>
      <c r="AF57" s="45"/>
      <c r="AG57" s="4"/>
      <c r="AH57" s="57"/>
      <c r="AI57" s="16"/>
      <c r="AJ57" s="5"/>
      <c r="AK57" s="18"/>
    </row>
    <row r="58" spans="1:43" ht="15.6">
      <c r="A58" s="45"/>
      <c r="B58" s="52">
        <f>+'Ark1'!C486</f>
        <v>2022</v>
      </c>
      <c r="C58" s="52">
        <f>+'Ark1'!L486</f>
        <v>12</v>
      </c>
      <c r="D58" s="65" t="str">
        <f>VLOOKUP(C58,RNR!$I$8:$J$23,2)</f>
        <v>U+</v>
      </c>
      <c r="E58" s="65">
        <f>+'Ark1'!Q486</f>
        <v>98</v>
      </c>
      <c r="F58" s="65">
        <f>+'Ark1'!R486</f>
        <v>102</v>
      </c>
      <c r="G58" s="198">
        <f>+'Ark1'!AG486</f>
        <v>1.9119025304592312</v>
      </c>
      <c r="H58" s="198">
        <f t="shared" si="10"/>
        <v>-0.97665505433391342</v>
      </c>
      <c r="I58" s="198">
        <f>+'Ark1'!AH486</f>
        <v>2.7550235755533601</v>
      </c>
      <c r="J58" s="97"/>
      <c r="K58" s="332">
        <f>+'Ark1'!AI486</f>
        <v>23</v>
      </c>
      <c r="L58" s="331"/>
      <c r="M58" s="139">
        <f>+'Ark1'!U486</f>
        <v>62.38627450980389</v>
      </c>
      <c r="N58" s="45"/>
      <c r="O58" s="45"/>
      <c r="P58" s="341">
        <f>+IF(K58=0,"",'Ark1'!AJ486)</f>
        <v>123.7608695652174</v>
      </c>
      <c r="Q58" s="326"/>
      <c r="R58" s="342">
        <f>+IF(K58=0,"",'Ark1'!AK486)</f>
        <v>31.52946891778446</v>
      </c>
      <c r="S58" s="336"/>
      <c r="T58" s="66">
        <f>+'Ark1'!T486</f>
        <v>8.6862745098039191</v>
      </c>
      <c r="U58" s="512">
        <f t="shared" si="11"/>
        <v>0.46691967109424581</v>
      </c>
      <c r="V58" s="139">
        <f>+'Ark1'!W486</f>
        <v>52.941176470588239</v>
      </c>
      <c r="W58" s="97"/>
      <c r="X58" s="140">
        <f>+'Ark1'!X486</f>
        <v>100</v>
      </c>
      <c r="Y58" s="140">
        <f>+'Ark1'!Y486</f>
        <v>100</v>
      </c>
      <c r="Z58" s="140">
        <f>+'Ark1'!Z486</f>
        <v>100</v>
      </c>
      <c r="AA58" s="72"/>
      <c r="AB58" s="139">
        <f>+'Ark1'!AA486</f>
        <v>8.2638912072602597</v>
      </c>
      <c r="AC58" s="66">
        <f>+'Ark1'!AC486</f>
        <v>2.0096843579930734</v>
      </c>
      <c r="AD58" s="140">
        <f>+'Ark1'!AE486</f>
        <v>58.961192625282919</v>
      </c>
      <c r="AE58" s="139">
        <f t="shared" si="8"/>
        <v>1.0408163265306123</v>
      </c>
      <c r="AF58" s="45"/>
      <c r="AG58" s="4"/>
      <c r="AH58" s="57"/>
      <c r="AI58" s="16"/>
      <c r="AJ58" s="5"/>
      <c r="AK58" s="18"/>
    </row>
    <row r="59" spans="1:43" ht="15.6">
      <c r="A59" s="45"/>
      <c r="B59" s="52">
        <f>+'Ark1'!C487</f>
        <v>2022</v>
      </c>
      <c r="C59" s="52">
        <f>+'Ark1'!L487</f>
        <v>13</v>
      </c>
      <c r="D59" s="65" t="str">
        <f>VLOOKUP(C59,RNR!$I$8:$J$23,2)</f>
        <v>E-</v>
      </c>
      <c r="E59" s="65">
        <f>+'Ark1'!Q487</f>
        <v>24</v>
      </c>
      <c r="F59" s="65">
        <f>+'Ark1'!R487</f>
        <v>26</v>
      </c>
      <c r="G59" s="198">
        <f>+'Ark1'!AG487</f>
        <v>0.48734770384254922</v>
      </c>
      <c r="H59" s="198">
        <f t="shared" si="10"/>
        <v>-0.1089996685018414</v>
      </c>
      <c r="I59" s="198">
        <f>+'Ark1'!AH487</f>
        <v>0.72358658921682384</v>
      </c>
      <c r="J59" s="97"/>
      <c r="K59" s="332">
        <f>+'Ark1'!AI487</f>
        <v>6</v>
      </c>
      <c r="L59" s="331"/>
      <c r="M59" s="139">
        <f>+'Ark1'!U487</f>
        <v>64.280769230769209</v>
      </c>
      <c r="N59" s="45"/>
      <c r="O59" s="45"/>
      <c r="P59" s="341">
        <f>+IF(K59=0,"",'Ark1'!AJ487)</f>
        <v>121.36666666666665</v>
      </c>
      <c r="Q59" s="326"/>
      <c r="R59" s="342">
        <f>+IF(K59=0,"",'Ark1'!AK487)</f>
        <v>36.533972452268209</v>
      </c>
      <c r="S59" s="336"/>
      <c r="T59" s="66">
        <f>+'Ark1'!T487</f>
        <v>8.9615384615384652</v>
      </c>
      <c r="U59" s="512">
        <f t="shared" si="11"/>
        <v>8.6538461538465228E-2</v>
      </c>
      <c r="V59" s="139">
        <f>+'Ark1'!W487</f>
        <v>69.230769230769269</v>
      </c>
      <c r="W59" s="97"/>
      <c r="X59" s="140">
        <f>+'Ark1'!X487</f>
        <v>100</v>
      </c>
      <c r="Y59" s="140">
        <f>+'Ark1'!Y487</f>
        <v>100</v>
      </c>
      <c r="Z59" s="140">
        <f>+'Ark1'!Z487</f>
        <v>100</v>
      </c>
      <c r="AA59" s="72"/>
      <c r="AB59" s="139">
        <f>+'Ark1'!AA487</f>
        <v>7.6769394558173651</v>
      </c>
      <c r="AC59" s="66">
        <f>+'Ark1'!AC487</f>
        <v>2.0282764420669559</v>
      </c>
      <c r="AD59" s="140">
        <f>+'Ark1'!AE487</f>
        <v>25.288890635496323</v>
      </c>
      <c r="AE59" s="139">
        <f t="shared" si="8"/>
        <v>1.0833333333333333</v>
      </c>
      <c r="AF59" s="45"/>
      <c r="AG59" s="4"/>
      <c r="AH59" s="57"/>
      <c r="AI59" s="16"/>
      <c r="AJ59" s="5"/>
      <c r="AK59" s="18"/>
    </row>
    <row r="60" spans="1:43" ht="15.6">
      <c r="A60" s="45"/>
      <c r="B60" s="52">
        <f>+'Ark1'!C488</f>
        <v>2022</v>
      </c>
      <c r="C60" s="52">
        <f>+'Ark1'!L488</f>
        <v>14</v>
      </c>
      <c r="D60" s="65" t="str">
        <f>VLOOKUP(C60,RNR!$I$8:$J$23,2)</f>
        <v>E</v>
      </c>
      <c r="E60" s="65">
        <f>+'Ark1'!Q488</f>
        <v>5</v>
      </c>
      <c r="F60" s="65">
        <f>+'Ark1'!R488</f>
        <v>6</v>
      </c>
      <c r="G60" s="198">
        <f>+'Ark1'!AG488</f>
        <v>0.11246485473289594</v>
      </c>
      <c r="H60" s="198">
        <f t="shared" si="10"/>
        <v>-0.26025225298234811</v>
      </c>
      <c r="I60" s="198">
        <f>+'Ark1'!AH488</f>
        <v>0.16469355503983707</v>
      </c>
      <c r="J60" s="97"/>
      <c r="K60" s="332">
        <f>+'Ark1'!AI488</f>
        <v>0</v>
      </c>
      <c r="L60" s="331"/>
      <c r="M60" s="139">
        <f>+'Ark1'!U488</f>
        <v>63.4</v>
      </c>
      <c r="N60" s="45"/>
      <c r="O60" s="45"/>
      <c r="P60" s="341" t="str">
        <f>+IF(K60=0,"",'Ark1'!AJ488)</f>
        <v/>
      </c>
      <c r="Q60" s="326"/>
      <c r="R60" s="342" t="str">
        <f>+IF(K60=0,"",'Ark1'!AK488)</f>
        <v/>
      </c>
      <c r="S60" s="336"/>
      <c r="T60" s="66">
        <f>+'Ark1'!T488</f>
        <v>8.5</v>
      </c>
      <c r="U60" s="512">
        <f t="shared" si="11"/>
        <v>-0.30000000000000071</v>
      </c>
      <c r="V60" s="139">
        <f>+'Ark1'!W488</f>
        <v>66.666666666666686</v>
      </c>
      <c r="W60" s="97"/>
      <c r="X60" s="140">
        <f>+'Ark1'!X488</f>
        <v>100</v>
      </c>
      <c r="Y60" s="140">
        <f>+'Ark1'!Y488</f>
        <v>100</v>
      </c>
      <c r="Z60" s="140">
        <f>+'Ark1'!Z488</f>
        <v>100</v>
      </c>
      <c r="AA60" s="72"/>
      <c r="AB60" s="139">
        <f>+'Ark1'!AA488</f>
        <v>12.571874694465135</v>
      </c>
      <c r="AC60" s="66">
        <f>+'Ark1'!AC488</f>
        <v>2.629955639676584</v>
      </c>
      <c r="AD60" s="140">
        <f>+'Ark1'!AE488</f>
        <v>21.574664544173963</v>
      </c>
      <c r="AE60" s="139">
        <f t="shared" si="8"/>
        <v>1.2</v>
      </c>
      <c r="AF60" s="45"/>
      <c r="AG60" s="4"/>
      <c r="AH60" s="57"/>
      <c r="AI60" s="16"/>
      <c r="AJ60" s="5"/>
      <c r="AK60" s="18"/>
    </row>
    <row r="61" spans="1:43" ht="15.6">
      <c r="A61" s="45"/>
      <c r="B61" s="52">
        <f>+'Ark1'!C489</f>
        <v>2022</v>
      </c>
      <c r="C61" s="52">
        <f>+'Ark1'!L489</f>
        <v>15</v>
      </c>
      <c r="D61" s="65" t="str">
        <f>VLOOKUP(C61,RNR!$I$8:$J$23,2)</f>
        <v>E+</v>
      </c>
      <c r="E61" s="65">
        <f>+'Ark1'!Q489</f>
        <v>1</v>
      </c>
      <c r="F61" s="65">
        <f>+'Ark1'!R489</f>
        <v>1</v>
      </c>
      <c r="G61" s="198">
        <f>+'Ark1'!AG489</f>
        <v>1.874414245548266E-2</v>
      </c>
      <c r="H61" s="198">
        <f t="shared" si="10"/>
        <v>1.0828706972045715E-4</v>
      </c>
      <c r="I61" s="198">
        <f>+'Ark1'!AH489</f>
        <v>3.1561935232397802E-2</v>
      </c>
      <c r="J61" s="97"/>
      <c r="K61" s="332">
        <f>+'Ark1'!AI489</f>
        <v>0</v>
      </c>
      <c r="L61" s="331"/>
      <c r="M61" s="139">
        <f>+'Ark1'!U489</f>
        <v>72.900000000000006</v>
      </c>
      <c r="N61" s="45"/>
      <c r="O61" s="45"/>
      <c r="P61" s="341" t="str">
        <f>+IF(K61=0,"",'Ark1'!AJ489)</f>
        <v/>
      </c>
      <c r="Q61" s="326"/>
      <c r="R61" s="342" t="str">
        <f>+IF(K61=0,"",'Ark1'!AK489)</f>
        <v/>
      </c>
      <c r="S61" s="336"/>
      <c r="T61" s="66">
        <f>+'Ark1'!T489</f>
        <v>13</v>
      </c>
      <c r="U61" s="512">
        <f t="shared" si="11"/>
        <v>7</v>
      </c>
      <c r="V61" s="139">
        <f>+'Ark1'!W489</f>
        <v>100</v>
      </c>
      <c r="W61" s="97"/>
      <c r="X61" s="140">
        <f>+'Ark1'!X489</f>
        <v>100</v>
      </c>
      <c r="Y61" s="140">
        <f>+'Ark1'!Y489</f>
        <v>100</v>
      </c>
      <c r="Z61" s="140">
        <f>+'Ark1'!Z489</f>
        <v>100</v>
      </c>
      <c r="AA61" s="72"/>
      <c r="AB61" s="139">
        <f>+'Ark1'!AA489</f>
        <v>0</v>
      </c>
      <c r="AC61" s="66">
        <f>+'Ark1'!AC489</f>
        <v>0</v>
      </c>
      <c r="AD61" s="140">
        <f>+'Ark1'!AE489</f>
        <v>0</v>
      </c>
      <c r="AE61" s="139">
        <f t="shared" si="8"/>
        <v>1</v>
      </c>
      <c r="AF61" s="45"/>
      <c r="AG61" s="4"/>
      <c r="AH61" s="57"/>
      <c r="AI61" s="16"/>
      <c r="AJ61" s="5"/>
      <c r="AK61" s="18"/>
    </row>
    <row r="62" spans="1:43" s="509" customFormat="1" ht="10.050000000000001" customHeight="1">
      <c r="A62" s="45"/>
      <c r="B62" s="45"/>
      <c r="C62" s="45"/>
      <c r="D62" s="45"/>
      <c r="E62" s="50"/>
      <c r="F62" s="50"/>
      <c r="G62" s="50"/>
      <c r="H62" s="50"/>
      <c r="I62" s="50"/>
      <c r="J62" s="97"/>
      <c r="K62" s="50"/>
      <c r="L62" s="331"/>
      <c r="M62" s="50"/>
      <c r="N62" s="50"/>
      <c r="O62" s="50"/>
      <c r="P62" s="50"/>
      <c r="Q62" s="326"/>
      <c r="R62" s="50"/>
      <c r="S62" s="336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45"/>
      <c r="AG62" s="4"/>
      <c r="AH62" s="57"/>
      <c r="AI62" s="16"/>
      <c r="AJ62" s="5"/>
      <c r="AK62" s="18"/>
    </row>
    <row r="63" spans="1:43" s="509" customFormat="1" ht="15.6">
      <c r="A63" s="45"/>
      <c r="B63" s="52">
        <f>+'Ark1'!C490</f>
        <v>2022</v>
      </c>
      <c r="C63" s="52">
        <f>+'Ark1'!L490</f>
        <v>99</v>
      </c>
      <c r="D63" s="65" t="str">
        <f>VLOOKUP(C63,RNR!$I$8:$J$23,2)</f>
        <v>Kasserte</v>
      </c>
      <c r="E63" s="65">
        <f>+'Ark1'!Q490</f>
        <v>23</v>
      </c>
      <c r="F63" s="65">
        <f>+'Ark1'!R490</f>
        <v>24</v>
      </c>
      <c r="G63" s="198">
        <f>+'Ark1'!AG490</f>
        <v>0.44985941893158377</v>
      </c>
      <c r="H63" s="198">
        <f>+G63-G80</f>
        <v>0.44985941893158377</v>
      </c>
      <c r="I63" s="198">
        <f>+'Ark1'!AH490</f>
        <v>0.33111890350806361</v>
      </c>
      <c r="J63" s="97"/>
      <c r="K63" s="512"/>
      <c r="L63" s="331"/>
      <c r="M63" s="139">
        <f>+'Ark1'!U490</f>
        <v>31.866666666666664</v>
      </c>
      <c r="N63" s="198">
        <f>+M63-M80</f>
        <v>31.866666666666664</v>
      </c>
      <c r="O63" s="198"/>
      <c r="P63" s="512"/>
      <c r="Q63" s="326"/>
      <c r="R63" s="343"/>
      <c r="S63" s="336"/>
      <c r="T63" s="66">
        <f>+'Ark1'!T490</f>
        <v>4.041666666666667</v>
      </c>
      <c r="U63" s="512">
        <f>+T63-T80</f>
        <v>4.041666666666667</v>
      </c>
      <c r="V63" s="139">
        <f>+'Ark1'!W490</f>
        <v>4.1666666666666679</v>
      </c>
      <c r="W63" s="97"/>
      <c r="X63" s="140">
        <f>+'Ark1'!X490</f>
        <v>87.5</v>
      </c>
      <c r="Y63" s="140">
        <f>+'Ark1'!Y490</f>
        <v>75</v>
      </c>
      <c r="Z63" s="140">
        <f>+'Ark1'!Z490</f>
        <v>33.333333333333343</v>
      </c>
      <c r="AA63" s="72"/>
      <c r="AB63" s="139">
        <f>+'Ark1'!AA490</f>
        <v>11.724392900653278</v>
      </c>
      <c r="AC63" s="66">
        <f>+'Ark1'!AC490</f>
        <v>2.150177641240111</v>
      </c>
      <c r="AD63" s="140">
        <f>+'Ark1'!AE490</f>
        <v>18.88064830842271</v>
      </c>
      <c r="AE63" s="139">
        <f t="shared" ref="AE63" si="12">+F63/E63</f>
        <v>1.0434782608695652</v>
      </c>
      <c r="AF63" s="45"/>
      <c r="AG63" s="4"/>
      <c r="AH63" s="57"/>
      <c r="AI63" s="16"/>
      <c r="AJ63" s="5"/>
      <c r="AK63" s="18"/>
    </row>
    <row r="64" spans="1:43" s="509" customFormat="1" ht="18.600000000000001" customHeight="1">
      <c r="A64" s="45"/>
      <c r="B64" s="45"/>
      <c r="C64" s="45"/>
      <c r="D64" s="45"/>
      <c r="E64" s="45"/>
      <c r="F64" s="45"/>
      <c r="G64" s="45"/>
      <c r="H64" s="45"/>
      <c r="I64" s="45"/>
      <c r="J64" s="97"/>
      <c r="K64" s="327"/>
      <c r="L64" s="331"/>
      <c r="M64" s="45"/>
      <c r="N64" s="45"/>
      <c r="O64" s="45"/>
      <c r="P64" s="327"/>
      <c r="Q64" s="327"/>
      <c r="R64" s="333"/>
      <c r="S64" s="336"/>
      <c r="T64" s="45"/>
      <c r="U64" s="327"/>
      <c r="V64" s="45"/>
      <c r="W64" s="97"/>
      <c r="X64" s="45"/>
      <c r="Y64" s="45"/>
      <c r="Z64" s="45"/>
      <c r="AA64" s="71"/>
      <c r="AB64" s="45"/>
      <c r="AC64" s="45"/>
      <c r="AD64" s="45"/>
      <c r="AE64" s="45"/>
      <c r="AF64" s="45"/>
      <c r="AG64" s="2"/>
      <c r="AH64" s="57"/>
      <c r="AI64" s="5"/>
      <c r="AM64" s="55"/>
      <c r="AN64" s="55"/>
      <c r="AO64" s="510"/>
      <c r="AP64" s="510"/>
      <c r="AQ64" s="510"/>
    </row>
    <row r="65" spans="1:37" ht="15.6">
      <c r="A65" s="45"/>
      <c r="B65">
        <f>+'Ark1'!C491</f>
        <v>2021</v>
      </c>
      <c r="C65">
        <f>+'Ark1'!L491</f>
        <v>1</v>
      </c>
      <c r="D65" s="3" t="str">
        <f t="shared" ref="D65:D79" si="13">+D47</f>
        <v>P-</v>
      </c>
      <c r="E65">
        <f>+'Ark1'!Q491</f>
        <v>4</v>
      </c>
      <c r="F65">
        <f>+'Ark1'!R491</f>
        <v>4</v>
      </c>
      <c r="G65" s="199">
        <f>+'Ark1'!AG491</f>
        <v>7.4543421543048813E-2</v>
      </c>
      <c r="H65" s="199">
        <f t="shared" ref="H65:H84" si="14">+G65-G80</f>
        <v>7.4543421543048813E-2</v>
      </c>
      <c r="I65" s="199">
        <f>+'Ark1'!AH491</f>
        <v>3.8002891276518826E-2</v>
      </c>
      <c r="J65" s="199"/>
      <c r="K65" s="328"/>
      <c r="L65" s="328"/>
      <c r="M65" s="93">
        <f>+'Ark1'!U491</f>
        <v>22.502500000000001</v>
      </c>
      <c r="N65" s="199">
        <f t="shared" ref="N65:N84" si="15">+M65-M80</f>
        <v>22.502500000000001</v>
      </c>
      <c r="O65" s="199"/>
      <c r="P65" s="328"/>
      <c r="Q65" s="328"/>
      <c r="R65" s="338"/>
      <c r="S65" s="338"/>
      <c r="T65" s="1">
        <f>+'Ark1'!T491</f>
        <v>3.25</v>
      </c>
      <c r="U65" s="328">
        <f t="shared" ref="U65:U84" si="16">+T65-T80</f>
        <v>3.25</v>
      </c>
      <c r="V65" s="93">
        <f>+'Ark1'!W491</f>
        <v>0</v>
      </c>
      <c r="W65" s="97"/>
      <c r="X65" s="11">
        <f>+'Ark1'!X491</f>
        <v>100</v>
      </c>
      <c r="Y65" s="11">
        <f>+'Ark1'!Y491</f>
        <v>25</v>
      </c>
      <c r="Z65" s="11">
        <f>+'Ark1'!Z491</f>
        <v>0</v>
      </c>
      <c r="AA65" s="71"/>
      <c r="AB65" s="93">
        <f>+'Ark1'!AA491</f>
        <v>3.1973455787574601</v>
      </c>
      <c r="AC65" s="1">
        <f>+'Ark1'!AC491</f>
        <v>2.2776083947860744</v>
      </c>
      <c r="AD65" s="11">
        <f>+'Ark1'!AE491</f>
        <v>-31.248707777919847</v>
      </c>
      <c r="AE65" s="93">
        <f t="shared" si="8"/>
        <v>1</v>
      </c>
      <c r="AF65" s="45"/>
      <c r="AG65" s="4"/>
      <c r="AH65" s="57"/>
      <c r="AI65" s="16"/>
      <c r="AJ65" s="5"/>
      <c r="AK65" s="18"/>
    </row>
    <row r="66" spans="1:37" ht="15.6">
      <c r="A66" s="45"/>
      <c r="B66">
        <f>+'Ark1'!C492</f>
        <v>2021</v>
      </c>
      <c r="C66">
        <f>+'Ark1'!L492</f>
        <v>2</v>
      </c>
      <c r="D66" s="3" t="str">
        <f t="shared" si="13"/>
        <v>P</v>
      </c>
      <c r="E66">
        <f>+'Ark1'!Q492</f>
        <v>14</v>
      </c>
      <c r="F66">
        <f>+'Ark1'!R492</f>
        <v>14</v>
      </c>
      <c r="G66" s="199">
        <f>+'Ark1'!AG492</f>
        <v>0.26090197540067095</v>
      </c>
      <c r="H66" s="199">
        <f t="shared" si="14"/>
        <v>-2.549506039000865E-2</v>
      </c>
      <c r="I66" s="199">
        <f>+'Ark1'!AH492</f>
        <v>0.15345129246140179</v>
      </c>
      <c r="J66" s="199"/>
      <c r="K66" s="328"/>
      <c r="L66" s="328"/>
      <c r="M66" s="93">
        <f>+'Ark1'!U492</f>
        <v>25.960714285714278</v>
      </c>
      <c r="N66" s="199">
        <f t="shared" si="15"/>
        <v>1.4500892857142773</v>
      </c>
      <c r="O66" s="199"/>
      <c r="P66" s="328"/>
      <c r="Q66" s="328"/>
      <c r="R66" s="338"/>
      <c r="S66" s="338"/>
      <c r="T66" s="1">
        <f>+'Ark1'!T492</f>
        <v>3.2142857142857153</v>
      </c>
      <c r="U66" s="328">
        <f t="shared" si="16"/>
        <v>-9.8214285714284699E-2</v>
      </c>
      <c r="V66" s="93">
        <f>+'Ark1'!W492</f>
        <v>0</v>
      </c>
      <c r="W66" s="97"/>
      <c r="X66" s="11">
        <f>+'Ark1'!X492</f>
        <v>85.714285714285694</v>
      </c>
      <c r="Y66" s="11">
        <f>+'Ark1'!Y492</f>
        <v>50</v>
      </c>
      <c r="Z66" s="11">
        <f>+'Ark1'!Z492</f>
        <v>14.285714285714288</v>
      </c>
      <c r="AA66" s="71"/>
      <c r="AB66" s="93">
        <f>+'Ark1'!AA492</f>
        <v>7.6929768196023343</v>
      </c>
      <c r="AC66" s="1">
        <f>+'Ark1'!AC492</f>
        <v>1.0126747770541298</v>
      </c>
      <c r="AD66" s="11">
        <f>+'Ark1'!AE492</f>
        <v>22.681387830247697</v>
      </c>
      <c r="AE66" s="93">
        <f t="shared" si="8"/>
        <v>1</v>
      </c>
      <c r="AF66" s="45"/>
      <c r="AG66" s="4"/>
      <c r="AH66" s="57"/>
      <c r="AI66" s="16"/>
      <c r="AJ66" s="5"/>
      <c r="AK66" s="18"/>
    </row>
    <row r="67" spans="1:37" ht="15.6">
      <c r="A67" s="45"/>
      <c r="B67">
        <f>+'Ark1'!C493</f>
        <v>2021</v>
      </c>
      <c r="C67">
        <f>+'Ark1'!L493</f>
        <v>3</v>
      </c>
      <c r="D67" s="3" t="str">
        <f t="shared" si="13"/>
        <v>P+</v>
      </c>
      <c r="E67">
        <f>+'Ark1'!Q493</f>
        <v>41</v>
      </c>
      <c r="F67">
        <f>+'Ark1'!R493</f>
        <v>41</v>
      </c>
      <c r="G67" s="199">
        <f>+'Ark1'!AG493</f>
        <v>0.76407007081625056</v>
      </c>
      <c r="H67" s="199">
        <f t="shared" si="14"/>
        <v>4.8077481339551476E-2</v>
      </c>
      <c r="I67" s="199">
        <f>+'Ark1'!AH493</f>
        <v>0.43670181684303683</v>
      </c>
      <c r="J67" s="199"/>
      <c r="K67" s="328"/>
      <c r="L67" s="328"/>
      <c r="M67" s="93">
        <f>+'Ark1'!U493</f>
        <v>25.227560975609755</v>
      </c>
      <c r="N67" s="199">
        <f t="shared" si="15"/>
        <v>0.44031097560975141</v>
      </c>
      <c r="O67" s="199"/>
      <c r="P67" s="328"/>
      <c r="Q67" s="328"/>
      <c r="R67" s="338"/>
      <c r="S67" s="338"/>
      <c r="T67" s="1">
        <f>+'Ark1'!T493</f>
        <v>3.6097560975609753</v>
      </c>
      <c r="U67" s="328">
        <f t="shared" si="16"/>
        <v>-0.61524390243902438</v>
      </c>
      <c r="V67" s="93">
        <f>+'Ark1'!W493</f>
        <v>0</v>
      </c>
      <c r="W67" s="97"/>
      <c r="X67" s="11">
        <f>+'Ark1'!X493</f>
        <v>90.243902439024382</v>
      </c>
      <c r="Y67" s="11">
        <f>+'Ark1'!Y493</f>
        <v>56.09756097560976</v>
      </c>
      <c r="Z67" s="11">
        <f>+'Ark1'!Z493</f>
        <v>12.195121951219512</v>
      </c>
      <c r="AA67" s="71"/>
      <c r="AB67" s="93">
        <f>+'Ark1'!AA493</f>
        <v>7.233601397168024</v>
      </c>
      <c r="AC67" s="1">
        <f>+'Ark1'!AC493</f>
        <v>1.1235407615883923</v>
      </c>
      <c r="AD67" s="11">
        <f>+'Ark1'!AE493</f>
        <v>4.7989662705633407</v>
      </c>
      <c r="AE67" s="93">
        <f t="shared" si="8"/>
        <v>1</v>
      </c>
      <c r="AF67" s="45"/>
      <c r="AG67" s="4"/>
      <c r="AH67" s="57"/>
      <c r="AI67" s="18"/>
      <c r="AJ67" s="5"/>
      <c r="AK67" s="18"/>
    </row>
    <row r="68" spans="1:37" ht="15.6">
      <c r="A68" s="45"/>
      <c r="B68">
        <f>+'Ark1'!C494</f>
        <v>2021</v>
      </c>
      <c r="C68">
        <f>+'Ark1'!L494</f>
        <v>4</v>
      </c>
      <c r="D68" s="3" t="str">
        <f t="shared" si="13"/>
        <v>O-</v>
      </c>
      <c r="E68">
        <f>+'Ark1'!Q494</f>
        <v>50</v>
      </c>
      <c r="F68">
        <f>+'Ark1'!R494</f>
        <v>55</v>
      </c>
      <c r="G68" s="199">
        <f>+'Ark1'!AG494</f>
        <v>1.0249720462169218</v>
      </c>
      <c r="H68" s="199">
        <f t="shared" si="14"/>
        <v>-0.74710961273790799</v>
      </c>
      <c r="I68" s="199">
        <f>+'Ark1'!AH494</f>
        <v>0.67090872550774638</v>
      </c>
      <c r="J68" s="199"/>
      <c r="K68" s="328"/>
      <c r="L68" s="328"/>
      <c r="M68" s="93">
        <f>+'Ark1'!U494</f>
        <v>28.891818181818195</v>
      </c>
      <c r="N68" s="199">
        <f t="shared" si="15"/>
        <v>3.1843434343434396</v>
      </c>
      <c r="O68" s="199"/>
      <c r="P68" s="328"/>
      <c r="Q68" s="328"/>
      <c r="R68" s="338"/>
      <c r="S68" s="338"/>
      <c r="T68" s="1">
        <f>+'Ark1'!T494</f>
        <v>4.3818181818181827</v>
      </c>
      <c r="U68" s="328">
        <f t="shared" si="16"/>
        <v>-0.20404040404040291</v>
      </c>
      <c r="V68" s="93">
        <f>+'Ark1'!W494</f>
        <v>0</v>
      </c>
      <c r="W68" s="97"/>
      <c r="X68" s="11">
        <f>+'Ark1'!X494</f>
        <v>94.545454545454561</v>
      </c>
      <c r="Y68" s="11">
        <f>+'Ark1'!Y494</f>
        <v>72.727272727272734</v>
      </c>
      <c r="Z68" s="11">
        <f>+'Ark1'!Z494</f>
        <v>20</v>
      </c>
      <c r="AA68" s="71"/>
      <c r="AB68" s="93">
        <f>+'Ark1'!AA494</f>
        <v>8.6998485025281376</v>
      </c>
      <c r="AC68" s="1">
        <f>+'Ark1'!AC494</f>
        <v>1.4205109079726996</v>
      </c>
      <c r="AD68" s="11">
        <f>+'Ark1'!AE494</f>
        <v>38.584787721912896</v>
      </c>
      <c r="AE68" s="93">
        <f t="shared" si="8"/>
        <v>1.1000000000000001</v>
      </c>
      <c r="AF68" s="45"/>
      <c r="AG68" s="13"/>
      <c r="AH68" s="57"/>
    </row>
    <row r="69" spans="1:37" ht="15.6">
      <c r="A69" s="45"/>
      <c r="B69">
        <f>+'Ark1'!C495</f>
        <v>2021</v>
      </c>
      <c r="C69">
        <f>+'Ark1'!L495</f>
        <v>5</v>
      </c>
      <c r="D69" s="3" t="str">
        <f t="shared" si="13"/>
        <v>O</v>
      </c>
      <c r="E69">
        <f>+'Ark1'!Q495</f>
        <v>134</v>
      </c>
      <c r="F69">
        <f>+'Ark1'!R495</f>
        <v>158</v>
      </c>
      <c r="G69" s="199">
        <f>+'Ark1'!AG495</f>
        <v>2.9444651509504287</v>
      </c>
      <c r="H69" s="199">
        <f t="shared" si="14"/>
        <v>-1.1724922385405905</v>
      </c>
      <c r="I69" s="199">
        <f>+'Ark1'!AH495</f>
        <v>1.8742252493557112</v>
      </c>
      <c r="J69" s="199"/>
      <c r="K69" s="328"/>
      <c r="L69" s="328"/>
      <c r="M69" s="93">
        <f>+'Ark1'!U495</f>
        <v>28.095632911392403</v>
      </c>
      <c r="N69" s="199">
        <f t="shared" si="15"/>
        <v>0.24028508530544812</v>
      </c>
      <c r="O69" s="199"/>
      <c r="P69" s="328"/>
      <c r="Q69" s="328"/>
      <c r="R69" s="338"/>
      <c r="S69" s="338"/>
      <c r="T69" s="1">
        <f>+'Ark1'!T495</f>
        <v>5.1645569620253156</v>
      </c>
      <c r="U69" s="328">
        <f t="shared" si="16"/>
        <v>-0.19631260319207566</v>
      </c>
      <c r="V69" s="93">
        <f>+'Ark1'!W495</f>
        <v>0.63291139240506322</v>
      </c>
      <c r="W69" s="97"/>
      <c r="X69" s="11">
        <f>+'Ark1'!X495</f>
        <v>94.303797468354432</v>
      </c>
      <c r="Y69" s="11">
        <f>+'Ark1'!Y495</f>
        <v>68.354430379746844</v>
      </c>
      <c r="Z69" s="11">
        <f>+'Ark1'!Z495</f>
        <v>20.253164556962023</v>
      </c>
      <c r="AA69" s="71"/>
      <c r="AB69" s="93">
        <f>+'Ark1'!AA495</f>
        <v>7.9392762984876093</v>
      </c>
      <c r="AC69" s="1">
        <f>+'Ark1'!AC495</f>
        <v>1.5905606029213255</v>
      </c>
      <c r="AD69" s="11">
        <f>+'Ark1'!AE495</f>
        <v>13.175744882343643</v>
      </c>
      <c r="AE69" s="93">
        <f t="shared" si="8"/>
        <v>1.1791044776119404</v>
      </c>
      <c r="AF69" s="45"/>
      <c r="AG69" s="5"/>
      <c r="AH69" s="57"/>
      <c r="AI69" s="18"/>
      <c r="AK69" s="18"/>
    </row>
    <row r="70" spans="1:37" ht="15.6">
      <c r="A70" s="45"/>
      <c r="B70">
        <f>+'Ark1'!C496</f>
        <v>2021</v>
      </c>
      <c r="C70">
        <f>+'Ark1'!L496</f>
        <v>6</v>
      </c>
      <c r="D70" s="3" t="str">
        <f t="shared" si="13"/>
        <v>O+</v>
      </c>
      <c r="E70">
        <f>+'Ark1'!Q496</f>
        <v>420</v>
      </c>
      <c r="F70">
        <f>+'Ark1'!R496</f>
        <v>515</v>
      </c>
      <c r="G70" s="199">
        <f>+'Ark1'!AG496</f>
        <v>9.5974655236675357</v>
      </c>
      <c r="H70" s="199">
        <f t="shared" si="14"/>
        <v>-1.035024430061446</v>
      </c>
      <c r="I70" s="199">
        <f>+'Ark1'!AH496</f>
        <v>6.7359143155341954</v>
      </c>
      <c r="J70" s="199"/>
      <c r="K70" s="328"/>
      <c r="L70" s="328"/>
      <c r="M70" s="93">
        <f>+'Ark1'!U496</f>
        <v>30.978718446601953</v>
      </c>
      <c r="N70" s="199">
        <f t="shared" si="15"/>
        <v>0.60615952404302931</v>
      </c>
      <c r="O70" s="199"/>
      <c r="P70" s="328"/>
      <c r="Q70" s="328"/>
      <c r="R70" s="338"/>
      <c r="S70" s="338"/>
      <c r="T70" s="1">
        <f>+'Ark1'!T496</f>
        <v>5.9223300970873796</v>
      </c>
      <c r="U70" s="328">
        <f t="shared" si="16"/>
        <v>-0.25275407799679606</v>
      </c>
      <c r="V70" s="93">
        <f>+'Ark1'!W496</f>
        <v>6.0194174757281553</v>
      </c>
      <c r="W70" s="97"/>
      <c r="X70" s="11">
        <f>+'Ark1'!X496</f>
        <v>97.669902912621311</v>
      </c>
      <c r="Y70" s="11">
        <f>+'Ark1'!Y496</f>
        <v>81.553398058252455</v>
      </c>
      <c r="Z70" s="11">
        <f>+'Ark1'!Z496</f>
        <v>32.233009708737868</v>
      </c>
      <c r="AA70" s="71"/>
      <c r="AB70" s="93">
        <f>+'Ark1'!AA496</f>
        <v>8.3019393867288773</v>
      </c>
      <c r="AC70" s="1">
        <f>+'Ark1'!AC496</f>
        <v>1.6957360597214981</v>
      </c>
      <c r="AD70" s="11">
        <f>+'Ark1'!AE496</f>
        <v>10.599534999726018</v>
      </c>
      <c r="AE70" s="93">
        <f t="shared" si="8"/>
        <v>1.2261904761904763</v>
      </c>
      <c r="AF70" s="45"/>
      <c r="AG70" s="13"/>
      <c r="AH70" s="57"/>
    </row>
    <row r="71" spans="1:37" ht="15.6">
      <c r="A71" s="45"/>
      <c r="B71">
        <f>+'Ark1'!C497</f>
        <v>2021</v>
      </c>
      <c r="C71">
        <f>+'Ark1'!L497</f>
        <v>7</v>
      </c>
      <c r="D71" s="3" t="str">
        <f t="shared" si="13"/>
        <v>R-</v>
      </c>
      <c r="E71">
        <f>+'Ark1'!Q497</f>
        <v>690</v>
      </c>
      <c r="F71">
        <f>+'Ark1'!R497</f>
        <v>789</v>
      </c>
      <c r="G71" s="199">
        <f>+'Ark1'!AG497</f>
        <v>14.703689899366379</v>
      </c>
      <c r="H71" s="199">
        <f t="shared" si="14"/>
        <v>-1.1850806518584207</v>
      </c>
      <c r="I71" s="199">
        <f>+'Ark1'!AH497</f>
        <v>11.803775716654901</v>
      </c>
      <c r="J71" s="199"/>
      <c r="K71" s="328"/>
      <c r="L71" s="328"/>
      <c r="M71" s="93">
        <f>+'Ark1'!U497</f>
        <v>35.433827629911285</v>
      </c>
      <c r="N71" s="199">
        <f t="shared" si="15"/>
        <v>0.81356063278401081</v>
      </c>
      <c r="O71" s="199"/>
      <c r="P71" s="328"/>
      <c r="Q71" s="328"/>
      <c r="R71" s="338"/>
      <c r="S71" s="338"/>
      <c r="T71" s="1">
        <f>+'Ark1'!T497</f>
        <v>6.6463878326996211</v>
      </c>
      <c r="U71" s="328">
        <f t="shared" si="16"/>
        <v>-0.20090558249781054</v>
      </c>
      <c r="V71" s="93">
        <f>+'Ark1'!W497</f>
        <v>12.167300380228136</v>
      </c>
      <c r="W71" s="97"/>
      <c r="X71" s="11">
        <f>+'Ark1'!X497</f>
        <v>99.49302915082383</v>
      </c>
      <c r="Y71" s="11">
        <f>+'Ark1'!Y497</f>
        <v>91.38149556400505</v>
      </c>
      <c r="Z71" s="11">
        <f>+'Ark1'!Z497</f>
        <v>53.105196451204066</v>
      </c>
      <c r="AA71" s="71"/>
      <c r="AB71" s="93">
        <f>+'Ark1'!AA497</f>
        <v>8.5469778410950443</v>
      </c>
      <c r="AC71" s="1">
        <f>+'Ark1'!AC497</f>
        <v>1.8251663484175025</v>
      </c>
      <c r="AD71" s="11">
        <f>+'Ark1'!AE497</f>
        <v>14.13974398590698</v>
      </c>
      <c r="AE71" s="93">
        <f t="shared" si="8"/>
        <v>1.1434782608695653</v>
      </c>
      <c r="AF71" s="45"/>
      <c r="AG71" s="13"/>
      <c r="AH71" s="57"/>
    </row>
    <row r="72" spans="1:37" ht="15.6">
      <c r="A72" s="45"/>
      <c r="B72">
        <f>+'Ark1'!C498</f>
        <v>2021</v>
      </c>
      <c r="C72">
        <f>+'Ark1'!L498</f>
        <v>8</v>
      </c>
      <c r="D72" s="3" t="str">
        <f t="shared" si="13"/>
        <v>R</v>
      </c>
      <c r="E72">
        <f>+'Ark1'!Q498</f>
        <v>1070</v>
      </c>
      <c r="F72">
        <f>+'Ark1'!R498</f>
        <v>1246</v>
      </c>
      <c r="G72" s="199">
        <f>+'Ark1'!AG498</f>
        <v>23.220275810659711</v>
      </c>
      <c r="H72" s="199">
        <f t="shared" si="14"/>
        <v>-0.60437760417744357</v>
      </c>
      <c r="I72" s="199">
        <f>+'Ark1'!AH498</f>
        <v>21.97147651006712</v>
      </c>
      <c r="J72" s="199"/>
      <c r="K72" s="328"/>
      <c r="L72" s="328"/>
      <c r="M72" s="93">
        <f>+'Ark1'!U498</f>
        <v>41.765272873194249</v>
      </c>
      <c r="N72" s="199">
        <f t="shared" si="15"/>
        <v>1.2121774562145688</v>
      </c>
      <c r="O72" s="199"/>
      <c r="P72" s="328"/>
      <c r="Q72" s="328"/>
      <c r="R72" s="338"/>
      <c r="S72" s="338"/>
      <c r="T72" s="1">
        <f>+'Ark1'!T498</f>
        <v>7.342696629213485</v>
      </c>
      <c r="U72" s="328">
        <f t="shared" si="16"/>
        <v>-2.1568644003409077E-3</v>
      </c>
      <c r="V72" s="93">
        <f>+'Ark1'!W498</f>
        <v>26.40449438202247</v>
      </c>
      <c r="W72" s="97"/>
      <c r="X72" s="11">
        <f>+'Ark1'!X498</f>
        <v>100</v>
      </c>
      <c r="Y72" s="11">
        <f>+'Ark1'!Y498</f>
        <v>97.431781701444621</v>
      </c>
      <c r="Z72" s="11">
        <f>+'Ark1'!Z498</f>
        <v>76.966292134831491</v>
      </c>
      <c r="AA72" s="71"/>
      <c r="AB72" s="93">
        <f>+'Ark1'!AA498</f>
        <v>9.2451488583741757</v>
      </c>
      <c r="AC72" s="1">
        <f>+'Ark1'!AC498</f>
        <v>1.9060326084395465</v>
      </c>
      <c r="AD72" s="11">
        <f>+'Ark1'!AE498</f>
        <v>15.55095324872809</v>
      </c>
      <c r="AE72" s="93">
        <f t="shared" si="8"/>
        <v>1.1644859813084112</v>
      </c>
      <c r="AF72" s="45"/>
      <c r="AG72" s="2"/>
      <c r="AH72" s="57"/>
      <c r="AI72" s="5"/>
    </row>
    <row r="73" spans="1:37" ht="15.6">
      <c r="A73" s="45"/>
      <c r="B73">
        <f>+'Ark1'!C499</f>
        <v>2021</v>
      </c>
      <c r="C73">
        <f>+'Ark1'!L499</f>
        <v>9</v>
      </c>
      <c r="D73" s="3" t="str">
        <f t="shared" si="13"/>
        <v>R+</v>
      </c>
      <c r="E73">
        <f>+'Ark1'!Q499</f>
        <v>1156</v>
      </c>
      <c r="F73">
        <f>+'Ark1'!R499</f>
        <v>1339</v>
      </c>
      <c r="G73" s="199">
        <f>+'Ark1'!AG499</f>
        <v>24.953410361535592</v>
      </c>
      <c r="H73" s="199">
        <f t="shared" si="14"/>
        <v>2.6681410140733455</v>
      </c>
      <c r="I73" s="199">
        <f>+'Ark1'!AH499</f>
        <v>27.709600659319118</v>
      </c>
      <c r="J73" s="199"/>
      <c r="K73" s="328"/>
      <c r="L73" s="328"/>
      <c r="M73" s="93">
        <f>+'Ark1'!U499</f>
        <v>49.014413741598197</v>
      </c>
      <c r="N73" s="199">
        <f t="shared" si="15"/>
        <v>-9.546097759191241E-3</v>
      </c>
      <c r="O73" s="199"/>
      <c r="P73" s="328"/>
      <c r="Q73" s="328"/>
      <c r="R73" s="338"/>
      <c r="S73" s="338"/>
      <c r="T73" s="1">
        <f>+'Ark1'!T499</f>
        <v>7.6624346527259153</v>
      </c>
      <c r="U73" s="328">
        <f t="shared" si="16"/>
        <v>-2.1594968372351531E-4</v>
      </c>
      <c r="V73" s="93">
        <f>+'Ark1'!W499</f>
        <v>29.126213592233011</v>
      </c>
      <c r="W73" s="97"/>
      <c r="X73" s="11">
        <f>+'Ark1'!X499</f>
        <v>100</v>
      </c>
      <c r="Y73" s="11">
        <f>+'Ark1'!Y499</f>
        <v>99.775952203136669</v>
      </c>
      <c r="Z73" s="11">
        <f>+'Ark1'!Z499</f>
        <v>95.369678864824493</v>
      </c>
      <c r="AA73" s="71"/>
      <c r="AB73" s="93">
        <f>+'Ark1'!AA499</f>
        <v>8.3148642831310795</v>
      </c>
      <c r="AC73" s="1">
        <f>+'Ark1'!AC499</f>
        <v>1.9480597695130653</v>
      </c>
      <c r="AD73" s="11">
        <f>+'Ark1'!AE499</f>
        <v>30.468891952681592</v>
      </c>
      <c r="AE73" s="93">
        <f t="shared" si="8"/>
        <v>1.1583044982698962</v>
      </c>
      <c r="AF73" s="45"/>
      <c r="AG73" s="4"/>
      <c r="AH73" s="57"/>
      <c r="AI73" s="4"/>
      <c r="AJ73" s="4"/>
      <c r="AK73" s="4"/>
    </row>
    <row r="74" spans="1:37" ht="15.6">
      <c r="A74" s="45"/>
      <c r="B74">
        <f>+'Ark1'!C500</f>
        <v>2021</v>
      </c>
      <c r="C74">
        <f>+'Ark1'!L500</f>
        <v>10</v>
      </c>
      <c r="D74" s="3" t="str">
        <f t="shared" si="13"/>
        <v>U-</v>
      </c>
      <c r="E74">
        <f>+'Ark1'!Q500</f>
        <v>550</v>
      </c>
      <c r="F74">
        <f>+'Ark1'!R500</f>
        <v>613</v>
      </c>
      <c r="G74" s="199">
        <f>+'Ark1'!AG500</f>
        <v>11.423779351472229</v>
      </c>
      <c r="H74" s="199">
        <f t="shared" si="14"/>
        <v>1.7399795787998773</v>
      </c>
      <c r="I74" s="199">
        <f>+'Ark1'!AH500</f>
        <v>14.010531542273096</v>
      </c>
      <c r="J74" s="199"/>
      <c r="K74" s="328"/>
      <c r="L74" s="328"/>
      <c r="M74" s="93">
        <f>+'Ark1'!U500</f>
        <v>54.133768352365408</v>
      </c>
      <c r="N74" s="199">
        <f t="shared" si="15"/>
        <v>0.48419349099759756</v>
      </c>
      <c r="O74" s="199"/>
      <c r="P74" s="328"/>
      <c r="Q74" s="328"/>
      <c r="R74" s="338"/>
      <c r="S74" s="338"/>
      <c r="T74" s="1">
        <f>+'Ark1'!T500</f>
        <v>7.8694942903752017</v>
      </c>
      <c r="U74" s="328">
        <f t="shared" si="16"/>
        <v>-8.6143417573041781E-2</v>
      </c>
      <c r="V74" s="93">
        <f>+'Ark1'!W500</f>
        <v>33.278955954323003</v>
      </c>
      <c r="W74" s="97"/>
      <c r="X74" s="11">
        <f>+'Ark1'!X500</f>
        <v>100</v>
      </c>
      <c r="Y74" s="11">
        <f>+'Ark1'!Y500</f>
        <v>100</v>
      </c>
      <c r="Z74" s="11">
        <f>+'Ark1'!Z500</f>
        <v>98.858075040783021</v>
      </c>
      <c r="AA74" s="71"/>
      <c r="AB74" s="93">
        <f>+'Ark1'!AA500</f>
        <v>8.2055005419369582</v>
      </c>
      <c r="AC74" s="1">
        <f>+'Ark1'!AC500</f>
        <v>1.80788536681936</v>
      </c>
      <c r="AD74" s="11">
        <f>+'Ark1'!AE500</f>
        <v>43.114785028603364</v>
      </c>
      <c r="AE74" s="93">
        <f t="shared" si="8"/>
        <v>1.1145454545454545</v>
      </c>
      <c r="AF74" s="45"/>
      <c r="AG74" s="4"/>
      <c r="AH74" s="57"/>
      <c r="AI74" s="13"/>
      <c r="AJ74" s="1"/>
      <c r="AK74" s="5"/>
    </row>
    <row r="75" spans="1:37" ht="15.6">
      <c r="A75" s="45"/>
      <c r="B75">
        <f>+'Ark1'!C501</f>
        <v>2021</v>
      </c>
      <c r="C75">
        <f>+'Ark1'!L501</f>
        <v>11</v>
      </c>
      <c r="D75" s="3" t="str">
        <f t="shared" si="13"/>
        <v>U</v>
      </c>
      <c r="E75">
        <f>+'Ark1'!Q501</f>
        <v>360</v>
      </c>
      <c r="F75">
        <f>+'Ark1'!R501</f>
        <v>384</v>
      </c>
      <c r="G75" s="199">
        <f>+'Ark1'!AG501</f>
        <v>7.1561684681326874</v>
      </c>
      <c r="H75" s="199">
        <f t="shared" si="14"/>
        <v>0.15734090599795181</v>
      </c>
      <c r="I75" s="199">
        <f>+'Ark1'!AH501</f>
        <v>9.2049158456139377</v>
      </c>
      <c r="J75" s="199"/>
      <c r="K75" s="328"/>
      <c r="L75" s="328"/>
      <c r="M75" s="93">
        <f>+'Ark1'!U501</f>
        <v>56.775729166666679</v>
      </c>
      <c r="N75" s="199">
        <f t="shared" si="15"/>
        <v>-3.1892316709274837E-2</v>
      </c>
      <c r="O75" s="199"/>
      <c r="P75" s="328"/>
      <c r="Q75" s="328"/>
      <c r="R75" s="338"/>
      <c r="S75" s="338"/>
      <c r="T75" s="1">
        <f>+'Ark1'!T501</f>
        <v>8.2109375</v>
      </c>
      <c r="U75" s="328">
        <f t="shared" si="16"/>
        <v>-3.7144341432226113E-2</v>
      </c>
      <c r="V75" s="93">
        <f>+'Ark1'!W501</f>
        <v>36.979166666666657</v>
      </c>
      <c r="W75" s="97"/>
      <c r="X75" s="11">
        <f>+'Ark1'!X501</f>
        <v>100</v>
      </c>
      <c r="Y75" s="11">
        <f>+'Ark1'!Y501</f>
        <v>100</v>
      </c>
      <c r="Z75" s="11">
        <f>+'Ark1'!Z501</f>
        <v>100</v>
      </c>
      <c r="AA75" s="71"/>
      <c r="AB75" s="93">
        <f>+'Ark1'!AA501</f>
        <v>7.7169453348878783</v>
      </c>
      <c r="AC75" s="1">
        <f>+'Ark1'!AC501</f>
        <v>1.9377782478293064</v>
      </c>
      <c r="AD75" s="11">
        <f>+'Ark1'!AE501</f>
        <v>39.507041715913275</v>
      </c>
      <c r="AE75" s="93">
        <f t="shared" si="8"/>
        <v>1.0666666666666667</v>
      </c>
      <c r="AF75" s="45"/>
      <c r="AG75" s="4"/>
      <c r="AH75" s="57"/>
      <c r="AI75" s="13"/>
      <c r="AJ75" s="1"/>
      <c r="AK75" s="5"/>
    </row>
    <row r="76" spans="1:37" ht="15.6">
      <c r="A76" s="45"/>
      <c r="B76">
        <f>+'Ark1'!C502</f>
        <v>2021</v>
      </c>
      <c r="C76">
        <f>+'Ark1'!L502</f>
        <v>12</v>
      </c>
      <c r="D76" s="3" t="str">
        <f t="shared" si="13"/>
        <v>U+</v>
      </c>
      <c r="E76">
        <f>+'Ark1'!Q502</f>
        <v>150</v>
      </c>
      <c r="F76">
        <f>+'Ark1'!R502</f>
        <v>155</v>
      </c>
      <c r="G76" s="199">
        <f>+'Ark1'!AG502</f>
        <v>2.8885575847931446</v>
      </c>
      <c r="H76" s="199">
        <f t="shared" si="14"/>
        <v>0.13198611530785476</v>
      </c>
      <c r="I76" s="199">
        <f>+'Ark1'!AH502</f>
        <v>3.9227588384904566</v>
      </c>
      <c r="J76" s="199"/>
      <c r="K76" s="328"/>
      <c r="L76" s="328"/>
      <c r="M76" s="93">
        <f>+'Ark1'!U502</f>
        <v>59.942387096774205</v>
      </c>
      <c r="N76" s="199">
        <f t="shared" si="15"/>
        <v>1.1998546292417913</v>
      </c>
      <c r="O76" s="199"/>
      <c r="P76" s="328"/>
      <c r="Q76" s="328"/>
      <c r="R76" s="338"/>
      <c r="S76" s="338"/>
      <c r="T76" s="1">
        <f>+'Ark1'!T502</f>
        <v>8.2193548387096733</v>
      </c>
      <c r="U76" s="328">
        <f t="shared" si="16"/>
        <v>0.16740678676162268</v>
      </c>
      <c r="V76" s="93">
        <f>+'Ark1'!W502</f>
        <v>39.354838709677423</v>
      </c>
      <c r="W76" s="97"/>
      <c r="X76" s="11">
        <f>+'Ark1'!X502</f>
        <v>100</v>
      </c>
      <c r="Y76" s="11">
        <f>+'Ark1'!Y502</f>
        <v>100</v>
      </c>
      <c r="Z76" s="11">
        <f>+'Ark1'!Z502</f>
        <v>100</v>
      </c>
      <c r="AA76" s="71"/>
      <c r="AB76" s="93">
        <f>+'Ark1'!AA502</f>
        <v>8.0961600682145409</v>
      </c>
      <c r="AC76" s="1">
        <f>+'Ark1'!AC502</f>
        <v>1.7934323471396736</v>
      </c>
      <c r="AD76" s="11">
        <f>+'Ark1'!AE502</f>
        <v>37.158256194955811</v>
      </c>
      <c r="AE76" s="93">
        <f t="shared" si="8"/>
        <v>1.0333333333333334</v>
      </c>
      <c r="AF76" s="45"/>
      <c r="AG76" s="4"/>
      <c r="AH76" s="57"/>
      <c r="AI76" s="13"/>
      <c r="AJ76" s="1"/>
      <c r="AK76" s="5"/>
    </row>
    <row r="77" spans="1:37" ht="15.6">
      <c r="A77" s="45"/>
      <c r="B77">
        <f>+'Ark1'!C503</f>
        <v>2021</v>
      </c>
      <c r="C77">
        <f>+'Ark1'!L503</f>
        <v>13</v>
      </c>
      <c r="D77" s="3" t="str">
        <f t="shared" si="13"/>
        <v>E-</v>
      </c>
      <c r="E77">
        <f>+'Ark1'!Q503</f>
        <v>31</v>
      </c>
      <c r="F77">
        <f>+'Ark1'!R503</f>
        <v>32</v>
      </c>
      <c r="G77" s="199">
        <f>+'Ark1'!AG503</f>
        <v>0.59634737234439061</v>
      </c>
      <c r="H77" s="199">
        <f t="shared" si="14"/>
        <v>-3.014614344772093E-2</v>
      </c>
      <c r="I77" s="199">
        <f>+'Ark1'!AH503</f>
        <v>0.87381317489858545</v>
      </c>
      <c r="J77" s="199"/>
      <c r="K77" s="328"/>
      <c r="L77" s="328"/>
      <c r="M77" s="93">
        <f>+'Ark1'!U503</f>
        <v>64.675937499999989</v>
      </c>
      <c r="N77" s="199">
        <f t="shared" si="15"/>
        <v>4.1593660714285789</v>
      </c>
      <c r="O77" s="199"/>
      <c r="P77" s="328"/>
      <c r="Q77" s="328"/>
      <c r="R77" s="338"/>
      <c r="S77" s="338"/>
      <c r="T77" s="1">
        <f>+'Ark1'!T503</f>
        <v>8.875</v>
      </c>
      <c r="U77" s="328">
        <f t="shared" si="16"/>
        <v>0.7607142857142879</v>
      </c>
      <c r="V77" s="93">
        <f>+'Ark1'!W503</f>
        <v>59.375</v>
      </c>
      <c r="W77" s="97"/>
      <c r="X77" s="11">
        <f>+'Ark1'!X503</f>
        <v>100</v>
      </c>
      <c r="Y77" s="11">
        <f>+'Ark1'!Y503</f>
        <v>100</v>
      </c>
      <c r="Z77" s="11">
        <f>+'Ark1'!Z503</f>
        <v>100</v>
      </c>
      <c r="AA77" s="71"/>
      <c r="AB77" s="93">
        <f>+'Ark1'!AA503</f>
        <v>6.0813356157257834</v>
      </c>
      <c r="AC77" s="1">
        <f>+'Ark1'!AC503</f>
        <v>1.5360257159305637</v>
      </c>
      <c r="AD77" s="11">
        <f>+'Ark1'!AE503</f>
        <v>36.560165439341439</v>
      </c>
      <c r="AE77" s="93">
        <f t="shared" si="8"/>
        <v>1.032258064516129</v>
      </c>
      <c r="AF77" s="45"/>
      <c r="AG77" s="4"/>
      <c r="AH77" s="57"/>
      <c r="AI77" s="13"/>
      <c r="AJ77" s="1"/>
      <c r="AK77" s="5"/>
    </row>
    <row r="78" spans="1:37" ht="15.6">
      <c r="A78" s="45"/>
      <c r="B78">
        <f>+'Ark1'!C504</f>
        <v>2021</v>
      </c>
      <c r="C78">
        <f>+'Ark1'!L504</f>
        <v>14</v>
      </c>
      <c r="D78" s="3" t="str">
        <f t="shared" si="13"/>
        <v>E</v>
      </c>
      <c r="E78">
        <f>+'Ark1'!Q504</f>
        <v>18</v>
      </c>
      <c r="F78">
        <f>+'Ark1'!R504</f>
        <v>20</v>
      </c>
      <c r="G78" s="199">
        <f>+'Ark1'!AG504</f>
        <v>0.37271710771524408</v>
      </c>
      <c r="H78" s="199">
        <f t="shared" si="14"/>
        <v>-3.8978631233857863E-2</v>
      </c>
      <c r="I78" s="199">
        <f>+'Ark1'!AH504</f>
        <v>0.56694436657062852</v>
      </c>
      <c r="J78" s="199"/>
      <c r="K78" s="328"/>
      <c r="L78" s="328"/>
      <c r="M78" s="93">
        <f>+'Ark1'!U504</f>
        <v>67.140500000000003</v>
      </c>
      <c r="N78" s="199">
        <f t="shared" si="15"/>
        <v>2.4978913043478599</v>
      </c>
      <c r="O78" s="199"/>
      <c r="P78" s="328"/>
      <c r="Q78" s="328"/>
      <c r="R78" s="338"/>
      <c r="S78" s="338"/>
      <c r="T78" s="1">
        <f>+'Ark1'!T504</f>
        <v>8.8000000000000007</v>
      </c>
      <c r="U78" s="328">
        <f t="shared" si="16"/>
        <v>-1.1565217391304348</v>
      </c>
      <c r="V78" s="93">
        <f>+'Ark1'!W504</f>
        <v>70</v>
      </c>
      <c r="W78" s="97"/>
      <c r="X78" s="11">
        <f>+'Ark1'!X504</f>
        <v>100</v>
      </c>
      <c r="Y78" s="11">
        <f>+'Ark1'!Y504</f>
        <v>100</v>
      </c>
      <c r="Z78" s="11">
        <f>+'Ark1'!Z504</f>
        <v>100</v>
      </c>
      <c r="AA78" s="71"/>
      <c r="AB78" s="93">
        <f>+'Ark1'!AA504</f>
        <v>8.9068055300427886</v>
      </c>
      <c r="AC78" s="1">
        <f>+'Ark1'!AC504</f>
        <v>1.8601075237738247</v>
      </c>
      <c r="AD78" s="11">
        <f>+'Ark1'!AE504</f>
        <v>55.479315862504997</v>
      </c>
      <c r="AE78" s="93">
        <f t="shared" si="8"/>
        <v>1.1111111111111112</v>
      </c>
      <c r="AF78" s="45"/>
      <c r="AG78" s="4"/>
      <c r="AH78" s="57"/>
      <c r="AI78" s="13"/>
      <c r="AJ78" s="13"/>
      <c r="AK78" s="5"/>
    </row>
    <row r="79" spans="1:37" ht="15.6">
      <c r="A79" s="45"/>
      <c r="B79">
        <f>+'Ark1'!C505</f>
        <v>2021</v>
      </c>
      <c r="C79">
        <f>+'Ark1'!L505</f>
        <v>15</v>
      </c>
      <c r="D79" s="3" t="str">
        <f t="shared" si="13"/>
        <v>E+</v>
      </c>
      <c r="E79">
        <f>+'Ark1'!Q505</f>
        <v>1</v>
      </c>
      <c r="F79">
        <f>+'Ark1'!R505</f>
        <v>1</v>
      </c>
      <c r="G79" s="199">
        <f>+'Ark1'!AG505</f>
        <v>1.8635855385762203E-2</v>
      </c>
      <c r="H79" s="199">
        <f t="shared" si="14"/>
        <v>1.8635855385762203E-2</v>
      </c>
      <c r="I79" s="199">
        <f>+'Ark1'!AH505</f>
        <v>2.6979055133535761E-2</v>
      </c>
      <c r="J79" s="199"/>
      <c r="K79" s="328"/>
      <c r="L79" s="328"/>
      <c r="M79" s="93">
        <f>+'Ark1'!U505</f>
        <v>63.9</v>
      </c>
      <c r="N79" s="199">
        <f t="shared" si="15"/>
        <v>63.9</v>
      </c>
      <c r="O79" s="199"/>
      <c r="P79" s="328"/>
      <c r="Q79" s="328"/>
      <c r="R79" s="338"/>
      <c r="S79" s="338"/>
      <c r="T79" s="1">
        <f>+'Ark1'!T505</f>
        <v>6</v>
      </c>
      <c r="U79" s="328">
        <f t="shared" si="16"/>
        <v>6</v>
      </c>
      <c r="V79" s="93">
        <f>+'Ark1'!W505</f>
        <v>0</v>
      </c>
      <c r="W79" s="97"/>
      <c r="X79" s="11">
        <f>+'Ark1'!X505</f>
        <v>100</v>
      </c>
      <c r="Y79" s="11">
        <f>+'Ark1'!Y505</f>
        <v>100</v>
      </c>
      <c r="Z79" s="11">
        <f>+'Ark1'!Z505</f>
        <v>100</v>
      </c>
      <c r="AA79" s="71"/>
      <c r="AB79" s="93">
        <f>+'Ark1'!AA505</f>
        <v>0</v>
      </c>
      <c r="AC79" s="1">
        <f>+'Ark1'!AC505</f>
        <v>0</v>
      </c>
      <c r="AD79" s="11">
        <f>+'Ark1'!AE505</f>
        <v>0</v>
      </c>
      <c r="AE79" s="93">
        <f t="shared" si="8"/>
        <v>1</v>
      </c>
      <c r="AF79" s="45"/>
      <c r="AG79" s="4"/>
      <c r="AH79" s="57"/>
      <c r="AI79" s="13"/>
      <c r="AJ79" s="13"/>
      <c r="AK79" s="5"/>
    </row>
    <row r="80" spans="1:37" ht="15.6">
      <c r="A80" s="45"/>
      <c r="B80" s="52">
        <f>+'Ark1'!C506</f>
        <v>2020</v>
      </c>
      <c r="C80" s="52">
        <f>+'Ark1'!L506</f>
        <v>1</v>
      </c>
      <c r="D80" s="65" t="s">
        <v>28</v>
      </c>
      <c r="E80" s="52">
        <f>+'Ark1'!Q506</f>
        <v>0</v>
      </c>
      <c r="F80" s="52">
        <f>+'Ark1'!R506</f>
        <v>0</v>
      </c>
      <c r="G80" s="181">
        <f>+'Ark1'!AG506</f>
        <v>0</v>
      </c>
      <c r="H80" s="181">
        <f t="shared" si="14"/>
        <v>-0.12087722327749956</v>
      </c>
      <c r="I80" s="181">
        <f>+'Ark1'!AH506</f>
        <v>0</v>
      </c>
      <c r="J80" s="181"/>
      <c r="K80" s="329"/>
      <c r="L80" s="329"/>
      <c r="M80" s="159">
        <f>+'Ark1'!U506</f>
        <v>0</v>
      </c>
      <c r="N80" s="181">
        <f t="shared" si="15"/>
        <v>-19.860000000000003</v>
      </c>
      <c r="O80" s="181"/>
      <c r="P80" s="329"/>
      <c r="Q80" s="329"/>
      <c r="R80" s="339"/>
      <c r="S80" s="339"/>
      <c r="T80" s="54">
        <f>+'Ark1'!T506</f>
        <v>0</v>
      </c>
      <c r="U80" s="329">
        <f t="shared" si="16"/>
        <v>-3.2857142857142847</v>
      </c>
      <c r="V80" s="159">
        <f>+'Ark1'!W506</f>
        <v>0</v>
      </c>
      <c r="W80" s="97"/>
      <c r="X80" s="74">
        <f>+'Ark1'!X506</f>
        <v>0</v>
      </c>
      <c r="Y80" s="74">
        <f>+'Ark1'!Y506</f>
        <v>0</v>
      </c>
      <c r="Z80" s="74">
        <f>+'Ark1'!Z506</f>
        <v>0</v>
      </c>
      <c r="AA80" s="71"/>
      <c r="AB80" s="159">
        <f>+'Ark1'!AA506</f>
        <v>0</v>
      </c>
      <c r="AC80" s="54">
        <f>+'Ark1'!AC506</f>
        <v>0</v>
      </c>
      <c r="AD80" s="74">
        <f>+'Ark1'!AE506</f>
        <v>0</v>
      </c>
      <c r="AE80" s="159" t="e">
        <f t="shared" si="8"/>
        <v>#DIV/0!</v>
      </c>
      <c r="AF80" s="45"/>
      <c r="AG80" s="4"/>
      <c r="AH80" s="57"/>
      <c r="AI80" s="13"/>
      <c r="AJ80" s="13"/>
      <c r="AK80" s="5"/>
    </row>
    <row r="81" spans="1:37" ht="15.6">
      <c r="A81" s="45"/>
      <c r="B81" s="52">
        <f>+'Ark1'!C507</f>
        <v>2020</v>
      </c>
      <c r="C81" s="52">
        <f>+'Ark1'!L507</f>
        <v>2</v>
      </c>
      <c r="D81" s="65" t="s">
        <v>29</v>
      </c>
      <c r="E81" s="52">
        <f>+'Ark1'!Q507</f>
        <v>14</v>
      </c>
      <c r="F81" s="52">
        <f>+'Ark1'!R507</f>
        <v>16</v>
      </c>
      <c r="G81" s="181">
        <f>+'Ark1'!AG507</f>
        <v>0.2863970357906796</v>
      </c>
      <c r="H81" s="181">
        <f t="shared" si="14"/>
        <v>-2.4430109780033626E-2</v>
      </c>
      <c r="I81" s="181">
        <f>+'Ark1'!AH507</f>
        <v>0.1647732815945426</v>
      </c>
      <c r="J81" s="181"/>
      <c r="K81" s="329"/>
      <c r="L81" s="329"/>
      <c r="M81" s="159">
        <f>+'Ark1'!U507</f>
        <v>24.510625000000001</v>
      </c>
      <c r="N81" s="181">
        <f t="shared" si="15"/>
        <v>-0.81493055555555571</v>
      </c>
      <c r="O81" s="181"/>
      <c r="P81" s="329"/>
      <c r="Q81" s="329"/>
      <c r="R81" s="339"/>
      <c r="S81" s="339"/>
      <c r="T81" s="54">
        <f>+'Ark1'!T507</f>
        <v>3.3125</v>
      </c>
      <c r="U81" s="329">
        <f t="shared" si="16"/>
        <v>-1.0208333333333321</v>
      </c>
      <c r="V81" s="159">
        <f>+'Ark1'!W507</f>
        <v>0</v>
      </c>
      <c r="W81" s="97"/>
      <c r="X81" s="74">
        <f>+'Ark1'!X507</f>
        <v>87.5</v>
      </c>
      <c r="Y81" s="74">
        <f>+'Ark1'!Y507</f>
        <v>50</v>
      </c>
      <c r="Z81" s="74">
        <f>+'Ark1'!Z507</f>
        <v>6.25</v>
      </c>
      <c r="AA81" s="71"/>
      <c r="AB81" s="159">
        <f>+'Ark1'!AA507</f>
        <v>8.1283419809561899</v>
      </c>
      <c r="AC81" s="54">
        <f>+'Ark1'!AC507</f>
        <v>1.157516198590758</v>
      </c>
      <c r="AD81" s="74">
        <f>+'Ark1'!AE507</f>
        <v>46.803070912060441</v>
      </c>
      <c r="AE81" s="159">
        <f t="shared" si="8"/>
        <v>1.1428571428571428</v>
      </c>
      <c r="AF81" s="45"/>
      <c r="AG81" s="4"/>
      <c r="AH81" s="57"/>
      <c r="AI81" s="13"/>
      <c r="AJ81" s="13"/>
      <c r="AK81" s="5"/>
    </row>
    <row r="82" spans="1:37" ht="15.6">
      <c r="A82" s="45"/>
      <c r="B82" s="52">
        <f>+'Ark1'!C508</f>
        <v>2020</v>
      </c>
      <c r="C82" s="52">
        <f>+'Ark1'!L508</f>
        <v>3</v>
      </c>
      <c r="D82" s="65" t="s">
        <v>30</v>
      </c>
      <c r="E82" s="52">
        <f>+'Ark1'!Q508</f>
        <v>40</v>
      </c>
      <c r="F82" s="52">
        <f>+'Ark1'!R508</f>
        <v>40</v>
      </c>
      <c r="G82" s="181">
        <f>+'Ark1'!AG508</f>
        <v>0.71599258947669908</v>
      </c>
      <c r="H82" s="181">
        <f t="shared" si="14"/>
        <v>-4.3807099696155483E-2</v>
      </c>
      <c r="I82" s="181">
        <f>+'Ark1'!AH508</f>
        <v>0.41658224996346754</v>
      </c>
      <c r="J82" s="181"/>
      <c r="K82" s="329"/>
      <c r="L82" s="329"/>
      <c r="M82" s="159">
        <f>+'Ark1'!U508</f>
        <v>24.787250000000004</v>
      </c>
      <c r="N82" s="181">
        <f t="shared" si="15"/>
        <v>-1.5284318181818008</v>
      </c>
      <c r="O82" s="181"/>
      <c r="P82" s="329"/>
      <c r="Q82" s="329"/>
      <c r="R82" s="339"/>
      <c r="S82" s="339"/>
      <c r="T82" s="54">
        <f>+'Ark1'!T508</f>
        <v>4.2249999999999996</v>
      </c>
      <c r="U82" s="329">
        <f t="shared" si="16"/>
        <v>-0.25227272727272876</v>
      </c>
      <c r="V82" s="159">
        <f>+'Ark1'!W508</f>
        <v>0</v>
      </c>
      <c r="W82" s="97"/>
      <c r="X82" s="74">
        <f>+'Ark1'!X508</f>
        <v>87.5</v>
      </c>
      <c r="Y82" s="74">
        <f>+'Ark1'!Y508</f>
        <v>57.5</v>
      </c>
      <c r="Z82" s="74">
        <f>+'Ark1'!Z508</f>
        <v>10</v>
      </c>
      <c r="AA82" s="71"/>
      <c r="AB82" s="159">
        <f>+'Ark1'!AA508</f>
        <v>7.3810094118284173</v>
      </c>
      <c r="AC82" s="54">
        <f>+'Ark1'!AC508</f>
        <v>1.1065147988165378</v>
      </c>
      <c r="AD82" s="74">
        <f>+'Ark1'!AE508</f>
        <v>52.158276533187284</v>
      </c>
      <c r="AE82" s="159">
        <f t="shared" si="8"/>
        <v>1</v>
      </c>
      <c r="AF82" s="45"/>
      <c r="AG82" s="4"/>
      <c r="AH82" s="57"/>
      <c r="AI82" s="13"/>
      <c r="AJ82" s="5"/>
      <c r="AK82" s="5"/>
    </row>
    <row r="83" spans="1:37" ht="15.6">
      <c r="A83" s="45"/>
      <c r="B83" s="52">
        <f>+'Ark1'!C509</f>
        <v>2020</v>
      </c>
      <c r="C83" s="52">
        <f>+'Ark1'!L509</f>
        <v>4</v>
      </c>
      <c r="D83" s="65" t="s">
        <v>31</v>
      </c>
      <c r="E83" s="52">
        <f>+'Ark1'!Q509</f>
        <v>85</v>
      </c>
      <c r="F83" s="52">
        <f>+'Ark1'!R509</f>
        <v>99</v>
      </c>
      <c r="G83" s="181">
        <f>+'Ark1'!AG509</f>
        <v>1.7720816589548298</v>
      </c>
      <c r="H83" s="181">
        <f t="shared" si="14"/>
        <v>0.1661414068394782</v>
      </c>
      <c r="I83" s="181">
        <f>+'Ark1'!AH509</f>
        <v>1.0693183889368763</v>
      </c>
      <c r="J83" s="181"/>
      <c r="K83" s="329"/>
      <c r="L83" s="329"/>
      <c r="M83" s="159">
        <f>+'Ark1'!U509</f>
        <v>25.707474747474755</v>
      </c>
      <c r="N83" s="181">
        <f t="shared" si="15"/>
        <v>-1.7954284783316936</v>
      </c>
      <c r="O83" s="181"/>
      <c r="P83" s="329"/>
      <c r="Q83" s="329"/>
      <c r="R83" s="339"/>
      <c r="S83" s="339"/>
      <c r="T83" s="54">
        <f>+'Ark1'!T509</f>
        <v>4.5858585858585856</v>
      </c>
      <c r="U83" s="329">
        <f t="shared" si="16"/>
        <v>3.7471489084391685E-2</v>
      </c>
      <c r="V83" s="159">
        <f>+'Ark1'!W509</f>
        <v>0</v>
      </c>
      <c r="W83" s="97"/>
      <c r="X83" s="74">
        <f>+'Ark1'!X509</f>
        <v>86.868686868686851</v>
      </c>
      <c r="Y83" s="74">
        <f>+'Ark1'!Y509</f>
        <v>54.545454545454554</v>
      </c>
      <c r="Z83" s="74">
        <f>+'Ark1'!Z509</f>
        <v>17.171717171717173</v>
      </c>
      <c r="AA83" s="71"/>
      <c r="AB83" s="159">
        <f>+'Ark1'!AA509</f>
        <v>8.9458017175977176</v>
      </c>
      <c r="AC83" s="54">
        <f>+'Ark1'!AC509</f>
        <v>1.4907804275051191</v>
      </c>
      <c r="AD83" s="74">
        <f>+'Ark1'!AE509</f>
        <v>11.846404420202251</v>
      </c>
      <c r="AE83" s="159">
        <f t="shared" si="8"/>
        <v>1.1647058823529413</v>
      </c>
      <c r="AF83" s="45"/>
      <c r="AG83" s="4"/>
      <c r="AH83" s="57"/>
      <c r="AI83" s="13"/>
      <c r="AJ83" s="5"/>
      <c r="AK83" s="5"/>
    </row>
    <row r="84" spans="1:37" ht="15.6">
      <c r="A84" s="45"/>
      <c r="B84" s="52">
        <f>+'Ark1'!C510</f>
        <v>2020</v>
      </c>
      <c r="C84" s="52">
        <f>+'Ark1'!L510</f>
        <v>5</v>
      </c>
      <c r="D84" s="65" t="s">
        <v>401</v>
      </c>
      <c r="E84" s="52">
        <f>+'Ark1'!Q510</f>
        <v>192</v>
      </c>
      <c r="F84" s="52">
        <f>+'Ark1'!R510</f>
        <v>230</v>
      </c>
      <c r="G84" s="181">
        <f>+'Ark1'!AG510</f>
        <v>4.1169573894910192</v>
      </c>
      <c r="H84" s="181">
        <f t="shared" si="14"/>
        <v>-1.0136376697893468E-2</v>
      </c>
      <c r="I84" s="181">
        <f>+'Ark1'!AH510</f>
        <v>2.6918375357375721</v>
      </c>
      <c r="J84" s="181"/>
      <c r="K84" s="329"/>
      <c r="L84" s="329"/>
      <c r="M84" s="159">
        <f>+'Ark1'!U510</f>
        <v>27.855347826086955</v>
      </c>
      <c r="N84" s="181">
        <f t="shared" si="15"/>
        <v>-0.23201619064944623</v>
      </c>
      <c r="O84" s="181"/>
      <c r="P84" s="329"/>
      <c r="Q84" s="329"/>
      <c r="R84" s="339"/>
      <c r="S84" s="339"/>
      <c r="T84" s="54">
        <f>+'Ark1'!T510</f>
        <v>5.3608695652173912</v>
      </c>
      <c r="U84" s="329">
        <f t="shared" si="16"/>
        <v>-9.1013279970892924E-2</v>
      </c>
      <c r="V84" s="159">
        <f>+'Ark1'!W510</f>
        <v>3.0434782608695654</v>
      </c>
      <c r="W84" s="97"/>
      <c r="X84" s="74">
        <f>+'Ark1'!X510</f>
        <v>90</v>
      </c>
      <c r="Y84" s="74">
        <f>+'Ark1'!Y510</f>
        <v>68.695652173913061</v>
      </c>
      <c r="Z84" s="74">
        <f>+'Ark1'!Z510</f>
        <v>22.173913043478265</v>
      </c>
      <c r="AA84" s="71"/>
      <c r="AB84" s="159">
        <f>+'Ark1'!AA510</f>
        <v>8.7317333610064445</v>
      </c>
      <c r="AC84" s="54">
        <f>+'Ark1'!AC510</f>
        <v>1.553464327807168</v>
      </c>
      <c r="AD84" s="74">
        <f>+'Ark1'!AE510</f>
        <v>15.085359986059904</v>
      </c>
      <c r="AE84" s="159">
        <f t="shared" si="8"/>
        <v>1.1979166666666667</v>
      </c>
      <c r="AF84" s="45"/>
      <c r="AG84" s="4"/>
      <c r="AH84" s="57"/>
      <c r="AI84" s="13"/>
      <c r="AJ84" s="5"/>
      <c r="AK84" s="5"/>
    </row>
    <row r="85" spans="1:37" ht="15.6">
      <c r="A85" s="45"/>
      <c r="B85" s="52">
        <f>+'Ark1'!C511</f>
        <v>2020</v>
      </c>
      <c r="C85" s="52">
        <f>+'Ark1'!L511</f>
        <v>6</v>
      </c>
      <c r="D85" s="65" t="s">
        <v>32</v>
      </c>
      <c r="E85" s="52">
        <f>+'Ark1'!Q511</f>
        <v>490</v>
      </c>
      <c r="F85" s="52">
        <f>+'Ark1'!R511</f>
        <v>594</v>
      </c>
      <c r="G85" s="181">
        <f>+'Ark1'!AG511</f>
        <v>10.632489953728982</v>
      </c>
      <c r="H85" s="181">
        <f t="shared" ref="H85:H148" si="17">+G85-G100</f>
        <v>0.58241224694258698</v>
      </c>
      <c r="I85" s="181">
        <f>+'Ark1'!AH511</f>
        <v>7.5801927868822752</v>
      </c>
      <c r="J85" s="181"/>
      <c r="K85" s="329"/>
      <c r="L85" s="329"/>
      <c r="M85" s="159">
        <f>+'Ark1'!U511</f>
        <v>30.372558922558923</v>
      </c>
      <c r="N85" s="181">
        <f t="shared" ref="N85:N148" si="18">+M85-M100</f>
        <v>-0.72812836266443526</v>
      </c>
      <c r="O85" s="181"/>
      <c r="P85" s="329"/>
      <c r="Q85" s="329"/>
      <c r="R85" s="339"/>
      <c r="S85" s="339"/>
      <c r="T85" s="54">
        <f>+'Ark1'!T511</f>
        <v>6.1750841750841756</v>
      </c>
      <c r="U85" s="329">
        <f t="shared" ref="U85:U148" si="19">+T85-T100</f>
        <v>1.1853934534348021E-2</v>
      </c>
      <c r="V85" s="159">
        <f>+'Ark1'!W511</f>
        <v>6.3973063973063988</v>
      </c>
      <c r="W85" s="97"/>
      <c r="X85" s="74">
        <f>+'Ark1'!X511</f>
        <v>95.117845117845121</v>
      </c>
      <c r="Y85" s="74">
        <f>+'Ark1'!Y511</f>
        <v>76.599326599326602</v>
      </c>
      <c r="Z85" s="74">
        <f>+'Ark1'!Z511</f>
        <v>32.996632996633004</v>
      </c>
      <c r="AA85" s="71"/>
      <c r="AB85" s="159">
        <f>+'Ark1'!AA511</f>
        <v>9.0965479364979682</v>
      </c>
      <c r="AC85" s="54">
        <f>+'Ark1'!AC511</f>
        <v>1.6411128101202603</v>
      </c>
      <c r="AD85" s="74">
        <f>+'Ark1'!AE511</f>
        <v>21.665210752962999</v>
      </c>
      <c r="AE85" s="159">
        <f t="shared" si="8"/>
        <v>1.2122448979591838</v>
      </c>
      <c r="AF85" s="45"/>
      <c r="AG85" s="4"/>
      <c r="AH85" s="57"/>
      <c r="AI85" s="13"/>
      <c r="AJ85" s="5"/>
      <c r="AK85" s="5"/>
    </row>
    <row r="86" spans="1:37" ht="15.6">
      <c r="A86" s="45"/>
      <c r="B86" s="52">
        <f>+'Ark1'!C512</f>
        <v>2020</v>
      </c>
      <c r="C86" s="52">
        <f>+'Ark1'!L512</f>
        <v>7</v>
      </c>
      <c r="D86" s="65" t="s">
        <v>33</v>
      </c>
      <c r="E86" s="52">
        <f>+'Ark1'!Q512</f>
        <v>734</v>
      </c>
      <c r="F86" s="52">
        <f>+'Ark1'!R512</f>
        <v>887.65</v>
      </c>
      <c r="G86" s="181">
        <f>+'Ark1'!AG512</f>
        <v>15.8887705512248</v>
      </c>
      <c r="H86" s="181">
        <f t="shared" si="17"/>
        <v>0.48555867072057524</v>
      </c>
      <c r="I86" s="181">
        <f>+'Ark1'!AH512</f>
        <v>12.911734679429284</v>
      </c>
      <c r="J86" s="181"/>
      <c r="K86" s="329"/>
      <c r="L86" s="329"/>
      <c r="M86" s="159">
        <f>+'Ark1'!U512</f>
        <v>34.620266997127274</v>
      </c>
      <c r="N86" s="181">
        <f t="shared" si="18"/>
        <v>-1.6104168593749506</v>
      </c>
      <c r="O86" s="181"/>
      <c r="P86" s="329"/>
      <c r="Q86" s="329"/>
      <c r="R86" s="339"/>
      <c r="S86" s="339"/>
      <c r="T86" s="54">
        <f>+'Ark1'!T512</f>
        <v>6.8472934151974316</v>
      </c>
      <c r="U86" s="329">
        <f t="shared" si="19"/>
        <v>-2.9388199152343475E-2</v>
      </c>
      <c r="V86" s="159">
        <f>+'Ark1'!W512</f>
        <v>14.532755027319324</v>
      </c>
      <c r="W86" s="97"/>
      <c r="X86" s="74">
        <f>+'Ark1'!X512</f>
        <v>99.363487861206565</v>
      </c>
      <c r="Y86" s="74">
        <f>+'Ark1'!Y512</f>
        <v>88.886385399650749</v>
      </c>
      <c r="Z86" s="74">
        <f>+'Ark1'!Z512</f>
        <v>50.245029009181557</v>
      </c>
      <c r="AA86" s="71"/>
      <c r="AB86" s="159">
        <f>+'Ark1'!AA512</f>
        <v>8.8932636840702646</v>
      </c>
      <c r="AC86" s="54">
        <f>+'Ark1'!AC512</f>
        <v>1.7708569647372543</v>
      </c>
      <c r="AD86" s="74">
        <f>+'Ark1'!AE512</f>
        <v>3.4591251264194165</v>
      </c>
      <c r="AE86" s="159">
        <f t="shared" si="8"/>
        <v>1.2093324250681199</v>
      </c>
      <c r="AF86" s="45"/>
      <c r="AG86" s="4"/>
      <c r="AH86" s="57"/>
      <c r="AI86" s="13"/>
      <c r="AJ86" s="5"/>
      <c r="AK86" s="5"/>
    </row>
    <row r="87" spans="1:37" ht="15.6">
      <c r="A87" s="45"/>
      <c r="B87" s="52">
        <f>+'Ark1'!C513</f>
        <v>2020</v>
      </c>
      <c r="C87" s="52">
        <f>+'Ark1'!L513</f>
        <v>8</v>
      </c>
      <c r="D87" s="65" t="s">
        <v>34</v>
      </c>
      <c r="E87" s="52">
        <f>+'Ark1'!Q513</f>
        <v>1103</v>
      </c>
      <c r="F87" s="52">
        <f>+'Ark1'!R513</f>
        <v>1331</v>
      </c>
      <c r="G87" s="181">
        <f>+'Ark1'!AG513</f>
        <v>23.824653414837154</v>
      </c>
      <c r="H87" s="181">
        <f t="shared" si="17"/>
        <v>1.2896853609604371</v>
      </c>
      <c r="I87" s="181">
        <f>+'Ark1'!AH513</f>
        <v>22.678508449919409</v>
      </c>
      <c r="J87" s="181"/>
      <c r="K87" s="329"/>
      <c r="L87" s="329"/>
      <c r="M87" s="159">
        <f>+'Ark1'!U513</f>
        <v>40.55309541697968</v>
      </c>
      <c r="N87" s="181">
        <f t="shared" si="18"/>
        <v>-0.74139500447620321</v>
      </c>
      <c r="O87" s="181"/>
      <c r="P87" s="329"/>
      <c r="Q87" s="329"/>
      <c r="R87" s="339"/>
      <c r="S87" s="339"/>
      <c r="T87" s="54">
        <f>+'Ark1'!T513</f>
        <v>7.3448534936138259</v>
      </c>
      <c r="U87" s="329">
        <f t="shared" si="19"/>
        <v>-9.5759533206097203E-2</v>
      </c>
      <c r="V87" s="159">
        <f>+'Ark1'!W513</f>
        <v>22.464312546957167</v>
      </c>
      <c r="W87" s="97"/>
      <c r="X87" s="74">
        <f>+'Ark1'!X513</f>
        <v>100</v>
      </c>
      <c r="Y87" s="74">
        <f>+'Ark1'!Y513</f>
        <v>97.220135236664177</v>
      </c>
      <c r="Z87" s="74">
        <f>+'Ark1'!Z513</f>
        <v>73.027798647633347</v>
      </c>
      <c r="AA87" s="71"/>
      <c r="AB87" s="159">
        <f>+'Ark1'!AA513</f>
        <v>9.0174877535034721</v>
      </c>
      <c r="AC87" s="54">
        <f>+'Ark1'!AC513</f>
        <v>1.810461345298036</v>
      </c>
      <c r="AD87" s="74">
        <f>+'Ark1'!AE513</f>
        <v>8.6426085493261695</v>
      </c>
      <c r="AE87" s="159">
        <f t="shared" si="8"/>
        <v>1.2067089755213056</v>
      </c>
      <c r="AF87" s="45"/>
      <c r="AG87" s="4"/>
      <c r="AH87" s="57"/>
      <c r="AI87" s="13"/>
      <c r="AJ87" s="5"/>
      <c r="AK87" s="5"/>
    </row>
    <row r="88" spans="1:37" ht="15.6">
      <c r="A88" s="45"/>
      <c r="B88" s="52">
        <f>+'Ark1'!C514</f>
        <v>2020</v>
      </c>
      <c r="C88" s="52">
        <f>+'Ark1'!L514</f>
        <v>9</v>
      </c>
      <c r="D88" s="65" t="s">
        <v>35</v>
      </c>
      <c r="E88" s="52">
        <f>+'Ark1'!Q514</f>
        <v>1016</v>
      </c>
      <c r="F88" s="52">
        <f>+'Ark1'!R514</f>
        <v>1245</v>
      </c>
      <c r="G88" s="181">
        <f>+'Ark1'!AG514</f>
        <v>22.285269347462247</v>
      </c>
      <c r="H88" s="181">
        <f t="shared" si="17"/>
        <v>-0.62959855100088191</v>
      </c>
      <c r="I88" s="181">
        <f>+'Ark1'!AH514</f>
        <v>25.644259455504059</v>
      </c>
      <c r="J88" s="181"/>
      <c r="K88" s="329"/>
      <c r="L88" s="329"/>
      <c r="M88" s="159">
        <f>+'Ark1'!U514</f>
        <v>49.023959839357389</v>
      </c>
      <c r="N88" s="181">
        <f t="shared" si="18"/>
        <v>0.2779312033363297</v>
      </c>
      <c r="O88" s="181"/>
      <c r="P88" s="329"/>
      <c r="Q88" s="329"/>
      <c r="R88" s="339"/>
      <c r="S88" s="339"/>
      <c r="T88" s="54">
        <f>+'Ark1'!T514</f>
        <v>7.6626506024096388</v>
      </c>
      <c r="U88" s="329">
        <f t="shared" si="19"/>
        <v>-0.10298617227009199</v>
      </c>
      <c r="V88" s="159">
        <f>+'Ark1'!W514</f>
        <v>28.995983935742977</v>
      </c>
      <c r="W88" s="97"/>
      <c r="X88" s="74">
        <f>+'Ark1'!X514</f>
        <v>100</v>
      </c>
      <c r="Y88" s="74">
        <f>+'Ark1'!Y514</f>
        <v>99.839357429718874</v>
      </c>
      <c r="Z88" s="74">
        <f>+'Ark1'!Z514</f>
        <v>94.457831325301186</v>
      </c>
      <c r="AA88" s="71"/>
      <c r="AB88" s="159">
        <f>+'Ark1'!AA514</f>
        <v>8.6158182804049677</v>
      </c>
      <c r="AC88" s="54">
        <f>+'Ark1'!AC514</f>
        <v>1.8961625277746064</v>
      </c>
      <c r="AD88" s="74">
        <f>+'Ark1'!AE514</f>
        <v>33.011259165172206</v>
      </c>
      <c r="AE88" s="159">
        <f t="shared" si="8"/>
        <v>1.2253937007874016</v>
      </c>
      <c r="AF88" s="45"/>
      <c r="AG88" s="4"/>
      <c r="AH88" s="57"/>
      <c r="AI88" s="13"/>
      <c r="AJ88" s="5"/>
      <c r="AK88" s="5"/>
    </row>
    <row r="89" spans="1:37" ht="15.6">
      <c r="A89" s="45"/>
      <c r="B89" s="52">
        <f>+'Ark1'!C515</f>
        <v>2020</v>
      </c>
      <c r="C89" s="52">
        <f>+'Ark1'!L515</f>
        <v>10</v>
      </c>
      <c r="D89" s="65" t="s">
        <v>36</v>
      </c>
      <c r="E89" s="52">
        <f>+'Ark1'!Q515</f>
        <v>471</v>
      </c>
      <c r="F89" s="52">
        <f>+'Ark1'!R515</f>
        <v>541</v>
      </c>
      <c r="G89" s="181">
        <f>+'Ark1'!AG515</f>
        <v>9.6837997726723515</v>
      </c>
      <c r="H89" s="181">
        <f t="shared" si="17"/>
        <v>-1.0397367495172549</v>
      </c>
      <c r="I89" s="181">
        <f>+'Ark1'!AH515</f>
        <v>12.194836243920422</v>
      </c>
      <c r="J89" s="181"/>
      <c r="K89" s="329"/>
      <c r="L89" s="329"/>
      <c r="M89" s="159">
        <f>+'Ark1'!U515</f>
        <v>53.64957486136781</v>
      </c>
      <c r="N89" s="181">
        <f t="shared" si="18"/>
        <v>-0.27657650739230633</v>
      </c>
      <c r="O89" s="181"/>
      <c r="P89" s="329"/>
      <c r="Q89" s="329"/>
      <c r="R89" s="339"/>
      <c r="S89" s="339"/>
      <c r="T89" s="54">
        <f>+'Ark1'!T515</f>
        <v>7.9556377079482434</v>
      </c>
      <c r="U89" s="329">
        <f t="shared" si="19"/>
        <v>-0.13292911974902033</v>
      </c>
      <c r="V89" s="159">
        <f>+'Ark1'!W515</f>
        <v>32.902033271719041</v>
      </c>
      <c r="W89" s="97"/>
      <c r="X89" s="74">
        <f>+'Ark1'!X515</f>
        <v>100</v>
      </c>
      <c r="Y89" s="74">
        <f>+'Ark1'!Y515</f>
        <v>99.815157116451005</v>
      </c>
      <c r="Z89" s="74">
        <f>+'Ark1'!Z515</f>
        <v>98.52125693160815</v>
      </c>
      <c r="AA89" s="71"/>
      <c r="AB89" s="159">
        <f>+'Ark1'!AA515</f>
        <v>8.3240860685459364</v>
      </c>
      <c r="AC89" s="54">
        <f>+'Ark1'!AC515</f>
        <v>1.8970427930276399</v>
      </c>
      <c r="AD89" s="74">
        <f>+'Ark1'!AE515</f>
        <v>33.072763997975414</v>
      </c>
      <c r="AE89" s="159">
        <f t="shared" si="8"/>
        <v>1.148619957537155</v>
      </c>
      <c r="AF89" s="45"/>
      <c r="AG89" s="4"/>
      <c r="AH89" s="57"/>
      <c r="AI89" s="13"/>
      <c r="AJ89" s="5"/>
      <c r="AK89" s="5"/>
    </row>
    <row r="90" spans="1:37" ht="15.6">
      <c r="A90" s="45"/>
      <c r="B90" s="52">
        <f>+'Ark1'!C516</f>
        <v>2020</v>
      </c>
      <c r="C90" s="52">
        <f>+'Ark1'!L516</f>
        <v>11</v>
      </c>
      <c r="D90" s="65" t="s">
        <v>37</v>
      </c>
      <c r="E90" s="52">
        <f>+'Ark1'!Q516</f>
        <v>332</v>
      </c>
      <c r="F90" s="52">
        <f>+'Ark1'!R516</f>
        <v>391</v>
      </c>
      <c r="G90" s="181">
        <f>+'Ark1'!AG516</f>
        <v>6.9988275621347356</v>
      </c>
      <c r="H90" s="181">
        <f t="shared" si="17"/>
        <v>-0.46102393156238275</v>
      </c>
      <c r="I90" s="181">
        <f>+'Ark1'!AH516</f>
        <v>9.3324524585155118</v>
      </c>
      <c r="J90" s="181"/>
      <c r="K90" s="329"/>
      <c r="L90" s="329"/>
      <c r="M90" s="159">
        <f>+'Ark1'!U516</f>
        <v>56.807621483375954</v>
      </c>
      <c r="N90" s="181">
        <f t="shared" si="18"/>
        <v>0.6483853722648405</v>
      </c>
      <c r="O90" s="181"/>
      <c r="P90" s="329"/>
      <c r="Q90" s="329"/>
      <c r="R90" s="339"/>
      <c r="S90" s="339"/>
      <c r="T90" s="54">
        <f>+'Ark1'!T516</f>
        <v>8.2480818414322261</v>
      </c>
      <c r="U90" s="329">
        <f t="shared" si="19"/>
        <v>-0.10377001041962686</v>
      </c>
      <c r="V90" s="159">
        <f>+'Ark1'!W516</f>
        <v>42.710997442455245</v>
      </c>
      <c r="W90" s="97"/>
      <c r="X90" s="74">
        <f>+'Ark1'!X516</f>
        <v>100</v>
      </c>
      <c r="Y90" s="74">
        <f>+'Ark1'!Y516</f>
        <v>100</v>
      </c>
      <c r="Z90" s="74">
        <f>+'Ark1'!Z516</f>
        <v>99.48849104859336</v>
      </c>
      <c r="AA90" s="71"/>
      <c r="AB90" s="159">
        <f>+'Ark1'!AA516</f>
        <v>8.0945037536498852</v>
      </c>
      <c r="AC90" s="54">
        <f>+'Ark1'!AC516</f>
        <v>1.9903450210365312</v>
      </c>
      <c r="AD90" s="74">
        <f>+'Ark1'!AE516</f>
        <v>48.412985896557245</v>
      </c>
      <c r="AE90" s="159">
        <f t="shared" si="8"/>
        <v>1.177710843373494</v>
      </c>
      <c r="AF90" s="45"/>
      <c r="AG90" s="4"/>
      <c r="AH90" s="57"/>
      <c r="AI90" s="5"/>
      <c r="AJ90" s="5"/>
      <c r="AK90" s="5"/>
    </row>
    <row r="91" spans="1:37" ht="15.6">
      <c r="A91" s="45"/>
      <c r="B91" s="52">
        <f>+'Ark1'!C517</f>
        <v>2020</v>
      </c>
      <c r="C91" s="52">
        <f>+'Ark1'!L517</f>
        <v>12</v>
      </c>
      <c r="D91" s="65" t="s">
        <v>38</v>
      </c>
      <c r="E91" s="52">
        <f>+'Ark1'!Q517</f>
        <v>136</v>
      </c>
      <c r="F91" s="52">
        <f>+'Ark1'!R517</f>
        <v>154</v>
      </c>
      <c r="G91" s="181">
        <f>+'Ark1'!AG517</f>
        <v>2.7565714694852899</v>
      </c>
      <c r="H91" s="181">
        <f t="shared" si="17"/>
        <v>-0.31716363671398451</v>
      </c>
      <c r="I91" s="181">
        <f>+'Ark1'!AH517</f>
        <v>3.8008944487155807</v>
      </c>
      <c r="J91" s="181"/>
      <c r="K91" s="329"/>
      <c r="L91" s="329"/>
      <c r="M91" s="159">
        <f>+'Ark1'!U517</f>
        <v>58.742532467532413</v>
      </c>
      <c r="N91" s="181">
        <f t="shared" si="18"/>
        <v>-5.3254049321537877E-2</v>
      </c>
      <c r="O91" s="181"/>
      <c r="P91" s="329"/>
      <c r="Q91" s="329"/>
      <c r="R91" s="339"/>
      <c r="S91" s="339"/>
      <c r="T91" s="54">
        <f>+'Ark1'!T517</f>
        <v>8.0519480519480506</v>
      </c>
      <c r="U91" s="329">
        <f t="shared" si="19"/>
        <v>-0.57164745366992697</v>
      </c>
      <c r="V91" s="159">
        <f>+'Ark1'!W517</f>
        <v>36.363636363636367</v>
      </c>
      <c r="W91" s="97"/>
      <c r="X91" s="74">
        <f>+'Ark1'!X517</f>
        <v>100</v>
      </c>
      <c r="Y91" s="74">
        <f>+'Ark1'!Y517</f>
        <v>100</v>
      </c>
      <c r="Z91" s="74">
        <f>+'Ark1'!Z517</f>
        <v>100</v>
      </c>
      <c r="AA91" s="71"/>
      <c r="AB91" s="159">
        <f>+'Ark1'!AA517</f>
        <v>7.371883190096618</v>
      </c>
      <c r="AC91" s="54">
        <f>+'Ark1'!AC517</f>
        <v>2.0411106213848313</v>
      </c>
      <c r="AD91" s="74">
        <f>+'Ark1'!AE517</f>
        <v>36.641872137317243</v>
      </c>
      <c r="AE91" s="159">
        <f t="shared" si="8"/>
        <v>1.1323529411764706</v>
      </c>
      <c r="AF91" s="45"/>
      <c r="AG91" s="13"/>
      <c r="AH91" s="57"/>
    </row>
    <row r="92" spans="1:37" ht="15.6">
      <c r="A92" s="45"/>
      <c r="B92" s="52">
        <f>+'Ark1'!C518</f>
        <v>2020</v>
      </c>
      <c r="C92" s="52">
        <f>+'Ark1'!L518</f>
        <v>13</v>
      </c>
      <c r="D92" s="65" t="s">
        <v>39</v>
      </c>
      <c r="E92" s="52">
        <f>+'Ark1'!Q518</f>
        <v>35</v>
      </c>
      <c r="F92" s="52">
        <f>+'Ark1'!R518</f>
        <v>35</v>
      </c>
      <c r="G92" s="181">
        <f>+'Ark1'!AG518</f>
        <v>0.62649351579211154</v>
      </c>
      <c r="H92" s="181">
        <f t="shared" si="17"/>
        <v>-2.9697124857172019E-2</v>
      </c>
      <c r="I92" s="181">
        <f>+'Ark1'!AH518</f>
        <v>0.88992781773151619</v>
      </c>
      <c r="J92" s="181"/>
      <c r="K92" s="329"/>
      <c r="L92" s="329"/>
      <c r="M92" s="159">
        <f>+'Ark1'!U518</f>
        <v>60.51657142857141</v>
      </c>
      <c r="N92" s="181">
        <f t="shared" si="18"/>
        <v>-2.1107969924812409</v>
      </c>
      <c r="O92" s="181"/>
      <c r="P92" s="329"/>
      <c r="Q92" s="329"/>
      <c r="R92" s="339"/>
      <c r="S92" s="339"/>
      <c r="T92" s="54">
        <f>+'Ark1'!T518</f>
        <v>8.1142857142857121</v>
      </c>
      <c r="U92" s="329">
        <f t="shared" si="19"/>
        <v>-0.70150375939849852</v>
      </c>
      <c r="V92" s="159">
        <f>+'Ark1'!W518</f>
        <v>42.857142857142847</v>
      </c>
      <c r="W92" s="97"/>
      <c r="X92" s="74">
        <f>+'Ark1'!X518</f>
        <v>100</v>
      </c>
      <c r="Y92" s="74">
        <f>+'Ark1'!Y518</f>
        <v>100</v>
      </c>
      <c r="Z92" s="74">
        <f>+'Ark1'!Z518</f>
        <v>100</v>
      </c>
      <c r="AA92" s="71"/>
      <c r="AB92" s="159">
        <f>+'Ark1'!AA518</f>
        <v>8.3780222496915826</v>
      </c>
      <c r="AC92" s="54">
        <f>+'Ark1'!AC518</f>
        <v>2.4233557438445756</v>
      </c>
      <c r="AD92" s="74">
        <f>+'Ark1'!AE518</f>
        <v>54.362842612146387</v>
      </c>
      <c r="AE92" s="159">
        <f t="shared" si="8"/>
        <v>1</v>
      </c>
      <c r="AF92" s="45"/>
      <c r="AG92" s="5"/>
      <c r="AH92" s="57"/>
      <c r="AI92" s="5"/>
      <c r="AK92" s="5"/>
    </row>
    <row r="93" spans="1:37" ht="15.6">
      <c r="A93" s="45"/>
      <c r="B93" s="52">
        <f>+'Ark1'!C519</f>
        <v>2020</v>
      </c>
      <c r="C93" s="52">
        <f>+'Ark1'!L519</f>
        <v>14</v>
      </c>
      <c r="D93" s="65" t="s">
        <v>402</v>
      </c>
      <c r="E93" s="52">
        <f>+'Ark1'!Q519</f>
        <v>22</v>
      </c>
      <c r="F93" s="52">
        <f>+'Ark1'!R519</f>
        <v>23</v>
      </c>
      <c r="G93" s="181">
        <f>+'Ark1'!AG519</f>
        <v>0.41169573894910194</v>
      </c>
      <c r="H93" s="181">
        <f t="shared" si="17"/>
        <v>0.16994129239410283</v>
      </c>
      <c r="I93" s="181">
        <f>+'Ark1'!AH519</f>
        <v>0.6246822031494863</v>
      </c>
      <c r="J93" s="181"/>
      <c r="K93" s="329"/>
      <c r="L93" s="329"/>
      <c r="M93" s="159">
        <f>+'Ark1'!U519</f>
        <v>64.642608695652143</v>
      </c>
      <c r="N93" s="181">
        <f t="shared" si="18"/>
        <v>1.7068944099378882</v>
      </c>
      <c r="O93" s="181"/>
      <c r="P93" s="329"/>
      <c r="Q93" s="329"/>
      <c r="R93" s="339"/>
      <c r="S93" s="339"/>
      <c r="T93" s="54">
        <f>+'Ark1'!T519</f>
        <v>9.9565217391304355</v>
      </c>
      <c r="U93" s="329">
        <f t="shared" si="19"/>
        <v>1.1708074534161472</v>
      </c>
      <c r="V93" s="159">
        <f>+'Ark1'!W519</f>
        <v>78.260869565217391</v>
      </c>
      <c r="W93" s="97"/>
      <c r="X93" s="74">
        <f>+'Ark1'!X519</f>
        <v>100</v>
      </c>
      <c r="Y93" s="74">
        <f>+'Ark1'!Y519</f>
        <v>100</v>
      </c>
      <c r="Z93" s="74">
        <f>+'Ark1'!Z519</f>
        <v>100</v>
      </c>
      <c r="AA93" s="71"/>
      <c r="AB93" s="159">
        <f>+'Ark1'!AA519</f>
        <v>7.3653898136996867</v>
      </c>
      <c r="AC93" s="54">
        <f>+'Ark1'!AC519</f>
        <v>1.8291899102576152</v>
      </c>
      <c r="AD93" s="74">
        <f>+'Ark1'!AE519</f>
        <v>72.285521356324992</v>
      </c>
      <c r="AE93" s="159">
        <f t="shared" si="8"/>
        <v>1.0454545454545454</v>
      </c>
      <c r="AF93" s="45"/>
      <c r="AG93" s="13"/>
      <c r="AH93" s="57"/>
    </row>
    <row r="94" spans="1:37" ht="15.6">
      <c r="A94" s="45"/>
      <c r="B94" s="52">
        <f>+'Ark1'!C520</f>
        <v>2020</v>
      </c>
      <c r="C94" s="52">
        <f>+'Ark1'!L520</f>
        <v>15</v>
      </c>
      <c r="D94" s="65" t="s">
        <v>40</v>
      </c>
      <c r="E94" s="52">
        <f>+'Ark1'!Q520</f>
        <v>0</v>
      </c>
      <c r="F94" s="52">
        <f>+'Ark1'!R520</f>
        <v>0</v>
      </c>
      <c r="G94" s="181">
        <f>+'Ark1'!AG520</f>
        <v>0</v>
      </c>
      <c r="H94" s="181">
        <f t="shared" si="17"/>
        <v>-1.7268174753928511E-2</v>
      </c>
      <c r="I94" s="181">
        <f>+'Ark1'!AH520</f>
        <v>0</v>
      </c>
      <c r="J94" s="181"/>
      <c r="K94" s="329"/>
      <c r="L94" s="329"/>
      <c r="M94" s="159">
        <f>+'Ark1'!U520</f>
        <v>0</v>
      </c>
      <c r="N94" s="181">
        <f t="shared" si="18"/>
        <v>-59.8</v>
      </c>
      <c r="O94" s="181"/>
      <c r="P94" s="329"/>
      <c r="Q94" s="329"/>
      <c r="R94" s="339"/>
      <c r="S94" s="339"/>
      <c r="T94" s="54">
        <f>+'Ark1'!T520</f>
        <v>0</v>
      </c>
      <c r="U94" s="329">
        <f t="shared" si="19"/>
        <v>-8</v>
      </c>
      <c r="V94" s="159">
        <f>+'Ark1'!W520</f>
        <v>0</v>
      </c>
      <c r="W94" s="97"/>
      <c r="X94" s="74">
        <f>+'Ark1'!X520</f>
        <v>0</v>
      </c>
      <c r="Y94" s="74">
        <f>+'Ark1'!Y520</f>
        <v>0</v>
      </c>
      <c r="Z94" s="74">
        <f>+'Ark1'!Z520</f>
        <v>0</v>
      </c>
      <c r="AA94" s="71"/>
      <c r="AB94" s="159">
        <f>+'Ark1'!AA520</f>
        <v>0</v>
      </c>
      <c r="AC94" s="54">
        <f>+'Ark1'!AC520</f>
        <v>0</v>
      </c>
      <c r="AD94" s="74">
        <f>+'Ark1'!AE520</f>
        <v>0</v>
      </c>
      <c r="AE94" s="159" t="e">
        <f t="shared" si="8"/>
        <v>#DIV/0!</v>
      </c>
      <c r="AF94" s="45"/>
      <c r="AG94" s="13"/>
      <c r="AH94" s="57"/>
    </row>
    <row r="95" spans="1:37" ht="15.6">
      <c r="A95" s="45"/>
      <c r="B95">
        <f>+'Ark1'!C521</f>
        <v>2019</v>
      </c>
      <c r="C95">
        <f>+'Ark1'!L521</f>
        <v>1</v>
      </c>
      <c r="D95" s="3" t="str">
        <f t="shared" ref="D95" si="20">+D80</f>
        <v>P-</v>
      </c>
      <c r="E95">
        <f>+'Ark1'!Q521</f>
        <v>7</v>
      </c>
      <c r="F95">
        <f>+'Ark1'!R521</f>
        <v>7</v>
      </c>
      <c r="G95" s="199">
        <f>+'Ark1'!AG521</f>
        <v>0.12087722327749956</v>
      </c>
      <c r="H95" s="199">
        <f t="shared" si="17"/>
        <v>7.2800300200576498E-2</v>
      </c>
      <c r="I95" s="199">
        <f>+'Ark1'!AH521</f>
        <v>5.5264827526988448E-2</v>
      </c>
      <c r="J95" s="199"/>
      <c r="K95" s="328"/>
      <c r="L95" s="328"/>
      <c r="M95" s="93">
        <f>+'Ark1'!U521</f>
        <v>19.860000000000003</v>
      </c>
      <c r="N95" s="199">
        <f t="shared" si="18"/>
        <v>2.0600000000000023</v>
      </c>
      <c r="O95" s="199"/>
      <c r="P95" s="328"/>
      <c r="Q95" s="328"/>
      <c r="R95" s="338"/>
      <c r="S95" s="338"/>
      <c r="T95" s="1">
        <f>+'Ark1'!T521</f>
        <v>3.2857142857142847</v>
      </c>
      <c r="U95" s="328">
        <f t="shared" si="19"/>
        <v>0.2857142857142847</v>
      </c>
      <c r="V95" s="93">
        <f>+'Ark1'!W521</f>
        <v>0</v>
      </c>
      <c r="W95" s="97"/>
      <c r="X95" s="11">
        <f>+'Ark1'!X521</f>
        <v>42.857142857142847</v>
      </c>
      <c r="Y95" s="11">
        <f>+'Ark1'!Y521</f>
        <v>28.571428571428577</v>
      </c>
      <c r="Z95" s="11">
        <f>+'Ark1'!Z521</f>
        <v>14.285714285714288</v>
      </c>
      <c r="AA95" s="71"/>
      <c r="AB95" s="93">
        <f>+'Ark1'!AA521</f>
        <v>8.9904965697912669</v>
      </c>
      <c r="AC95" s="1">
        <f>+'Ark1'!AC521</f>
        <v>1.1605769149479961</v>
      </c>
      <c r="AD95" s="11">
        <f>+'Ark1'!AE521</f>
        <v>37.322455084085568</v>
      </c>
      <c r="AE95" s="93">
        <f t="shared" si="8"/>
        <v>1</v>
      </c>
      <c r="AF95" s="45"/>
      <c r="AG95" s="2"/>
      <c r="AH95" s="57"/>
      <c r="AI95" s="5"/>
      <c r="AK95" s="2"/>
    </row>
    <row r="96" spans="1:37" ht="15.6">
      <c r="A96" s="45"/>
      <c r="B96">
        <f>+'Ark1'!C522</f>
        <v>2019</v>
      </c>
      <c r="C96">
        <f>+'Ark1'!L522</f>
        <v>2</v>
      </c>
      <c r="D96" s="3" t="str">
        <f t="shared" ref="D96:D128" si="21">+D81</f>
        <v>P</v>
      </c>
      <c r="E96">
        <f>+'Ark1'!Q522</f>
        <v>17</v>
      </c>
      <c r="F96">
        <f>+'Ark1'!R522</f>
        <v>18</v>
      </c>
      <c r="G96" s="199">
        <f>+'Ark1'!AG522</f>
        <v>0.31082714557071323</v>
      </c>
      <c r="H96" s="199">
        <f t="shared" si="17"/>
        <v>-5.7762598019030442E-2</v>
      </c>
      <c r="I96" s="199">
        <f>+'Ark1'!AH522</f>
        <v>0.18121870433357032</v>
      </c>
      <c r="J96" s="199"/>
      <c r="K96" s="328"/>
      <c r="L96" s="328"/>
      <c r="M96" s="93">
        <f>+'Ark1'!U522</f>
        <v>25.325555555555557</v>
      </c>
      <c r="N96" s="199">
        <f t="shared" si="18"/>
        <v>2.274251207729467</v>
      </c>
      <c r="O96" s="199"/>
      <c r="P96" s="328"/>
      <c r="Q96" s="328"/>
      <c r="R96" s="338"/>
      <c r="S96" s="338"/>
      <c r="T96" s="1">
        <f>+'Ark1'!T522</f>
        <v>4.3333333333333321</v>
      </c>
      <c r="U96" s="328">
        <f t="shared" si="19"/>
        <v>0.55072463768115787</v>
      </c>
      <c r="V96" s="93">
        <f>+'Ark1'!W522</f>
        <v>0</v>
      </c>
      <c r="W96" s="97"/>
      <c r="X96" s="11">
        <f>+'Ark1'!X522</f>
        <v>83.333333333333314</v>
      </c>
      <c r="Y96" s="11">
        <f>+'Ark1'!Y522</f>
        <v>50</v>
      </c>
      <c r="Z96" s="11">
        <f>+'Ark1'!Z522</f>
        <v>16.666666666666671</v>
      </c>
      <c r="AA96" s="71"/>
      <c r="AB96" s="93">
        <f>+'Ark1'!AA522</f>
        <v>8.6101356436742105</v>
      </c>
      <c r="AC96" s="1">
        <f>+'Ark1'!AC522</f>
        <v>1.2472191289246481</v>
      </c>
      <c r="AD96" s="11">
        <f>+'Ark1'!AE522</f>
        <v>48.985051210107187</v>
      </c>
      <c r="AE96" s="93">
        <f t="shared" si="8"/>
        <v>1.0588235294117647</v>
      </c>
      <c r="AF96" s="45"/>
      <c r="AG96" s="4"/>
      <c r="AH96" s="57"/>
      <c r="AI96" s="4"/>
      <c r="AJ96" s="4"/>
      <c r="AK96" s="4"/>
    </row>
    <row r="97" spans="1:37" ht="15.6">
      <c r="A97" s="45"/>
      <c r="B97">
        <f>+'Ark1'!C523</f>
        <v>2019</v>
      </c>
      <c r="C97">
        <f>+'Ark1'!L523</f>
        <v>3</v>
      </c>
      <c r="D97" s="3" t="str">
        <f t="shared" si="21"/>
        <v>P+</v>
      </c>
      <c r="E97">
        <f>+'Ark1'!Q523</f>
        <v>41</v>
      </c>
      <c r="F97">
        <f>+'Ark1'!R523</f>
        <v>44</v>
      </c>
      <c r="G97" s="199">
        <f>+'Ark1'!AG523</f>
        <v>0.75979968917285456</v>
      </c>
      <c r="H97" s="199">
        <f t="shared" si="17"/>
        <v>-7.3533644160479028E-2</v>
      </c>
      <c r="I97" s="199">
        <f>+'Ark1'!AH523</f>
        <v>0.46029773518360406</v>
      </c>
      <c r="J97" s="199"/>
      <c r="K97" s="328"/>
      <c r="L97" s="328"/>
      <c r="M97" s="93">
        <f>+'Ark1'!U523</f>
        <v>26.315681818181805</v>
      </c>
      <c r="N97" s="199">
        <f t="shared" si="18"/>
        <v>2.5899125874125808</v>
      </c>
      <c r="O97" s="199"/>
      <c r="P97" s="328"/>
      <c r="Q97" s="328"/>
      <c r="R97" s="338"/>
      <c r="S97" s="338"/>
      <c r="T97" s="1">
        <f>+'Ark1'!T523</f>
        <v>4.4772727272727284</v>
      </c>
      <c r="U97" s="328">
        <f t="shared" si="19"/>
        <v>0.43881118881119097</v>
      </c>
      <c r="V97" s="93">
        <f>+'Ark1'!W523</f>
        <v>0</v>
      </c>
      <c r="W97" s="97"/>
      <c r="X97" s="11">
        <f>+'Ark1'!X523</f>
        <v>90.909090909090892</v>
      </c>
      <c r="Y97" s="11">
        <f>+'Ark1'!Y523</f>
        <v>65.909090909090892</v>
      </c>
      <c r="Z97" s="11">
        <f>+'Ark1'!Z523</f>
        <v>11.363636363636362</v>
      </c>
      <c r="AA97" s="71"/>
      <c r="AB97" s="93">
        <f>+'Ark1'!AA523</f>
        <v>7.0329556691490227</v>
      </c>
      <c r="AC97" s="1">
        <f>+'Ark1'!AC523</f>
        <v>1.3397529684717722</v>
      </c>
      <c r="AD97" s="11">
        <f>+'Ark1'!AE523</f>
        <v>24.793535604067952</v>
      </c>
      <c r="AE97" s="93">
        <f t="shared" si="8"/>
        <v>1.0731707317073171</v>
      </c>
      <c r="AF97" s="45"/>
      <c r="AG97" s="4"/>
      <c r="AH97" s="57"/>
      <c r="AI97" s="13"/>
      <c r="AJ97" s="1"/>
      <c r="AK97" s="5"/>
    </row>
    <row r="98" spans="1:37" ht="15.6">
      <c r="A98" s="45"/>
      <c r="B98">
        <f>+'Ark1'!C524</f>
        <v>2019</v>
      </c>
      <c r="C98">
        <f>+'Ark1'!L524</f>
        <v>4</v>
      </c>
      <c r="D98" s="3" t="str">
        <f t="shared" si="21"/>
        <v>O-</v>
      </c>
      <c r="E98">
        <f>+'Ark1'!Q524</f>
        <v>86</v>
      </c>
      <c r="F98">
        <f>+'Ark1'!R524</f>
        <v>93</v>
      </c>
      <c r="G98" s="199">
        <f>+'Ark1'!AG524</f>
        <v>1.6059402521153516</v>
      </c>
      <c r="H98" s="199">
        <f t="shared" si="17"/>
        <v>-0.10880333762823846</v>
      </c>
      <c r="I98" s="199">
        <f>+'Ark1'!AH524</f>
        <v>1.0167941152618702</v>
      </c>
      <c r="J98" s="199"/>
      <c r="K98" s="328"/>
      <c r="L98" s="328"/>
      <c r="M98" s="93">
        <f>+'Ark1'!U524</f>
        <v>27.502903225806449</v>
      </c>
      <c r="N98" s="199">
        <f t="shared" si="18"/>
        <v>2.0656135061802878</v>
      </c>
      <c r="O98" s="199"/>
      <c r="P98" s="328"/>
      <c r="Q98" s="328"/>
      <c r="R98" s="338"/>
      <c r="S98" s="338"/>
      <c r="T98" s="1">
        <f>+'Ark1'!T524</f>
        <v>4.5483870967741939</v>
      </c>
      <c r="U98" s="328">
        <f t="shared" si="19"/>
        <v>0.10913476032559633</v>
      </c>
      <c r="V98" s="93">
        <f>+'Ark1'!W524</f>
        <v>0</v>
      </c>
      <c r="W98" s="97"/>
      <c r="X98" s="11">
        <f>+'Ark1'!X524</f>
        <v>90.322580645161281</v>
      </c>
      <c r="Y98" s="11">
        <f>+'Ark1'!Y524</f>
        <v>66.666666666666686</v>
      </c>
      <c r="Z98" s="11">
        <f>+'Ark1'!Z524</f>
        <v>19.354838709677423</v>
      </c>
      <c r="AA98" s="71"/>
      <c r="AB98" s="93">
        <f>+'Ark1'!AA524</f>
        <v>8.0776169674202354</v>
      </c>
      <c r="AC98" s="1">
        <f>+'Ark1'!AC524</f>
        <v>1.4848056897040725</v>
      </c>
      <c r="AD98" s="11">
        <f>+'Ark1'!AE524</f>
        <v>12.783775547093116</v>
      </c>
      <c r="AE98" s="93">
        <f t="shared" si="8"/>
        <v>1.0813953488372092</v>
      </c>
      <c r="AF98" s="45"/>
      <c r="AG98" s="4"/>
      <c r="AH98" s="57"/>
      <c r="AI98" s="13"/>
      <c r="AJ98" s="1"/>
      <c r="AK98" s="5"/>
    </row>
    <row r="99" spans="1:37" ht="15.6">
      <c r="A99" s="45"/>
      <c r="B99">
        <f>+'Ark1'!C525</f>
        <v>2019</v>
      </c>
      <c r="C99">
        <f>+'Ark1'!L525</f>
        <v>5</v>
      </c>
      <c r="D99" s="3" t="str">
        <f t="shared" si="21"/>
        <v>O</v>
      </c>
      <c r="E99">
        <f>+'Ark1'!Q525</f>
        <v>219</v>
      </c>
      <c r="F99">
        <f>+'Ark1'!R525</f>
        <v>239</v>
      </c>
      <c r="G99" s="199">
        <f>+'Ark1'!AG525</f>
        <v>4.1270937661889127</v>
      </c>
      <c r="H99" s="199">
        <f t="shared" si="17"/>
        <v>-0.26393187483672786</v>
      </c>
      <c r="I99" s="199">
        <f>+'Ark1'!AH525</f>
        <v>2.6685811783151361</v>
      </c>
      <c r="J99" s="199"/>
      <c r="K99" s="328"/>
      <c r="L99" s="328"/>
      <c r="M99" s="93">
        <f>+'Ark1'!U525</f>
        <v>28.087364016736402</v>
      </c>
      <c r="N99" s="199">
        <f t="shared" si="18"/>
        <v>0.19451730140794155</v>
      </c>
      <c r="O99" s="199"/>
      <c r="P99" s="328"/>
      <c r="Q99" s="328"/>
      <c r="R99" s="338"/>
      <c r="S99" s="338"/>
      <c r="T99" s="1">
        <f>+'Ark1'!T525</f>
        <v>5.4518828451882841</v>
      </c>
      <c r="U99" s="328">
        <f t="shared" si="19"/>
        <v>0.15991204226857647</v>
      </c>
      <c r="V99" s="93">
        <f>+'Ark1'!W525</f>
        <v>2.5104602510460245</v>
      </c>
      <c r="W99" s="97"/>
      <c r="X99" s="11">
        <f>+'Ark1'!X525</f>
        <v>92.887029288702962</v>
      </c>
      <c r="Y99" s="11">
        <f>+'Ark1'!Y525</f>
        <v>63.598326359832654</v>
      </c>
      <c r="Z99" s="11">
        <f>+'Ark1'!Z525</f>
        <v>23.012552301255234</v>
      </c>
      <c r="AA99" s="71"/>
      <c r="AB99" s="93">
        <f>+'Ark1'!AA525</f>
        <v>8.909060133696368</v>
      </c>
      <c r="AC99" s="1">
        <f>+'Ark1'!AC525</f>
        <v>1.5047993690477379</v>
      </c>
      <c r="AD99" s="11">
        <f>+'Ark1'!AE525</f>
        <v>12.718470088634536</v>
      </c>
      <c r="AE99" s="93">
        <f t="shared" si="8"/>
        <v>1.091324200913242</v>
      </c>
      <c r="AF99" s="45"/>
      <c r="AG99" s="4"/>
      <c r="AH99" s="57"/>
      <c r="AI99" s="13"/>
      <c r="AJ99" s="1"/>
      <c r="AK99" s="5"/>
    </row>
    <row r="100" spans="1:37" ht="15.6">
      <c r="A100" s="45"/>
      <c r="B100">
        <f>+'Ark1'!C526</f>
        <v>2019</v>
      </c>
      <c r="C100">
        <f>+'Ark1'!L526</f>
        <v>6</v>
      </c>
      <c r="D100" s="3" t="str">
        <f t="shared" si="21"/>
        <v>O+</v>
      </c>
      <c r="E100">
        <f>+'Ark1'!Q526</f>
        <v>506</v>
      </c>
      <c r="F100">
        <f>+'Ark1'!R526</f>
        <v>582</v>
      </c>
      <c r="G100" s="199">
        <f>+'Ark1'!AG526</f>
        <v>10.050077706786395</v>
      </c>
      <c r="H100" s="199">
        <f t="shared" si="17"/>
        <v>0.21033411704280347</v>
      </c>
      <c r="I100" s="199">
        <f>+'Ark1'!AH526</f>
        <v>7.1955584601856319</v>
      </c>
      <c r="J100" s="199"/>
      <c r="K100" s="328"/>
      <c r="L100" s="328"/>
      <c r="M100" s="93">
        <f>+'Ark1'!U526</f>
        <v>31.100687285223358</v>
      </c>
      <c r="N100" s="199">
        <f t="shared" si="18"/>
        <v>1.3587328878292233</v>
      </c>
      <c r="O100" s="199"/>
      <c r="P100" s="328"/>
      <c r="Q100" s="328"/>
      <c r="R100" s="338"/>
      <c r="S100" s="338"/>
      <c r="T100" s="1">
        <f>+'Ark1'!T526</f>
        <v>6.1632302405498276</v>
      </c>
      <c r="U100" s="328">
        <f t="shared" si="19"/>
        <v>3.130841644559279E-2</v>
      </c>
      <c r="V100" s="93">
        <f>+'Ark1'!W526</f>
        <v>8.247422680412372</v>
      </c>
      <c r="W100" s="97"/>
      <c r="X100" s="11">
        <f>+'Ark1'!X526</f>
        <v>97.250859106529219</v>
      </c>
      <c r="Y100" s="11">
        <f>+'Ark1'!Y526</f>
        <v>80.756013745704479</v>
      </c>
      <c r="Z100" s="11">
        <f>+'Ark1'!Z526</f>
        <v>32.989690721649481</v>
      </c>
      <c r="AA100" s="71"/>
      <c r="AB100" s="93">
        <f>+'Ark1'!AA526</f>
        <v>8.5534859280158599</v>
      </c>
      <c r="AC100" s="1">
        <f>+'Ark1'!AC526</f>
        <v>1.6619313109706044</v>
      </c>
      <c r="AD100" s="11">
        <f>+'Ark1'!AE526</f>
        <v>10.954078980457576</v>
      </c>
      <c r="AE100" s="93">
        <f t="shared" ref="AE100:AE163" si="22">+F100/E100</f>
        <v>1.150197628458498</v>
      </c>
      <c r="AF100" s="45"/>
      <c r="AG100" s="4"/>
      <c r="AH100" s="57"/>
      <c r="AI100" s="13"/>
      <c r="AJ100" s="1"/>
      <c r="AK100" s="5"/>
    </row>
    <row r="101" spans="1:37" ht="15.6">
      <c r="A101" s="45"/>
      <c r="B101">
        <f>+'Ark1'!C527</f>
        <v>2019</v>
      </c>
      <c r="C101">
        <f>+'Ark1'!L527</f>
        <v>7</v>
      </c>
      <c r="D101" s="3" t="str">
        <f t="shared" si="21"/>
        <v>R-</v>
      </c>
      <c r="E101">
        <f>+'Ark1'!Q527</f>
        <v>753</v>
      </c>
      <c r="F101">
        <f>+'Ark1'!R527</f>
        <v>892</v>
      </c>
      <c r="G101" s="199">
        <f>+'Ark1'!AG527</f>
        <v>15.403211880504225</v>
      </c>
      <c r="H101" s="199">
        <f t="shared" si="17"/>
        <v>0.69167341896576673</v>
      </c>
      <c r="I101" s="199">
        <f>+'Ark1'!AH527</f>
        <v>12.84733121210531</v>
      </c>
      <c r="J101" s="199"/>
      <c r="K101" s="328"/>
      <c r="L101" s="328"/>
      <c r="M101" s="93">
        <f>+'Ark1'!U527</f>
        <v>36.230683856502225</v>
      </c>
      <c r="N101" s="199">
        <f t="shared" si="18"/>
        <v>1.5244747061754467</v>
      </c>
      <c r="O101" s="199"/>
      <c r="P101" s="328"/>
      <c r="Q101" s="328"/>
      <c r="R101" s="338"/>
      <c r="S101" s="338"/>
      <c r="T101" s="1">
        <f>+'Ark1'!T527</f>
        <v>6.8766816143497751</v>
      </c>
      <c r="U101" s="328">
        <f t="shared" si="19"/>
        <v>0.19258575378332665</v>
      </c>
      <c r="V101" s="93">
        <f>+'Ark1'!W527</f>
        <v>17.152466367713004</v>
      </c>
      <c r="W101" s="97"/>
      <c r="X101" s="11">
        <f>+'Ark1'!X527</f>
        <v>99.327354260089692</v>
      </c>
      <c r="Y101" s="11">
        <f>+'Ark1'!Y527</f>
        <v>91.367713004484315</v>
      </c>
      <c r="Z101" s="11">
        <f>+'Ark1'!Z527</f>
        <v>56.950672645739921</v>
      </c>
      <c r="AA101" s="71"/>
      <c r="AB101" s="93">
        <f>+'Ark1'!AA527</f>
        <v>9.1744300835230526</v>
      </c>
      <c r="AC101" s="1">
        <f>+'Ark1'!AC527</f>
        <v>1.8025999464085232</v>
      </c>
      <c r="AD101" s="11">
        <f>+'Ark1'!AE527</f>
        <v>17.674355016371251</v>
      </c>
      <c r="AE101" s="93">
        <f t="shared" si="22"/>
        <v>1.1845949535192564</v>
      </c>
      <c r="AF101" s="45"/>
      <c r="AG101" s="4"/>
      <c r="AH101" s="57"/>
      <c r="AI101" s="13"/>
      <c r="AJ101" s="13"/>
      <c r="AK101" s="5"/>
    </row>
    <row r="102" spans="1:37" ht="15.6">
      <c r="A102" s="45"/>
      <c r="B102">
        <f>+'Ark1'!C528</f>
        <v>2019</v>
      </c>
      <c r="C102">
        <f>+'Ark1'!L528</f>
        <v>8</v>
      </c>
      <c r="D102" s="3" t="str">
        <f t="shared" si="21"/>
        <v>R</v>
      </c>
      <c r="E102">
        <f>+'Ark1'!Q528</f>
        <v>1076</v>
      </c>
      <c r="F102">
        <f>+'Ark1'!R528</f>
        <v>1305</v>
      </c>
      <c r="G102" s="199">
        <f>+'Ark1'!AG528</f>
        <v>22.534968053876717</v>
      </c>
      <c r="H102" s="199">
        <f t="shared" si="17"/>
        <v>1.9259936949023526</v>
      </c>
      <c r="I102" s="199">
        <f>+'Ark1'!AH528</f>
        <v>21.422697616878214</v>
      </c>
      <c r="J102" s="199"/>
      <c r="K102" s="328"/>
      <c r="L102" s="328"/>
      <c r="M102" s="93">
        <f>+'Ark1'!U528</f>
        <v>41.294490421455883</v>
      </c>
      <c r="N102" s="199">
        <f t="shared" si="18"/>
        <v>1.745851230165016</v>
      </c>
      <c r="O102" s="199"/>
      <c r="P102" s="328"/>
      <c r="Q102" s="328"/>
      <c r="R102" s="338"/>
      <c r="S102" s="338"/>
      <c r="T102" s="1">
        <f>+'Ark1'!T528</f>
        <v>7.4406130268199231</v>
      </c>
      <c r="U102" s="328">
        <f t="shared" si="19"/>
        <v>0.1505663705213216</v>
      </c>
      <c r="V102" s="93">
        <f>+'Ark1'!W528</f>
        <v>25.05747126436782</v>
      </c>
      <c r="W102" s="97"/>
      <c r="X102" s="11">
        <f>+'Ark1'!X528</f>
        <v>99.846743295019138</v>
      </c>
      <c r="Y102" s="11">
        <f>+'Ark1'!Y528</f>
        <v>96.858237547892742</v>
      </c>
      <c r="Z102" s="11">
        <f>+'Ark1'!Z528</f>
        <v>76.015325670498058</v>
      </c>
      <c r="AA102" s="71"/>
      <c r="AB102" s="93">
        <f>+'Ark1'!AA528</f>
        <v>9.4226864122229923</v>
      </c>
      <c r="AC102" s="1">
        <f>+'Ark1'!AC528</f>
        <v>1.9173831763337688</v>
      </c>
      <c r="AD102" s="11">
        <f>+'Ark1'!AE528</f>
        <v>22.210418035498822</v>
      </c>
      <c r="AE102" s="93">
        <f t="shared" si="22"/>
        <v>1.212825278810409</v>
      </c>
      <c r="AF102" s="45"/>
      <c r="AG102" s="4"/>
      <c r="AH102" s="57"/>
      <c r="AI102" s="13"/>
      <c r="AJ102" s="13"/>
      <c r="AK102" s="5"/>
    </row>
    <row r="103" spans="1:37" ht="15.6">
      <c r="A103" s="45"/>
      <c r="B103">
        <f>+'Ark1'!C529</f>
        <v>2019</v>
      </c>
      <c r="C103">
        <f>+'Ark1'!L529</f>
        <v>9</v>
      </c>
      <c r="D103" s="3" t="str">
        <f t="shared" si="21"/>
        <v>R+</v>
      </c>
      <c r="E103">
        <f>+'Ark1'!Q529</f>
        <v>1061</v>
      </c>
      <c r="F103">
        <f>+'Ark1'!R529</f>
        <v>1327</v>
      </c>
      <c r="G103" s="199">
        <f>+'Ark1'!AG529</f>
        <v>22.914867898463129</v>
      </c>
      <c r="H103" s="199">
        <f t="shared" si="17"/>
        <v>-0.48256799897277247</v>
      </c>
      <c r="I103" s="199">
        <f>+'Ark1'!AH529</f>
        <v>25.714713912488996</v>
      </c>
      <c r="J103" s="199"/>
      <c r="K103" s="328"/>
      <c r="L103" s="328"/>
      <c r="M103" s="93">
        <f>+'Ark1'!U529</f>
        <v>48.746028636021059</v>
      </c>
      <c r="N103" s="199">
        <f t="shared" si="18"/>
        <v>2.343884800404652</v>
      </c>
      <c r="O103" s="199"/>
      <c r="P103" s="328"/>
      <c r="Q103" s="328"/>
      <c r="R103" s="338"/>
      <c r="S103" s="338"/>
      <c r="T103" s="1">
        <f>+'Ark1'!T529</f>
        <v>7.7656367746797308</v>
      </c>
      <c r="U103" s="328">
        <f t="shared" si="19"/>
        <v>0.16221211714548289</v>
      </c>
      <c r="V103" s="93">
        <f>+'Ark1'!W529</f>
        <v>31.348907309721177</v>
      </c>
      <c r="W103" s="97"/>
      <c r="X103" s="11">
        <f>+'Ark1'!X529</f>
        <v>100</v>
      </c>
      <c r="Y103" s="11">
        <f>+'Ark1'!Y529</f>
        <v>99.849284099472499</v>
      </c>
      <c r="Z103" s="11">
        <f>+'Ark1'!Z529</f>
        <v>93.443858327053505</v>
      </c>
      <c r="AA103" s="71"/>
      <c r="AB103" s="93">
        <f>+'Ark1'!AA529</f>
        <v>8.9621615440141689</v>
      </c>
      <c r="AC103" s="1">
        <f>+'Ark1'!AC529</f>
        <v>1.9360758323033409</v>
      </c>
      <c r="AD103" s="11">
        <f>+'Ark1'!AE529</f>
        <v>34.328460981827085</v>
      </c>
      <c r="AE103" s="93">
        <f t="shared" si="22"/>
        <v>1.2507068803016022</v>
      </c>
      <c r="AF103" s="45"/>
      <c r="AG103" s="4"/>
      <c r="AH103" s="57"/>
      <c r="AI103" s="13"/>
      <c r="AJ103" s="13"/>
      <c r="AK103" s="5"/>
    </row>
    <row r="104" spans="1:37" ht="15.6">
      <c r="A104" s="45"/>
      <c r="B104">
        <f>+'Ark1'!C530</f>
        <v>2019</v>
      </c>
      <c r="C104">
        <f>+'Ark1'!L530</f>
        <v>10</v>
      </c>
      <c r="D104" s="3" t="str">
        <f t="shared" si="21"/>
        <v>U-</v>
      </c>
      <c r="E104">
        <f>+'Ark1'!Q530</f>
        <v>531</v>
      </c>
      <c r="F104">
        <f>+'Ark1'!R530</f>
        <v>621</v>
      </c>
      <c r="G104" s="199">
        <f>+'Ark1'!AG530</f>
        <v>10.723536522189606</v>
      </c>
      <c r="H104" s="199">
        <f t="shared" si="17"/>
        <v>-2.9668606015519572E-2</v>
      </c>
      <c r="I104" s="199">
        <f>+'Ark1'!AH530</f>
        <v>13.312590140265039</v>
      </c>
      <c r="J104" s="199"/>
      <c r="K104" s="328"/>
      <c r="L104" s="328"/>
      <c r="M104" s="93">
        <f>+'Ark1'!U530</f>
        <v>53.926151368760117</v>
      </c>
      <c r="N104" s="199">
        <f t="shared" si="18"/>
        <v>3.2921126206230156</v>
      </c>
      <c r="O104" s="199"/>
      <c r="P104" s="328"/>
      <c r="Q104" s="328"/>
      <c r="R104" s="338"/>
      <c r="S104" s="338"/>
      <c r="T104" s="1">
        <f>+'Ark1'!T530</f>
        <v>8.0885668276972638</v>
      </c>
      <c r="U104" s="328">
        <f t="shared" si="19"/>
        <v>0.22120468164659179</v>
      </c>
      <c r="V104" s="93">
        <f>+'Ark1'!W530</f>
        <v>39.130434782608695</v>
      </c>
      <c r="W104" s="97"/>
      <c r="X104" s="11">
        <f>+'Ark1'!X530</f>
        <v>100</v>
      </c>
      <c r="Y104" s="11">
        <f>+'Ark1'!Y530</f>
        <v>100</v>
      </c>
      <c r="Z104" s="11">
        <f>+'Ark1'!Z530</f>
        <v>97.90660225442835</v>
      </c>
      <c r="AA104" s="71"/>
      <c r="AB104" s="93">
        <f>+'Ark1'!AA530</f>
        <v>8.9610466468866008</v>
      </c>
      <c r="AC104" s="1">
        <f>+'Ark1'!AC530</f>
        <v>1.9378960088679265</v>
      </c>
      <c r="AD104" s="11">
        <f>+'Ark1'!AE530</f>
        <v>40.145701321861154</v>
      </c>
      <c r="AE104" s="93">
        <f t="shared" si="22"/>
        <v>1.1694915254237288</v>
      </c>
      <c r="AF104" s="45"/>
      <c r="AG104" s="4"/>
      <c r="AH104" s="57"/>
      <c r="AI104" s="13"/>
      <c r="AJ104" s="13"/>
      <c r="AK104" s="5"/>
    </row>
    <row r="105" spans="1:37" ht="15.6">
      <c r="A105" s="45"/>
      <c r="B105">
        <f>+'Ark1'!C531</f>
        <v>2019</v>
      </c>
      <c r="C105">
        <f>+'Ark1'!L531</f>
        <v>11</v>
      </c>
      <c r="D105" s="3" t="str">
        <f t="shared" si="21"/>
        <v>U</v>
      </c>
      <c r="E105">
        <f>+'Ark1'!Q531</f>
        <v>384</v>
      </c>
      <c r="F105">
        <f>+'Ark1'!R531</f>
        <v>432</v>
      </c>
      <c r="G105" s="199">
        <f>+'Ark1'!AG531</f>
        <v>7.4598514936971183</v>
      </c>
      <c r="H105" s="199">
        <f t="shared" si="17"/>
        <v>-0.98566132681570107</v>
      </c>
      <c r="I105" s="199">
        <f>+'Ark1'!AH531</f>
        <v>9.6444279601387262</v>
      </c>
      <c r="J105" s="199"/>
      <c r="K105" s="328"/>
      <c r="L105" s="328"/>
      <c r="M105" s="93">
        <f>+'Ark1'!U531</f>
        <v>56.159236111111113</v>
      </c>
      <c r="N105" s="199">
        <f t="shared" si="18"/>
        <v>1.9756497733501845</v>
      </c>
      <c r="O105" s="199"/>
      <c r="P105" s="328"/>
      <c r="Q105" s="328"/>
      <c r="R105" s="338"/>
      <c r="S105" s="338"/>
      <c r="T105" s="1">
        <f>+'Ark1'!T531</f>
        <v>8.351851851851853</v>
      </c>
      <c r="U105" s="328">
        <f t="shared" si="19"/>
        <v>4.8246538758874635E-2</v>
      </c>
      <c r="V105" s="93">
        <f>+'Ark1'!W531</f>
        <v>38.657407407407405</v>
      </c>
      <c r="W105" s="97"/>
      <c r="X105" s="11">
        <f>+'Ark1'!X531</f>
        <v>100</v>
      </c>
      <c r="Y105" s="11">
        <f>+'Ark1'!Y531</f>
        <v>100</v>
      </c>
      <c r="Z105" s="11">
        <f>+'Ark1'!Z531</f>
        <v>99.305555555555557</v>
      </c>
      <c r="AA105" s="71"/>
      <c r="AB105" s="93">
        <f>+'Ark1'!AA531</f>
        <v>8.2901287585379553</v>
      </c>
      <c r="AC105" s="1">
        <f>+'Ark1'!AC531</f>
        <v>2.0415354371195953</v>
      </c>
      <c r="AD105" s="11">
        <f>+'Ark1'!AE531</f>
        <v>49.119519172927937</v>
      </c>
      <c r="AE105" s="93">
        <f t="shared" si="22"/>
        <v>1.125</v>
      </c>
      <c r="AF105" s="45"/>
      <c r="AG105" s="4"/>
      <c r="AH105" s="57"/>
      <c r="AI105" s="13"/>
      <c r="AJ105" s="5"/>
      <c r="AK105" s="5"/>
    </row>
    <row r="106" spans="1:37" ht="15.6">
      <c r="A106" s="45"/>
      <c r="B106">
        <f>+'Ark1'!C532</f>
        <v>2019</v>
      </c>
      <c r="C106">
        <f>+'Ark1'!L532</f>
        <v>12</v>
      </c>
      <c r="D106" s="3" t="str">
        <f t="shared" si="21"/>
        <v>U+</v>
      </c>
      <c r="E106">
        <f>+'Ark1'!Q532</f>
        <v>164</v>
      </c>
      <c r="F106">
        <f>+'Ark1'!R532</f>
        <v>178</v>
      </c>
      <c r="G106" s="199">
        <f>+'Ark1'!AG532</f>
        <v>3.0737351061992744</v>
      </c>
      <c r="H106" s="199">
        <f t="shared" si="17"/>
        <v>-0.21152130405713621</v>
      </c>
      <c r="I106" s="199">
        <f>+'Ark1'!AH532</f>
        <v>4.1604254222977026</v>
      </c>
      <c r="J106" s="199"/>
      <c r="K106" s="328"/>
      <c r="L106" s="328"/>
      <c r="M106" s="93">
        <f>+'Ark1'!U532</f>
        <v>58.795786516853951</v>
      </c>
      <c r="N106" s="199">
        <f t="shared" si="18"/>
        <v>1.5036889558783457</v>
      </c>
      <c r="O106" s="199"/>
      <c r="P106" s="328"/>
      <c r="Q106" s="328"/>
      <c r="R106" s="338"/>
      <c r="S106" s="338"/>
      <c r="T106" s="1">
        <f>+'Ark1'!T532</f>
        <v>8.6235955056179776</v>
      </c>
      <c r="U106" s="328">
        <f t="shared" si="19"/>
        <v>-3.4941079747873971E-2</v>
      </c>
      <c r="V106" s="93">
        <f>+'Ark1'!W532</f>
        <v>46.067415730337089</v>
      </c>
      <c r="W106" s="97"/>
      <c r="X106" s="11">
        <f>+'Ark1'!X532</f>
        <v>100</v>
      </c>
      <c r="Y106" s="11">
        <f>+'Ark1'!Y532</f>
        <v>100</v>
      </c>
      <c r="Z106" s="11">
        <f>+'Ark1'!Z532</f>
        <v>99.438202247191029</v>
      </c>
      <c r="AA106" s="71"/>
      <c r="AB106" s="93">
        <f>+'Ark1'!AA532</f>
        <v>8.1698667145920094</v>
      </c>
      <c r="AC106" s="1">
        <f>+'Ark1'!AC532</f>
        <v>2.1434259289251845</v>
      </c>
      <c r="AD106" s="11">
        <f>+'Ark1'!AE532</f>
        <v>38.904046333343821</v>
      </c>
      <c r="AE106" s="93">
        <f t="shared" si="22"/>
        <v>1.0853658536585367</v>
      </c>
      <c r="AF106" s="45"/>
      <c r="AG106" s="4"/>
      <c r="AH106" s="57"/>
      <c r="AI106" s="13"/>
      <c r="AJ106" s="5"/>
      <c r="AK106" s="5"/>
    </row>
    <row r="107" spans="1:37" ht="15.6">
      <c r="A107" s="45"/>
      <c r="B107">
        <f>+'Ark1'!C533</f>
        <v>2019</v>
      </c>
      <c r="C107">
        <f>+'Ark1'!L533</f>
        <v>13</v>
      </c>
      <c r="D107" s="3" t="str">
        <f t="shared" si="21"/>
        <v>E-</v>
      </c>
      <c r="E107">
        <f>+'Ark1'!Q533</f>
        <v>39</v>
      </c>
      <c r="F107">
        <f>+'Ark1'!R533</f>
        <v>38</v>
      </c>
      <c r="G107" s="199">
        <f>+'Ark1'!AG533</f>
        <v>0.65619064064928356</v>
      </c>
      <c r="H107" s="199">
        <f t="shared" si="17"/>
        <v>-0.44957859011994683</v>
      </c>
      <c r="I107" s="199">
        <f>+'Ark1'!AH533</f>
        <v>0.94606133751854526</v>
      </c>
      <c r="J107" s="199"/>
      <c r="K107" s="328"/>
      <c r="L107" s="328"/>
      <c r="M107" s="93">
        <f>+'Ark1'!U533</f>
        <v>62.627368421052651</v>
      </c>
      <c r="N107" s="199">
        <f t="shared" si="18"/>
        <v>3.9479481311975704</v>
      </c>
      <c r="O107" s="199"/>
      <c r="P107" s="328"/>
      <c r="Q107" s="328"/>
      <c r="R107" s="338"/>
      <c r="S107" s="338"/>
      <c r="T107" s="1">
        <f>+'Ark1'!T533</f>
        <v>8.8157894736842106</v>
      </c>
      <c r="U107" s="328">
        <f t="shared" si="19"/>
        <v>0.84477498093058667</v>
      </c>
      <c r="V107" s="93">
        <f>+'Ark1'!W533</f>
        <v>55.263157894736842</v>
      </c>
      <c r="W107" s="97"/>
      <c r="X107" s="11">
        <f>+'Ark1'!X533</f>
        <v>100</v>
      </c>
      <c r="Y107" s="11">
        <f>+'Ark1'!Y533</f>
        <v>100</v>
      </c>
      <c r="Z107" s="11">
        <f>+'Ark1'!Z533</f>
        <v>100</v>
      </c>
      <c r="AA107" s="71"/>
      <c r="AB107" s="93">
        <f>+'Ark1'!AA533</f>
        <v>9.2329643082217423</v>
      </c>
      <c r="AC107" s="1">
        <f>+'Ark1'!AC533</f>
        <v>1.5192668446169499</v>
      </c>
      <c r="AD107" s="11">
        <f>+'Ark1'!AE533</f>
        <v>34.607533780933288</v>
      </c>
      <c r="AE107" s="93">
        <f t="shared" si="22"/>
        <v>0.97435897435897434</v>
      </c>
      <c r="AF107" s="45"/>
      <c r="AG107" s="4"/>
      <c r="AH107" s="57"/>
      <c r="AI107" s="13"/>
      <c r="AJ107" s="5"/>
      <c r="AK107" s="5"/>
    </row>
    <row r="108" spans="1:37" ht="15.6">
      <c r="A108" s="45"/>
      <c r="B108">
        <f>+'Ark1'!C534</f>
        <v>2019</v>
      </c>
      <c r="C108">
        <f>+'Ark1'!L534</f>
        <v>14</v>
      </c>
      <c r="D108" s="3" t="str">
        <f t="shared" si="21"/>
        <v>E</v>
      </c>
      <c r="E108">
        <f>+'Ark1'!Q534</f>
        <v>13</v>
      </c>
      <c r="F108">
        <f>+'Ark1'!R534</f>
        <v>14</v>
      </c>
      <c r="G108" s="199">
        <f>+'Ark1'!AG534</f>
        <v>0.24175444655499911</v>
      </c>
      <c r="H108" s="199">
        <f t="shared" si="17"/>
        <v>-0.23901478421423145</v>
      </c>
      <c r="I108" s="199">
        <f>+'Ark1'!AH534</f>
        <v>0.3502649944902137</v>
      </c>
      <c r="J108" s="199"/>
      <c r="K108" s="328"/>
      <c r="L108" s="328"/>
      <c r="M108" s="93">
        <f>+'Ark1'!U534</f>
        <v>62.935714285714255</v>
      </c>
      <c r="N108" s="199">
        <f t="shared" si="18"/>
        <v>0.56338095238090347</v>
      </c>
      <c r="O108" s="199"/>
      <c r="P108" s="328"/>
      <c r="Q108" s="328"/>
      <c r="R108" s="338"/>
      <c r="S108" s="338"/>
      <c r="T108" s="1">
        <f>+'Ark1'!T534</f>
        <v>8.7857142857142883</v>
      </c>
      <c r="U108" s="328">
        <f t="shared" si="19"/>
        <v>0.3857142857142879</v>
      </c>
      <c r="V108" s="93">
        <f>+'Ark1'!W534</f>
        <v>50</v>
      </c>
      <c r="W108" s="97"/>
      <c r="X108" s="11">
        <f>+'Ark1'!X534</f>
        <v>100</v>
      </c>
      <c r="Y108" s="11">
        <f>+'Ark1'!Y534</f>
        <v>100</v>
      </c>
      <c r="Z108" s="11">
        <f>+'Ark1'!Z534</f>
        <v>100</v>
      </c>
      <c r="AA108" s="71"/>
      <c r="AB108" s="93">
        <f>+'Ark1'!AA534</f>
        <v>7.0918068564927026</v>
      </c>
      <c r="AC108" s="1">
        <f>+'Ark1'!AC534</f>
        <v>2.9563145837964089</v>
      </c>
      <c r="AD108" s="11">
        <f>+'Ark1'!AE534</f>
        <v>63.405577307001614</v>
      </c>
      <c r="AE108" s="93">
        <f t="shared" si="22"/>
        <v>1.0769230769230769</v>
      </c>
      <c r="AF108" s="45"/>
      <c r="AG108" s="4"/>
      <c r="AH108" s="57"/>
      <c r="AI108" s="13"/>
      <c r="AJ108" s="5"/>
      <c r="AK108" s="5"/>
    </row>
    <row r="109" spans="1:37" ht="15.6">
      <c r="A109" s="45"/>
      <c r="B109">
        <f>+'Ark1'!C535</f>
        <v>2019</v>
      </c>
      <c r="C109">
        <f>+'Ark1'!L535</f>
        <v>15</v>
      </c>
      <c r="D109" s="3" t="str">
        <f t="shared" si="21"/>
        <v>E+</v>
      </c>
      <c r="E109">
        <f>+'Ark1'!Q535</f>
        <v>1</v>
      </c>
      <c r="F109">
        <f>+'Ark1'!R535</f>
        <v>1</v>
      </c>
      <c r="G109" s="199">
        <f>+'Ark1'!AG535</f>
        <v>1.7268174753928511E-2</v>
      </c>
      <c r="H109" s="199">
        <f t="shared" si="17"/>
        <v>1.2425337282874864E-3</v>
      </c>
      <c r="I109" s="199">
        <f>+'Ark1'!AH535</f>
        <v>2.3772383010458281E-2</v>
      </c>
      <c r="J109" s="199"/>
      <c r="K109" s="328"/>
      <c r="L109" s="328"/>
      <c r="M109" s="93">
        <f>+'Ark1'!U535</f>
        <v>59.8</v>
      </c>
      <c r="N109" s="199">
        <f t="shared" si="18"/>
        <v>-4.4000000000000057</v>
      </c>
      <c r="O109" s="199"/>
      <c r="P109" s="328"/>
      <c r="Q109" s="328"/>
      <c r="R109" s="338"/>
      <c r="S109" s="338"/>
      <c r="T109" s="1">
        <f>+'Ark1'!T535</f>
        <v>8</v>
      </c>
      <c r="U109" s="328">
        <f t="shared" si="19"/>
        <v>-2</v>
      </c>
      <c r="V109" s="93">
        <f>+'Ark1'!W535</f>
        <v>0</v>
      </c>
      <c r="W109" s="97"/>
      <c r="X109" s="11">
        <f>+'Ark1'!X535</f>
        <v>100</v>
      </c>
      <c r="Y109" s="11">
        <f>+'Ark1'!Y535</f>
        <v>100</v>
      </c>
      <c r="Z109" s="11">
        <f>+'Ark1'!Z535</f>
        <v>100</v>
      </c>
      <c r="AA109" s="71"/>
      <c r="AB109" s="93">
        <f>+'Ark1'!AA535</f>
        <v>0</v>
      </c>
      <c r="AC109" s="1">
        <f>+'Ark1'!AC535</f>
        <v>0</v>
      </c>
      <c r="AD109" s="11">
        <f>+'Ark1'!AE535</f>
        <v>0</v>
      </c>
      <c r="AE109" s="93">
        <f t="shared" si="22"/>
        <v>1</v>
      </c>
      <c r="AF109" s="45"/>
      <c r="AG109" s="4"/>
      <c r="AH109" s="57"/>
      <c r="AI109" s="13"/>
      <c r="AJ109" s="5"/>
      <c r="AK109" s="5"/>
    </row>
    <row r="110" spans="1:37" ht="15.6">
      <c r="A110" s="45"/>
      <c r="B110" s="52">
        <f>+'Ark1'!C536</f>
        <v>2018</v>
      </c>
      <c r="C110" s="52">
        <f>+'Ark1'!L536</f>
        <v>1</v>
      </c>
      <c r="D110" s="65" t="s">
        <v>28</v>
      </c>
      <c r="E110" s="52">
        <f>+'Ark1'!Q536</f>
        <v>3</v>
      </c>
      <c r="F110" s="52">
        <f>+'Ark1'!R536</f>
        <v>3</v>
      </c>
      <c r="G110" s="181">
        <f>+'Ark1'!AG536</f>
        <v>4.8076923076923059E-2</v>
      </c>
      <c r="H110" s="181">
        <f t="shared" si="17"/>
        <v>-9.9808317976019925E-2</v>
      </c>
      <c r="I110" s="181">
        <f>+'Ark1'!AH536</f>
        <v>2.0446483034530699E-2</v>
      </c>
      <c r="J110" s="181"/>
      <c r="K110" s="329"/>
      <c r="L110" s="329"/>
      <c r="M110" s="159">
        <f>+'Ark1'!U536</f>
        <v>17.8</v>
      </c>
      <c r="N110" s="181">
        <f t="shared" si="18"/>
        <v>-3.009999999999998</v>
      </c>
      <c r="O110" s="181"/>
      <c r="P110" s="329"/>
      <c r="Q110" s="329"/>
      <c r="R110" s="339"/>
      <c r="S110" s="339"/>
      <c r="T110" s="54">
        <f>+'Ark1'!T536</f>
        <v>3</v>
      </c>
      <c r="U110" s="329">
        <f t="shared" si="19"/>
        <v>0.60000000000000009</v>
      </c>
      <c r="V110" s="159">
        <f>+'Ark1'!W536</f>
        <v>0</v>
      </c>
      <c r="W110" s="97"/>
      <c r="X110" s="74">
        <f>+'Ark1'!X536</f>
        <v>33.333333333333343</v>
      </c>
      <c r="Y110" s="74">
        <f>+'Ark1'!Y536</f>
        <v>33.333333333333343</v>
      </c>
      <c r="Z110" s="74">
        <f>+'Ark1'!Z536</f>
        <v>0</v>
      </c>
      <c r="AA110" s="71"/>
      <c r="AB110" s="159">
        <f>+'Ark1'!AA536</f>
        <v>7.3607064878311741</v>
      </c>
      <c r="AC110" s="54">
        <f>+'Ark1'!AC536</f>
        <v>1.4142135623730951</v>
      </c>
      <c r="AD110" s="74">
        <f>+'Ark1'!AE536</f>
        <v>97.986371009719988</v>
      </c>
      <c r="AE110" s="159">
        <f t="shared" si="22"/>
        <v>1</v>
      </c>
      <c r="AF110" s="45"/>
      <c r="AG110" s="4"/>
      <c r="AH110" s="57"/>
      <c r="AI110" s="13"/>
      <c r="AJ110" s="5"/>
      <c r="AK110" s="5"/>
    </row>
    <row r="111" spans="1:37" ht="15.6">
      <c r="A111" s="45"/>
      <c r="B111" s="52">
        <f>+'Ark1'!C537</f>
        <v>2018</v>
      </c>
      <c r="C111" s="52">
        <f>+'Ark1'!L537</f>
        <v>2</v>
      </c>
      <c r="D111" s="65" t="s">
        <v>29</v>
      </c>
      <c r="E111" s="52">
        <f>+'Ark1'!Q537</f>
        <v>22</v>
      </c>
      <c r="F111" s="52">
        <f>+'Ark1'!R537</f>
        <v>23</v>
      </c>
      <c r="G111" s="181">
        <f>+'Ark1'!AG537</f>
        <v>0.36858974358974367</v>
      </c>
      <c r="H111" s="181">
        <f t="shared" si="17"/>
        <v>-8.985450367437936E-2</v>
      </c>
      <c r="I111" s="181">
        <f>+'Ark1'!AH537</f>
        <v>0.20300217931175063</v>
      </c>
      <c r="J111" s="181"/>
      <c r="K111" s="329"/>
      <c r="L111" s="329"/>
      <c r="M111" s="159">
        <f>+'Ark1'!U537</f>
        <v>23.05130434782609</v>
      </c>
      <c r="N111" s="181">
        <f t="shared" si="18"/>
        <v>0.78033660589060005</v>
      </c>
      <c r="O111" s="181"/>
      <c r="P111" s="329"/>
      <c r="Q111" s="329"/>
      <c r="R111" s="339"/>
      <c r="S111" s="339"/>
      <c r="T111" s="54">
        <f>+'Ark1'!T537</f>
        <v>3.7826086956521743</v>
      </c>
      <c r="U111" s="329">
        <f t="shared" si="19"/>
        <v>0.20196353436185221</v>
      </c>
      <c r="V111" s="159">
        <f>+'Ark1'!W537</f>
        <v>0</v>
      </c>
      <c r="W111" s="97"/>
      <c r="X111" s="74">
        <f>+'Ark1'!X537</f>
        <v>82.608695652173907</v>
      </c>
      <c r="Y111" s="74">
        <f>+'Ark1'!Y537</f>
        <v>47.826086956521742</v>
      </c>
      <c r="Z111" s="74">
        <f>+'Ark1'!Z537</f>
        <v>4.3478260869565215</v>
      </c>
      <c r="AA111" s="71"/>
      <c r="AB111" s="159">
        <f>+'Ark1'!AA537</f>
        <v>7.4885781458500444</v>
      </c>
      <c r="AC111" s="54">
        <f>+'Ark1'!AC537</f>
        <v>1.4433211019737249</v>
      </c>
      <c r="AD111" s="74">
        <f>+'Ark1'!AE537</f>
        <v>65.961649353406486</v>
      </c>
      <c r="AE111" s="159">
        <f t="shared" si="22"/>
        <v>1.0454545454545454</v>
      </c>
      <c r="AF111" s="45"/>
      <c r="AG111" s="4"/>
      <c r="AH111" s="57"/>
      <c r="AI111" s="13"/>
      <c r="AJ111" s="5"/>
      <c r="AK111" s="5"/>
    </row>
    <row r="112" spans="1:37" ht="15.6">
      <c r="A112" s="45"/>
      <c r="B112" s="52">
        <f>+'Ark1'!C538</f>
        <v>2018</v>
      </c>
      <c r="C112" s="52">
        <f>+'Ark1'!L538</f>
        <v>3</v>
      </c>
      <c r="D112" s="65" t="s">
        <v>30</v>
      </c>
      <c r="E112" s="52">
        <f>+'Ark1'!Q538</f>
        <v>51</v>
      </c>
      <c r="F112" s="52">
        <f>+'Ark1'!R538</f>
        <v>52</v>
      </c>
      <c r="G112" s="181">
        <f>+'Ark1'!AG538</f>
        <v>0.83333333333333359</v>
      </c>
      <c r="H112" s="181">
        <f t="shared" si="17"/>
        <v>3.4753031647441701E-2</v>
      </c>
      <c r="I112" s="181">
        <f>+'Ark1'!AH538</f>
        <v>0.47239033668580355</v>
      </c>
      <c r="J112" s="181"/>
      <c r="K112" s="329"/>
      <c r="L112" s="329"/>
      <c r="M112" s="159">
        <f>+'Ark1'!U538</f>
        <v>23.725769230769224</v>
      </c>
      <c r="N112" s="181">
        <f t="shared" si="18"/>
        <v>-1.4538603988604066</v>
      </c>
      <c r="O112" s="181"/>
      <c r="P112" s="329"/>
      <c r="Q112" s="329"/>
      <c r="R112" s="339"/>
      <c r="S112" s="339"/>
      <c r="T112" s="54">
        <f>+'Ark1'!T538</f>
        <v>4.0384615384615374</v>
      </c>
      <c r="U112" s="329">
        <f t="shared" si="19"/>
        <v>-9.1168091168093213E-2</v>
      </c>
      <c r="V112" s="159">
        <f>+'Ark1'!W538</f>
        <v>0</v>
      </c>
      <c r="W112" s="97"/>
      <c r="X112" s="74">
        <f>+'Ark1'!X538</f>
        <v>76.923076923076891</v>
      </c>
      <c r="Y112" s="74">
        <f>+'Ark1'!Y538</f>
        <v>48.076923076923087</v>
      </c>
      <c r="Z112" s="74">
        <f>+'Ark1'!Z538</f>
        <v>11.53846153846154</v>
      </c>
      <c r="AA112" s="71"/>
      <c r="AB112" s="159">
        <f>+'Ark1'!AA538</f>
        <v>8.6483305072210559</v>
      </c>
      <c r="AC112" s="54">
        <f>+'Ark1'!AC538</f>
        <v>1.1428967660079721</v>
      </c>
      <c r="AD112" s="74">
        <f>+'Ark1'!AE538</f>
        <v>39.030725275872783</v>
      </c>
      <c r="AE112" s="159">
        <f t="shared" si="22"/>
        <v>1.0196078431372548</v>
      </c>
      <c r="AF112" s="45"/>
      <c r="AG112" s="4"/>
      <c r="AH112" s="57"/>
      <c r="AI112" s="13"/>
      <c r="AJ112" s="5"/>
      <c r="AK112" s="5"/>
    </row>
    <row r="113" spans="1:37" ht="15.6">
      <c r="A113" s="45"/>
      <c r="B113" s="52">
        <f>+'Ark1'!C539</f>
        <v>2018</v>
      </c>
      <c r="C113" s="52">
        <f>+'Ark1'!L539</f>
        <v>4</v>
      </c>
      <c r="D113" s="65" t="s">
        <v>31</v>
      </c>
      <c r="E113" s="52">
        <f>+'Ark1'!Q539</f>
        <v>92</v>
      </c>
      <c r="F113" s="52">
        <f>+'Ark1'!R539</f>
        <v>107</v>
      </c>
      <c r="G113" s="181">
        <f>+'Ark1'!AG539</f>
        <v>1.7147435897435901</v>
      </c>
      <c r="H113" s="181">
        <f t="shared" si="17"/>
        <v>-0.23734159215525641</v>
      </c>
      <c r="I113" s="181">
        <f>+'Ark1'!AH539</f>
        <v>1.0421541771265039</v>
      </c>
      <c r="J113" s="181"/>
      <c r="K113" s="329"/>
      <c r="L113" s="329"/>
      <c r="M113" s="159">
        <f>+'Ark1'!U539</f>
        <v>25.437289719626161</v>
      </c>
      <c r="N113" s="181">
        <f t="shared" si="18"/>
        <v>-0.36877088643444367</v>
      </c>
      <c r="O113" s="181"/>
      <c r="P113" s="329"/>
      <c r="Q113" s="329"/>
      <c r="R113" s="339"/>
      <c r="S113" s="339"/>
      <c r="T113" s="54">
        <f>+'Ark1'!T539</f>
        <v>4.4392523364485976</v>
      </c>
      <c r="U113" s="329">
        <f t="shared" si="19"/>
        <v>-0.21226281506655376</v>
      </c>
      <c r="V113" s="159">
        <f>+'Ark1'!W539</f>
        <v>0</v>
      </c>
      <c r="W113" s="97"/>
      <c r="X113" s="74">
        <f>+'Ark1'!X539</f>
        <v>86.915887850467286</v>
      </c>
      <c r="Y113" s="74">
        <f>+'Ark1'!Y539</f>
        <v>58.878504672897193</v>
      </c>
      <c r="Z113" s="74">
        <f>+'Ark1'!Z539</f>
        <v>14.018691588785048</v>
      </c>
      <c r="AA113" s="71"/>
      <c r="AB113" s="159">
        <f>+'Ark1'!AA539</f>
        <v>8.1573885515820947</v>
      </c>
      <c r="AC113" s="54">
        <f>+'Ark1'!AC539</f>
        <v>1.283814192261306</v>
      </c>
      <c r="AD113" s="74">
        <f>+'Ark1'!AE539</f>
        <v>39.196953055554509</v>
      </c>
      <c r="AE113" s="159">
        <f t="shared" si="22"/>
        <v>1.1630434782608696</v>
      </c>
      <c r="AF113" s="45"/>
      <c r="AG113" s="4"/>
      <c r="AH113" s="57"/>
      <c r="AI113" s="5"/>
      <c r="AJ113" s="5"/>
      <c r="AK113" s="5"/>
    </row>
    <row r="114" spans="1:37" ht="15.6">
      <c r="A114" s="45"/>
      <c r="B114" s="52">
        <f>+'Ark1'!C540</f>
        <v>2018</v>
      </c>
      <c r="C114" s="52">
        <f>+'Ark1'!L540</f>
        <v>5</v>
      </c>
      <c r="D114" s="65" t="s">
        <v>401</v>
      </c>
      <c r="E114" s="52">
        <f>+'Ark1'!Q540</f>
        <v>232</v>
      </c>
      <c r="F114" s="52">
        <f>+'Ark1'!R540</f>
        <v>274</v>
      </c>
      <c r="G114" s="181">
        <f>+'Ark1'!AG540</f>
        <v>4.3910256410256405</v>
      </c>
      <c r="H114" s="181">
        <f t="shared" si="17"/>
        <v>-1.0067856574067768</v>
      </c>
      <c r="I114" s="181">
        <f>+'Ark1'!AH540</f>
        <v>2.9263129044761356</v>
      </c>
      <c r="J114" s="181"/>
      <c r="K114" s="329"/>
      <c r="L114" s="329"/>
      <c r="M114" s="159">
        <f>+'Ark1'!U540</f>
        <v>27.89284671532846</v>
      </c>
      <c r="N114" s="181">
        <f t="shared" si="18"/>
        <v>1.0501069893010566</v>
      </c>
      <c r="O114" s="181"/>
      <c r="P114" s="329"/>
      <c r="Q114" s="329"/>
      <c r="R114" s="339"/>
      <c r="S114" s="339"/>
      <c r="T114" s="54">
        <f>+'Ark1'!T540</f>
        <v>5.2919708029197077</v>
      </c>
      <c r="U114" s="329">
        <f t="shared" si="19"/>
        <v>-0.13268673132686803</v>
      </c>
      <c r="V114" s="159">
        <f>+'Ark1'!W540</f>
        <v>2.1897810218978111</v>
      </c>
      <c r="W114" s="97"/>
      <c r="X114" s="74">
        <f>+'Ark1'!X540</f>
        <v>91.240875912408768</v>
      </c>
      <c r="Y114" s="74">
        <f>+'Ark1'!Y540</f>
        <v>67.518248175182492</v>
      </c>
      <c r="Z114" s="74">
        <f>+'Ark1'!Z540</f>
        <v>22.262773722627735</v>
      </c>
      <c r="AA114" s="71"/>
      <c r="AB114" s="159">
        <f>+'Ark1'!AA540</f>
        <v>8.6133966653806411</v>
      </c>
      <c r="AC114" s="54">
        <f>+'Ark1'!AC540</f>
        <v>1.3326916068076535</v>
      </c>
      <c r="AD114" s="74">
        <f>+'Ark1'!AE540</f>
        <v>17.825066539871013</v>
      </c>
      <c r="AE114" s="159">
        <f t="shared" si="22"/>
        <v>1.1810344827586208</v>
      </c>
      <c r="AF114" s="45"/>
      <c r="AG114" s="13"/>
      <c r="AH114" s="57"/>
    </row>
    <row r="115" spans="1:37" ht="15.6">
      <c r="A115" s="45"/>
      <c r="B115" s="52">
        <f>+'Ark1'!C541</f>
        <v>2018</v>
      </c>
      <c r="C115" s="52">
        <f>+'Ark1'!L541</f>
        <v>6</v>
      </c>
      <c r="D115" s="65" t="s">
        <v>32</v>
      </c>
      <c r="E115" s="52">
        <f>+'Ark1'!Q541</f>
        <v>526</v>
      </c>
      <c r="F115" s="52">
        <f>+'Ark1'!R541</f>
        <v>614</v>
      </c>
      <c r="G115" s="181">
        <f>+'Ark1'!AG541</f>
        <v>9.8397435897435912</v>
      </c>
      <c r="H115" s="181">
        <f t="shared" si="17"/>
        <v>0.77437831319818962</v>
      </c>
      <c r="I115" s="181">
        <f>+'Ark1'!AH541</f>
        <v>6.9922224105630066</v>
      </c>
      <c r="J115" s="181"/>
      <c r="K115" s="329"/>
      <c r="L115" s="329"/>
      <c r="M115" s="159">
        <f>+'Ark1'!U541</f>
        <v>29.741954397394135</v>
      </c>
      <c r="N115" s="181">
        <f t="shared" si="18"/>
        <v>-0.2728906270757534</v>
      </c>
      <c r="O115" s="181"/>
      <c r="P115" s="329"/>
      <c r="Q115" s="329"/>
      <c r="R115" s="339"/>
      <c r="S115" s="339"/>
      <c r="T115" s="54">
        <f>+'Ark1'!T541</f>
        <v>6.1319218241042348</v>
      </c>
      <c r="U115" s="329">
        <f t="shared" si="19"/>
        <v>7.3194254773075507E-2</v>
      </c>
      <c r="V115" s="159">
        <f>+'Ark1'!W541</f>
        <v>9.4462540716612349</v>
      </c>
      <c r="W115" s="97"/>
      <c r="X115" s="74">
        <f>+'Ark1'!X541</f>
        <v>94.625407166123765</v>
      </c>
      <c r="Y115" s="74">
        <f>+'Ark1'!Y541</f>
        <v>73.941368078175927</v>
      </c>
      <c r="Z115" s="74">
        <f>+'Ark1'!Z541</f>
        <v>27.524429967426705</v>
      </c>
      <c r="AA115" s="71"/>
      <c r="AB115" s="159">
        <f>+'Ark1'!AA541</f>
        <v>8.8761783687802751</v>
      </c>
      <c r="AC115" s="54">
        <f>+'Ark1'!AC541</f>
        <v>1.8031434424412325</v>
      </c>
      <c r="AD115" s="74">
        <f>+'Ark1'!AE541</f>
        <v>24.648325902590368</v>
      </c>
      <c r="AE115" s="159">
        <f t="shared" si="22"/>
        <v>1.167300380228137</v>
      </c>
      <c r="AF115" s="45"/>
      <c r="AG115" s="5"/>
      <c r="AH115" s="57"/>
      <c r="AI115" s="5"/>
      <c r="AK115" s="5"/>
    </row>
    <row r="116" spans="1:37" ht="15.6">
      <c r="A116" s="45"/>
      <c r="B116" s="52">
        <f>+'Ark1'!C542</f>
        <v>2018</v>
      </c>
      <c r="C116" s="52">
        <f>+'Ark1'!L542</f>
        <v>7</v>
      </c>
      <c r="D116" s="65" t="s">
        <v>33</v>
      </c>
      <c r="E116" s="52">
        <f>+'Ark1'!Q542</f>
        <v>790</v>
      </c>
      <c r="F116" s="52">
        <f>+'Ark1'!R542</f>
        <v>918</v>
      </c>
      <c r="G116" s="181">
        <f>+'Ark1'!AG542</f>
        <v>14.711538461538458</v>
      </c>
      <c r="H116" s="181">
        <f t="shared" si="17"/>
        <v>-0.16571678838759674</v>
      </c>
      <c r="I116" s="181">
        <f>+'Ark1'!AH542</f>
        <v>12.19908395927075</v>
      </c>
      <c r="J116" s="181"/>
      <c r="K116" s="329"/>
      <c r="L116" s="329"/>
      <c r="M116" s="159">
        <f>+'Ark1'!U542</f>
        <v>34.706209150326778</v>
      </c>
      <c r="N116" s="181">
        <f t="shared" si="18"/>
        <v>1.2045192894918202</v>
      </c>
      <c r="O116" s="181"/>
      <c r="P116" s="329"/>
      <c r="Q116" s="329"/>
      <c r="R116" s="339"/>
      <c r="S116" s="339"/>
      <c r="T116" s="54">
        <f>+'Ark1'!T542</f>
        <v>6.6840958605664484</v>
      </c>
      <c r="U116" s="329">
        <f t="shared" si="19"/>
        <v>0.12842985659030504</v>
      </c>
      <c r="V116" s="159">
        <f>+'Ark1'!W542</f>
        <v>11.546840958605664</v>
      </c>
      <c r="W116" s="97"/>
      <c r="X116" s="74">
        <f>+'Ark1'!X542</f>
        <v>98.80174291938998</v>
      </c>
      <c r="Y116" s="74">
        <f>+'Ark1'!Y542</f>
        <v>88.997821350762521</v>
      </c>
      <c r="Z116" s="74">
        <f>+'Ark1'!Z542</f>
        <v>49.346405228758158</v>
      </c>
      <c r="AA116" s="71"/>
      <c r="AB116" s="159">
        <f>+'Ark1'!AA542</f>
        <v>8.9660524978479987</v>
      </c>
      <c r="AC116" s="54">
        <f>+'Ark1'!AC542</f>
        <v>1.7023589296770762</v>
      </c>
      <c r="AD116" s="74">
        <f>+'Ark1'!AE542</f>
        <v>17.599123990836706</v>
      </c>
      <c r="AE116" s="159">
        <f t="shared" si="22"/>
        <v>1.1620253164556962</v>
      </c>
      <c r="AF116" s="45"/>
      <c r="AG116" s="13"/>
      <c r="AH116" s="57"/>
    </row>
    <row r="117" spans="1:37" ht="15.6">
      <c r="A117" s="45"/>
      <c r="B117" s="52">
        <f>+'Ark1'!C543</f>
        <v>2018</v>
      </c>
      <c r="C117" s="52">
        <f>+'Ark1'!L543</f>
        <v>8</v>
      </c>
      <c r="D117" s="65" t="s">
        <v>34</v>
      </c>
      <c r="E117" s="52">
        <f>+'Ark1'!Q543</f>
        <v>1068</v>
      </c>
      <c r="F117" s="52">
        <f>+'Ark1'!R543</f>
        <v>1286</v>
      </c>
      <c r="G117" s="181">
        <f>+'Ark1'!AG543</f>
        <v>20.608974358974365</v>
      </c>
      <c r="H117" s="181">
        <f t="shared" si="17"/>
        <v>0.42263895524766326</v>
      </c>
      <c r="I117" s="181">
        <f>+'Ark1'!AH543</f>
        <v>19.473762663274652</v>
      </c>
      <c r="J117" s="181"/>
      <c r="K117" s="329"/>
      <c r="L117" s="329"/>
      <c r="M117" s="159">
        <f>+'Ark1'!U543</f>
        <v>39.548639191290867</v>
      </c>
      <c r="N117" s="181">
        <f t="shared" si="18"/>
        <v>1.4121556748073161</v>
      </c>
      <c r="O117" s="181"/>
      <c r="P117" s="329"/>
      <c r="Q117" s="329"/>
      <c r="R117" s="339"/>
      <c r="S117" s="339"/>
      <c r="T117" s="54">
        <f>+'Ark1'!T543</f>
        <v>7.2900466562986015</v>
      </c>
      <c r="U117" s="329">
        <f t="shared" si="19"/>
        <v>0.13253749878944543</v>
      </c>
      <c r="V117" s="159">
        <f>+'Ark1'!W543</f>
        <v>20.995334370139968</v>
      </c>
      <c r="W117" s="97"/>
      <c r="X117" s="74">
        <f>+'Ark1'!X543</f>
        <v>99.68895800933123</v>
      </c>
      <c r="Y117" s="74">
        <f>+'Ark1'!Y543</f>
        <v>96.034214618973564</v>
      </c>
      <c r="Z117" s="74">
        <f>+'Ark1'!Z543</f>
        <v>69.595645412130636</v>
      </c>
      <c r="AA117" s="71"/>
      <c r="AB117" s="159">
        <f>+'Ark1'!AA543</f>
        <v>8.3104578254118344</v>
      </c>
      <c r="AC117" s="54">
        <f>+'Ark1'!AC543</f>
        <v>1.735820716333911</v>
      </c>
      <c r="AD117" s="74">
        <f>+'Ark1'!AE543</f>
        <v>2.9049285108089591</v>
      </c>
      <c r="AE117" s="159">
        <f t="shared" si="22"/>
        <v>1.2041198501872659</v>
      </c>
      <c r="AF117" s="45"/>
      <c r="AG117" s="13"/>
      <c r="AH117" s="57"/>
    </row>
    <row r="118" spans="1:37" ht="15.6">
      <c r="A118" s="45"/>
      <c r="B118" s="52">
        <f>+'Ark1'!C544</f>
        <v>2018</v>
      </c>
      <c r="C118" s="52">
        <f>+'Ark1'!L544</f>
        <v>9</v>
      </c>
      <c r="D118" s="65" t="s">
        <v>35</v>
      </c>
      <c r="E118" s="52">
        <f>+'Ark1'!Q544</f>
        <v>1175</v>
      </c>
      <c r="F118" s="52">
        <f>+'Ark1'!R544</f>
        <v>1460</v>
      </c>
      <c r="G118" s="181">
        <f>+'Ark1'!AG544</f>
        <v>23.397435897435901</v>
      </c>
      <c r="H118" s="181">
        <f t="shared" si="17"/>
        <v>1.599151366232114</v>
      </c>
      <c r="I118" s="181">
        <f>+'Ark1'!AH544</f>
        <v>25.939897831145043</v>
      </c>
      <c r="J118" s="181"/>
      <c r="K118" s="329"/>
      <c r="L118" s="329"/>
      <c r="M118" s="159">
        <f>+'Ark1'!U544</f>
        <v>46.402143835616407</v>
      </c>
      <c r="N118" s="181">
        <f t="shared" si="18"/>
        <v>0.63111262801804457</v>
      </c>
      <c r="O118" s="181"/>
      <c r="P118" s="329"/>
      <c r="Q118" s="329"/>
      <c r="R118" s="339"/>
      <c r="S118" s="339"/>
      <c r="T118" s="54">
        <f>+'Ark1'!T544</f>
        <v>7.6034246575342479</v>
      </c>
      <c r="U118" s="329">
        <f t="shared" si="19"/>
        <v>0.15837716771063803</v>
      </c>
      <c r="V118" s="159">
        <f>+'Ark1'!W544</f>
        <v>28.150684931506845</v>
      </c>
      <c r="W118" s="97"/>
      <c r="X118" s="74">
        <f>+'Ark1'!X544</f>
        <v>100</v>
      </c>
      <c r="Y118" s="74">
        <f>+'Ark1'!Y544</f>
        <v>99.589041095890394</v>
      </c>
      <c r="Z118" s="74">
        <f>+'Ark1'!Z544</f>
        <v>89.931506849315056</v>
      </c>
      <c r="AA118" s="71"/>
      <c r="AB118" s="159">
        <f>+'Ark1'!AA544</f>
        <v>8.714129252148318</v>
      </c>
      <c r="AC118" s="54">
        <f>+'Ark1'!AC544</f>
        <v>1.9450292945486127</v>
      </c>
      <c r="AD118" s="74">
        <f>+'Ark1'!AE544</f>
        <v>31.481400283364575</v>
      </c>
      <c r="AE118" s="159">
        <f t="shared" si="22"/>
        <v>1.2425531914893617</v>
      </c>
      <c r="AF118" s="45"/>
      <c r="AG118" s="13"/>
      <c r="AH118" s="57"/>
    </row>
    <row r="119" spans="1:37" ht="15.6">
      <c r="A119" s="45"/>
      <c r="B119" s="52">
        <f>+'Ark1'!C545</f>
        <v>2018</v>
      </c>
      <c r="C119" s="52">
        <f>+'Ark1'!L545</f>
        <v>10</v>
      </c>
      <c r="D119" s="65" t="s">
        <v>36</v>
      </c>
      <c r="E119" s="52">
        <f>+'Ark1'!Q545</f>
        <v>563</v>
      </c>
      <c r="F119" s="52">
        <f>+'Ark1'!R545</f>
        <v>671</v>
      </c>
      <c r="G119" s="181">
        <f>+'Ark1'!AG545</f>
        <v>10.753205128205126</v>
      </c>
      <c r="H119" s="181">
        <f t="shared" si="17"/>
        <v>-0.45649614360794466</v>
      </c>
      <c r="I119" s="181">
        <f>+'Ark1'!AH545</f>
        <v>13.00895613390853</v>
      </c>
      <c r="J119" s="181"/>
      <c r="K119" s="329"/>
      <c r="L119" s="329"/>
      <c r="M119" s="159">
        <f>+'Ark1'!U545</f>
        <v>50.634038748137101</v>
      </c>
      <c r="N119" s="181">
        <f t="shared" si="18"/>
        <v>0.66913109642201363</v>
      </c>
      <c r="O119" s="181"/>
      <c r="P119" s="329"/>
      <c r="Q119" s="329"/>
      <c r="R119" s="339"/>
      <c r="S119" s="339"/>
      <c r="T119" s="54">
        <f>+'Ark1'!T545</f>
        <v>7.867362146050672</v>
      </c>
      <c r="U119" s="329">
        <f t="shared" si="19"/>
        <v>0.20905080040423396</v>
      </c>
      <c r="V119" s="159">
        <f>+'Ark1'!W545</f>
        <v>31.445603576751129</v>
      </c>
      <c r="W119" s="97"/>
      <c r="X119" s="74">
        <f>+'Ark1'!X545</f>
        <v>100</v>
      </c>
      <c r="Y119" s="74">
        <f>+'Ark1'!Y545</f>
        <v>100</v>
      </c>
      <c r="Z119" s="74">
        <f>+'Ark1'!Z545</f>
        <v>95.380029806259301</v>
      </c>
      <c r="AA119" s="71"/>
      <c r="AB119" s="159">
        <f>+'Ark1'!AA545</f>
        <v>8.7531806571657516</v>
      </c>
      <c r="AC119" s="54">
        <f>+'Ark1'!AC545</f>
        <v>1.8413997263787567</v>
      </c>
      <c r="AD119" s="74">
        <f>+'Ark1'!AE545</f>
        <v>42.607616645393954</v>
      </c>
      <c r="AE119" s="159">
        <f t="shared" si="22"/>
        <v>1.191829484902309</v>
      </c>
      <c r="AF119" s="45"/>
      <c r="AG119" s="13"/>
      <c r="AH119" s="57"/>
    </row>
    <row r="120" spans="1:37" ht="15.6">
      <c r="A120" s="45"/>
      <c r="B120" s="52">
        <f>+'Ark1'!C546</f>
        <v>2018</v>
      </c>
      <c r="C120" s="52">
        <f>+'Ark1'!L546</f>
        <v>11</v>
      </c>
      <c r="D120" s="65" t="s">
        <v>37</v>
      </c>
      <c r="E120" s="52">
        <f>+'Ark1'!Q546</f>
        <v>468</v>
      </c>
      <c r="F120" s="52">
        <f>+'Ark1'!R546</f>
        <v>527</v>
      </c>
      <c r="G120" s="181">
        <f>+'Ark1'!AG546</f>
        <v>8.4455128205128194</v>
      </c>
      <c r="H120" s="181">
        <f t="shared" si="17"/>
        <v>-0.35365902213728262</v>
      </c>
      <c r="I120" s="181">
        <f>+'Ark1'!AH546</f>
        <v>10.933412199068648</v>
      </c>
      <c r="J120" s="181"/>
      <c r="K120" s="329"/>
      <c r="L120" s="329"/>
      <c r="M120" s="159">
        <f>+'Ark1'!U546</f>
        <v>54.183586337760929</v>
      </c>
      <c r="N120" s="181">
        <f t="shared" si="18"/>
        <v>0.7412333965844411</v>
      </c>
      <c r="O120" s="181"/>
      <c r="P120" s="329"/>
      <c r="Q120" s="329"/>
      <c r="R120" s="339"/>
      <c r="S120" s="339"/>
      <c r="T120" s="54">
        <f>+'Ark1'!T546</f>
        <v>8.3036053130929783</v>
      </c>
      <c r="U120" s="329">
        <f t="shared" si="19"/>
        <v>0.19604228788289646</v>
      </c>
      <c r="V120" s="159">
        <f>+'Ark1'!W546</f>
        <v>40.227703984819748</v>
      </c>
      <c r="W120" s="97"/>
      <c r="X120" s="74">
        <f>+'Ark1'!X546</f>
        <v>100</v>
      </c>
      <c r="Y120" s="74">
        <f>+'Ark1'!Y546</f>
        <v>100</v>
      </c>
      <c r="Z120" s="74">
        <f>+'Ark1'!Z546</f>
        <v>98.292220113851997</v>
      </c>
      <c r="AA120" s="71"/>
      <c r="AB120" s="159">
        <f>+'Ark1'!AA546</f>
        <v>8.1041371965094253</v>
      </c>
      <c r="AC120" s="54">
        <f>+'Ark1'!AC546</f>
        <v>1.9351061878032048</v>
      </c>
      <c r="AD120" s="74">
        <f>+'Ark1'!AE546</f>
        <v>46.612334163905558</v>
      </c>
      <c r="AE120" s="159">
        <f t="shared" si="22"/>
        <v>1.1260683760683761</v>
      </c>
      <c r="AF120" s="45"/>
      <c r="AG120" s="13"/>
      <c r="AH120" s="57"/>
    </row>
    <row r="121" spans="1:37" ht="15.6">
      <c r="A121" s="45"/>
      <c r="B121" s="52">
        <f>+'Ark1'!C547</f>
        <v>2018</v>
      </c>
      <c r="C121" s="52">
        <f>+'Ark1'!L547</f>
        <v>12</v>
      </c>
      <c r="D121" s="65" t="s">
        <v>38</v>
      </c>
      <c r="E121" s="52">
        <f>+'Ark1'!Q547</f>
        <v>192</v>
      </c>
      <c r="F121" s="52">
        <f>+'Ark1'!R547</f>
        <v>205</v>
      </c>
      <c r="G121" s="181">
        <f>+'Ark1'!AG547</f>
        <v>3.2852564102564106</v>
      </c>
      <c r="H121" s="181">
        <f t="shared" si="17"/>
        <v>-0.2196238026983357</v>
      </c>
      <c r="I121" s="181">
        <f>+'Ark1'!AH547</f>
        <v>4.4970316416217031</v>
      </c>
      <c r="J121" s="181"/>
      <c r="K121" s="329"/>
      <c r="L121" s="329"/>
      <c r="M121" s="159">
        <f>+'Ark1'!U547</f>
        <v>57.292097560975606</v>
      </c>
      <c r="N121" s="181">
        <f t="shared" si="18"/>
        <v>-0.28132016054341591</v>
      </c>
      <c r="O121" s="181"/>
      <c r="P121" s="329"/>
      <c r="Q121" s="329"/>
      <c r="R121" s="339"/>
      <c r="S121" s="339"/>
      <c r="T121" s="54">
        <f>+'Ark1'!T547</f>
        <v>8.6585365853658516</v>
      </c>
      <c r="U121" s="329">
        <f t="shared" si="19"/>
        <v>0.1522074714418018</v>
      </c>
      <c r="V121" s="159">
        <f>+'Ark1'!W547</f>
        <v>47.317073170731717</v>
      </c>
      <c r="W121" s="97"/>
      <c r="X121" s="74">
        <f>+'Ark1'!X547</f>
        <v>100</v>
      </c>
      <c r="Y121" s="74">
        <f>+'Ark1'!Y547</f>
        <v>100</v>
      </c>
      <c r="Z121" s="74">
        <f>+'Ark1'!Z547</f>
        <v>99.024390243902431</v>
      </c>
      <c r="AA121" s="71"/>
      <c r="AB121" s="159">
        <f>+'Ark1'!AA547</f>
        <v>8.3290477885320566</v>
      </c>
      <c r="AC121" s="54">
        <f>+'Ark1'!AC547</f>
        <v>2.1437345587589922</v>
      </c>
      <c r="AD121" s="74">
        <f>+'Ark1'!AE547</f>
        <v>49.371146885917589</v>
      </c>
      <c r="AE121" s="159">
        <f t="shared" si="22"/>
        <v>1.0677083333333333</v>
      </c>
      <c r="AF121" s="45"/>
      <c r="AG121" s="13"/>
      <c r="AH121" s="57"/>
    </row>
    <row r="122" spans="1:37" ht="15.6">
      <c r="A122" s="45"/>
      <c r="B122" s="52">
        <f>+'Ark1'!C548</f>
        <v>2018</v>
      </c>
      <c r="C122" s="52">
        <f>+'Ark1'!L548</f>
        <v>13</v>
      </c>
      <c r="D122" s="65" t="s">
        <v>39</v>
      </c>
      <c r="E122" s="52">
        <f>+'Ark1'!Q548</f>
        <v>66</v>
      </c>
      <c r="F122" s="52">
        <f>+'Ark1'!R548</f>
        <v>69</v>
      </c>
      <c r="G122" s="181">
        <f>+'Ark1'!AG548</f>
        <v>1.1057692307692304</v>
      </c>
      <c r="H122" s="181">
        <f t="shared" si="17"/>
        <v>-9.2101221759607332E-2</v>
      </c>
      <c r="I122" s="181">
        <f>+'Ark1'!AH548</f>
        <v>1.5502875698286649</v>
      </c>
      <c r="J122" s="181"/>
      <c r="K122" s="329"/>
      <c r="L122" s="329"/>
      <c r="M122" s="159">
        <f>+'Ark1'!U548</f>
        <v>58.679420289855081</v>
      </c>
      <c r="N122" s="181">
        <f t="shared" si="18"/>
        <v>-0.86132045088570663</v>
      </c>
      <c r="O122" s="181"/>
      <c r="P122" s="329"/>
      <c r="Q122" s="329"/>
      <c r="R122" s="339"/>
      <c r="S122" s="339"/>
      <c r="T122" s="54">
        <f>+'Ark1'!T548</f>
        <v>7.9710144927536239</v>
      </c>
      <c r="U122" s="329">
        <f t="shared" si="19"/>
        <v>-0.28824476650563735</v>
      </c>
      <c r="V122" s="159">
        <f>+'Ark1'!W548</f>
        <v>42.028985507246389</v>
      </c>
      <c r="W122" s="97"/>
      <c r="X122" s="74">
        <f>+'Ark1'!X548</f>
        <v>100</v>
      </c>
      <c r="Y122" s="74">
        <f>+'Ark1'!Y548</f>
        <v>100</v>
      </c>
      <c r="Z122" s="74">
        <f>+'Ark1'!Z548</f>
        <v>98.550724637681157</v>
      </c>
      <c r="AA122" s="71"/>
      <c r="AB122" s="159">
        <f>+'Ark1'!AA548</f>
        <v>8.6037280231199507</v>
      </c>
      <c r="AC122" s="54">
        <f>+'Ark1'!AC548</f>
        <v>2.1194134715902111</v>
      </c>
      <c r="AD122" s="74">
        <f>+'Ark1'!AE548</f>
        <v>49.576879123104689</v>
      </c>
      <c r="AE122" s="159">
        <f t="shared" si="22"/>
        <v>1.0454545454545454</v>
      </c>
      <c r="AF122" s="45"/>
      <c r="AG122" s="13"/>
      <c r="AH122" s="57"/>
    </row>
    <row r="123" spans="1:37" ht="15.6">
      <c r="A123" s="45"/>
      <c r="B123" s="52">
        <f>+'Ark1'!C549</f>
        <v>2018</v>
      </c>
      <c r="C123" s="52">
        <f>+'Ark1'!L549</f>
        <v>14</v>
      </c>
      <c r="D123" s="65" t="s">
        <v>402</v>
      </c>
      <c r="E123" s="52">
        <f>+'Ark1'!Q549</f>
        <v>30</v>
      </c>
      <c r="F123" s="52">
        <f>+'Ark1'!R549</f>
        <v>30</v>
      </c>
      <c r="G123" s="181">
        <f>+'Ark1'!AG549</f>
        <v>0.48076923076923056</v>
      </c>
      <c r="H123" s="181">
        <f t="shared" si="17"/>
        <v>-8.1194685231952446E-2</v>
      </c>
      <c r="I123" s="181">
        <f>+'Ark1'!AH549</f>
        <v>0.71645778388994019</v>
      </c>
      <c r="J123" s="181"/>
      <c r="K123" s="329"/>
      <c r="L123" s="329"/>
      <c r="M123" s="159">
        <f>+'Ark1'!U549</f>
        <v>62.372333333333351</v>
      </c>
      <c r="N123" s="181">
        <f t="shared" si="18"/>
        <v>-0.93819298245610128</v>
      </c>
      <c r="O123" s="181"/>
      <c r="P123" s="329"/>
      <c r="Q123" s="329"/>
      <c r="R123" s="339"/>
      <c r="S123" s="339"/>
      <c r="T123" s="54">
        <f>+'Ark1'!T549</f>
        <v>8.4</v>
      </c>
      <c r="U123" s="329">
        <f t="shared" si="19"/>
        <v>-0.91578947368421026</v>
      </c>
      <c r="V123" s="159">
        <f>+'Ark1'!W549</f>
        <v>46.666666666666657</v>
      </c>
      <c r="W123" s="97"/>
      <c r="X123" s="74">
        <f>+'Ark1'!X549</f>
        <v>100</v>
      </c>
      <c r="Y123" s="74">
        <f>+'Ark1'!Y549</f>
        <v>100</v>
      </c>
      <c r="Z123" s="74">
        <f>+'Ark1'!Z549</f>
        <v>100</v>
      </c>
      <c r="AA123" s="71"/>
      <c r="AB123" s="159">
        <f>+'Ark1'!AA549</f>
        <v>7.1862274216416999</v>
      </c>
      <c r="AC123" s="54">
        <f>+'Ark1'!AC549</f>
        <v>1.7813852287849841</v>
      </c>
      <c r="AD123" s="74">
        <f>+'Ark1'!AE549</f>
        <v>32.582794348210506</v>
      </c>
      <c r="AE123" s="159">
        <f t="shared" si="22"/>
        <v>1</v>
      </c>
      <c r="AF123" s="45"/>
      <c r="AG123" s="13"/>
      <c r="AH123" s="57"/>
    </row>
    <row r="124" spans="1:37" ht="15.6">
      <c r="A124" s="45"/>
      <c r="B124" s="52">
        <f>+'Ark1'!C550</f>
        <v>2018</v>
      </c>
      <c r="C124" s="52">
        <f>+'Ark1'!L550</f>
        <v>15</v>
      </c>
      <c r="D124" s="65" t="s">
        <v>40</v>
      </c>
      <c r="E124" s="52">
        <f>+'Ark1'!Q550</f>
        <v>1</v>
      </c>
      <c r="F124" s="52">
        <f>+'Ark1'!R550</f>
        <v>1</v>
      </c>
      <c r="G124" s="181">
        <f>+'Ark1'!AG550</f>
        <v>1.6025641025641024E-2</v>
      </c>
      <c r="H124" s="181">
        <f t="shared" si="17"/>
        <v>-2.8339931290241857E-2</v>
      </c>
      <c r="I124" s="181">
        <f>+'Ark1'!AH550</f>
        <v>2.4581726794323421E-2</v>
      </c>
      <c r="J124" s="181"/>
      <c r="K124" s="329"/>
      <c r="L124" s="329"/>
      <c r="M124" s="159">
        <f>+'Ark1'!U550</f>
        <v>64.2</v>
      </c>
      <c r="N124" s="181">
        <f t="shared" si="18"/>
        <v>6.1666666666666501</v>
      </c>
      <c r="O124" s="181"/>
      <c r="P124" s="329"/>
      <c r="Q124" s="329"/>
      <c r="R124" s="339"/>
      <c r="S124" s="339"/>
      <c r="T124" s="54">
        <f>+'Ark1'!T550</f>
        <v>10</v>
      </c>
      <c r="U124" s="329">
        <f t="shared" si="19"/>
        <v>3.666666666666667</v>
      </c>
      <c r="V124" s="159">
        <f>+'Ark1'!W550</f>
        <v>100</v>
      </c>
      <c r="W124" s="97"/>
      <c r="X124" s="74">
        <f>+'Ark1'!X550</f>
        <v>100</v>
      </c>
      <c r="Y124" s="74">
        <f>+'Ark1'!Y550</f>
        <v>100</v>
      </c>
      <c r="Z124" s="74">
        <f>+'Ark1'!Z550</f>
        <v>100</v>
      </c>
      <c r="AA124" s="71"/>
      <c r="AB124" s="159">
        <f>+'Ark1'!AA550</f>
        <v>0</v>
      </c>
      <c r="AC124" s="54">
        <f>+'Ark1'!AC550</f>
        <v>0</v>
      </c>
      <c r="AD124" s="74">
        <f>+'Ark1'!AE550</f>
        <v>0</v>
      </c>
      <c r="AE124" s="159">
        <f t="shared" si="22"/>
        <v>1</v>
      </c>
      <c r="AF124" s="45"/>
      <c r="AG124" s="13"/>
      <c r="AH124" s="57"/>
    </row>
    <row r="125" spans="1:37" ht="15.6">
      <c r="A125" s="45"/>
      <c r="B125">
        <f>+'Ark1'!C551</f>
        <v>2017</v>
      </c>
      <c r="C125">
        <f>+'Ark1'!L551</f>
        <v>1</v>
      </c>
      <c r="D125" s="3" t="str">
        <f t="shared" ref="D125" si="23">+D110</f>
        <v>P-</v>
      </c>
      <c r="E125">
        <f>+'Ark1'!Q551</f>
        <v>10</v>
      </c>
      <c r="F125">
        <f>+'Ark1'!R551</f>
        <v>10</v>
      </c>
      <c r="G125" s="199">
        <f>+'Ark1'!AG551</f>
        <v>0.14788524105294298</v>
      </c>
      <c r="H125" s="199">
        <f t="shared" si="17"/>
        <v>6.110479557998956E-2</v>
      </c>
      <c r="I125" s="199">
        <f>+'Ark1'!AH551</f>
        <v>7.4908389307646303E-2</v>
      </c>
      <c r="J125" s="199"/>
      <c r="K125" s="328"/>
      <c r="L125" s="328"/>
      <c r="M125" s="93">
        <f>+'Ark1'!U551</f>
        <v>20.81</v>
      </c>
      <c r="N125" s="199">
        <f t="shared" si="18"/>
        <v>-4.1566666666666734</v>
      </c>
      <c r="O125" s="199"/>
      <c r="P125" s="328"/>
      <c r="Q125" s="328"/>
      <c r="R125" s="338"/>
      <c r="S125" s="338"/>
      <c r="T125" s="1">
        <f>+'Ark1'!T551</f>
        <v>2.4</v>
      </c>
      <c r="U125" s="328">
        <f t="shared" si="19"/>
        <v>-0.26666666666666616</v>
      </c>
      <c r="V125" s="93">
        <f>+'Ark1'!W551</f>
        <v>0</v>
      </c>
      <c r="W125" s="97"/>
      <c r="X125" s="11">
        <f>+'Ark1'!X551</f>
        <v>100</v>
      </c>
      <c r="Y125" s="11">
        <f>+'Ark1'!Y551</f>
        <v>30</v>
      </c>
      <c r="Z125" s="11">
        <f>+'Ark1'!Z551</f>
        <v>0</v>
      </c>
      <c r="AA125" s="71"/>
      <c r="AB125" s="93">
        <f>+'Ark1'!AA551</f>
        <v>3.468847070713851</v>
      </c>
      <c r="AC125" s="1">
        <f>+'Ark1'!AC551</f>
        <v>1.019803902718557</v>
      </c>
      <c r="AD125" s="11">
        <f>+'Ark1'!AE551</f>
        <v>36.918271008955323</v>
      </c>
      <c r="AE125" s="93">
        <f t="shared" si="22"/>
        <v>1</v>
      </c>
      <c r="AF125" s="45"/>
      <c r="AG125" s="13"/>
      <c r="AH125" s="57"/>
    </row>
    <row r="126" spans="1:37" ht="15.6">
      <c r="A126" s="45"/>
      <c r="B126">
        <f>+'Ark1'!C552</f>
        <v>2017</v>
      </c>
      <c r="C126">
        <f>+'Ark1'!L552</f>
        <v>2</v>
      </c>
      <c r="D126" s="3" t="str">
        <f t="shared" si="21"/>
        <v>P</v>
      </c>
      <c r="E126">
        <f>+'Ark1'!Q552</f>
        <v>26</v>
      </c>
      <c r="F126">
        <f>+'Ark1'!R552</f>
        <v>31</v>
      </c>
      <c r="G126" s="199">
        <f>+'Ark1'!AG552</f>
        <v>0.45844424726412303</v>
      </c>
      <c r="H126" s="199">
        <f t="shared" si="17"/>
        <v>6.7932242635832529E-2</v>
      </c>
      <c r="I126" s="199">
        <f>+'Ark1'!AH552</f>
        <v>0.24851875049494968</v>
      </c>
      <c r="J126" s="199"/>
      <c r="K126" s="328"/>
      <c r="L126" s="328"/>
      <c r="M126" s="93">
        <f>+'Ark1'!U552</f>
        <v>22.27096774193549</v>
      </c>
      <c r="N126" s="199">
        <f t="shared" si="18"/>
        <v>-4.0512544802867296</v>
      </c>
      <c r="O126" s="199"/>
      <c r="P126" s="328"/>
      <c r="Q126" s="328"/>
      <c r="R126" s="338"/>
      <c r="S126" s="338"/>
      <c r="T126" s="1">
        <f>+'Ark1'!T552</f>
        <v>3.5806451612903221</v>
      </c>
      <c r="U126" s="328">
        <f t="shared" si="19"/>
        <v>0.58064516129032206</v>
      </c>
      <c r="V126" s="93">
        <f>+'Ark1'!W552</f>
        <v>0</v>
      </c>
      <c r="W126" s="97"/>
      <c r="X126" s="11">
        <f>+'Ark1'!X552</f>
        <v>74.193548387096783</v>
      </c>
      <c r="Y126" s="11">
        <f>+'Ark1'!Y552</f>
        <v>38.709677419354847</v>
      </c>
      <c r="Z126" s="11">
        <f>+'Ark1'!Z552</f>
        <v>9.6774193548387117</v>
      </c>
      <c r="AA126" s="71"/>
      <c r="AB126" s="93">
        <f>+'Ark1'!AA552</f>
        <v>7.6959643193956513</v>
      </c>
      <c r="AC126" s="1">
        <f>+'Ark1'!AC552</f>
        <v>1.1577005448339592</v>
      </c>
      <c r="AD126" s="11">
        <f>+'Ark1'!AE552</f>
        <v>37.336430519343743</v>
      </c>
      <c r="AE126" s="93">
        <f t="shared" si="22"/>
        <v>1.1923076923076923</v>
      </c>
      <c r="AF126" s="45"/>
      <c r="AG126" s="13"/>
      <c r="AH126" s="57"/>
    </row>
    <row r="127" spans="1:37" ht="15.6">
      <c r="A127" s="45"/>
      <c r="B127">
        <f>+'Ark1'!C553</f>
        <v>2017</v>
      </c>
      <c r="C127">
        <f>+'Ark1'!L553</f>
        <v>3</v>
      </c>
      <c r="D127" s="3" t="str">
        <f t="shared" si="21"/>
        <v>P+</v>
      </c>
      <c r="E127">
        <f>+'Ark1'!Q553</f>
        <v>50</v>
      </c>
      <c r="F127">
        <f>+'Ark1'!R553</f>
        <v>54</v>
      </c>
      <c r="G127" s="199">
        <f>+'Ark1'!AG553</f>
        <v>0.79858030168589189</v>
      </c>
      <c r="H127" s="199">
        <f t="shared" si="17"/>
        <v>0.20558059095404346</v>
      </c>
      <c r="I127" s="199">
        <f>+'Ark1'!AH553</f>
        <v>0.48944227266509693</v>
      </c>
      <c r="J127" s="199"/>
      <c r="K127" s="328"/>
      <c r="L127" s="328"/>
      <c r="M127" s="93">
        <f>+'Ark1'!U553</f>
        <v>25.17962962962963</v>
      </c>
      <c r="N127" s="199">
        <f t="shared" si="18"/>
        <v>4.0406052393857337</v>
      </c>
      <c r="O127" s="199"/>
      <c r="P127" s="328"/>
      <c r="Q127" s="328"/>
      <c r="R127" s="338"/>
      <c r="S127" s="338"/>
      <c r="T127" s="1">
        <f>+'Ark1'!T553</f>
        <v>4.1296296296296306</v>
      </c>
      <c r="U127" s="328">
        <f t="shared" si="19"/>
        <v>0.30036133694670353</v>
      </c>
      <c r="V127" s="93">
        <f>+'Ark1'!W553</f>
        <v>0</v>
      </c>
      <c r="W127" s="97"/>
      <c r="X127" s="11">
        <f>+'Ark1'!X553</f>
        <v>90.740740740740762</v>
      </c>
      <c r="Y127" s="11">
        <f>+'Ark1'!Y553</f>
        <v>59.259259259259267</v>
      </c>
      <c r="Z127" s="11">
        <f>+'Ark1'!Z553</f>
        <v>12.962962962962964</v>
      </c>
      <c r="AA127" s="71"/>
      <c r="AB127" s="93">
        <f>+'Ark1'!AA553</f>
        <v>7.4735429554709985</v>
      </c>
      <c r="AC127" s="1">
        <f>+'Ark1'!AC553</f>
        <v>1.4407597827933278</v>
      </c>
      <c r="AD127" s="11">
        <f>+'Ark1'!AE553</f>
        <v>43.347301474438943</v>
      </c>
      <c r="AE127" s="93">
        <f t="shared" si="22"/>
        <v>1.08</v>
      </c>
      <c r="AF127" s="45"/>
      <c r="AG127" s="13"/>
      <c r="AH127" s="57"/>
    </row>
    <row r="128" spans="1:37" ht="15.6">
      <c r="A128" s="45"/>
      <c r="B128">
        <f>+'Ark1'!C554</f>
        <v>2017</v>
      </c>
      <c r="C128">
        <f>+'Ark1'!L554</f>
        <v>4</v>
      </c>
      <c r="D128" s="3" t="str">
        <f t="shared" si="21"/>
        <v>O-</v>
      </c>
      <c r="E128">
        <f>+'Ark1'!Q554</f>
        <v>117</v>
      </c>
      <c r="F128">
        <f>+'Ark1'!R554</f>
        <v>132</v>
      </c>
      <c r="G128" s="199">
        <f>+'Ark1'!AG554</f>
        <v>1.9520851818988465</v>
      </c>
      <c r="H128" s="199">
        <f t="shared" si="17"/>
        <v>0.54913464675276558</v>
      </c>
      <c r="I128" s="199">
        <f>+'Ark1'!AH554</f>
        <v>1.2261794201709104</v>
      </c>
      <c r="J128" s="199"/>
      <c r="K128" s="328"/>
      <c r="L128" s="328"/>
      <c r="M128" s="93">
        <f>+'Ark1'!U554</f>
        <v>25.806060606060605</v>
      </c>
      <c r="N128" s="199">
        <f t="shared" si="18"/>
        <v>1.4988441112152451</v>
      </c>
      <c r="O128" s="199"/>
      <c r="P128" s="328"/>
      <c r="Q128" s="328"/>
      <c r="R128" s="338"/>
      <c r="S128" s="338"/>
      <c r="T128" s="1">
        <f>+'Ark1'!T554</f>
        <v>4.6515151515151514</v>
      </c>
      <c r="U128" s="328">
        <f t="shared" si="19"/>
        <v>0.55873164636051253</v>
      </c>
      <c r="V128" s="93">
        <f>+'Ark1'!W554</f>
        <v>0.75757575757575757</v>
      </c>
      <c r="W128" s="97"/>
      <c r="X128" s="11">
        <f>+'Ark1'!X554</f>
        <v>87.121212121212125</v>
      </c>
      <c r="Y128" s="11">
        <f>+'Ark1'!Y554</f>
        <v>60.606060606060609</v>
      </c>
      <c r="Z128" s="11">
        <f>+'Ark1'!Z554</f>
        <v>14.393939393939396</v>
      </c>
      <c r="AA128" s="71"/>
      <c r="AB128" s="93">
        <f>+'Ark1'!AA554</f>
        <v>8.1524653045432398</v>
      </c>
      <c r="AC128" s="1">
        <f>+'Ark1'!AC554</f>
        <v>1.4141323953536362</v>
      </c>
      <c r="AD128" s="11">
        <f>+'Ark1'!AE554</f>
        <v>17.412380439016076</v>
      </c>
      <c r="AE128" s="93">
        <f t="shared" si="22"/>
        <v>1.1282051282051282</v>
      </c>
      <c r="AF128" s="45"/>
      <c r="AG128" s="13"/>
      <c r="AH128" s="57"/>
    </row>
    <row r="129" spans="1:34" ht="15.6">
      <c r="A129" s="45"/>
      <c r="B129">
        <f>+'Ark1'!C555</f>
        <v>2017</v>
      </c>
      <c r="C129">
        <f>+'Ark1'!L555</f>
        <v>5</v>
      </c>
      <c r="D129" s="3" t="str">
        <f t="shared" ref="D129:D192" si="24">+D114</f>
        <v>O</v>
      </c>
      <c r="E129">
        <f>+'Ark1'!Q555</f>
        <v>298</v>
      </c>
      <c r="F129">
        <f>+'Ark1'!R555</f>
        <v>365</v>
      </c>
      <c r="G129" s="199">
        <f>+'Ark1'!AG555</f>
        <v>5.3978112984324174</v>
      </c>
      <c r="H129" s="199">
        <f t="shared" si="17"/>
        <v>1.8398130340413261</v>
      </c>
      <c r="I129" s="199">
        <f>+'Ark1'!AH555</f>
        <v>3.5267776793877741</v>
      </c>
      <c r="J129" s="199"/>
      <c r="K129" s="328"/>
      <c r="L129" s="328"/>
      <c r="M129" s="93">
        <f>+'Ark1'!U555</f>
        <v>26.842739726027403</v>
      </c>
      <c r="N129" s="199">
        <f t="shared" si="18"/>
        <v>0.98135761220625284</v>
      </c>
      <c r="O129" s="199"/>
      <c r="P129" s="328"/>
      <c r="Q129" s="328"/>
      <c r="R129" s="338"/>
      <c r="S129" s="338"/>
      <c r="T129" s="1">
        <f>+'Ark1'!T555</f>
        <v>5.4246575342465757</v>
      </c>
      <c r="U129" s="328">
        <f t="shared" si="19"/>
        <v>0.45311281879941934</v>
      </c>
      <c r="V129" s="93">
        <f>+'Ark1'!W555</f>
        <v>2.4657534246575352</v>
      </c>
      <c r="W129" s="97"/>
      <c r="X129" s="11">
        <f>+'Ark1'!X555</f>
        <v>89.863013698630141</v>
      </c>
      <c r="Y129" s="11">
        <f>+'Ark1'!Y555</f>
        <v>64.38356164383562</v>
      </c>
      <c r="Z129" s="11">
        <f>+'Ark1'!Z555</f>
        <v>20</v>
      </c>
      <c r="AA129" s="71"/>
      <c r="AB129" s="93">
        <f>+'Ark1'!AA555</f>
        <v>8.4895702749199398</v>
      </c>
      <c r="AC129" s="1">
        <f>+'Ark1'!AC555</f>
        <v>1.6126028328189901</v>
      </c>
      <c r="AD129" s="11">
        <f>+'Ark1'!AE555</f>
        <v>28.869051424747255</v>
      </c>
      <c r="AE129" s="93">
        <f t="shared" si="22"/>
        <v>1.2248322147651007</v>
      </c>
      <c r="AF129" s="45"/>
      <c r="AG129" s="13"/>
      <c r="AH129" s="57"/>
    </row>
    <row r="130" spans="1:34" ht="15.6">
      <c r="A130" s="45"/>
      <c r="B130">
        <f>+'Ark1'!C556</f>
        <v>2017</v>
      </c>
      <c r="C130">
        <f>+'Ark1'!L556</f>
        <v>6</v>
      </c>
      <c r="D130" s="3" t="str">
        <f t="shared" si="24"/>
        <v>O+</v>
      </c>
      <c r="E130">
        <f>+'Ark1'!Q556</f>
        <v>533</v>
      </c>
      <c r="F130">
        <f>+'Ark1'!R556</f>
        <v>613</v>
      </c>
      <c r="G130" s="199">
        <f>+'Ark1'!AG556</f>
        <v>9.0653652765454016</v>
      </c>
      <c r="H130" s="199">
        <f t="shared" si="17"/>
        <v>1.1249545157701633</v>
      </c>
      <c r="I130" s="199">
        <f>+'Ark1'!AH556</f>
        <v>6.62300310288476</v>
      </c>
      <c r="J130" s="199"/>
      <c r="K130" s="328"/>
      <c r="L130" s="328"/>
      <c r="M130" s="93">
        <f>+'Ark1'!U556</f>
        <v>30.014845024469889</v>
      </c>
      <c r="N130" s="199">
        <f t="shared" si="18"/>
        <v>1.3862475745609295</v>
      </c>
      <c r="O130" s="199"/>
      <c r="P130" s="328"/>
      <c r="Q130" s="328"/>
      <c r="R130" s="338"/>
      <c r="S130" s="338"/>
      <c r="T130" s="1">
        <f>+'Ark1'!T556</f>
        <v>6.0587275693311593</v>
      </c>
      <c r="U130" s="328">
        <f t="shared" si="19"/>
        <v>0.45581317953152567</v>
      </c>
      <c r="V130" s="93">
        <f>+'Ark1'!W556</f>
        <v>6.03588907014682</v>
      </c>
      <c r="W130" s="97"/>
      <c r="X130" s="11">
        <f>+'Ark1'!X556</f>
        <v>94.29037520391519</v>
      </c>
      <c r="Y130" s="11">
        <f>+'Ark1'!Y556</f>
        <v>74.714518760195745</v>
      </c>
      <c r="Z130" s="11">
        <f>+'Ark1'!Z556</f>
        <v>30.505709624796097</v>
      </c>
      <c r="AA130" s="71"/>
      <c r="AB130" s="93">
        <f>+'Ark1'!AA556</f>
        <v>8.8914401447180857</v>
      </c>
      <c r="AC130" s="1">
        <f>+'Ark1'!AC556</f>
        <v>1.6475231335361691</v>
      </c>
      <c r="AD130" s="11">
        <f>+'Ark1'!AE556</f>
        <v>10.986563086520219</v>
      </c>
      <c r="AE130" s="93">
        <f t="shared" si="22"/>
        <v>1.150093808630394</v>
      </c>
      <c r="AF130" s="45"/>
      <c r="AG130" s="13"/>
      <c r="AH130" s="57"/>
    </row>
    <row r="131" spans="1:34" ht="15.6">
      <c r="A131" s="45"/>
      <c r="B131">
        <f>+'Ark1'!C557</f>
        <v>2017</v>
      </c>
      <c r="C131">
        <f>+'Ark1'!L557</f>
        <v>7</v>
      </c>
      <c r="D131" s="3" t="str">
        <f t="shared" si="24"/>
        <v>R-</v>
      </c>
      <c r="E131">
        <f>+'Ark1'!Q557</f>
        <v>870</v>
      </c>
      <c r="F131">
        <f>+'Ark1'!R557</f>
        <v>1006</v>
      </c>
      <c r="G131" s="199">
        <f>+'Ark1'!AG557</f>
        <v>14.877255249926055</v>
      </c>
      <c r="H131" s="199">
        <f t="shared" si="17"/>
        <v>2.930480589816133</v>
      </c>
      <c r="I131" s="199">
        <f>+'Ark1'!AH557</f>
        <v>12.131739415275401</v>
      </c>
      <c r="J131" s="199"/>
      <c r="K131" s="328"/>
      <c r="L131" s="328"/>
      <c r="M131" s="93">
        <f>+'Ark1'!U557</f>
        <v>33.501689860834958</v>
      </c>
      <c r="N131" s="199">
        <f t="shared" si="18"/>
        <v>0.56185935236034368</v>
      </c>
      <c r="O131" s="199"/>
      <c r="P131" s="328"/>
      <c r="Q131" s="328"/>
      <c r="R131" s="338"/>
      <c r="S131" s="338"/>
      <c r="T131" s="1">
        <f>+'Ark1'!T557</f>
        <v>6.5556660039761434</v>
      </c>
      <c r="U131" s="328">
        <f t="shared" si="19"/>
        <v>4.4770120198903918E-2</v>
      </c>
      <c r="V131" s="93">
        <f>+'Ark1'!W557</f>
        <v>11.82902584493042</v>
      </c>
      <c r="W131" s="97"/>
      <c r="X131" s="11">
        <f>+'Ark1'!X557</f>
        <v>98.011928429423435</v>
      </c>
      <c r="Y131" s="11">
        <f>+'Ark1'!Y557</f>
        <v>84.592445328031857</v>
      </c>
      <c r="Z131" s="11">
        <f>+'Ark1'!Z557</f>
        <v>45.228628230616302</v>
      </c>
      <c r="AA131" s="71"/>
      <c r="AB131" s="93">
        <f>+'Ark1'!AA557</f>
        <v>9.3649141705998105</v>
      </c>
      <c r="AC131" s="1">
        <f>+'Ark1'!AC557</f>
        <v>1.741318341481265</v>
      </c>
      <c r="AD131" s="11">
        <f>+'Ark1'!AE557</f>
        <v>14.534806052674252</v>
      </c>
      <c r="AE131" s="93">
        <f t="shared" si="22"/>
        <v>1.1563218390804597</v>
      </c>
      <c r="AF131" s="45"/>
      <c r="AG131" s="13"/>
      <c r="AH131" s="57"/>
    </row>
    <row r="132" spans="1:34" ht="15.6">
      <c r="A132" s="45"/>
      <c r="B132">
        <f>+'Ark1'!C558</f>
        <v>2017</v>
      </c>
      <c r="C132">
        <f>+'Ark1'!L558</f>
        <v>8</v>
      </c>
      <c r="D132" s="3" t="str">
        <f t="shared" si="24"/>
        <v>R</v>
      </c>
      <c r="E132">
        <f>+'Ark1'!Q558</f>
        <v>1160</v>
      </c>
      <c r="F132">
        <f>+'Ark1'!R558</f>
        <v>1365</v>
      </c>
      <c r="G132" s="199">
        <f>+'Ark1'!AG558</f>
        <v>20.186335403726702</v>
      </c>
      <c r="H132" s="199">
        <f t="shared" si="17"/>
        <v>0.14005249947445719</v>
      </c>
      <c r="I132" s="199">
        <f>+'Ark1'!AH558</f>
        <v>18.738364182199096</v>
      </c>
      <c r="J132" s="199"/>
      <c r="K132" s="328"/>
      <c r="L132" s="328"/>
      <c r="M132" s="93">
        <f>+'Ark1'!U558</f>
        <v>38.136483516483551</v>
      </c>
      <c r="N132" s="199">
        <f t="shared" si="18"/>
        <v>0.23482406482404627</v>
      </c>
      <c r="O132" s="199"/>
      <c r="P132" s="328"/>
      <c r="Q132" s="328"/>
      <c r="R132" s="338"/>
      <c r="S132" s="338"/>
      <c r="T132" s="1">
        <f>+'Ark1'!T558</f>
        <v>7.1575091575091561</v>
      </c>
      <c r="U132" s="328">
        <f t="shared" si="19"/>
        <v>-7.6257076257076228E-2</v>
      </c>
      <c r="V132" s="93">
        <f>+'Ark1'!W558</f>
        <v>20.586080586080588</v>
      </c>
      <c r="W132" s="97"/>
      <c r="X132" s="11">
        <f>+'Ark1'!X558</f>
        <v>99.780219780219781</v>
      </c>
      <c r="Y132" s="11">
        <f>+'Ark1'!Y558</f>
        <v>94.871794871794876</v>
      </c>
      <c r="Z132" s="11">
        <f>+'Ark1'!Z558</f>
        <v>63.956043956043949</v>
      </c>
      <c r="AA132" s="71"/>
      <c r="AB132" s="93">
        <f>+'Ark1'!AA558</f>
        <v>9.0756698103301243</v>
      </c>
      <c r="AC132" s="1">
        <f>+'Ark1'!AC558</f>
        <v>1.8235608066318776</v>
      </c>
      <c r="AD132" s="11">
        <f>+'Ark1'!AE558</f>
        <v>15.930185000670521</v>
      </c>
      <c r="AE132" s="93">
        <f t="shared" si="22"/>
        <v>1.1767241379310345</v>
      </c>
      <c r="AF132" s="45"/>
      <c r="AG132" s="13"/>
      <c r="AH132" s="57"/>
    </row>
    <row r="133" spans="1:34" ht="15.6">
      <c r="A133" s="45"/>
      <c r="B133">
        <f>+'Ark1'!C559</f>
        <v>2017</v>
      </c>
      <c r="C133">
        <f>+'Ark1'!L559</f>
        <v>9</v>
      </c>
      <c r="D133" s="3" t="str">
        <f t="shared" si="24"/>
        <v>R+</v>
      </c>
      <c r="E133">
        <f>+'Ark1'!Q559</f>
        <v>1240</v>
      </c>
      <c r="F133">
        <f>+'Ark1'!R559</f>
        <v>1474</v>
      </c>
      <c r="G133" s="199">
        <f>+'Ark1'!AG559</f>
        <v>21.798284531203787</v>
      </c>
      <c r="H133" s="199">
        <f t="shared" si="17"/>
        <v>-2.4134597557502175</v>
      </c>
      <c r="I133" s="199">
        <f>+'Ark1'!AH559</f>
        <v>24.285472595984249</v>
      </c>
      <c r="J133" s="199"/>
      <c r="K133" s="328"/>
      <c r="L133" s="328"/>
      <c r="M133" s="93">
        <f>+'Ark1'!U559</f>
        <v>45.771031207598362</v>
      </c>
      <c r="N133" s="199">
        <f t="shared" si="18"/>
        <v>0.33895235455178607</v>
      </c>
      <c r="O133" s="199"/>
      <c r="P133" s="328"/>
      <c r="Q133" s="328"/>
      <c r="R133" s="338"/>
      <c r="S133" s="338"/>
      <c r="T133" s="1">
        <f>+'Ark1'!T559</f>
        <v>7.4450474898236099</v>
      </c>
      <c r="U133" s="328">
        <f t="shared" si="19"/>
        <v>-0.19533482797806201</v>
      </c>
      <c r="V133" s="93">
        <f>+'Ark1'!W559</f>
        <v>26.18724559023067</v>
      </c>
      <c r="W133" s="97"/>
      <c r="X133" s="11">
        <f>+'Ark1'!X559</f>
        <v>99.932157394843983</v>
      </c>
      <c r="Y133" s="11">
        <f>+'Ark1'!Y559</f>
        <v>98.439620081411121</v>
      </c>
      <c r="Z133" s="11">
        <f>+'Ark1'!Z559</f>
        <v>88.398914518317497</v>
      </c>
      <c r="AA133" s="71"/>
      <c r="AB133" s="93">
        <f>+'Ark1'!AA559</f>
        <v>9.2729210323699007</v>
      </c>
      <c r="AC133" s="1">
        <f>+'Ark1'!AC559</f>
        <v>1.8524341034567855</v>
      </c>
      <c r="AD133" s="11">
        <f>+'Ark1'!AE559</f>
        <v>31.844515878195018</v>
      </c>
      <c r="AE133" s="93">
        <f t="shared" si="22"/>
        <v>1.1887096774193548</v>
      </c>
      <c r="AF133" s="45"/>
      <c r="AG133" s="13"/>
      <c r="AH133" s="57"/>
    </row>
    <row r="134" spans="1:34" ht="15.6">
      <c r="A134" s="45"/>
      <c r="B134">
        <f>+'Ark1'!C560</f>
        <v>2017</v>
      </c>
      <c r="C134">
        <f>+'Ark1'!L560</f>
        <v>10</v>
      </c>
      <c r="D134" s="3" t="str">
        <f t="shared" si="24"/>
        <v>U-</v>
      </c>
      <c r="E134">
        <f>+'Ark1'!Q560</f>
        <v>635</v>
      </c>
      <c r="F134">
        <f>+'Ark1'!R560</f>
        <v>758</v>
      </c>
      <c r="G134" s="199">
        <f>+'Ark1'!AG560</f>
        <v>11.209701271813071</v>
      </c>
      <c r="H134" s="199">
        <f t="shared" si="17"/>
        <v>-1.9375362173393693</v>
      </c>
      <c r="I134" s="199">
        <f>+'Ark1'!AH560</f>
        <v>13.633038883249473</v>
      </c>
      <c r="J134" s="199"/>
      <c r="K134" s="328"/>
      <c r="L134" s="328"/>
      <c r="M134" s="93">
        <f>+'Ark1'!U560</f>
        <v>49.964907651715087</v>
      </c>
      <c r="N134" s="199">
        <f t="shared" si="18"/>
        <v>0.12189335028486425</v>
      </c>
      <c r="O134" s="199"/>
      <c r="P134" s="328"/>
      <c r="Q134" s="328"/>
      <c r="R134" s="338"/>
      <c r="S134" s="338"/>
      <c r="T134" s="1">
        <f>+'Ark1'!T560</f>
        <v>7.658311345646438</v>
      </c>
      <c r="U134" s="328">
        <f t="shared" si="19"/>
        <v>-0.21627611309943529</v>
      </c>
      <c r="V134" s="93">
        <f>+'Ark1'!W560</f>
        <v>27.044854881266499</v>
      </c>
      <c r="W134" s="97"/>
      <c r="X134" s="11">
        <f>+'Ark1'!X560</f>
        <v>100</v>
      </c>
      <c r="Y134" s="11">
        <f>+'Ark1'!Y560</f>
        <v>99.868073878627982</v>
      </c>
      <c r="Z134" s="11">
        <f>+'Ark1'!Z560</f>
        <v>95.118733509234843</v>
      </c>
      <c r="AA134" s="71"/>
      <c r="AB134" s="93">
        <f>+'Ark1'!AA560</f>
        <v>8.8259651227310751</v>
      </c>
      <c r="AC134" s="1">
        <f>+'Ark1'!AC560</f>
        <v>1.9289841197372393</v>
      </c>
      <c r="AD134" s="11">
        <f>+'Ark1'!AE560</f>
        <v>37.140553202906098</v>
      </c>
      <c r="AE134" s="93">
        <f t="shared" si="22"/>
        <v>1.1937007874015748</v>
      </c>
      <c r="AF134" s="45"/>
      <c r="AG134" s="13"/>
      <c r="AH134" s="57"/>
    </row>
    <row r="135" spans="1:34" ht="15.6">
      <c r="A135" s="45"/>
      <c r="B135">
        <f>+'Ark1'!C561</f>
        <v>2017</v>
      </c>
      <c r="C135">
        <f>+'Ark1'!L561</f>
        <v>11</v>
      </c>
      <c r="D135" s="3" t="str">
        <f t="shared" si="24"/>
        <v>U</v>
      </c>
      <c r="E135">
        <f>+'Ark1'!Q561</f>
        <v>524</v>
      </c>
      <c r="F135">
        <f>+'Ark1'!R561</f>
        <v>595</v>
      </c>
      <c r="G135" s="199">
        <f>+'Ark1'!AG561</f>
        <v>8.799171842650102</v>
      </c>
      <c r="H135" s="199">
        <f t="shared" si="17"/>
        <v>-0.79006738211124983</v>
      </c>
      <c r="I135" s="199">
        <f>+'Ark1'!AH561</f>
        <v>11.446189067190772</v>
      </c>
      <c r="J135" s="199"/>
      <c r="K135" s="328"/>
      <c r="L135" s="328"/>
      <c r="M135" s="93">
        <f>+'Ark1'!U561</f>
        <v>53.442352941176487</v>
      </c>
      <c r="N135" s="199">
        <f t="shared" si="18"/>
        <v>-0.39610859728500003</v>
      </c>
      <c r="O135" s="199"/>
      <c r="P135" s="328"/>
      <c r="Q135" s="328"/>
      <c r="R135" s="338"/>
      <c r="S135" s="338"/>
      <c r="T135" s="1">
        <f>+'Ark1'!T561</f>
        <v>8.1075630252100819</v>
      </c>
      <c r="U135" s="328">
        <f t="shared" si="19"/>
        <v>-3.7233354880417124E-2</v>
      </c>
      <c r="V135" s="93">
        <f>+'Ark1'!W561</f>
        <v>35.63025210084033</v>
      </c>
      <c r="W135" s="97"/>
      <c r="X135" s="11">
        <f>+'Ark1'!X561</f>
        <v>99.831932773109244</v>
      </c>
      <c r="Y135" s="11">
        <f>+'Ark1'!Y561</f>
        <v>99.831932773109244</v>
      </c>
      <c r="Z135" s="11">
        <f>+'Ark1'!Z561</f>
        <v>97.983193277310946</v>
      </c>
      <c r="AA135" s="71"/>
      <c r="AB135" s="93">
        <f>+'Ark1'!AA561</f>
        <v>8.7982745353735208</v>
      </c>
      <c r="AC135" s="1">
        <f>+'Ark1'!AC561</f>
        <v>2.0852083975358142</v>
      </c>
      <c r="AD135" s="11">
        <f>+'Ark1'!AE561</f>
        <v>39.491437428395749</v>
      </c>
      <c r="AE135" s="93">
        <f t="shared" si="22"/>
        <v>1.1354961832061068</v>
      </c>
      <c r="AF135" s="45"/>
      <c r="AG135" s="13"/>
      <c r="AH135" s="57"/>
    </row>
    <row r="136" spans="1:34" ht="15.6">
      <c r="A136" s="45"/>
      <c r="B136">
        <f>+'Ark1'!C562</f>
        <v>2017</v>
      </c>
      <c r="C136">
        <f>+'Ark1'!L562</f>
        <v>12</v>
      </c>
      <c r="D136" s="3" t="str">
        <f t="shared" si="24"/>
        <v>U+</v>
      </c>
      <c r="E136">
        <f>+'Ark1'!Q562</f>
        <v>214</v>
      </c>
      <c r="F136">
        <f>+'Ark1'!R562</f>
        <v>237</v>
      </c>
      <c r="G136" s="199">
        <f>+'Ark1'!AG562</f>
        <v>3.5048802129547463</v>
      </c>
      <c r="H136" s="199">
        <f t="shared" si="17"/>
        <v>-1.296971103215343</v>
      </c>
      <c r="I136" s="199">
        <f>+'Ark1'!AH562</f>
        <v>4.9116649748385592</v>
      </c>
      <c r="J136" s="199"/>
      <c r="K136" s="328"/>
      <c r="L136" s="328"/>
      <c r="M136" s="93">
        <f>+'Ark1'!U562</f>
        <v>57.573417721519021</v>
      </c>
      <c r="N136" s="199">
        <f t="shared" si="18"/>
        <v>0.12311651669977408</v>
      </c>
      <c r="O136" s="199"/>
      <c r="P136" s="328"/>
      <c r="Q136" s="328"/>
      <c r="R136" s="338"/>
      <c r="S136" s="338"/>
      <c r="T136" s="1">
        <f>+'Ark1'!T562</f>
        <v>8.5063291139240498</v>
      </c>
      <c r="U136" s="328">
        <f t="shared" si="19"/>
        <v>0.16897971633368769</v>
      </c>
      <c r="V136" s="93">
        <f>+'Ark1'!W562</f>
        <v>41.350210970464126</v>
      </c>
      <c r="W136" s="97"/>
      <c r="X136" s="11">
        <f>+'Ark1'!X562</f>
        <v>100</v>
      </c>
      <c r="Y136" s="11">
        <f>+'Ark1'!Y562</f>
        <v>100</v>
      </c>
      <c r="Z136" s="11">
        <f>+'Ark1'!Z562</f>
        <v>99.578059071729982</v>
      </c>
      <c r="AA136" s="71"/>
      <c r="AB136" s="93">
        <f>+'Ark1'!AA562</f>
        <v>8.0438887177249985</v>
      </c>
      <c r="AC136" s="1">
        <f>+'Ark1'!AC562</f>
        <v>2.2097220039457466</v>
      </c>
      <c r="AD136" s="11">
        <f>+'Ark1'!AE562</f>
        <v>37.624821804580876</v>
      </c>
      <c r="AE136" s="93">
        <f t="shared" si="22"/>
        <v>1.1074766355140186</v>
      </c>
      <c r="AF136" s="45"/>
      <c r="AG136" s="13"/>
      <c r="AH136" s="57"/>
    </row>
    <row r="137" spans="1:34" ht="15.6">
      <c r="A137" s="45"/>
      <c r="B137">
        <f>+'Ark1'!C563</f>
        <v>2017</v>
      </c>
      <c r="C137">
        <f>+'Ark1'!L563</f>
        <v>13</v>
      </c>
      <c r="D137" s="3" t="str">
        <f t="shared" si="24"/>
        <v>E-</v>
      </c>
      <c r="E137">
        <f>+'Ark1'!Q563</f>
        <v>81</v>
      </c>
      <c r="F137">
        <f>+'Ark1'!R563</f>
        <v>81</v>
      </c>
      <c r="G137" s="199">
        <f>+'Ark1'!AG563</f>
        <v>1.1978704525288377</v>
      </c>
      <c r="H137" s="199">
        <f t="shared" si="17"/>
        <v>-0.1616898598807659</v>
      </c>
      <c r="I137" s="199">
        <f>+'Ark1'!AH563</f>
        <v>1.7360316191874912</v>
      </c>
      <c r="J137" s="199"/>
      <c r="K137" s="328"/>
      <c r="L137" s="328"/>
      <c r="M137" s="93">
        <f>+'Ark1'!U563</f>
        <v>59.540740740740787</v>
      </c>
      <c r="N137" s="199">
        <f t="shared" si="18"/>
        <v>-3.5028762805358369</v>
      </c>
      <c r="O137" s="199"/>
      <c r="P137" s="328"/>
      <c r="Q137" s="328"/>
      <c r="R137" s="338"/>
      <c r="S137" s="338"/>
      <c r="T137" s="1">
        <f>+'Ark1'!T563</f>
        <v>8.2592592592592613</v>
      </c>
      <c r="U137" s="328">
        <f t="shared" si="19"/>
        <v>-0.6343577620173324</v>
      </c>
      <c r="V137" s="93">
        <f>+'Ark1'!W563</f>
        <v>40.740740740740733</v>
      </c>
      <c r="W137" s="97"/>
      <c r="X137" s="11">
        <f>+'Ark1'!X563</f>
        <v>100</v>
      </c>
      <c r="Y137" s="11">
        <f>+'Ark1'!Y563</f>
        <v>100</v>
      </c>
      <c r="Z137" s="11">
        <f>+'Ark1'!Z563</f>
        <v>98.765432098765444</v>
      </c>
      <c r="AA137" s="71"/>
      <c r="AB137" s="93">
        <f>+'Ark1'!AA563</f>
        <v>8.3349298882128728</v>
      </c>
      <c r="AC137" s="1">
        <f>+'Ark1'!AC563</f>
        <v>2.047448142382998</v>
      </c>
      <c r="AD137" s="11">
        <f>+'Ark1'!AE563</f>
        <v>48.63981786431561</v>
      </c>
      <c r="AE137" s="93">
        <f t="shared" si="22"/>
        <v>1</v>
      </c>
      <c r="AF137" s="45"/>
      <c r="AG137" s="13"/>
      <c r="AH137" s="57"/>
    </row>
    <row r="138" spans="1:34" ht="15.6">
      <c r="A138" s="45"/>
      <c r="B138">
        <f>+'Ark1'!C564</f>
        <v>2017</v>
      </c>
      <c r="C138">
        <f>+'Ark1'!L564</f>
        <v>14</v>
      </c>
      <c r="D138" s="3" t="str">
        <f t="shared" si="24"/>
        <v>E</v>
      </c>
      <c r="E138">
        <f>+'Ark1'!Q564</f>
        <v>40</v>
      </c>
      <c r="F138">
        <f>+'Ark1'!R564</f>
        <v>38</v>
      </c>
      <c r="G138" s="199">
        <f>+'Ark1'!AG564</f>
        <v>0.56196391600118301</v>
      </c>
      <c r="H138" s="199">
        <f t="shared" si="17"/>
        <v>-0.23352350083422335</v>
      </c>
      <c r="I138" s="199">
        <f>+'Ark1'!AH564</f>
        <v>0.86600001439853691</v>
      </c>
      <c r="J138" s="199"/>
      <c r="K138" s="328"/>
      <c r="L138" s="328"/>
      <c r="M138" s="93">
        <f>+'Ark1'!U564</f>
        <v>63.310526315789453</v>
      </c>
      <c r="N138" s="199">
        <f t="shared" si="18"/>
        <v>2.2250717703348784</v>
      </c>
      <c r="O138" s="199"/>
      <c r="P138" s="328"/>
      <c r="Q138" s="328"/>
      <c r="R138" s="338"/>
      <c r="S138" s="338"/>
      <c r="T138" s="1">
        <f>+'Ark1'!T564</f>
        <v>9.3157894736842106</v>
      </c>
      <c r="U138" s="328">
        <f t="shared" si="19"/>
        <v>1.0248803827751214</v>
      </c>
      <c r="V138" s="93">
        <f>+'Ark1'!W564</f>
        <v>55.263157894736842</v>
      </c>
      <c r="W138" s="97"/>
      <c r="X138" s="11">
        <f>+'Ark1'!X564</f>
        <v>100</v>
      </c>
      <c r="Y138" s="11">
        <f>+'Ark1'!Y564</f>
        <v>100</v>
      </c>
      <c r="Z138" s="11">
        <f>+'Ark1'!Z564</f>
        <v>100</v>
      </c>
      <c r="AA138" s="71"/>
      <c r="AB138" s="93">
        <f>+'Ark1'!AA564</f>
        <v>7.3448796870835187</v>
      </c>
      <c r="AC138" s="1">
        <f>+'Ark1'!AC564</f>
        <v>2.2953644723533198</v>
      </c>
      <c r="AD138" s="11">
        <f>+'Ark1'!AE564</f>
        <v>34.133166861412235</v>
      </c>
      <c r="AE138" s="93">
        <f t="shared" si="22"/>
        <v>0.95</v>
      </c>
      <c r="AF138" s="45"/>
      <c r="AG138" s="13"/>
      <c r="AH138" s="57"/>
    </row>
    <row r="139" spans="1:34" ht="15.6">
      <c r="A139" s="45"/>
      <c r="B139">
        <f>+'Ark1'!C565</f>
        <v>2017</v>
      </c>
      <c r="C139">
        <f>+'Ark1'!L565</f>
        <v>15</v>
      </c>
      <c r="D139" s="3" t="str">
        <f t="shared" si="24"/>
        <v>E+</v>
      </c>
      <c r="E139">
        <f>+'Ark1'!Q565</f>
        <v>3</v>
      </c>
      <c r="F139">
        <f>+'Ark1'!R565</f>
        <v>3</v>
      </c>
      <c r="G139" s="199">
        <f>+'Ark1'!AG565</f>
        <v>4.4365572315882881E-2</v>
      </c>
      <c r="H139" s="199">
        <f t="shared" si="17"/>
        <v>-8.5805095893547248E-2</v>
      </c>
      <c r="I139" s="199">
        <f>+'Ark1'!AH565</f>
        <v>6.2669632765311054E-2</v>
      </c>
      <c r="J139" s="199"/>
      <c r="K139" s="328"/>
      <c r="L139" s="328"/>
      <c r="M139" s="93">
        <f>+'Ark1'!U565</f>
        <v>58.033333333333353</v>
      </c>
      <c r="N139" s="199">
        <f t="shared" si="18"/>
        <v>-7.8999999999999986</v>
      </c>
      <c r="O139" s="199"/>
      <c r="P139" s="328"/>
      <c r="Q139" s="328"/>
      <c r="R139" s="338"/>
      <c r="S139" s="338"/>
      <c r="T139" s="1">
        <f>+'Ark1'!T565</f>
        <v>6.333333333333333</v>
      </c>
      <c r="U139" s="328">
        <f t="shared" si="19"/>
        <v>-3.0000000000000027</v>
      </c>
      <c r="V139" s="93">
        <f>+'Ark1'!W565</f>
        <v>0</v>
      </c>
      <c r="W139" s="97"/>
      <c r="X139" s="11">
        <f>+'Ark1'!X565</f>
        <v>100</v>
      </c>
      <c r="Y139" s="11">
        <f>+'Ark1'!Y565</f>
        <v>100</v>
      </c>
      <c r="Z139" s="11">
        <f>+'Ark1'!Z565</f>
        <v>100</v>
      </c>
      <c r="AA139" s="71"/>
      <c r="AB139" s="93">
        <f>+'Ark1'!AA565</f>
        <v>6.2887907334310258</v>
      </c>
      <c r="AC139" s="1">
        <f>+'Ark1'!AC565</f>
        <v>1.6996731711975963</v>
      </c>
      <c r="AD139" s="11">
        <f>+'Ark1'!AE565</f>
        <v>63.513513513513857</v>
      </c>
      <c r="AE139" s="93">
        <f t="shared" si="22"/>
        <v>1</v>
      </c>
      <c r="AF139" s="45"/>
      <c r="AG139" s="13"/>
      <c r="AH139" s="57"/>
    </row>
    <row r="140" spans="1:34" ht="15.6">
      <c r="A140" s="45"/>
      <c r="B140" s="52">
        <f>+'Ark1'!C566</f>
        <v>2016</v>
      </c>
      <c r="C140" s="52">
        <f>+'Ark1'!L566</f>
        <v>1</v>
      </c>
      <c r="D140" s="65" t="s">
        <v>28</v>
      </c>
      <c r="E140" s="52">
        <f>+'Ark1'!Q566</f>
        <v>6</v>
      </c>
      <c r="F140" s="52">
        <f>+'Ark1'!R566</f>
        <v>6</v>
      </c>
      <c r="G140" s="181">
        <f>+'Ark1'!AG566</f>
        <v>8.6780445472953424E-2</v>
      </c>
      <c r="H140" s="181">
        <f t="shared" si="17"/>
        <v>-7.6642522882417283E-2</v>
      </c>
      <c r="I140" s="181">
        <f>+'Ark1'!AH566</f>
        <v>5.1316800051522338E-2</v>
      </c>
      <c r="J140" s="181"/>
      <c r="K140" s="329"/>
      <c r="L140" s="329"/>
      <c r="M140" s="159">
        <f>+'Ark1'!U566</f>
        <v>24.966666666666672</v>
      </c>
      <c r="N140" s="181">
        <f t="shared" si="18"/>
        <v>2.6121212121212238</v>
      </c>
      <c r="O140" s="181"/>
      <c r="P140" s="329"/>
      <c r="Q140" s="329"/>
      <c r="R140" s="339"/>
      <c r="S140" s="339"/>
      <c r="T140" s="54">
        <f>+'Ark1'!T566</f>
        <v>2.6666666666666661</v>
      </c>
      <c r="U140" s="329">
        <f t="shared" si="19"/>
        <v>-0.15151515151515182</v>
      </c>
      <c r="V140" s="159">
        <f>+'Ark1'!W566</f>
        <v>0</v>
      </c>
      <c r="W140" s="97"/>
      <c r="X140" s="74">
        <f>+'Ark1'!X566</f>
        <v>83.333333333333314</v>
      </c>
      <c r="Y140" s="74">
        <f>+'Ark1'!Y566</f>
        <v>50</v>
      </c>
      <c r="Z140" s="74">
        <f>+'Ark1'!Z566</f>
        <v>16.666666666666671</v>
      </c>
      <c r="AA140" s="71"/>
      <c r="AB140" s="159">
        <f>+'Ark1'!AA566</f>
        <v>9.2832585275262485</v>
      </c>
      <c r="AC140" s="54">
        <f>+'Ark1'!AC566</f>
        <v>0.7453559924999299</v>
      </c>
      <c r="AD140" s="74">
        <f>+'Ark1'!AE566</f>
        <v>33.561362526008757</v>
      </c>
      <c r="AE140" s="159">
        <f t="shared" si="22"/>
        <v>1</v>
      </c>
      <c r="AF140" s="45"/>
      <c r="AG140" s="13"/>
      <c r="AH140" s="57"/>
    </row>
    <row r="141" spans="1:34" ht="15.6">
      <c r="A141" s="45"/>
      <c r="B141" s="52">
        <f>+'Ark1'!C567</f>
        <v>2016</v>
      </c>
      <c r="C141" s="52">
        <f>+'Ark1'!L567</f>
        <v>2</v>
      </c>
      <c r="D141" s="65" t="s">
        <v>29</v>
      </c>
      <c r="E141" s="52">
        <f>+'Ark1'!Q567</f>
        <v>28</v>
      </c>
      <c r="F141" s="52">
        <f>+'Ark1'!R567</f>
        <v>27</v>
      </c>
      <c r="G141" s="181">
        <f>+'Ark1'!AG567</f>
        <v>0.3905120046282905</v>
      </c>
      <c r="H141" s="181">
        <f t="shared" si="17"/>
        <v>-0.11461353392467355</v>
      </c>
      <c r="I141" s="181">
        <f>+'Ark1'!AH567</f>
        <v>0.24346361679984593</v>
      </c>
      <c r="J141" s="181"/>
      <c r="K141" s="329"/>
      <c r="L141" s="329"/>
      <c r="M141" s="159">
        <f>+'Ark1'!U567</f>
        <v>26.322222222222219</v>
      </c>
      <c r="N141" s="181">
        <f t="shared" si="18"/>
        <v>1.3428104575163324</v>
      </c>
      <c r="O141" s="181"/>
      <c r="P141" s="329"/>
      <c r="Q141" s="329"/>
      <c r="R141" s="339"/>
      <c r="S141" s="339"/>
      <c r="T141" s="54">
        <f>+'Ark1'!T567</f>
        <v>3</v>
      </c>
      <c r="U141" s="329">
        <f t="shared" si="19"/>
        <v>-0.58823529411764719</v>
      </c>
      <c r="V141" s="159">
        <f>+'Ark1'!W567</f>
        <v>0</v>
      </c>
      <c r="W141" s="97"/>
      <c r="X141" s="74">
        <f>+'Ark1'!X567</f>
        <v>88.8888888888889</v>
      </c>
      <c r="Y141" s="74">
        <f>+'Ark1'!Y567</f>
        <v>62.962962962962969</v>
      </c>
      <c r="Z141" s="74">
        <f>+'Ark1'!Z567</f>
        <v>22.222222222222225</v>
      </c>
      <c r="AA141" s="71"/>
      <c r="AB141" s="159">
        <f>+'Ark1'!AA567</f>
        <v>8.9260888259301687</v>
      </c>
      <c r="AC141" s="54">
        <f>+'Ark1'!AC567</f>
        <v>1.1547005383792519</v>
      </c>
      <c r="AD141" s="74">
        <f>+'Ark1'!AE567</f>
        <v>20.015242597657995</v>
      </c>
      <c r="AE141" s="159">
        <f t="shared" si="22"/>
        <v>0.9642857142857143</v>
      </c>
      <c r="AF141" s="45"/>
      <c r="AG141" s="13"/>
      <c r="AH141" s="57"/>
    </row>
    <row r="142" spans="1:34" ht="15.6">
      <c r="A142" s="45"/>
      <c r="B142" s="52">
        <f>+'Ark1'!C568</f>
        <v>2016</v>
      </c>
      <c r="C142" s="52">
        <f>+'Ark1'!L568</f>
        <v>3</v>
      </c>
      <c r="D142" s="65" t="s">
        <v>30</v>
      </c>
      <c r="E142" s="52">
        <f>+'Ark1'!Q568</f>
        <v>39</v>
      </c>
      <c r="F142" s="52">
        <f>+'Ark1'!R568</f>
        <v>41</v>
      </c>
      <c r="G142" s="181">
        <f>+'Ark1'!AG568</f>
        <v>0.59299971073184843</v>
      </c>
      <c r="H142" s="181">
        <f t="shared" si="17"/>
        <v>-0.23897176453185687</v>
      </c>
      <c r="I142" s="181">
        <f>+'Ark1'!AH568</f>
        <v>0.29690434315523623</v>
      </c>
      <c r="J142" s="181"/>
      <c r="K142" s="329"/>
      <c r="L142" s="329"/>
      <c r="M142" s="159">
        <f>+'Ark1'!U568</f>
        <v>21.139024390243897</v>
      </c>
      <c r="N142" s="181">
        <f t="shared" si="18"/>
        <v>-3.3788327526132633</v>
      </c>
      <c r="O142" s="181"/>
      <c r="P142" s="329"/>
      <c r="Q142" s="329"/>
      <c r="R142" s="339"/>
      <c r="S142" s="339"/>
      <c r="T142" s="54">
        <f>+'Ark1'!T568</f>
        <v>3.8292682926829271</v>
      </c>
      <c r="U142" s="329">
        <f t="shared" si="19"/>
        <v>-8.1445993031357578E-2</v>
      </c>
      <c r="V142" s="159">
        <f>+'Ark1'!W568</f>
        <v>2.4390243902439024</v>
      </c>
      <c r="W142" s="97"/>
      <c r="X142" s="74">
        <f>+'Ark1'!X568</f>
        <v>65.853658536585371</v>
      </c>
      <c r="Y142" s="74">
        <f>+'Ark1'!Y568</f>
        <v>34.146341463414643</v>
      </c>
      <c r="Z142" s="74">
        <f>+'Ark1'!Z568</f>
        <v>2.4390243902439024</v>
      </c>
      <c r="AA142" s="71"/>
      <c r="AB142" s="159">
        <f>+'Ark1'!AA568</f>
        <v>7.6194512973426196</v>
      </c>
      <c r="AC142" s="54">
        <f>+'Ark1'!AC568</f>
        <v>1.5125884618257222</v>
      </c>
      <c r="AD142" s="74">
        <f>+'Ark1'!AE568</f>
        <v>40.669086583951859</v>
      </c>
      <c r="AE142" s="159">
        <f t="shared" si="22"/>
        <v>1.0512820512820513</v>
      </c>
      <c r="AF142" s="45"/>
      <c r="AG142" s="13"/>
      <c r="AH142" s="57"/>
    </row>
    <row r="143" spans="1:34" ht="15.6">
      <c r="A143" s="45"/>
      <c r="B143" s="52">
        <f>+'Ark1'!C569</f>
        <v>2016</v>
      </c>
      <c r="C143" s="52">
        <f>+'Ark1'!L569</f>
        <v>4</v>
      </c>
      <c r="D143" s="65" t="s">
        <v>31</v>
      </c>
      <c r="E143" s="52">
        <f>+'Ark1'!Q569</f>
        <v>84</v>
      </c>
      <c r="F143" s="52">
        <f>+'Ark1'!R569</f>
        <v>97</v>
      </c>
      <c r="G143" s="181">
        <f>+'Ark1'!AG569</f>
        <v>1.4029505351460809</v>
      </c>
      <c r="H143" s="181">
        <f t="shared" si="17"/>
        <v>-0.33527558281558889</v>
      </c>
      <c r="I143" s="181">
        <f>+'Ark1'!AH569</f>
        <v>0.80770861923550907</v>
      </c>
      <c r="J143" s="181"/>
      <c r="K143" s="329"/>
      <c r="L143" s="329"/>
      <c r="M143" s="159">
        <f>+'Ark1'!U569</f>
        <v>24.30721649484536</v>
      </c>
      <c r="N143" s="181">
        <f t="shared" si="18"/>
        <v>-0.68509119746232727</v>
      </c>
      <c r="O143" s="181"/>
      <c r="P143" s="329"/>
      <c r="Q143" s="329"/>
      <c r="R143" s="339"/>
      <c r="S143" s="339"/>
      <c r="T143" s="54">
        <f>+'Ark1'!T569</f>
        <v>4.0927835051546388</v>
      </c>
      <c r="U143" s="329">
        <f t="shared" si="19"/>
        <v>-0.27473786236672915</v>
      </c>
      <c r="V143" s="159">
        <f>+'Ark1'!W569</f>
        <v>0</v>
      </c>
      <c r="W143" s="97"/>
      <c r="X143" s="74">
        <f>+'Ark1'!X569</f>
        <v>86.597938144329902</v>
      </c>
      <c r="Y143" s="74">
        <f>+'Ark1'!Y569</f>
        <v>52.577319587628871</v>
      </c>
      <c r="Z143" s="74">
        <f>+'Ark1'!Z569</f>
        <v>6.1855670103092786</v>
      </c>
      <c r="AA143" s="71"/>
      <c r="AB143" s="159">
        <f>+'Ark1'!AA569</f>
        <v>7.25929546186231</v>
      </c>
      <c r="AC143" s="54">
        <f>+'Ark1'!AC569</f>
        <v>1.2769363644689509</v>
      </c>
      <c r="AD143" s="74">
        <f>+'Ark1'!AE569</f>
        <v>18.17647829049502</v>
      </c>
      <c r="AE143" s="159">
        <f t="shared" si="22"/>
        <v>1.1547619047619047</v>
      </c>
      <c r="AF143" s="45"/>
      <c r="AG143" s="13"/>
      <c r="AH143" s="57"/>
    </row>
    <row r="144" spans="1:34" ht="15.6">
      <c r="A144" s="45"/>
      <c r="B144" s="52">
        <f>+'Ark1'!C570</f>
        <v>2016</v>
      </c>
      <c r="C144" s="52">
        <f>+'Ark1'!L570</f>
        <v>5</v>
      </c>
      <c r="D144" s="65" t="s">
        <v>401</v>
      </c>
      <c r="E144" s="52">
        <f>+'Ark1'!Q570</f>
        <v>215</v>
      </c>
      <c r="F144" s="52">
        <f>+'Ark1'!R570</f>
        <v>246</v>
      </c>
      <c r="G144" s="181">
        <f>+'Ark1'!AG570</f>
        <v>3.5579982643910912</v>
      </c>
      <c r="H144" s="181">
        <f t="shared" si="17"/>
        <v>-0.75042544679595258</v>
      </c>
      <c r="I144" s="181">
        <f>+'Ark1'!AH570</f>
        <v>2.1793881858997319</v>
      </c>
      <c r="J144" s="181"/>
      <c r="K144" s="329"/>
      <c r="L144" s="329"/>
      <c r="M144" s="159">
        <f>+'Ark1'!U570</f>
        <v>25.861382113821151</v>
      </c>
      <c r="N144" s="181">
        <f t="shared" si="18"/>
        <v>-0.6696523689374736</v>
      </c>
      <c r="O144" s="181"/>
      <c r="P144" s="329"/>
      <c r="Q144" s="329"/>
      <c r="R144" s="339"/>
      <c r="S144" s="339"/>
      <c r="T144" s="54">
        <f>+'Ark1'!T570</f>
        <v>4.9715447154471564</v>
      </c>
      <c r="U144" s="329">
        <f t="shared" si="19"/>
        <v>-8.7075974208015161E-2</v>
      </c>
      <c r="V144" s="159">
        <f>+'Ark1'!W570</f>
        <v>1.2195121951219512</v>
      </c>
      <c r="W144" s="97"/>
      <c r="X144" s="74">
        <f>+'Ark1'!X570</f>
        <v>91.056910569105682</v>
      </c>
      <c r="Y144" s="74">
        <f>+'Ark1'!Y570</f>
        <v>60.16260162601624</v>
      </c>
      <c r="Z144" s="74">
        <f>+'Ark1'!Z570</f>
        <v>12.195121951219512</v>
      </c>
      <c r="AA144" s="71"/>
      <c r="AB144" s="159">
        <f>+'Ark1'!AA570</f>
        <v>7.6898738003540226</v>
      </c>
      <c r="AC144" s="54">
        <f>+'Ark1'!AC570</f>
        <v>1.5312474496519397</v>
      </c>
      <c r="AD144" s="74">
        <f>+'Ark1'!AE570</f>
        <v>9.6362112338581678</v>
      </c>
      <c r="AE144" s="159">
        <f t="shared" si="22"/>
        <v>1.1441860465116278</v>
      </c>
      <c r="AF144" s="45"/>
      <c r="AG144" s="13"/>
      <c r="AH144" s="57"/>
    </row>
    <row r="145" spans="1:34" ht="15.6">
      <c r="A145" s="45"/>
      <c r="B145" s="52">
        <f>+'Ark1'!C571</f>
        <v>2016</v>
      </c>
      <c r="C145" s="52">
        <f>+'Ark1'!L571</f>
        <v>6</v>
      </c>
      <c r="D145" s="65" t="s">
        <v>32</v>
      </c>
      <c r="E145" s="52">
        <f>+'Ark1'!Q571</f>
        <v>477</v>
      </c>
      <c r="F145" s="52">
        <f>+'Ark1'!R571</f>
        <v>549</v>
      </c>
      <c r="G145" s="181">
        <f>+'Ark1'!AG571</f>
        <v>7.9404107607752383</v>
      </c>
      <c r="H145" s="181">
        <f t="shared" si="17"/>
        <v>0.4378108499150386</v>
      </c>
      <c r="I145" s="181">
        <f>+'Ark1'!AH571</f>
        <v>5.3841874371814544</v>
      </c>
      <c r="J145" s="181"/>
      <c r="K145" s="329"/>
      <c r="L145" s="329"/>
      <c r="M145" s="159">
        <f>+'Ark1'!U571</f>
        <v>28.628597449908959</v>
      </c>
      <c r="N145" s="181">
        <f t="shared" si="18"/>
        <v>-1.0531847283088567</v>
      </c>
      <c r="O145" s="181"/>
      <c r="P145" s="329"/>
      <c r="Q145" s="329"/>
      <c r="R145" s="339"/>
      <c r="S145" s="339"/>
      <c r="T145" s="54">
        <f>+'Ark1'!T571</f>
        <v>5.6029143897996336</v>
      </c>
      <c r="U145" s="329">
        <f t="shared" si="19"/>
        <v>-0.1297588775270988</v>
      </c>
      <c r="V145" s="159">
        <f>+'Ark1'!W571</f>
        <v>4.007285974499089</v>
      </c>
      <c r="W145" s="97"/>
      <c r="X145" s="74">
        <f>+'Ark1'!X571</f>
        <v>94.171220400728629</v>
      </c>
      <c r="Y145" s="74">
        <f>+'Ark1'!Y571</f>
        <v>70.673952641165755</v>
      </c>
      <c r="Z145" s="74">
        <f>+'Ark1'!Z571</f>
        <v>23.861566484517304</v>
      </c>
      <c r="AA145" s="71"/>
      <c r="AB145" s="159">
        <f>+'Ark1'!AA571</f>
        <v>8.4499060707679554</v>
      </c>
      <c r="AC145" s="54">
        <f>+'Ark1'!AC571</f>
        <v>1.7047214713960877</v>
      </c>
      <c r="AD145" s="74">
        <f>+'Ark1'!AE571</f>
        <v>16.081209458650726</v>
      </c>
      <c r="AE145" s="159">
        <f t="shared" si="22"/>
        <v>1.1509433962264151</v>
      </c>
      <c r="AF145" s="45"/>
      <c r="AG145" s="13"/>
      <c r="AH145" s="57"/>
    </row>
    <row r="146" spans="1:34" ht="15.6">
      <c r="A146" s="45"/>
      <c r="B146" s="52">
        <f>+'Ark1'!C572</f>
        <v>2016</v>
      </c>
      <c r="C146" s="52">
        <f>+'Ark1'!L572</f>
        <v>7</v>
      </c>
      <c r="D146" s="65" t="s">
        <v>33</v>
      </c>
      <c r="E146" s="52">
        <f>+'Ark1'!Q572</f>
        <v>713</v>
      </c>
      <c r="F146" s="52">
        <f>+'Ark1'!R572</f>
        <v>826</v>
      </c>
      <c r="G146" s="181">
        <f>+'Ark1'!AG572</f>
        <v>11.946774660109922</v>
      </c>
      <c r="H146" s="181">
        <f t="shared" si="17"/>
        <v>1.056862314247498</v>
      </c>
      <c r="I146" s="181">
        <f>+'Ark1'!AH572</f>
        <v>9.3207135570216071</v>
      </c>
      <c r="J146" s="181"/>
      <c r="K146" s="329"/>
      <c r="L146" s="329"/>
      <c r="M146" s="159">
        <f>+'Ark1'!U572</f>
        <v>32.939830508474614</v>
      </c>
      <c r="N146" s="181">
        <f t="shared" si="18"/>
        <v>-0.41624043286239498</v>
      </c>
      <c r="O146" s="181"/>
      <c r="P146" s="329"/>
      <c r="Q146" s="329"/>
      <c r="R146" s="339"/>
      <c r="S146" s="339"/>
      <c r="T146" s="54">
        <f>+'Ark1'!T572</f>
        <v>6.5108958837772395</v>
      </c>
      <c r="U146" s="329">
        <f t="shared" si="19"/>
        <v>9.7526170271099666E-2</v>
      </c>
      <c r="V146" s="159">
        <f>+'Ark1'!W572</f>
        <v>10.774818401937049</v>
      </c>
      <c r="W146" s="97"/>
      <c r="X146" s="74">
        <f>+'Ark1'!X572</f>
        <v>96.731234866828089</v>
      </c>
      <c r="Y146" s="74">
        <f>+'Ark1'!Y572</f>
        <v>83.292978208232455</v>
      </c>
      <c r="Z146" s="74">
        <f>+'Ark1'!Z572</f>
        <v>42.978208232445525</v>
      </c>
      <c r="AA146" s="71"/>
      <c r="AB146" s="159">
        <f>+'Ark1'!AA572</f>
        <v>9.2700512062200247</v>
      </c>
      <c r="AC146" s="54">
        <f>+'Ark1'!AC572</f>
        <v>1.7363796968490357</v>
      </c>
      <c r="AD146" s="74">
        <f>+'Ark1'!AE572</f>
        <v>16.136141040931541</v>
      </c>
      <c r="AE146" s="159">
        <f t="shared" si="22"/>
        <v>1.1584852734922861</v>
      </c>
      <c r="AF146" s="45"/>
      <c r="AG146" s="13"/>
      <c r="AH146" s="57"/>
    </row>
    <row r="147" spans="1:34" ht="15.6">
      <c r="A147" s="45"/>
      <c r="B147" s="52">
        <f>+'Ark1'!C573</f>
        <v>2016</v>
      </c>
      <c r="C147" s="52">
        <f>+'Ark1'!L573</f>
        <v>8</v>
      </c>
      <c r="D147" s="65" t="s">
        <v>34</v>
      </c>
      <c r="E147" s="52">
        <f>+'Ark1'!Q573</f>
        <v>1182</v>
      </c>
      <c r="F147" s="52">
        <f>+'Ark1'!R573</f>
        <v>1386</v>
      </c>
      <c r="G147" s="181">
        <f>+'Ark1'!AG573</f>
        <v>20.046282904252244</v>
      </c>
      <c r="H147" s="181">
        <f t="shared" si="17"/>
        <v>1.1337884754898084</v>
      </c>
      <c r="I147" s="181">
        <f>+'Ark1'!AH573</f>
        <v>17.995719260791443</v>
      </c>
      <c r="J147" s="181"/>
      <c r="K147" s="329"/>
      <c r="L147" s="329"/>
      <c r="M147" s="159">
        <f>+'Ark1'!U573</f>
        <v>37.901659451659505</v>
      </c>
      <c r="N147" s="181">
        <f t="shared" si="18"/>
        <v>0.36167516257865628</v>
      </c>
      <c r="O147" s="181"/>
      <c r="P147" s="329"/>
      <c r="Q147" s="329"/>
      <c r="R147" s="339"/>
      <c r="S147" s="339"/>
      <c r="T147" s="54">
        <f>+'Ark1'!T573</f>
        <v>7.2337662337662323</v>
      </c>
      <c r="U147" s="329">
        <f t="shared" si="19"/>
        <v>0.21962640658634225</v>
      </c>
      <c r="V147" s="159">
        <f>+'Ark1'!W573</f>
        <v>21.284271284271284</v>
      </c>
      <c r="W147" s="97"/>
      <c r="X147" s="74">
        <f>+'Ark1'!X573</f>
        <v>99.494949494949509</v>
      </c>
      <c r="Y147" s="74">
        <f>+'Ark1'!Y573</f>
        <v>93.578643578643579</v>
      </c>
      <c r="Z147" s="74">
        <f>+'Ark1'!Z573</f>
        <v>60.966810966810961</v>
      </c>
      <c r="AA147" s="71"/>
      <c r="AB147" s="159">
        <f>+'Ark1'!AA573</f>
        <v>9.5317130802795909</v>
      </c>
      <c r="AC147" s="54">
        <f>+'Ark1'!AC573</f>
        <v>1.8579146520882623</v>
      </c>
      <c r="AD147" s="74">
        <f>+'Ark1'!AE573</f>
        <v>15.300831207169445</v>
      </c>
      <c r="AE147" s="159">
        <f t="shared" si="22"/>
        <v>1.1725888324873097</v>
      </c>
      <c r="AF147" s="45"/>
      <c r="AG147" s="13"/>
      <c r="AH147" s="57"/>
    </row>
    <row r="148" spans="1:34" ht="15.6">
      <c r="A148" s="45"/>
      <c r="B148" s="52">
        <f>+'Ark1'!C574</f>
        <v>2016</v>
      </c>
      <c r="C148" s="52">
        <f>+'Ark1'!L574</f>
        <v>9</v>
      </c>
      <c r="D148" s="65" t="s">
        <v>35</v>
      </c>
      <c r="E148" s="52">
        <f>+'Ark1'!Q574</f>
        <v>1410</v>
      </c>
      <c r="F148" s="52">
        <f>+'Ark1'!R574</f>
        <v>1674</v>
      </c>
      <c r="G148" s="181">
        <f>+'Ark1'!AG574</f>
        <v>24.211744286954005</v>
      </c>
      <c r="H148" s="181">
        <f t="shared" si="17"/>
        <v>1.1245358483861878</v>
      </c>
      <c r="I148" s="181">
        <f>+'Ark1'!AH574</f>
        <v>26.053484575156496</v>
      </c>
      <c r="J148" s="181"/>
      <c r="K148" s="329"/>
      <c r="L148" s="329"/>
      <c r="M148" s="159">
        <f>+'Ark1'!U574</f>
        <v>45.432078853046576</v>
      </c>
      <c r="N148" s="181">
        <f t="shared" si="18"/>
        <v>1.078603949571729</v>
      </c>
      <c r="O148" s="181"/>
      <c r="P148" s="329"/>
      <c r="Q148" s="329"/>
      <c r="R148" s="339"/>
      <c r="S148" s="339"/>
      <c r="T148" s="54">
        <f>+'Ark1'!T574</f>
        <v>7.6403823178016719</v>
      </c>
      <c r="U148" s="329">
        <f t="shared" si="19"/>
        <v>2.029679449033317E-3</v>
      </c>
      <c r="V148" s="159">
        <f>+'Ark1'!W574</f>
        <v>30.346475507765817</v>
      </c>
      <c r="W148" s="97"/>
      <c r="X148" s="74">
        <f>+'Ark1'!X574</f>
        <v>100</v>
      </c>
      <c r="Y148" s="74">
        <f>+'Ark1'!Y574</f>
        <v>99.462365591397884</v>
      </c>
      <c r="Z148" s="74">
        <f>+'Ark1'!Z574</f>
        <v>87.75388291517325</v>
      </c>
      <c r="AA148" s="71"/>
      <c r="AB148" s="159">
        <f>+'Ark1'!AA574</f>
        <v>8.8329311927666634</v>
      </c>
      <c r="AC148" s="54">
        <f>+'Ark1'!AC574</f>
        <v>1.9652765507018877</v>
      </c>
      <c r="AD148" s="74">
        <f>+'Ark1'!AE574</f>
        <v>26.008651005817875</v>
      </c>
      <c r="AE148" s="159">
        <f t="shared" si="22"/>
        <v>1.1872340425531915</v>
      </c>
      <c r="AF148" s="45"/>
      <c r="AG148" s="13"/>
      <c r="AH148" s="57"/>
    </row>
    <row r="149" spans="1:34" ht="15.6">
      <c r="A149" s="45"/>
      <c r="B149" s="52">
        <f>+'Ark1'!C575</f>
        <v>2016</v>
      </c>
      <c r="C149" s="52">
        <f>+'Ark1'!L575</f>
        <v>10</v>
      </c>
      <c r="D149" s="65" t="s">
        <v>36</v>
      </c>
      <c r="E149" s="52">
        <f>+'Ark1'!Q575</f>
        <v>771</v>
      </c>
      <c r="F149" s="52">
        <f>+'Ark1'!R575</f>
        <v>909</v>
      </c>
      <c r="G149" s="181">
        <f>+'Ark1'!AG575</f>
        <v>13.14723748915244</v>
      </c>
      <c r="H149" s="181">
        <f t="shared" ref="H149:H212" si="25">+G149-G164</f>
        <v>-1.2488403596070352</v>
      </c>
      <c r="I149" s="181">
        <f>+'Ark1'!AH575</f>
        <v>15.520865520522964</v>
      </c>
      <c r="J149" s="181"/>
      <c r="K149" s="329"/>
      <c r="L149" s="329"/>
      <c r="M149" s="159">
        <f>+'Ark1'!U575</f>
        <v>49.843014301430223</v>
      </c>
      <c r="N149" s="181">
        <f t="shared" ref="N149:N212" si="26">+M149-M164</f>
        <v>0.39120831587818827</v>
      </c>
      <c r="O149" s="181"/>
      <c r="P149" s="329"/>
      <c r="Q149" s="329"/>
      <c r="R149" s="339"/>
      <c r="S149" s="339"/>
      <c r="T149" s="54">
        <f>+'Ark1'!T575</f>
        <v>7.8745874587458733</v>
      </c>
      <c r="U149" s="329">
        <f t="shared" ref="U149:U212" si="27">+T149-T164</f>
        <v>3.867414605237407E-2</v>
      </c>
      <c r="V149" s="159">
        <f>+'Ark1'!W575</f>
        <v>35.093509350935115</v>
      </c>
      <c r="W149" s="97"/>
      <c r="X149" s="74">
        <f>+'Ark1'!X575</f>
        <v>100</v>
      </c>
      <c r="Y149" s="74">
        <f>+'Ark1'!Y575</f>
        <v>100</v>
      </c>
      <c r="Z149" s="74">
        <f>+'Ark1'!Z575</f>
        <v>95.709570957095707</v>
      </c>
      <c r="AA149" s="71"/>
      <c r="AB149" s="159">
        <f>+'Ark1'!AA575</f>
        <v>8.3048468982327819</v>
      </c>
      <c r="AC149" s="54">
        <f>+'Ark1'!AC575</f>
        <v>1.9265109425507845</v>
      </c>
      <c r="AD149" s="74">
        <f>+'Ark1'!AE575</f>
        <v>35.691042964176908</v>
      </c>
      <c r="AE149" s="159">
        <f t="shared" si="22"/>
        <v>1.1789883268482491</v>
      </c>
      <c r="AF149" s="45"/>
      <c r="AG149" s="13"/>
      <c r="AH149" s="57"/>
    </row>
    <row r="150" spans="1:34" ht="15.6">
      <c r="A150" s="45"/>
      <c r="B150" s="52">
        <f>+'Ark1'!C576</f>
        <v>2016</v>
      </c>
      <c r="C150" s="52">
        <f>+'Ark1'!L576</f>
        <v>11</v>
      </c>
      <c r="D150" s="65" t="s">
        <v>37</v>
      </c>
      <c r="E150" s="52">
        <f>+'Ark1'!Q576</f>
        <v>595</v>
      </c>
      <c r="F150" s="52">
        <f>+'Ark1'!R576</f>
        <v>663</v>
      </c>
      <c r="G150" s="181">
        <f>+'Ark1'!AG576</f>
        <v>9.5892392247613518</v>
      </c>
      <c r="H150" s="181">
        <f t="shared" si="25"/>
        <v>-0.95897055090348005</v>
      </c>
      <c r="I150" s="181">
        <f>+'Ark1'!AH576</f>
        <v>12.227957584506552</v>
      </c>
      <c r="J150" s="181"/>
      <c r="K150" s="329"/>
      <c r="L150" s="329"/>
      <c r="M150" s="159">
        <f>+'Ark1'!U576</f>
        <v>53.838461538461488</v>
      </c>
      <c r="N150" s="181">
        <f t="shared" si="26"/>
        <v>1.0519826652219777</v>
      </c>
      <c r="O150" s="181"/>
      <c r="P150" s="329"/>
      <c r="Q150" s="329"/>
      <c r="R150" s="339"/>
      <c r="S150" s="339"/>
      <c r="T150" s="54">
        <f>+'Ark1'!T576</f>
        <v>8.144796380090499</v>
      </c>
      <c r="U150" s="329">
        <f t="shared" si="27"/>
        <v>8.2824549104580925E-2</v>
      </c>
      <c r="V150" s="159">
        <f>+'Ark1'!W576</f>
        <v>36.651583710407245</v>
      </c>
      <c r="W150" s="97"/>
      <c r="X150" s="74">
        <f>+'Ark1'!X576</f>
        <v>100</v>
      </c>
      <c r="Y150" s="74">
        <f>+'Ark1'!Y576</f>
        <v>99.849170437405689</v>
      </c>
      <c r="Z150" s="74">
        <f>+'Ark1'!Z576</f>
        <v>98.19004524886877</v>
      </c>
      <c r="AA150" s="71"/>
      <c r="AB150" s="159">
        <f>+'Ark1'!AA576</f>
        <v>8.2234452409027696</v>
      </c>
      <c r="AC150" s="54">
        <f>+'Ark1'!AC576</f>
        <v>2.0381354962126674</v>
      </c>
      <c r="AD150" s="74">
        <f>+'Ark1'!AE576</f>
        <v>40.331385488680475</v>
      </c>
      <c r="AE150" s="159">
        <f t="shared" si="22"/>
        <v>1.1142857142857143</v>
      </c>
      <c r="AF150" s="45"/>
      <c r="AG150" s="13"/>
      <c r="AH150" s="57"/>
    </row>
    <row r="151" spans="1:34" ht="15.6">
      <c r="A151" s="45"/>
      <c r="B151" s="52">
        <f>+'Ark1'!C577</f>
        <v>2016</v>
      </c>
      <c r="C151" s="52">
        <f>+'Ark1'!L577</f>
        <v>12</v>
      </c>
      <c r="D151" s="65" t="s">
        <v>38</v>
      </c>
      <c r="E151" s="52">
        <f>+'Ark1'!Q577</f>
        <v>311</v>
      </c>
      <c r="F151" s="52">
        <f>+'Ark1'!R577</f>
        <v>332</v>
      </c>
      <c r="G151" s="181">
        <f>+'Ark1'!AG577</f>
        <v>4.8018513161700893</v>
      </c>
      <c r="H151" s="181">
        <f t="shared" si="25"/>
        <v>6.2585233864340672E-2</v>
      </c>
      <c r="I151" s="181">
        <f>+'Ark1'!AH577</f>
        <v>6.5339852188431955</v>
      </c>
      <c r="J151" s="181"/>
      <c r="K151" s="329"/>
      <c r="L151" s="329"/>
      <c r="M151" s="159">
        <f>+'Ark1'!U577</f>
        <v>57.450301204819247</v>
      </c>
      <c r="N151" s="181">
        <f t="shared" si="26"/>
        <v>1.8985770668881941</v>
      </c>
      <c r="O151" s="181"/>
      <c r="P151" s="329"/>
      <c r="Q151" s="329"/>
      <c r="R151" s="339"/>
      <c r="S151" s="339"/>
      <c r="T151" s="54">
        <f>+'Ark1'!T577</f>
        <v>8.3373493975903621</v>
      </c>
      <c r="U151" s="329">
        <f t="shared" si="27"/>
        <v>0.16493560448691369</v>
      </c>
      <c r="V151" s="159">
        <f>+'Ark1'!W577</f>
        <v>46.084337349397593</v>
      </c>
      <c r="W151" s="97"/>
      <c r="X151" s="74">
        <f>+'Ark1'!X577</f>
        <v>100</v>
      </c>
      <c r="Y151" s="74">
        <f>+'Ark1'!Y577</f>
        <v>100</v>
      </c>
      <c r="Z151" s="74">
        <f>+'Ark1'!Z577</f>
        <v>99.698795180722882</v>
      </c>
      <c r="AA151" s="71"/>
      <c r="AB151" s="159">
        <f>+'Ark1'!AA577</f>
        <v>7.6378239918815778</v>
      </c>
      <c r="AC151" s="54">
        <f>+'Ark1'!AC577</f>
        <v>2.0957622671312111</v>
      </c>
      <c r="AD151" s="74">
        <f>+'Ark1'!AE577</f>
        <v>34.564302031187779</v>
      </c>
      <c r="AE151" s="159">
        <f t="shared" si="22"/>
        <v>1.067524115755627</v>
      </c>
      <c r="AF151" s="45"/>
      <c r="AG151" s="13"/>
      <c r="AH151" s="57"/>
    </row>
    <row r="152" spans="1:34" ht="15.6">
      <c r="A152" s="45"/>
      <c r="B152" s="52">
        <f>+'Ark1'!C578</f>
        <v>2016</v>
      </c>
      <c r="C152" s="52">
        <f>+'Ark1'!L578</f>
        <v>13</v>
      </c>
      <c r="D152" s="65" t="s">
        <v>39</v>
      </c>
      <c r="E152" s="52">
        <f>+'Ark1'!Q578</f>
        <v>94</v>
      </c>
      <c r="F152" s="52">
        <f>+'Ark1'!R578</f>
        <v>94</v>
      </c>
      <c r="G152" s="181">
        <f>+'Ark1'!AG578</f>
        <v>1.3595603124096036</v>
      </c>
      <c r="H152" s="181">
        <f t="shared" si="25"/>
        <v>-9.6389769301880479E-2</v>
      </c>
      <c r="I152" s="181">
        <f>+'Ark1'!AH578</f>
        <v>2.0300967208633276</v>
      </c>
      <c r="J152" s="181"/>
      <c r="K152" s="329"/>
      <c r="L152" s="329"/>
      <c r="M152" s="159">
        <f>+'Ark1'!U578</f>
        <v>63.043617021276624</v>
      </c>
      <c r="N152" s="181">
        <f t="shared" si="26"/>
        <v>3.4099435518888725</v>
      </c>
      <c r="O152" s="181"/>
      <c r="P152" s="329"/>
      <c r="Q152" s="329"/>
      <c r="R152" s="339"/>
      <c r="S152" s="339"/>
      <c r="T152" s="54">
        <f>+'Ark1'!T578</f>
        <v>8.8936170212765937</v>
      </c>
      <c r="U152" s="329">
        <f t="shared" si="27"/>
        <v>0.11810681719496152</v>
      </c>
      <c r="V152" s="159">
        <f>+'Ark1'!W578</f>
        <v>59.574468085106389</v>
      </c>
      <c r="W152" s="97"/>
      <c r="X152" s="74">
        <f>+'Ark1'!X578</f>
        <v>100</v>
      </c>
      <c r="Y152" s="74">
        <f>+'Ark1'!Y578</f>
        <v>100</v>
      </c>
      <c r="Z152" s="74">
        <f>+'Ark1'!Z578</f>
        <v>100</v>
      </c>
      <c r="AA152" s="71"/>
      <c r="AB152" s="159">
        <f>+'Ark1'!AA578</f>
        <v>8.8819391033886248</v>
      </c>
      <c r="AC152" s="54">
        <f>+'Ark1'!AC578</f>
        <v>2.1999423837058036</v>
      </c>
      <c r="AD152" s="74">
        <f>+'Ark1'!AE578</f>
        <v>45.680803223503517</v>
      </c>
      <c r="AE152" s="159">
        <f t="shared" si="22"/>
        <v>1</v>
      </c>
      <c r="AF152" s="45"/>
      <c r="AG152" s="13"/>
      <c r="AH152" s="57"/>
    </row>
    <row r="153" spans="1:34" ht="15.6">
      <c r="A153" s="45"/>
      <c r="B153" s="52">
        <f>+'Ark1'!C579</f>
        <v>2016</v>
      </c>
      <c r="C153" s="52">
        <f>+'Ark1'!L579</f>
        <v>14</v>
      </c>
      <c r="D153" s="65" t="s">
        <v>402</v>
      </c>
      <c r="E153" s="52">
        <f>+'Ark1'!Q579</f>
        <v>57</v>
      </c>
      <c r="F153" s="52">
        <f>+'Ark1'!R579</f>
        <v>55</v>
      </c>
      <c r="G153" s="181">
        <f>+'Ark1'!AG579</f>
        <v>0.79548741683540636</v>
      </c>
      <c r="H153" s="181">
        <f t="shared" si="25"/>
        <v>8.085842032256596E-3</v>
      </c>
      <c r="I153" s="181">
        <f>+'Ark1'!AH579</f>
        <v>1.1509282585654179</v>
      </c>
      <c r="J153" s="181"/>
      <c r="K153" s="329"/>
      <c r="L153" s="329"/>
      <c r="M153" s="159">
        <f>+'Ark1'!U579</f>
        <v>61.085454545454574</v>
      </c>
      <c r="N153" s="181">
        <f t="shared" si="26"/>
        <v>1.1345111492281674</v>
      </c>
      <c r="O153" s="181"/>
      <c r="P153" s="329"/>
      <c r="Q153" s="329"/>
      <c r="R153" s="339"/>
      <c r="S153" s="339"/>
      <c r="T153" s="54">
        <f>+'Ark1'!T579</f>
        <v>8.2909090909090892</v>
      </c>
      <c r="U153" s="329">
        <f t="shared" si="27"/>
        <v>-0.72795883361921376</v>
      </c>
      <c r="V153" s="159">
        <f>+'Ark1'!W579</f>
        <v>36.363636363636367</v>
      </c>
      <c r="W153" s="97"/>
      <c r="X153" s="74">
        <f>+'Ark1'!X579</f>
        <v>100</v>
      </c>
      <c r="Y153" s="74">
        <f>+'Ark1'!Y579</f>
        <v>100</v>
      </c>
      <c r="Z153" s="74">
        <f>+'Ark1'!Z579</f>
        <v>100</v>
      </c>
      <c r="AA153" s="71"/>
      <c r="AB153" s="159">
        <f>+'Ark1'!AA579</f>
        <v>7.4725781891784306</v>
      </c>
      <c r="AC153" s="54">
        <f>+'Ark1'!AC579</f>
        <v>2.0860813831655944</v>
      </c>
      <c r="AD153" s="74">
        <f>+'Ark1'!AE579</f>
        <v>32.603802745198394</v>
      </c>
      <c r="AE153" s="159">
        <f t="shared" si="22"/>
        <v>0.96491228070175439</v>
      </c>
      <c r="AF153" s="45"/>
      <c r="AG153" s="13"/>
      <c r="AH153" s="57"/>
    </row>
    <row r="154" spans="1:34" ht="15.6">
      <c r="A154" s="45"/>
      <c r="B154" s="52">
        <f>+'Ark1'!C580</f>
        <v>2016</v>
      </c>
      <c r="C154" s="52">
        <f>+'Ark1'!L580</f>
        <v>15</v>
      </c>
      <c r="D154" s="65" t="s">
        <v>40</v>
      </c>
      <c r="E154" s="52">
        <f>+'Ark1'!Q580</f>
        <v>9</v>
      </c>
      <c r="F154" s="52">
        <f>+'Ark1'!R580</f>
        <v>9</v>
      </c>
      <c r="G154" s="181">
        <f>+'Ark1'!AG580</f>
        <v>0.13017066820943013</v>
      </c>
      <c r="H154" s="181">
        <f t="shared" si="25"/>
        <v>-3.5390331722367496E-3</v>
      </c>
      <c r="I154" s="181">
        <f>+'Ark1'!AH580</f>
        <v>0.20328030140569656</v>
      </c>
      <c r="J154" s="181"/>
      <c r="K154" s="329"/>
      <c r="L154" s="329"/>
      <c r="M154" s="159">
        <f>+'Ark1'!U580</f>
        <v>65.933333333333351</v>
      </c>
      <c r="N154" s="181">
        <f t="shared" si="26"/>
        <v>3.0888888888889099</v>
      </c>
      <c r="O154" s="181"/>
      <c r="P154" s="329"/>
      <c r="Q154" s="329"/>
      <c r="R154" s="339"/>
      <c r="S154" s="339"/>
      <c r="T154" s="54">
        <f>+'Ark1'!T580</f>
        <v>9.3333333333333357</v>
      </c>
      <c r="U154" s="329">
        <f t="shared" si="27"/>
        <v>1.3333333333333357</v>
      </c>
      <c r="V154" s="159">
        <f>+'Ark1'!W580</f>
        <v>66.666666666666686</v>
      </c>
      <c r="W154" s="97"/>
      <c r="X154" s="74">
        <f>+'Ark1'!X580</f>
        <v>100</v>
      </c>
      <c r="Y154" s="74">
        <f>+'Ark1'!Y580</f>
        <v>100</v>
      </c>
      <c r="Z154" s="74">
        <f>+'Ark1'!Z580</f>
        <v>100</v>
      </c>
      <c r="AA154" s="71"/>
      <c r="AB154" s="159">
        <f>+'Ark1'!AA580</f>
        <v>5.0462307165293661</v>
      </c>
      <c r="AC154" s="54">
        <f>+'Ark1'!AC580</f>
        <v>2.2607766610417523</v>
      </c>
      <c r="AD154" s="74">
        <f>+'Ark1'!AE580</f>
        <v>79.278811620031547</v>
      </c>
      <c r="AE154" s="159">
        <f t="shared" si="22"/>
        <v>1</v>
      </c>
      <c r="AF154" s="45"/>
      <c r="AG154" s="13"/>
      <c r="AH154" s="57"/>
    </row>
    <row r="155" spans="1:34" ht="15.6">
      <c r="A155" s="45"/>
      <c r="B155">
        <f>+'Ark1'!C581</f>
        <v>2015</v>
      </c>
      <c r="C155">
        <f>+'Ark1'!L581</f>
        <v>1</v>
      </c>
      <c r="D155" s="3" t="str">
        <f t="shared" ref="D155" si="28">+D140</f>
        <v>P-</v>
      </c>
      <c r="E155">
        <f>+'Ark1'!Q581</f>
        <v>11</v>
      </c>
      <c r="F155">
        <f>+'Ark1'!R581</f>
        <v>11</v>
      </c>
      <c r="G155" s="199">
        <f>+'Ark1'!AG581</f>
        <v>0.16342296835537071</v>
      </c>
      <c r="H155" s="199">
        <f t="shared" si="25"/>
        <v>6.4118102416939687E-2</v>
      </c>
      <c r="I155" s="199">
        <f>+'Ark1'!AH581</f>
        <v>8.7215715427782683E-2</v>
      </c>
      <c r="J155" s="199"/>
      <c r="K155" s="328"/>
      <c r="L155" s="328"/>
      <c r="M155" s="93">
        <f>+'Ark1'!U581</f>
        <v>22.354545454545448</v>
      </c>
      <c r="N155" s="199">
        <f t="shared" si="26"/>
        <v>9.7831168831168718</v>
      </c>
      <c r="O155" s="199"/>
      <c r="P155" s="328"/>
      <c r="Q155" s="328"/>
      <c r="R155" s="338"/>
      <c r="S155" s="338"/>
      <c r="T155" s="1">
        <f>+'Ark1'!T581</f>
        <v>2.8181818181818179</v>
      </c>
      <c r="U155" s="328">
        <f t="shared" si="27"/>
        <v>0.67532467532467555</v>
      </c>
      <c r="V155" s="93">
        <f>+'Ark1'!W581</f>
        <v>0</v>
      </c>
      <c r="W155" s="97"/>
      <c r="X155" s="11">
        <f>+'Ark1'!X581</f>
        <v>81.818181818181813</v>
      </c>
      <c r="Y155" s="11">
        <f>+'Ark1'!Y581</f>
        <v>54.545454545454554</v>
      </c>
      <c r="Z155" s="11">
        <f>+'Ark1'!Z581</f>
        <v>0</v>
      </c>
      <c r="AA155" s="71"/>
      <c r="AB155" s="93">
        <f>+'Ark1'!AA581</f>
        <v>7.6599743218610303</v>
      </c>
      <c r="AC155" s="1">
        <f>+'Ark1'!AC581</f>
        <v>1.1134044285378077</v>
      </c>
      <c r="AD155" s="11">
        <f>+'Ark1'!AE581</f>
        <v>7.8975426559729485</v>
      </c>
      <c r="AE155" s="93">
        <f t="shared" si="22"/>
        <v>1</v>
      </c>
      <c r="AF155" s="45"/>
      <c r="AG155" s="13"/>
      <c r="AH155" s="57"/>
    </row>
    <row r="156" spans="1:34" ht="15.6">
      <c r="A156" s="45"/>
      <c r="B156">
        <f>+'Ark1'!C582</f>
        <v>2015</v>
      </c>
      <c r="C156">
        <f>+'Ark1'!L582</f>
        <v>2</v>
      </c>
      <c r="D156" s="3" t="str">
        <f t="shared" si="24"/>
        <v>P</v>
      </c>
      <c r="E156">
        <f>+'Ark1'!Q582</f>
        <v>30</v>
      </c>
      <c r="F156">
        <f>+'Ark1'!R582</f>
        <v>34</v>
      </c>
      <c r="G156" s="199">
        <f>+'Ark1'!AG582</f>
        <v>0.50512553855296405</v>
      </c>
      <c r="H156" s="199">
        <f t="shared" si="25"/>
        <v>6.5346846539912518E-2</v>
      </c>
      <c r="I156" s="199">
        <f>+'Ark1'!AH582</f>
        <v>0.30122939045472075</v>
      </c>
      <c r="J156" s="199"/>
      <c r="K156" s="328"/>
      <c r="L156" s="328"/>
      <c r="M156" s="93">
        <f>+'Ark1'!U582</f>
        <v>24.979411764705887</v>
      </c>
      <c r="N156" s="199">
        <f t="shared" si="26"/>
        <v>1.4439278937381417</v>
      </c>
      <c r="O156" s="199"/>
      <c r="P156" s="328"/>
      <c r="Q156" s="328"/>
      <c r="R156" s="338"/>
      <c r="S156" s="338"/>
      <c r="T156" s="1">
        <f>+'Ark1'!T582</f>
        <v>3.5882352941176472</v>
      </c>
      <c r="U156" s="328">
        <f t="shared" si="27"/>
        <v>-0.15370018975331901</v>
      </c>
      <c r="V156" s="93">
        <f>+'Ark1'!W582</f>
        <v>0</v>
      </c>
      <c r="W156" s="97"/>
      <c r="X156" s="11">
        <f>+'Ark1'!X582</f>
        <v>85.294117647058812</v>
      </c>
      <c r="Y156" s="11">
        <f>+'Ark1'!Y582</f>
        <v>58.82352941176471</v>
      </c>
      <c r="Z156" s="11">
        <f>+'Ark1'!Z582</f>
        <v>20.588235294117652</v>
      </c>
      <c r="AA156" s="71"/>
      <c r="AB156" s="93">
        <f>+'Ark1'!AA582</f>
        <v>8.2843502145616892</v>
      </c>
      <c r="AC156" s="1">
        <f>+'Ark1'!AC582</f>
        <v>1.4166581857402696</v>
      </c>
      <c r="AD156" s="11">
        <f>+'Ark1'!AE582</f>
        <v>29.775358829369651</v>
      </c>
      <c r="AE156" s="93">
        <f t="shared" si="22"/>
        <v>1.1333333333333333</v>
      </c>
      <c r="AF156" s="45"/>
      <c r="AG156" s="13"/>
      <c r="AH156" s="57"/>
    </row>
    <row r="157" spans="1:34" ht="15.6">
      <c r="A157" s="45"/>
      <c r="B157">
        <f>+'Ark1'!C583</f>
        <v>2015</v>
      </c>
      <c r="C157">
        <f>+'Ark1'!L583</f>
        <v>3</v>
      </c>
      <c r="D157" s="3" t="str">
        <f t="shared" si="24"/>
        <v>P+</v>
      </c>
      <c r="E157">
        <f>+'Ark1'!Q583</f>
        <v>48</v>
      </c>
      <c r="F157">
        <f>+'Ark1'!R583</f>
        <v>56</v>
      </c>
      <c r="G157" s="199">
        <f>+'Ark1'!AG583</f>
        <v>0.8319714752637053</v>
      </c>
      <c r="H157" s="199">
        <f t="shared" si="25"/>
        <v>-9.0145137021725219E-2</v>
      </c>
      <c r="I157" s="199">
        <f>+'Ark1'!AH583</f>
        <v>0.48697510078221112</v>
      </c>
      <c r="J157" s="199"/>
      <c r="K157" s="328"/>
      <c r="L157" s="328"/>
      <c r="M157" s="93">
        <f>+'Ark1'!U583</f>
        <v>24.51785714285716</v>
      </c>
      <c r="N157" s="199">
        <f t="shared" si="26"/>
        <v>3.573241758241771</v>
      </c>
      <c r="O157" s="199"/>
      <c r="P157" s="328"/>
      <c r="Q157" s="328"/>
      <c r="R157" s="338"/>
      <c r="S157" s="338"/>
      <c r="T157" s="1">
        <f>+'Ark1'!T583</f>
        <v>3.9107142857142847</v>
      </c>
      <c r="U157" s="328">
        <f t="shared" si="27"/>
        <v>0.23379120879120885</v>
      </c>
      <c r="V157" s="93">
        <f>+'Ark1'!W583</f>
        <v>0</v>
      </c>
      <c r="W157" s="97"/>
      <c r="X157" s="11">
        <f>+'Ark1'!X583</f>
        <v>89.285714285714306</v>
      </c>
      <c r="Y157" s="11">
        <f>+'Ark1'!Y583</f>
        <v>44.642857142857153</v>
      </c>
      <c r="Z157" s="11">
        <f>+'Ark1'!Z583</f>
        <v>12.5</v>
      </c>
      <c r="AA157" s="71"/>
      <c r="AB157" s="93">
        <f>+'Ark1'!AA583</f>
        <v>7.8361139043819907</v>
      </c>
      <c r="AC157" s="1">
        <f>+'Ark1'!AC583</f>
        <v>1.3130768897392673</v>
      </c>
      <c r="AD157" s="11">
        <f>+'Ark1'!AE583</f>
        <v>43.940642064661006</v>
      </c>
      <c r="AE157" s="93">
        <f t="shared" si="22"/>
        <v>1.1666666666666667</v>
      </c>
      <c r="AF157" s="45"/>
      <c r="AG157" s="13"/>
      <c r="AH157" s="57"/>
    </row>
    <row r="158" spans="1:34" ht="15.6">
      <c r="A158" s="45"/>
      <c r="B158">
        <f>+'Ark1'!C584</f>
        <v>2015</v>
      </c>
      <c r="C158">
        <f>+'Ark1'!L584</f>
        <v>4</v>
      </c>
      <c r="D158" s="3" t="str">
        <f t="shared" si="24"/>
        <v>O-</v>
      </c>
      <c r="E158">
        <f>+'Ark1'!Q584</f>
        <v>111</v>
      </c>
      <c r="F158">
        <f>+'Ark1'!R584</f>
        <v>117</v>
      </c>
      <c r="G158" s="199">
        <f>+'Ark1'!AG584</f>
        <v>1.7382261179616698</v>
      </c>
      <c r="H158" s="199">
        <f t="shared" si="25"/>
        <v>-0.43229452326403672</v>
      </c>
      <c r="I158" s="199">
        <f>+'Ark1'!AH584</f>
        <v>1.0371186396192733</v>
      </c>
      <c r="J158" s="199"/>
      <c r="K158" s="328"/>
      <c r="L158" s="328"/>
      <c r="M158" s="93">
        <f>+'Ark1'!U584</f>
        <v>24.992307692307687</v>
      </c>
      <c r="N158" s="199">
        <f t="shared" si="26"/>
        <v>0.45439919557568231</v>
      </c>
      <c r="O158" s="199"/>
      <c r="P158" s="328"/>
      <c r="Q158" s="328"/>
      <c r="R158" s="338"/>
      <c r="S158" s="338"/>
      <c r="T158" s="1">
        <f>+'Ark1'!T584</f>
        <v>4.367521367521368</v>
      </c>
      <c r="U158" s="328">
        <f t="shared" si="27"/>
        <v>-0.10960281548516981</v>
      </c>
      <c r="V158" s="93">
        <f>+'Ark1'!W584</f>
        <v>0</v>
      </c>
      <c r="W158" s="97"/>
      <c r="X158" s="11">
        <f>+'Ark1'!X584</f>
        <v>88.8888888888889</v>
      </c>
      <c r="Y158" s="11">
        <f>+'Ark1'!Y584</f>
        <v>55.555555555555557</v>
      </c>
      <c r="Z158" s="11">
        <f>+'Ark1'!Z584</f>
        <v>12.820512820512819</v>
      </c>
      <c r="AA158" s="71"/>
      <c r="AB158" s="93">
        <f>+'Ark1'!AA584</f>
        <v>7.8565684191082417</v>
      </c>
      <c r="AC158" s="1">
        <f>+'Ark1'!AC584</f>
        <v>1.3996232130228197</v>
      </c>
      <c r="AD158" s="11">
        <f>+'Ark1'!AE584</f>
        <v>20.35123579836339</v>
      </c>
      <c r="AE158" s="93">
        <f t="shared" si="22"/>
        <v>1.0540540540540539</v>
      </c>
      <c r="AF158" s="45"/>
      <c r="AG158" s="13"/>
      <c r="AH158" s="57"/>
    </row>
    <row r="159" spans="1:34" ht="15.6">
      <c r="A159" s="45"/>
      <c r="B159">
        <f>+'Ark1'!C585</f>
        <v>2015</v>
      </c>
      <c r="C159">
        <f>+'Ark1'!L585</f>
        <v>5</v>
      </c>
      <c r="D159" s="3" t="str">
        <f t="shared" si="24"/>
        <v>O</v>
      </c>
      <c r="E159">
        <f>+'Ark1'!Q585</f>
        <v>254</v>
      </c>
      <c r="F159">
        <f>+'Ark1'!R585</f>
        <v>290</v>
      </c>
      <c r="G159" s="199">
        <f>+'Ark1'!AG585</f>
        <v>4.3084237111870438</v>
      </c>
      <c r="H159" s="199">
        <f t="shared" si="25"/>
        <v>-0.60007394805540315</v>
      </c>
      <c r="I159" s="199">
        <f>+'Ark1'!AH585</f>
        <v>2.7289048983381874</v>
      </c>
      <c r="J159" s="199"/>
      <c r="K159" s="328"/>
      <c r="L159" s="328"/>
      <c r="M159" s="93">
        <f>+'Ark1'!U585</f>
        <v>26.531034482758624</v>
      </c>
      <c r="N159" s="199">
        <f t="shared" si="26"/>
        <v>0.25213274865458501</v>
      </c>
      <c r="O159" s="199"/>
      <c r="P159" s="328"/>
      <c r="Q159" s="328"/>
      <c r="R159" s="338"/>
      <c r="S159" s="338"/>
      <c r="T159" s="1">
        <f>+'Ark1'!T585</f>
        <v>5.0586206896551715</v>
      </c>
      <c r="U159" s="328">
        <f t="shared" si="27"/>
        <v>-0.3084313334662161</v>
      </c>
      <c r="V159" s="93">
        <f>+'Ark1'!W585</f>
        <v>0.68965517241379304</v>
      </c>
      <c r="W159" s="97"/>
      <c r="X159" s="11">
        <f>+'Ark1'!X585</f>
        <v>90.689655172413822</v>
      </c>
      <c r="Y159" s="11">
        <f>+'Ark1'!Y585</f>
        <v>63.103448275862078</v>
      </c>
      <c r="Z159" s="11">
        <f>+'Ark1'!Z585</f>
        <v>16.206896551724139</v>
      </c>
      <c r="AA159" s="71"/>
      <c r="AB159" s="93">
        <f>+'Ark1'!AA585</f>
        <v>8.337625703887225</v>
      </c>
      <c r="AC159" s="1">
        <f>+'Ark1'!AC585</f>
        <v>2.3237925661741881</v>
      </c>
      <c r="AD159" s="11">
        <f>+'Ark1'!AE585</f>
        <v>16.209593252152047</v>
      </c>
      <c r="AE159" s="93">
        <f t="shared" si="22"/>
        <v>1.1417322834645669</v>
      </c>
      <c r="AF159" s="45"/>
      <c r="AG159" s="13"/>
      <c r="AH159" s="57"/>
    </row>
    <row r="160" spans="1:34" ht="15.6">
      <c r="A160" s="45"/>
      <c r="B160">
        <f>+'Ark1'!C586</f>
        <v>2015</v>
      </c>
      <c r="C160">
        <f>+'Ark1'!L586</f>
        <v>6</v>
      </c>
      <c r="D160" s="3" t="str">
        <f t="shared" si="24"/>
        <v>O+</v>
      </c>
      <c r="E160">
        <f>+'Ark1'!Q586</f>
        <v>444</v>
      </c>
      <c r="F160">
        <f>+'Ark1'!R586</f>
        <v>505</v>
      </c>
      <c r="G160" s="199">
        <f>+'Ark1'!AG586</f>
        <v>7.5025999108601997</v>
      </c>
      <c r="H160" s="199">
        <f t="shared" si="25"/>
        <v>-0.56946704899226219</v>
      </c>
      <c r="I160" s="199">
        <f>+'Ark1'!AH586</f>
        <v>5.3163990372576757</v>
      </c>
      <c r="J160" s="199"/>
      <c r="K160" s="328"/>
      <c r="L160" s="328"/>
      <c r="M160" s="93">
        <f>+'Ark1'!U586</f>
        <v>29.681782178217816</v>
      </c>
      <c r="N160" s="199">
        <f t="shared" si="26"/>
        <v>0.93749395326178231</v>
      </c>
      <c r="O160" s="199"/>
      <c r="P160" s="328"/>
      <c r="Q160" s="328"/>
      <c r="R160" s="338"/>
      <c r="S160" s="338"/>
      <c r="T160" s="1">
        <f>+'Ark1'!T586</f>
        <v>5.7326732673267324</v>
      </c>
      <c r="U160" s="328">
        <f t="shared" si="27"/>
        <v>-8.6307400511579146E-2</v>
      </c>
      <c r="V160" s="93">
        <f>+'Ark1'!W586</f>
        <v>4.9504950495049505</v>
      </c>
      <c r="W160" s="97"/>
      <c r="X160" s="11">
        <f>+'Ark1'!X586</f>
        <v>96.435643564356454</v>
      </c>
      <c r="Y160" s="11">
        <f>+'Ark1'!Y586</f>
        <v>73.663366336633686</v>
      </c>
      <c r="Z160" s="11">
        <f>+'Ark1'!Z586</f>
        <v>29.108910891089113</v>
      </c>
      <c r="AA160" s="71"/>
      <c r="AB160" s="93">
        <f>+'Ark1'!AA586</f>
        <v>8.6562988450681768</v>
      </c>
      <c r="AC160" s="1">
        <f>+'Ark1'!AC586</f>
        <v>1.6691201755932643</v>
      </c>
      <c r="AD160" s="11">
        <f>+'Ark1'!AE586</f>
        <v>15.58486114396448</v>
      </c>
      <c r="AE160" s="93">
        <f t="shared" si="22"/>
        <v>1.1373873873873874</v>
      </c>
      <c r="AF160" s="45"/>
      <c r="AG160" s="13"/>
      <c r="AH160" s="57"/>
    </row>
    <row r="161" spans="1:34" ht="15.6">
      <c r="A161" s="45"/>
      <c r="B161">
        <f>+'Ark1'!C587</f>
        <v>2015</v>
      </c>
      <c r="C161">
        <f>+'Ark1'!L587</f>
        <v>7</v>
      </c>
      <c r="D161" s="3" t="str">
        <f t="shared" si="24"/>
        <v>R-</v>
      </c>
      <c r="E161">
        <f>+'Ark1'!Q587</f>
        <v>640</v>
      </c>
      <c r="F161">
        <f>+'Ark1'!R587</f>
        <v>733</v>
      </c>
      <c r="G161" s="199">
        <f>+'Ark1'!AG587</f>
        <v>10.889912345862424</v>
      </c>
      <c r="H161" s="199">
        <f t="shared" si="25"/>
        <v>6.56819585734425E-2</v>
      </c>
      <c r="I161" s="199">
        <f>+'Ark1'!AH587</f>
        <v>8.6719163977604303</v>
      </c>
      <c r="J161" s="199"/>
      <c r="K161" s="328"/>
      <c r="L161" s="328"/>
      <c r="M161" s="93">
        <f>+'Ark1'!U587</f>
        <v>33.356070941337009</v>
      </c>
      <c r="N161" s="199">
        <f t="shared" si="26"/>
        <v>1.3142622912715112</v>
      </c>
      <c r="O161" s="199"/>
      <c r="P161" s="328"/>
      <c r="Q161" s="328"/>
      <c r="R161" s="338"/>
      <c r="S161" s="338"/>
      <c r="T161" s="1">
        <f>+'Ark1'!T587</f>
        <v>6.4133697135061398</v>
      </c>
      <c r="U161" s="328">
        <f t="shared" si="27"/>
        <v>1.8874300662101717E-2</v>
      </c>
      <c r="V161" s="93">
        <f>+'Ark1'!W587</f>
        <v>11.59618008185539</v>
      </c>
      <c r="W161" s="97"/>
      <c r="X161" s="11">
        <f>+'Ark1'!X587</f>
        <v>98.635743519781727</v>
      </c>
      <c r="Y161" s="11">
        <f>+'Ark1'!Y587</f>
        <v>89.222373806275613</v>
      </c>
      <c r="Z161" s="11">
        <f>+'Ark1'!Z587</f>
        <v>41.609822646657562</v>
      </c>
      <c r="AA161" s="71"/>
      <c r="AB161" s="93">
        <f>+'Ark1'!AA587</f>
        <v>8.7267668935955811</v>
      </c>
      <c r="AC161" s="1">
        <f>+'Ark1'!AC587</f>
        <v>1.7558124003652724</v>
      </c>
      <c r="AD161" s="11">
        <f>+'Ark1'!AE587</f>
        <v>14.884203857300404</v>
      </c>
      <c r="AE161" s="93">
        <f t="shared" si="22"/>
        <v>1.1453125</v>
      </c>
      <c r="AF161" s="45"/>
      <c r="AG161" s="13"/>
      <c r="AH161" s="57"/>
    </row>
    <row r="162" spans="1:34" ht="15.6">
      <c r="A162" s="45"/>
      <c r="B162">
        <f>+'Ark1'!C588</f>
        <v>2015</v>
      </c>
      <c r="C162">
        <f>+'Ark1'!L588</f>
        <v>8</v>
      </c>
      <c r="D162" s="3" t="str">
        <f t="shared" si="24"/>
        <v>R</v>
      </c>
      <c r="E162">
        <f>+'Ark1'!Q588</f>
        <v>1084</v>
      </c>
      <c r="F162">
        <f>+'Ark1'!R588</f>
        <v>1273</v>
      </c>
      <c r="G162" s="199">
        <f>+'Ark1'!AG588</f>
        <v>18.912494428762436</v>
      </c>
      <c r="H162" s="199">
        <f t="shared" si="25"/>
        <v>-5.4734965477884145E-2</v>
      </c>
      <c r="I162" s="199">
        <f>+'Ark1'!AH588</f>
        <v>16.949570944079071</v>
      </c>
      <c r="J162" s="199"/>
      <c r="K162" s="328"/>
      <c r="L162" s="328"/>
      <c r="M162" s="93">
        <f>+'Ark1'!U588</f>
        <v>37.539984289080849</v>
      </c>
      <c r="N162" s="199">
        <f t="shared" si="26"/>
        <v>1.0906948350793542</v>
      </c>
      <c r="O162" s="199"/>
      <c r="P162" s="328"/>
      <c r="Q162" s="328"/>
      <c r="R162" s="338"/>
      <c r="S162" s="338"/>
      <c r="T162" s="1">
        <f>+'Ark1'!T588</f>
        <v>7.01413982717989</v>
      </c>
      <c r="U162" s="328">
        <f t="shared" si="27"/>
        <v>-5.4670943201561073E-2</v>
      </c>
      <c r="V162" s="93">
        <f>+'Ark1'!W588</f>
        <v>20.895522388059703</v>
      </c>
      <c r="W162" s="97"/>
      <c r="X162" s="11">
        <f>+'Ark1'!X588</f>
        <v>99.764336213668514</v>
      </c>
      <c r="Y162" s="11">
        <f>+'Ark1'!Y588</f>
        <v>94.029850746268622</v>
      </c>
      <c r="Z162" s="11">
        <f>+'Ark1'!Z588</f>
        <v>61.901021209740783</v>
      </c>
      <c r="AA162" s="71"/>
      <c r="AB162" s="93">
        <f>+'Ark1'!AA588</f>
        <v>8.9654865334883613</v>
      </c>
      <c r="AC162" s="1">
        <f>+'Ark1'!AC588</f>
        <v>2.2337385630103679</v>
      </c>
      <c r="AD162" s="11">
        <f>+'Ark1'!AE588</f>
        <v>17.018176758303341</v>
      </c>
      <c r="AE162" s="93">
        <f t="shared" si="22"/>
        <v>1.1743542435424354</v>
      </c>
      <c r="AF162" s="45"/>
      <c r="AG162" s="13"/>
      <c r="AH162" s="57"/>
    </row>
    <row r="163" spans="1:34" ht="15.6">
      <c r="A163" s="45"/>
      <c r="B163">
        <f>+'Ark1'!C589</f>
        <v>2015</v>
      </c>
      <c r="C163">
        <f>+'Ark1'!L589</f>
        <v>9</v>
      </c>
      <c r="D163" s="3" t="str">
        <f t="shared" si="24"/>
        <v>R+</v>
      </c>
      <c r="E163">
        <f>+'Ark1'!Q589</f>
        <v>1304</v>
      </c>
      <c r="F163">
        <f>+'Ark1'!R589</f>
        <v>1554</v>
      </c>
      <c r="G163" s="199">
        <f>+'Ark1'!AG589</f>
        <v>23.087208438567817</v>
      </c>
      <c r="H163" s="199">
        <f t="shared" si="25"/>
        <v>0.92803692487792944</v>
      </c>
      <c r="I163" s="199">
        <f>+'Ark1'!AH589</f>
        <v>24.446398334992033</v>
      </c>
      <c r="J163" s="199"/>
      <c r="K163" s="328"/>
      <c r="L163" s="328"/>
      <c r="M163" s="93">
        <f>+'Ark1'!U589</f>
        <v>44.353474903474847</v>
      </c>
      <c r="N163" s="199">
        <f t="shared" si="26"/>
        <v>1.142783482220004</v>
      </c>
      <c r="O163" s="199"/>
      <c r="P163" s="328"/>
      <c r="Q163" s="328"/>
      <c r="R163" s="338"/>
      <c r="S163" s="338"/>
      <c r="T163" s="1">
        <f>+'Ark1'!T589</f>
        <v>7.6383526383526386</v>
      </c>
      <c r="U163" s="328">
        <f t="shared" si="27"/>
        <v>6.5369283679141077E-2</v>
      </c>
      <c r="V163" s="93">
        <f>+'Ark1'!W589</f>
        <v>29.794079794079796</v>
      </c>
      <c r="W163" s="97"/>
      <c r="X163" s="11">
        <f>+'Ark1'!X589</f>
        <v>100</v>
      </c>
      <c r="Y163" s="11">
        <f>+'Ark1'!Y589</f>
        <v>98.841698841698843</v>
      </c>
      <c r="Z163" s="11">
        <f>+'Ark1'!Z589</f>
        <v>85.07078507078505</v>
      </c>
      <c r="AA163" s="71"/>
      <c r="AB163" s="93">
        <f>+'Ark1'!AA589</f>
        <v>8.9253642819043275</v>
      </c>
      <c r="AC163" s="1">
        <f>+'Ark1'!AC589</f>
        <v>2.0247430494229963</v>
      </c>
      <c r="AD163" s="11">
        <f>+'Ark1'!AE589</f>
        <v>33.44471658377379</v>
      </c>
      <c r="AE163" s="93">
        <f t="shared" si="22"/>
        <v>1.1917177914110428</v>
      </c>
      <c r="AF163" s="45"/>
      <c r="AG163" s="13"/>
      <c r="AH163" s="57"/>
    </row>
    <row r="164" spans="1:34" ht="15.6">
      <c r="A164" s="45"/>
      <c r="B164">
        <f>+'Ark1'!C590</f>
        <v>2015</v>
      </c>
      <c r="C164">
        <f>+'Ark1'!L590</f>
        <v>10</v>
      </c>
      <c r="D164" s="3" t="str">
        <f t="shared" si="24"/>
        <v>U-</v>
      </c>
      <c r="E164">
        <f>+'Ark1'!Q590</f>
        <v>835</v>
      </c>
      <c r="F164">
        <f>+'Ark1'!R590</f>
        <v>969</v>
      </c>
      <c r="G164" s="199">
        <f>+'Ark1'!AG590</f>
        <v>14.396077848759475</v>
      </c>
      <c r="H164" s="199">
        <f t="shared" si="25"/>
        <v>0.79131121519443148</v>
      </c>
      <c r="I164" s="199">
        <f>+'Ark1'!AH590</f>
        <v>16.995821164867131</v>
      </c>
      <c r="J164" s="199"/>
      <c r="K164" s="328"/>
      <c r="L164" s="328"/>
      <c r="M164" s="93">
        <f>+'Ark1'!U590</f>
        <v>49.451805985552035</v>
      </c>
      <c r="N164" s="199">
        <f t="shared" si="26"/>
        <v>1.7139540564591726</v>
      </c>
      <c r="O164" s="199"/>
      <c r="P164" s="328"/>
      <c r="Q164" s="328"/>
      <c r="R164" s="338"/>
      <c r="S164" s="338"/>
      <c r="T164" s="1">
        <f>+'Ark1'!T590</f>
        <v>7.8359133126934992</v>
      </c>
      <c r="U164" s="328">
        <f t="shared" si="27"/>
        <v>-2.4357803052070359E-2</v>
      </c>
      <c r="V164" s="93">
        <f>+'Ark1'!W590</f>
        <v>33.43653250773994</v>
      </c>
      <c r="W164" s="97"/>
      <c r="X164" s="11">
        <f>+'Ark1'!X590</f>
        <v>100</v>
      </c>
      <c r="Y164" s="11">
        <f>+'Ark1'!Y590</f>
        <v>99.793601651186805</v>
      </c>
      <c r="Z164" s="11">
        <f>+'Ark1'!Z590</f>
        <v>94.324045407636731</v>
      </c>
      <c r="AA164" s="71"/>
      <c r="AB164" s="93">
        <f>+'Ark1'!AA590</f>
        <v>8.7863541903475646</v>
      </c>
      <c r="AC164" s="1">
        <f>+'Ark1'!AC590</f>
        <v>2.0920287595964373</v>
      </c>
      <c r="AD164" s="11">
        <f>+'Ark1'!AE590</f>
        <v>44.59166133642816</v>
      </c>
      <c r="AE164" s="93">
        <f t="shared" ref="AE164:AE227" si="29">+F164/E164</f>
        <v>1.1604790419161677</v>
      </c>
      <c r="AF164" s="45"/>
      <c r="AG164" s="13"/>
      <c r="AH164" s="57"/>
    </row>
    <row r="165" spans="1:34" ht="15.6">
      <c r="A165" s="45"/>
      <c r="B165">
        <f>+'Ark1'!C591</f>
        <v>2015</v>
      </c>
      <c r="C165">
        <f>+'Ark1'!L591</f>
        <v>11</v>
      </c>
      <c r="D165" s="3" t="str">
        <f t="shared" si="24"/>
        <v>U</v>
      </c>
      <c r="E165">
        <f>+'Ark1'!Q591</f>
        <v>598</v>
      </c>
      <c r="F165">
        <f>+'Ark1'!R591</f>
        <v>710</v>
      </c>
      <c r="G165" s="199">
        <f>+'Ark1'!AG591</f>
        <v>10.548209775664832</v>
      </c>
      <c r="H165" s="199">
        <f t="shared" si="25"/>
        <v>0.46167267820420044</v>
      </c>
      <c r="I165" s="199">
        <f>+'Ark1'!AH591</f>
        <v>13.292824193121659</v>
      </c>
      <c r="J165" s="199"/>
      <c r="K165" s="328"/>
      <c r="L165" s="328"/>
      <c r="M165" s="93">
        <f>+'Ark1'!U591</f>
        <v>52.78647887323951</v>
      </c>
      <c r="N165" s="199">
        <f t="shared" si="26"/>
        <v>1.5850724034786268</v>
      </c>
      <c r="O165" s="199"/>
      <c r="P165" s="328"/>
      <c r="Q165" s="328"/>
      <c r="R165" s="338"/>
      <c r="S165" s="338"/>
      <c r="T165" s="1">
        <f>+'Ark1'!T591</f>
        <v>8.0619718309859181</v>
      </c>
      <c r="U165" s="328">
        <f t="shared" si="27"/>
        <v>-0.12649511697470217</v>
      </c>
      <c r="V165" s="93">
        <f>+'Ark1'!W591</f>
        <v>39.436619718309849</v>
      </c>
      <c r="W165" s="97"/>
      <c r="X165" s="11">
        <f>+'Ark1'!X591</f>
        <v>100</v>
      </c>
      <c r="Y165" s="11">
        <f>+'Ark1'!Y591</f>
        <v>100</v>
      </c>
      <c r="Z165" s="11">
        <f>+'Ark1'!Z591</f>
        <v>97.464788732394382</v>
      </c>
      <c r="AA165" s="71"/>
      <c r="AB165" s="93">
        <f>+'Ark1'!AA591</f>
        <v>8.8915587598083103</v>
      </c>
      <c r="AC165" s="1">
        <f>+'Ark1'!AC591</f>
        <v>2.653000756368344</v>
      </c>
      <c r="AD165" s="11">
        <f>+'Ark1'!AE591</f>
        <v>34.030062462758593</v>
      </c>
      <c r="AE165" s="93">
        <f t="shared" si="29"/>
        <v>1.1872909698996656</v>
      </c>
      <c r="AF165" s="45"/>
      <c r="AG165" s="13"/>
      <c r="AH165" s="57"/>
    </row>
    <row r="166" spans="1:34" ht="15.6">
      <c r="A166" s="45"/>
      <c r="B166">
        <f>+'Ark1'!C592</f>
        <v>2015</v>
      </c>
      <c r="C166">
        <f>+'Ark1'!L592</f>
        <v>12</v>
      </c>
      <c r="D166" s="3" t="str">
        <f t="shared" si="24"/>
        <v>U+</v>
      </c>
      <c r="E166">
        <f>+'Ark1'!Q592</f>
        <v>290</v>
      </c>
      <c r="F166">
        <f>+'Ark1'!R592</f>
        <v>319</v>
      </c>
      <c r="G166" s="199">
        <f>+'Ark1'!AG592</f>
        <v>4.7392660823057486</v>
      </c>
      <c r="H166" s="199">
        <f t="shared" si="25"/>
        <v>-0.36784130881355992</v>
      </c>
      <c r="I166" s="199">
        <f>+'Ark1'!AH592</f>
        <v>6.2852773204381354</v>
      </c>
      <c r="J166" s="199"/>
      <c r="K166" s="328"/>
      <c r="L166" s="328"/>
      <c r="M166" s="93">
        <f>+'Ark1'!U592</f>
        <v>55.551724137931053</v>
      </c>
      <c r="N166" s="199">
        <f t="shared" si="26"/>
        <v>1.4664463601532418</v>
      </c>
      <c r="O166" s="199"/>
      <c r="P166" s="328"/>
      <c r="Q166" s="328"/>
      <c r="R166" s="338"/>
      <c r="S166" s="338"/>
      <c r="T166" s="1">
        <f>+'Ark1'!T592</f>
        <v>8.1724137931034484</v>
      </c>
      <c r="U166" s="328">
        <f t="shared" si="27"/>
        <v>-8.8697318007662673E-2</v>
      </c>
      <c r="V166" s="93">
        <f>+'Ark1'!W592</f>
        <v>39.811912225705328</v>
      </c>
      <c r="W166" s="97"/>
      <c r="X166" s="11">
        <f>+'Ark1'!X592</f>
        <v>100</v>
      </c>
      <c r="Y166" s="11">
        <f>+'Ark1'!Y592</f>
        <v>100</v>
      </c>
      <c r="Z166" s="11">
        <f>+'Ark1'!Z592</f>
        <v>99.059561128526681</v>
      </c>
      <c r="AA166" s="71"/>
      <c r="AB166" s="93">
        <f>+'Ark1'!AA592</f>
        <v>8.6031044465504127</v>
      </c>
      <c r="AC166" s="1">
        <f>+'Ark1'!AC592</f>
        <v>1.9147318999896452</v>
      </c>
      <c r="AD166" s="11">
        <f>+'Ark1'!AE592</f>
        <v>43.776500838943555</v>
      </c>
      <c r="AE166" s="93">
        <f t="shared" si="29"/>
        <v>1.1000000000000001</v>
      </c>
      <c r="AF166" s="45"/>
      <c r="AG166" s="13"/>
      <c r="AH166" s="57"/>
    </row>
    <row r="167" spans="1:34" ht="15.6">
      <c r="A167" s="45"/>
      <c r="B167">
        <f>+'Ark1'!C593</f>
        <v>2015</v>
      </c>
      <c r="C167">
        <f>+'Ark1'!L593</f>
        <v>13</v>
      </c>
      <c r="D167" s="3" t="str">
        <f t="shared" si="24"/>
        <v>E-</v>
      </c>
      <c r="E167">
        <f>+'Ark1'!Q593</f>
        <v>96</v>
      </c>
      <c r="F167">
        <f>+'Ark1'!R593</f>
        <v>98</v>
      </c>
      <c r="G167" s="199">
        <f>+'Ark1'!AG593</f>
        <v>1.4559500817114841</v>
      </c>
      <c r="H167" s="199">
        <f t="shared" si="25"/>
        <v>-0.11874136388363543</v>
      </c>
      <c r="I167" s="199">
        <f>+'Ark1'!AH593</f>
        <v>2.0727830928487379</v>
      </c>
      <c r="J167" s="199"/>
      <c r="K167" s="328"/>
      <c r="L167" s="328"/>
      <c r="M167" s="93">
        <f>+'Ark1'!U593</f>
        <v>59.633673469387752</v>
      </c>
      <c r="N167" s="199">
        <f t="shared" si="26"/>
        <v>3.8156554513697429</v>
      </c>
      <c r="O167" s="199"/>
      <c r="P167" s="328"/>
      <c r="Q167" s="328"/>
      <c r="R167" s="338"/>
      <c r="S167" s="338"/>
      <c r="T167" s="1">
        <f>+'Ark1'!T593</f>
        <v>8.7755102040816322</v>
      </c>
      <c r="U167" s="328">
        <f t="shared" si="27"/>
        <v>0.76650119507262282</v>
      </c>
      <c r="V167" s="93">
        <f>+'Ark1'!W593</f>
        <v>46.938775510204081</v>
      </c>
      <c r="W167" s="97"/>
      <c r="X167" s="11">
        <f>+'Ark1'!X593</f>
        <v>100</v>
      </c>
      <c r="Y167" s="11">
        <f>+'Ark1'!Y593</f>
        <v>100</v>
      </c>
      <c r="Z167" s="11">
        <f>+'Ark1'!Z593</f>
        <v>100</v>
      </c>
      <c r="AA167" s="71"/>
      <c r="AB167" s="93">
        <f>+'Ark1'!AA593</f>
        <v>8.3357717451507938</v>
      </c>
      <c r="AC167" s="1">
        <f>+'Ark1'!AC593</f>
        <v>2.0678817528508335</v>
      </c>
      <c r="AD167" s="11">
        <f>+'Ark1'!AE593</f>
        <v>37.225722204067658</v>
      </c>
      <c r="AE167" s="93">
        <f t="shared" si="29"/>
        <v>1.0208333333333333</v>
      </c>
      <c r="AF167" s="45"/>
      <c r="AG167" s="13"/>
      <c r="AH167" s="57"/>
    </row>
    <row r="168" spans="1:34" ht="15.6">
      <c r="A168" s="45"/>
      <c r="B168">
        <f>+'Ark1'!C594</f>
        <v>2015</v>
      </c>
      <c r="C168">
        <f>+'Ark1'!L594</f>
        <v>14</v>
      </c>
      <c r="D168" s="3" t="str">
        <f t="shared" si="24"/>
        <v>E</v>
      </c>
      <c r="E168">
        <f>+'Ark1'!Q594</f>
        <v>55</v>
      </c>
      <c r="F168">
        <f>+'Ark1'!R594</f>
        <v>53</v>
      </c>
      <c r="G168" s="199">
        <f>+'Ark1'!AG594</f>
        <v>0.78740157480314976</v>
      </c>
      <c r="H168" s="199">
        <f t="shared" si="25"/>
        <v>-0.12052862806250497</v>
      </c>
      <c r="I168" s="199">
        <f>+'Ark1'!AH594</f>
        <v>1.1269589841408565</v>
      </c>
      <c r="J168" s="199"/>
      <c r="K168" s="328"/>
      <c r="L168" s="328"/>
      <c r="M168" s="93">
        <f>+'Ark1'!U594</f>
        <v>59.950943396226407</v>
      </c>
      <c r="N168" s="199">
        <f t="shared" si="26"/>
        <v>1.0306308962264055</v>
      </c>
      <c r="O168" s="199"/>
      <c r="P168" s="328"/>
      <c r="Q168" s="328"/>
      <c r="R168" s="338"/>
      <c r="S168" s="338"/>
      <c r="T168" s="1">
        <f>+'Ark1'!T594</f>
        <v>9.018867924528303</v>
      </c>
      <c r="U168" s="328">
        <f t="shared" si="27"/>
        <v>0.33136792452830299</v>
      </c>
      <c r="V168" s="93">
        <f>+'Ark1'!W594</f>
        <v>56.603773584905639</v>
      </c>
      <c r="W168" s="97"/>
      <c r="X168" s="11">
        <f>+'Ark1'!X594</f>
        <v>100</v>
      </c>
      <c r="Y168" s="11">
        <f>+'Ark1'!Y594</f>
        <v>100</v>
      </c>
      <c r="Z168" s="11">
        <f>+'Ark1'!Z594</f>
        <v>100</v>
      </c>
      <c r="AA168" s="71"/>
      <c r="AB168" s="93">
        <f>+'Ark1'!AA594</f>
        <v>8.5104513469541097</v>
      </c>
      <c r="AC168" s="1">
        <f>+'Ark1'!AC594</f>
        <v>2.3591697135375935</v>
      </c>
      <c r="AD168" s="11">
        <f>+'Ark1'!AE594</f>
        <v>43.533831953500403</v>
      </c>
      <c r="AE168" s="93">
        <f t="shared" si="29"/>
        <v>0.96363636363636362</v>
      </c>
      <c r="AF168" s="45"/>
      <c r="AG168" s="13"/>
      <c r="AH168" s="57"/>
    </row>
    <row r="169" spans="1:34" ht="15.6">
      <c r="A169" s="45"/>
      <c r="B169">
        <f>+'Ark1'!C595</f>
        <v>2015</v>
      </c>
      <c r="C169">
        <f>+'Ark1'!L595</f>
        <v>15</v>
      </c>
      <c r="D169" s="3" t="str">
        <f t="shared" si="24"/>
        <v>E+</v>
      </c>
      <c r="E169">
        <f>+'Ark1'!Q595</f>
        <v>9</v>
      </c>
      <c r="F169">
        <f>+'Ark1'!R595</f>
        <v>9</v>
      </c>
      <c r="G169" s="199">
        <f>+'Ark1'!AG595</f>
        <v>0.13370970138166688</v>
      </c>
      <c r="H169" s="199">
        <f t="shared" si="25"/>
        <v>-2.2340802235867513E-2</v>
      </c>
      <c r="I169" s="199">
        <f>+'Ark1'!AH595</f>
        <v>0.20060678587211819</v>
      </c>
      <c r="J169" s="199"/>
      <c r="K169" s="328"/>
      <c r="L169" s="328"/>
      <c r="M169" s="93">
        <f>+'Ark1'!U595</f>
        <v>62.844444444444441</v>
      </c>
      <c r="N169" s="199">
        <f t="shared" si="26"/>
        <v>-0.18282828282827523</v>
      </c>
      <c r="O169" s="199"/>
      <c r="P169" s="328"/>
      <c r="Q169" s="328"/>
      <c r="R169" s="338"/>
      <c r="S169" s="338"/>
      <c r="T169" s="1">
        <f>+'Ark1'!T595</f>
        <v>8</v>
      </c>
      <c r="U169" s="328">
        <f t="shared" si="27"/>
        <v>-0.18181818181818166</v>
      </c>
      <c r="V169" s="93">
        <f>+'Ark1'!W595</f>
        <v>44.44444444444445</v>
      </c>
      <c r="W169" s="97"/>
      <c r="X169" s="11">
        <f>+'Ark1'!X595</f>
        <v>100</v>
      </c>
      <c r="Y169" s="11">
        <f>+'Ark1'!Y595</f>
        <v>100</v>
      </c>
      <c r="Z169" s="11">
        <f>+'Ark1'!Z595</f>
        <v>100</v>
      </c>
      <c r="AA169" s="71"/>
      <c r="AB169" s="93">
        <f>+'Ark1'!AA595</f>
        <v>7.2542877912325823</v>
      </c>
      <c r="AC169" s="1">
        <f>+'Ark1'!AC595</f>
        <v>1.763834207376394</v>
      </c>
      <c r="AD169" s="11">
        <f>+'Ark1'!AE595</f>
        <v>65.996140892513623</v>
      </c>
      <c r="AE169" s="93">
        <f t="shared" si="29"/>
        <v>1</v>
      </c>
      <c r="AF169" s="45"/>
      <c r="AG169" s="13"/>
      <c r="AH169" s="57"/>
    </row>
    <row r="170" spans="1:34" ht="15.6">
      <c r="A170" s="45"/>
      <c r="B170" s="52">
        <f>+'Ark1'!C596</f>
        <v>2014</v>
      </c>
      <c r="C170" s="52">
        <f>+'Ark1'!L596</f>
        <v>1</v>
      </c>
      <c r="D170" s="65" t="s">
        <v>28</v>
      </c>
      <c r="E170" s="52">
        <f>+'Ark1'!Q596</f>
        <v>5</v>
      </c>
      <c r="F170" s="52">
        <f>+'Ark1'!R596</f>
        <v>7</v>
      </c>
      <c r="G170" s="181">
        <f>+'Ark1'!AG596</f>
        <v>9.930486593843102E-2</v>
      </c>
      <c r="H170" s="181">
        <f t="shared" si="25"/>
        <v>-1.0374322435574998E-2</v>
      </c>
      <c r="I170" s="181">
        <f>+'Ark1'!AH596</f>
        <v>3.0945326991885645E-2</v>
      </c>
      <c r="J170" s="181"/>
      <c r="K170" s="329"/>
      <c r="L170" s="329"/>
      <c r="M170" s="159">
        <f>+'Ark1'!U596</f>
        <v>12.571428571428577</v>
      </c>
      <c r="N170" s="181">
        <f t="shared" si="26"/>
        <v>-3.5535714285714235</v>
      </c>
      <c r="O170" s="181"/>
      <c r="P170" s="329"/>
      <c r="Q170" s="329"/>
      <c r="R170" s="339"/>
      <c r="S170" s="339"/>
      <c r="T170" s="54">
        <f>+'Ark1'!T596</f>
        <v>2.1428571428571423</v>
      </c>
      <c r="U170" s="329">
        <f t="shared" si="27"/>
        <v>0.14285714285714235</v>
      </c>
      <c r="V170" s="159">
        <f>+'Ark1'!W596</f>
        <v>0</v>
      </c>
      <c r="W170" s="97"/>
      <c r="X170" s="74">
        <f>+'Ark1'!X596</f>
        <v>28.571428571428577</v>
      </c>
      <c r="Y170" s="74">
        <f>+'Ark1'!Y596</f>
        <v>0</v>
      </c>
      <c r="Z170" s="74">
        <f>+'Ark1'!Z596</f>
        <v>0</v>
      </c>
      <c r="AA170" s="71"/>
      <c r="AB170" s="159">
        <f>+'Ark1'!AA596</f>
        <v>5.720567975226202</v>
      </c>
      <c r="AC170" s="54">
        <f>+'Ark1'!AC596</f>
        <v>0.63887656499994006</v>
      </c>
      <c r="AD170" s="74">
        <f>+'Ark1'!AE596</f>
        <v>56.398711932482819</v>
      </c>
      <c r="AE170" s="159">
        <f t="shared" si="29"/>
        <v>1.4</v>
      </c>
      <c r="AF170" s="45"/>
      <c r="AG170" s="13"/>
      <c r="AH170" s="57"/>
    </row>
    <row r="171" spans="1:34" ht="15.6">
      <c r="A171" s="45"/>
      <c r="B171" s="52">
        <f>+'Ark1'!C597</f>
        <v>2014</v>
      </c>
      <c r="C171" s="52">
        <f>+'Ark1'!L597</f>
        <v>2</v>
      </c>
      <c r="D171" s="65" t="s">
        <v>29</v>
      </c>
      <c r="E171" s="52">
        <f>+'Ark1'!Q597</f>
        <v>28</v>
      </c>
      <c r="F171" s="52">
        <f>+'Ark1'!R597</f>
        <v>31</v>
      </c>
      <c r="G171" s="181">
        <f>+'Ark1'!AG597</f>
        <v>0.43977869201305153</v>
      </c>
      <c r="H171" s="181">
        <f t="shared" si="25"/>
        <v>4.2191634157279667E-2</v>
      </c>
      <c r="I171" s="181">
        <f>+'Ark1'!AH597</f>
        <v>0.25656489287817924</v>
      </c>
      <c r="J171" s="181"/>
      <c r="K171" s="329"/>
      <c r="L171" s="329"/>
      <c r="M171" s="159">
        <f>+'Ark1'!U597</f>
        <v>23.535483870967745</v>
      </c>
      <c r="N171" s="181">
        <f t="shared" si="26"/>
        <v>0.90100111234706048</v>
      </c>
      <c r="O171" s="181"/>
      <c r="P171" s="329"/>
      <c r="Q171" s="329"/>
      <c r="R171" s="339"/>
      <c r="S171" s="339"/>
      <c r="T171" s="54">
        <f>+'Ark1'!T597</f>
        <v>3.7419354838709662</v>
      </c>
      <c r="U171" s="329">
        <f t="shared" si="27"/>
        <v>-1.6685205784208179E-2</v>
      </c>
      <c r="V171" s="159">
        <f>+'Ark1'!W597</f>
        <v>0</v>
      </c>
      <c r="W171" s="97"/>
      <c r="X171" s="74">
        <f>+'Ark1'!X597</f>
        <v>77.419354838709694</v>
      </c>
      <c r="Y171" s="74">
        <f>+'Ark1'!Y597</f>
        <v>48.387096774193559</v>
      </c>
      <c r="Z171" s="74">
        <f>+'Ark1'!Z597</f>
        <v>9.6774193548387117</v>
      </c>
      <c r="AA171" s="71"/>
      <c r="AB171" s="159">
        <f>+'Ark1'!AA597</f>
        <v>8.3555099991870012</v>
      </c>
      <c r="AC171" s="54">
        <f>+'Ark1'!AC597</f>
        <v>1.2172878880073044</v>
      </c>
      <c r="AD171" s="74">
        <f>+'Ark1'!AE597</f>
        <v>20.578266820069576</v>
      </c>
      <c r="AE171" s="159">
        <f t="shared" si="29"/>
        <v>1.1071428571428572</v>
      </c>
      <c r="AF171" s="45"/>
      <c r="AH171" s="57"/>
    </row>
    <row r="172" spans="1:34" ht="15.6">
      <c r="A172" s="45"/>
      <c r="B172" s="52">
        <f>+'Ark1'!C598</f>
        <v>2014</v>
      </c>
      <c r="C172" s="52">
        <f>+'Ark1'!L598</f>
        <v>3</v>
      </c>
      <c r="D172" s="65" t="s">
        <v>30</v>
      </c>
      <c r="E172" s="52">
        <f>+'Ark1'!Q598</f>
        <v>59</v>
      </c>
      <c r="F172" s="52">
        <f>+'Ark1'!R598</f>
        <v>65</v>
      </c>
      <c r="G172" s="181">
        <f>+'Ark1'!AG598</f>
        <v>0.92211661228543051</v>
      </c>
      <c r="H172" s="181">
        <f t="shared" si="25"/>
        <v>-0.10612577872087581</v>
      </c>
      <c r="I172" s="181">
        <f>+'Ark1'!AH598</f>
        <v>0.47873827462219448</v>
      </c>
      <c r="J172" s="181"/>
      <c r="K172" s="329"/>
      <c r="L172" s="329"/>
      <c r="M172" s="159">
        <f>+'Ark1'!U598</f>
        <v>20.944615384615389</v>
      </c>
      <c r="N172" s="181">
        <f t="shared" si="26"/>
        <v>-1.0753846153846105</v>
      </c>
      <c r="O172" s="181"/>
      <c r="P172" s="329"/>
      <c r="Q172" s="329"/>
      <c r="R172" s="339"/>
      <c r="S172" s="339"/>
      <c r="T172" s="54">
        <f>+'Ark1'!T598</f>
        <v>3.6769230769230759</v>
      </c>
      <c r="U172" s="329">
        <f t="shared" si="27"/>
        <v>-0.32307692307692415</v>
      </c>
      <c r="V172" s="159">
        <f>+'Ark1'!W598</f>
        <v>0</v>
      </c>
      <c r="W172" s="97"/>
      <c r="X172" s="74">
        <f>+'Ark1'!X598</f>
        <v>70.769230769230745</v>
      </c>
      <c r="Y172" s="74">
        <f>+'Ark1'!Y598</f>
        <v>40</v>
      </c>
      <c r="Z172" s="74">
        <f>+'Ark1'!Z598</f>
        <v>3.0769230769230762</v>
      </c>
      <c r="AA172" s="71"/>
      <c r="AB172" s="159">
        <f>+'Ark1'!AA598</f>
        <v>7.4503697537408016</v>
      </c>
      <c r="AC172" s="54">
        <f>+'Ark1'!AC598</f>
        <v>1.1910911908212871</v>
      </c>
      <c r="AD172" s="74">
        <f>+'Ark1'!AE598</f>
        <v>44.006679323790863</v>
      </c>
      <c r="AE172" s="159">
        <f t="shared" si="29"/>
        <v>1.1016949152542372</v>
      </c>
      <c r="AF172" s="45"/>
      <c r="AH172" s="57"/>
    </row>
    <row r="173" spans="1:34" ht="15.6">
      <c r="A173" s="45"/>
      <c r="B173" s="52">
        <f>+'Ark1'!C599</f>
        <v>2014</v>
      </c>
      <c r="C173" s="52">
        <f>+'Ark1'!L599</f>
        <v>4</v>
      </c>
      <c r="D173" s="65" t="s">
        <v>31</v>
      </c>
      <c r="E173" s="52">
        <f>+'Ark1'!Q599</f>
        <v>141</v>
      </c>
      <c r="F173" s="52">
        <f>+'Ark1'!R599</f>
        <v>153</v>
      </c>
      <c r="G173" s="181">
        <f>+'Ark1'!AG599</f>
        <v>2.1705206412257065</v>
      </c>
      <c r="H173" s="181">
        <f t="shared" si="25"/>
        <v>5.9196265026089989E-2</v>
      </c>
      <c r="I173" s="181">
        <f>+'Ark1'!AH599</f>
        <v>1.3202050127913203</v>
      </c>
      <c r="J173" s="181"/>
      <c r="K173" s="329"/>
      <c r="L173" s="329"/>
      <c r="M173" s="159">
        <f>+'Ark1'!U599</f>
        <v>24.537908496732005</v>
      </c>
      <c r="N173" s="181">
        <f t="shared" si="26"/>
        <v>0.66842797725149339</v>
      </c>
      <c r="O173" s="181"/>
      <c r="P173" s="329"/>
      <c r="Q173" s="329"/>
      <c r="R173" s="339"/>
      <c r="S173" s="339"/>
      <c r="T173" s="54">
        <f>+'Ark1'!T599</f>
        <v>4.4771241830065378</v>
      </c>
      <c r="U173" s="329">
        <f t="shared" si="27"/>
        <v>4.8552754435107204E-2</v>
      </c>
      <c r="V173" s="159">
        <f>+'Ark1'!W599</f>
        <v>0</v>
      </c>
      <c r="W173" s="97"/>
      <c r="X173" s="74">
        <f>+'Ark1'!X599</f>
        <v>82.352941176470608</v>
      </c>
      <c r="Y173" s="74">
        <f>+'Ark1'!Y599</f>
        <v>56.209150326797378</v>
      </c>
      <c r="Z173" s="74">
        <f>+'Ark1'!Z599</f>
        <v>13.071895424836597</v>
      </c>
      <c r="AA173" s="71"/>
      <c r="AB173" s="159">
        <f>+'Ark1'!AA599</f>
        <v>9.0603568480413763</v>
      </c>
      <c r="AC173" s="54">
        <f>+'Ark1'!AC599</f>
        <v>1.4555953224535014</v>
      </c>
      <c r="AD173" s="74">
        <f>+'Ark1'!AE599</f>
        <v>30.39120399253536</v>
      </c>
      <c r="AE173" s="159">
        <f t="shared" si="29"/>
        <v>1.0851063829787233</v>
      </c>
      <c r="AF173" s="45"/>
      <c r="AH173" s="57"/>
    </row>
    <row r="174" spans="1:34" ht="15.6">
      <c r="A174" s="45"/>
      <c r="B174" s="52">
        <f>+'Ark1'!C600</f>
        <v>2014</v>
      </c>
      <c r="C174" s="52">
        <f>+'Ark1'!L600</f>
        <v>5</v>
      </c>
      <c r="D174" s="65" t="s">
        <v>401</v>
      </c>
      <c r="E174" s="52">
        <f>+'Ark1'!Q600</f>
        <v>284</v>
      </c>
      <c r="F174" s="52">
        <f>+'Ark1'!R600</f>
        <v>346</v>
      </c>
      <c r="G174" s="181">
        <f>+'Ark1'!AG600</f>
        <v>4.908497659242447</v>
      </c>
      <c r="H174" s="181">
        <f t="shared" si="25"/>
        <v>-8.1905411774826575E-2</v>
      </c>
      <c r="I174" s="181">
        <f>+'Ark1'!AH600</f>
        <v>3.1973907462922746</v>
      </c>
      <c r="J174" s="181"/>
      <c r="K174" s="329"/>
      <c r="L174" s="329"/>
      <c r="M174" s="159">
        <f>+'Ark1'!U600</f>
        <v>26.278901734104039</v>
      </c>
      <c r="N174" s="181">
        <f t="shared" si="26"/>
        <v>0.74263799784032258</v>
      </c>
      <c r="O174" s="181"/>
      <c r="P174" s="329"/>
      <c r="Q174" s="329"/>
      <c r="R174" s="339"/>
      <c r="S174" s="339"/>
      <c r="T174" s="54">
        <f>+'Ark1'!T600</f>
        <v>5.3670520231213876</v>
      </c>
      <c r="U174" s="329">
        <f t="shared" si="27"/>
        <v>8.4084990154355665E-2</v>
      </c>
      <c r="V174" s="159">
        <f>+'Ark1'!W600</f>
        <v>1.7341040462427737</v>
      </c>
      <c r="W174" s="97"/>
      <c r="X174" s="74">
        <f>+'Ark1'!X600</f>
        <v>87.283236994219649</v>
      </c>
      <c r="Y174" s="74">
        <f>+'Ark1'!Y600</f>
        <v>59.826589595375722</v>
      </c>
      <c r="Z174" s="74">
        <f>+'Ark1'!Z600</f>
        <v>16.184971098265894</v>
      </c>
      <c r="AA174" s="71"/>
      <c r="AB174" s="159">
        <f>+'Ark1'!AA600</f>
        <v>8.7089874484711061</v>
      </c>
      <c r="AC174" s="54">
        <f>+'Ark1'!AC600</f>
        <v>1.5228361821798231</v>
      </c>
      <c r="AD174" s="74">
        <f>+'Ark1'!AE600</f>
        <v>24.73817067571386</v>
      </c>
      <c r="AE174" s="159">
        <f t="shared" si="29"/>
        <v>1.2183098591549295</v>
      </c>
      <c r="AF174" s="45"/>
      <c r="AH174" s="57"/>
    </row>
    <row r="175" spans="1:34" ht="15.6">
      <c r="A175" s="45"/>
      <c r="B175" s="52">
        <f>+'Ark1'!C601</f>
        <v>2014</v>
      </c>
      <c r="C175" s="52">
        <f>+'Ark1'!L601</f>
        <v>6</v>
      </c>
      <c r="D175" s="65" t="s">
        <v>32</v>
      </c>
      <c r="E175" s="52">
        <f>+'Ark1'!Q601</f>
        <v>484</v>
      </c>
      <c r="F175" s="52">
        <f>+'Ark1'!R601</f>
        <v>569</v>
      </c>
      <c r="G175" s="181">
        <f>+'Ark1'!AG601</f>
        <v>8.0720669598524619</v>
      </c>
      <c r="H175" s="181">
        <f t="shared" si="25"/>
        <v>0.35339407803178347</v>
      </c>
      <c r="I175" s="181">
        <f>+'Ark1'!AH601</f>
        <v>5.7514351774521044</v>
      </c>
      <c r="J175" s="181"/>
      <c r="K175" s="329"/>
      <c r="L175" s="329"/>
      <c r="M175" s="159">
        <f>+'Ark1'!U601</f>
        <v>28.744288224956033</v>
      </c>
      <c r="N175" s="181">
        <f t="shared" si="26"/>
        <v>0.94162392655461247</v>
      </c>
      <c r="O175" s="181"/>
      <c r="P175" s="329"/>
      <c r="Q175" s="329"/>
      <c r="R175" s="339"/>
      <c r="S175" s="339"/>
      <c r="T175" s="54">
        <f>+'Ark1'!T601</f>
        <v>5.8189806678383116</v>
      </c>
      <c r="U175" s="329">
        <f t="shared" si="27"/>
        <v>2.3243545280585032E-2</v>
      </c>
      <c r="V175" s="159">
        <f>+'Ark1'!W601</f>
        <v>4.9209138840070308</v>
      </c>
      <c r="W175" s="97"/>
      <c r="X175" s="74">
        <f>+'Ark1'!X601</f>
        <v>92.970123022847119</v>
      </c>
      <c r="Y175" s="74">
        <f>+'Ark1'!Y601</f>
        <v>71.704745166959597</v>
      </c>
      <c r="Z175" s="74">
        <f>+'Ark1'!Z601</f>
        <v>24.42882249560633</v>
      </c>
      <c r="AA175" s="71"/>
      <c r="AB175" s="159">
        <f>+'Ark1'!AA601</f>
        <v>8.7059727328131107</v>
      </c>
      <c r="AC175" s="54">
        <f>+'Ark1'!AC601</f>
        <v>1.6999715746550177</v>
      </c>
      <c r="AD175" s="74">
        <f>+'Ark1'!AE601</f>
        <v>19.037332570977203</v>
      </c>
      <c r="AE175" s="159">
        <f t="shared" si="29"/>
        <v>1.1756198347107438</v>
      </c>
      <c r="AF175" s="45"/>
      <c r="AH175" s="57"/>
    </row>
    <row r="176" spans="1:34" ht="15.6">
      <c r="A176" s="45"/>
      <c r="B176" s="52">
        <f>+'Ark1'!C602</f>
        <v>2014</v>
      </c>
      <c r="C176" s="52">
        <f>+'Ark1'!L602</f>
        <v>7</v>
      </c>
      <c r="D176" s="65" t="s">
        <v>33</v>
      </c>
      <c r="E176" s="52">
        <f>+'Ark1'!Q602</f>
        <v>663</v>
      </c>
      <c r="F176" s="52">
        <f>+'Ark1'!R602</f>
        <v>763</v>
      </c>
      <c r="G176" s="181">
        <f>+'Ark1'!AG602</f>
        <v>10.824230387288981</v>
      </c>
      <c r="H176" s="181">
        <f t="shared" si="25"/>
        <v>-0.30820723267263084</v>
      </c>
      <c r="I176" s="181">
        <f>+'Ark1'!AH602</f>
        <v>8.5971393155104607</v>
      </c>
      <c r="J176" s="181"/>
      <c r="K176" s="329"/>
      <c r="L176" s="329"/>
      <c r="M176" s="159">
        <f>+'Ark1'!U602</f>
        <v>32.041808650065498</v>
      </c>
      <c r="N176" s="181">
        <f t="shared" si="26"/>
        <v>1.0937790934152467</v>
      </c>
      <c r="O176" s="181"/>
      <c r="P176" s="329"/>
      <c r="Q176" s="329"/>
      <c r="R176" s="339"/>
      <c r="S176" s="339"/>
      <c r="T176" s="54">
        <f>+'Ark1'!T602</f>
        <v>6.3944954128440381</v>
      </c>
      <c r="U176" s="329">
        <f t="shared" si="27"/>
        <v>2.8731866046010524E-2</v>
      </c>
      <c r="V176" s="159">
        <f>+'Ark1'!W602</f>
        <v>8.5190039318479673</v>
      </c>
      <c r="W176" s="97"/>
      <c r="X176" s="74">
        <f>+'Ark1'!X602</f>
        <v>98.427260812581906</v>
      </c>
      <c r="Y176" s="74">
        <f>+'Ark1'!Y602</f>
        <v>82.830930537352558</v>
      </c>
      <c r="Z176" s="74">
        <f>+'Ark1'!Z602</f>
        <v>37.352555701179554</v>
      </c>
      <c r="AA176" s="71"/>
      <c r="AB176" s="159">
        <f>+'Ark1'!AA602</f>
        <v>8.4511328549606066</v>
      </c>
      <c r="AC176" s="54">
        <f>+'Ark1'!AC602</f>
        <v>1.6787379335246828</v>
      </c>
      <c r="AD176" s="74">
        <f>+'Ark1'!AE602</f>
        <v>18.517701052900101</v>
      </c>
      <c r="AE176" s="159">
        <f t="shared" si="29"/>
        <v>1.1508295625942684</v>
      </c>
      <c r="AF176" s="45"/>
      <c r="AH176" s="57"/>
    </row>
    <row r="177" spans="1:34" ht="15.6">
      <c r="A177" s="45"/>
      <c r="B177" s="52">
        <f>+'Ark1'!C603</f>
        <v>2014</v>
      </c>
      <c r="C177" s="52">
        <f>+'Ark1'!L603</f>
        <v>8</v>
      </c>
      <c r="D177" s="65" t="s">
        <v>34</v>
      </c>
      <c r="E177" s="52">
        <f>+'Ark1'!Q603</f>
        <v>1113</v>
      </c>
      <c r="F177" s="52">
        <f>+'Ark1'!R603</f>
        <v>1337</v>
      </c>
      <c r="G177" s="181">
        <f>+'Ark1'!AG603</f>
        <v>18.96722939424032</v>
      </c>
      <c r="H177" s="181">
        <f t="shared" si="25"/>
        <v>0.52741584886055648</v>
      </c>
      <c r="I177" s="181">
        <f>+'Ark1'!AH603</f>
        <v>17.13692428065302</v>
      </c>
      <c r="J177" s="181"/>
      <c r="K177" s="329"/>
      <c r="L177" s="329"/>
      <c r="M177" s="159">
        <f>+'Ark1'!U603</f>
        <v>36.449289454001494</v>
      </c>
      <c r="N177" s="181">
        <f t="shared" si="26"/>
        <v>0.49151993727285515</v>
      </c>
      <c r="O177" s="181"/>
      <c r="P177" s="329"/>
      <c r="Q177" s="329"/>
      <c r="R177" s="339"/>
      <c r="S177" s="339"/>
      <c r="T177" s="54">
        <f>+'Ark1'!T603</f>
        <v>7.0688107703814511</v>
      </c>
      <c r="U177" s="329">
        <f t="shared" si="27"/>
        <v>-7.3940158986578908E-2</v>
      </c>
      <c r="V177" s="159">
        <f>+'Ark1'!W603</f>
        <v>20.792819745699319</v>
      </c>
      <c r="W177" s="97"/>
      <c r="X177" s="74">
        <f>+'Ark1'!X603</f>
        <v>99.626028421839919</v>
      </c>
      <c r="Y177" s="74">
        <f>+'Ark1'!Y603</f>
        <v>91.997008227374721</v>
      </c>
      <c r="Z177" s="74">
        <f>+'Ark1'!Z603</f>
        <v>54.30067314884068</v>
      </c>
      <c r="AA177" s="71"/>
      <c r="AB177" s="159">
        <f>+'Ark1'!AA603</f>
        <v>9.5050237405745293</v>
      </c>
      <c r="AC177" s="54">
        <f>+'Ark1'!AC603</f>
        <v>1.8800351309447172</v>
      </c>
      <c r="AD177" s="74">
        <f>+'Ark1'!AE603</f>
        <v>27.156764510148047</v>
      </c>
      <c r="AE177" s="159">
        <f t="shared" si="29"/>
        <v>1.2012578616352201</v>
      </c>
      <c r="AF177" s="45"/>
      <c r="AH177" s="57"/>
    </row>
    <row r="178" spans="1:34" ht="15.6">
      <c r="A178" s="45"/>
      <c r="B178" s="52">
        <f>+'Ark1'!C604</f>
        <v>2014</v>
      </c>
      <c r="C178" s="52">
        <f>+'Ark1'!L604</f>
        <v>9</v>
      </c>
      <c r="D178" s="65" t="s">
        <v>35</v>
      </c>
      <c r="E178" s="52">
        <f>+'Ark1'!Q604</f>
        <v>1322</v>
      </c>
      <c r="F178" s="52">
        <f>+'Ark1'!R604</f>
        <v>1562</v>
      </c>
      <c r="G178" s="181">
        <f>+'Ark1'!AG604</f>
        <v>22.159171513689888</v>
      </c>
      <c r="H178" s="181">
        <f t="shared" si="25"/>
        <v>-0.81861845066437766</v>
      </c>
      <c r="I178" s="181">
        <f>+'Ark1'!AH604</f>
        <v>23.734749316477536</v>
      </c>
      <c r="J178" s="181"/>
      <c r="K178" s="329"/>
      <c r="L178" s="329"/>
      <c r="M178" s="159">
        <f>+'Ark1'!U604</f>
        <v>43.210691421254843</v>
      </c>
      <c r="N178" s="181">
        <f t="shared" si="26"/>
        <v>0.48079881982285144</v>
      </c>
      <c r="O178" s="181"/>
      <c r="P178" s="329"/>
      <c r="Q178" s="329"/>
      <c r="R178" s="339"/>
      <c r="S178" s="339"/>
      <c r="T178" s="54">
        <f>+'Ark1'!T604</f>
        <v>7.5729833546734975</v>
      </c>
      <c r="U178" s="329">
        <f t="shared" si="27"/>
        <v>-2.486867396612169E-2</v>
      </c>
      <c r="V178" s="159">
        <f>+'Ark1'!W604</f>
        <v>28.937259923175411</v>
      </c>
      <c r="W178" s="97"/>
      <c r="X178" s="74">
        <f>+'Ark1'!X604</f>
        <v>99.871959026888604</v>
      </c>
      <c r="Y178" s="74">
        <f>+'Ark1'!Y604</f>
        <v>98.783610755441728</v>
      </c>
      <c r="Z178" s="74">
        <f>+'Ark1'!Z604</f>
        <v>81.434058898847653</v>
      </c>
      <c r="AA178" s="71"/>
      <c r="AB178" s="159">
        <f>+'Ark1'!AA604</f>
        <v>8.904463462800269</v>
      </c>
      <c r="AC178" s="54">
        <f>+'Ark1'!AC604</f>
        <v>1.9543739148921249</v>
      </c>
      <c r="AD178" s="74">
        <f>+'Ark1'!AE604</f>
        <v>34.434946395720651</v>
      </c>
      <c r="AE178" s="159">
        <f t="shared" si="29"/>
        <v>1.1815431164901664</v>
      </c>
      <c r="AF178" s="45"/>
      <c r="AH178" s="57"/>
    </row>
    <row r="179" spans="1:34" ht="15.6">
      <c r="A179" s="45"/>
      <c r="B179" s="52">
        <f>+'Ark1'!C605</f>
        <v>2014</v>
      </c>
      <c r="C179" s="52">
        <f>+'Ark1'!L605</f>
        <v>10</v>
      </c>
      <c r="D179" s="65" t="s">
        <v>36</v>
      </c>
      <c r="E179" s="52">
        <f>+'Ark1'!Q605</f>
        <v>846</v>
      </c>
      <c r="F179" s="52">
        <f>+'Ark1'!R605</f>
        <v>959</v>
      </c>
      <c r="G179" s="181">
        <f>+'Ark1'!AG605</f>
        <v>13.604766633565044</v>
      </c>
      <c r="H179" s="181">
        <f t="shared" si="25"/>
        <v>0.53923331851157386</v>
      </c>
      <c r="I179" s="181">
        <f>+'Ark1'!AH605</f>
        <v>16.098814055508196</v>
      </c>
      <c r="J179" s="181"/>
      <c r="K179" s="329"/>
      <c r="L179" s="329"/>
      <c r="M179" s="159">
        <f>+'Ark1'!U605</f>
        <v>47.737851929092862</v>
      </c>
      <c r="N179" s="181">
        <f t="shared" si="26"/>
        <v>0.15600512951260725</v>
      </c>
      <c r="O179" s="181"/>
      <c r="P179" s="329"/>
      <c r="Q179" s="329"/>
      <c r="R179" s="339"/>
      <c r="S179" s="339"/>
      <c r="T179" s="54">
        <f>+'Ark1'!T605</f>
        <v>7.8602711157455696</v>
      </c>
      <c r="U179" s="329">
        <f t="shared" si="27"/>
        <v>-8.8312305030923355E-2</v>
      </c>
      <c r="V179" s="159">
        <f>+'Ark1'!W605</f>
        <v>33.680917622523445</v>
      </c>
      <c r="W179" s="97"/>
      <c r="X179" s="74">
        <f>+'Ark1'!X605</f>
        <v>100</v>
      </c>
      <c r="Y179" s="74">
        <f>+'Ark1'!Y605</f>
        <v>100</v>
      </c>
      <c r="Z179" s="74">
        <f>+'Ark1'!Z605</f>
        <v>90.510948905109501</v>
      </c>
      <c r="AA179" s="71"/>
      <c r="AB179" s="159">
        <f>+'Ark1'!AA605</f>
        <v>9.0309937866623038</v>
      </c>
      <c r="AC179" s="54">
        <f>+'Ark1'!AC605</f>
        <v>1.9682771772321179</v>
      </c>
      <c r="AD179" s="74">
        <f>+'Ark1'!AE605</f>
        <v>37.416455083082035</v>
      </c>
      <c r="AE179" s="159">
        <f t="shared" si="29"/>
        <v>1.1335697399527187</v>
      </c>
      <c r="AF179" s="45"/>
      <c r="AH179" s="57"/>
    </row>
    <row r="180" spans="1:34" ht="15.6">
      <c r="A180" s="45"/>
      <c r="B180" s="52">
        <f>+'Ark1'!C606</f>
        <v>2014</v>
      </c>
      <c r="C180" s="52">
        <f>+'Ark1'!L606</f>
        <v>11</v>
      </c>
      <c r="D180" s="65" t="s">
        <v>37</v>
      </c>
      <c r="E180" s="52">
        <f>+'Ark1'!Q606</f>
        <v>609</v>
      </c>
      <c r="F180" s="52">
        <f>+'Ark1'!R606</f>
        <v>711</v>
      </c>
      <c r="G180" s="181">
        <f>+'Ark1'!AG606</f>
        <v>10.086537097460631</v>
      </c>
      <c r="H180" s="181">
        <f t="shared" si="25"/>
        <v>-0.44266498644394581</v>
      </c>
      <c r="I180" s="181">
        <f>+'Ark1'!AH606</f>
        <v>12.801589464522758</v>
      </c>
      <c r="J180" s="181"/>
      <c r="K180" s="329"/>
      <c r="L180" s="329"/>
      <c r="M180" s="159">
        <f>+'Ark1'!U606</f>
        <v>51.201406469760883</v>
      </c>
      <c r="N180" s="181">
        <f t="shared" si="26"/>
        <v>-4.8593530239116944E-2</v>
      </c>
      <c r="O180" s="181"/>
      <c r="P180" s="329"/>
      <c r="Q180" s="329"/>
      <c r="R180" s="339"/>
      <c r="S180" s="339"/>
      <c r="T180" s="54">
        <f>+'Ark1'!T606</f>
        <v>8.1884669479606202</v>
      </c>
      <c r="U180" s="329">
        <f t="shared" si="27"/>
        <v>-9.1480968706044052E-2</v>
      </c>
      <c r="V180" s="159">
        <f>+'Ark1'!W606</f>
        <v>41.06891701828409</v>
      </c>
      <c r="W180" s="97"/>
      <c r="X180" s="74">
        <f>+'Ark1'!X606</f>
        <v>100</v>
      </c>
      <c r="Y180" s="74">
        <f>+'Ark1'!Y606</f>
        <v>100</v>
      </c>
      <c r="Z180" s="74">
        <f>+'Ark1'!Z606</f>
        <v>94.936708860759524</v>
      </c>
      <c r="AA180" s="71"/>
      <c r="AB180" s="159">
        <f>+'Ark1'!AA606</f>
        <v>8.8386265959942563</v>
      </c>
      <c r="AC180" s="54">
        <f>+'Ark1'!AC606</f>
        <v>2.0268053989315882</v>
      </c>
      <c r="AD180" s="74">
        <f>+'Ark1'!AE606</f>
        <v>38.235216159235527</v>
      </c>
      <c r="AE180" s="159">
        <f t="shared" si="29"/>
        <v>1.1674876847290641</v>
      </c>
      <c r="AF180" s="45"/>
      <c r="AH180" s="57"/>
    </row>
    <row r="181" spans="1:34" ht="15.6">
      <c r="A181" s="45"/>
      <c r="B181" s="52">
        <f>+'Ark1'!C607</f>
        <v>2014</v>
      </c>
      <c r="C181" s="52">
        <f>+'Ark1'!L607</f>
        <v>12</v>
      </c>
      <c r="D181" s="65" t="s">
        <v>38</v>
      </c>
      <c r="E181" s="52">
        <f>+'Ark1'!Q607</f>
        <v>331</v>
      </c>
      <c r="F181" s="52">
        <f>+'Ark1'!R607</f>
        <v>360</v>
      </c>
      <c r="G181" s="181">
        <f>+'Ark1'!AG607</f>
        <v>5.1071073911193086</v>
      </c>
      <c r="H181" s="181">
        <f t="shared" si="25"/>
        <v>0.61026066778506127</v>
      </c>
      <c r="I181" s="181">
        <f>+'Ark1'!AH607</f>
        <v>6.8468997529648643</v>
      </c>
      <c r="J181" s="181"/>
      <c r="K181" s="329"/>
      <c r="L181" s="329"/>
      <c r="M181" s="159">
        <f>+'Ark1'!U607</f>
        <v>54.085277777777812</v>
      </c>
      <c r="N181" s="181">
        <f t="shared" si="26"/>
        <v>-6.8685636856351096E-2</v>
      </c>
      <c r="O181" s="181"/>
      <c r="P181" s="329"/>
      <c r="Q181" s="329"/>
      <c r="R181" s="339"/>
      <c r="S181" s="339"/>
      <c r="T181" s="54">
        <f>+'Ark1'!T607</f>
        <v>8.2611111111111111</v>
      </c>
      <c r="U181" s="329">
        <f t="shared" si="27"/>
        <v>-7.7303523035231692E-2</v>
      </c>
      <c r="V181" s="159">
        <f>+'Ark1'!W607</f>
        <v>40.55555555555555</v>
      </c>
      <c r="W181" s="97"/>
      <c r="X181" s="74">
        <f>+'Ark1'!X607</f>
        <v>100</v>
      </c>
      <c r="Y181" s="74">
        <f>+'Ark1'!Y607</f>
        <v>100</v>
      </c>
      <c r="Z181" s="74">
        <f>+'Ark1'!Z607</f>
        <v>98.055555555555557</v>
      </c>
      <c r="AA181" s="71"/>
      <c r="AB181" s="159">
        <f>+'Ark1'!AA607</f>
        <v>8.827175836935119</v>
      </c>
      <c r="AC181" s="54">
        <f>+'Ark1'!AC607</f>
        <v>2.2653522877588657</v>
      </c>
      <c r="AD181" s="74">
        <f>+'Ark1'!AE607</f>
        <v>50.372069762102512</v>
      </c>
      <c r="AE181" s="159">
        <f t="shared" si="29"/>
        <v>1.0876132930513596</v>
      </c>
      <c r="AF181" s="45"/>
      <c r="AH181" s="57"/>
    </row>
    <row r="182" spans="1:34" ht="15.6">
      <c r="A182" s="45"/>
      <c r="B182" s="52">
        <f>+'Ark1'!C608</f>
        <v>2014</v>
      </c>
      <c r="C182" s="52">
        <f>+'Ark1'!L608</f>
        <v>13</v>
      </c>
      <c r="D182" s="65" t="s">
        <v>39</v>
      </c>
      <c r="E182" s="52">
        <f>+'Ark1'!Q608</f>
        <v>109</v>
      </c>
      <c r="F182" s="52">
        <f>+'Ark1'!R608</f>
        <v>111</v>
      </c>
      <c r="G182" s="181">
        <f>+'Ark1'!AG608</f>
        <v>1.5746914455951195</v>
      </c>
      <c r="H182" s="181">
        <f t="shared" si="25"/>
        <v>-0.34469435094998602</v>
      </c>
      <c r="I182" s="181">
        <f>+'Ark1'!AH608</f>
        <v>2.1787620110946024</v>
      </c>
      <c r="J182" s="181"/>
      <c r="K182" s="329"/>
      <c r="L182" s="329"/>
      <c r="M182" s="159">
        <f>+'Ark1'!U608</f>
        <v>55.818018018018009</v>
      </c>
      <c r="N182" s="181">
        <f t="shared" si="26"/>
        <v>-0.45055341055343234</v>
      </c>
      <c r="O182" s="181"/>
      <c r="P182" s="329"/>
      <c r="Q182" s="329"/>
      <c r="R182" s="339"/>
      <c r="S182" s="339"/>
      <c r="T182" s="54">
        <f>+'Ark1'!T608</f>
        <v>8.0090090090090094</v>
      </c>
      <c r="U182" s="329">
        <f t="shared" si="27"/>
        <v>8.043758043757876E-2</v>
      </c>
      <c r="V182" s="159">
        <f>+'Ark1'!W608</f>
        <v>34.234234234234243</v>
      </c>
      <c r="W182" s="97"/>
      <c r="X182" s="74">
        <f>+'Ark1'!X608</f>
        <v>100</v>
      </c>
      <c r="Y182" s="74">
        <f>+'Ark1'!Y608</f>
        <v>100</v>
      </c>
      <c r="Z182" s="74">
        <f>+'Ark1'!Z608</f>
        <v>96.396396396396412</v>
      </c>
      <c r="AA182" s="71"/>
      <c r="AB182" s="159">
        <f>+'Ark1'!AA608</f>
        <v>10.358207766975044</v>
      </c>
      <c r="AC182" s="54">
        <f>+'Ark1'!AC608</f>
        <v>1.9195321102918184</v>
      </c>
      <c r="AD182" s="74">
        <f>+'Ark1'!AE608</f>
        <v>48.154979768714817</v>
      </c>
      <c r="AE182" s="159">
        <f t="shared" si="29"/>
        <v>1.0183486238532109</v>
      </c>
      <c r="AF182" s="45"/>
      <c r="AH182" s="57"/>
    </row>
    <row r="183" spans="1:34" ht="15.6">
      <c r="A183" s="45"/>
      <c r="B183" s="52">
        <f>+'Ark1'!C609</f>
        <v>2014</v>
      </c>
      <c r="C183" s="52">
        <f>+'Ark1'!L609</f>
        <v>14</v>
      </c>
      <c r="D183" s="65" t="s">
        <v>402</v>
      </c>
      <c r="E183" s="52">
        <f>+'Ark1'!Q609</f>
        <v>56</v>
      </c>
      <c r="F183" s="52">
        <f>+'Ark1'!R609</f>
        <v>64</v>
      </c>
      <c r="G183" s="181">
        <f>+'Ark1'!AG609</f>
        <v>0.90793020286565473</v>
      </c>
      <c r="H183" s="181">
        <f t="shared" si="25"/>
        <v>-5.176269540689804E-2</v>
      </c>
      <c r="I183" s="181">
        <f>+'Ark1'!AH609</f>
        <v>1.3260424267466084</v>
      </c>
      <c r="J183" s="181"/>
      <c r="K183" s="329"/>
      <c r="L183" s="329"/>
      <c r="M183" s="159">
        <f>+'Ark1'!U609</f>
        <v>58.920312500000001</v>
      </c>
      <c r="N183" s="181">
        <f t="shared" si="26"/>
        <v>0.16174107142859384</v>
      </c>
      <c r="O183" s="181"/>
      <c r="P183" s="329"/>
      <c r="Q183" s="329"/>
      <c r="R183" s="339"/>
      <c r="S183" s="339"/>
      <c r="T183" s="54">
        <f>+'Ark1'!T609</f>
        <v>8.6875</v>
      </c>
      <c r="U183" s="329">
        <f t="shared" si="27"/>
        <v>0.64464285714285552</v>
      </c>
      <c r="V183" s="159">
        <f>+'Ark1'!W609</f>
        <v>46.875</v>
      </c>
      <c r="W183" s="97"/>
      <c r="X183" s="74">
        <f>+'Ark1'!X609</f>
        <v>100</v>
      </c>
      <c r="Y183" s="74">
        <f>+'Ark1'!Y609</f>
        <v>100</v>
      </c>
      <c r="Z183" s="74">
        <f>+'Ark1'!Z609</f>
        <v>100</v>
      </c>
      <c r="AA183" s="71"/>
      <c r="AB183" s="159">
        <f>+'Ark1'!AA609</f>
        <v>8.8546453148809601</v>
      </c>
      <c r="AC183" s="54">
        <f>+'Ark1'!AC609</f>
        <v>2.4614210834394021</v>
      </c>
      <c r="AD183" s="74">
        <f>+'Ark1'!AE609</f>
        <v>43.143923171361529</v>
      </c>
      <c r="AE183" s="159">
        <f t="shared" si="29"/>
        <v>1.1428571428571428</v>
      </c>
      <c r="AF183" s="45"/>
      <c r="AH183" s="57"/>
    </row>
    <row r="184" spans="1:34" ht="15.6">
      <c r="A184" s="45"/>
      <c r="B184" s="52">
        <f>+'Ark1'!C610</f>
        <v>2014</v>
      </c>
      <c r="C184" s="52">
        <f>+'Ark1'!L610</f>
        <v>15</v>
      </c>
      <c r="D184" s="65" t="s">
        <v>40</v>
      </c>
      <c r="E184" s="52">
        <f>+'Ark1'!Q610</f>
        <v>10</v>
      </c>
      <c r="F184" s="52">
        <f>+'Ark1'!R610</f>
        <v>11</v>
      </c>
      <c r="G184" s="181">
        <f>+'Ark1'!AG610</f>
        <v>0.15605050361753439</v>
      </c>
      <c r="H184" s="181">
        <f t="shared" si="25"/>
        <v>3.2661416696777593E-2</v>
      </c>
      <c r="I184" s="181">
        <f>+'Ark1'!AH610</f>
        <v>0.24379994549402623</v>
      </c>
      <c r="J184" s="181"/>
      <c r="K184" s="329"/>
      <c r="L184" s="329"/>
      <c r="M184" s="159">
        <f>+'Ark1'!U610</f>
        <v>63.027272727272717</v>
      </c>
      <c r="N184" s="181">
        <f t="shared" si="26"/>
        <v>-0.91717171717172619</v>
      </c>
      <c r="O184" s="181"/>
      <c r="P184" s="329"/>
      <c r="Q184" s="329"/>
      <c r="R184" s="339"/>
      <c r="S184" s="339"/>
      <c r="T184" s="54">
        <f>+'Ark1'!T610</f>
        <v>8.1818181818181817</v>
      </c>
      <c r="U184" s="329">
        <f t="shared" si="27"/>
        <v>-0.15151515151515405</v>
      </c>
      <c r="V184" s="159">
        <f>+'Ark1'!W610</f>
        <v>27.272727272727277</v>
      </c>
      <c r="W184" s="97"/>
      <c r="X184" s="74">
        <f>+'Ark1'!X610</f>
        <v>100</v>
      </c>
      <c r="Y184" s="74">
        <f>+'Ark1'!Y610</f>
        <v>100</v>
      </c>
      <c r="Z184" s="74">
        <f>+'Ark1'!Z610</f>
        <v>100</v>
      </c>
      <c r="AA184" s="71"/>
      <c r="AB184" s="159">
        <f>+'Ark1'!AA610</f>
        <v>3.2059861365013602</v>
      </c>
      <c r="AC184" s="54">
        <f>+'Ark1'!AC610</f>
        <v>1.5850541612875173</v>
      </c>
      <c r="AD184" s="74">
        <f>+'Ark1'!AE610</f>
        <v>40.690796252629148</v>
      </c>
      <c r="AE184" s="159">
        <f t="shared" si="29"/>
        <v>1.1000000000000001</v>
      </c>
      <c r="AF184" s="45"/>
      <c r="AH184" s="57"/>
    </row>
    <row r="185" spans="1:34" ht="15.6">
      <c r="A185" s="45"/>
      <c r="B185">
        <f>+'Ark1'!C611</f>
        <v>2013</v>
      </c>
      <c r="C185">
        <f>+'Ark1'!L611</f>
        <v>1</v>
      </c>
      <c r="D185" s="3" t="str">
        <f t="shared" ref="D185" si="30">+D170</f>
        <v>P-</v>
      </c>
      <c r="E185">
        <f>+'Ark1'!Q611</f>
        <v>8</v>
      </c>
      <c r="F185">
        <f>+'Ark1'!R611</f>
        <v>8</v>
      </c>
      <c r="G185" s="199">
        <f>+'Ark1'!AG611</f>
        <v>0.10967918837400602</v>
      </c>
      <c r="H185" s="199">
        <f t="shared" si="25"/>
        <v>1.1598762424727599E-2</v>
      </c>
      <c r="I185" s="199">
        <f>+'Ark1'!AH611</f>
        <v>4.4298933322893905E-2</v>
      </c>
      <c r="J185" s="199"/>
      <c r="K185" s="328"/>
      <c r="L185" s="328"/>
      <c r="M185" s="93">
        <f>+'Ark1'!U611</f>
        <v>16.125</v>
      </c>
      <c r="N185" s="199">
        <f t="shared" si="26"/>
        <v>-8.4035714285714249</v>
      </c>
      <c r="O185" s="199"/>
      <c r="P185" s="328"/>
      <c r="Q185" s="328"/>
      <c r="R185" s="338"/>
      <c r="S185" s="338"/>
      <c r="T185" s="1">
        <f>+'Ark1'!T611</f>
        <v>2</v>
      </c>
      <c r="U185" s="328">
        <f t="shared" si="27"/>
        <v>0</v>
      </c>
      <c r="V185" s="93">
        <f>+'Ark1'!W611</f>
        <v>0</v>
      </c>
      <c r="W185" s="97"/>
      <c r="X185" s="11">
        <f>+'Ark1'!X611</f>
        <v>50</v>
      </c>
      <c r="Y185" s="11">
        <f>+'Ark1'!Y611</f>
        <v>12.5</v>
      </c>
      <c r="Z185" s="11">
        <f>+'Ark1'!Z611</f>
        <v>0</v>
      </c>
      <c r="AA185" s="71"/>
      <c r="AB185" s="93">
        <f>+'Ark1'!AA611</f>
        <v>6.8912535144195699</v>
      </c>
      <c r="AC185" s="1">
        <f>+'Ark1'!AC611</f>
        <v>1</v>
      </c>
      <c r="AD185" s="11">
        <f>+'Ark1'!AE611</f>
        <v>45.710116358494197</v>
      </c>
      <c r="AE185" s="93">
        <f t="shared" si="29"/>
        <v>1</v>
      </c>
      <c r="AF185" s="45"/>
      <c r="AH185" s="57"/>
    </row>
    <row r="186" spans="1:34" ht="15.6">
      <c r="A186" s="45"/>
      <c r="B186">
        <f>+'Ark1'!C612</f>
        <v>2013</v>
      </c>
      <c r="C186">
        <f>+'Ark1'!L612</f>
        <v>2</v>
      </c>
      <c r="D186" s="3" t="str">
        <f t="shared" si="24"/>
        <v>P</v>
      </c>
      <c r="E186">
        <f>+'Ark1'!Q612</f>
        <v>25</v>
      </c>
      <c r="F186">
        <f>+'Ark1'!R612</f>
        <v>29</v>
      </c>
      <c r="G186" s="199">
        <f>+'Ark1'!AG612</f>
        <v>0.39758705785577186</v>
      </c>
      <c r="H186" s="199">
        <f t="shared" si="25"/>
        <v>-0.12083805073327103</v>
      </c>
      <c r="I186" s="199">
        <f>+'Ark1'!AH612</f>
        <v>0.22540945607091123</v>
      </c>
      <c r="J186" s="199"/>
      <c r="K186" s="328"/>
      <c r="L186" s="328"/>
      <c r="M186" s="93">
        <f>+'Ark1'!U612</f>
        <v>22.634482758620685</v>
      </c>
      <c r="N186" s="199">
        <f t="shared" si="26"/>
        <v>-2.4790307548928361</v>
      </c>
      <c r="O186" s="199"/>
      <c r="P186" s="328"/>
      <c r="Q186" s="328"/>
      <c r="R186" s="338"/>
      <c r="S186" s="338"/>
      <c r="T186" s="1">
        <f>+'Ark1'!T612</f>
        <v>3.7586206896551744</v>
      </c>
      <c r="U186" s="328">
        <f t="shared" si="27"/>
        <v>0.81267474370922788</v>
      </c>
      <c r="V186" s="93">
        <f>+'Ark1'!W612</f>
        <v>0</v>
      </c>
      <c r="W186" s="97"/>
      <c r="X186" s="11">
        <f>+'Ark1'!X612</f>
        <v>65.517241379310363</v>
      </c>
      <c r="Y186" s="11">
        <f>+'Ark1'!Y612</f>
        <v>44.827586206896555</v>
      </c>
      <c r="Z186" s="11">
        <f>+'Ark1'!Z612</f>
        <v>10.344827586206899</v>
      </c>
      <c r="AA186" s="71"/>
      <c r="AB186" s="93">
        <f>+'Ark1'!AA612</f>
        <v>9.8501628154605783</v>
      </c>
      <c r="AC186" s="1">
        <f>+'Ark1'!AC612</f>
        <v>1.193521951715639</v>
      </c>
      <c r="AD186" s="11">
        <f>+'Ark1'!AE612</f>
        <v>54.861272696292978</v>
      </c>
      <c r="AE186" s="93">
        <f t="shared" si="29"/>
        <v>1.1599999999999999</v>
      </c>
      <c r="AF186" s="45"/>
      <c r="AH186" s="57"/>
    </row>
    <row r="187" spans="1:34" ht="15.6">
      <c r="A187" s="45"/>
      <c r="B187">
        <f>+'Ark1'!C613</f>
        <v>2013</v>
      </c>
      <c r="C187">
        <f>+'Ark1'!L613</f>
        <v>3</v>
      </c>
      <c r="D187" s="3" t="str">
        <f t="shared" si="24"/>
        <v>P+</v>
      </c>
      <c r="E187">
        <f>+'Ark1'!Q613</f>
        <v>66</v>
      </c>
      <c r="F187">
        <f>+'Ark1'!R613</f>
        <v>75</v>
      </c>
      <c r="G187" s="199">
        <f>+'Ark1'!AG613</f>
        <v>1.0282423910063063</v>
      </c>
      <c r="H187" s="199">
        <f t="shared" si="25"/>
        <v>-0.3588950617049167</v>
      </c>
      <c r="I187" s="199">
        <f>+'Ark1'!AH613</f>
        <v>0.5671293673082114</v>
      </c>
      <c r="J187" s="199"/>
      <c r="K187" s="328"/>
      <c r="L187" s="328"/>
      <c r="M187" s="93">
        <f>+'Ark1'!U613</f>
        <v>22.02</v>
      </c>
      <c r="N187" s="199">
        <f t="shared" si="26"/>
        <v>-4.2618181818181853</v>
      </c>
      <c r="O187" s="199"/>
      <c r="P187" s="328"/>
      <c r="Q187" s="328"/>
      <c r="R187" s="338"/>
      <c r="S187" s="338"/>
      <c r="T187" s="1">
        <f>+'Ark1'!T613</f>
        <v>4</v>
      </c>
      <c r="U187" s="328">
        <f t="shared" si="27"/>
        <v>0.13131313131313105</v>
      </c>
      <c r="V187" s="93">
        <f>+'Ark1'!W613</f>
        <v>0</v>
      </c>
      <c r="W187" s="97"/>
      <c r="X187" s="11">
        <f>+'Ark1'!X613</f>
        <v>72</v>
      </c>
      <c r="Y187" s="11">
        <f>+'Ark1'!Y613</f>
        <v>41.333333333333343</v>
      </c>
      <c r="Z187" s="11">
        <f>+'Ark1'!Z613</f>
        <v>2.6666666666666661</v>
      </c>
      <c r="AA187" s="71"/>
      <c r="AB187" s="93">
        <f>+'Ark1'!AA613</f>
        <v>7.5276911024120174</v>
      </c>
      <c r="AC187" s="1">
        <f>+'Ark1'!AC613</f>
        <v>1.3856406460551016</v>
      </c>
      <c r="AD187" s="11">
        <f>+'Ark1'!AE613</f>
        <v>27.444693002722399</v>
      </c>
      <c r="AE187" s="93">
        <f t="shared" si="29"/>
        <v>1.1363636363636365</v>
      </c>
      <c r="AF187" s="45"/>
      <c r="AH187" s="57"/>
    </row>
    <row r="188" spans="1:34" ht="15.6">
      <c r="A188" s="45"/>
      <c r="B188">
        <f>+'Ark1'!C614</f>
        <v>2013</v>
      </c>
      <c r="C188">
        <f>+'Ark1'!L614</f>
        <v>4</v>
      </c>
      <c r="D188" s="3" t="str">
        <f t="shared" si="24"/>
        <v>O-</v>
      </c>
      <c r="E188">
        <f>+'Ark1'!Q614</f>
        <v>141</v>
      </c>
      <c r="F188">
        <f>+'Ark1'!R614</f>
        <v>154</v>
      </c>
      <c r="G188" s="199">
        <f>+'Ark1'!AG614</f>
        <v>2.1113243761996165</v>
      </c>
      <c r="H188" s="199">
        <f t="shared" si="25"/>
        <v>-0.91515733880668826</v>
      </c>
      <c r="I188" s="199">
        <f>+'Ark1'!AH614</f>
        <v>1.262313558152137</v>
      </c>
      <c r="J188" s="199"/>
      <c r="K188" s="328"/>
      <c r="L188" s="328"/>
      <c r="M188" s="93">
        <f>+'Ark1'!U614</f>
        <v>23.869480519480511</v>
      </c>
      <c r="N188" s="199">
        <f t="shared" si="26"/>
        <v>-3.2217231842232152</v>
      </c>
      <c r="O188" s="199"/>
      <c r="P188" s="328"/>
      <c r="Q188" s="328"/>
      <c r="R188" s="338"/>
      <c r="S188" s="338"/>
      <c r="T188" s="1">
        <f>+'Ark1'!T614</f>
        <v>4.4285714285714306</v>
      </c>
      <c r="U188" s="328">
        <f t="shared" si="27"/>
        <v>0.18783068783069012</v>
      </c>
      <c r="V188" s="93">
        <f>+'Ark1'!W614</f>
        <v>0.64935064935064923</v>
      </c>
      <c r="W188" s="97"/>
      <c r="X188" s="11">
        <f>+'Ark1'!X614</f>
        <v>80.51948051948051</v>
      </c>
      <c r="Y188" s="11">
        <f>+'Ark1'!Y614</f>
        <v>51.948051948051933</v>
      </c>
      <c r="Z188" s="11">
        <f>+'Ark1'!Z614</f>
        <v>9.740259740259738</v>
      </c>
      <c r="AA188" s="71"/>
      <c r="AB188" s="93">
        <f>+'Ark1'!AA614</f>
        <v>8.0482419466265345</v>
      </c>
      <c r="AC188" s="1">
        <f>+'Ark1'!AC614</f>
        <v>1.3997084244475297</v>
      </c>
      <c r="AD188" s="11">
        <f>+'Ark1'!AE614</f>
        <v>45.267256776224521</v>
      </c>
      <c r="AE188" s="93">
        <f t="shared" si="29"/>
        <v>1.0921985815602837</v>
      </c>
      <c r="AF188" s="45"/>
      <c r="AH188" s="57"/>
    </row>
    <row r="189" spans="1:34" ht="15.6">
      <c r="A189" s="45"/>
      <c r="B189">
        <f>+'Ark1'!C615</f>
        <v>2013</v>
      </c>
      <c r="C189">
        <f>+'Ark1'!L615</f>
        <v>5</v>
      </c>
      <c r="D189" s="3" t="str">
        <f t="shared" si="24"/>
        <v>O</v>
      </c>
      <c r="E189">
        <f>+'Ark1'!Q615</f>
        <v>307</v>
      </c>
      <c r="F189">
        <f>+'Ark1'!R615</f>
        <v>364</v>
      </c>
      <c r="G189" s="199">
        <f>+'Ark1'!AG615</f>
        <v>4.9904030710172735</v>
      </c>
      <c r="H189" s="199">
        <f t="shared" si="25"/>
        <v>-0.68425014461955058</v>
      </c>
      <c r="I189" s="199">
        <f>+'Ark1'!AH615</f>
        <v>3.1919956978524278</v>
      </c>
      <c r="J189" s="199"/>
      <c r="K189" s="328"/>
      <c r="L189" s="328"/>
      <c r="M189" s="93">
        <f>+'Ark1'!U615</f>
        <v>25.536263736263717</v>
      </c>
      <c r="N189" s="199">
        <f t="shared" si="26"/>
        <v>-2.0765757699091161</v>
      </c>
      <c r="O189" s="199"/>
      <c r="P189" s="328"/>
      <c r="Q189" s="328"/>
      <c r="R189" s="338"/>
      <c r="S189" s="338"/>
      <c r="T189" s="1">
        <f>+'Ark1'!T615</f>
        <v>5.282967032967032</v>
      </c>
      <c r="U189" s="328">
        <f t="shared" si="27"/>
        <v>0.2039546872880198</v>
      </c>
      <c r="V189" s="93">
        <f>+'Ark1'!W615</f>
        <v>1.648351648351648</v>
      </c>
      <c r="W189" s="97"/>
      <c r="X189" s="11">
        <f>+'Ark1'!X615</f>
        <v>84.890109890109883</v>
      </c>
      <c r="Y189" s="11">
        <f>+'Ark1'!Y615</f>
        <v>55.769230769230759</v>
      </c>
      <c r="Z189" s="11">
        <f>+'Ark1'!Z615</f>
        <v>15.38461538461538</v>
      </c>
      <c r="AA189" s="71"/>
      <c r="AB189" s="93">
        <f>+'Ark1'!AA615</f>
        <v>8.8873909505808353</v>
      </c>
      <c r="AC189" s="1">
        <f>+'Ark1'!AC615</f>
        <v>1.5423102369643547</v>
      </c>
      <c r="AD189" s="11">
        <f>+'Ark1'!AE615</f>
        <v>25.667766210183679</v>
      </c>
      <c r="AE189" s="93">
        <f t="shared" si="29"/>
        <v>1.1856677524429968</v>
      </c>
      <c r="AF189" s="45"/>
      <c r="AH189" s="57"/>
    </row>
    <row r="190" spans="1:34" ht="15.6">
      <c r="A190" s="45"/>
      <c r="B190">
        <f>+'Ark1'!C616</f>
        <v>2013</v>
      </c>
      <c r="C190">
        <f>+'Ark1'!L616</f>
        <v>6</v>
      </c>
      <c r="D190" s="3" t="str">
        <f t="shared" si="24"/>
        <v>O+</v>
      </c>
      <c r="E190">
        <f>+'Ark1'!Q616</f>
        <v>459</v>
      </c>
      <c r="F190">
        <f>+'Ark1'!R616</f>
        <v>563</v>
      </c>
      <c r="G190" s="199">
        <f>+'Ark1'!AG616</f>
        <v>7.7186728818206785</v>
      </c>
      <c r="H190" s="199">
        <f t="shared" si="25"/>
        <v>-0.64618630271063537</v>
      </c>
      <c r="I190" s="199">
        <f>+'Ark1'!AH616</f>
        <v>5.3752463055033006</v>
      </c>
      <c r="J190" s="199"/>
      <c r="K190" s="328"/>
      <c r="L190" s="328"/>
      <c r="M190" s="93">
        <f>+'Ark1'!U616</f>
        <v>27.802664298401421</v>
      </c>
      <c r="N190" s="199">
        <f t="shared" si="26"/>
        <v>-2.53485663962201</v>
      </c>
      <c r="O190" s="199"/>
      <c r="P190" s="328"/>
      <c r="Q190" s="328"/>
      <c r="R190" s="338"/>
      <c r="S190" s="338"/>
      <c r="T190" s="1">
        <f>+'Ark1'!T616</f>
        <v>5.7957371225577266</v>
      </c>
      <c r="U190" s="328">
        <f t="shared" si="27"/>
        <v>0.14749591652757577</v>
      </c>
      <c r="V190" s="93">
        <f>+'Ark1'!W616</f>
        <v>6.0390763765541742</v>
      </c>
      <c r="W190" s="97"/>
      <c r="X190" s="11">
        <f>+'Ark1'!X616</f>
        <v>92.184724689165179</v>
      </c>
      <c r="Y190" s="11">
        <f>+'Ark1'!Y616</f>
        <v>65.896980461811737</v>
      </c>
      <c r="Z190" s="11">
        <f>+'Ark1'!Z616</f>
        <v>21.314387211367681</v>
      </c>
      <c r="AA190" s="71"/>
      <c r="AB190" s="93">
        <f>+'Ark1'!AA616</f>
        <v>8.7839679171007052</v>
      </c>
      <c r="AC190" s="1">
        <f>+'Ark1'!AC616</f>
        <v>1.7189311443540849</v>
      </c>
      <c r="AD190" s="11">
        <f>+'Ark1'!AE616</f>
        <v>24.888446103008089</v>
      </c>
      <c r="AE190" s="93">
        <f t="shared" si="29"/>
        <v>1.2265795206971677</v>
      </c>
      <c r="AF190" s="45"/>
      <c r="AH190" s="57"/>
    </row>
    <row r="191" spans="1:34" ht="15.6">
      <c r="A191" s="45"/>
      <c r="B191">
        <f>+'Ark1'!C617</f>
        <v>2013</v>
      </c>
      <c r="C191">
        <f>+'Ark1'!L617</f>
        <v>7</v>
      </c>
      <c r="D191" s="3" t="str">
        <f t="shared" si="24"/>
        <v>R-</v>
      </c>
      <c r="E191">
        <f>+'Ark1'!Q617</f>
        <v>690</v>
      </c>
      <c r="F191">
        <f>+'Ark1'!R617</f>
        <v>812</v>
      </c>
      <c r="G191" s="199">
        <f>+'Ark1'!AG617</f>
        <v>11.132437619961612</v>
      </c>
      <c r="H191" s="199">
        <f t="shared" si="25"/>
        <v>-0.25890327957601045</v>
      </c>
      <c r="I191" s="199">
        <f>+'Ark1'!AH617</f>
        <v>8.6296382528500732</v>
      </c>
      <c r="J191" s="199"/>
      <c r="K191" s="328"/>
      <c r="L191" s="328"/>
      <c r="M191" s="93">
        <f>+'Ark1'!U617</f>
        <v>30.948029556650251</v>
      </c>
      <c r="N191" s="199">
        <f t="shared" si="26"/>
        <v>-1.700801931664639</v>
      </c>
      <c r="O191" s="199"/>
      <c r="P191" s="328"/>
      <c r="Q191" s="328"/>
      <c r="R191" s="338"/>
      <c r="S191" s="338"/>
      <c r="T191" s="1">
        <f>+'Ark1'!T617</f>
        <v>6.3657635467980276</v>
      </c>
      <c r="U191" s="328">
        <f t="shared" si="27"/>
        <v>0.22185210768363639</v>
      </c>
      <c r="V191" s="93">
        <f>+'Ark1'!W617</f>
        <v>9.2364532019704395</v>
      </c>
      <c r="W191" s="97"/>
      <c r="X191" s="11">
        <f>+'Ark1'!X617</f>
        <v>94.950738916256171</v>
      </c>
      <c r="Y191" s="11">
        <f>+'Ark1'!Y617</f>
        <v>79.679802955665011</v>
      </c>
      <c r="Z191" s="11">
        <f>+'Ark1'!Z617</f>
        <v>33.374384236453196</v>
      </c>
      <c r="AA191" s="71"/>
      <c r="AB191" s="93">
        <f>+'Ark1'!AA617</f>
        <v>8.9272819554680893</v>
      </c>
      <c r="AC191" s="1">
        <f>+'Ark1'!AC617</f>
        <v>1.6743384204097824</v>
      </c>
      <c r="AD191" s="11">
        <f>+'Ark1'!AE617</f>
        <v>21.782084240018634</v>
      </c>
      <c r="AE191" s="93">
        <f t="shared" si="29"/>
        <v>1.1768115942028985</v>
      </c>
      <c r="AF191" s="45"/>
      <c r="AH191" s="57"/>
    </row>
    <row r="192" spans="1:34" ht="15.6">
      <c r="A192" s="45"/>
      <c r="B192">
        <f>+'Ark1'!C618</f>
        <v>2013</v>
      </c>
      <c r="C192">
        <f>+'Ark1'!L618</f>
        <v>8</v>
      </c>
      <c r="D192" s="3" t="str">
        <f t="shared" si="24"/>
        <v>R</v>
      </c>
      <c r="E192">
        <f>+'Ark1'!Q618</f>
        <v>1127</v>
      </c>
      <c r="F192">
        <f>+'Ark1'!R618</f>
        <v>1345</v>
      </c>
      <c r="G192" s="199">
        <f>+'Ark1'!AG618</f>
        <v>18.439813545379764</v>
      </c>
      <c r="H192" s="199">
        <f t="shared" si="25"/>
        <v>-1.8488231366995365</v>
      </c>
      <c r="I192" s="199">
        <f>+'Ark1'!AH618</f>
        <v>16.608047845595213</v>
      </c>
      <c r="J192" s="199"/>
      <c r="K192" s="328"/>
      <c r="L192" s="328"/>
      <c r="M192" s="93">
        <f>+'Ark1'!U618</f>
        <v>35.957769516728639</v>
      </c>
      <c r="N192" s="199">
        <f t="shared" si="26"/>
        <v>-1.1842884943211018</v>
      </c>
      <c r="O192" s="199"/>
      <c r="P192" s="328"/>
      <c r="Q192" s="328"/>
      <c r="R192" s="338"/>
      <c r="S192" s="338"/>
      <c r="T192" s="1">
        <f>+'Ark1'!T618</f>
        <v>7.14275092936803</v>
      </c>
      <c r="U192" s="328">
        <f t="shared" si="27"/>
        <v>0.34509899566637259</v>
      </c>
      <c r="V192" s="93">
        <f>+'Ark1'!W618</f>
        <v>20.520446096654272</v>
      </c>
      <c r="W192" s="97"/>
      <c r="X192" s="11">
        <f>+'Ark1'!X618</f>
        <v>99.628252788104092</v>
      </c>
      <c r="Y192" s="11">
        <f>+'Ark1'!Y618</f>
        <v>90.557620817843869</v>
      </c>
      <c r="Z192" s="11">
        <f>+'Ark1'!Z618</f>
        <v>56.431226765799266</v>
      </c>
      <c r="AA192" s="71"/>
      <c r="AB192" s="93">
        <f>+'Ark1'!AA618</f>
        <v>9.2721697074862064</v>
      </c>
      <c r="AC192" s="1">
        <f>+'Ark1'!AC618</f>
        <v>1.8401939087983876</v>
      </c>
      <c r="AD192" s="11">
        <f>+'Ark1'!AE618</f>
        <v>21.118434041779064</v>
      </c>
      <c r="AE192" s="93">
        <f t="shared" si="29"/>
        <v>1.1934338952972494</v>
      </c>
      <c r="AF192" s="45"/>
      <c r="AH192" s="57"/>
    </row>
    <row r="193" spans="1:34" ht="15.6">
      <c r="A193" s="45"/>
      <c r="B193">
        <f>+'Ark1'!C619</f>
        <v>2013</v>
      </c>
      <c r="C193">
        <f>+'Ark1'!L619</f>
        <v>9</v>
      </c>
      <c r="D193" s="3" t="str">
        <f t="shared" ref="D193:D256" si="31">+D178</f>
        <v>R+</v>
      </c>
      <c r="E193">
        <f>+'Ark1'!Q619</f>
        <v>1409</v>
      </c>
      <c r="F193">
        <f>+'Ark1'!R619</f>
        <v>1676</v>
      </c>
      <c r="G193" s="199">
        <f>+'Ark1'!AG619</f>
        <v>22.977789964354265</v>
      </c>
      <c r="H193" s="199">
        <f t="shared" si="25"/>
        <v>2.95537158128014</v>
      </c>
      <c r="I193" s="199">
        <f>+'Ark1'!AH619</f>
        <v>24.592879066659258</v>
      </c>
      <c r="J193" s="199"/>
      <c r="K193" s="328"/>
      <c r="L193" s="328"/>
      <c r="M193" s="93">
        <f>+'Ark1'!U619</f>
        <v>42.729892601431992</v>
      </c>
      <c r="N193" s="199">
        <f t="shared" si="26"/>
        <v>-0.34533483033852264</v>
      </c>
      <c r="O193" s="199"/>
      <c r="P193" s="328"/>
      <c r="Q193" s="328"/>
      <c r="R193" s="338"/>
      <c r="S193" s="338"/>
      <c r="T193" s="1">
        <f>+'Ark1'!T619</f>
        <v>7.5978520286396192</v>
      </c>
      <c r="U193" s="328">
        <f t="shared" si="27"/>
        <v>0.36762109791883635</v>
      </c>
      <c r="V193" s="93">
        <f>+'Ark1'!W619</f>
        <v>26.670644391408121</v>
      </c>
      <c r="W193" s="97"/>
      <c r="X193" s="11">
        <f>+'Ark1'!X619</f>
        <v>99.463007159904507</v>
      </c>
      <c r="Y193" s="11">
        <f>+'Ark1'!Y619</f>
        <v>97.673031026252971</v>
      </c>
      <c r="Z193" s="11">
        <f>+'Ark1'!Z619</f>
        <v>80.190930787589508</v>
      </c>
      <c r="AA193" s="71"/>
      <c r="AB193" s="93">
        <f>+'Ark1'!AA619</f>
        <v>9.2186083593963275</v>
      </c>
      <c r="AC193" s="1">
        <f>+'Ark1'!AC619</f>
        <v>1.8712994137775596</v>
      </c>
      <c r="AD193" s="11">
        <f>+'Ark1'!AE619</f>
        <v>35.111862994909529</v>
      </c>
      <c r="AE193" s="93">
        <f t="shared" si="29"/>
        <v>1.1894960965223562</v>
      </c>
      <c r="AF193" s="45"/>
      <c r="AH193" s="57"/>
    </row>
    <row r="194" spans="1:34" ht="15.6">
      <c r="A194" s="45"/>
      <c r="B194">
        <f>+'Ark1'!C620</f>
        <v>2013</v>
      </c>
      <c r="C194">
        <f>+'Ark1'!L620</f>
        <v>10</v>
      </c>
      <c r="D194" s="3" t="str">
        <f t="shared" si="31"/>
        <v>U-</v>
      </c>
      <c r="E194">
        <f>+'Ark1'!Q620</f>
        <v>811</v>
      </c>
      <c r="F194">
        <f>+'Ark1'!R620</f>
        <v>953</v>
      </c>
      <c r="G194" s="199">
        <f>+'Ark1'!AG620</f>
        <v>13.06553331505347</v>
      </c>
      <c r="H194" s="199">
        <f t="shared" si="25"/>
        <v>1.688203904937172</v>
      </c>
      <c r="I194" s="199">
        <f>+'Ark1'!AH620</f>
        <v>15.571761868165002</v>
      </c>
      <c r="J194" s="199"/>
      <c r="K194" s="328"/>
      <c r="L194" s="328"/>
      <c r="M194" s="93">
        <f>+'Ark1'!U620</f>
        <v>47.581846799580255</v>
      </c>
      <c r="N194" s="199">
        <f t="shared" si="26"/>
        <v>-0.30041921027191876</v>
      </c>
      <c r="O194" s="199"/>
      <c r="P194" s="328"/>
      <c r="Q194" s="328"/>
      <c r="R194" s="338"/>
      <c r="S194" s="338"/>
      <c r="T194" s="1">
        <f>+'Ark1'!T620</f>
        <v>7.9485834207764929</v>
      </c>
      <c r="U194" s="328">
        <f t="shared" si="27"/>
        <v>0.47321396264841109</v>
      </c>
      <c r="V194" s="93">
        <f>+'Ark1'!W620</f>
        <v>32.004197271773343</v>
      </c>
      <c r="W194" s="97"/>
      <c r="X194" s="11">
        <f>+'Ark1'!X620</f>
        <v>100</v>
      </c>
      <c r="Y194" s="11">
        <f>+'Ark1'!Y620</f>
        <v>99.89506820566632</v>
      </c>
      <c r="Z194" s="11">
        <f>+'Ark1'!Z620</f>
        <v>91.18572927597063</v>
      </c>
      <c r="AA194" s="71"/>
      <c r="AB194" s="93">
        <f>+'Ark1'!AA620</f>
        <v>8.8611082964242271</v>
      </c>
      <c r="AC194" s="1">
        <f>+'Ark1'!AC620</f>
        <v>1.9328932116105313</v>
      </c>
      <c r="AD194" s="11">
        <f>+'Ark1'!AE620</f>
        <v>40.754650882240689</v>
      </c>
      <c r="AE194" s="93">
        <f t="shared" si="29"/>
        <v>1.1750924784217016</v>
      </c>
      <c r="AF194" s="45"/>
      <c r="AH194" s="57"/>
    </row>
    <row r="195" spans="1:34" ht="15.6">
      <c r="A195" s="45"/>
      <c r="B195">
        <f>+'Ark1'!C621</f>
        <v>2013</v>
      </c>
      <c r="C195">
        <f>+'Ark1'!L621</f>
        <v>11</v>
      </c>
      <c r="D195" s="3" t="str">
        <f t="shared" si="31"/>
        <v>U</v>
      </c>
      <c r="E195">
        <f>+'Ark1'!Q621</f>
        <v>645</v>
      </c>
      <c r="F195">
        <f>+'Ark1'!R621</f>
        <v>768</v>
      </c>
      <c r="G195" s="199">
        <f>+'Ark1'!AG621</f>
        <v>10.529202083904577</v>
      </c>
      <c r="H195" s="199">
        <f t="shared" si="25"/>
        <v>0.45494118997155297</v>
      </c>
      <c r="I195" s="199">
        <f>+'Ark1'!AH621</f>
        <v>13.516325702241115</v>
      </c>
      <c r="J195" s="199"/>
      <c r="K195" s="328"/>
      <c r="L195" s="328"/>
      <c r="M195" s="93">
        <f>+'Ark1'!U621</f>
        <v>51.25</v>
      </c>
      <c r="N195" s="199">
        <f t="shared" si="26"/>
        <v>1.1516689847009971</v>
      </c>
      <c r="O195" s="199"/>
      <c r="P195" s="328"/>
      <c r="Q195" s="328"/>
      <c r="R195" s="338"/>
      <c r="S195" s="338"/>
      <c r="T195" s="1">
        <f>+'Ark1'!T621</f>
        <v>8.2799479166666643</v>
      </c>
      <c r="U195" s="328">
        <f t="shared" si="27"/>
        <v>0.6137448568613797</v>
      </c>
      <c r="V195" s="93">
        <f>+'Ark1'!W621</f>
        <v>40.364583333333343</v>
      </c>
      <c r="W195" s="97"/>
      <c r="X195" s="11">
        <f>+'Ark1'!X621</f>
        <v>100</v>
      </c>
      <c r="Y195" s="11">
        <f>+'Ark1'!Y621</f>
        <v>99.869791666666686</v>
      </c>
      <c r="Z195" s="11">
        <f>+'Ark1'!Z621</f>
        <v>95.3125</v>
      </c>
      <c r="AA195" s="71"/>
      <c r="AB195" s="93">
        <f>+'Ark1'!AA621</f>
        <v>8.9535432930208714</v>
      </c>
      <c r="AC195" s="1">
        <f>+'Ark1'!AC621</f>
        <v>2.0712601833877202</v>
      </c>
      <c r="AD195" s="11">
        <f>+'Ark1'!AE621</f>
        <v>42.934775644987525</v>
      </c>
      <c r="AE195" s="93">
        <f t="shared" si="29"/>
        <v>1.1906976744186046</v>
      </c>
      <c r="AF195" s="45"/>
      <c r="AH195" s="57"/>
    </row>
    <row r="196" spans="1:34" ht="15.6">
      <c r="A196" s="45"/>
      <c r="B196">
        <f>+'Ark1'!C622</f>
        <v>2013</v>
      </c>
      <c r="C196">
        <f>+'Ark1'!L622</f>
        <v>12</v>
      </c>
      <c r="D196" s="3" t="str">
        <f t="shared" si="31"/>
        <v>U+</v>
      </c>
      <c r="E196">
        <f>+'Ark1'!Q622</f>
        <v>292</v>
      </c>
      <c r="F196">
        <f>+'Ark1'!R622</f>
        <v>328</v>
      </c>
      <c r="G196" s="199">
        <f>+'Ark1'!AG622</f>
        <v>4.4968467233342473</v>
      </c>
      <c r="H196" s="199">
        <f t="shared" si="25"/>
        <v>-4.2875849175211478E-2</v>
      </c>
      <c r="I196" s="199">
        <f>+'Ark1'!AH622</f>
        <v>6.0996883964953712</v>
      </c>
      <c r="J196" s="199"/>
      <c r="K196" s="328"/>
      <c r="L196" s="328"/>
      <c r="M196" s="93">
        <f>+'Ark1'!U622</f>
        <v>54.153963414634163</v>
      </c>
      <c r="N196" s="199">
        <f t="shared" si="26"/>
        <v>1.0055066245107156</v>
      </c>
      <c r="O196" s="199"/>
      <c r="P196" s="328"/>
      <c r="Q196" s="328"/>
      <c r="R196" s="338"/>
      <c r="S196" s="338"/>
      <c r="T196" s="1">
        <f>+'Ark1'!T622</f>
        <v>8.3384146341463428</v>
      </c>
      <c r="U196" s="328">
        <f t="shared" si="27"/>
        <v>0.43100722673893443</v>
      </c>
      <c r="V196" s="93">
        <f>+'Ark1'!W622</f>
        <v>41.463414634146339</v>
      </c>
      <c r="W196" s="97"/>
      <c r="X196" s="11">
        <f>+'Ark1'!X622</f>
        <v>100</v>
      </c>
      <c r="Y196" s="11">
        <f>+'Ark1'!Y622</f>
        <v>100</v>
      </c>
      <c r="Z196" s="11">
        <f>+'Ark1'!Z622</f>
        <v>98.475609756097569</v>
      </c>
      <c r="AA196" s="71"/>
      <c r="AB196" s="93">
        <f>+'Ark1'!AA622</f>
        <v>8.4684376074251766</v>
      </c>
      <c r="AC196" s="1">
        <f>+'Ark1'!AC622</f>
        <v>2.0268291765724515</v>
      </c>
      <c r="AD196" s="11">
        <f>+'Ark1'!AE622</f>
        <v>47.241500558353266</v>
      </c>
      <c r="AE196" s="93">
        <f t="shared" si="29"/>
        <v>1.1232876712328768</v>
      </c>
      <c r="AF196" s="45"/>
      <c r="AH196" s="57"/>
    </row>
    <row r="197" spans="1:34" ht="15.6">
      <c r="A197" s="45"/>
      <c r="B197">
        <f>+'Ark1'!C623</f>
        <v>2013</v>
      </c>
      <c r="C197">
        <f>+'Ark1'!L623</f>
        <v>13</v>
      </c>
      <c r="D197" s="3" t="str">
        <f t="shared" si="31"/>
        <v>E-</v>
      </c>
      <c r="E197">
        <f>+'Ark1'!Q623</f>
        <v>135</v>
      </c>
      <c r="F197">
        <f>+'Ark1'!R623</f>
        <v>140</v>
      </c>
      <c r="G197" s="199">
        <f>+'Ark1'!AG623</f>
        <v>1.9193857965451055</v>
      </c>
      <c r="H197" s="199">
        <f t="shared" si="25"/>
        <v>-0.21036059549636787</v>
      </c>
      <c r="I197" s="199">
        <f>+'Ark1'!AH623</f>
        <v>2.7051881949180543</v>
      </c>
      <c r="J197" s="199"/>
      <c r="K197" s="328"/>
      <c r="L197" s="328"/>
      <c r="M197" s="93">
        <f>+'Ark1'!U623</f>
        <v>56.268571428571441</v>
      </c>
      <c r="N197" s="199">
        <f t="shared" si="26"/>
        <v>1.0521240601504118</v>
      </c>
      <c r="O197" s="199"/>
      <c r="P197" s="328"/>
      <c r="Q197" s="328"/>
      <c r="R197" s="338"/>
      <c r="S197" s="338"/>
      <c r="T197" s="1">
        <f>+'Ark1'!T623</f>
        <v>7.9285714285714306</v>
      </c>
      <c r="U197" s="328">
        <f t="shared" si="27"/>
        <v>0.14567669172932529</v>
      </c>
      <c r="V197" s="93">
        <f>+'Ark1'!W623</f>
        <v>36.428571428571438</v>
      </c>
      <c r="W197" s="97"/>
      <c r="X197" s="11">
        <f>+'Ark1'!X623</f>
        <v>100</v>
      </c>
      <c r="Y197" s="11">
        <f>+'Ark1'!Y623</f>
        <v>100</v>
      </c>
      <c r="Z197" s="11">
        <f>+'Ark1'!Z623</f>
        <v>96.428571428571445</v>
      </c>
      <c r="AA197" s="71"/>
      <c r="AB197" s="93">
        <f>+'Ark1'!AA623</f>
        <v>9.4577714508401112</v>
      </c>
      <c r="AC197" s="1">
        <f>+'Ark1'!AC623</f>
        <v>1.7753987767052579</v>
      </c>
      <c r="AD197" s="11">
        <f>+'Ark1'!AE623</f>
        <v>47.634559747745513</v>
      </c>
      <c r="AE197" s="93">
        <f t="shared" si="29"/>
        <v>1.037037037037037</v>
      </c>
      <c r="AF197" s="45"/>
      <c r="AH197" s="57"/>
    </row>
    <row r="198" spans="1:34" ht="15.6">
      <c r="A198" s="45"/>
      <c r="B198">
        <f>+'Ark1'!C624</f>
        <v>2013</v>
      </c>
      <c r="C198">
        <f>+'Ark1'!L624</f>
        <v>14</v>
      </c>
      <c r="D198" s="3" t="str">
        <f t="shared" si="31"/>
        <v>E</v>
      </c>
      <c r="E198">
        <f>+'Ark1'!Q624</f>
        <v>66</v>
      </c>
      <c r="F198">
        <f>+'Ark1'!R624</f>
        <v>70</v>
      </c>
      <c r="G198" s="199">
        <f>+'Ark1'!AG624</f>
        <v>0.95969289827255277</v>
      </c>
      <c r="H198" s="199">
        <f t="shared" si="25"/>
        <v>-4.9134340062882531E-2</v>
      </c>
      <c r="I198" s="199">
        <f>+'Ark1'!AH624</f>
        <v>1.4124491678325179</v>
      </c>
      <c r="J198" s="199"/>
      <c r="K198" s="328"/>
      <c r="L198" s="328"/>
      <c r="M198" s="93">
        <f>+'Ark1'!U624</f>
        <v>58.758571428571408</v>
      </c>
      <c r="N198" s="199">
        <f t="shared" si="26"/>
        <v>1.7655158730158576</v>
      </c>
      <c r="O198" s="199"/>
      <c r="P198" s="328"/>
      <c r="Q198" s="328"/>
      <c r="R198" s="338"/>
      <c r="S198" s="338"/>
      <c r="T198" s="1">
        <f>+'Ark1'!T624</f>
        <v>8.0428571428571445</v>
      </c>
      <c r="U198" s="328">
        <f t="shared" si="27"/>
        <v>-0.33214285714285552</v>
      </c>
      <c r="V198" s="93">
        <f>+'Ark1'!W624</f>
        <v>40</v>
      </c>
      <c r="W198" s="97"/>
      <c r="X198" s="11">
        <f>+'Ark1'!X624</f>
        <v>100</v>
      </c>
      <c r="Y198" s="11">
        <f>+'Ark1'!Y624</f>
        <v>100</v>
      </c>
      <c r="Z198" s="11">
        <f>+'Ark1'!Z624</f>
        <v>100</v>
      </c>
      <c r="AA198" s="71"/>
      <c r="AB198" s="93">
        <f>+'Ark1'!AA624</f>
        <v>9.0892321356827335</v>
      </c>
      <c r="AC198" s="1">
        <f>+'Ark1'!AC624</f>
        <v>2.0102289442158736</v>
      </c>
      <c r="AD198" s="11">
        <f>+'Ark1'!AE624</f>
        <v>44.106646554729608</v>
      </c>
      <c r="AE198" s="93">
        <f t="shared" si="29"/>
        <v>1.0606060606060606</v>
      </c>
      <c r="AF198" s="45"/>
      <c r="AH198" s="57"/>
    </row>
    <row r="199" spans="1:34" ht="15.6">
      <c r="A199" s="45"/>
      <c r="B199">
        <f>+'Ark1'!C625</f>
        <v>2013</v>
      </c>
      <c r="C199">
        <f>+'Ark1'!L625</f>
        <v>15</v>
      </c>
      <c r="D199" s="3" t="str">
        <f t="shared" si="31"/>
        <v>E+</v>
      </c>
      <c r="E199">
        <f>+'Ark1'!Q625</f>
        <v>9</v>
      </c>
      <c r="F199">
        <f>+'Ark1'!R625</f>
        <v>9</v>
      </c>
      <c r="G199" s="199">
        <f>+'Ark1'!AG625</f>
        <v>0.1233890869207568</v>
      </c>
      <c r="H199" s="199">
        <f t="shared" si="25"/>
        <v>2.5308660971478381E-2</v>
      </c>
      <c r="I199" s="199">
        <f>+'Ark1'!AH625</f>
        <v>0.19762818703353047</v>
      </c>
      <c r="J199" s="199"/>
      <c r="K199" s="328"/>
      <c r="L199" s="328"/>
      <c r="M199" s="93">
        <f>+'Ark1'!U625</f>
        <v>63.944444444444443</v>
      </c>
      <c r="N199" s="199">
        <f t="shared" si="26"/>
        <v>3.6587301587301368</v>
      </c>
      <c r="O199" s="199"/>
      <c r="P199" s="328"/>
      <c r="Q199" s="328"/>
      <c r="R199" s="338"/>
      <c r="S199" s="338"/>
      <c r="T199" s="1">
        <f>+'Ark1'!T625</f>
        <v>8.3333333333333357</v>
      </c>
      <c r="U199" s="328">
        <f t="shared" si="27"/>
        <v>0.9047619047619051</v>
      </c>
      <c r="V199" s="93">
        <f>+'Ark1'!W625</f>
        <v>33.333333333333343</v>
      </c>
      <c r="W199" s="97"/>
      <c r="X199" s="11">
        <f>+'Ark1'!X625</f>
        <v>100</v>
      </c>
      <c r="Y199" s="11">
        <f>+'Ark1'!Y625</f>
        <v>100</v>
      </c>
      <c r="Z199" s="11">
        <f>+'Ark1'!Z625</f>
        <v>100</v>
      </c>
      <c r="AA199" s="71"/>
      <c r="AB199" s="93">
        <f>+'Ark1'!AA625</f>
        <v>5.699924192694918</v>
      </c>
      <c r="AC199" s="1">
        <f>+'Ark1'!AC625</f>
        <v>1.3333333333333279</v>
      </c>
      <c r="AD199" s="11">
        <f>+'Ark1'!AE625</f>
        <v>21.150378755922777</v>
      </c>
      <c r="AE199" s="93">
        <f t="shared" si="29"/>
        <v>1</v>
      </c>
      <c r="AF199" s="45"/>
      <c r="AH199" s="57"/>
    </row>
    <row r="200" spans="1:34" ht="15.6">
      <c r="A200" s="45"/>
      <c r="B200" s="52">
        <f>+'Ark1'!C626</f>
        <v>2012</v>
      </c>
      <c r="C200" s="52">
        <f>+'Ark1'!L626</f>
        <v>1</v>
      </c>
      <c r="D200" s="65" t="s">
        <v>28</v>
      </c>
      <c r="E200" s="52">
        <f>+'Ark1'!Q626</f>
        <v>7</v>
      </c>
      <c r="F200" s="52">
        <f>+'Ark1'!R626</f>
        <v>7</v>
      </c>
      <c r="G200" s="181">
        <f>+'Ark1'!AG626</f>
        <v>9.8080425949278419E-2</v>
      </c>
      <c r="H200" s="181">
        <f t="shared" si="25"/>
        <v>-6.8415475690065855E-2</v>
      </c>
      <c r="I200" s="181">
        <f>+'Ark1'!AH626</f>
        <v>6.0083599137063702E-2</v>
      </c>
      <c r="J200" s="181"/>
      <c r="K200" s="329"/>
      <c r="L200" s="329"/>
      <c r="M200" s="159">
        <f>+'Ark1'!U626</f>
        <v>24.528571428571425</v>
      </c>
      <c r="N200" s="181">
        <f t="shared" si="26"/>
        <v>1.6670329670329522</v>
      </c>
      <c r="O200" s="181"/>
      <c r="P200" s="329"/>
      <c r="Q200" s="329"/>
      <c r="R200" s="339"/>
      <c r="S200" s="339"/>
      <c r="T200" s="54">
        <f>+'Ark1'!T626</f>
        <v>2</v>
      </c>
      <c r="U200" s="329">
        <f t="shared" si="27"/>
        <v>-0.69230769230769296</v>
      </c>
      <c r="V200" s="159">
        <f>+'Ark1'!W626</f>
        <v>0</v>
      </c>
      <c r="W200" s="97"/>
      <c r="X200" s="74">
        <f>+'Ark1'!X626</f>
        <v>71.428571428571445</v>
      </c>
      <c r="Y200" s="74">
        <f>+'Ark1'!Y626</f>
        <v>57.142857142857153</v>
      </c>
      <c r="Z200" s="74">
        <f>+'Ark1'!Z626</f>
        <v>14.285714285714288</v>
      </c>
      <c r="AA200" s="71"/>
      <c r="AB200" s="159">
        <f>+'Ark1'!AA626</f>
        <v>8.631456471322009</v>
      </c>
      <c r="AC200" s="54">
        <f>+'Ark1'!AC626</f>
        <v>0.53452248382484879</v>
      </c>
      <c r="AD200" s="74">
        <f>+'Ark1'!AE626</f>
        <v>17.029997607034165</v>
      </c>
      <c r="AE200" s="159">
        <f t="shared" si="29"/>
        <v>1</v>
      </c>
      <c r="AF200" s="45"/>
      <c r="AH200" s="57"/>
    </row>
    <row r="201" spans="1:34" ht="15.6">
      <c r="A201" s="45"/>
      <c r="B201" s="52">
        <f>+'Ark1'!C627</f>
        <v>2012</v>
      </c>
      <c r="C201" s="52">
        <f>+'Ark1'!L627</f>
        <v>2</v>
      </c>
      <c r="D201" s="65" t="s">
        <v>29</v>
      </c>
      <c r="E201" s="52">
        <f>+'Ark1'!Q627</f>
        <v>36</v>
      </c>
      <c r="F201" s="52">
        <f>+'Ark1'!R627</f>
        <v>37</v>
      </c>
      <c r="G201" s="181">
        <f>+'Ark1'!AG627</f>
        <v>0.51842510858904289</v>
      </c>
      <c r="H201" s="181">
        <f t="shared" si="25"/>
        <v>-0.13475112091915398</v>
      </c>
      <c r="I201" s="181">
        <f>+'Ark1'!AH627</f>
        <v>0.32515830121234501</v>
      </c>
      <c r="J201" s="181"/>
      <c r="K201" s="329"/>
      <c r="L201" s="329"/>
      <c r="M201" s="159">
        <f>+'Ark1'!U627</f>
        <v>25.113513513513521</v>
      </c>
      <c r="N201" s="181">
        <f t="shared" si="26"/>
        <v>2.5370429252782181</v>
      </c>
      <c r="O201" s="181"/>
      <c r="P201" s="329"/>
      <c r="Q201" s="329"/>
      <c r="R201" s="339"/>
      <c r="S201" s="339"/>
      <c r="T201" s="54">
        <f>+'Ark1'!T627</f>
        <v>2.9459459459459465</v>
      </c>
      <c r="U201" s="329">
        <f t="shared" si="27"/>
        <v>-7.3661897191308778E-2</v>
      </c>
      <c r="V201" s="159">
        <f>+'Ark1'!W627</f>
        <v>0</v>
      </c>
      <c r="W201" s="97"/>
      <c r="X201" s="74">
        <f>+'Ark1'!X627</f>
        <v>83.783783783783804</v>
      </c>
      <c r="Y201" s="74">
        <f>+'Ark1'!Y627</f>
        <v>56.756756756756758</v>
      </c>
      <c r="Z201" s="74">
        <f>+'Ark1'!Z627</f>
        <v>16.216216216216221</v>
      </c>
      <c r="AA201" s="71"/>
      <c r="AB201" s="159">
        <f>+'Ark1'!AA627</f>
        <v>8.2636017983836521</v>
      </c>
      <c r="AC201" s="54">
        <f>+'Ark1'!AC627</f>
        <v>1.2290612973948187</v>
      </c>
      <c r="AD201" s="74">
        <f>+'Ark1'!AE627</f>
        <v>17.144445472818752</v>
      </c>
      <c r="AE201" s="159">
        <f t="shared" si="29"/>
        <v>1.0277777777777777</v>
      </c>
      <c r="AF201" s="45"/>
      <c r="AH201" s="57"/>
    </row>
    <row r="202" spans="1:34" ht="15.6">
      <c r="A202" s="45"/>
      <c r="B202" s="52">
        <f>+'Ark1'!C628</f>
        <v>2012</v>
      </c>
      <c r="C202" s="52">
        <f>+'Ark1'!L628</f>
        <v>3</v>
      </c>
      <c r="D202" s="65" t="s">
        <v>30</v>
      </c>
      <c r="E202" s="52">
        <f>+'Ark1'!Q628</f>
        <v>96</v>
      </c>
      <c r="F202" s="52">
        <f>+'Ark1'!R628</f>
        <v>99</v>
      </c>
      <c r="G202" s="181">
        <f>+'Ark1'!AG628</f>
        <v>1.387137452711223</v>
      </c>
      <c r="H202" s="181">
        <f t="shared" si="25"/>
        <v>0.14482187894073095</v>
      </c>
      <c r="I202" s="181">
        <f>+'Ark1'!AH628</f>
        <v>0.91049223409857982</v>
      </c>
      <c r="J202" s="181"/>
      <c r="K202" s="329"/>
      <c r="L202" s="329"/>
      <c r="M202" s="159">
        <f>+'Ark1'!U628</f>
        <v>26.281818181818185</v>
      </c>
      <c r="N202" s="181">
        <f t="shared" si="26"/>
        <v>2.1385192127460293</v>
      </c>
      <c r="O202" s="181"/>
      <c r="P202" s="329"/>
      <c r="Q202" s="329"/>
      <c r="R202" s="339"/>
      <c r="S202" s="339"/>
      <c r="T202" s="54">
        <f>+'Ark1'!T628</f>
        <v>3.868686868686869</v>
      </c>
      <c r="U202" s="329">
        <f t="shared" si="27"/>
        <v>0.25013016765594109</v>
      </c>
      <c r="V202" s="159">
        <f>+'Ark1'!W628</f>
        <v>0</v>
      </c>
      <c r="W202" s="97"/>
      <c r="X202" s="74">
        <f>+'Ark1'!X628</f>
        <v>89.898989898989882</v>
      </c>
      <c r="Y202" s="74">
        <f>+'Ark1'!Y628</f>
        <v>70.707070707070699</v>
      </c>
      <c r="Z202" s="74">
        <f>+'Ark1'!Z628</f>
        <v>11.111111111111112</v>
      </c>
      <c r="AA202" s="71"/>
      <c r="AB202" s="159">
        <f>+'Ark1'!AA628</f>
        <v>7.4197846852198452</v>
      </c>
      <c r="AC202" s="54">
        <f>+'Ark1'!AC628</f>
        <v>1.4609147863786895</v>
      </c>
      <c r="AD202" s="74">
        <f>+'Ark1'!AE628</f>
        <v>30.841031690983097</v>
      </c>
      <c r="AE202" s="159">
        <f t="shared" si="29"/>
        <v>1.03125</v>
      </c>
      <c r="AF202" s="45"/>
      <c r="AH202" s="57"/>
    </row>
    <row r="203" spans="1:34" ht="15.6">
      <c r="A203" s="45"/>
      <c r="B203" s="52">
        <f>+'Ark1'!C629</f>
        <v>2012</v>
      </c>
      <c r="C203" s="52">
        <f>+'Ark1'!L629</f>
        <v>4</v>
      </c>
      <c r="D203" s="65" t="s">
        <v>31</v>
      </c>
      <c r="E203" s="52">
        <f>+'Ark1'!Q629</f>
        <v>201</v>
      </c>
      <c r="F203" s="52">
        <f>+'Ark1'!R629</f>
        <v>216</v>
      </c>
      <c r="G203" s="181">
        <f>+'Ark1'!AG629</f>
        <v>3.0264817150063048</v>
      </c>
      <c r="H203" s="181">
        <f t="shared" si="25"/>
        <v>-0.32905107187894123</v>
      </c>
      <c r="I203" s="181">
        <f>+'Ark1'!AH629</f>
        <v>2.0477064477015503</v>
      </c>
      <c r="J203" s="181"/>
      <c r="K203" s="329"/>
      <c r="L203" s="329"/>
      <c r="M203" s="159">
        <f>+'Ark1'!U629</f>
        <v>27.091203703703727</v>
      </c>
      <c r="N203" s="181">
        <f t="shared" si="26"/>
        <v>1.4362418716426681</v>
      </c>
      <c r="O203" s="181"/>
      <c r="P203" s="329"/>
      <c r="Q203" s="329"/>
      <c r="R203" s="339"/>
      <c r="S203" s="339"/>
      <c r="T203" s="54">
        <f>+'Ark1'!T629</f>
        <v>4.2407407407407405</v>
      </c>
      <c r="U203" s="329">
        <f t="shared" si="27"/>
        <v>-0.1829233813966642</v>
      </c>
      <c r="V203" s="159">
        <f>+'Ark1'!W629</f>
        <v>-0.46296296296296302</v>
      </c>
      <c r="W203" s="97"/>
      <c r="X203" s="74">
        <f>+'Ark1'!X629</f>
        <v>90.277777777777771</v>
      </c>
      <c r="Y203" s="74">
        <f>+'Ark1'!Y629</f>
        <v>66.666666666666686</v>
      </c>
      <c r="Z203" s="74">
        <f>+'Ark1'!Z629</f>
        <v>17.592592592592588</v>
      </c>
      <c r="AA203" s="71"/>
      <c r="AB203" s="159">
        <f>+'Ark1'!AA629</f>
        <v>8.1641133443408744</v>
      </c>
      <c r="AC203" s="54">
        <f>+'Ark1'!AC629</f>
        <v>1.3007858762100704</v>
      </c>
      <c r="AD203" s="74">
        <f>+'Ark1'!AE629</f>
        <v>27.523692095243256</v>
      </c>
      <c r="AE203" s="159">
        <f t="shared" si="29"/>
        <v>1.0746268656716418</v>
      </c>
      <c r="AF203" s="45"/>
      <c r="AH203" s="57"/>
    </row>
    <row r="204" spans="1:34" ht="15.6">
      <c r="A204" s="45"/>
      <c r="B204" s="52">
        <f>+'Ark1'!C630</f>
        <v>2012</v>
      </c>
      <c r="C204" s="52">
        <f>+'Ark1'!L630</f>
        <v>5</v>
      </c>
      <c r="D204" s="65" t="s">
        <v>401</v>
      </c>
      <c r="E204" s="52">
        <f>+'Ark1'!Q630</f>
        <v>359</v>
      </c>
      <c r="F204" s="52">
        <f>+'Ark1'!R630</f>
        <v>405</v>
      </c>
      <c r="G204" s="181">
        <f>+'Ark1'!AG630</f>
        <v>5.6746532156368241</v>
      </c>
      <c r="H204" s="181">
        <f t="shared" si="25"/>
        <v>-0.8186869482976018</v>
      </c>
      <c r="I204" s="181">
        <f>+'Ark1'!AH630</f>
        <v>3.9133774366313969</v>
      </c>
      <c r="J204" s="181"/>
      <c r="K204" s="329"/>
      <c r="L204" s="329"/>
      <c r="M204" s="159">
        <f>+'Ark1'!U630</f>
        <v>27.612839506172833</v>
      </c>
      <c r="N204" s="181">
        <f t="shared" si="26"/>
        <v>-2.660822558260989E-2</v>
      </c>
      <c r="O204" s="181"/>
      <c r="P204" s="329"/>
      <c r="Q204" s="329"/>
      <c r="R204" s="339"/>
      <c r="S204" s="339"/>
      <c r="T204" s="54">
        <f>+'Ark1'!T630</f>
        <v>5.0790123456790122</v>
      </c>
      <c r="U204" s="329">
        <f t="shared" si="27"/>
        <v>0.11254291767112257</v>
      </c>
      <c r="V204" s="159">
        <f>+'Ark1'!W630</f>
        <v>1.2345679012345681</v>
      </c>
      <c r="W204" s="97"/>
      <c r="X204" s="74">
        <f>+'Ark1'!X630</f>
        <v>90.123456790123441</v>
      </c>
      <c r="Y204" s="74">
        <f>+'Ark1'!Y630</f>
        <v>64.938271604938279</v>
      </c>
      <c r="Z204" s="74">
        <f>+'Ark1'!Z630</f>
        <v>20.493827160493819</v>
      </c>
      <c r="AA204" s="71"/>
      <c r="AB204" s="159">
        <f>+'Ark1'!AA630</f>
        <v>8.5390769493594778</v>
      </c>
      <c r="AC204" s="54">
        <f>+'Ark1'!AC630</f>
        <v>1.600518129793663</v>
      </c>
      <c r="AD204" s="74">
        <f>+'Ark1'!AE630</f>
        <v>11.589448160826905</v>
      </c>
      <c r="AE204" s="159">
        <f t="shared" si="29"/>
        <v>1.1281337047353761</v>
      </c>
      <c r="AF204" s="45"/>
      <c r="AH204" s="57"/>
    </row>
    <row r="205" spans="1:34" ht="15.6">
      <c r="A205" s="45"/>
      <c r="B205" s="52">
        <f>+'Ark1'!C631</f>
        <v>2012</v>
      </c>
      <c r="C205" s="52">
        <f>+'Ark1'!L631</f>
        <v>6</v>
      </c>
      <c r="D205" s="65" t="s">
        <v>32</v>
      </c>
      <c r="E205" s="52">
        <f>+'Ark1'!Q631</f>
        <v>511</v>
      </c>
      <c r="F205" s="52">
        <f>+'Ark1'!R631</f>
        <v>597</v>
      </c>
      <c r="G205" s="181">
        <f>+'Ark1'!AG631</f>
        <v>8.3648591845313138</v>
      </c>
      <c r="H205" s="181">
        <f t="shared" si="25"/>
        <v>-0.20327606137032816</v>
      </c>
      <c r="I205" s="181">
        <f>+'Ark1'!AH631</f>
        <v>6.337822398199938</v>
      </c>
      <c r="J205" s="181"/>
      <c r="K205" s="329"/>
      <c r="L205" s="329"/>
      <c r="M205" s="159">
        <f>+'Ark1'!U631</f>
        <v>30.337520938023431</v>
      </c>
      <c r="N205" s="181">
        <f t="shared" si="26"/>
        <v>-0.34170178245489424</v>
      </c>
      <c r="O205" s="181"/>
      <c r="P205" s="329"/>
      <c r="Q205" s="329"/>
      <c r="R205" s="339"/>
      <c r="S205" s="339"/>
      <c r="T205" s="54">
        <f>+'Ark1'!T631</f>
        <v>5.6482412060301508</v>
      </c>
      <c r="U205" s="329">
        <f t="shared" si="27"/>
        <v>6.8271101396369716E-2</v>
      </c>
      <c r="V205" s="159">
        <f>+'Ark1'!W631</f>
        <v>4.8576214405360147</v>
      </c>
      <c r="W205" s="97"/>
      <c r="X205" s="74">
        <f>+'Ark1'!X631</f>
        <v>96.817420435510869</v>
      </c>
      <c r="Y205" s="74">
        <f>+'Ark1'!Y631</f>
        <v>77.051926298157468</v>
      </c>
      <c r="Z205" s="74">
        <f>+'Ark1'!Z631</f>
        <v>30.150753768844226</v>
      </c>
      <c r="AA205" s="71"/>
      <c r="AB205" s="159">
        <f>+'Ark1'!AA631</f>
        <v>8.7205296516520452</v>
      </c>
      <c r="AC205" s="54">
        <f>+'Ark1'!AC631</f>
        <v>1.6745862026766083</v>
      </c>
      <c r="AD205" s="74">
        <f>+'Ark1'!AE631</f>
        <v>8.0794526769626476</v>
      </c>
      <c r="AE205" s="159">
        <f t="shared" si="29"/>
        <v>1.1682974559686889</v>
      </c>
      <c r="AF205" s="45"/>
      <c r="AH205" s="57"/>
    </row>
    <row r="206" spans="1:34" ht="15.6">
      <c r="A206" s="45"/>
      <c r="B206" s="52">
        <f>+'Ark1'!C632</f>
        <v>2012</v>
      </c>
      <c r="C206" s="52">
        <f>+'Ark1'!L632</f>
        <v>7</v>
      </c>
      <c r="D206" s="65" t="s">
        <v>33</v>
      </c>
      <c r="E206" s="52">
        <f>+'Ark1'!Q632</f>
        <v>675</v>
      </c>
      <c r="F206" s="52">
        <f>+'Ark1'!R632</f>
        <v>813</v>
      </c>
      <c r="G206" s="181">
        <f>+'Ark1'!AG632</f>
        <v>11.391340899537623</v>
      </c>
      <c r="H206" s="181">
        <f t="shared" si="25"/>
        <v>9.5234342160571472E-2</v>
      </c>
      <c r="I206" s="181">
        <f>+'Ark1'!AH632</f>
        <v>9.2884625142379278</v>
      </c>
      <c r="J206" s="181"/>
      <c r="K206" s="329"/>
      <c r="L206" s="329"/>
      <c r="M206" s="159">
        <f>+'Ark1'!U632</f>
        <v>32.64883148831489</v>
      </c>
      <c r="N206" s="181">
        <f t="shared" si="26"/>
        <v>-1.1201027520479698</v>
      </c>
      <c r="O206" s="181"/>
      <c r="P206" s="329"/>
      <c r="Q206" s="329"/>
      <c r="R206" s="339"/>
      <c r="S206" s="339"/>
      <c r="T206" s="54">
        <f>+'Ark1'!T632</f>
        <v>6.1439114391143912</v>
      </c>
      <c r="U206" s="329">
        <f t="shared" si="27"/>
        <v>0.16431960237969712</v>
      </c>
      <c r="V206" s="159">
        <f>+'Ark1'!W632</f>
        <v>7.7490774907749085</v>
      </c>
      <c r="W206" s="97"/>
      <c r="X206" s="74">
        <f>+'Ark1'!X632</f>
        <v>97.170971709717108</v>
      </c>
      <c r="Y206" s="74">
        <f>+'Ark1'!Y632</f>
        <v>80.934809348093509</v>
      </c>
      <c r="Z206" s="74">
        <f>+'Ark1'!Z632</f>
        <v>39.852398523985237</v>
      </c>
      <c r="AA206" s="71"/>
      <c r="AB206" s="159">
        <f>+'Ark1'!AA632</f>
        <v>9.3305125365242745</v>
      </c>
      <c r="AC206" s="54">
        <f>+'Ark1'!AC632</f>
        <v>1.6878709055727541</v>
      </c>
      <c r="AD206" s="74">
        <f>+'Ark1'!AE632</f>
        <v>9.488564406082368</v>
      </c>
      <c r="AE206" s="159">
        <f t="shared" si="29"/>
        <v>1.2044444444444444</v>
      </c>
      <c r="AF206" s="45"/>
      <c r="AH206" s="57"/>
    </row>
    <row r="207" spans="1:34" ht="15.6">
      <c r="A207" s="45"/>
      <c r="B207" s="52">
        <f>+'Ark1'!C633</f>
        <v>2012</v>
      </c>
      <c r="C207" s="52">
        <f>+'Ark1'!L633</f>
        <v>8</v>
      </c>
      <c r="D207" s="65" t="s">
        <v>34</v>
      </c>
      <c r="E207" s="52">
        <f>+'Ark1'!Q633</f>
        <v>1183</v>
      </c>
      <c r="F207" s="52">
        <f>+'Ark1'!R633</f>
        <v>1448</v>
      </c>
      <c r="G207" s="181">
        <f>+'Ark1'!AG633</f>
        <v>20.2886366820793</v>
      </c>
      <c r="H207" s="181">
        <f t="shared" si="25"/>
        <v>0.27070635421045353</v>
      </c>
      <c r="I207" s="181">
        <f>+'Ark1'!AH633</f>
        <v>18.820023900464889</v>
      </c>
      <c r="J207" s="181"/>
      <c r="K207" s="329"/>
      <c r="L207" s="329"/>
      <c r="M207" s="159">
        <f>+'Ark1'!U633</f>
        <v>37.142058011049741</v>
      </c>
      <c r="N207" s="181">
        <f t="shared" si="26"/>
        <v>-0.62441671703728474</v>
      </c>
      <c r="O207" s="181"/>
      <c r="P207" s="329"/>
      <c r="Q207" s="329"/>
      <c r="R207" s="339"/>
      <c r="S207" s="339"/>
      <c r="T207" s="54">
        <f>+'Ark1'!T633</f>
        <v>6.7976519337016574</v>
      </c>
      <c r="U207" s="329">
        <f t="shared" si="27"/>
        <v>0.15977605398316808</v>
      </c>
      <c r="V207" s="159">
        <f>+'Ark1'!W633</f>
        <v>16.574585635359121</v>
      </c>
      <c r="W207" s="97"/>
      <c r="X207" s="74">
        <f>+'Ark1'!X633</f>
        <v>99.723756906077355</v>
      </c>
      <c r="Y207" s="74">
        <f>+'Ark1'!Y633</f>
        <v>93.024861878453038</v>
      </c>
      <c r="Z207" s="74">
        <f>+'Ark1'!Z633</f>
        <v>60.566298342541458</v>
      </c>
      <c r="AA207" s="71"/>
      <c r="AB207" s="159">
        <f>+'Ark1'!AA633</f>
        <v>9.0996451522675184</v>
      </c>
      <c r="AC207" s="54">
        <f>+'Ark1'!AC633</f>
        <v>1.8704063464791016</v>
      </c>
      <c r="AD207" s="74">
        <f>+'Ark1'!AE633</f>
        <v>19.697387568940087</v>
      </c>
      <c r="AE207" s="159">
        <f t="shared" si="29"/>
        <v>1.2240067624683009</v>
      </c>
      <c r="AF207" s="45"/>
      <c r="AH207" s="57"/>
    </row>
    <row r="208" spans="1:34" ht="15.6">
      <c r="A208" s="45"/>
      <c r="B208" s="52">
        <f>+'Ark1'!C634</f>
        <v>2012</v>
      </c>
      <c r="C208" s="52">
        <f>+'Ark1'!L634</f>
        <v>9</v>
      </c>
      <c r="D208" s="65" t="s">
        <v>35</v>
      </c>
      <c r="E208" s="52">
        <f>+'Ark1'!Q634</f>
        <v>1194</v>
      </c>
      <c r="F208" s="52">
        <f>+'Ark1'!R634</f>
        <v>1429</v>
      </c>
      <c r="G208" s="181">
        <f>+'Ark1'!AG634</f>
        <v>20.022418383074125</v>
      </c>
      <c r="H208" s="181">
        <f t="shared" si="25"/>
        <v>0.22221346504133876</v>
      </c>
      <c r="I208" s="181">
        <f>+'Ark1'!AH634</f>
        <v>21.539987787317379</v>
      </c>
      <c r="J208" s="181"/>
      <c r="K208" s="329"/>
      <c r="L208" s="329"/>
      <c r="M208" s="159">
        <f>+'Ark1'!U634</f>
        <v>43.075227431770514</v>
      </c>
      <c r="N208" s="181">
        <f t="shared" si="26"/>
        <v>-1.3669459188116164</v>
      </c>
      <c r="O208" s="181"/>
      <c r="P208" s="329"/>
      <c r="Q208" s="329"/>
      <c r="R208" s="339"/>
      <c r="S208" s="339"/>
      <c r="T208" s="54">
        <f>+'Ark1'!T634</f>
        <v>7.2302309307207828</v>
      </c>
      <c r="U208" s="329">
        <f t="shared" si="27"/>
        <v>-0.13005367471259444</v>
      </c>
      <c r="V208" s="159">
        <f>+'Ark1'!W634</f>
        <v>24.492652204338704</v>
      </c>
      <c r="W208" s="97"/>
      <c r="X208" s="74">
        <f>+'Ark1'!X634</f>
        <v>100</v>
      </c>
      <c r="Y208" s="74">
        <f>+'Ark1'!Y634</f>
        <v>98.530440867739685</v>
      </c>
      <c r="Z208" s="74">
        <f>+'Ark1'!Z634</f>
        <v>81.805458362491237</v>
      </c>
      <c r="AA208" s="71"/>
      <c r="AB208" s="159">
        <f>+'Ark1'!AA634</f>
        <v>8.7487287110489831</v>
      </c>
      <c r="AC208" s="54">
        <f>+'Ark1'!AC634</f>
        <v>1.9819433359304073</v>
      </c>
      <c r="AD208" s="74">
        <f>+'Ark1'!AE634</f>
        <v>33.450677542472661</v>
      </c>
      <c r="AE208" s="159">
        <f t="shared" si="29"/>
        <v>1.1968174204355109</v>
      </c>
      <c r="AF208" s="45"/>
      <c r="AH208" s="57"/>
    </row>
    <row r="209" spans="1:34" ht="15.6">
      <c r="A209" s="45"/>
      <c r="B209" s="52">
        <f>+'Ark1'!C635</f>
        <v>2012</v>
      </c>
      <c r="C209" s="52">
        <f>+'Ark1'!L635</f>
        <v>10</v>
      </c>
      <c r="D209" s="65" t="s">
        <v>36</v>
      </c>
      <c r="E209" s="52">
        <f>+'Ark1'!Q635</f>
        <v>708</v>
      </c>
      <c r="F209" s="52">
        <f>+'Ark1'!R635</f>
        <v>812</v>
      </c>
      <c r="G209" s="181">
        <f>+'Ark1'!AG635</f>
        <v>11.377329410116298</v>
      </c>
      <c r="H209" s="181">
        <f t="shared" si="25"/>
        <v>0.63194006585400153</v>
      </c>
      <c r="I209" s="181">
        <f>+'Ark1'!AH635</f>
        <v>13.605558345303963</v>
      </c>
      <c r="J209" s="181"/>
      <c r="K209" s="329"/>
      <c r="L209" s="329"/>
      <c r="M209" s="159">
        <f>+'Ark1'!U635</f>
        <v>47.882266009852174</v>
      </c>
      <c r="N209" s="181">
        <f t="shared" si="26"/>
        <v>-0.23918810218594899</v>
      </c>
      <c r="O209" s="181"/>
      <c r="P209" s="329"/>
      <c r="Q209" s="329"/>
      <c r="R209" s="339"/>
      <c r="S209" s="339"/>
      <c r="T209" s="54">
        <f>+'Ark1'!T635</f>
        <v>7.4753694581280818</v>
      </c>
      <c r="U209" s="329">
        <f t="shared" si="27"/>
        <v>-0.11819430826047839</v>
      </c>
      <c r="V209" s="159">
        <f>+'Ark1'!W635</f>
        <v>25.738916256157641</v>
      </c>
      <c r="W209" s="97"/>
      <c r="X209" s="74">
        <f>+'Ark1'!X635</f>
        <v>100</v>
      </c>
      <c r="Y209" s="74">
        <f>+'Ark1'!Y635</f>
        <v>99.50738916256158</v>
      </c>
      <c r="Z209" s="74">
        <f>+'Ark1'!Z635</f>
        <v>93.596059113300498</v>
      </c>
      <c r="AA209" s="71"/>
      <c r="AB209" s="159">
        <f>+'Ark1'!AA635</f>
        <v>8.5721743560384631</v>
      </c>
      <c r="AC209" s="54">
        <f>+'Ark1'!AC635</f>
        <v>1.9884232029283999</v>
      </c>
      <c r="AD209" s="74">
        <f>+'Ark1'!AE635</f>
        <v>38.434272573715269</v>
      </c>
      <c r="AE209" s="159">
        <f t="shared" si="29"/>
        <v>1.1468926553672316</v>
      </c>
      <c r="AF209" s="45"/>
      <c r="AH209" s="57"/>
    </row>
    <row r="210" spans="1:34" ht="15.6">
      <c r="A210" s="45"/>
      <c r="B210" s="52">
        <f>+'Ark1'!C636</f>
        <v>2012</v>
      </c>
      <c r="C210" s="52">
        <f>+'Ark1'!L636</f>
        <v>11</v>
      </c>
      <c r="D210" s="65" t="s">
        <v>37</v>
      </c>
      <c r="E210" s="52">
        <f>+'Ark1'!Q636</f>
        <v>616</v>
      </c>
      <c r="F210" s="52">
        <f>+'Ark1'!R636</f>
        <v>719</v>
      </c>
      <c r="G210" s="181">
        <f>+'Ark1'!AG636</f>
        <v>10.074260893933024</v>
      </c>
      <c r="H210" s="181">
        <f t="shared" si="25"/>
        <v>0.84014204147400839</v>
      </c>
      <c r="I210" s="181">
        <f>+'Ark1'!AH636</f>
        <v>12.604853229099771</v>
      </c>
      <c r="J210" s="181"/>
      <c r="K210" s="329"/>
      <c r="L210" s="329"/>
      <c r="M210" s="159">
        <f>+'Ark1'!U636</f>
        <v>50.098331015299003</v>
      </c>
      <c r="N210" s="181">
        <f t="shared" si="26"/>
        <v>-2.158950538099063</v>
      </c>
      <c r="O210" s="181"/>
      <c r="P210" s="329"/>
      <c r="Q210" s="329"/>
      <c r="R210" s="339"/>
      <c r="S210" s="339"/>
      <c r="T210" s="54">
        <f>+'Ark1'!T636</f>
        <v>7.6662030598052846</v>
      </c>
      <c r="U210" s="329">
        <f t="shared" si="27"/>
        <v>-9.246545614478574E-2</v>
      </c>
      <c r="V210" s="159">
        <f>+'Ark1'!W636</f>
        <v>29.624478442280953</v>
      </c>
      <c r="W210" s="97"/>
      <c r="X210" s="74">
        <f>+'Ark1'!X636</f>
        <v>100</v>
      </c>
      <c r="Y210" s="74">
        <f>+'Ark1'!Y636</f>
        <v>99.860917941585569</v>
      </c>
      <c r="Z210" s="74">
        <f>+'Ark1'!Z636</f>
        <v>95.41029207232269</v>
      </c>
      <c r="AA210" s="71"/>
      <c r="AB210" s="159">
        <f>+'Ark1'!AA636</f>
        <v>8.6665582709155213</v>
      </c>
      <c r="AC210" s="54">
        <f>+'Ark1'!AC636</f>
        <v>2.091737748181465</v>
      </c>
      <c r="AD210" s="74">
        <f>+'Ark1'!AE636</f>
        <v>42.237495679883871</v>
      </c>
      <c r="AE210" s="159">
        <f t="shared" si="29"/>
        <v>1.1672077922077921</v>
      </c>
      <c r="AF210" s="45"/>
      <c r="AH210" s="57"/>
    </row>
    <row r="211" spans="1:34" ht="15.6">
      <c r="A211" s="45"/>
      <c r="B211" s="52">
        <f>+'Ark1'!C637</f>
        <v>2012</v>
      </c>
      <c r="C211" s="52">
        <f>+'Ark1'!L637</f>
        <v>12</v>
      </c>
      <c r="D211" s="65" t="s">
        <v>38</v>
      </c>
      <c r="E211" s="52">
        <f>+'Ark1'!Q637</f>
        <v>286</v>
      </c>
      <c r="F211" s="52">
        <f>+'Ark1'!R637</f>
        <v>324</v>
      </c>
      <c r="G211" s="181">
        <f>+'Ark1'!AG637</f>
        <v>4.5397225725094588</v>
      </c>
      <c r="H211" s="181">
        <f t="shared" si="25"/>
        <v>-0.26304382093316558</v>
      </c>
      <c r="I211" s="181">
        <f>+'Ark1'!AH637</f>
        <v>6.0258915870713521</v>
      </c>
      <c r="J211" s="181"/>
      <c r="K211" s="329"/>
      <c r="L211" s="329"/>
      <c r="M211" s="159">
        <f>+'Ark1'!U637</f>
        <v>53.148456790123447</v>
      </c>
      <c r="N211" s="181">
        <f t="shared" si="26"/>
        <v>-2.057676543209908</v>
      </c>
      <c r="O211" s="181"/>
      <c r="P211" s="329"/>
      <c r="Q211" s="329"/>
      <c r="R211" s="339"/>
      <c r="S211" s="339"/>
      <c r="T211" s="54">
        <f>+'Ark1'!T637</f>
        <v>7.9074074074074083</v>
      </c>
      <c r="U211" s="329">
        <f t="shared" si="27"/>
        <v>-0.32725925925926092</v>
      </c>
      <c r="V211" s="159">
        <f>+'Ark1'!W637</f>
        <v>37.037037037037038</v>
      </c>
      <c r="W211" s="97"/>
      <c r="X211" s="74">
        <f>+'Ark1'!X637</f>
        <v>100</v>
      </c>
      <c r="Y211" s="74">
        <f>+'Ark1'!Y637</f>
        <v>100</v>
      </c>
      <c r="Z211" s="74">
        <f>+'Ark1'!Z637</f>
        <v>98.148148148148167</v>
      </c>
      <c r="AA211" s="71"/>
      <c r="AB211" s="159">
        <f>+'Ark1'!AA637</f>
        <v>8.3502844685030357</v>
      </c>
      <c r="AC211" s="54">
        <f>+'Ark1'!AC637</f>
        <v>2.079605718671286</v>
      </c>
      <c r="AD211" s="74">
        <f>+'Ark1'!AE637</f>
        <v>38.178411178404694</v>
      </c>
      <c r="AE211" s="159">
        <f t="shared" si="29"/>
        <v>1.1328671328671329</v>
      </c>
      <c r="AF211" s="45"/>
      <c r="AH211" s="57"/>
    </row>
    <row r="212" spans="1:34" ht="15.6">
      <c r="A212" s="45"/>
      <c r="B212" s="52">
        <f>+'Ark1'!C638</f>
        <v>2012</v>
      </c>
      <c r="C212" s="52">
        <f>+'Ark1'!L638</f>
        <v>13</v>
      </c>
      <c r="D212" s="65" t="s">
        <v>39</v>
      </c>
      <c r="E212" s="52">
        <f>+'Ark1'!Q638</f>
        <v>135</v>
      </c>
      <c r="F212" s="52">
        <f>+'Ark1'!R638</f>
        <v>152</v>
      </c>
      <c r="G212" s="181">
        <f>+'Ark1'!AG638</f>
        <v>2.1297463920414734</v>
      </c>
      <c r="H212" s="181">
        <f t="shared" si="25"/>
        <v>-4.7507706319183107E-2</v>
      </c>
      <c r="I212" s="181">
        <f>+'Ark1'!AH638</f>
        <v>2.936957712274094</v>
      </c>
      <c r="J212" s="181"/>
      <c r="K212" s="329"/>
      <c r="L212" s="329"/>
      <c r="M212" s="159">
        <f>+'Ark1'!U638</f>
        <v>55.216447368421029</v>
      </c>
      <c r="N212" s="181">
        <f t="shared" si="26"/>
        <v>-0.95767027863781351</v>
      </c>
      <c r="O212" s="181"/>
      <c r="P212" s="329"/>
      <c r="Q212" s="329"/>
      <c r="R212" s="339"/>
      <c r="S212" s="339"/>
      <c r="T212" s="54">
        <f>+'Ark1'!T638</f>
        <v>7.7828947368421053</v>
      </c>
      <c r="U212" s="329">
        <f t="shared" si="27"/>
        <v>-0.5171052631578954</v>
      </c>
      <c r="V212" s="159">
        <f>+'Ark1'!W638</f>
        <v>34.868421052631597</v>
      </c>
      <c r="W212" s="97"/>
      <c r="X212" s="74">
        <f>+'Ark1'!X638</f>
        <v>100</v>
      </c>
      <c r="Y212" s="74">
        <f>+'Ark1'!Y638</f>
        <v>100</v>
      </c>
      <c r="Z212" s="74">
        <f>+'Ark1'!Z638</f>
        <v>98.684210526315809</v>
      </c>
      <c r="AA212" s="71"/>
      <c r="AB212" s="159">
        <f>+'Ark1'!AA638</f>
        <v>7.9599775528558991</v>
      </c>
      <c r="AC212" s="54">
        <f>+'Ark1'!AC638</f>
        <v>2.1882393882979576</v>
      </c>
      <c r="AD212" s="74">
        <f>+'Ark1'!AE638</f>
        <v>42.107878099056634</v>
      </c>
      <c r="AE212" s="159">
        <f t="shared" si="29"/>
        <v>1.125925925925926</v>
      </c>
      <c r="AF212" s="45"/>
      <c r="AH212" s="57"/>
    </row>
    <row r="213" spans="1:34" ht="15.6">
      <c r="A213" s="45"/>
      <c r="B213" s="52">
        <f>+'Ark1'!C639</f>
        <v>2012</v>
      </c>
      <c r="C213" s="52">
        <f>+'Ark1'!L639</f>
        <v>14</v>
      </c>
      <c r="D213" s="65" t="s">
        <v>402</v>
      </c>
      <c r="E213" s="52">
        <f>+'Ark1'!Q639</f>
        <v>65</v>
      </c>
      <c r="F213" s="52">
        <f>+'Ark1'!R639</f>
        <v>72</v>
      </c>
      <c r="G213" s="181">
        <f>+'Ark1'!AG639</f>
        <v>1.0088272383354353</v>
      </c>
      <c r="H213" s="181">
        <f t="shared" ref="H213:H276" si="32">+G213-G228</f>
        <v>-0.1822588272383352</v>
      </c>
      <c r="I213" s="181">
        <f>+'Ark1'!AH639</f>
        <v>1.4359525280078105</v>
      </c>
      <c r="J213" s="181"/>
      <c r="K213" s="329"/>
      <c r="L213" s="329"/>
      <c r="M213" s="159">
        <f>+'Ark1'!U639</f>
        <v>56.99305555555555</v>
      </c>
      <c r="N213" s="181">
        <f t="shared" ref="N213:N276" si="33">+M213-M228</f>
        <v>-0.52952508960576239</v>
      </c>
      <c r="O213" s="181"/>
      <c r="P213" s="329"/>
      <c r="Q213" s="329"/>
      <c r="R213" s="339"/>
      <c r="S213" s="339"/>
      <c r="T213" s="54">
        <f>+'Ark1'!T639</f>
        <v>8.375</v>
      </c>
      <c r="U213" s="329">
        <f t="shared" ref="U213:U276" si="34">+T213-T228</f>
        <v>-0.39919354838709786</v>
      </c>
      <c r="V213" s="159">
        <f>+'Ark1'!W639</f>
        <v>40.277777777777779</v>
      </c>
      <c r="W213" s="97"/>
      <c r="X213" s="74">
        <f>+'Ark1'!X639</f>
        <v>100</v>
      </c>
      <c r="Y213" s="74">
        <f>+'Ark1'!Y639</f>
        <v>100</v>
      </c>
      <c r="Z213" s="74">
        <f>+'Ark1'!Z639</f>
        <v>100</v>
      </c>
      <c r="AA213" s="71"/>
      <c r="AB213" s="159">
        <f>+'Ark1'!AA639</f>
        <v>8.9690722669765144</v>
      </c>
      <c r="AC213" s="54">
        <f>+'Ark1'!AC639</f>
        <v>2.4004484534723458</v>
      </c>
      <c r="AD213" s="74">
        <f>+'Ark1'!AE639</f>
        <v>55.839120840896307</v>
      </c>
      <c r="AE213" s="159">
        <f t="shared" si="29"/>
        <v>1.1076923076923078</v>
      </c>
      <c r="AF213" s="45"/>
      <c r="AH213" s="57"/>
    </row>
    <row r="214" spans="1:34" ht="15.6">
      <c r="A214" s="45"/>
      <c r="B214" s="52">
        <f>+'Ark1'!C640</f>
        <v>2012</v>
      </c>
      <c r="C214" s="52">
        <f>+'Ark1'!L640</f>
        <v>15</v>
      </c>
      <c r="D214" s="65" t="s">
        <v>40</v>
      </c>
      <c r="E214" s="52">
        <f>+'Ark1'!Q640</f>
        <v>7</v>
      </c>
      <c r="F214" s="52">
        <f>+'Ark1'!R640</f>
        <v>7</v>
      </c>
      <c r="G214" s="181">
        <f>+'Ark1'!AG640</f>
        <v>9.8080425949278419E-2</v>
      </c>
      <c r="H214" s="181">
        <f t="shared" si="32"/>
        <v>-0.15806711503432813</v>
      </c>
      <c r="I214" s="181">
        <f>+'Ark1'!AH640</f>
        <v>0.14767197924193881</v>
      </c>
      <c r="J214" s="181"/>
      <c r="K214" s="329"/>
      <c r="L214" s="329"/>
      <c r="M214" s="159">
        <f>+'Ark1'!U640</f>
        <v>60.285714285714306</v>
      </c>
      <c r="N214" s="181">
        <f t="shared" si="33"/>
        <v>-1.4792857142856946</v>
      </c>
      <c r="O214" s="181"/>
      <c r="P214" s="329"/>
      <c r="Q214" s="329"/>
      <c r="R214" s="339"/>
      <c r="S214" s="339"/>
      <c r="T214" s="54">
        <f>+'Ark1'!T640</f>
        <v>7.4285714285714306</v>
      </c>
      <c r="U214" s="329">
        <f t="shared" si="34"/>
        <v>-0.72142857142856975</v>
      </c>
      <c r="V214" s="159">
        <f>+'Ark1'!W640</f>
        <v>28.571428571428577</v>
      </c>
      <c r="W214" s="97"/>
      <c r="X214" s="74">
        <f>+'Ark1'!X640</f>
        <v>100</v>
      </c>
      <c r="Y214" s="74">
        <f>+'Ark1'!Y640</f>
        <v>100</v>
      </c>
      <c r="Z214" s="74">
        <f>+'Ark1'!Z640</f>
        <v>100</v>
      </c>
      <c r="AA214" s="71"/>
      <c r="AB214" s="159">
        <f>+'Ark1'!AA640</f>
        <v>6.9223093940490301</v>
      </c>
      <c r="AC214" s="54">
        <f>+'Ark1'!AC640</f>
        <v>1.6781914463529619</v>
      </c>
      <c r="AD214" s="74">
        <f>+'Ark1'!AE640</f>
        <v>21.081070301866088</v>
      </c>
      <c r="AE214" s="159">
        <f t="shared" si="29"/>
        <v>1</v>
      </c>
      <c r="AF214" s="45"/>
      <c r="AH214" s="57"/>
    </row>
    <row r="215" spans="1:34" ht="15.6">
      <c r="A215" s="45"/>
      <c r="B215">
        <f>+'Ark1'!C641</f>
        <v>2011</v>
      </c>
      <c r="C215">
        <f>+'Ark1'!L641</f>
        <v>1</v>
      </c>
      <c r="D215" s="3" t="str">
        <f t="shared" ref="D215" si="35">+D200</f>
        <v>P-</v>
      </c>
      <c r="E215">
        <f>+'Ark1'!Q641</f>
        <v>15</v>
      </c>
      <c r="F215">
        <f>+'Ark1'!R641</f>
        <v>13</v>
      </c>
      <c r="G215" s="199">
        <f>+'Ark1'!AG641</f>
        <v>0.16649590163934427</v>
      </c>
      <c r="H215" s="199">
        <f t="shared" si="32"/>
        <v>-0.15532610603487293</v>
      </c>
      <c r="I215" s="199">
        <f>+'Ark1'!AH641</f>
        <v>9.3618476986140245E-2</v>
      </c>
      <c r="J215" s="199"/>
      <c r="K215" s="328"/>
      <c r="L215" s="328"/>
      <c r="M215" s="93">
        <f>+'Ark1'!U641</f>
        <v>22.861538461538473</v>
      </c>
      <c r="N215" s="199">
        <f t="shared" si="33"/>
        <v>4.7576923076923165</v>
      </c>
      <c r="O215" s="199"/>
      <c r="P215" s="328"/>
      <c r="Q215" s="328"/>
      <c r="R215" s="338"/>
      <c r="S215" s="338"/>
      <c r="T215" s="1">
        <f>+'Ark1'!T641</f>
        <v>2.692307692307693</v>
      </c>
      <c r="U215" s="328">
        <f t="shared" si="34"/>
        <v>0.57692307692307754</v>
      </c>
      <c r="V215" s="93">
        <f>+'Ark1'!W641</f>
        <v>0</v>
      </c>
      <c r="W215" s="97"/>
      <c r="X215" s="11">
        <f>+'Ark1'!X641</f>
        <v>92.307692307692321</v>
      </c>
      <c r="Y215" s="11">
        <f>+'Ark1'!Y641</f>
        <v>53.84615384615384</v>
      </c>
      <c r="Z215" s="11">
        <f>+'Ark1'!Z641</f>
        <v>0</v>
      </c>
      <c r="AA215" s="71"/>
      <c r="AB215" s="93">
        <f>+'Ark1'!AA641</f>
        <v>5.9002657647494638</v>
      </c>
      <c r="AC215" s="1">
        <f>+'Ark1'!AC641</f>
        <v>1.6817854699288799</v>
      </c>
      <c r="AD215" s="11">
        <f>+'Ark1'!AE641</f>
        <v>36.392718268480657</v>
      </c>
      <c r="AE215" s="93">
        <f t="shared" si="29"/>
        <v>0.8666666666666667</v>
      </c>
      <c r="AF215" s="45"/>
      <c r="AH215" s="57"/>
    </row>
    <row r="216" spans="1:34" ht="15.6">
      <c r="A216" s="45"/>
      <c r="B216">
        <f>+'Ark1'!C642</f>
        <v>2011</v>
      </c>
      <c r="C216">
        <f>+'Ark1'!L642</f>
        <v>2</v>
      </c>
      <c r="D216" s="3" t="str">
        <f t="shared" si="31"/>
        <v>P</v>
      </c>
      <c r="E216">
        <f>+'Ark1'!Q642</f>
        <v>45</v>
      </c>
      <c r="F216">
        <f>+'Ark1'!R642</f>
        <v>51</v>
      </c>
      <c r="G216" s="199">
        <f>+'Ark1'!AG642</f>
        <v>0.65317622950819687</v>
      </c>
      <c r="H216" s="199">
        <f t="shared" si="32"/>
        <v>-1.5223324892100321E-2</v>
      </c>
      <c r="I216" s="199">
        <f>+'Ark1'!AH642</f>
        <v>0.36269284792006046</v>
      </c>
      <c r="J216" s="199"/>
      <c r="K216" s="328"/>
      <c r="L216" s="328"/>
      <c r="M216" s="93">
        <f>+'Ark1'!U642</f>
        <v>22.576470588235303</v>
      </c>
      <c r="N216" s="199">
        <f t="shared" si="33"/>
        <v>7.0915032679746304E-2</v>
      </c>
      <c r="O216" s="199"/>
      <c r="P216" s="328"/>
      <c r="Q216" s="328"/>
      <c r="R216" s="338"/>
      <c r="S216" s="338"/>
      <c r="T216" s="1">
        <f>+'Ark1'!T642</f>
        <v>3.0196078431372553</v>
      </c>
      <c r="U216" s="328">
        <f t="shared" si="34"/>
        <v>0.16775599128540408</v>
      </c>
      <c r="V216" s="93">
        <f>+'Ark1'!W642</f>
        <v>0</v>
      </c>
      <c r="W216" s="97"/>
      <c r="X216" s="11">
        <f>+'Ark1'!X642</f>
        <v>78.431372549019613</v>
      </c>
      <c r="Y216" s="11">
        <f>+'Ark1'!Y642</f>
        <v>47.058823529411761</v>
      </c>
      <c r="Z216" s="11">
        <f>+'Ark1'!Z642</f>
        <v>7.8431372549019596</v>
      </c>
      <c r="AA216" s="71"/>
      <c r="AB216" s="93">
        <f>+'Ark1'!AA642</f>
        <v>7.4020555765907554</v>
      </c>
      <c r="AC216" s="1">
        <f>+'Ark1'!AC642</f>
        <v>1.128771605068569</v>
      </c>
      <c r="AD216" s="11">
        <f>+'Ark1'!AE642</f>
        <v>4.5817325810995388</v>
      </c>
      <c r="AE216" s="93">
        <f t="shared" si="29"/>
        <v>1.1333333333333333</v>
      </c>
      <c r="AF216" s="45"/>
      <c r="AH216" s="57"/>
    </row>
    <row r="217" spans="1:34" ht="15.6">
      <c r="A217" s="45"/>
      <c r="B217">
        <f>+'Ark1'!C643</f>
        <v>2011</v>
      </c>
      <c r="C217">
        <f>+'Ark1'!L643</f>
        <v>3</v>
      </c>
      <c r="D217" s="3" t="str">
        <f t="shared" si="31"/>
        <v>P+</v>
      </c>
      <c r="E217">
        <f>+'Ark1'!Q643</f>
        <v>82</v>
      </c>
      <c r="F217">
        <f>+'Ark1'!R643</f>
        <v>97</v>
      </c>
      <c r="G217" s="199">
        <f>+'Ark1'!AG643</f>
        <v>1.2423155737704921</v>
      </c>
      <c r="H217" s="199">
        <f t="shared" si="32"/>
        <v>-0.18112792171162173</v>
      </c>
      <c r="I217" s="199">
        <f>+'Ark1'!AH643</f>
        <v>0.73770225859300709</v>
      </c>
      <c r="J217" s="199"/>
      <c r="K217" s="328"/>
      <c r="L217" s="328"/>
      <c r="M217" s="93">
        <f>+'Ark1'!U643</f>
        <v>24.143298969072156</v>
      </c>
      <c r="N217" s="199">
        <f t="shared" si="33"/>
        <v>1.3389511429851986</v>
      </c>
      <c r="O217" s="199"/>
      <c r="P217" s="328"/>
      <c r="Q217" s="328"/>
      <c r="R217" s="338"/>
      <c r="S217" s="338"/>
      <c r="T217" s="1">
        <f>+'Ark1'!T643</f>
        <v>3.6185567010309279</v>
      </c>
      <c r="U217" s="328">
        <f t="shared" si="34"/>
        <v>-2.4921559838636753E-2</v>
      </c>
      <c r="V217" s="93">
        <f>+'Ark1'!W643</f>
        <v>0</v>
      </c>
      <c r="W217" s="97"/>
      <c r="X217" s="11">
        <f>+'Ark1'!X643</f>
        <v>74.226804123711347</v>
      </c>
      <c r="Y217" s="11">
        <f>+'Ark1'!Y643</f>
        <v>57.731958762886606</v>
      </c>
      <c r="Z217" s="11">
        <f>+'Ark1'!Z643</f>
        <v>9.2783505154639183</v>
      </c>
      <c r="AA217" s="71"/>
      <c r="AB217" s="93">
        <f>+'Ark1'!AA643</f>
        <v>8.0562443888505424</v>
      </c>
      <c r="AC217" s="1">
        <f>+'Ark1'!AC643</f>
        <v>1.2798461486877102</v>
      </c>
      <c r="AD217" s="11">
        <f>+'Ark1'!AE643</f>
        <v>12.808373623235203</v>
      </c>
      <c r="AE217" s="93">
        <f t="shared" si="29"/>
        <v>1.1829268292682926</v>
      </c>
      <c r="AF217" s="45"/>
      <c r="AH217" s="57"/>
    </row>
    <row r="218" spans="1:34" ht="15.6">
      <c r="A218" s="45"/>
      <c r="B218">
        <f>+'Ark1'!C644</f>
        <v>2011</v>
      </c>
      <c r="C218">
        <f>+'Ark1'!L644</f>
        <v>4</v>
      </c>
      <c r="D218" s="3" t="str">
        <f t="shared" si="31"/>
        <v>O-</v>
      </c>
      <c r="E218">
        <f>+'Ark1'!Q644</f>
        <v>215</v>
      </c>
      <c r="F218">
        <f>+'Ark1'!R644</f>
        <v>262</v>
      </c>
      <c r="G218" s="199">
        <f>+'Ark1'!AG644</f>
        <v>3.355532786885246</v>
      </c>
      <c r="H218" s="199">
        <f t="shared" si="32"/>
        <v>0.58291241307660613</v>
      </c>
      <c r="I218" s="199">
        <f>+'Ark1'!AH644</f>
        <v>2.1173147877188434</v>
      </c>
      <c r="J218" s="199"/>
      <c r="K218" s="328"/>
      <c r="L218" s="328"/>
      <c r="M218" s="93">
        <f>+'Ark1'!U644</f>
        <v>25.654961832061058</v>
      </c>
      <c r="N218" s="199">
        <f t="shared" si="33"/>
        <v>1.6723725463467787</v>
      </c>
      <c r="O218" s="199"/>
      <c r="P218" s="328"/>
      <c r="Q218" s="328"/>
      <c r="R218" s="338"/>
      <c r="S218" s="338"/>
      <c r="T218" s="1">
        <f>+'Ark1'!T644</f>
        <v>4.4236641221374047</v>
      </c>
      <c r="U218" s="328">
        <f t="shared" si="34"/>
        <v>3.0806979280260549E-2</v>
      </c>
      <c r="V218" s="93">
        <f>+'Ark1'!W644</f>
        <v>1.5267175572519092</v>
      </c>
      <c r="W218" s="97"/>
      <c r="X218" s="11">
        <f>+'Ark1'!X644</f>
        <v>84.351145038167957</v>
      </c>
      <c r="Y218" s="11">
        <f>+'Ark1'!Y644</f>
        <v>60.305343511450396</v>
      </c>
      <c r="Z218" s="11">
        <f>+'Ark1'!Z644</f>
        <v>14.885496183206103</v>
      </c>
      <c r="AA218" s="71"/>
      <c r="AB218" s="93">
        <f>+'Ark1'!AA644</f>
        <v>8.8703142774212225</v>
      </c>
      <c r="AC218" s="1">
        <f>+'Ark1'!AC644</f>
        <v>1.3924185154976079</v>
      </c>
      <c r="AD218" s="11">
        <f>+'Ark1'!AE644</f>
        <v>7.2836335512216319</v>
      </c>
      <c r="AE218" s="93">
        <f t="shared" si="29"/>
        <v>1.2186046511627906</v>
      </c>
      <c r="AF218" s="45"/>
      <c r="AH218" s="57"/>
    </row>
    <row r="219" spans="1:34" ht="15.6">
      <c r="A219" s="45"/>
      <c r="B219">
        <f>+'Ark1'!C645</f>
        <v>2011</v>
      </c>
      <c r="C219">
        <f>+'Ark1'!L645</f>
        <v>5</v>
      </c>
      <c r="D219" s="3" t="str">
        <f t="shared" si="31"/>
        <v>O</v>
      </c>
      <c r="E219">
        <f>+'Ark1'!Q645</f>
        <v>440</v>
      </c>
      <c r="F219">
        <f>+'Ark1'!R645</f>
        <v>507</v>
      </c>
      <c r="G219" s="199">
        <f>+'Ark1'!AG645</f>
        <v>6.4933401639344259</v>
      </c>
      <c r="H219" s="199">
        <f t="shared" si="32"/>
        <v>-0.30205530580192974</v>
      </c>
      <c r="I219" s="199">
        <f>+'Ark1'!AH645</f>
        <v>4.4141804902496009</v>
      </c>
      <c r="J219" s="199"/>
      <c r="K219" s="328"/>
      <c r="L219" s="328"/>
      <c r="M219" s="93">
        <f>+'Ark1'!U645</f>
        <v>27.639447731755443</v>
      </c>
      <c r="N219" s="199">
        <f t="shared" si="33"/>
        <v>0.54418361517982206</v>
      </c>
      <c r="O219" s="199"/>
      <c r="P219" s="328"/>
      <c r="Q219" s="328"/>
      <c r="R219" s="338"/>
      <c r="S219" s="338"/>
      <c r="T219" s="1">
        <f>+'Ark1'!T645</f>
        <v>4.9664694280078896</v>
      </c>
      <c r="U219" s="328">
        <f t="shared" si="34"/>
        <v>-7.7246418986645971E-2</v>
      </c>
      <c r="V219" s="93">
        <f>+'Ark1'!W645</f>
        <v>1.3806706114398419</v>
      </c>
      <c r="W219" s="97"/>
      <c r="X219" s="11">
        <f>+'Ark1'!X645</f>
        <v>89.546351084812642</v>
      </c>
      <c r="Y219" s="11">
        <f>+'Ark1'!Y645</f>
        <v>66.272189349112423</v>
      </c>
      <c r="Z219" s="11">
        <f>+'Ark1'!Z645</f>
        <v>21.49901380670612</v>
      </c>
      <c r="AA219" s="71"/>
      <c r="AB219" s="93">
        <f>+'Ark1'!AA645</f>
        <v>8.93303059394934</v>
      </c>
      <c r="AC219" s="1">
        <f>+'Ark1'!AC645</f>
        <v>1.5076595890459099</v>
      </c>
      <c r="AD219" s="11">
        <f>+'Ark1'!AE645</f>
        <v>10.763658211572357</v>
      </c>
      <c r="AE219" s="93">
        <f t="shared" si="29"/>
        <v>1.1522727272727273</v>
      </c>
      <c r="AF219" s="45"/>
      <c r="AH219" s="57"/>
    </row>
    <row r="220" spans="1:34" ht="15.6">
      <c r="A220" s="45"/>
      <c r="B220">
        <f>+'Ark1'!C646</f>
        <v>2011</v>
      </c>
      <c r="C220">
        <f>+'Ark1'!L646</f>
        <v>6</v>
      </c>
      <c r="D220" s="3" t="str">
        <f t="shared" si="31"/>
        <v>O+</v>
      </c>
      <c r="E220">
        <f>+'Ark1'!Q646</f>
        <v>585</v>
      </c>
      <c r="F220">
        <f>+'Ark1'!R646</f>
        <v>669</v>
      </c>
      <c r="G220" s="199">
        <f>+'Ark1'!AG646</f>
        <v>8.568135245901642</v>
      </c>
      <c r="H220" s="199">
        <f t="shared" si="32"/>
        <v>0.3740518197350351</v>
      </c>
      <c r="I220" s="199">
        <f>+'Ark1'!AH646</f>
        <v>6.4652189402905025</v>
      </c>
      <c r="J220" s="199"/>
      <c r="K220" s="328"/>
      <c r="L220" s="328"/>
      <c r="M220" s="93">
        <f>+'Ark1'!U646</f>
        <v>30.679222720478325</v>
      </c>
      <c r="N220" s="199">
        <f t="shared" si="33"/>
        <v>0.67786320386200671</v>
      </c>
      <c r="O220" s="199"/>
      <c r="P220" s="328"/>
      <c r="Q220" s="328"/>
      <c r="R220" s="338"/>
      <c r="S220" s="338"/>
      <c r="T220" s="1">
        <f>+'Ark1'!T646</f>
        <v>5.5799701046337811</v>
      </c>
      <c r="U220" s="328">
        <f t="shared" si="34"/>
        <v>-0.19646494068344111</v>
      </c>
      <c r="V220" s="93">
        <f>+'Ark1'!W646</f>
        <v>5.8295964125560529</v>
      </c>
      <c r="W220" s="97"/>
      <c r="X220" s="11">
        <f>+'Ark1'!X646</f>
        <v>97.608370702541123</v>
      </c>
      <c r="Y220" s="11">
        <f>+'Ark1'!Y646</f>
        <v>75.336322869955154</v>
      </c>
      <c r="Z220" s="11">
        <f>+'Ark1'!Z646</f>
        <v>32.735426008968609</v>
      </c>
      <c r="AA220" s="71"/>
      <c r="AB220" s="93">
        <f>+'Ark1'!AA646</f>
        <v>8.9320973752750881</v>
      </c>
      <c r="AC220" s="1">
        <f>+'Ark1'!AC646</f>
        <v>1.8269579048112481</v>
      </c>
      <c r="AD220" s="11">
        <f>+'Ark1'!AE646</f>
        <v>16.475604253057956</v>
      </c>
      <c r="AE220" s="93">
        <f t="shared" si="29"/>
        <v>1.1435897435897435</v>
      </c>
      <c r="AF220" s="45"/>
      <c r="AH220" s="57"/>
    </row>
    <row r="221" spans="1:34" ht="15.6">
      <c r="A221" s="45"/>
      <c r="B221">
        <f>+'Ark1'!C647</f>
        <v>2011</v>
      </c>
      <c r="C221">
        <f>+'Ark1'!L647</f>
        <v>7</v>
      </c>
      <c r="D221" s="3" t="str">
        <f t="shared" si="31"/>
        <v>R-</v>
      </c>
      <c r="E221">
        <f>+'Ark1'!Q647</f>
        <v>788</v>
      </c>
      <c r="F221">
        <f>+'Ark1'!R647</f>
        <v>882</v>
      </c>
      <c r="G221" s="199">
        <f>+'Ark1'!AG647</f>
        <v>11.296106557377051</v>
      </c>
      <c r="H221" s="199">
        <f t="shared" si="32"/>
        <v>-0.36375233605035007</v>
      </c>
      <c r="I221" s="199">
        <f>+'Ark1'!AH647</f>
        <v>9.3820708016507517</v>
      </c>
      <c r="J221" s="199"/>
      <c r="K221" s="328"/>
      <c r="L221" s="328"/>
      <c r="M221" s="93">
        <f>+'Ark1'!U647</f>
        <v>33.76893424036286</v>
      </c>
      <c r="N221" s="199">
        <f t="shared" si="33"/>
        <v>-0.63276427343753028</v>
      </c>
      <c r="O221" s="199"/>
      <c r="P221" s="328"/>
      <c r="Q221" s="328"/>
      <c r="R221" s="338"/>
      <c r="S221" s="338"/>
      <c r="T221" s="1">
        <f>+'Ark1'!T647</f>
        <v>5.9795918367346941</v>
      </c>
      <c r="U221" s="328">
        <f t="shared" si="34"/>
        <v>-0.40682005286190748</v>
      </c>
      <c r="V221" s="93">
        <f>+'Ark1'!W647</f>
        <v>8.5034013605442169</v>
      </c>
      <c r="W221" s="97"/>
      <c r="X221" s="11">
        <f>+'Ark1'!X647</f>
        <v>99.319727891156447</v>
      </c>
      <c r="Y221" s="11">
        <f>+'Ark1'!Y647</f>
        <v>86.507936507936492</v>
      </c>
      <c r="Z221" s="11">
        <f>+'Ark1'!Z647</f>
        <v>45.238095238095219</v>
      </c>
      <c r="AA221" s="71"/>
      <c r="AB221" s="93">
        <f>+'Ark1'!AA647</f>
        <v>9.0327314104113885</v>
      </c>
      <c r="AC221" s="1">
        <f>+'Ark1'!AC647</f>
        <v>1.8225199509812624</v>
      </c>
      <c r="AD221" s="11">
        <f>+'Ark1'!AE647</f>
        <v>23.966901167234784</v>
      </c>
      <c r="AE221" s="93">
        <f t="shared" si="29"/>
        <v>1.1192893401015229</v>
      </c>
      <c r="AF221" s="45"/>
      <c r="AH221" s="57"/>
    </row>
    <row r="222" spans="1:34" ht="15.6">
      <c r="A222" s="45"/>
      <c r="B222">
        <f>+'Ark1'!C648</f>
        <v>2011</v>
      </c>
      <c r="C222">
        <f>+'Ark1'!L648</f>
        <v>8</v>
      </c>
      <c r="D222" s="3" t="str">
        <f t="shared" si="31"/>
        <v>R</v>
      </c>
      <c r="E222">
        <f>+'Ark1'!Q648</f>
        <v>1292</v>
      </c>
      <c r="F222">
        <f>+'Ark1'!R648</f>
        <v>1563</v>
      </c>
      <c r="G222" s="199">
        <f>+'Ark1'!AG648</f>
        <v>20.017930327868847</v>
      </c>
      <c r="H222" s="199">
        <f t="shared" si="32"/>
        <v>4.0210313015528243E-2</v>
      </c>
      <c r="I222" s="199">
        <f>+'Ark1'!AH648</f>
        <v>18.594229737600525</v>
      </c>
      <c r="J222" s="199"/>
      <c r="K222" s="328"/>
      <c r="L222" s="328"/>
      <c r="M222" s="93">
        <f>+'Ark1'!U648</f>
        <v>37.766474728087026</v>
      </c>
      <c r="N222" s="199">
        <f t="shared" si="33"/>
        <v>-1.2020506746391035</v>
      </c>
      <c r="O222" s="199"/>
      <c r="P222" s="328"/>
      <c r="Q222" s="328"/>
      <c r="R222" s="338"/>
      <c r="S222" s="338"/>
      <c r="T222" s="1">
        <f>+'Ark1'!T648</f>
        <v>6.6378758797184894</v>
      </c>
      <c r="U222" s="328">
        <f t="shared" si="34"/>
        <v>-0.39434221197915509</v>
      </c>
      <c r="V222" s="93">
        <f>+'Ark1'!W648</f>
        <v>14.907229686500321</v>
      </c>
      <c r="W222" s="97"/>
      <c r="X222" s="11">
        <f>+'Ark1'!X648</f>
        <v>99.616122840690977</v>
      </c>
      <c r="Y222" s="11">
        <f>+'Ark1'!Y648</f>
        <v>93.53806781829816</v>
      </c>
      <c r="Z222" s="11">
        <f>+'Ark1'!Z648</f>
        <v>61.8042226487524</v>
      </c>
      <c r="AA222" s="71"/>
      <c r="AB222" s="93">
        <f>+'Ark1'!AA648</f>
        <v>9.3890886725459364</v>
      </c>
      <c r="AC222" s="1">
        <f>+'Ark1'!AC648</f>
        <v>1.9271833507104876</v>
      </c>
      <c r="AD222" s="11">
        <f>+'Ark1'!AE648</f>
        <v>29.377038136709238</v>
      </c>
      <c r="AE222" s="93">
        <f t="shared" si="29"/>
        <v>1.2097523219814241</v>
      </c>
      <c r="AF222" s="45"/>
      <c r="AH222" s="57"/>
    </row>
    <row r="223" spans="1:34" ht="15.6">
      <c r="A223" s="45"/>
      <c r="B223">
        <f>+'Ark1'!C649</f>
        <v>2011</v>
      </c>
      <c r="C223">
        <f>+'Ark1'!L649</f>
        <v>9</v>
      </c>
      <c r="D223" s="3" t="str">
        <f t="shared" si="31"/>
        <v>R+</v>
      </c>
      <c r="E223">
        <f>+'Ark1'!Q649</f>
        <v>1329</v>
      </c>
      <c r="F223">
        <f>+'Ark1'!R649</f>
        <v>1546</v>
      </c>
      <c r="G223" s="199">
        <f>+'Ark1'!AG649</f>
        <v>19.800204918032787</v>
      </c>
      <c r="H223" s="199">
        <f t="shared" si="32"/>
        <v>0.80032869572803733</v>
      </c>
      <c r="I223" s="199">
        <f>+'Ark1'!AH649</f>
        <v>21.643004271106765</v>
      </c>
      <c r="J223" s="199"/>
      <c r="K223" s="328"/>
      <c r="L223" s="328"/>
      <c r="M223" s="93">
        <f>+'Ark1'!U649</f>
        <v>44.442173350582131</v>
      </c>
      <c r="N223" s="199">
        <f t="shared" si="33"/>
        <v>-0.91769635625830404</v>
      </c>
      <c r="O223" s="199"/>
      <c r="P223" s="328"/>
      <c r="Q223" s="328"/>
      <c r="R223" s="338"/>
      <c r="S223" s="338"/>
      <c r="T223" s="1">
        <f>+'Ark1'!T649</f>
        <v>7.3602846054333773</v>
      </c>
      <c r="U223" s="328">
        <f t="shared" si="34"/>
        <v>-0.2807577398434935</v>
      </c>
      <c r="V223" s="93">
        <f>+'Ark1'!W649</f>
        <v>25.743855109961192</v>
      </c>
      <c r="W223" s="97"/>
      <c r="X223" s="11">
        <f>+'Ark1'!X649</f>
        <v>99.805950840879675</v>
      </c>
      <c r="Y223" s="11">
        <f>+'Ark1'!Y649</f>
        <v>98.188874514877099</v>
      </c>
      <c r="Z223" s="11">
        <f>+'Ark1'!Z649</f>
        <v>84.411384217335055</v>
      </c>
      <c r="AA223" s="71"/>
      <c r="AB223" s="93">
        <f>+'Ark1'!AA649</f>
        <v>9.4928382584040776</v>
      </c>
      <c r="AC223" s="1">
        <f>+'Ark1'!AC649</f>
        <v>2.0718531172454284</v>
      </c>
      <c r="AD223" s="11">
        <f>+'Ark1'!AE649</f>
        <v>38.354826863156731</v>
      </c>
      <c r="AE223" s="93">
        <f t="shared" si="29"/>
        <v>1.163280662151994</v>
      </c>
      <c r="AF223" s="45"/>
      <c r="AH223" s="57"/>
    </row>
    <row r="224" spans="1:34" ht="15.6">
      <c r="A224" s="45"/>
      <c r="B224">
        <f>+'Ark1'!C650</f>
        <v>2011</v>
      </c>
      <c r="C224">
        <f>+'Ark1'!L650</f>
        <v>10</v>
      </c>
      <c r="D224" s="3" t="str">
        <f t="shared" si="31"/>
        <v>U-</v>
      </c>
      <c r="E224">
        <f>+'Ark1'!Q650</f>
        <v>736</v>
      </c>
      <c r="F224">
        <f>+'Ark1'!R650</f>
        <v>839</v>
      </c>
      <c r="G224" s="199">
        <f>+'Ark1'!AG650</f>
        <v>10.745389344262296</v>
      </c>
      <c r="H224" s="199">
        <f t="shared" si="32"/>
        <v>0.64512941110225164</v>
      </c>
      <c r="I224" s="199">
        <f>+'Ark1'!AH650</f>
        <v>12.7178432974116</v>
      </c>
      <c r="J224" s="199"/>
      <c r="K224" s="328"/>
      <c r="L224" s="328"/>
      <c r="M224" s="93">
        <f>+'Ark1'!U650</f>
        <v>48.121454112038123</v>
      </c>
      <c r="N224" s="199">
        <f t="shared" si="33"/>
        <v>-0.21494294678547021</v>
      </c>
      <c r="O224" s="199"/>
      <c r="P224" s="328"/>
      <c r="Q224" s="328"/>
      <c r="R224" s="338"/>
      <c r="S224" s="338"/>
      <c r="T224" s="1">
        <f>+'Ark1'!T650</f>
        <v>7.5935637663885602</v>
      </c>
      <c r="U224" s="328">
        <f t="shared" si="34"/>
        <v>-0.25692642968987034</v>
      </c>
      <c r="V224" s="93">
        <f>+'Ark1'!W650</f>
        <v>29.678188319427893</v>
      </c>
      <c r="W224" s="97"/>
      <c r="X224" s="11">
        <f>+'Ark1'!X650</f>
        <v>100</v>
      </c>
      <c r="Y224" s="11">
        <f>+'Ark1'!Y650</f>
        <v>99.64243146603097</v>
      </c>
      <c r="Z224" s="11">
        <f>+'Ark1'!Z650</f>
        <v>91.656734207389761</v>
      </c>
      <c r="AA224" s="71"/>
      <c r="AB224" s="93">
        <f>+'Ark1'!AA650</f>
        <v>9.1578342570110092</v>
      </c>
      <c r="AC224" s="1">
        <f>+'Ark1'!AC650</f>
        <v>2.1478168210876278</v>
      </c>
      <c r="AD224" s="11">
        <f>+'Ark1'!AE650</f>
        <v>41.757190382707002</v>
      </c>
      <c r="AE224" s="93">
        <f t="shared" si="29"/>
        <v>1.1399456521739131</v>
      </c>
      <c r="AF224" s="45"/>
      <c r="AH224" s="57"/>
    </row>
    <row r="225" spans="1:34" ht="15.6">
      <c r="A225" s="45"/>
      <c r="B225">
        <f>+'Ark1'!C651</f>
        <v>2011</v>
      </c>
      <c r="C225">
        <f>+'Ark1'!L651</f>
        <v>11</v>
      </c>
      <c r="D225" s="3" t="str">
        <f t="shared" si="31"/>
        <v>U</v>
      </c>
      <c r="E225">
        <f>+'Ark1'!Q651</f>
        <v>620</v>
      </c>
      <c r="F225">
        <f>+'Ark1'!R651</f>
        <v>721</v>
      </c>
      <c r="G225" s="199">
        <f>+'Ark1'!AG651</f>
        <v>9.2341188524590159</v>
      </c>
      <c r="H225" s="199">
        <f t="shared" si="32"/>
        <v>-0.84138554164916357</v>
      </c>
      <c r="I225" s="199">
        <f>+'Ark1'!AH651</f>
        <v>11.868472969869782</v>
      </c>
      <c r="J225" s="199"/>
      <c r="K225" s="328"/>
      <c r="L225" s="328"/>
      <c r="M225" s="93">
        <f>+'Ark1'!U651</f>
        <v>52.257281553398066</v>
      </c>
      <c r="N225" s="199">
        <f t="shared" si="33"/>
        <v>0.40187614799265958</v>
      </c>
      <c r="O225" s="199"/>
      <c r="P225" s="328"/>
      <c r="Q225" s="328"/>
      <c r="R225" s="338"/>
      <c r="S225" s="338"/>
      <c r="T225" s="1">
        <f>+'Ark1'!T651</f>
        <v>7.7586685159500703</v>
      </c>
      <c r="U225" s="328">
        <f t="shared" si="34"/>
        <v>-0.45140519412363922</v>
      </c>
      <c r="V225" s="93">
        <f>+'Ark1'!W651</f>
        <v>31.761442441054101</v>
      </c>
      <c r="W225" s="97"/>
      <c r="X225" s="11">
        <f>+'Ark1'!X651</f>
        <v>100</v>
      </c>
      <c r="Y225" s="11">
        <f>+'Ark1'!Y651</f>
        <v>100</v>
      </c>
      <c r="Z225" s="11">
        <f>+'Ark1'!Z651</f>
        <v>95.700416088765621</v>
      </c>
      <c r="AA225" s="71"/>
      <c r="AB225" s="93">
        <f>+'Ark1'!AA651</f>
        <v>9.0909615285924232</v>
      </c>
      <c r="AC225" s="1">
        <f>+'Ark1'!AC651</f>
        <v>2.1014519522449371</v>
      </c>
      <c r="AD225" s="11">
        <f>+'Ark1'!AE651</f>
        <v>37.435123494700406</v>
      </c>
      <c r="AE225" s="93">
        <f t="shared" si="29"/>
        <v>1.1629032258064516</v>
      </c>
      <c r="AF225" s="45"/>
      <c r="AH225" s="57"/>
    </row>
    <row r="226" spans="1:34" ht="15.6">
      <c r="A226" s="45"/>
      <c r="B226">
        <f>+'Ark1'!C652</f>
        <v>2011</v>
      </c>
      <c r="C226">
        <f>+'Ark1'!L652</f>
        <v>12</v>
      </c>
      <c r="D226" s="3" t="str">
        <f t="shared" si="31"/>
        <v>U+</v>
      </c>
      <c r="E226">
        <f>+'Ark1'!Q652</f>
        <v>321</v>
      </c>
      <c r="F226">
        <f>+'Ark1'!R652</f>
        <v>375</v>
      </c>
      <c r="G226" s="199">
        <f>+'Ark1'!AG652</f>
        <v>4.8027663934426243</v>
      </c>
      <c r="H226" s="199">
        <f t="shared" si="32"/>
        <v>-0.12358587787808339</v>
      </c>
      <c r="I226" s="199">
        <f>+'Ark1'!AH652</f>
        <v>6.521257725808117</v>
      </c>
      <c r="J226" s="199"/>
      <c r="K226" s="328"/>
      <c r="L226" s="328"/>
      <c r="M226" s="93">
        <f>+'Ark1'!U652</f>
        <v>55.206133333333355</v>
      </c>
      <c r="N226" s="199">
        <f t="shared" si="33"/>
        <v>1.1237212730319115</v>
      </c>
      <c r="O226" s="199"/>
      <c r="P226" s="328"/>
      <c r="Q226" s="328"/>
      <c r="R226" s="338"/>
      <c r="S226" s="338"/>
      <c r="T226" s="1">
        <f>+'Ark1'!T652</f>
        <v>8.2346666666666692</v>
      </c>
      <c r="U226" s="328">
        <f t="shared" si="34"/>
        <v>-0.12462981574539178</v>
      </c>
      <c r="V226" s="93">
        <f>+'Ark1'!W652</f>
        <v>38.133333333333326</v>
      </c>
      <c r="W226" s="97"/>
      <c r="X226" s="11">
        <f>+'Ark1'!X652</f>
        <v>100</v>
      </c>
      <c r="Y226" s="11">
        <f>+'Ark1'!Y652</f>
        <v>100</v>
      </c>
      <c r="Z226" s="11">
        <f>+'Ark1'!Z652</f>
        <v>98.133333333333354</v>
      </c>
      <c r="AA226" s="71"/>
      <c r="AB226" s="93">
        <f>+'Ark1'!AA652</f>
        <v>8.7855511522549463</v>
      </c>
      <c r="AC226" s="1">
        <f>+'Ark1'!AC652</f>
        <v>2.300926962962726</v>
      </c>
      <c r="AD226" s="11">
        <f>+'Ark1'!AE652</f>
        <v>42.145261753110475</v>
      </c>
      <c r="AE226" s="93">
        <f t="shared" si="29"/>
        <v>1.1682242990654206</v>
      </c>
      <c r="AF226" s="45"/>
      <c r="AH226" s="57"/>
    </row>
    <row r="227" spans="1:34" ht="15.6">
      <c r="A227" s="45"/>
      <c r="B227">
        <f>+'Ark1'!C653</f>
        <v>2011</v>
      </c>
      <c r="C227">
        <f>+'Ark1'!L653</f>
        <v>13</v>
      </c>
      <c r="D227" s="3" t="str">
        <f t="shared" si="31"/>
        <v>E-</v>
      </c>
      <c r="E227">
        <f>+'Ark1'!Q653</f>
        <v>150</v>
      </c>
      <c r="F227">
        <f>+'Ark1'!R653</f>
        <v>170</v>
      </c>
      <c r="G227" s="199">
        <f>+'Ark1'!AG653</f>
        <v>2.1772540983606565</v>
      </c>
      <c r="H227" s="199">
        <f t="shared" si="32"/>
        <v>-0.1373888029885193</v>
      </c>
      <c r="I227" s="199">
        <f>+'Ark1'!AH653</f>
        <v>3.0081393264698701</v>
      </c>
      <c r="J227" s="199"/>
      <c r="K227" s="328"/>
      <c r="L227" s="328"/>
      <c r="M227" s="93">
        <f>+'Ark1'!U653</f>
        <v>56.174117647058843</v>
      </c>
      <c r="N227" s="199">
        <f t="shared" si="33"/>
        <v>-0.31679144385027769</v>
      </c>
      <c r="O227" s="199"/>
      <c r="P227" s="328"/>
      <c r="Q227" s="328"/>
      <c r="R227" s="338"/>
      <c r="S227" s="338"/>
      <c r="T227" s="1">
        <f>+'Ark1'!T653</f>
        <v>8.3000000000000007</v>
      </c>
      <c r="U227" s="328">
        <f t="shared" si="34"/>
        <v>-8.502673796791349E-2</v>
      </c>
      <c r="V227" s="93">
        <f>+'Ark1'!W653</f>
        <v>38.823529411764696</v>
      </c>
      <c r="W227" s="97"/>
      <c r="X227" s="11">
        <f>+'Ark1'!X653</f>
        <v>100</v>
      </c>
      <c r="Y227" s="11">
        <f>+'Ark1'!Y653</f>
        <v>100</v>
      </c>
      <c r="Z227" s="11">
        <f>+'Ark1'!Z653</f>
        <v>100</v>
      </c>
      <c r="AA227" s="71"/>
      <c r="AB227" s="93">
        <f>+'Ark1'!AA653</f>
        <v>8.3797115342905144</v>
      </c>
      <c r="AC227" s="1">
        <f>+'Ark1'!AC653</f>
        <v>2.2851180945155409</v>
      </c>
      <c r="AD227" s="11">
        <f>+'Ark1'!AE653</f>
        <v>47.793926437760319</v>
      </c>
      <c r="AE227" s="93">
        <f t="shared" si="29"/>
        <v>1.1333333333333333</v>
      </c>
      <c r="AF227" s="45"/>
      <c r="AH227" s="57"/>
    </row>
    <row r="228" spans="1:34" ht="15.6">
      <c r="A228" s="45"/>
      <c r="B228">
        <f>+'Ark1'!C654</f>
        <v>2011</v>
      </c>
      <c r="C228">
        <f>+'Ark1'!L654</f>
        <v>14</v>
      </c>
      <c r="D228" s="3" t="str">
        <f t="shared" si="31"/>
        <v>E</v>
      </c>
      <c r="E228">
        <f>+'Ark1'!Q654</f>
        <v>82</v>
      </c>
      <c r="F228">
        <f>+'Ark1'!R654</f>
        <v>93</v>
      </c>
      <c r="G228" s="199">
        <f>+'Ark1'!AG654</f>
        <v>1.1910860655737705</v>
      </c>
      <c r="H228" s="199">
        <f t="shared" si="32"/>
        <v>-0.28186850801206909</v>
      </c>
      <c r="I228" s="199">
        <f>+'Ark1'!AH654</f>
        <v>1.6851325857505253</v>
      </c>
      <c r="J228" s="199"/>
      <c r="K228" s="328"/>
      <c r="L228" s="328"/>
      <c r="M228" s="93">
        <f>+'Ark1'!U654</f>
        <v>57.522580645161312</v>
      </c>
      <c r="N228" s="199">
        <f t="shared" si="33"/>
        <v>7.6362157766354244E-2</v>
      </c>
      <c r="O228" s="199"/>
      <c r="P228" s="328"/>
      <c r="Q228" s="328"/>
      <c r="R228" s="338"/>
      <c r="S228" s="338"/>
      <c r="T228" s="1">
        <f>+'Ark1'!T654</f>
        <v>8.7741935483870979</v>
      </c>
      <c r="U228" s="328">
        <f t="shared" si="34"/>
        <v>0.23637842233667783</v>
      </c>
      <c r="V228" s="93">
        <f>+'Ark1'!W654</f>
        <v>52.688172043010752</v>
      </c>
      <c r="W228" s="97"/>
      <c r="X228" s="11">
        <f>+'Ark1'!X654</f>
        <v>98.924731182795696</v>
      </c>
      <c r="Y228" s="11">
        <f>+'Ark1'!Y654</f>
        <v>98.924731182795696</v>
      </c>
      <c r="Z228" s="11">
        <f>+'Ark1'!Z654</f>
        <v>97.849462365591393</v>
      </c>
      <c r="AA228" s="71"/>
      <c r="AB228" s="93">
        <f>+'Ark1'!AA654</f>
        <v>9.9490868336817631</v>
      </c>
      <c r="AC228" s="1">
        <f>+'Ark1'!AC654</f>
        <v>2.4456634091644998</v>
      </c>
      <c r="AD228" s="11">
        <f>+'Ark1'!AE654</f>
        <v>35.064685728241393</v>
      </c>
      <c r="AE228" s="93">
        <f t="shared" ref="AE228:AE291" si="36">+F228/E228</f>
        <v>1.1341463414634145</v>
      </c>
      <c r="AF228" s="45"/>
      <c r="AH228" s="57"/>
    </row>
    <row r="229" spans="1:34" ht="15.6">
      <c r="A229" s="45"/>
      <c r="B229">
        <f>+'Ark1'!C655</f>
        <v>2011</v>
      </c>
      <c r="C229">
        <f>+'Ark1'!L655</f>
        <v>15</v>
      </c>
      <c r="D229" s="3" t="str">
        <f t="shared" si="31"/>
        <v>E+</v>
      </c>
      <c r="E229">
        <f>+'Ark1'!Q655</f>
        <v>19</v>
      </c>
      <c r="F229">
        <f>+'Ark1'!R655</f>
        <v>20</v>
      </c>
      <c r="G229" s="199">
        <f>+'Ark1'!AG655</f>
        <v>0.25614754098360654</v>
      </c>
      <c r="H229" s="199">
        <f t="shared" si="32"/>
        <v>-4.0918927638747715E-2</v>
      </c>
      <c r="I229" s="199">
        <f>+'Ark1'!AH655</f>
        <v>0.38912148257395374</v>
      </c>
      <c r="J229" s="199"/>
      <c r="K229" s="328"/>
      <c r="L229" s="328"/>
      <c r="M229" s="93">
        <f>+'Ark1'!U655</f>
        <v>61.765000000000001</v>
      </c>
      <c r="N229" s="199">
        <f t="shared" si="33"/>
        <v>0.41499999999999915</v>
      </c>
      <c r="O229" s="199"/>
      <c r="P229" s="328"/>
      <c r="Q229" s="328"/>
      <c r="R229" s="338"/>
      <c r="S229" s="338"/>
      <c r="T229" s="1">
        <f>+'Ark1'!T655</f>
        <v>8.15</v>
      </c>
      <c r="U229" s="328">
        <f t="shared" si="34"/>
        <v>-0.59999999999999964</v>
      </c>
      <c r="V229" s="93">
        <f>+'Ark1'!W655</f>
        <v>30</v>
      </c>
      <c r="W229" s="97"/>
      <c r="X229" s="11">
        <f>+'Ark1'!X655</f>
        <v>100</v>
      </c>
      <c r="Y229" s="11">
        <f>+'Ark1'!Y655</f>
        <v>100</v>
      </c>
      <c r="Z229" s="11">
        <f>+'Ark1'!Z655</f>
        <v>100</v>
      </c>
      <c r="AA229" s="71"/>
      <c r="AB229" s="93">
        <f>+'Ark1'!AA655</f>
        <v>8.1773024280627826</v>
      </c>
      <c r="AC229" s="1">
        <f>+'Ark1'!AC655</f>
        <v>2.1277922830953213</v>
      </c>
      <c r="AD229" s="11">
        <f>+'Ark1'!AE655</f>
        <v>56.123413395134314</v>
      </c>
      <c r="AE229" s="93">
        <f t="shared" si="36"/>
        <v>1.0526315789473684</v>
      </c>
      <c r="AF229" s="45"/>
      <c r="AH229" s="57"/>
    </row>
    <row r="230" spans="1:34" ht="15.6">
      <c r="A230" s="45"/>
      <c r="B230" s="52">
        <f>+'Ark1'!C656</f>
        <v>2010</v>
      </c>
      <c r="C230" s="52">
        <f>+'Ark1'!L656</f>
        <v>1</v>
      </c>
      <c r="D230" s="65" t="s">
        <v>28</v>
      </c>
      <c r="E230" s="52">
        <f>+'Ark1'!Q656</f>
        <v>17</v>
      </c>
      <c r="F230" s="52">
        <f>+'Ark1'!R656</f>
        <v>26</v>
      </c>
      <c r="G230" s="181">
        <f>+'Ark1'!AG656</f>
        <v>0.3218220076742172</v>
      </c>
      <c r="H230" s="181">
        <f t="shared" si="32"/>
        <v>7.8076016654332642E-2</v>
      </c>
      <c r="I230" s="181">
        <f>+'Ark1'!AH656</f>
        <v>0.142035638965744</v>
      </c>
      <c r="J230" s="181"/>
      <c r="K230" s="329"/>
      <c r="L230" s="329"/>
      <c r="M230" s="159">
        <f>+'Ark1'!U656</f>
        <v>18.103846153846156</v>
      </c>
      <c r="N230" s="181">
        <f t="shared" si="33"/>
        <v>1.9301619433198347</v>
      </c>
      <c r="O230" s="181"/>
      <c r="P230" s="329"/>
      <c r="Q230" s="329"/>
      <c r="R230" s="339"/>
      <c r="S230" s="339"/>
      <c r="T230" s="54">
        <f>+'Ark1'!T656</f>
        <v>2.1153846153846154</v>
      </c>
      <c r="U230" s="329">
        <f t="shared" si="34"/>
        <v>1.0121457489879138E-2</v>
      </c>
      <c r="V230" s="159">
        <f>+'Ark1'!W656</f>
        <v>0</v>
      </c>
      <c r="W230" s="97"/>
      <c r="X230" s="74">
        <f>+'Ark1'!X656</f>
        <v>53.84615384615384</v>
      </c>
      <c r="Y230" s="74">
        <f>+'Ark1'!Y656</f>
        <v>26.92307692307692</v>
      </c>
      <c r="Z230" s="74">
        <f>+'Ark1'!Z656</f>
        <v>0</v>
      </c>
      <c r="AA230" s="71"/>
      <c r="AB230" s="159">
        <f>+'Ark1'!AA656</f>
        <v>7.2428469099482271</v>
      </c>
      <c r="AC230" s="54">
        <f>+'Ark1'!AC656</f>
        <v>0.80033277102633893</v>
      </c>
      <c r="AD230" s="74">
        <f>+'Ark1'!AE656</f>
        <v>39.53747396941516</v>
      </c>
      <c r="AE230" s="159">
        <f t="shared" si="36"/>
        <v>1.5294117647058822</v>
      </c>
      <c r="AF230" s="45"/>
      <c r="AH230" s="57"/>
    </row>
    <row r="231" spans="1:34" ht="15.6">
      <c r="A231" s="45"/>
      <c r="B231" s="52">
        <f>+'Ark1'!C657</f>
        <v>2010</v>
      </c>
      <c r="C231" s="52">
        <f>+'Ark1'!L657</f>
        <v>2</v>
      </c>
      <c r="D231" s="65" t="s">
        <v>29</v>
      </c>
      <c r="E231" s="52">
        <f>+'Ark1'!Q657</f>
        <v>48</v>
      </c>
      <c r="F231" s="52">
        <f>+'Ark1'!R657</f>
        <v>54</v>
      </c>
      <c r="G231" s="181">
        <f>+'Ark1'!AG657</f>
        <v>0.66839955440029719</v>
      </c>
      <c r="H231" s="181">
        <f t="shared" si="32"/>
        <v>0.16807883599106055</v>
      </c>
      <c r="I231" s="181">
        <f>+'Ark1'!AH657</f>
        <v>0.36672171666681247</v>
      </c>
      <c r="J231" s="181"/>
      <c r="K231" s="329"/>
      <c r="L231" s="329"/>
      <c r="M231" s="159">
        <f>+'Ark1'!U657</f>
        <v>22.505555555555556</v>
      </c>
      <c r="N231" s="181">
        <f t="shared" si="33"/>
        <v>-0.83290598290598794</v>
      </c>
      <c r="O231" s="181"/>
      <c r="P231" s="329"/>
      <c r="Q231" s="329"/>
      <c r="R231" s="339"/>
      <c r="S231" s="339"/>
      <c r="T231" s="54">
        <f>+'Ark1'!T657</f>
        <v>2.8518518518518512</v>
      </c>
      <c r="U231" s="329">
        <f t="shared" si="34"/>
        <v>-0.55840455840455849</v>
      </c>
      <c r="V231" s="159">
        <f>+'Ark1'!W657</f>
        <v>0</v>
      </c>
      <c r="W231" s="97"/>
      <c r="X231" s="74">
        <f>+'Ark1'!X657</f>
        <v>68.518518518518519</v>
      </c>
      <c r="Y231" s="74">
        <f>+'Ark1'!Y657</f>
        <v>44.44444444444445</v>
      </c>
      <c r="Z231" s="74">
        <f>+'Ark1'!Z657</f>
        <v>7.4074074074074083</v>
      </c>
      <c r="AA231" s="71"/>
      <c r="AB231" s="159">
        <f>+'Ark1'!AA657</f>
        <v>8.3634658921044895</v>
      </c>
      <c r="AC231" s="54">
        <f>+'Ark1'!AC657</f>
        <v>1.1770554505237563</v>
      </c>
      <c r="AD231" s="74">
        <f>+'Ark1'!AE657</f>
        <v>56.442808737640554</v>
      </c>
      <c r="AE231" s="159">
        <f t="shared" si="36"/>
        <v>1.125</v>
      </c>
      <c r="AF231" s="45"/>
      <c r="AH231" s="57"/>
    </row>
    <row r="232" spans="1:34" ht="15.6">
      <c r="A232" s="45"/>
      <c r="B232" s="52">
        <f>+'Ark1'!C658</f>
        <v>2010</v>
      </c>
      <c r="C232" s="52">
        <f>+'Ark1'!L658</f>
        <v>3</v>
      </c>
      <c r="D232" s="65" t="s">
        <v>30</v>
      </c>
      <c r="E232" s="52">
        <f>+'Ark1'!Q658</f>
        <v>88</v>
      </c>
      <c r="F232" s="52">
        <f>+'Ark1'!R658</f>
        <v>115</v>
      </c>
      <c r="G232" s="181">
        <f>+'Ark1'!AG658</f>
        <v>1.4234434954821138</v>
      </c>
      <c r="H232" s="181">
        <f t="shared" si="32"/>
        <v>0.32017216770789947</v>
      </c>
      <c r="I232" s="181">
        <f>+'Ark1'!AH658</f>
        <v>0.79135003863960862</v>
      </c>
      <c r="J232" s="181"/>
      <c r="K232" s="329"/>
      <c r="L232" s="329"/>
      <c r="M232" s="159">
        <f>+'Ark1'!U658</f>
        <v>22.804347826086957</v>
      </c>
      <c r="N232" s="181">
        <f t="shared" si="33"/>
        <v>0.37295247724973279</v>
      </c>
      <c r="O232" s="181"/>
      <c r="P232" s="329"/>
      <c r="Q232" s="329"/>
      <c r="R232" s="339"/>
      <c r="S232" s="339"/>
      <c r="T232" s="54">
        <f>+'Ark1'!T658</f>
        <v>3.6434782608695646</v>
      </c>
      <c r="U232" s="329">
        <f t="shared" si="34"/>
        <v>-0.19373104145601783</v>
      </c>
      <c r="V232" s="159">
        <f>+'Ark1'!W658</f>
        <v>0.86956521739130432</v>
      </c>
      <c r="W232" s="97"/>
      <c r="X232" s="74">
        <f>+'Ark1'!X658</f>
        <v>69.565217391304344</v>
      </c>
      <c r="Y232" s="74">
        <f>+'Ark1'!Y658</f>
        <v>46.086956521739125</v>
      </c>
      <c r="Z232" s="74">
        <f>+'Ark1'!Z658</f>
        <v>8.695652173913043</v>
      </c>
      <c r="AA232" s="71"/>
      <c r="AB232" s="159">
        <f>+'Ark1'!AA658</f>
        <v>8.5787035739353641</v>
      </c>
      <c r="AC232" s="54">
        <f>+'Ark1'!AC658</f>
        <v>1.4577606671092795</v>
      </c>
      <c r="AD232" s="74">
        <f>+'Ark1'!AE658</f>
        <v>30.753168174614899</v>
      </c>
      <c r="AE232" s="159">
        <f t="shared" si="36"/>
        <v>1.3068181818181819</v>
      </c>
      <c r="AF232" s="45"/>
      <c r="AH232" s="57"/>
    </row>
    <row r="233" spans="1:34" ht="15.6">
      <c r="A233" s="45"/>
      <c r="B233" s="52">
        <f>+'Ark1'!C659</f>
        <v>2010</v>
      </c>
      <c r="C233" s="52">
        <f>+'Ark1'!L659</f>
        <v>4</v>
      </c>
      <c r="D233" s="65" t="s">
        <v>31</v>
      </c>
      <c r="E233" s="52">
        <f>+'Ark1'!Q659</f>
        <v>184</v>
      </c>
      <c r="F233" s="52">
        <f>+'Ark1'!R659</f>
        <v>224</v>
      </c>
      <c r="G233" s="181">
        <f>+'Ark1'!AG659</f>
        <v>2.7726203738086399</v>
      </c>
      <c r="H233" s="181">
        <f t="shared" si="32"/>
        <v>-3.6872891104766214E-2</v>
      </c>
      <c r="I233" s="181">
        <f>+'Ark1'!AH659</f>
        <v>1.6210530190946957</v>
      </c>
      <c r="J233" s="181"/>
      <c r="K233" s="329"/>
      <c r="L233" s="329"/>
      <c r="M233" s="159">
        <f>+'Ark1'!U659</f>
        <v>23.98258928571428</v>
      </c>
      <c r="N233" s="181">
        <f t="shared" si="33"/>
        <v>-2.1571367416829794</v>
      </c>
      <c r="O233" s="181"/>
      <c r="P233" s="329"/>
      <c r="Q233" s="329"/>
      <c r="R233" s="339"/>
      <c r="S233" s="339"/>
      <c r="T233" s="54">
        <f>+'Ark1'!T659</f>
        <v>4.3928571428571441</v>
      </c>
      <c r="U233" s="329">
        <f t="shared" si="34"/>
        <v>-0.36969993476842689</v>
      </c>
      <c r="V233" s="159">
        <f>+'Ark1'!W659</f>
        <v>2.2321428571428577</v>
      </c>
      <c r="W233" s="97"/>
      <c r="X233" s="74">
        <f>+'Ark1'!X659</f>
        <v>78.125</v>
      </c>
      <c r="Y233" s="74">
        <f>+'Ark1'!Y659</f>
        <v>49.553571428571438</v>
      </c>
      <c r="Z233" s="74">
        <f>+'Ark1'!Z659</f>
        <v>11.160714285714288</v>
      </c>
      <c r="AA233" s="71"/>
      <c r="AB233" s="159">
        <f>+'Ark1'!AA659</f>
        <v>8.7276863696530942</v>
      </c>
      <c r="AC233" s="54">
        <f>+'Ark1'!AC659</f>
        <v>1.5887840299668003</v>
      </c>
      <c r="AD233" s="74">
        <f>+'Ark1'!AE659</f>
        <v>27.337781329798879</v>
      </c>
      <c r="AE233" s="159">
        <f t="shared" si="36"/>
        <v>1.2173913043478262</v>
      </c>
      <c r="AF233" s="45"/>
      <c r="AH233" s="57"/>
    </row>
    <row r="234" spans="1:34" ht="15.6">
      <c r="A234" s="45"/>
      <c r="B234" s="52">
        <f>+'Ark1'!C660</f>
        <v>2010</v>
      </c>
      <c r="C234" s="52">
        <f>+'Ark1'!L660</f>
        <v>5</v>
      </c>
      <c r="D234" s="65" t="s">
        <v>401</v>
      </c>
      <c r="E234" s="52">
        <f>+'Ark1'!Q660</f>
        <v>454</v>
      </c>
      <c r="F234" s="52">
        <f>+'Ark1'!R660</f>
        <v>549</v>
      </c>
      <c r="G234" s="181">
        <f>+'Ark1'!AG660</f>
        <v>6.7953954697363557</v>
      </c>
      <c r="H234" s="181">
        <f t="shared" si="32"/>
        <v>1.0737790489538019</v>
      </c>
      <c r="I234" s="181">
        <f>+'Ark1'!AH660</f>
        <v>4.4886822611156427</v>
      </c>
      <c r="J234" s="181"/>
      <c r="K234" s="329"/>
      <c r="L234" s="329"/>
      <c r="M234" s="159">
        <f>+'Ark1'!U660</f>
        <v>27.095264116575621</v>
      </c>
      <c r="N234" s="181">
        <f t="shared" si="33"/>
        <v>-1.4531663766979328</v>
      </c>
      <c r="O234" s="181"/>
      <c r="P234" s="329"/>
      <c r="Q234" s="329"/>
      <c r="R234" s="339"/>
      <c r="S234" s="339"/>
      <c r="T234" s="54">
        <f>+'Ark1'!T660</f>
        <v>5.0437158469945356</v>
      </c>
      <c r="U234" s="329">
        <f t="shared" si="34"/>
        <v>-0.25673258349873507</v>
      </c>
      <c r="V234" s="159">
        <f>+'Ark1'!W660</f>
        <v>1.2750455373406191</v>
      </c>
      <c r="W234" s="97"/>
      <c r="X234" s="74">
        <f>+'Ark1'!X660</f>
        <v>91.803278688524614</v>
      </c>
      <c r="Y234" s="74">
        <f>+'Ark1'!Y660</f>
        <v>64.116575591985423</v>
      </c>
      <c r="Z234" s="74">
        <f>+'Ark1'!Z660</f>
        <v>19.854280510018214</v>
      </c>
      <c r="AA234" s="71"/>
      <c r="AB234" s="159">
        <f>+'Ark1'!AA660</f>
        <v>8.5423543171638059</v>
      </c>
      <c r="AC234" s="54">
        <f>+'Ark1'!AC660</f>
        <v>1.6589717554489252</v>
      </c>
      <c r="AD234" s="74">
        <f>+'Ark1'!AE660</f>
        <v>22.973975595650639</v>
      </c>
      <c r="AE234" s="159">
        <f t="shared" si="36"/>
        <v>1.2092511013215859</v>
      </c>
      <c r="AF234" s="45"/>
      <c r="AH234" s="57"/>
    </row>
    <row r="235" spans="1:34" ht="15.6">
      <c r="A235" s="45"/>
      <c r="B235" s="52">
        <f>+'Ark1'!C661</f>
        <v>2010</v>
      </c>
      <c r="C235" s="52">
        <f>+'Ark1'!L661</f>
        <v>6</v>
      </c>
      <c r="D235" s="65" t="s">
        <v>32</v>
      </c>
      <c r="E235" s="52">
        <f>+'Ark1'!Q661</f>
        <v>583</v>
      </c>
      <c r="F235" s="52">
        <f>+'Ark1'!R661</f>
        <v>662</v>
      </c>
      <c r="G235" s="181">
        <f>+'Ark1'!AG661</f>
        <v>8.1940834261666069</v>
      </c>
      <c r="H235" s="181">
        <f t="shared" si="32"/>
        <v>3.500709518520928E-2</v>
      </c>
      <c r="I235" s="181">
        <f>+'Ark1'!AH661</f>
        <v>5.9931073336195988</v>
      </c>
      <c r="J235" s="181"/>
      <c r="K235" s="329"/>
      <c r="L235" s="329"/>
      <c r="M235" s="159">
        <f>+'Ark1'!U661</f>
        <v>30.001359516616319</v>
      </c>
      <c r="N235" s="181">
        <f t="shared" si="33"/>
        <v>-1.5445524330692386</v>
      </c>
      <c r="O235" s="181"/>
      <c r="P235" s="329"/>
      <c r="Q235" s="329"/>
      <c r="R235" s="339"/>
      <c r="S235" s="339"/>
      <c r="T235" s="54">
        <f>+'Ark1'!T661</f>
        <v>5.7764350453172222</v>
      </c>
      <c r="U235" s="329">
        <f t="shared" si="34"/>
        <v>-0.22042030059472673</v>
      </c>
      <c r="V235" s="159">
        <f>+'Ark1'!W661</f>
        <v>5.1359516616314203</v>
      </c>
      <c r="W235" s="97"/>
      <c r="X235" s="74">
        <f>+'Ark1'!X661</f>
        <v>92.447129909365572</v>
      </c>
      <c r="Y235" s="74">
        <f>+'Ark1'!Y661</f>
        <v>72.356495468277942</v>
      </c>
      <c r="Z235" s="74">
        <f>+'Ark1'!Z661</f>
        <v>32.024169184290038</v>
      </c>
      <c r="AA235" s="71"/>
      <c r="AB235" s="159">
        <f>+'Ark1'!AA661</f>
        <v>9.6022694303032488</v>
      </c>
      <c r="AC235" s="54">
        <f>+'Ark1'!AC661</f>
        <v>1.7618448458609035</v>
      </c>
      <c r="AD235" s="74">
        <f>+'Ark1'!AE661</f>
        <v>23.431365241288223</v>
      </c>
      <c r="AE235" s="159">
        <f t="shared" si="36"/>
        <v>1.1355060034305318</v>
      </c>
      <c r="AF235" s="45"/>
      <c r="AH235" s="57"/>
    </row>
    <row r="236" spans="1:34" ht="15.6">
      <c r="A236" s="45"/>
      <c r="B236" s="52">
        <f>+'Ark1'!C662</f>
        <v>2010</v>
      </c>
      <c r="C236" s="52">
        <f>+'Ark1'!L662</f>
        <v>7</v>
      </c>
      <c r="D236" s="65" t="s">
        <v>33</v>
      </c>
      <c r="E236" s="52">
        <f>+'Ark1'!Q662</f>
        <v>820</v>
      </c>
      <c r="F236" s="52">
        <f>+'Ark1'!R662</f>
        <v>942</v>
      </c>
      <c r="G236" s="181">
        <f>+'Ark1'!AG662</f>
        <v>11.659858893427401</v>
      </c>
      <c r="H236" s="181">
        <f t="shared" si="32"/>
        <v>0.28076973370962932</v>
      </c>
      <c r="I236" s="181">
        <f>+'Ark1'!AH662</f>
        <v>9.778762971275718</v>
      </c>
      <c r="J236" s="181"/>
      <c r="K236" s="329"/>
      <c r="L236" s="329"/>
      <c r="M236" s="159">
        <f>+'Ark1'!U662</f>
        <v>34.40169851380039</v>
      </c>
      <c r="N236" s="181">
        <f t="shared" si="33"/>
        <v>-1.0648178334374236</v>
      </c>
      <c r="O236" s="181"/>
      <c r="P236" s="329"/>
      <c r="Q236" s="329"/>
      <c r="R236" s="339"/>
      <c r="S236" s="339"/>
      <c r="T236" s="54">
        <f>+'Ark1'!T662</f>
        <v>6.3864118895966016</v>
      </c>
      <c r="U236" s="329">
        <f t="shared" si="34"/>
        <v>-0.24492971130531327</v>
      </c>
      <c r="V236" s="159">
        <f>+'Ark1'!W662</f>
        <v>12.208067940552016</v>
      </c>
      <c r="W236" s="97"/>
      <c r="X236" s="74">
        <f>+'Ark1'!X662</f>
        <v>98.619957537155003</v>
      </c>
      <c r="Y236" s="74">
        <f>+'Ark1'!Y662</f>
        <v>87.898089171974519</v>
      </c>
      <c r="Z236" s="74">
        <f>+'Ark1'!Z662</f>
        <v>49.256900212314221</v>
      </c>
      <c r="AA236" s="71"/>
      <c r="AB236" s="159">
        <f>+'Ark1'!AA662</f>
        <v>9.1221852990924148</v>
      </c>
      <c r="AC236" s="54">
        <f>+'Ark1'!AC662</f>
        <v>1.8777233787880396</v>
      </c>
      <c r="AD236" s="74">
        <f>+'Ark1'!AE662</f>
        <v>25.913616411099795</v>
      </c>
      <c r="AE236" s="159">
        <f t="shared" si="36"/>
        <v>1.148780487804878</v>
      </c>
      <c r="AF236" s="45"/>
      <c r="AH236" s="57"/>
    </row>
    <row r="237" spans="1:34" ht="15.6">
      <c r="A237" s="45"/>
      <c r="B237" s="52">
        <f>+'Ark1'!C663</f>
        <v>2010</v>
      </c>
      <c r="C237" s="52">
        <f>+'Ark1'!L663</f>
        <v>8</v>
      </c>
      <c r="D237" s="65" t="s">
        <v>34</v>
      </c>
      <c r="E237" s="52">
        <f>+'Ark1'!Q663</f>
        <v>1395</v>
      </c>
      <c r="F237" s="52">
        <f>+'Ark1'!R663</f>
        <v>1614</v>
      </c>
      <c r="G237" s="181">
        <f>+'Ark1'!AG663</f>
        <v>19.977720014853318</v>
      </c>
      <c r="H237" s="181">
        <f t="shared" si="32"/>
        <v>1.0296763971496574</v>
      </c>
      <c r="I237" s="181">
        <f>+'Ark1'!AH663</f>
        <v>18.978882345184303</v>
      </c>
      <c r="J237" s="181"/>
      <c r="K237" s="329"/>
      <c r="L237" s="329"/>
      <c r="M237" s="159">
        <f>+'Ark1'!U663</f>
        <v>38.968525402726129</v>
      </c>
      <c r="N237" s="181">
        <f t="shared" si="33"/>
        <v>-1.2001949764207822</v>
      </c>
      <c r="O237" s="181"/>
      <c r="P237" s="329"/>
      <c r="Q237" s="329"/>
      <c r="R237" s="339"/>
      <c r="S237" s="339"/>
      <c r="T237" s="54">
        <f>+'Ark1'!T663</f>
        <v>7.0322180916976444</v>
      </c>
      <c r="U237" s="329">
        <f t="shared" si="34"/>
        <v>-0.39025990424006629</v>
      </c>
      <c r="V237" s="159">
        <f>+'Ark1'!W663</f>
        <v>19.640644361833953</v>
      </c>
      <c r="W237" s="97"/>
      <c r="X237" s="74">
        <f>+'Ark1'!X663</f>
        <v>99.690210656753408</v>
      </c>
      <c r="Y237" s="74">
        <f>+'Ark1'!Y663</f>
        <v>93.866171003717469</v>
      </c>
      <c r="Z237" s="74">
        <f>+'Ark1'!Z663</f>
        <v>67.224287484510512</v>
      </c>
      <c r="AA237" s="71"/>
      <c r="AB237" s="159">
        <f>+'Ark1'!AA663</f>
        <v>9.6335291018233828</v>
      </c>
      <c r="AC237" s="54">
        <f>+'Ark1'!AC663</f>
        <v>1.9527130840498328</v>
      </c>
      <c r="AD237" s="74">
        <f>+'Ark1'!AE663</f>
        <v>33.770856348073657</v>
      </c>
      <c r="AE237" s="159">
        <f t="shared" si="36"/>
        <v>1.156989247311828</v>
      </c>
      <c r="AF237" s="45"/>
      <c r="AH237" s="57"/>
    </row>
    <row r="238" spans="1:34" ht="15.6">
      <c r="A238" s="45"/>
      <c r="B238" s="52">
        <f>+'Ark1'!C664</f>
        <v>2010</v>
      </c>
      <c r="C238" s="52">
        <f>+'Ark1'!L664</f>
        <v>9</v>
      </c>
      <c r="D238" s="65" t="s">
        <v>35</v>
      </c>
      <c r="E238" s="52">
        <f>+'Ark1'!Q664</f>
        <v>1330</v>
      </c>
      <c r="F238" s="52">
        <f>+'Ark1'!R664</f>
        <v>1535</v>
      </c>
      <c r="G238" s="181">
        <f>+'Ark1'!AG664</f>
        <v>18.999876222304749</v>
      </c>
      <c r="H238" s="181">
        <f t="shared" si="32"/>
        <v>0.64195447759660595</v>
      </c>
      <c r="I238" s="181">
        <f>+'Ark1'!AH664</f>
        <v>21.010351069733264</v>
      </c>
      <c r="J238" s="181"/>
      <c r="K238" s="329"/>
      <c r="L238" s="329"/>
      <c r="M238" s="159">
        <f>+'Ark1'!U664</f>
        <v>45.359869706840435</v>
      </c>
      <c r="N238" s="181">
        <f t="shared" si="33"/>
        <v>0.34701156568042535</v>
      </c>
      <c r="O238" s="181"/>
      <c r="P238" s="329"/>
      <c r="Q238" s="329"/>
      <c r="R238" s="339"/>
      <c r="S238" s="339"/>
      <c r="T238" s="54">
        <f>+'Ark1'!T664</f>
        <v>7.6410423452768708</v>
      </c>
      <c r="U238" s="329">
        <f t="shared" si="34"/>
        <v>-0.27929308449252144</v>
      </c>
      <c r="V238" s="159">
        <f>+'Ark1'!W664</f>
        <v>29.381107491856682</v>
      </c>
      <c r="W238" s="97"/>
      <c r="X238" s="74">
        <f>+'Ark1'!X664</f>
        <v>100</v>
      </c>
      <c r="Y238" s="74">
        <f>+'Ark1'!Y664</f>
        <v>98.631921824104225</v>
      </c>
      <c r="Z238" s="74">
        <f>+'Ark1'!Z664</f>
        <v>85.146579804560261</v>
      </c>
      <c r="AA238" s="71"/>
      <c r="AB238" s="159">
        <f>+'Ark1'!AA664</f>
        <v>9.4915655331282593</v>
      </c>
      <c r="AC238" s="54">
        <f>+'Ark1'!AC664</f>
        <v>2.1077203104306004</v>
      </c>
      <c r="AD238" s="74">
        <f>+'Ark1'!AE664</f>
        <v>44.502887103351377</v>
      </c>
      <c r="AE238" s="159">
        <f t="shared" si="36"/>
        <v>1.1541353383458646</v>
      </c>
      <c r="AF238" s="45"/>
      <c r="AH238" s="57"/>
    </row>
    <row r="239" spans="1:34" ht="15.6">
      <c r="A239" s="45"/>
      <c r="B239" s="52">
        <f>+'Ark1'!C665</f>
        <v>2010</v>
      </c>
      <c r="C239" s="52">
        <f>+'Ark1'!L665</f>
        <v>10</v>
      </c>
      <c r="D239" s="65" t="s">
        <v>36</v>
      </c>
      <c r="E239" s="52">
        <f>+'Ark1'!Q665</f>
        <v>743</v>
      </c>
      <c r="F239" s="52">
        <f>+'Ark1'!R665</f>
        <v>816</v>
      </c>
      <c r="G239" s="181">
        <f>+'Ark1'!AG665</f>
        <v>10.100259933160045</v>
      </c>
      <c r="H239" s="181">
        <f t="shared" si="32"/>
        <v>0.50436512879827688</v>
      </c>
      <c r="I239" s="181">
        <f>+'Ark1'!AH665</f>
        <v>11.901934756546339</v>
      </c>
      <c r="J239" s="181"/>
      <c r="K239" s="329"/>
      <c r="L239" s="329"/>
      <c r="M239" s="159">
        <f>+'Ark1'!U665</f>
        <v>48.336397058823593</v>
      </c>
      <c r="N239" s="181">
        <f t="shared" si="33"/>
        <v>-1.1427473262031427</v>
      </c>
      <c r="O239" s="181"/>
      <c r="P239" s="329"/>
      <c r="Q239" s="329"/>
      <c r="R239" s="339"/>
      <c r="S239" s="339"/>
      <c r="T239" s="54">
        <f>+'Ark1'!T665</f>
        <v>7.8504901960784306</v>
      </c>
      <c r="U239" s="329">
        <f t="shared" si="34"/>
        <v>-0.69496434937611262</v>
      </c>
      <c r="V239" s="159">
        <f>+'Ark1'!W665</f>
        <v>33.21078431372549</v>
      </c>
      <c r="W239" s="97"/>
      <c r="X239" s="74">
        <f>+'Ark1'!X665</f>
        <v>100</v>
      </c>
      <c r="Y239" s="74">
        <f>+'Ark1'!Y665</f>
        <v>99.264705882352942</v>
      </c>
      <c r="Z239" s="74">
        <f>+'Ark1'!Z665</f>
        <v>92.892156862745082</v>
      </c>
      <c r="AA239" s="71"/>
      <c r="AB239" s="159">
        <f>+'Ark1'!AA665</f>
        <v>9.1960315534764021</v>
      </c>
      <c r="AC239" s="54">
        <f>+'Ark1'!AC665</f>
        <v>2.195628400579956</v>
      </c>
      <c r="AD239" s="74">
        <f>+'Ark1'!AE665</f>
        <v>48.285889534558592</v>
      </c>
      <c r="AE239" s="159">
        <f t="shared" si="36"/>
        <v>1.098250336473755</v>
      </c>
      <c r="AF239" s="45"/>
      <c r="AH239" s="57"/>
    </row>
    <row r="240" spans="1:34" ht="15.6">
      <c r="A240" s="45"/>
      <c r="B240" s="52">
        <f>+'Ark1'!C666</f>
        <v>2010</v>
      </c>
      <c r="C240" s="52">
        <f>+'Ark1'!L666</f>
        <v>11</v>
      </c>
      <c r="D240" s="65" t="s">
        <v>37</v>
      </c>
      <c r="E240" s="52">
        <f>+'Ark1'!Q666</f>
        <v>712</v>
      </c>
      <c r="F240" s="52">
        <f>+'Ark1'!R666</f>
        <v>814</v>
      </c>
      <c r="G240" s="181">
        <f>+'Ark1'!AG666</f>
        <v>10.075504394108179</v>
      </c>
      <c r="H240" s="181">
        <f t="shared" si="32"/>
        <v>-1.2779272928706558</v>
      </c>
      <c r="I240" s="181">
        <f>+'Ark1'!AH666</f>
        <v>12.737129661006461</v>
      </c>
      <c r="J240" s="181"/>
      <c r="K240" s="329"/>
      <c r="L240" s="329"/>
      <c r="M240" s="159">
        <f>+'Ark1'!U666</f>
        <v>51.855405405405406</v>
      </c>
      <c r="N240" s="181">
        <f t="shared" si="33"/>
        <v>0.25088563139409104</v>
      </c>
      <c r="O240" s="181"/>
      <c r="P240" s="329"/>
      <c r="Q240" s="329"/>
      <c r="R240" s="339"/>
      <c r="S240" s="339"/>
      <c r="T240" s="54">
        <f>+'Ark1'!T666</f>
        <v>8.2100737100737096</v>
      </c>
      <c r="U240" s="329">
        <f t="shared" si="34"/>
        <v>-0.59105623342911606</v>
      </c>
      <c r="V240" s="159">
        <f>+'Ark1'!W666</f>
        <v>41.277641277641287</v>
      </c>
      <c r="W240" s="97"/>
      <c r="X240" s="74">
        <f>+'Ark1'!X666</f>
        <v>100</v>
      </c>
      <c r="Y240" s="74">
        <f>+'Ark1'!Y666</f>
        <v>99.87714987714989</v>
      </c>
      <c r="Z240" s="74">
        <f>+'Ark1'!Z666</f>
        <v>97.051597051597042</v>
      </c>
      <c r="AA240" s="71"/>
      <c r="AB240" s="159">
        <f>+'Ark1'!AA666</f>
        <v>8.6636388346792614</v>
      </c>
      <c r="AC240" s="54">
        <f>+'Ark1'!AC666</f>
        <v>2.1592260749453924</v>
      </c>
      <c r="AD240" s="74">
        <f>+'Ark1'!AE666</f>
        <v>41.955082766260389</v>
      </c>
      <c r="AE240" s="159">
        <f t="shared" si="36"/>
        <v>1.1432584269662922</v>
      </c>
      <c r="AF240" s="45"/>
      <c r="AH240" s="57"/>
    </row>
    <row r="241" spans="1:34" ht="15.6">
      <c r="A241" s="45"/>
      <c r="B241" s="52">
        <f>+'Ark1'!C667</f>
        <v>2010</v>
      </c>
      <c r="C241" s="52">
        <f>+'Ark1'!L667</f>
        <v>12</v>
      </c>
      <c r="D241" s="65" t="s">
        <v>38</v>
      </c>
      <c r="E241" s="52">
        <f>+'Ark1'!Q667</f>
        <v>377</v>
      </c>
      <c r="F241" s="52">
        <f>+'Ark1'!R667</f>
        <v>398</v>
      </c>
      <c r="G241" s="181">
        <f>+'Ark1'!AG667</f>
        <v>4.9263522713207077</v>
      </c>
      <c r="H241" s="181">
        <f t="shared" si="32"/>
        <v>-1.6547894862161741</v>
      </c>
      <c r="I241" s="181">
        <f>+'Ark1'!AH667</f>
        <v>6.4951959243888755</v>
      </c>
      <c r="J241" s="181"/>
      <c r="K241" s="329"/>
      <c r="L241" s="329"/>
      <c r="M241" s="159">
        <f>+'Ark1'!U667</f>
        <v>54.082412060301444</v>
      </c>
      <c r="N241" s="181">
        <f t="shared" si="33"/>
        <v>-8.1135697983150123E-2</v>
      </c>
      <c r="O241" s="181"/>
      <c r="P241" s="329"/>
      <c r="Q241" s="329"/>
      <c r="R241" s="339"/>
      <c r="S241" s="339"/>
      <c r="T241" s="54">
        <f>+'Ark1'!T667</f>
        <v>8.359296482412061</v>
      </c>
      <c r="U241" s="329">
        <f t="shared" si="34"/>
        <v>-0.38339357606746916</v>
      </c>
      <c r="V241" s="159">
        <f>+'Ark1'!W667</f>
        <v>43.21608040201005</v>
      </c>
      <c r="W241" s="97"/>
      <c r="X241" s="74">
        <f>+'Ark1'!X667</f>
        <v>100</v>
      </c>
      <c r="Y241" s="74">
        <f>+'Ark1'!Y667</f>
        <v>100</v>
      </c>
      <c r="Z241" s="74">
        <f>+'Ark1'!Z667</f>
        <v>98.241206030150749</v>
      </c>
      <c r="AA241" s="71"/>
      <c r="AB241" s="159">
        <f>+'Ark1'!AA667</f>
        <v>8.6427732736870819</v>
      </c>
      <c r="AC241" s="54">
        <f>+'Ark1'!AC667</f>
        <v>2.4047798941345633</v>
      </c>
      <c r="AD241" s="74">
        <f>+'Ark1'!AE667</f>
        <v>43.566329631536497</v>
      </c>
      <c r="AE241" s="159">
        <f t="shared" si="36"/>
        <v>1.0557029177718833</v>
      </c>
      <c r="AF241" s="45"/>
      <c r="AH241" s="57"/>
    </row>
    <row r="242" spans="1:34" ht="15.6">
      <c r="A242" s="45"/>
      <c r="B242" s="52">
        <f>+'Ark1'!C668</f>
        <v>2010</v>
      </c>
      <c r="C242" s="52">
        <f>+'Ark1'!L668</f>
        <v>13</v>
      </c>
      <c r="D242" s="65" t="s">
        <v>39</v>
      </c>
      <c r="E242" s="52">
        <f>+'Ark1'!Q668</f>
        <v>181</v>
      </c>
      <c r="F242" s="52">
        <f>+'Ark1'!R668</f>
        <v>187</v>
      </c>
      <c r="G242" s="181">
        <f>+'Ark1'!AG668</f>
        <v>2.3146429013491758</v>
      </c>
      <c r="H242" s="181">
        <f t="shared" si="32"/>
        <v>-0.25110437254434581</v>
      </c>
      <c r="I242" s="181">
        <f>+'Ark1'!AH668</f>
        <v>3.1876696046448423</v>
      </c>
      <c r="J242" s="181"/>
      <c r="K242" s="329"/>
      <c r="L242" s="329"/>
      <c r="M242" s="159">
        <f>+'Ark1'!U668</f>
        <v>56.49090909090912</v>
      </c>
      <c r="N242" s="181">
        <f t="shared" si="33"/>
        <v>0.89190909090913095</v>
      </c>
      <c r="O242" s="181"/>
      <c r="P242" s="329"/>
      <c r="Q242" s="329"/>
      <c r="R242" s="339"/>
      <c r="S242" s="339"/>
      <c r="T242" s="54">
        <f>+'Ark1'!T668</f>
        <v>8.3850267379679142</v>
      </c>
      <c r="U242" s="329">
        <f t="shared" si="34"/>
        <v>-0.2599732620320836</v>
      </c>
      <c r="V242" s="159">
        <f>+'Ark1'!W668</f>
        <v>44.385026737967905</v>
      </c>
      <c r="W242" s="97"/>
      <c r="X242" s="74">
        <f>+'Ark1'!X668</f>
        <v>100</v>
      </c>
      <c r="Y242" s="74">
        <f>+'Ark1'!Y668</f>
        <v>100</v>
      </c>
      <c r="Z242" s="74">
        <f>+'Ark1'!Z668</f>
        <v>99.465240641711233</v>
      </c>
      <c r="AA242" s="71"/>
      <c r="AB242" s="159">
        <f>+'Ark1'!AA668</f>
        <v>8.6456178957446852</v>
      </c>
      <c r="AC242" s="54">
        <f>+'Ark1'!AC668</f>
        <v>2.3220381915294683</v>
      </c>
      <c r="AD242" s="74">
        <f>+'Ark1'!AE668</f>
        <v>46.523796874438403</v>
      </c>
      <c r="AE242" s="159">
        <f t="shared" si="36"/>
        <v>1.0331491712707181</v>
      </c>
      <c r="AF242" s="45"/>
      <c r="AH242" s="57"/>
    </row>
    <row r="243" spans="1:34" ht="15.6">
      <c r="A243" s="45"/>
      <c r="B243" s="52">
        <f>+'Ark1'!C669</f>
        <v>2010</v>
      </c>
      <c r="C243" s="52">
        <f>+'Ark1'!L669</f>
        <v>14</v>
      </c>
      <c r="D243" s="65" t="s">
        <v>402</v>
      </c>
      <c r="E243" s="52">
        <f>+'Ark1'!Q669</f>
        <v>117</v>
      </c>
      <c r="F243" s="52">
        <f>+'Ark1'!R669</f>
        <v>119</v>
      </c>
      <c r="G243" s="181">
        <f>+'Ark1'!AG669</f>
        <v>1.4729545735858396</v>
      </c>
      <c r="H243" s="181">
        <f t="shared" si="32"/>
        <v>-0.66944440011525086</v>
      </c>
      <c r="I243" s="181">
        <f>+'Ark1'!AH669</f>
        <v>2.0628209720283031</v>
      </c>
      <c r="J243" s="181"/>
      <c r="K243" s="329"/>
      <c r="L243" s="329"/>
      <c r="M243" s="159">
        <f>+'Ark1'!U669</f>
        <v>57.446218487394958</v>
      </c>
      <c r="N243" s="181">
        <f t="shared" si="33"/>
        <v>-0.35857193176671842</v>
      </c>
      <c r="O243" s="181"/>
      <c r="P243" s="329"/>
      <c r="Q243" s="329"/>
      <c r="R243" s="339"/>
      <c r="S243" s="339"/>
      <c r="T243" s="54">
        <f>+'Ark1'!T669</f>
        <v>8.53781512605042</v>
      </c>
      <c r="U243" s="329">
        <f t="shared" si="34"/>
        <v>-0.36637649071604805</v>
      </c>
      <c r="V243" s="159">
        <f>+'Ark1'!W669</f>
        <v>48.739495798319318</v>
      </c>
      <c r="W243" s="97"/>
      <c r="X243" s="74">
        <f>+'Ark1'!X669</f>
        <v>100</v>
      </c>
      <c r="Y243" s="74">
        <f>+'Ark1'!Y669</f>
        <v>99.159663865546236</v>
      </c>
      <c r="Z243" s="74">
        <f>+'Ark1'!Z669</f>
        <v>99.159663865546236</v>
      </c>
      <c r="AA243" s="71"/>
      <c r="AB243" s="159">
        <f>+'Ark1'!AA669</f>
        <v>9.4862110447678809</v>
      </c>
      <c r="AC243" s="54">
        <f>+'Ark1'!AC669</f>
        <v>2.4384521746055281</v>
      </c>
      <c r="AD243" s="74">
        <f>+'Ark1'!AE669</f>
        <v>48.794171593930301</v>
      </c>
      <c r="AE243" s="159">
        <f t="shared" si="36"/>
        <v>1.017094017094017</v>
      </c>
      <c r="AF243" s="45"/>
      <c r="AH243" s="57"/>
    </row>
    <row r="244" spans="1:34" ht="15.6">
      <c r="A244" s="45"/>
      <c r="B244" s="52">
        <f>+'Ark1'!C670</f>
        <v>2010</v>
      </c>
      <c r="C244" s="52">
        <f>+'Ark1'!L670</f>
        <v>15</v>
      </c>
      <c r="D244" s="65" t="s">
        <v>40</v>
      </c>
      <c r="E244" s="52">
        <f>+'Ark1'!Q670</f>
        <v>25</v>
      </c>
      <c r="F244" s="52">
        <f>+'Ark1'!R670</f>
        <v>24</v>
      </c>
      <c r="G244" s="181">
        <f>+'Ark1'!AG670</f>
        <v>0.29706646862235425</v>
      </c>
      <c r="H244" s="181">
        <f t="shared" si="32"/>
        <v>-0.24174045889528523</v>
      </c>
      <c r="I244" s="181">
        <f>+'Ark1'!AH670</f>
        <v>0.44430268708978427</v>
      </c>
      <c r="J244" s="181"/>
      <c r="K244" s="329"/>
      <c r="L244" s="329"/>
      <c r="M244" s="159">
        <f>+'Ark1'!U670</f>
        <v>61.35</v>
      </c>
      <c r="N244" s="181">
        <f t="shared" si="33"/>
        <v>-1.6119047619047393</v>
      </c>
      <c r="O244" s="181"/>
      <c r="P244" s="329"/>
      <c r="Q244" s="329"/>
      <c r="R244" s="339"/>
      <c r="S244" s="339"/>
      <c r="T244" s="54">
        <f>+'Ark1'!T670</f>
        <v>8.75</v>
      </c>
      <c r="U244" s="329">
        <f t="shared" si="34"/>
        <v>-0.2976190476190439</v>
      </c>
      <c r="V244" s="159">
        <f>+'Ark1'!W670</f>
        <v>54.16666666666665</v>
      </c>
      <c r="W244" s="97"/>
      <c r="X244" s="74">
        <f>+'Ark1'!X670</f>
        <v>100</v>
      </c>
      <c r="Y244" s="74">
        <f>+'Ark1'!Y670</f>
        <v>100</v>
      </c>
      <c r="Z244" s="74">
        <f>+'Ark1'!Z670</f>
        <v>100</v>
      </c>
      <c r="AA244" s="71"/>
      <c r="AB244" s="159">
        <f>+'Ark1'!AA670</f>
        <v>8.812632977720094</v>
      </c>
      <c r="AC244" s="54">
        <f>+'Ark1'!AC670</f>
        <v>2.3673121185569648</v>
      </c>
      <c r="AD244" s="74">
        <f>+'Ark1'!AE670</f>
        <v>51.967861512608145</v>
      </c>
      <c r="AE244" s="159">
        <f t="shared" si="36"/>
        <v>0.96</v>
      </c>
      <c r="AF244" s="45"/>
      <c r="AH244" s="57"/>
    </row>
    <row r="245" spans="1:34" ht="15.6">
      <c r="A245" s="45"/>
      <c r="B245">
        <f>+'Ark1'!C671</f>
        <v>2009</v>
      </c>
      <c r="C245">
        <f>+'Ark1'!L671</f>
        <v>1</v>
      </c>
      <c r="D245" s="3" t="str">
        <f t="shared" ref="D245" si="37">+D230</f>
        <v>P-</v>
      </c>
      <c r="E245">
        <f>+'Ark1'!Q671</f>
        <v>10</v>
      </c>
      <c r="F245">
        <f>+'Ark1'!R671</f>
        <v>19</v>
      </c>
      <c r="G245" s="199">
        <f>+'Ark1'!AG671</f>
        <v>0.24374599101988456</v>
      </c>
      <c r="H245" s="199">
        <f t="shared" si="32"/>
        <v>7.3491825873344407E-2</v>
      </c>
      <c r="I245" s="199">
        <f>+'Ark1'!AH671</f>
        <v>9.290940682800998E-2</v>
      </c>
      <c r="J245" s="199"/>
      <c r="K245" s="328"/>
      <c r="L245" s="328"/>
      <c r="M245" s="93">
        <f>+'Ark1'!U671</f>
        <v>16.173684210526321</v>
      </c>
      <c r="N245" s="199">
        <f t="shared" si="33"/>
        <v>-6.2263157894736842</v>
      </c>
      <c r="O245" s="199"/>
      <c r="P245" s="328"/>
      <c r="Q245" s="328"/>
      <c r="R245" s="338"/>
      <c r="S245" s="338"/>
      <c r="T245" s="1">
        <f>+'Ark1'!T671</f>
        <v>2.1052631578947363</v>
      </c>
      <c r="U245" s="328">
        <f t="shared" si="34"/>
        <v>-0.10902255639097902</v>
      </c>
      <c r="V245" s="93">
        <f>+'Ark1'!W671</f>
        <v>0</v>
      </c>
      <c r="W245" s="97"/>
      <c r="X245" s="11">
        <f>+'Ark1'!X671</f>
        <v>36.84210526315789</v>
      </c>
      <c r="Y245" s="11">
        <f>+'Ark1'!Y671</f>
        <v>26.315789473684205</v>
      </c>
      <c r="Z245" s="11">
        <f>+'Ark1'!Z671</f>
        <v>0</v>
      </c>
      <c r="AA245" s="71"/>
      <c r="AB245" s="93">
        <f>+'Ark1'!AA671</f>
        <v>8.6583602498432928</v>
      </c>
      <c r="AC245" s="1">
        <f>+'Ark1'!AC671</f>
        <v>0.91160568819414622</v>
      </c>
      <c r="AD245" s="11">
        <f>+'Ark1'!AE671</f>
        <v>35.242794465658299</v>
      </c>
      <c r="AE245" s="93">
        <f t="shared" si="36"/>
        <v>1.9</v>
      </c>
      <c r="AF245" s="45"/>
      <c r="AH245" s="57"/>
    </row>
    <row r="246" spans="1:34" ht="15.6">
      <c r="A246" s="45"/>
      <c r="B246">
        <f>+'Ark1'!C672</f>
        <v>2009</v>
      </c>
      <c r="C246">
        <f>+'Ark1'!L672</f>
        <v>2</v>
      </c>
      <c r="D246" s="3" t="str">
        <f t="shared" si="31"/>
        <v>P</v>
      </c>
      <c r="E246">
        <f>+'Ark1'!Q672</f>
        <v>31</v>
      </c>
      <c r="F246">
        <f>+'Ark1'!R672</f>
        <v>39</v>
      </c>
      <c r="G246" s="199">
        <f>+'Ark1'!AG672</f>
        <v>0.50032071840923664</v>
      </c>
      <c r="H246" s="199">
        <f t="shared" si="32"/>
        <v>-0.27798403654637582</v>
      </c>
      <c r="I246" s="199">
        <f>+'Ark1'!AH672</f>
        <v>0.27519083011667639</v>
      </c>
      <c r="J246" s="199"/>
      <c r="K246" s="328"/>
      <c r="L246" s="328"/>
      <c r="M246" s="93">
        <f>+'Ark1'!U672</f>
        <v>23.338461538461544</v>
      </c>
      <c r="N246" s="199">
        <f t="shared" si="33"/>
        <v>0.60252403846154934</v>
      </c>
      <c r="O246" s="199"/>
      <c r="P246" s="328"/>
      <c r="Q246" s="328"/>
      <c r="R246" s="338"/>
      <c r="S246" s="338"/>
      <c r="T246" s="1">
        <f>+'Ark1'!T672</f>
        <v>3.4102564102564097</v>
      </c>
      <c r="U246" s="328">
        <f t="shared" si="34"/>
        <v>0.44150641025640969</v>
      </c>
      <c r="V246" s="93">
        <f>+'Ark1'!W672</f>
        <v>0</v>
      </c>
      <c r="W246" s="97"/>
      <c r="X246" s="11">
        <f>+'Ark1'!X672</f>
        <v>84.615384615384627</v>
      </c>
      <c r="Y246" s="11">
        <f>+'Ark1'!Y672</f>
        <v>41.025641025641022</v>
      </c>
      <c r="Z246" s="11">
        <f>+'Ark1'!Z672</f>
        <v>10.256410256410255</v>
      </c>
      <c r="AA246" s="71"/>
      <c r="AB246" s="93">
        <f>+'Ark1'!AA672</f>
        <v>8.8152145685482974</v>
      </c>
      <c r="AC246" s="1">
        <f>+'Ark1'!AC672</f>
        <v>1.1705345856936749</v>
      </c>
      <c r="AD246" s="11">
        <f>+'Ark1'!AE672</f>
        <v>38.189911281146472</v>
      </c>
      <c r="AE246" s="93">
        <f t="shared" si="36"/>
        <v>1.2580645161290323</v>
      </c>
      <c r="AF246" s="45"/>
      <c r="AH246" s="57"/>
    </row>
    <row r="247" spans="1:34" ht="15.6">
      <c r="A247" s="45"/>
      <c r="B247">
        <f>+'Ark1'!C673</f>
        <v>2009</v>
      </c>
      <c r="C247">
        <f>+'Ark1'!L673</f>
        <v>3</v>
      </c>
      <c r="D247" s="3" t="str">
        <f t="shared" si="31"/>
        <v>P+</v>
      </c>
      <c r="E247">
        <f>+'Ark1'!Q673</f>
        <v>74</v>
      </c>
      <c r="F247">
        <f>+'Ark1'!R673</f>
        <v>86</v>
      </c>
      <c r="G247" s="199">
        <f>+'Ark1'!AG673</f>
        <v>1.1032713277742143</v>
      </c>
      <c r="H247" s="199">
        <f t="shared" si="32"/>
        <v>-0.38037211135992122</v>
      </c>
      <c r="I247" s="199">
        <f>+'Ark1'!AH673</f>
        <v>0.58324613313346596</v>
      </c>
      <c r="J247" s="199"/>
      <c r="K247" s="328"/>
      <c r="L247" s="328"/>
      <c r="M247" s="93">
        <f>+'Ark1'!U673</f>
        <v>22.431395348837224</v>
      </c>
      <c r="N247" s="199">
        <f t="shared" si="33"/>
        <v>-2.096473503621791</v>
      </c>
      <c r="O247" s="199"/>
      <c r="P247" s="328"/>
      <c r="Q247" s="328"/>
      <c r="R247" s="338"/>
      <c r="S247" s="338"/>
      <c r="T247" s="1">
        <f>+'Ark1'!T673</f>
        <v>3.8372093023255824</v>
      </c>
      <c r="U247" s="328">
        <f t="shared" si="34"/>
        <v>0.23065192527640255</v>
      </c>
      <c r="V247" s="93">
        <f>+'Ark1'!W673</f>
        <v>0</v>
      </c>
      <c r="W247" s="97"/>
      <c r="X247" s="11">
        <f>+'Ark1'!X673</f>
        <v>80.232558139534902</v>
      </c>
      <c r="Y247" s="11">
        <f>+'Ark1'!Y673</f>
        <v>41.860465116279073</v>
      </c>
      <c r="Z247" s="11">
        <f>+'Ark1'!Z673</f>
        <v>4.6511627906976756</v>
      </c>
      <c r="AA247" s="71"/>
      <c r="AB247" s="93">
        <f>+'Ark1'!AA673</f>
        <v>7.2190842302032356</v>
      </c>
      <c r="AC247" s="1">
        <f>+'Ark1'!AC673</f>
        <v>1.1599966431013873</v>
      </c>
      <c r="AD247" s="11">
        <f>+'Ark1'!AE673</f>
        <v>20.347802611890778</v>
      </c>
      <c r="AE247" s="93">
        <f t="shared" si="36"/>
        <v>1.1621621621621621</v>
      </c>
      <c r="AF247" s="45"/>
      <c r="AH247" s="57"/>
    </row>
    <row r="248" spans="1:34" ht="15.6">
      <c r="A248" s="45"/>
      <c r="B248">
        <f>+'Ark1'!C674</f>
        <v>2009</v>
      </c>
      <c r="C248">
        <f>+'Ark1'!L674</f>
        <v>4</v>
      </c>
      <c r="D248" s="3" t="str">
        <f t="shared" si="31"/>
        <v>O-</v>
      </c>
      <c r="E248">
        <f>+'Ark1'!Q674</f>
        <v>182</v>
      </c>
      <c r="F248">
        <f>+'Ark1'!R674</f>
        <v>219</v>
      </c>
      <c r="G248" s="199">
        <f>+'Ark1'!AG674</f>
        <v>2.8094932649134061</v>
      </c>
      <c r="H248" s="199">
        <f t="shared" si="32"/>
        <v>-0.93609836831047888</v>
      </c>
      <c r="I248" s="199">
        <f>+'Ark1'!AH674</f>
        <v>1.7307816151240676</v>
      </c>
      <c r="J248" s="199"/>
      <c r="K248" s="328"/>
      <c r="L248" s="328"/>
      <c r="M248" s="93">
        <f>+'Ark1'!U674</f>
        <v>26.139726027397259</v>
      </c>
      <c r="N248" s="199">
        <f t="shared" si="33"/>
        <v>-0.61449475182352131</v>
      </c>
      <c r="O248" s="199"/>
      <c r="P248" s="328"/>
      <c r="Q248" s="328"/>
      <c r="R248" s="338"/>
      <c r="S248" s="338"/>
      <c r="T248" s="1">
        <f>+'Ark1'!T674</f>
        <v>4.762557077625571</v>
      </c>
      <c r="U248" s="328">
        <f t="shared" si="34"/>
        <v>0.21060902567751949</v>
      </c>
      <c r="V248" s="93">
        <f>+'Ark1'!W674</f>
        <v>0.91324200913242015</v>
      </c>
      <c r="W248" s="97"/>
      <c r="X248" s="11">
        <f>+'Ark1'!X674</f>
        <v>87.214611872146108</v>
      </c>
      <c r="Y248" s="11">
        <f>+'Ark1'!Y674</f>
        <v>62.557077625570791</v>
      </c>
      <c r="Z248" s="11">
        <f>+'Ark1'!Z674</f>
        <v>15.981735159817347</v>
      </c>
      <c r="AA248" s="71"/>
      <c r="AB248" s="93">
        <f>+'Ark1'!AA674</f>
        <v>8.5438499293021586</v>
      </c>
      <c r="AC248" s="1">
        <f>+'Ark1'!AC674</f>
        <v>1.4891586421043308</v>
      </c>
      <c r="AD248" s="11">
        <f>+'Ark1'!AE674</f>
        <v>10.456824321546076</v>
      </c>
      <c r="AE248" s="93">
        <f t="shared" si="36"/>
        <v>1.2032967032967032</v>
      </c>
      <c r="AF248" s="45"/>
      <c r="AH248" s="57"/>
    </row>
    <row r="249" spans="1:34" ht="15.6">
      <c r="A249" s="45"/>
      <c r="B249">
        <f>+'Ark1'!C675</f>
        <v>2009</v>
      </c>
      <c r="C249">
        <f>+'Ark1'!L675</f>
        <v>5</v>
      </c>
      <c r="D249" s="3" t="str">
        <f t="shared" si="31"/>
        <v>O</v>
      </c>
      <c r="E249">
        <f>+'Ark1'!Q675</f>
        <v>390</v>
      </c>
      <c r="F249">
        <f>+'Ark1'!R675</f>
        <v>446</v>
      </c>
      <c r="G249" s="199">
        <f>+'Ark1'!AG675</f>
        <v>5.7216164207825537</v>
      </c>
      <c r="H249" s="199">
        <f t="shared" si="32"/>
        <v>-2.7424477893597308</v>
      </c>
      <c r="I249" s="199">
        <f>+'Ark1'!AH675</f>
        <v>3.8495877428516776</v>
      </c>
      <c r="J249" s="199"/>
      <c r="K249" s="328"/>
      <c r="L249" s="328"/>
      <c r="M249" s="93">
        <f>+'Ark1'!U675</f>
        <v>28.548430493273553</v>
      </c>
      <c r="N249" s="199">
        <f t="shared" si="33"/>
        <v>-0.98662697799082366</v>
      </c>
      <c r="O249" s="199"/>
      <c r="P249" s="328"/>
      <c r="Q249" s="328"/>
      <c r="R249" s="338"/>
      <c r="S249" s="338"/>
      <c r="T249" s="1">
        <f>+'Ark1'!T675</f>
        <v>5.3004484304932706</v>
      </c>
      <c r="U249" s="328">
        <f t="shared" si="34"/>
        <v>-0.18231019019638506</v>
      </c>
      <c r="V249" s="93">
        <f>+'Ark1'!W675</f>
        <v>4.7085201793721971</v>
      </c>
      <c r="W249" s="97"/>
      <c r="X249" s="11">
        <f>+'Ark1'!X675</f>
        <v>95.964125560538108</v>
      </c>
      <c r="Y249" s="11">
        <f>+'Ark1'!Y675</f>
        <v>71.524663677130007</v>
      </c>
      <c r="Z249" s="11">
        <f>+'Ark1'!Z675</f>
        <v>21.076233183856498</v>
      </c>
      <c r="AA249" s="71"/>
      <c r="AB249" s="93">
        <f>+'Ark1'!AA675</f>
        <v>8.3637582876120131</v>
      </c>
      <c r="AC249" s="1">
        <f>+'Ark1'!AC675</f>
        <v>1.8103711622477952</v>
      </c>
      <c r="AD249" s="11">
        <f>+'Ark1'!AE675</f>
        <v>18.801854711369725</v>
      </c>
      <c r="AE249" s="93">
        <f t="shared" si="36"/>
        <v>1.1435897435897435</v>
      </c>
      <c r="AF249" s="45"/>
      <c r="AH249" s="57"/>
    </row>
    <row r="250" spans="1:34" ht="15.6">
      <c r="A250" s="45"/>
      <c r="B250">
        <f>+'Ark1'!C676</f>
        <v>2009</v>
      </c>
      <c r="C250">
        <f>+'Ark1'!L676</f>
        <v>6</v>
      </c>
      <c r="D250" s="3" t="str">
        <f t="shared" si="31"/>
        <v>O+</v>
      </c>
      <c r="E250">
        <f>+'Ark1'!Q676</f>
        <v>567</v>
      </c>
      <c r="F250">
        <f>+'Ark1'!R676</f>
        <v>636</v>
      </c>
      <c r="G250" s="199">
        <f>+'Ark1'!AG676</f>
        <v>8.1590763309813976</v>
      </c>
      <c r="H250" s="199">
        <f t="shared" si="32"/>
        <v>-1.703504235721752</v>
      </c>
      <c r="I250" s="199">
        <f>+'Ark1'!AH676</f>
        <v>6.0659290955799889</v>
      </c>
      <c r="J250" s="199"/>
      <c r="K250" s="328"/>
      <c r="L250" s="328"/>
      <c r="M250" s="93">
        <f>+'Ark1'!U676</f>
        <v>31.545911949685557</v>
      </c>
      <c r="N250" s="199">
        <f t="shared" si="33"/>
        <v>-1.0875035866892695</v>
      </c>
      <c r="O250" s="199"/>
      <c r="P250" s="328"/>
      <c r="Q250" s="328"/>
      <c r="R250" s="338"/>
      <c r="S250" s="338"/>
      <c r="T250" s="1">
        <f>+'Ark1'!T676</f>
        <v>5.9968553459119489</v>
      </c>
      <c r="U250" s="328">
        <f t="shared" si="34"/>
        <v>-0.30770692289199619</v>
      </c>
      <c r="V250" s="93">
        <f>+'Ark1'!W676</f>
        <v>8.6477987421383649</v>
      </c>
      <c r="W250" s="97"/>
      <c r="X250" s="11">
        <f>+'Ark1'!X676</f>
        <v>98.427672955974842</v>
      </c>
      <c r="Y250" s="11">
        <f>+'Ark1'!Y676</f>
        <v>82.232704402515708</v>
      </c>
      <c r="Z250" s="11">
        <f>+'Ark1'!Z676</f>
        <v>34.276729559748425</v>
      </c>
      <c r="AA250" s="71"/>
      <c r="AB250" s="93">
        <f>+'Ark1'!AA676</f>
        <v>8.5180662031532766</v>
      </c>
      <c r="AC250" s="1">
        <f>+'Ark1'!AC676</f>
        <v>1.8766999466529048</v>
      </c>
      <c r="AD250" s="11">
        <f>+'Ark1'!AE676</f>
        <v>31.237245642859609</v>
      </c>
      <c r="AE250" s="93">
        <f t="shared" si="36"/>
        <v>1.1216931216931216</v>
      </c>
      <c r="AF250" s="45"/>
      <c r="AH250" s="57"/>
    </row>
    <row r="251" spans="1:34" ht="15.6">
      <c r="A251" s="45"/>
      <c r="B251">
        <f>+'Ark1'!C677</f>
        <v>2009</v>
      </c>
      <c r="C251">
        <f>+'Ark1'!L677</f>
        <v>7</v>
      </c>
      <c r="D251" s="3" t="str">
        <f t="shared" si="31"/>
        <v>R-</v>
      </c>
      <c r="E251">
        <f>+'Ark1'!Q677</f>
        <v>745</v>
      </c>
      <c r="F251">
        <f>+'Ark1'!R677</f>
        <v>887</v>
      </c>
      <c r="G251" s="199">
        <f>+'Ark1'!AG677</f>
        <v>11.379089159717772</v>
      </c>
      <c r="H251" s="199">
        <f t="shared" si="32"/>
        <v>-0.84272769544458015</v>
      </c>
      <c r="I251" s="199">
        <f>+'Ark1'!AH677</f>
        <v>9.5112868451708241</v>
      </c>
      <c r="J251" s="199"/>
      <c r="K251" s="328"/>
      <c r="L251" s="328"/>
      <c r="M251" s="93">
        <f>+'Ark1'!U677</f>
        <v>35.466516347237814</v>
      </c>
      <c r="N251" s="199">
        <f t="shared" si="33"/>
        <v>-1.510498578135298</v>
      </c>
      <c r="O251" s="199"/>
      <c r="P251" s="328"/>
      <c r="Q251" s="328"/>
      <c r="R251" s="338"/>
      <c r="S251" s="338"/>
      <c r="T251" s="1">
        <f>+'Ark1'!T677</f>
        <v>6.6313416009019148</v>
      </c>
      <c r="U251" s="328">
        <f t="shared" si="34"/>
        <v>-0.18756387173490285</v>
      </c>
      <c r="V251" s="93">
        <f>+'Ark1'!W677</f>
        <v>13.979706877113868</v>
      </c>
      <c r="W251" s="97"/>
      <c r="X251" s="11">
        <f>+'Ark1'!X677</f>
        <v>98.759864712514101</v>
      </c>
      <c r="Y251" s="11">
        <f>+'Ark1'!Y677</f>
        <v>91.657271702367552</v>
      </c>
      <c r="Z251" s="11">
        <f>+'Ark1'!Z677</f>
        <v>51.634723788049619</v>
      </c>
      <c r="AA251" s="71"/>
      <c r="AB251" s="93">
        <f>+'Ark1'!AA677</f>
        <v>8.8310201662353993</v>
      </c>
      <c r="AC251" s="1">
        <f>+'Ark1'!AC677</f>
        <v>1.8617519429459579</v>
      </c>
      <c r="AD251" s="11">
        <f>+'Ark1'!AE677</f>
        <v>35.061645401194824</v>
      </c>
      <c r="AE251" s="93">
        <f t="shared" si="36"/>
        <v>1.1906040268456375</v>
      </c>
      <c r="AF251" s="45"/>
      <c r="AH251" s="57"/>
    </row>
    <row r="252" spans="1:34" ht="15.6">
      <c r="A252" s="45"/>
      <c r="B252">
        <f>+'Ark1'!C678</f>
        <v>2009</v>
      </c>
      <c r="C252">
        <f>+'Ark1'!L678</f>
        <v>8</v>
      </c>
      <c r="D252" s="3" t="str">
        <f t="shared" si="31"/>
        <v>R</v>
      </c>
      <c r="E252">
        <f>+'Ark1'!Q678</f>
        <v>1228</v>
      </c>
      <c r="F252">
        <f>+'Ark1'!R678</f>
        <v>1477</v>
      </c>
      <c r="G252" s="199">
        <f>+'Ark1'!AG678</f>
        <v>18.948043617703661</v>
      </c>
      <c r="H252" s="199">
        <f t="shared" si="32"/>
        <v>-1.3365240583269831</v>
      </c>
      <c r="I252" s="199">
        <f>+'Ark1'!AH678</f>
        <v>17.937653041263804</v>
      </c>
      <c r="J252" s="199"/>
      <c r="K252" s="328"/>
      <c r="L252" s="328"/>
      <c r="M252" s="93">
        <f>+'Ark1'!U678</f>
        <v>40.168720379146912</v>
      </c>
      <c r="N252" s="199">
        <f t="shared" si="33"/>
        <v>-1.2349366951936673</v>
      </c>
      <c r="O252" s="199"/>
      <c r="P252" s="328"/>
      <c r="Q252" s="328"/>
      <c r="R252" s="338"/>
      <c r="S252" s="338"/>
      <c r="T252" s="1">
        <f>+'Ark1'!T678</f>
        <v>7.4224779959377107</v>
      </c>
      <c r="U252" s="328">
        <f t="shared" si="34"/>
        <v>-0.20521984578890695</v>
      </c>
      <c r="V252" s="93">
        <f>+'Ark1'!W678</f>
        <v>25.32159783344617</v>
      </c>
      <c r="W252" s="97"/>
      <c r="X252" s="11">
        <f>+'Ark1'!X678</f>
        <v>99.864590385917424</v>
      </c>
      <c r="Y252" s="11">
        <f>+'Ark1'!Y678</f>
        <v>97.359512525389292</v>
      </c>
      <c r="Z252" s="11">
        <f>+'Ark1'!Z678</f>
        <v>72.308733920108352</v>
      </c>
      <c r="AA252" s="71"/>
      <c r="AB252" s="93">
        <f>+'Ark1'!AA678</f>
        <v>9.0329905720094814</v>
      </c>
      <c r="AC252" s="1">
        <f>+'Ark1'!AC678</f>
        <v>2.0382884961632994</v>
      </c>
      <c r="AD252" s="11">
        <f>+'Ark1'!AE678</f>
        <v>41.051334561814841</v>
      </c>
      <c r="AE252" s="93">
        <f t="shared" si="36"/>
        <v>1.2027687296416938</v>
      </c>
      <c r="AF252" s="45"/>
      <c r="AH252" s="57"/>
    </row>
    <row r="253" spans="1:34" ht="15.6">
      <c r="A253" s="45"/>
      <c r="B253">
        <f>+'Ark1'!C679</f>
        <v>2009</v>
      </c>
      <c r="C253">
        <f>+'Ark1'!L679</f>
        <v>9</v>
      </c>
      <c r="D253" s="3" t="str">
        <f t="shared" si="31"/>
        <v>R+</v>
      </c>
      <c r="E253">
        <f>+'Ark1'!Q679</f>
        <v>1188</v>
      </c>
      <c r="F253">
        <f>+'Ark1'!R679</f>
        <v>1431</v>
      </c>
      <c r="G253" s="199">
        <f>+'Ark1'!AG679</f>
        <v>18.357921744708143</v>
      </c>
      <c r="H253" s="199">
        <f t="shared" si="32"/>
        <v>0.95551386437249874</v>
      </c>
      <c r="I253" s="199">
        <f>+'Ark1'!AH679</f>
        <v>19.474815443460248</v>
      </c>
      <c r="J253" s="199"/>
      <c r="K253" s="328"/>
      <c r="L253" s="328"/>
      <c r="M253" s="93">
        <f>+'Ark1'!U679</f>
        <v>45.012858141160009</v>
      </c>
      <c r="N253" s="199">
        <f t="shared" si="33"/>
        <v>-0.75667365478683024</v>
      </c>
      <c r="O253" s="199"/>
      <c r="P253" s="328"/>
      <c r="Q253" s="328"/>
      <c r="R253" s="338"/>
      <c r="S253" s="338"/>
      <c r="T253" s="1">
        <f>+'Ark1'!T679</f>
        <v>7.9203354297693922</v>
      </c>
      <c r="U253" s="328">
        <f t="shared" si="34"/>
        <v>-0.19916142557652261</v>
      </c>
      <c r="V253" s="93">
        <f>+'Ark1'!W679</f>
        <v>35.569531795946887</v>
      </c>
      <c r="W253" s="97"/>
      <c r="X253" s="11">
        <f>+'Ark1'!X679</f>
        <v>99.930118798043367</v>
      </c>
      <c r="Y253" s="11">
        <f>+'Ark1'!Y679</f>
        <v>99.021663172606566</v>
      </c>
      <c r="Z253" s="11">
        <f>+'Ark1'!Z679</f>
        <v>87.631027253668762</v>
      </c>
      <c r="AA253" s="71"/>
      <c r="AB253" s="93">
        <f>+'Ark1'!AA679</f>
        <v>8.9926246435940556</v>
      </c>
      <c r="AC253" s="1">
        <f>+'Ark1'!AC679</f>
        <v>2.1093314090032127</v>
      </c>
      <c r="AD253" s="11">
        <f>+'Ark1'!AE679</f>
        <v>44.005844155744313</v>
      </c>
      <c r="AE253" s="93">
        <f t="shared" si="36"/>
        <v>1.2045454545454546</v>
      </c>
      <c r="AF253" s="45"/>
      <c r="AH253" s="57"/>
    </row>
    <row r="254" spans="1:34" ht="15.6">
      <c r="A254" s="45"/>
      <c r="B254">
        <f>+'Ark1'!C680</f>
        <v>2009</v>
      </c>
      <c r="C254">
        <f>+'Ark1'!L680</f>
        <v>10</v>
      </c>
      <c r="D254" s="3" t="str">
        <f t="shared" si="31"/>
        <v>U-</v>
      </c>
      <c r="E254">
        <f>+'Ark1'!Q680</f>
        <v>674</v>
      </c>
      <c r="F254">
        <f>+'Ark1'!R680</f>
        <v>748</v>
      </c>
      <c r="G254" s="199">
        <f>+'Ark1'!AG680</f>
        <v>9.5958948043617678</v>
      </c>
      <c r="H254" s="199">
        <f t="shared" si="32"/>
        <v>2.4452198682070785</v>
      </c>
      <c r="I254" s="199">
        <f>+'Ark1'!AH680</f>
        <v>11.189763457427199</v>
      </c>
      <c r="J254" s="199"/>
      <c r="K254" s="328"/>
      <c r="L254" s="328"/>
      <c r="M254" s="93">
        <f>+'Ark1'!U680</f>
        <v>49.479144385026736</v>
      </c>
      <c r="N254" s="199">
        <f t="shared" si="33"/>
        <v>1.008566153734165</v>
      </c>
      <c r="O254" s="199"/>
      <c r="P254" s="328"/>
      <c r="Q254" s="328"/>
      <c r="R254" s="338"/>
      <c r="S254" s="338"/>
      <c r="T254" s="1">
        <f>+'Ark1'!T680</f>
        <v>8.5454545454545432</v>
      </c>
      <c r="U254" s="328">
        <f t="shared" si="34"/>
        <v>2.8447742733456849E-2</v>
      </c>
      <c r="V254" s="93">
        <f>+'Ark1'!W680</f>
        <v>49.064171122994651</v>
      </c>
      <c r="W254" s="97"/>
      <c r="X254" s="11">
        <f>+'Ark1'!X680</f>
        <v>100</v>
      </c>
      <c r="Y254" s="11">
        <f>+'Ark1'!Y680</f>
        <v>100</v>
      </c>
      <c r="Z254" s="11">
        <f>+'Ark1'!Z680</f>
        <v>93.582887700534755</v>
      </c>
      <c r="AA254" s="71"/>
      <c r="AB254" s="93">
        <f>+'Ark1'!AA680</f>
        <v>9.2309157554945855</v>
      </c>
      <c r="AC254" s="1">
        <f>+'Ark1'!AC680</f>
        <v>2.2118587005130994</v>
      </c>
      <c r="AD254" s="11">
        <f>+'Ark1'!AE680</f>
        <v>53.38633922874439</v>
      </c>
      <c r="AE254" s="93">
        <f t="shared" si="36"/>
        <v>1.1097922848664687</v>
      </c>
      <c r="AF254" s="45"/>
      <c r="AH254" s="57"/>
    </row>
    <row r="255" spans="1:34" ht="15.6">
      <c r="A255" s="45"/>
      <c r="B255">
        <f>+'Ark1'!C681</f>
        <v>2009</v>
      </c>
      <c r="C255">
        <f>+'Ark1'!L681</f>
        <v>11</v>
      </c>
      <c r="D255" s="3" t="str">
        <f t="shared" si="31"/>
        <v>U</v>
      </c>
      <c r="E255">
        <f>+'Ark1'!Q681</f>
        <v>768</v>
      </c>
      <c r="F255">
        <f>+'Ark1'!R681</f>
        <v>885</v>
      </c>
      <c r="G255" s="199">
        <f>+'Ark1'!AG681</f>
        <v>11.353431686978835</v>
      </c>
      <c r="H255" s="199">
        <f t="shared" si="32"/>
        <v>1.7462323679954981</v>
      </c>
      <c r="I255" s="199">
        <f>+'Ark1'!AH681</f>
        <v>13.807916074960023</v>
      </c>
      <c r="J255" s="199"/>
      <c r="K255" s="328"/>
      <c r="L255" s="328"/>
      <c r="M255" s="93">
        <f>+'Ark1'!U681</f>
        <v>51.604519774011315</v>
      </c>
      <c r="N255" s="199">
        <f t="shared" si="33"/>
        <v>0.16274762211262583</v>
      </c>
      <c r="O255" s="199"/>
      <c r="P255" s="328"/>
      <c r="Q255" s="328"/>
      <c r="R255" s="338"/>
      <c r="S255" s="338"/>
      <c r="T255" s="1">
        <f>+'Ark1'!T681</f>
        <v>8.8011299435028256</v>
      </c>
      <c r="U255" s="328">
        <f t="shared" si="34"/>
        <v>-2.6718157762996242E-2</v>
      </c>
      <c r="V255" s="93">
        <f>+'Ark1'!W681</f>
        <v>53.559322033898312</v>
      </c>
      <c r="W255" s="97"/>
      <c r="X255" s="11">
        <f>+'Ark1'!X681</f>
        <v>100</v>
      </c>
      <c r="Y255" s="11">
        <f>+'Ark1'!Y681</f>
        <v>99.774011299435017</v>
      </c>
      <c r="Z255" s="11">
        <f>+'Ark1'!Z681</f>
        <v>96.158192090395488</v>
      </c>
      <c r="AA255" s="71"/>
      <c r="AB255" s="93">
        <f>+'Ark1'!AA681</f>
        <v>8.9956726521311019</v>
      </c>
      <c r="AC255" s="1">
        <f>+'Ark1'!AC681</f>
        <v>2.2825792899159247</v>
      </c>
      <c r="AD255" s="11">
        <f>+'Ark1'!AE681</f>
        <v>54.173971804735757</v>
      </c>
      <c r="AE255" s="93">
        <f t="shared" si="36"/>
        <v>1.15234375</v>
      </c>
      <c r="AF255" s="45"/>
      <c r="AH255" s="57"/>
    </row>
    <row r="256" spans="1:34" ht="15.6">
      <c r="A256" s="45"/>
      <c r="B256">
        <f>+'Ark1'!C682</f>
        <v>2009</v>
      </c>
      <c r="C256">
        <f>+'Ark1'!L682</f>
        <v>12</v>
      </c>
      <c r="D256" s="3" t="str">
        <f t="shared" si="31"/>
        <v>U+</v>
      </c>
      <c r="E256">
        <f>+'Ark1'!Q682</f>
        <v>459</v>
      </c>
      <c r="F256">
        <f>+'Ark1'!R682</f>
        <v>513</v>
      </c>
      <c r="G256" s="199">
        <f>+'Ark1'!AG682</f>
        <v>6.5811417575368818</v>
      </c>
      <c r="H256" s="199">
        <f t="shared" si="32"/>
        <v>1.7897031098413931</v>
      </c>
      <c r="I256" s="199">
        <f>+'Ark1'!AH682</f>
        <v>8.4008183767731932</v>
      </c>
      <c r="J256" s="199"/>
      <c r="K256" s="328"/>
      <c r="L256" s="328"/>
      <c r="M256" s="93">
        <f>+'Ark1'!U682</f>
        <v>54.163547758284594</v>
      </c>
      <c r="N256" s="199">
        <f t="shared" si="33"/>
        <v>-0.47655376455799825</v>
      </c>
      <c r="O256" s="199"/>
      <c r="P256" s="328"/>
      <c r="Q256" s="328"/>
      <c r="R256" s="338"/>
      <c r="S256" s="338"/>
      <c r="T256" s="1">
        <f>+'Ark1'!T682</f>
        <v>8.7426900584795302</v>
      </c>
      <c r="U256" s="328">
        <f t="shared" si="34"/>
        <v>-0.32076171817021404</v>
      </c>
      <c r="V256" s="93">
        <f>+'Ark1'!W682</f>
        <v>48.927875243664701</v>
      </c>
      <c r="W256" s="97"/>
      <c r="X256" s="11">
        <f>+'Ark1'!X682</f>
        <v>100</v>
      </c>
      <c r="Y256" s="11">
        <f>+'Ark1'!Y682</f>
        <v>100</v>
      </c>
      <c r="Z256" s="11">
        <f>+'Ark1'!Z682</f>
        <v>98.440545808966846</v>
      </c>
      <c r="AA256" s="71"/>
      <c r="AB256" s="93">
        <f>+'Ark1'!AA682</f>
        <v>8.5043674530198761</v>
      </c>
      <c r="AC256" s="1">
        <f>+'Ark1'!AC682</f>
        <v>2.1871657751774998</v>
      </c>
      <c r="AD256" s="11">
        <f>+'Ark1'!AE682</f>
        <v>51.312821888316883</v>
      </c>
      <c r="AE256" s="93">
        <f t="shared" si="36"/>
        <v>1.1176470588235294</v>
      </c>
      <c r="AF256" s="45"/>
      <c r="AH256" s="57"/>
    </row>
    <row r="257" spans="1:34" ht="15.6">
      <c r="A257" s="45"/>
      <c r="B257">
        <f>+'Ark1'!C683</f>
        <v>2009</v>
      </c>
      <c r="C257">
        <f>+'Ark1'!L683</f>
        <v>13</v>
      </c>
      <c r="D257" s="3" t="str">
        <f t="shared" ref="D257:D319" si="38">+D242</f>
        <v>E-</v>
      </c>
      <c r="E257">
        <f>+'Ark1'!Q683</f>
        <v>174</v>
      </c>
      <c r="F257">
        <f>+'Ark1'!R683</f>
        <v>200</v>
      </c>
      <c r="G257" s="199">
        <f>+'Ark1'!AG683</f>
        <v>2.5657472738935216</v>
      </c>
      <c r="H257" s="199">
        <f t="shared" si="32"/>
        <v>0.5835023511159465</v>
      </c>
      <c r="I257" s="199">
        <f>+'Ark1'!AH683</f>
        <v>3.361972086059565</v>
      </c>
      <c r="J257" s="199"/>
      <c r="K257" s="328"/>
      <c r="L257" s="328"/>
      <c r="M257" s="93">
        <f>+'Ark1'!U683</f>
        <v>55.59899999999999</v>
      </c>
      <c r="N257" s="199">
        <f t="shared" si="33"/>
        <v>0.57261963190184417</v>
      </c>
      <c r="O257" s="199"/>
      <c r="P257" s="328"/>
      <c r="Q257" s="328"/>
      <c r="R257" s="338"/>
      <c r="S257" s="338"/>
      <c r="T257" s="1">
        <f>+'Ark1'!T683</f>
        <v>8.6449999999999978</v>
      </c>
      <c r="U257" s="328">
        <f t="shared" si="34"/>
        <v>3.7638036809811481E-2</v>
      </c>
      <c r="V257" s="93">
        <f>+'Ark1'!W683</f>
        <v>48</v>
      </c>
      <c r="W257" s="97"/>
      <c r="X257" s="11">
        <f>+'Ark1'!X683</f>
        <v>100</v>
      </c>
      <c r="Y257" s="11">
        <f>+'Ark1'!Y683</f>
        <v>100</v>
      </c>
      <c r="Z257" s="11">
        <f>+'Ark1'!Z683</f>
        <v>98.5</v>
      </c>
      <c r="AA257" s="71"/>
      <c r="AB257" s="93">
        <f>+'Ark1'!AA683</f>
        <v>8.0127897139511983</v>
      </c>
      <c r="AC257" s="1">
        <f>+'Ark1'!AC683</f>
        <v>2.3041213075704152</v>
      </c>
      <c r="AD257" s="11">
        <f>+'Ark1'!AE683</f>
        <v>42.462671276360886</v>
      </c>
      <c r="AE257" s="93">
        <f t="shared" si="36"/>
        <v>1.1494252873563218</v>
      </c>
      <c r="AF257" s="45"/>
      <c r="AH257" s="57"/>
    </row>
    <row r="258" spans="1:34" ht="15.6">
      <c r="A258" s="45"/>
      <c r="B258">
        <f>+'Ark1'!C684</f>
        <v>2009</v>
      </c>
      <c r="C258">
        <f>+'Ark1'!L684</f>
        <v>14</v>
      </c>
      <c r="D258" s="3" t="str">
        <f t="shared" si="38"/>
        <v>E</v>
      </c>
      <c r="E258">
        <f>+'Ark1'!Q684</f>
        <v>147</v>
      </c>
      <c r="F258">
        <f>+'Ark1'!R684</f>
        <v>167</v>
      </c>
      <c r="G258" s="199">
        <f>+'Ark1'!AG684</f>
        <v>2.1423989737010904</v>
      </c>
      <c r="H258" s="199">
        <f t="shared" si="32"/>
        <v>0.79252666432495067</v>
      </c>
      <c r="I258" s="199">
        <f>+'Ark1'!AH684</f>
        <v>2.9186191600179341</v>
      </c>
      <c r="J258" s="199"/>
      <c r="K258" s="328"/>
      <c r="L258" s="328"/>
      <c r="M258" s="93">
        <f>+'Ark1'!U684</f>
        <v>57.804790419161677</v>
      </c>
      <c r="N258" s="199">
        <f t="shared" si="33"/>
        <v>-0.68710147273020539</v>
      </c>
      <c r="O258" s="199"/>
      <c r="P258" s="328"/>
      <c r="Q258" s="328"/>
      <c r="R258" s="338"/>
      <c r="S258" s="338"/>
      <c r="T258" s="1">
        <f>+'Ark1'!T684</f>
        <v>8.9041916167664681</v>
      </c>
      <c r="U258" s="328">
        <f t="shared" si="34"/>
        <v>-0.48319577062092023</v>
      </c>
      <c r="V258" s="93">
        <f>+'Ark1'!W684</f>
        <v>52.694610778443113</v>
      </c>
      <c r="W258" s="97"/>
      <c r="X258" s="11">
        <f>+'Ark1'!X684</f>
        <v>100</v>
      </c>
      <c r="Y258" s="11">
        <f>+'Ark1'!Y684</f>
        <v>100</v>
      </c>
      <c r="Z258" s="11">
        <f>+'Ark1'!Z684</f>
        <v>99.401197604790482</v>
      </c>
      <c r="AA258" s="71"/>
      <c r="AB258" s="93">
        <f>+'Ark1'!AA684</f>
        <v>8.2058239022148047</v>
      </c>
      <c r="AC258" s="1">
        <f>+'Ark1'!AC684</f>
        <v>2.4719589868652969</v>
      </c>
      <c r="AD258" s="11">
        <f>+'Ark1'!AE684</f>
        <v>49.053115008156162</v>
      </c>
      <c r="AE258" s="93">
        <f t="shared" si="36"/>
        <v>1.1360544217687074</v>
      </c>
      <c r="AF258" s="45"/>
      <c r="AH258" s="57"/>
    </row>
    <row r="259" spans="1:34" ht="15.6">
      <c r="A259" s="45"/>
      <c r="B259">
        <f>+'Ark1'!C685</f>
        <v>2009</v>
      </c>
      <c r="C259">
        <f>+'Ark1'!L685</f>
        <v>15</v>
      </c>
      <c r="D259" s="3" t="str">
        <f t="shared" si="38"/>
        <v>E+</v>
      </c>
      <c r="E259">
        <f>+'Ark1'!Q685</f>
        <v>38</v>
      </c>
      <c r="F259">
        <f>+'Ark1'!R685</f>
        <v>42</v>
      </c>
      <c r="G259" s="199">
        <f>+'Ark1'!AG685</f>
        <v>0.53880692751763948</v>
      </c>
      <c r="H259" s="199">
        <f t="shared" si="32"/>
        <v>-0.16653175666088449</v>
      </c>
      <c r="I259" s="199">
        <f>+'Ark1'!AH685</f>
        <v>0.799510691233288</v>
      </c>
      <c r="J259" s="199"/>
      <c r="K259" s="328"/>
      <c r="L259" s="328"/>
      <c r="M259" s="93">
        <f>+'Ark1'!U685</f>
        <v>62.961904761904741</v>
      </c>
      <c r="N259" s="199">
        <f t="shared" si="33"/>
        <v>5.1946633825944204</v>
      </c>
      <c r="O259" s="199"/>
      <c r="P259" s="328"/>
      <c r="Q259" s="328"/>
      <c r="R259" s="338"/>
      <c r="S259" s="338"/>
      <c r="T259" s="1">
        <f>+'Ark1'!T685</f>
        <v>9.0476190476190439</v>
      </c>
      <c r="U259" s="328">
        <f t="shared" si="34"/>
        <v>0.51313628899835351</v>
      </c>
      <c r="V259" s="93">
        <f>+'Ark1'!W685</f>
        <v>54.761904761904759</v>
      </c>
      <c r="W259" s="97"/>
      <c r="X259" s="11">
        <f>+'Ark1'!X685</f>
        <v>100</v>
      </c>
      <c r="Y259" s="11">
        <f>+'Ark1'!Y685</f>
        <v>100</v>
      </c>
      <c r="Z259" s="11">
        <f>+'Ark1'!Z685</f>
        <v>100</v>
      </c>
      <c r="AA259" s="71"/>
      <c r="AB259" s="93">
        <f>+'Ark1'!AA685</f>
        <v>6.4578469204587288</v>
      </c>
      <c r="AC259" s="1">
        <f>+'Ark1'!AC685</f>
        <v>2.3294428206923832</v>
      </c>
      <c r="AD259" s="11">
        <f>+'Ark1'!AE685</f>
        <v>59.301681069724864</v>
      </c>
      <c r="AE259" s="93">
        <f t="shared" si="36"/>
        <v>1.1052631578947369</v>
      </c>
      <c r="AF259" s="45"/>
      <c r="AH259" s="57"/>
    </row>
    <row r="260" spans="1:34" ht="15.6">
      <c r="A260" s="45"/>
      <c r="B260" s="52">
        <f>+'Ark1'!C686</f>
        <v>2008</v>
      </c>
      <c r="C260" s="52">
        <f>+'Ark1'!L686</f>
        <v>1</v>
      </c>
      <c r="D260" s="65" t="s">
        <v>28</v>
      </c>
      <c r="E260" s="52">
        <f>+'Ark1'!Q686</f>
        <v>12</v>
      </c>
      <c r="F260" s="52">
        <f>+'Ark1'!R686</f>
        <v>14</v>
      </c>
      <c r="G260" s="181">
        <f>+'Ark1'!AG686</f>
        <v>0.17025416514654015</v>
      </c>
      <c r="H260" s="181">
        <f t="shared" si="32"/>
        <v>-1.9667333967159473E-2</v>
      </c>
      <c r="I260" s="181">
        <f>+'Ark1'!AH686</f>
        <v>9.1904653610891701E-2</v>
      </c>
      <c r="J260" s="181"/>
      <c r="K260" s="329"/>
      <c r="L260" s="329"/>
      <c r="M260" s="159">
        <f>+'Ark1'!U686</f>
        <v>22.400000000000006</v>
      </c>
      <c r="N260" s="181">
        <f t="shared" si="33"/>
        <v>1.6933333333333351</v>
      </c>
      <c r="O260" s="181"/>
      <c r="P260" s="329"/>
      <c r="Q260" s="329"/>
      <c r="R260" s="339"/>
      <c r="S260" s="339"/>
      <c r="T260" s="54">
        <f>+'Ark1'!T686</f>
        <v>2.2142857142857153</v>
      </c>
      <c r="U260" s="329">
        <f t="shared" si="34"/>
        <v>0.34761904761904816</v>
      </c>
      <c r="V260" s="159">
        <f>+'Ark1'!W686</f>
        <v>0</v>
      </c>
      <c r="W260" s="97"/>
      <c r="X260" s="74">
        <f>+'Ark1'!X686</f>
        <v>78.571428571428555</v>
      </c>
      <c r="Y260" s="74">
        <f>+'Ark1'!Y686</f>
        <v>50</v>
      </c>
      <c r="Z260" s="74">
        <f>+'Ark1'!Z686</f>
        <v>0</v>
      </c>
      <c r="AA260" s="71"/>
      <c r="AB260" s="159">
        <f>+'Ark1'!AA686</f>
        <v>7.2787361540311348</v>
      </c>
      <c r="AC260" s="54">
        <f>+'Ark1'!AC686</f>
        <v>1.1450871101343849</v>
      </c>
      <c r="AD260" s="74">
        <f>+'Ark1'!AE686</f>
        <v>66.931182084701746</v>
      </c>
      <c r="AE260" s="159">
        <f t="shared" si="36"/>
        <v>1.1666666666666667</v>
      </c>
      <c r="AF260" s="45"/>
      <c r="AH260" s="57"/>
    </row>
    <row r="261" spans="1:34" ht="15.6">
      <c r="A261" s="45"/>
      <c r="B261" s="52">
        <f>+'Ark1'!C687</f>
        <v>2008</v>
      </c>
      <c r="C261" s="52">
        <f>+'Ark1'!L687</f>
        <v>2</v>
      </c>
      <c r="D261" s="65" t="s">
        <v>29</v>
      </c>
      <c r="E261" s="52">
        <f>+'Ark1'!Q687</f>
        <v>54</v>
      </c>
      <c r="F261" s="52">
        <f>+'Ark1'!R687</f>
        <v>64</v>
      </c>
      <c r="G261" s="181">
        <f>+'Ark1'!AG687</f>
        <v>0.77830475495561247</v>
      </c>
      <c r="H261" s="181">
        <f t="shared" si="32"/>
        <v>0.10724879142054033</v>
      </c>
      <c r="I261" s="181">
        <f>+'Ark1'!AH687</f>
        <v>0.42643642050130226</v>
      </c>
      <c r="J261" s="181"/>
      <c r="K261" s="329"/>
      <c r="L261" s="329"/>
      <c r="M261" s="159">
        <f>+'Ark1'!U687</f>
        <v>22.735937499999995</v>
      </c>
      <c r="N261" s="181">
        <f t="shared" si="33"/>
        <v>-0.15651533018868236</v>
      </c>
      <c r="O261" s="181"/>
      <c r="P261" s="329"/>
      <c r="Q261" s="329"/>
      <c r="R261" s="339"/>
      <c r="S261" s="339"/>
      <c r="T261" s="54">
        <f>+'Ark1'!T687</f>
        <v>2.96875</v>
      </c>
      <c r="U261" s="329">
        <f t="shared" si="34"/>
        <v>-0.14445754716981218</v>
      </c>
      <c r="V261" s="159">
        <f>+'Ark1'!W687</f>
        <v>0</v>
      </c>
      <c r="W261" s="97"/>
      <c r="X261" s="74">
        <f>+'Ark1'!X687</f>
        <v>73.4375</v>
      </c>
      <c r="Y261" s="74">
        <f>+'Ark1'!Y687</f>
        <v>48.4375</v>
      </c>
      <c r="Z261" s="74">
        <f>+'Ark1'!Z687</f>
        <v>4.6875</v>
      </c>
      <c r="AA261" s="71"/>
      <c r="AB261" s="159">
        <f>+'Ark1'!AA687</f>
        <v>7.383604454878002</v>
      </c>
      <c r="AC261" s="54">
        <f>+'Ark1'!AC687</f>
        <v>1.0748364701199902</v>
      </c>
      <c r="AD261" s="74">
        <f>+'Ark1'!AE687</f>
        <v>64.51316891008095</v>
      </c>
      <c r="AE261" s="159">
        <f t="shared" si="36"/>
        <v>1.1851851851851851</v>
      </c>
      <c r="AF261" s="45"/>
      <c r="AH261" s="57"/>
    </row>
    <row r="262" spans="1:34" ht="15.6">
      <c r="A262" s="45"/>
      <c r="B262" s="52">
        <f>+'Ark1'!C688</f>
        <v>2008</v>
      </c>
      <c r="C262" s="52">
        <f>+'Ark1'!L688</f>
        <v>3</v>
      </c>
      <c r="D262" s="65" t="s">
        <v>30</v>
      </c>
      <c r="E262" s="52">
        <f>+'Ark1'!Q688</f>
        <v>114</v>
      </c>
      <c r="F262" s="52">
        <f>+'Ark1'!R688</f>
        <v>122</v>
      </c>
      <c r="G262" s="181">
        <f>+'Ark1'!AG688</f>
        <v>1.4836434391341355</v>
      </c>
      <c r="H262" s="181">
        <f t="shared" si="32"/>
        <v>-2.3067120501215399E-2</v>
      </c>
      <c r="I262" s="181">
        <f>+'Ark1'!AH688</f>
        <v>0.87696264497841891</v>
      </c>
      <c r="J262" s="181"/>
      <c r="K262" s="329"/>
      <c r="L262" s="329"/>
      <c r="M262" s="159">
        <f>+'Ark1'!U688</f>
        <v>24.527868852459015</v>
      </c>
      <c r="N262" s="181">
        <f t="shared" si="33"/>
        <v>-0.60070257611242539</v>
      </c>
      <c r="O262" s="181"/>
      <c r="P262" s="329"/>
      <c r="Q262" s="329"/>
      <c r="R262" s="339"/>
      <c r="S262" s="339"/>
      <c r="T262" s="54">
        <f>+'Ark1'!T688</f>
        <v>3.6065573770491799</v>
      </c>
      <c r="U262" s="329">
        <f t="shared" si="34"/>
        <v>1.8322082931532702E-2</v>
      </c>
      <c r="V262" s="159">
        <f>+'Ark1'!W688</f>
        <v>-0.81967213114754112</v>
      </c>
      <c r="W262" s="97"/>
      <c r="X262" s="74">
        <f>+'Ark1'!X688</f>
        <v>88.524590163934377</v>
      </c>
      <c r="Y262" s="74">
        <f>+'Ark1'!Y688</f>
        <v>50.819672131147534</v>
      </c>
      <c r="Z262" s="74">
        <f>+'Ark1'!Z688</f>
        <v>9.8360655737704921</v>
      </c>
      <c r="AA262" s="71"/>
      <c r="AB262" s="159">
        <f>+'Ark1'!AA688</f>
        <v>7.6754907174259692</v>
      </c>
      <c r="AC262" s="54">
        <f>+'Ark1'!AC688</f>
        <v>1.0906260576052382</v>
      </c>
      <c r="AD262" s="74">
        <f>+'Ark1'!AE688</f>
        <v>45.495935362276953</v>
      </c>
      <c r="AE262" s="159">
        <f t="shared" si="36"/>
        <v>1.0701754385964912</v>
      </c>
      <c r="AF262" s="45"/>
      <c r="AH262" s="57"/>
    </row>
    <row r="263" spans="1:34" ht="15.6">
      <c r="A263" s="45"/>
      <c r="B263" s="52">
        <f>+'Ark1'!C689</f>
        <v>2008</v>
      </c>
      <c r="C263" s="52">
        <f>+'Ark1'!L689</f>
        <v>4</v>
      </c>
      <c r="D263" s="65" t="s">
        <v>31</v>
      </c>
      <c r="E263" s="52">
        <f>+'Ark1'!Q689</f>
        <v>279</v>
      </c>
      <c r="F263" s="52">
        <f>+'Ark1'!R689</f>
        <v>308</v>
      </c>
      <c r="G263" s="181">
        <f>+'Ark1'!AG689</f>
        <v>3.745591633223885</v>
      </c>
      <c r="H263" s="181">
        <f t="shared" si="32"/>
        <v>-6.5499782324355049E-2</v>
      </c>
      <c r="I263" s="181">
        <f>+'Ark1'!AH689</f>
        <v>2.4149295827481838</v>
      </c>
      <c r="J263" s="181"/>
      <c r="K263" s="329"/>
      <c r="L263" s="329"/>
      <c r="M263" s="159">
        <f>+'Ark1'!U689</f>
        <v>26.75422077922078</v>
      </c>
      <c r="N263" s="181">
        <f t="shared" si="33"/>
        <v>-1.5105632739353609</v>
      </c>
      <c r="O263" s="181"/>
      <c r="P263" s="329"/>
      <c r="Q263" s="329"/>
      <c r="R263" s="339"/>
      <c r="S263" s="339"/>
      <c r="T263" s="54">
        <f>+'Ark1'!T689</f>
        <v>4.5519480519480515</v>
      </c>
      <c r="U263" s="329">
        <f t="shared" si="34"/>
        <v>-0.17894895801872579</v>
      </c>
      <c r="V263" s="159">
        <f>+'Ark1'!W689</f>
        <v>0.32467532467532462</v>
      </c>
      <c r="W263" s="97"/>
      <c r="X263" s="74">
        <f>+'Ark1'!X689</f>
        <v>90.909090909090892</v>
      </c>
      <c r="Y263" s="74">
        <f>+'Ark1'!Y689</f>
        <v>64.610389610389603</v>
      </c>
      <c r="Z263" s="74">
        <f>+'Ark1'!Z689</f>
        <v>17.532467532467535</v>
      </c>
      <c r="AA263" s="71"/>
      <c r="AB263" s="159">
        <f>+'Ark1'!AA689</f>
        <v>7.816529379185619</v>
      </c>
      <c r="AC263" s="54">
        <f>+'Ark1'!AC689</f>
        <v>1.4439403511091251</v>
      </c>
      <c r="AD263" s="74">
        <f>+'Ark1'!AE689</f>
        <v>7.3838399000214077</v>
      </c>
      <c r="AE263" s="159">
        <f t="shared" si="36"/>
        <v>1.1039426523297491</v>
      </c>
      <c r="AF263" s="45"/>
      <c r="AH263" s="57"/>
    </row>
    <row r="264" spans="1:34" ht="15.6">
      <c r="A264" s="45"/>
      <c r="B264" s="52">
        <f>+'Ark1'!C690</f>
        <v>2008</v>
      </c>
      <c r="C264" s="52">
        <f>+'Ark1'!L690</f>
        <v>5</v>
      </c>
      <c r="D264" s="65" t="s">
        <v>401</v>
      </c>
      <c r="E264" s="52">
        <f>+'Ark1'!Q690</f>
        <v>586</v>
      </c>
      <c r="F264" s="52">
        <f>+'Ark1'!R690</f>
        <v>696</v>
      </c>
      <c r="G264" s="181">
        <f>+'Ark1'!AG690</f>
        <v>8.4640642101422845</v>
      </c>
      <c r="H264" s="181">
        <f t="shared" si="32"/>
        <v>1.0571257447079967</v>
      </c>
      <c r="I264" s="181">
        <f>+'Ark1'!AH690</f>
        <v>6.0243265991292523</v>
      </c>
      <c r="J264" s="181"/>
      <c r="K264" s="329"/>
      <c r="L264" s="329"/>
      <c r="M264" s="159">
        <f>+'Ark1'!U690</f>
        <v>29.535057471264377</v>
      </c>
      <c r="N264" s="181">
        <f t="shared" si="33"/>
        <v>-0.77759210138519208</v>
      </c>
      <c r="O264" s="181"/>
      <c r="P264" s="329"/>
      <c r="Q264" s="329"/>
      <c r="R264" s="339"/>
      <c r="S264" s="339"/>
      <c r="T264" s="54">
        <f>+'Ark1'!T690</f>
        <v>5.4827586206896557</v>
      </c>
      <c r="U264" s="329">
        <f t="shared" si="34"/>
        <v>-0.15826702033598394</v>
      </c>
      <c r="V264" s="159">
        <f>+'Ark1'!W690</f>
        <v>4.4540229885057459</v>
      </c>
      <c r="W264" s="97"/>
      <c r="X264" s="74">
        <f>+'Ark1'!X690</f>
        <v>96.695402298850595</v>
      </c>
      <c r="Y264" s="74">
        <f>+'Ark1'!Y690</f>
        <v>73.41954022988503</v>
      </c>
      <c r="Z264" s="74">
        <f>+'Ark1'!Z690</f>
        <v>27.298850574712649</v>
      </c>
      <c r="AA264" s="71"/>
      <c r="AB264" s="159">
        <f>+'Ark1'!AA690</f>
        <v>8.5777449108327772</v>
      </c>
      <c r="AC264" s="54">
        <f>+'Ark1'!AC690</f>
        <v>1.7460106842605878</v>
      </c>
      <c r="AD264" s="74">
        <f>+'Ark1'!AE690</f>
        <v>19.120724058667019</v>
      </c>
      <c r="AE264" s="159">
        <f t="shared" si="36"/>
        <v>1.1877133105802047</v>
      </c>
      <c r="AF264" s="45"/>
      <c r="AH264" s="57"/>
    </row>
    <row r="265" spans="1:34" ht="15.6">
      <c r="A265" s="45"/>
      <c r="B265" s="52">
        <f>+'Ark1'!C691</f>
        <v>2008</v>
      </c>
      <c r="C265" s="52">
        <f>+'Ark1'!L691</f>
        <v>6</v>
      </c>
      <c r="D265" s="65" t="s">
        <v>32</v>
      </c>
      <c r="E265" s="52">
        <f>+'Ark1'!Q691</f>
        <v>719</v>
      </c>
      <c r="F265" s="52">
        <f>+'Ark1'!R691</f>
        <v>811</v>
      </c>
      <c r="G265" s="181">
        <f>+'Ark1'!AG691</f>
        <v>9.8625805667031496</v>
      </c>
      <c r="H265" s="181">
        <f t="shared" si="32"/>
        <v>-1.3048035811823944</v>
      </c>
      <c r="I265" s="181">
        <f>+'Ark1'!AH691</f>
        <v>7.7561256092786142</v>
      </c>
      <c r="J265" s="181"/>
      <c r="K265" s="329"/>
      <c r="L265" s="329"/>
      <c r="M265" s="159">
        <f>+'Ark1'!U691</f>
        <v>32.633415536374827</v>
      </c>
      <c r="N265" s="181">
        <f t="shared" si="33"/>
        <v>-1.4826842368677831</v>
      </c>
      <c r="O265" s="181"/>
      <c r="P265" s="329"/>
      <c r="Q265" s="329"/>
      <c r="R265" s="339"/>
      <c r="S265" s="339"/>
      <c r="T265" s="54">
        <f>+'Ark1'!T691</f>
        <v>6.3045622688039451</v>
      </c>
      <c r="U265" s="329">
        <f t="shared" si="34"/>
        <v>-0.17502956793074897</v>
      </c>
      <c r="V265" s="159">
        <f>+'Ark1'!W691</f>
        <v>10.850801479654749</v>
      </c>
      <c r="W265" s="97"/>
      <c r="X265" s="74">
        <f>+'Ark1'!X691</f>
        <v>99.383477188655988</v>
      </c>
      <c r="Y265" s="74">
        <f>+'Ark1'!Y691</f>
        <v>86.18988902589399</v>
      </c>
      <c r="Z265" s="74">
        <f>+'Ark1'!Z691</f>
        <v>36.991368680641173</v>
      </c>
      <c r="AA265" s="71"/>
      <c r="AB265" s="159">
        <f>+'Ark1'!AA691</f>
        <v>8.341300424578673</v>
      </c>
      <c r="AC265" s="54">
        <f>+'Ark1'!AC691</f>
        <v>1.9155323070212631</v>
      </c>
      <c r="AD265" s="74">
        <f>+'Ark1'!AE691</f>
        <v>25.794098154568072</v>
      </c>
      <c r="AE265" s="159">
        <f t="shared" si="36"/>
        <v>1.1279554937413074</v>
      </c>
      <c r="AF265" s="45"/>
      <c r="AH265" s="57"/>
    </row>
    <row r="266" spans="1:34" ht="15.6">
      <c r="A266" s="45"/>
      <c r="B266" s="52">
        <f>+'Ark1'!C692</f>
        <v>2008</v>
      </c>
      <c r="C266" s="52">
        <f>+'Ark1'!L692</f>
        <v>7</v>
      </c>
      <c r="D266" s="65" t="s">
        <v>33</v>
      </c>
      <c r="E266" s="52">
        <f>+'Ark1'!Q692</f>
        <v>901</v>
      </c>
      <c r="F266" s="52">
        <f>+'Ark1'!R692</f>
        <v>1005</v>
      </c>
      <c r="G266" s="181">
        <f>+'Ark1'!AG692</f>
        <v>12.221816855162352</v>
      </c>
      <c r="H266" s="181">
        <f t="shared" si="32"/>
        <v>9.2163778434068533E-2</v>
      </c>
      <c r="I266" s="181">
        <f>+'Ark1'!AH692</f>
        <v>10.890789371883262</v>
      </c>
      <c r="J266" s="181"/>
      <c r="K266" s="329"/>
      <c r="L266" s="329"/>
      <c r="M266" s="159">
        <f>+'Ark1'!U692</f>
        <v>36.977014925373112</v>
      </c>
      <c r="N266" s="181">
        <f t="shared" si="33"/>
        <v>-0.71035459445985083</v>
      </c>
      <c r="O266" s="181"/>
      <c r="P266" s="329"/>
      <c r="Q266" s="329"/>
      <c r="R266" s="339"/>
      <c r="S266" s="339"/>
      <c r="T266" s="54">
        <f>+'Ark1'!T692</f>
        <v>6.8189054726368177</v>
      </c>
      <c r="U266" s="329">
        <f t="shared" si="34"/>
        <v>-0.29591707433603975</v>
      </c>
      <c r="V266" s="159">
        <f>+'Ark1'!W692</f>
        <v>15.223880597014924</v>
      </c>
      <c r="W266" s="97"/>
      <c r="X266" s="74">
        <f>+'Ark1'!X692</f>
        <v>99.701492537313442</v>
      </c>
      <c r="Y266" s="74">
        <f>+'Ark1'!Y692</f>
        <v>94.029850746268622</v>
      </c>
      <c r="Z266" s="74">
        <f>+'Ark1'!Z692</f>
        <v>58.109452736318403</v>
      </c>
      <c r="AA266" s="71"/>
      <c r="AB266" s="159">
        <f>+'Ark1'!AA692</f>
        <v>8.8468978201164514</v>
      </c>
      <c r="AC266" s="54">
        <f>+'Ark1'!AC692</f>
        <v>1.9200541026840188</v>
      </c>
      <c r="AD266" s="74">
        <f>+'Ark1'!AE692</f>
        <v>31.94582239623379</v>
      </c>
      <c r="AE266" s="159">
        <f t="shared" si="36"/>
        <v>1.1154273029966704</v>
      </c>
      <c r="AF266" s="45"/>
      <c r="AH266" s="57"/>
    </row>
    <row r="267" spans="1:34" ht="15.6">
      <c r="A267" s="45"/>
      <c r="B267" s="52">
        <f>+'Ark1'!C693</f>
        <v>2008</v>
      </c>
      <c r="C267" s="52">
        <f>+'Ark1'!L693</f>
        <v>8</v>
      </c>
      <c r="D267" s="65" t="s">
        <v>34</v>
      </c>
      <c r="E267" s="52">
        <f>+'Ark1'!Q693</f>
        <v>1432</v>
      </c>
      <c r="F267" s="52">
        <f>+'Ark1'!R693</f>
        <v>1668</v>
      </c>
      <c r="G267" s="181">
        <f>+'Ark1'!AG693</f>
        <v>20.284567676030644</v>
      </c>
      <c r="H267" s="181">
        <f t="shared" si="32"/>
        <v>-0.17630849515193248</v>
      </c>
      <c r="I267" s="181">
        <f>+'Ark1'!AH693</f>
        <v>20.239333081689651</v>
      </c>
      <c r="J267" s="181"/>
      <c r="K267" s="329"/>
      <c r="L267" s="329"/>
      <c r="M267" s="159">
        <f>+'Ark1'!U693</f>
        <v>41.403657074340579</v>
      </c>
      <c r="N267" s="181">
        <f t="shared" si="33"/>
        <v>-0.72233302466931093</v>
      </c>
      <c r="O267" s="181"/>
      <c r="P267" s="329"/>
      <c r="Q267" s="329"/>
      <c r="R267" s="339"/>
      <c r="S267" s="339"/>
      <c r="T267" s="54">
        <f>+'Ark1'!T693</f>
        <v>7.6276978417266177</v>
      </c>
      <c r="U267" s="329">
        <f t="shared" si="34"/>
        <v>-0.30794572262981745</v>
      </c>
      <c r="V267" s="159">
        <f>+'Ark1'!W693</f>
        <v>29.196642685851319</v>
      </c>
      <c r="W267" s="97"/>
      <c r="X267" s="74">
        <f>+'Ark1'!X693</f>
        <v>100</v>
      </c>
      <c r="Y267" s="74">
        <f>+'Ark1'!Y693</f>
        <v>98.681055155875328</v>
      </c>
      <c r="Z267" s="74">
        <f>+'Ark1'!Z693</f>
        <v>76.738609112709824</v>
      </c>
      <c r="AA267" s="71"/>
      <c r="AB267" s="159">
        <f>+'Ark1'!AA693</f>
        <v>8.6169047677736952</v>
      </c>
      <c r="AC267" s="54">
        <f>+'Ark1'!AC693</f>
        <v>2.027952204494075</v>
      </c>
      <c r="AD267" s="74">
        <f>+'Ark1'!AE693</f>
        <v>40.488101251902577</v>
      </c>
      <c r="AE267" s="159">
        <f t="shared" si="36"/>
        <v>1.1648044692737429</v>
      </c>
      <c r="AF267" s="45"/>
      <c r="AH267" s="57"/>
    </row>
    <row r="268" spans="1:34" ht="15.6">
      <c r="A268" s="45"/>
      <c r="B268" s="52">
        <f>+'Ark1'!C694</f>
        <v>2008</v>
      </c>
      <c r="C268" s="52">
        <f>+'Ark1'!L694</f>
        <v>9</v>
      </c>
      <c r="D268" s="65" t="s">
        <v>35</v>
      </c>
      <c r="E268" s="52">
        <f>+'Ark1'!Q694</f>
        <v>1248</v>
      </c>
      <c r="F268" s="52">
        <f>+'Ark1'!R694</f>
        <v>1431</v>
      </c>
      <c r="G268" s="181">
        <f>+'Ark1'!AG694</f>
        <v>17.402407880335645</v>
      </c>
      <c r="H268" s="181">
        <f t="shared" si="32"/>
        <v>1.8259994794998846E-2</v>
      </c>
      <c r="I268" s="181">
        <f>+'Ark1'!AH694</f>
        <v>19.194533079814018</v>
      </c>
      <c r="J268" s="181"/>
      <c r="K268" s="329"/>
      <c r="L268" s="329"/>
      <c r="M268" s="159">
        <f>+'Ark1'!U694</f>
        <v>45.76953179594684</v>
      </c>
      <c r="N268" s="181">
        <f t="shared" si="33"/>
        <v>-0.83476536355791353</v>
      </c>
      <c r="O268" s="181"/>
      <c r="P268" s="329"/>
      <c r="Q268" s="329"/>
      <c r="R268" s="339"/>
      <c r="S268" s="339"/>
      <c r="T268" s="54">
        <f>+'Ark1'!T694</f>
        <v>8.1194968553459148</v>
      </c>
      <c r="U268" s="329">
        <f t="shared" si="34"/>
        <v>-0.51488042069195927</v>
      </c>
      <c r="V268" s="159">
        <f>+'Ark1'!W694</f>
        <v>38.294898672257155</v>
      </c>
      <c r="W268" s="97"/>
      <c r="X268" s="74">
        <f>+'Ark1'!X694</f>
        <v>100</v>
      </c>
      <c r="Y268" s="74">
        <f>+'Ark1'!Y694</f>
        <v>99.65059399021662</v>
      </c>
      <c r="Z268" s="74">
        <f>+'Ark1'!Z694</f>
        <v>86.512928022362004</v>
      </c>
      <c r="AA268" s="71"/>
      <c r="AB268" s="159">
        <f>+'Ark1'!AA694</f>
        <v>9.0250529319054493</v>
      </c>
      <c r="AC268" s="54">
        <f>+'Ark1'!AC694</f>
        <v>2.1632477521061304</v>
      </c>
      <c r="AD268" s="74">
        <f>+'Ark1'!AE694</f>
        <v>44.027133100284253</v>
      </c>
      <c r="AE268" s="159">
        <f t="shared" si="36"/>
        <v>1.1466346153846154</v>
      </c>
      <c r="AF268" s="45"/>
      <c r="AH268" s="57"/>
    </row>
    <row r="269" spans="1:34" ht="15.6">
      <c r="A269" s="45"/>
      <c r="B269" s="52">
        <f>+'Ark1'!C695</f>
        <v>2008</v>
      </c>
      <c r="C269" s="52">
        <f>+'Ark1'!L695</f>
        <v>10</v>
      </c>
      <c r="D269" s="65" t="s">
        <v>36</v>
      </c>
      <c r="E269" s="52">
        <f>+'Ark1'!Q695</f>
        <v>540</v>
      </c>
      <c r="F269" s="52">
        <f>+'Ark1'!R695</f>
        <v>588</v>
      </c>
      <c r="G269" s="181">
        <f>+'Ark1'!AG695</f>
        <v>7.1506749361546893</v>
      </c>
      <c r="H269" s="181">
        <f t="shared" si="32"/>
        <v>-0.45884646166754095</v>
      </c>
      <c r="I269" s="181">
        <f>+'Ark1'!AH695</f>
        <v>8.3525094424998141</v>
      </c>
      <c r="J269" s="181"/>
      <c r="K269" s="329"/>
      <c r="L269" s="329"/>
      <c r="M269" s="159">
        <f>+'Ark1'!U695</f>
        <v>48.470578231292571</v>
      </c>
      <c r="N269" s="181">
        <f t="shared" si="33"/>
        <v>-1.5077911530668047</v>
      </c>
      <c r="O269" s="181"/>
      <c r="P269" s="329"/>
      <c r="Q269" s="329"/>
      <c r="R269" s="339"/>
      <c r="S269" s="339"/>
      <c r="T269" s="54">
        <f>+'Ark1'!T695</f>
        <v>8.5170068027210863</v>
      </c>
      <c r="U269" s="329">
        <f t="shared" si="34"/>
        <v>-0.60612131707924277</v>
      </c>
      <c r="V269" s="159">
        <f>+'Ark1'!W695</f>
        <v>45.408163265306122</v>
      </c>
      <c r="W269" s="97"/>
      <c r="X269" s="74">
        <f>+'Ark1'!X695</f>
        <v>100</v>
      </c>
      <c r="Y269" s="74">
        <f>+'Ark1'!Y695</f>
        <v>100</v>
      </c>
      <c r="Z269" s="74">
        <f>+'Ark1'!Z695</f>
        <v>92.346938775510182</v>
      </c>
      <c r="AA269" s="71"/>
      <c r="AB269" s="159">
        <f>+'Ark1'!AA695</f>
        <v>8.9269904317772752</v>
      </c>
      <c r="AC269" s="54">
        <f>+'Ark1'!AC695</f>
        <v>2.2126837261711354</v>
      </c>
      <c r="AD269" s="74">
        <f>+'Ark1'!AE695</f>
        <v>42.358520912874965</v>
      </c>
      <c r="AE269" s="159">
        <f t="shared" si="36"/>
        <v>1.0888888888888888</v>
      </c>
      <c r="AF269" s="45"/>
      <c r="AH269" s="57"/>
    </row>
    <row r="270" spans="1:34" ht="15.6">
      <c r="A270" s="45"/>
      <c r="B270" s="52">
        <f>+'Ark1'!C696</f>
        <v>2008</v>
      </c>
      <c r="C270" s="52">
        <f>+'Ark1'!L696</f>
        <v>11</v>
      </c>
      <c r="D270" s="65" t="s">
        <v>37</v>
      </c>
      <c r="E270" s="52">
        <f>+'Ark1'!Q696</f>
        <v>687</v>
      </c>
      <c r="F270" s="52">
        <f>+'Ark1'!R696</f>
        <v>790</v>
      </c>
      <c r="G270" s="181">
        <f>+'Ark1'!AG696</f>
        <v>9.6071993189833371</v>
      </c>
      <c r="H270" s="181">
        <f t="shared" si="32"/>
        <v>-6.6135702541101793E-2</v>
      </c>
      <c r="I270" s="181">
        <f>+'Ark1'!AH696</f>
        <v>11.909799802592548</v>
      </c>
      <c r="J270" s="181"/>
      <c r="K270" s="329"/>
      <c r="L270" s="329"/>
      <c r="M270" s="159">
        <f>+'Ark1'!U696</f>
        <v>51.441772151898689</v>
      </c>
      <c r="N270" s="181">
        <f t="shared" si="33"/>
        <v>-0.53650009941022603</v>
      </c>
      <c r="O270" s="181"/>
      <c r="P270" s="329"/>
      <c r="Q270" s="329"/>
      <c r="R270" s="339"/>
      <c r="S270" s="339"/>
      <c r="T270" s="54">
        <f>+'Ark1'!T696</f>
        <v>8.8278481012658219</v>
      </c>
      <c r="U270" s="329">
        <f t="shared" si="34"/>
        <v>-0.56874875737292641</v>
      </c>
      <c r="V270" s="159">
        <f>+'Ark1'!W696</f>
        <v>49.493670886075954</v>
      </c>
      <c r="W270" s="97"/>
      <c r="X270" s="74">
        <f>+'Ark1'!X696</f>
        <v>100</v>
      </c>
      <c r="Y270" s="74">
        <f>+'Ark1'!Y696</f>
        <v>100</v>
      </c>
      <c r="Z270" s="74">
        <f>+'Ark1'!Z696</f>
        <v>96.075949367088626</v>
      </c>
      <c r="AA270" s="71"/>
      <c r="AB270" s="159">
        <f>+'Ark1'!AA696</f>
        <v>9.1260845735886384</v>
      </c>
      <c r="AC270" s="54">
        <f>+'Ark1'!AC696</f>
        <v>2.4748321364304786</v>
      </c>
      <c r="AD270" s="74">
        <f>+'Ark1'!AE696</f>
        <v>47.21563431051765</v>
      </c>
      <c r="AE270" s="159">
        <f t="shared" si="36"/>
        <v>1.1499272197962154</v>
      </c>
      <c r="AF270" s="45"/>
      <c r="AH270" s="57"/>
    </row>
    <row r="271" spans="1:34" ht="15.6">
      <c r="A271" s="45"/>
      <c r="B271" s="52">
        <f>+'Ark1'!C697</f>
        <v>2008</v>
      </c>
      <c r="C271" s="52">
        <f>+'Ark1'!L697</f>
        <v>12</v>
      </c>
      <c r="D271" s="65" t="s">
        <v>38</v>
      </c>
      <c r="E271" s="52">
        <f>+'Ark1'!Q697</f>
        <v>334</v>
      </c>
      <c r="F271" s="52">
        <f>+'Ark1'!R697</f>
        <v>394</v>
      </c>
      <c r="G271" s="181">
        <f>+'Ark1'!AG697</f>
        <v>4.7914386476954887</v>
      </c>
      <c r="H271" s="181">
        <f t="shared" si="32"/>
        <v>8.1385469675737454E-2</v>
      </c>
      <c r="I271" s="181">
        <f>+'Ark1'!AH697</f>
        <v>6.3091255225318763</v>
      </c>
      <c r="J271" s="181"/>
      <c r="K271" s="329"/>
      <c r="L271" s="329"/>
      <c r="M271" s="159">
        <f>+'Ark1'!U697</f>
        <v>54.640101522842592</v>
      </c>
      <c r="N271" s="181">
        <f t="shared" si="33"/>
        <v>5.4886469079150402E-2</v>
      </c>
      <c r="O271" s="181"/>
      <c r="P271" s="329"/>
      <c r="Q271" s="329"/>
      <c r="R271" s="339"/>
      <c r="S271" s="339"/>
      <c r="T271" s="54">
        <f>+'Ark1'!T697</f>
        <v>9.0634517766497442</v>
      </c>
      <c r="U271" s="329">
        <f t="shared" si="34"/>
        <v>-0.47687080399541593</v>
      </c>
      <c r="V271" s="159">
        <f>+'Ark1'!W697</f>
        <v>55.583756345177662</v>
      </c>
      <c r="W271" s="97"/>
      <c r="X271" s="74">
        <f>+'Ark1'!X697</f>
        <v>100</v>
      </c>
      <c r="Y271" s="74">
        <f>+'Ark1'!Y697</f>
        <v>100</v>
      </c>
      <c r="Z271" s="74">
        <f>+'Ark1'!Z697</f>
        <v>98.223350253807126</v>
      </c>
      <c r="AA271" s="71"/>
      <c r="AB271" s="159">
        <f>+'Ark1'!AA697</f>
        <v>8.7673752643097362</v>
      </c>
      <c r="AC271" s="54">
        <f>+'Ark1'!AC697</f>
        <v>2.5387422970282345</v>
      </c>
      <c r="AD271" s="74">
        <f>+'Ark1'!AE697</f>
        <v>52.209318811776519</v>
      </c>
      <c r="AE271" s="159">
        <f t="shared" si="36"/>
        <v>1.1796407185628743</v>
      </c>
      <c r="AF271" s="45"/>
      <c r="AH271" s="57"/>
    </row>
    <row r="272" spans="1:34" ht="15.6">
      <c r="A272" s="45"/>
      <c r="B272" s="52">
        <f>+'Ark1'!C698</f>
        <v>2008</v>
      </c>
      <c r="C272" s="52">
        <f>+'Ark1'!L698</f>
        <v>13</v>
      </c>
      <c r="D272" s="65" t="s">
        <v>39</v>
      </c>
      <c r="E272" s="52">
        <f>+'Ark1'!Q698</f>
        <v>139</v>
      </c>
      <c r="F272" s="52">
        <f>+'Ark1'!R698</f>
        <v>163</v>
      </c>
      <c r="G272" s="181">
        <f>+'Ark1'!AG698</f>
        <v>1.9822449227775751</v>
      </c>
      <c r="H272" s="181">
        <f t="shared" si="32"/>
        <v>0.23496713093153798</v>
      </c>
      <c r="I272" s="181">
        <f>+'Ark1'!AH698</f>
        <v>2.6285727347964607</v>
      </c>
      <c r="J272" s="181"/>
      <c r="K272" s="329"/>
      <c r="L272" s="329"/>
      <c r="M272" s="159">
        <f>+'Ark1'!U698</f>
        <v>55.026380368098145</v>
      </c>
      <c r="N272" s="181">
        <f t="shared" si="33"/>
        <v>-1.7113007913221665</v>
      </c>
      <c r="O272" s="181"/>
      <c r="P272" s="329"/>
      <c r="Q272" s="329"/>
      <c r="R272" s="339"/>
      <c r="S272" s="339"/>
      <c r="T272" s="54">
        <f>+'Ark1'!T698</f>
        <v>8.6073619631901863</v>
      </c>
      <c r="U272" s="329">
        <f t="shared" si="34"/>
        <v>-0.90713079043300127</v>
      </c>
      <c r="V272" s="159">
        <f>+'Ark1'!W698</f>
        <v>46.625766871165638</v>
      </c>
      <c r="W272" s="97"/>
      <c r="X272" s="74">
        <f>+'Ark1'!X698</f>
        <v>100</v>
      </c>
      <c r="Y272" s="74">
        <f>+'Ark1'!Y698</f>
        <v>100</v>
      </c>
      <c r="Z272" s="74">
        <f>+'Ark1'!Z698</f>
        <v>98.159509202453989</v>
      </c>
      <c r="AA272" s="71"/>
      <c r="AB272" s="159">
        <f>+'Ark1'!AA698</f>
        <v>9.1146603961711001</v>
      </c>
      <c r="AC272" s="54">
        <f>+'Ark1'!AC698</f>
        <v>2.4178162403396422</v>
      </c>
      <c r="AD272" s="74">
        <f>+'Ark1'!AE698</f>
        <v>46.253639596285595</v>
      </c>
      <c r="AE272" s="159">
        <f t="shared" si="36"/>
        <v>1.1726618705035972</v>
      </c>
      <c r="AF272" s="45"/>
      <c r="AH272" s="57"/>
    </row>
    <row r="273" spans="1:34" ht="15.6">
      <c r="A273" s="45"/>
      <c r="B273" s="52">
        <f>+'Ark1'!C699</f>
        <v>2008</v>
      </c>
      <c r="C273" s="52">
        <f>+'Ark1'!L699</f>
        <v>14</v>
      </c>
      <c r="D273" s="65" t="s">
        <v>402</v>
      </c>
      <c r="E273" s="52">
        <f>+'Ark1'!Q699</f>
        <v>93</v>
      </c>
      <c r="F273" s="52">
        <f>+'Ark1'!R699</f>
        <v>111</v>
      </c>
      <c r="G273" s="181">
        <f>+'Ark1'!AG699</f>
        <v>1.3498723093761398</v>
      </c>
      <c r="H273" s="181">
        <f t="shared" si="32"/>
        <v>0.22300474796818825</v>
      </c>
      <c r="I273" s="181">
        <f>+'Ark1'!AH699</f>
        <v>1.9027428381188611</v>
      </c>
      <c r="J273" s="181"/>
      <c r="K273" s="329"/>
      <c r="L273" s="329"/>
      <c r="M273" s="159">
        <f>+'Ark1'!U699</f>
        <v>58.491891891891882</v>
      </c>
      <c r="N273" s="181">
        <f t="shared" si="33"/>
        <v>-1.0395687822654054</v>
      </c>
      <c r="O273" s="181"/>
      <c r="P273" s="329"/>
      <c r="Q273" s="329"/>
      <c r="R273" s="339"/>
      <c r="S273" s="339"/>
      <c r="T273" s="54">
        <f>+'Ark1'!T699</f>
        <v>9.3873873873873883</v>
      </c>
      <c r="U273" s="329">
        <f t="shared" si="34"/>
        <v>-0.23059014070249972</v>
      </c>
      <c r="V273" s="159">
        <f>+'Ark1'!W699</f>
        <v>57.657657657657637</v>
      </c>
      <c r="W273" s="97"/>
      <c r="X273" s="74">
        <f>+'Ark1'!X699</f>
        <v>100</v>
      </c>
      <c r="Y273" s="74">
        <f>+'Ark1'!Y699</f>
        <v>100</v>
      </c>
      <c r="Z273" s="74">
        <f>+'Ark1'!Z699</f>
        <v>100</v>
      </c>
      <c r="AA273" s="71"/>
      <c r="AB273" s="159">
        <f>+'Ark1'!AA699</f>
        <v>8.707966065467085</v>
      </c>
      <c r="AC273" s="54">
        <f>+'Ark1'!AC699</f>
        <v>2.7743067348330506</v>
      </c>
      <c r="AD273" s="74">
        <f>+'Ark1'!AE699</f>
        <v>41.555346492278993</v>
      </c>
      <c r="AE273" s="159">
        <f t="shared" si="36"/>
        <v>1.1935483870967742</v>
      </c>
      <c r="AF273" s="45"/>
      <c r="AH273" s="57"/>
    </row>
    <row r="274" spans="1:34" ht="15.6">
      <c r="A274" s="45"/>
      <c r="B274" s="52">
        <f>+'Ark1'!C700</f>
        <v>2008</v>
      </c>
      <c r="C274" s="52">
        <f>+'Ark1'!L700</f>
        <v>15</v>
      </c>
      <c r="D274" s="65" t="s">
        <v>40</v>
      </c>
      <c r="E274" s="52">
        <f>+'Ark1'!Q700</f>
        <v>37</v>
      </c>
      <c r="F274" s="52">
        <f>+'Ark1'!R700</f>
        <v>58</v>
      </c>
      <c r="G274" s="181">
        <f>+'Ark1'!AG700</f>
        <v>0.70533868417852397</v>
      </c>
      <c r="H274" s="181">
        <f t="shared" si="32"/>
        <v>0.30017281940263135</v>
      </c>
      <c r="I274" s="181">
        <f>+'Ark1'!AH700</f>
        <v>0.98190861582682576</v>
      </c>
      <c r="J274" s="181"/>
      <c r="K274" s="329"/>
      <c r="L274" s="329"/>
      <c r="M274" s="159">
        <f>+'Ark1'!U700</f>
        <v>57.76724137931032</v>
      </c>
      <c r="N274" s="181">
        <f t="shared" si="33"/>
        <v>-5.085883620689664</v>
      </c>
      <c r="O274" s="181"/>
      <c r="P274" s="329"/>
      <c r="Q274" s="329"/>
      <c r="R274" s="339"/>
      <c r="S274" s="339"/>
      <c r="T274" s="54">
        <f>+'Ark1'!T700</f>
        <v>8.5344827586206904</v>
      </c>
      <c r="U274" s="329">
        <f t="shared" si="34"/>
        <v>-0.37176724137930961</v>
      </c>
      <c r="V274" s="159">
        <f>+'Ark1'!W700</f>
        <v>43.103448275862064</v>
      </c>
      <c r="W274" s="97"/>
      <c r="X274" s="74">
        <f>+'Ark1'!X700</f>
        <v>100</v>
      </c>
      <c r="Y274" s="74">
        <f>+'Ark1'!Y700</f>
        <v>96.551724137931018</v>
      </c>
      <c r="Z274" s="74">
        <f>+'Ark1'!Z700</f>
        <v>96.551724137931018</v>
      </c>
      <c r="AA274" s="71"/>
      <c r="AB274" s="159">
        <f>+'Ark1'!AA700</f>
        <v>11.371749447356816</v>
      </c>
      <c r="AC274" s="54">
        <f>+'Ark1'!AC700</f>
        <v>2.3504622967244981</v>
      </c>
      <c r="AD274" s="74">
        <f>+'Ark1'!AE700</f>
        <v>23.383958733025739</v>
      </c>
      <c r="AE274" s="159">
        <f t="shared" si="36"/>
        <v>1.5675675675675675</v>
      </c>
      <c r="AF274" s="45"/>
      <c r="AH274" s="57"/>
    </row>
    <row r="275" spans="1:34" ht="15.6">
      <c r="A275" s="45"/>
      <c r="B275">
        <f>+'Ark1'!C701</f>
        <v>2007</v>
      </c>
      <c r="C275">
        <f>+'Ark1'!L701</f>
        <v>1</v>
      </c>
      <c r="D275" s="3" t="str">
        <f t="shared" ref="D275" si="39">+D260</f>
        <v>P-</v>
      </c>
      <c r="E275">
        <f>+'Ark1'!Q701</f>
        <v>14</v>
      </c>
      <c r="F275">
        <f>+'Ark1'!R701</f>
        <v>15</v>
      </c>
      <c r="G275" s="199">
        <f>+'Ark1'!AG701</f>
        <v>0.18992149911369963</v>
      </c>
      <c r="H275" s="199">
        <f t="shared" si="32"/>
        <v>-0.14128266459578695</v>
      </c>
      <c r="I275" s="199">
        <f>+'Ark1'!AH701</f>
        <v>9.2936552700201888E-2</v>
      </c>
      <c r="J275" s="199"/>
      <c r="K275" s="328"/>
      <c r="L275" s="328"/>
      <c r="M275" s="93">
        <f>+'Ark1'!U701</f>
        <v>20.706666666666671</v>
      </c>
      <c r="N275" s="199">
        <f t="shared" si="33"/>
        <v>-0.97904761904760917</v>
      </c>
      <c r="O275" s="199"/>
      <c r="P275" s="328"/>
      <c r="Q275" s="328"/>
      <c r="R275" s="338"/>
      <c r="S275" s="338"/>
      <c r="T275" s="1">
        <f>+'Ark1'!T701</f>
        <v>1.8666666666666671</v>
      </c>
      <c r="U275" s="328">
        <f t="shared" si="34"/>
        <v>8.0952380952381109E-2</v>
      </c>
      <c r="V275" s="93">
        <f>+'Ark1'!W701</f>
        <v>0</v>
      </c>
      <c r="W275" s="97"/>
      <c r="X275" s="11">
        <f>+'Ark1'!X701</f>
        <v>80</v>
      </c>
      <c r="Y275" s="11">
        <f>+'Ark1'!Y701</f>
        <v>40</v>
      </c>
      <c r="Z275" s="11">
        <f>+'Ark1'!Z701</f>
        <v>0</v>
      </c>
      <c r="AA275" s="71"/>
      <c r="AB275" s="93">
        <f>+'Ark1'!AA701</f>
        <v>6.3989026837072114</v>
      </c>
      <c r="AC275" s="1">
        <f>+'Ark1'!AC701</f>
        <v>0.49888765156985843</v>
      </c>
      <c r="AD275" s="11">
        <f>+'Ark1'!AE701</f>
        <v>31.352892130461576</v>
      </c>
      <c r="AE275" s="93">
        <f t="shared" si="36"/>
        <v>1.0714285714285714</v>
      </c>
      <c r="AF275" s="45"/>
      <c r="AH275" s="57"/>
    </row>
    <row r="276" spans="1:34" ht="15.6">
      <c r="A276" s="45"/>
      <c r="B276">
        <f>+'Ark1'!C702</f>
        <v>2007</v>
      </c>
      <c r="C276">
        <f>+'Ark1'!L702</f>
        <v>2</v>
      </c>
      <c r="D276" s="3" t="str">
        <f t="shared" si="38"/>
        <v>P</v>
      </c>
      <c r="E276">
        <f>+'Ark1'!Q702</f>
        <v>47</v>
      </c>
      <c r="F276">
        <f>+'Ark1'!R702</f>
        <v>53</v>
      </c>
      <c r="G276" s="199">
        <f>+'Ark1'!AG702</f>
        <v>0.67105596353507213</v>
      </c>
      <c r="H276" s="199">
        <f t="shared" si="32"/>
        <v>-0.33438524772586975</v>
      </c>
      <c r="I276" s="199">
        <f>+'Ark1'!AH702</f>
        <v>0.36303901928897264</v>
      </c>
      <c r="J276" s="199"/>
      <c r="K276" s="328"/>
      <c r="L276" s="328"/>
      <c r="M276" s="93">
        <f>+'Ark1'!U702</f>
        <v>22.892452830188677</v>
      </c>
      <c r="N276" s="199">
        <f t="shared" si="33"/>
        <v>-1.7569589345172112</v>
      </c>
      <c r="O276" s="199"/>
      <c r="P276" s="328"/>
      <c r="Q276" s="328"/>
      <c r="R276" s="338"/>
      <c r="S276" s="338"/>
      <c r="T276" s="1">
        <f>+'Ark1'!T702</f>
        <v>3.1132075471698122</v>
      </c>
      <c r="U276" s="328">
        <f t="shared" si="34"/>
        <v>-9.8557158712540449E-2</v>
      </c>
      <c r="V276" s="93">
        <f>+'Ark1'!W702</f>
        <v>0</v>
      </c>
      <c r="W276" s="97"/>
      <c r="X276" s="11">
        <f>+'Ark1'!X702</f>
        <v>81.132075471698116</v>
      </c>
      <c r="Y276" s="11">
        <f>+'Ark1'!Y702</f>
        <v>49.056603773584911</v>
      </c>
      <c r="Z276" s="11">
        <f>+'Ark1'!Z702</f>
        <v>7.5471698113207522</v>
      </c>
      <c r="AA276" s="71"/>
      <c r="AB276" s="93">
        <f>+'Ark1'!AA702</f>
        <v>7.7670044505309308</v>
      </c>
      <c r="AC276" s="1">
        <f>+'Ark1'!AC702</f>
        <v>0.96466588914446882</v>
      </c>
      <c r="AD276" s="11">
        <f>+'Ark1'!AE702</f>
        <v>42.947052830786589</v>
      </c>
      <c r="AE276" s="93">
        <f t="shared" si="36"/>
        <v>1.1276595744680851</v>
      </c>
      <c r="AF276" s="45"/>
      <c r="AH276" s="57"/>
    </row>
    <row r="277" spans="1:34" ht="15.6">
      <c r="A277" s="45"/>
      <c r="B277">
        <f>+'Ark1'!C703</f>
        <v>2007</v>
      </c>
      <c r="C277">
        <f>+'Ark1'!L703</f>
        <v>3</v>
      </c>
      <c r="D277" s="3" t="str">
        <f t="shared" si="38"/>
        <v>P+</v>
      </c>
      <c r="E277">
        <f>+'Ark1'!Q703</f>
        <v>105</v>
      </c>
      <c r="F277">
        <f>+'Ark1'!R703</f>
        <v>119</v>
      </c>
      <c r="G277" s="199">
        <f>+'Ark1'!AG703</f>
        <v>1.5067105596353509</v>
      </c>
      <c r="H277" s="199">
        <f t="shared" ref="H277:H319" si="40">+G277-G292</f>
        <v>-0.38588466156171619</v>
      </c>
      <c r="I277" s="199">
        <f>+'Ark1'!AH703</f>
        <v>0.89474621229688844</v>
      </c>
      <c r="J277" s="199"/>
      <c r="K277" s="328"/>
      <c r="L277" s="328"/>
      <c r="M277" s="93">
        <f>+'Ark1'!U703</f>
        <v>25.128571428571441</v>
      </c>
      <c r="N277" s="199">
        <f t="shared" ref="N277:N319" si="41">+M277-M292</f>
        <v>-0.65455357142855775</v>
      </c>
      <c r="O277" s="199"/>
      <c r="P277" s="328"/>
      <c r="Q277" s="328"/>
      <c r="R277" s="338"/>
      <c r="S277" s="338"/>
      <c r="T277" s="1">
        <f>+'Ark1'!T703</f>
        <v>3.5882352941176472</v>
      </c>
      <c r="U277" s="328">
        <f t="shared" ref="U277:U319" si="42">+T277-T292</f>
        <v>-0.28676470588235281</v>
      </c>
      <c r="V277" s="93">
        <f>+'Ark1'!W703</f>
        <v>0</v>
      </c>
      <c r="W277" s="97"/>
      <c r="X277" s="11">
        <f>+'Ark1'!X703</f>
        <v>83.193277310924358</v>
      </c>
      <c r="Y277" s="11">
        <f>+'Ark1'!Y703</f>
        <v>56.30252100840336</v>
      </c>
      <c r="Z277" s="11">
        <f>+'Ark1'!Z703</f>
        <v>11.76470588235294</v>
      </c>
      <c r="AA277" s="71"/>
      <c r="AB277" s="93">
        <f>+'Ark1'!AA703</f>
        <v>8.0587354645077252</v>
      </c>
      <c r="AC277" s="1">
        <f>+'Ark1'!AC703</f>
        <v>1.2051135077184298</v>
      </c>
      <c r="AD277" s="11">
        <f>+'Ark1'!AE703</f>
        <v>24.366370012575981</v>
      </c>
      <c r="AE277" s="93">
        <f t="shared" si="36"/>
        <v>1.1333333333333333</v>
      </c>
      <c r="AF277" s="45"/>
      <c r="AH277" s="57"/>
    </row>
    <row r="278" spans="1:34" ht="15.6">
      <c r="A278" s="45"/>
      <c r="B278">
        <f>+'Ark1'!C704</f>
        <v>2007</v>
      </c>
      <c r="C278">
        <f>+'Ark1'!L704</f>
        <v>4</v>
      </c>
      <c r="D278" s="3" t="str">
        <f t="shared" si="38"/>
        <v>O-</v>
      </c>
      <c r="E278">
        <f>+'Ark1'!Q704</f>
        <v>257</v>
      </c>
      <c r="F278">
        <f>+'Ark1'!R704</f>
        <v>301</v>
      </c>
      <c r="G278" s="199">
        <f>+'Ark1'!AG704</f>
        <v>3.81109141554824</v>
      </c>
      <c r="H278" s="199">
        <f t="shared" si="40"/>
        <v>-3.324262750830087E-2</v>
      </c>
      <c r="I278" s="199">
        <f>+'Ark1'!AH704</f>
        <v>2.5456416915888842</v>
      </c>
      <c r="J278" s="199"/>
      <c r="K278" s="328"/>
      <c r="L278" s="328"/>
      <c r="M278" s="93">
        <f>+'Ark1'!U704</f>
        <v>28.264784053156141</v>
      </c>
      <c r="N278" s="199">
        <f t="shared" si="41"/>
        <v>-1.5523639151545865E-2</v>
      </c>
      <c r="O278" s="199"/>
      <c r="P278" s="328"/>
      <c r="Q278" s="328"/>
      <c r="R278" s="338"/>
      <c r="S278" s="338"/>
      <c r="T278" s="1">
        <f>+'Ark1'!T704</f>
        <v>4.7308970099667773</v>
      </c>
      <c r="U278" s="328">
        <f t="shared" si="42"/>
        <v>3.5512394582161377E-2</v>
      </c>
      <c r="V278" s="93">
        <f>+'Ark1'!W704</f>
        <v>0.99667774086378746</v>
      </c>
      <c r="W278" s="97"/>
      <c r="X278" s="11">
        <f>+'Ark1'!X704</f>
        <v>94.019933554817257</v>
      </c>
      <c r="Y278" s="11">
        <f>+'Ark1'!Y704</f>
        <v>71.760797342192674</v>
      </c>
      <c r="Z278" s="11">
        <f>+'Ark1'!Z704</f>
        <v>21.926910299003321</v>
      </c>
      <c r="AA278" s="71"/>
      <c r="AB278" s="93">
        <f>+'Ark1'!AA704</f>
        <v>7.9766367134911853</v>
      </c>
      <c r="AC278" s="1">
        <f>+'Ark1'!AC704</f>
        <v>1.608947839074186</v>
      </c>
      <c r="AD278" s="11">
        <f>+'Ark1'!AE704</f>
        <v>13.146345823329348</v>
      </c>
      <c r="AE278" s="93">
        <f t="shared" si="36"/>
        <v>1.1712062256809339</v>
      </c>
      <c r="AF278" s="45"/>
      <c r="AH278" s="57"/>
    </row>
    <row r="279" spans="1:34" ht="15.6">
      <c r="A279" s="45"/>
      <c r="B279">
        <f>+'Ark1'!C705</f>
        <v>2007</v>
      </c>
      <c r="C279">
        <f>+'Ark1'!L705</f>
        <v>5</v>
      </c>
      <c r="D279" s="3" t="str">
        <f t="shared" si="38"/>
        <v>O</v>
      </c>
      <c r="E279">
        <f>+'Ark1'!Q705</f>
        <v>486</v>
      </c>
      <c r="F279">
        <f>+'Ark1'!R705</f>
        <v>585</v>
      </c>
      <c r="G279" s="199">
        <f>+'Ark1'!AG705</f>
        <v>7.4069384654342878</v>
      </c>
      <c r="H279" s="199">
        <f t="shared" si="40"/>
        <v>-2.1979822821408286</v>
      </c>
      <c r="I279" s="199">
        <f>+'Ark1'!AH705</f>
        <v>5.3059710089420786</v>
      </c>
      <c r="J279" s="199"/>
      <c r="K279" s="328"/>
      <c r="L279" s="328"/>
      <c r="M279" s="93">
        <f>+'Ark1'!U705</f>
        <v>30.312649572649569</v>
      </c>
      <c r="N279" s="199">
        <f t="shared" si="41"/>
        <v>-1.0640745652814907</v>
      </c>
      <c r="O279" s="199"/>
      <c r="P279" s="328"/>
      <c r="Q279" s="328"/>
      <c r="R279" s="338"/>
      <c r="S279" s="338"/>
      <c r="T279" s="1">
        <f>+'Ark1'!T705</f>
        <v>5.6410256410256396</v>
      </c>
      <c r="U279" s="328">
        <f t="shared" si="42"/>
        <v>-8.9269925476822998E-2</v>
      </c>
      <c r="V279" s="93">
        <f>+'Ark1'!W705</f>
        <v>5.299145299145299</v>
      </c>
      <c r="W279" s="97"/>
      <c r="X279" s="11">
        <f>+'Ark1'!X705</f>
        <v>98.461538461538439</v>
      </c>
      <c r="Y279" s="11">
        <f>+'Ark1'!Y705</f>
        <v>80</v>
      </c>
      <c r="Z279" s="11">
        <f>+'Ark1'!Z705</f>
        <v>25.128205128205121</v>
      </c>
      <c r="AA279" s="71"/>
      <c r="AB279" s="93">
        <f>+'Ark1'!AA705</f>
        <v>8.0448280772015899</v>
      </c>
      <c r="AC279" s="1">
        <f>+'Ark1'!AC705</f>
        <v>1.8175852227825735</v>
      </c>
      <c r="AD279" s="11">
        <f>+'Ark1'!AE705</f>
        <v>14.759898622952869</v>
      </c>
      <c r="AE279" s="93">
        <f t="shared" si="36"/>
        <v>1.2037037037037037</v>
      </c>
      <c r="AF279" s="45"/>
      <c r="AH279" s="57"/>
    </row>
    <row r="280" spans="1:34" ht="15.6">
      <c r="A280" s="45"/>
      <c r="B280">
        <f>+'Ark1'!C706</f>
        <v>2007</v>
      </c>
      <c r="C280">
        <f>+'Ark1'!L706</f>
        <v>6</v>
      </c>
      <c r="D280" s="3" t="str">
        <f t="shared" si="38"/>
        <v>O+</v>
      </c>
      <c r="E280">
        <f>+'Ark1'!Q706</f>
        <v>758</v>
      </c>
      <c r="F280">
        <f>+'Ark1'!R706</f>
        <v>882</v>
      </c>
      <c r="G280" s="199">
        <f>+'Ark1'!AG706</f>
        <v>11.167384147885544</v>
      </c>
      <c r="H280" s="199">
        <f t="shared" si="40"/>
        <v>-0.66133598459612664</v>
      </c>
      <c r="I280" s="199">
        <f>+'Ark1'!AH706</f>
        <v>9.0035352394402857</v>
      </c>
      <c r="J280" s="199"/>
      <c r="K280" s="328"/>
      <c r="L280" s="328"/>
      <c r="M280" s="93">
        <f>+'Ark1'!U706</f>
        <v>34.11609977324261</v>
      </c>
      <c r="N280" s="199">
        <f t="shared" si="41"/>
        <v>-0.84170022675743894</v>
      </c>
      <c r="O280" s="199"/>
      <c r="P280" s="328"/>
      <c r="Q280" s="328"/>
      <c r="R280" s="338"/>
      <c r="S280" s="338"/>
      <c r="T280" s="1">
        <f>+'Ark1'!T706</f>
        <v>6.4795918367346941</v>
      </c>
      <c r="U280" s="328">
        <f t="shared" si="42"/>
        <v>-0.13040816326530713</v>
      </c>
      <c r="V280" s="93">
        <f>+'Ark1'!W706</f>
        <v>13.378684807256239</v>
      </c>
      <c r="W280" s="97"/>
      <c r="X280" s="11">
        <f>+'Ark1'!X706</f>
        <v>99.546485260771007</v>
      </c>
      <c r="Y280" s="11">
        <f>+'Ark1'!Y706</f>
        <v>88.208616780045318</v>
      </c>
      <c r="Z280" s="11">
        <f>+'Ark1'!Z706</f>
        <v>46.485260770975046</v>
      </c>
      <c r="AA280" s="71"/>
      <c r="AB280" s="93">
        <f>+'Ark1'!AA706</f>
        <v>8.5147285614580071</v>
      </c>
      <c r="AC280" s="1">
        <f>+'Ark1'!AC706</f>
        <v>1.9000336114288097</v>
      </c>
      <c r="AD280" s="11">
        <f>+'Ark1'!AE706</f>
        <v>26.302670855491904</v>
      </c>
      <c r="AE280" s="93">
        <f t="shared" si="36"/>
        <v>1.1635883905013193</v>
      </c>
      <c r="AF280" s="45"/>
      <c r="AH280" s="57"/>
    </row>
    <row r="281" spans="1:34" ht="15.6">
      <c r="A281" s="45"/>
      <c r="B281">
        <f>+'Ark1'!C707</f>
        <v>2007</v>
      </c>
      <c r="C281">
        <f>+'Ark1'!L707</f>
        <v>7</v>
      </c>
      <c r="D281" s="3" t="str">
        <f t="shared" si="38"/>
        <v>R-</v>
      </c>
      <c r="E281">
        <f>+'Ark1'!Q707</f>
        <v>826</v>
      </c>
      <c r="F281">
        <f>+'Ark1'!R707</f>
        <v>958</v>
      </c>
      <c r="G281" s="199">
        <f>+'Ark1'!AG707</f>
        <v>12.129653076728284</v>
      </c>
      <c r="H281" s="199">
        <f t="shared" si="40"/>
        <v>-0.6217072260869525</v>
      </c>
      <c r="I281" s="199">
        <f>+'Ark1'!AH707</f>
        <v>10.803051406839781</v>
      </c>
      <c r="J281" s="199"/>
      <c r="K281" s="328"/>
      <c r="L281" s="328"/>
      <c r="M281" s="93">
        <f>+'Ark1'!U707</f>
        <v>37.687369519832963</v>
      </c>
      <c r="N281" s="199">
        <f t="shared" si="41"/>
        <v>-0.90437445048244314</v>
      </c>
      <c r="O281" s="199"/>
      <c r="P281" s="328"/>
      <c r="Q281" s="328"/>
      <c r="R281" s="338"/>
      <c r="S281" s="338"/>
      <c r="T281" s="1">
        <f>+'Ark1'!T707</f>
        <v>7.1148225469728574</v>
      </c>
      <c r="U281" s="328">
        <f t="shared" si="42"/>
        <v>-0.17181938252621443</v>
      </c>
      <c r="V281" s="93">
        <f>+'Ark1'!W707</f>
        <v>22.651356993736957</v>
      </c>
      <c r="W281" s="97"/>
      <c r="X281" s="11">
        <f>+'Ark1'!X707</f>
        <v>100</v>
      </c>
      <c r="Y281" s="11">
        <f>+'Ark1'!Y707</f>
        <v>95.82463465553235</v>
      </c>
      <c r="Z281" s="11">
        <f>+'Ark1'!Z707</f>
        <v>63.465553235908118</v>
      </c>
      <c r="AA281" s="71"/>
      <c r="AB281" s="93">
        <f>+'Ark1'!AA707</f>
        <v>8.4353551350167528</v>
      </c>
      <c r="AC281" s="1">
        <f>+'Ark1'!AC707</f>
        <v>2.113523786788416</v>
      </c>
      <c r="AD281" s="11">
        <f>+'Ark1'!AE707</f>
        <v>35.081105296895025</v>
      </c>
      <c r="AE281" s="93">
        <f t="shared" si="36"/>
        <v>1.1598062953995156</v>
      </c>
      <c r="AF281" s="45"/>
      <c r="AH281" s="57"/>
    </row>
    <row r="282" spans="1:34" ht="15.6">
      <c r="A282" s="45"/>
      <c r="B282">
        <f>+'Ark1'!C708</f>
        <v>2007</v>
      </c>
      <c r="C282">
        <f>+'Ark1'!L708</f>
        <v>8</v>
      </c>
      <c r="D282" s="3" t="str">
        <f t="shared" si="38"/>
        <v>R</v>
      </c>
      <c r="E282">
        <f>+'Ark1'!Q708</f>
        <v>1359</v>
      </c>
      <c r="F282">
        <f>+'Ark1'!R708</f>
        <v>1616</v>
      </c>
      <c r="G282" s="199">
        <f>+'Ark1'!AG708</f>
        <v>20.460876171182576</v>
      </c>
      <c r="H282" s="199">
        <f t="shared" si="40"/>
        <v>-1.3039688725836811</v>
      </c>
      <c r="I282" s="199">
        <f>+'Ark1'!AH708</f>
        <v>20.369322559555247</v>
      </c>
      <c r="J282" s="199"/>
      <c r="K282" s="328"/>
      <c r="L282" s="328"/>
      <c r="M282" s="93">
        <f>+'Ark1'!U708</f>
        <v>42.12599009900989</v>
      </c>
      <c r="N282" s="199">
        <f t="shared" si="41"/>
        <v>-0.72558598794660867</v>
      </c>
      <c r="O282" s="199"/>
      <c r="P282" s="328"/>
      <c r="Q282" s="328"/>
      <c r="R282" s="338"/>
      <c r="S282" s="338"/>
      <c r="T282" s="1">
        <f>+'Ark1'!T708</f>
        <v>7.9356435643564351</v>
      </c>
      <c r="U282" s="328">
        <f t="shared" si="42"/>
        <v>-0.14424773999138996</v>
      </c>
      <c r="V282" s="93">
        <f>+'Ark1'!W708</f>
        <v>35.643564356435654</v>
      </c>
      <c r="W282" s="97"/>
      <c r="X282" s="11">
        <f>+'Ark1'!X708</f>
        <v>99.938118811881182</v>
      </c>
      <c r="Y282" s="11">
        <f>+'Ark1'!Y708</f>
        <v>98.700495049504937</v>
      </c>
      <c r="Z282" s="11">
        <f>+'Ark1'!Z708</f>
        <v>79.64108910891089</v>
      </c>
      <c r="AA282" s="71"/>
      <c r="AB282" s="93">
        <f>+'Ark1'!AA708</f>
        <v>8.3485928594330261</v>
      </c>
      <c r="AC282" s="1">
        <f>+'Ark1'!AC708</f>
        <v>2.2403957464422226</v>
      </c>
      <c r="AD282" s="11">
        <f>+'Ark1'!AE708</f>
        <v>39.49559553259968</v>
      </c>
      <c r="AE282" s="93">
        <f t="shared" si="36"/>
        <v>1.1891096394407652</v>
      </c>
      <c r="AF282" s="45"/>
      <c r="AH282" s="57"/>
    </row>
    <row r="283" spans="1:34" ht="15.6">
      <c r="A283" s="45"/>
      <c r="B283">
        <f>+'Ark1'!C709</f>
        <v>2007</v>
      </c>
      <c r="C283">
        <f>+'Ark1'!L709</f>
        <v>9</v>
      </c>
      <c r="D283" s="3" t="str">
        <f t="shared" si="38"/>
        <v>R+</v>
      </c>
      <c r="E283">
        <f>+'Ark1'!Q709</f>
        <v>1178</v>
      </c>
      <c r="F283">
        <f>+'Ark1'!R709</f>
        <v>1373</v>
      </c>
      <c r="G283" s="199">
        <f>+'Ark1'!AG709</f>
        <v>17.384147885540646</v>
      </c>
      <c r="H283" s="199">
        <f t="shared" si="40"/>
        <v>0.77662481953639073</v>
      </c>
      <c r="I283" s="199">
        <f>+'Ark1'!AH709</f>
        <v>19.146156642674523</v>
      </c>
      <c r="J283" s="199"/>
      <c r="K283" s="328"/>
      <c r="L283" s="328"/>
      <c r="M283" s="93">
        <f>+'Ark1'!U709</f>
        <v>46.604297159504753</v>
      </c>
      <c r="N283" s="199">
        <f t="shared" si="41"/>
        <v>-1.4741928689852415</v>
      </c>
      <c r="O283" s="199"/>
      <c r="P283" s="328"/>
      <c r="Q283" s="328"/>
      <c r="R283" s="338"/>
      <c r="S283" s="338"/>
      <c r="T283" s="1">
        <f>+'Ark1'!T709</f>
        <v>8.6343772760378741</v>
      </c>
      <c r="U283" s="328">
        <f t="shared" si="42"/>
        <v>-0.17117827951768128</v>
      </c>
      <c r="V283" s="93">
        <f>+'Ark1'!W709</f>
        <v>48.434085943190091</v>
      </c>
      <c r="W283" s="97"/>
      <c r="X283" s="11">
        <f>+'Ark1'!X709</f>
        <v>100</v>
      </c>
      <c r="Y283" s="11">
        <f>+'Ark1'!Y709</f>
        <v>99.854333576110719</v>
      </c>
      <c r="Z283" s="11">
        <f>+'Ark1'!Z709</f>
        <v>91.55134741442096</v>
      </c>
      <c r="AA283" s="71"/>
      <c r="AB283" s="93">
        <f>+'Ark1'!AA709</f>
        <v>8.5990397610381493</v>
      </c>
      <c r="AC283" s="1">
        <f>+'Ark1'!AC709</f>
        <v>2.3945278403023913</v>
      </c>
      <c r="AD283" s="11">
        <f>+'Ark1'!AE709</f>
        <v>42.329520774189056</v>
      </c>
      <c r="AE283" s="93">
        <f t="shared" si="36"/>
        <v>1.1655348047538201</v>
      </c>
      <c r="AF283" s="45"/>
      <c r="AH283" s="57"/>
    </row>
    <row r="284" spans="1:34" ht="15.6">
      <c r="A284" s="45"/>
      <c r="B284">
        <f>+'Ark1'!C710</f>
        <v>2007</v>
      </c>
      <c r="C284">
        <f>+'Ark1'!L710</f>
        <v>10</v>
      </c>
      <c r="D284" s="3" t="str">
        <f t="shared" si="38"/>
        <v>U-</v>
      </c>
      <c r="E284">
        <f>+'Ark1'!Q710</f>
        <v>527</v>
      </c>
      <c r="F284">
        <f>+'Ark1'!R710</f>
        <v>601</v>
      </c>
      <c r="G284" s="199">
        <f>+'Ark1'!AG710</f>
        <v>7.6095213978222302</v>
      </c>
      <c r="H284" s="199">
        <f t="shared" si="40"/>
        <v>1.0090955638974606</v>
      </c>
      <c r="I284" s="199">
        <f>+'Ark1'!AH710</f>
        <v>8.9875570941917609</v>
      </c>
      <c r="J284" s="199"/>
      <c r="K284" s="328"/>
      <c r="L284" s="328"/>
      <c r="M284" s="93">
        <f>+'Ark1'!U710</f>
        <v>49.978369384359375</v>
      </c>
      <c r="N284" s="199">
        <f t="shared" si="41"/>
        <v>-0.77808222854383047</v>
      </c>
      <c r="O284" s="199"/>
      <c r="P284" s="328"/>
      <c r="Q284" s="328"/>
      <c r="R284" s="338"/>
      <c r="S284" s="338"/>
      <c r="T284" s="1">
        <f>+'Ark1'!T710</f>
        <v>9.1231281198003291</v>
      </c>
      <c r="U284" s="328">
        <f t="shared" si="42"/>
        <v>-0.12418370815665902</v>
      </c>
      <c r="V284" s="93">
        <f>+'Ark1'!W710</f>
        <v>56.405990016638953</v>
      </c>
      <c r="W284" s="97"/>
      <c r="X284" s="11">
        <f>+'Ark1'!X710</f>
        <v>100</v>
      </c>
      <c r="Y284" s="11">
        <f>+'Ark1'!Y710</f>
        <v>100</v>
      </c>
      <c r="Z284" s="11">
        <f>+'Ark1'!Z710</f>
        <v>96.838602329450907</v>
      </c>
      <c r="AA284" s="71"/>
      <c r="AB284" s="93">
        <f>+'Ark1'!AA710</f>
        <v>8.1369720502420346</v>
      </c>
      <c r="AC284" s="1">
        <f>+'Ark1'!AC710</f>
        <v>2.4003911630534671</v>
      </c>
      <c r="AD284" s="11">
        <f>+'Ark1'!AE710</f>
        <v>43.076394138127093</v>
      </c>
      <c r="AE284" s="93">
        <f t="shared" si="36"/>
        <v>1.1404174573055028</v>
      </c>
      <c r="AF284" s="45"/>
      <c r="AH284" s="57"/>
    </row>
    <row r="285" spans="1:34" ht="15.6">
      <c r="A285" s="45"/>
      <c r="B285">
        <f>+'Ark1'!C711</f>
        <v>2007</v>
      </c>
      <c r="C285">
        <f>+'Ark1'!L711</f>
        <v>11</v>
      </c>
      <c r="D285" s="3" t="str">
        <f t="shared" si="38"/>
        <v>U</v>
      </c>
      <c r="E285">
        <f>+'Ark1'!Q711</f>
        <v>665</v>
      </c>
      <c r="F285">
        <f>+'Ark1'!R711</f>
        <v>764</v>
      </c>
      <c r="G285" s="199">
        <f>+'Ark1'!AG711</f>
        <v>9.6733350215244389</v>
      </c>
      <c r="H285" s="199">
        <f t="shared" si="40"/>
        <v>1.9018658944839846</v>
      </c>
      <c r="I285" s="199">
        <f>+'Ark1'!AH711</f>
        <v>11.882294330002564</v>
      </c>
      <c r="J285" s="199"/>
      <c r="K285" s="328"/>
      <c r="L285" s="328"/>
      <c r="M285" s="93">
        <f>+'Ark1'!U711</f>
        <v>51.978272251308915</v>
      </c>
      <c r="N285" s="199">
        <f t="shared" si="41"/>
        <v>-1.078957581263424</v>
      </c>
      <c r="O285" s="199"/>
      <c r="P285" s="328"/>
      <c r="Q285" s="328"/>
      <c r="R285" s="338"/>
      <c r="S285" s="338"/>
      <c r="T285" s="1">
        <f>+'Ark1'!T711</f>
        <v>9.3965968586387483</v>
      </c>
      <c r="U285" s="328">
        <f t="shared" si="42"/>
        <v>-0.20766493740386949</v>
      </c>
      <c r="V285" s="93">
        <f>+'Ark1'!W711</f>
        <v>58.900523560209422</v>
      </c>
      <c r="W285" s="97"/>
      <c r="X285" s="11">
        <f>+'Ark1'!X711</f>
        <v>100</v>
      </c>
      <c r="Y285" s="11">
        <f>+'Ark1'!Y711</f>
        <v>100</v>
      </c>
      <c r="Z285" s="11">
        <f>+'Ark1'!Z711</f>
        <v>98.167539267015684</v>
      </c>
      <c r="AA285" s="71"/>
      <c r="AB285" s="93">
        <f>+'Ark1'!AA711</f>
        <v>8.7020623510451021</v>
      </c>
      <c r="AC285" s="1">
        <f>+'Ark1'!AC711</f>
        <v>2.6720462852589342</v>
      </c>
      <c r="AD285" s="11">
        <f>+'Ark1'!AE711</f>
        <v>48.634937360875689</v>
      </c>
      <c r="AE285" s="93">
        <f t="shared" si="36"/>
        <v>1.1488721804511277</v>
      </c>
      <c r="AF285" s="45"/>
      <c r="AH285" s="57"/>
    </row>
    <row r="286" spans="1:34" ht="15.6">
      <c r="A286" s="45"/>
      <c r="B286">
        <f>+'Ark1'!C712</f>
        <v>2007</v>
      </c>
      <c r="C286">
        <f>+'Ark1'!L712</f>
        <v>12</v>
      </c>
      <c r="D286" s="3" t="str">
        <f t="shared" si="38"/>
        <v>U+</v>
      </c>
      <c r="E286">
        <f>+'Ark1'!Q712</f>
        <v>320</v>
      </c>
      <c r="F286">
        <f>+'Ark1'!R712</f>
        <v>372</v>
      </c>
      <c r="G286" s="199">
        <f>+'Ark1'!AG712</f>
        <v>4.7100531780197512</v>
      </c>
      <c r="H286" s="199">
        <f t="shared" si="40"/>
        <v>1.2442381792026236</v>
      </c>
      <c r="I286" s="199">
        <f>+'Ark1'!AH712</f>
        <v>6.0757944564214066</v>
      </c>
      <c r="J286" s="199"/>
      <c r="K286" s="328"/>
      <c r="L286" s="328"/>
      <c r="M286" s="93">
        <f>+'Ark1'!U712</f>
        <v>54.585215053763442</v>
      </c>
      <c r="N286" s="199">
        <f t="shared" si="41"/>
        <v>-1.1519863114242455</v>
      </c>
      <c r="O286" s="199"/>
      <c r="P286" s="328"/>
      <c r="Q286" s="328"/>
      <c r="R286" s="338"/>
      <c r="S286" s="338"/>
      <c r="T286" s="1">
        <f>+'Ark1'!T712</f>
        <v>9.5403225806451601</v>
      </c>
      <c r="U286" s="328">
        <f t="shared" si="42"/>
        <v>-0.24124738522515088</v>
      </c>
      <c r="V286" s="93">
        <f>+'Ark1'!W712</f>
        <v>59.408602150537639</v>
      </c>
      <c r="W286" s="97"/>
      <c r="X286" s="11">
        <f>+'Ark1'!X712</f>
        <v>100</v>
      </c>
      <c r="Y286" s="11">
        <f>+'Ark1'!Y712</f>
        <v>100</v>
      </c>
      <c r="Z286" s="11">
        <f>+'Ark1'!Z712</f>
        <v>98.655913978494624</v>
      </c>
      <c r="AA286" s="71"/>
      <c r="AB286" s="93">
        <f>+'Ark1'!AA712</f>
        <v>8.4694023419021747</v>
      </c>
      <c r="AC286" s="1">
        <f>+'Ark1'!AC712</f>
        <v>2.6070598739316098</v>
      </c>
      <c r="AD286" s="11">
        <f>+'Ark1'!AE712</f>
        <v>50.793139983356483</v>
      </c>
      <c r="AE286" s="93">
        <f t="shared" si="36"/>
        <v>1.1625000000000001</v>
      </c>
      <c r="AF286" s="45"/>
      <c r="AH286" s="57"/>
    </row>
    <row r="287" spans="1:34" ht="15.6">
      <c r="A287" s="45"/>
      <c r="B287">
        <f>+'Ark1'!C713</f>
        <v>2007</v>
      </c>
      <c r="C287">
        <f>+'Ark1'!L713</f>
        <v>13</v>
      </c>
      <c r="D287" s="3" t="str">
        <f t="shared" si="38"/>
        <v>E-</v>
      </c>
      <c r="E287">
        <f>+'Ark1'!Q713</f>
        <v>123</v>
      </c>
      <c r="F287">
        <f>+'Ark1'!R713</f>
        <v>138</v>
      </c>
      <c r="G287" s="199">
        <f>+'Ark1'!AG713</f>
        <v>1.7472777918460372</v>
      </c>
      <c r="H287" s="199">
        <f t="shared" si="40"/>
        <v>0.35148881621320016</v>
      </c>
      <c r="I287" s="199">
        <f>+'Ark1'!AH713</f>
        <v>2.3428030274695448</v>
      </c>
      <c r="J287" s="199"/>
      <c r="K287" s="328"/>
      <c r="L287" s="328"/>
      <c r="M287" s="93">
        <f>+'Ark1'!U713</f>
        <v>56.737681159420312</v>
      </c>
      <c r="N287" s="199">
        <f t="shared" si="41"/>
        <v>-1.0004544338000372</v>
      </c>
      <c r="O287" s="199"/>
      <c r="P287" s="328"/>
      <c r="Q287" s="328"/>
      <c r="R287" s="338"/>
      <c r="S287" s="338"/>
      <c r="T287" s="1">
        <f>+'Ark1'!T713</f>
        <v>9.5144927536231876</v>
      </c>
      <c r="U287" s="328">
        <f t="shared" si="42"/>
        <v>0.2602554654875977</v>
      </c>
      <c r="V287" s="93">
        <f>+'Ark1'!W713</f>
        <v>63.768115942028992</v>
      </c>
      <c r="W287" s="97"/>
      <c r="X287" s="11">
        <f>+'Ark1'!X713</f>
        <v>100</v>
      </c>
      <c r="Y287" s="11">
        <f>+'Ark1'!Y713</f>
        <v>100</v>
      </c>
      <c r="Z287" s="11">
        <f>+'Ark1'!Z713</f>
        <v>99.275362318840621</v>
      </c>
      <c r="AA287" s="71"/>
      <c r="AB287" s="93">
        <f>+'Ark1'!AA713</f>
        <v>7.8573440482480708</v>
      </c>
      <c r="AC287" s="1">
        <f>+'Ark1'!AC713</f>
        <v>2.5572729679399111</v>
      </c>
      <c r="AD287" s="11">
        <f>+'Ark1'!AE713</f>
        <v>54.355818577026561</v>
      </c>
      <c r="AE287" s="93">
        <f t="shared" si="36"/>
        <v>1.1219512195121952</v>
      </c>
      <c r="AF287" s="45"/>
      <c r="AH287" s="57"/>
    </row>
    <row r="288" spans="1:34" ht="15.6">
      <c r="A288" s="45"/>
      <c r="B288">
        <f>+'Ark1'!C714</f>
        <v>2007</v>
      </c>
      <c r="C288">
        <f>+'Ark1'!L714</f>
        <v>14</v>
      </c>
      <c r="D288" s="3" t="str">
        <f t="shared" si="38"/>
        <v>E</v>
      </c>
      <c r="E288">
        <f>+'Ark1'!Q714</f>
        <v>86</v>
      </c>
      <c r="F288">
        <f>+'Ark1'!R714</f>
        <v>89</v>
      </c>
      <c r="G288" s="199">
        <f>+'Ark1'!AG714</f>
        <v>1.1268675614079515</v>
      </c>
      <c r="H288" s="199">
        <f t="shared" si="40"/>
        <v>0.15691251054445521</v>
      </c>
      <c r="I288" s="199">
        <f>+'Ark1'!AH714</f>
        <v>1.5853372091805515</v>
      </c>
      <c r="J288" s="199"/>
      <c r="K288" s="328"/>
      <c r="L288" s="328"/>
      <c r="M288" s="93">
        <f>+'Ark1'!U714</f>
        <v>59.531460674157287</v>
      </c>
      <c r="N288" s="199">
        <f t="shared" si="41"/>
        <v>-3.5612496574408681E-2</v>
      </c>
      <c r="O288" s="199"/>
      <c r="P288" s="328"/>
      <c r="Q288" s="328"/>
      <c r="R288" s="338"/>
      <c r="S288" s="338"/>
      <c r="T288" s="1">
        <f>+'Ark1'!T714</f>
        <v>9.617977528089888</v>
      </c>
      <c r="U288" s="328">
        <f t="shared" si="42"/>
        <v>-0.12592491093450242</v>
      </c>
      <c r="V288" s="93">
        <f>+'Ark1'!W714</f>
        <v>55.056179775280896</v>
      </c>
      <c r="W288" s="97"/>
      <c r="X288" s="11">
        <f>+'Ark1'!X714</f>
        <v>100</v>
      </c>
      <c r="Y288" s="11">
        <f>+'Ark1'!Y714</f>
        <v>100</v>
      </c>
      <c r="Z288" s="11">
        <f>+'Ark1'!Z714</f>
        <v>100</v>
      </c>
      <c r="AA288" s="71"/>
      <c r="AB288" s="93">
        <f>+'Ark1'!AA714</f>
        <v>8.8129832149693943</v>
      </c>
      <c r="AC288" s="1">
        <f>+'Ark1'!AC714</f>
        <v>2.950930601560354</v>
      </c>
      <c r="AD288" s="11">
        <f>+'Ark1'!AE714</f>
        <v>61.638417572796335</v>
      </c>
      <c r="AE288" s="93">
        <f t="shared" si="36"/>
        <v>1.0348837209302326</v>
      </c>
      <c r="AF288" s="45"/>
      <c r="AH288" s="57"/>
    </row>
    <row r="289" spans="1:34" ht="15.6">
      <c r="A289" s="45"/>
      <c r="B289">
        <f>+'Ark1'!C715</f>
        <v>2007</v>
      </c>
      <c r="C289">
        <f>+'Ark1'!L715</f>
        <v>15</v>
      </c>
      <c r="D289" s="3" t="str">
        <f t="shared" si="38"/>
        <v>E+</v>
      </c>
      <c r="E289">
        <f>+'Ark1'!Q715</f>
        <v>28</v>
      </c>
      <c r="F289">
        <f>+'Ark1'!R715</f>
        <v>32</v>
      </c>
      <c r="G289" s="199">
        <f>+'Ark1'!AG715</f>
        <v>0.40516586477589261</v>
      </c>
      <c r="H289" s="199">
        <f t="shared" si="40"/>
        <v>0.23956378292114933</v>
      </c>
      <c r="I289" s="199">
        <f>+'Ark1'!AH715</f>
        <v>0.60181354940732756</v>
      </c>
      <c r="J289" s="199"/>
      <c r="K289" s="328"/>
      <c r="L289" s="328"/>
      <c r="M289" s="93">
        <f>+'Ark1'!U715</f>
        <v>62.853124999999984</v>
      </c>
      <c r="N289" s="199">
        <f t="shared" si="41"/>
        <v>2.4102678571428697</v>
      </c>
      <c r="O289" s="199"/>
      <c r="P289" s="328"/>
      <c r="Q289" s="328"/>
      <c r="R289" s="338"/>
      <c r="S289" s="338"/>
      <c r="T289" s="1">
        <f>+'Ark1'!T715</f>
        <v>8.90625</v>
      </c>
      <c r="U289" s="328">
        <f t="shared" si="42"/>
        <v>-1.9508928571428594</v>
      </c>
      <c r="V289" s="93">
        <f>+'Ark1'!W715</f>
        <v>50</v>
      </c>
      <c r="W289" s="97"/>
      <c r="X289" s="11">
        <f>+'Ark1'!X715</f>
        <v>100</v>
      </c>
      <c r="Y289" s="11">
        <f>+'Ark1'!Y715</f>
        <v>100</v>
      </c>
      <c r="Z289" s="11">
        <f>+'Ark1'!Z715</f>
        <v>100</v>
      </c>
      <c r="AA289" s="71"/>
      <c r="AB289" s="93">
        <f>+'Ark1'!AA715</f>
        <v>11.1408029438805</v>
      </c>
      <c r="AC289" s="1">
        <f>+'Ark1'!AC715</f>
        <v>3.2245094103599694</v>
      </c>
      <c r="AD289" s="11">
        <f>+'Ark1'!AE715</f>
        <v>24.832142452437203</v>
      </c>
      <c r="AE289" s="93">
        <f t="shared" si="36"/>
        <v>1.1428571428571428</v>
      </c>
      <c r="AF289" s="45"/>
      <c r="AH289" s="57"/>
    </row>
    <row r="290" spans="1:34" ht="15.6">
      <c r="A290" s="45"/>
      <c r="B290" s="52">
        <f>+'Ark1'!C716</f>
        <v>2006</v>
      </c>
      <c r="C290" s="52">
        <f>+'Ark1'!L716</f>
        <v>1</v>
      </c>
      <c r="D290" s="65" t="s">
        <v>28</v>
      </c>
      <c r="E290" s="52">
        <f>+'Ark1'!Q716</f>
        <v>27</v>
      </c>
      <c r="F290" s="52">
        <f>+'Ark1'!R716</f>
        <v>28</v>
      </c>
      <c r="G290" s="181">
        <f>+'Ark1'!AG716</f>
        <v>0.33120416370948658</v>
      </c>
      <c r="H290" s="181">
        <f t="shared" si="40"/>
        <v>6.3564261033087599E-2</v>
      </c>
      <c r="I290" s="181">
        <f>+'Ark1'!AH716</f>
        <v>0.17034121544853437</v>
      </c>
      <c r="J290" s="181"/>
      <c r="K290" s="329"/>
      <c r="L290" s="329"/>
      <c r="M290" s="159">
        <f>+'Ark1'!U716</f>
        <v>21.68571428571428</v>
      </c>
      <c r="N290" s="181">
        <f t="shared" si="41"/>
        <v>2.4629870129870071</v>
      </c>
      <c r="O290" s="181"/>
      <c r="P290" s="329"/>
      <c r="Q290" s="329"/>
      <c r="R290" s="339"/>
      <c r="S290" s="339"/>
      <c r="T290" s="54">
        <f>+'Ark1'!T716</f>
        <v>1.785714285714286</v>
      </c>
      <c r="U290" s="329">
        <f t="shared" si="42"/>
        <v>-0.30519480519480435</v>
      </c>
      <c r="V290" s="159">
        <f>+'Ark1'!W716</f>
        <v>-3.5714285714285721</v>
      </c>
      <c r="W290" s="97"/>
      <c r="X290" s="74">
        <f>+'Ark1'!X716</f>
        <v>85.714285714285694</v>
      </c>
      <c r="Y290" s="74">
        <f>+'Ark1'!Y716</f>
        <v>42.857142857142847</v>
      </c>
      <c r="Z290" s="74">
        <f>+'Ark1'!Z716</f>
        <v>3.5714285714285721</v>
      </c>
      <c r="AA290" s="71"/>
      <c r="AB290" s="159">
        <f>+'Ark1'!AA716</f>
        <v>3.0709135780874059</v>
      </c>
      <c r="AC290" s="54">
        <f>+'Ark1'!AC716</f>
        <v>0</v>
      </c>
      <c r="AD290" s="74">
        <f>+'Ark1'!AE716</f>
        <v>0</v>
      </c>
      <c r="AE290" s="159">
        <f t="shared" si="36"/>
        <v>1.037037037037037</v>
      </c>
      <c r="AF290" s="45"/>
      <c r="AH290" s="57"/>
    </row>
    <row r="291" spans="1:34" ht="15.6">
      <c r="A291" s="45"/>
      <c r="B291" s="52">
        <f>+'Ark1'!C717</f>
        <v>2006</v>
      </c>
      <c r="C291" s="52">
        <f>+'Ark1'!L717</f>
        <v>2</v>
      </c>
      <c r="D291" s="65" t="s">
        <v>29</v>
      </c>
      <c r="E291" s="52">
        <f>+'Ark1'!Q717</f>
        <v>75</v>
      </c>
      <c r="F291" s="52">
        <f>+'Ark1'!R717</f>
        <v>85</v>
      </c>
      <c r="G291" s="181">
        <f>+'Ark1'!AG717</f>
        <v>1.0054412112609419</v>
      </c>
      <c r="H291" s="181">
        <f t="shared" si="40"/>
        <v>7.8743012852728889E-3</v>
      </c>
      <c r="I291" s="181">
        <f>+'Ark1'!AH717</f>
        <v>0.58777818611292698</v>
      </c>
      <c r="J291" s="181"/>
      <c r="K291" s="329"/>
      <c r="L291" s="329"/>
      <c r="M291" s="159">
        <f>+'Ark1'!U717</f>
        <v>24.649411764705889</v>
      </c>
      <c r="N291" s="181">
        <f t="shared" si="41"/>
        <v>0.90063127690100941</v>
      </c>
      <c r="O291" s="181"/>
      <c r="P291" s="329"/>
      <c r="Q291" s="329"/>
      <c r="R291" s="339"/>
      <c r="S291" s="339"/>
      <c r="T291" s="54">
        <f>+'Ark1'!T717</f>
        <v>3.2117647058823526</v>
      </c>
      <c r="U291" s="329">
        <f t="shared" si="42"/>
        <v>0.26054519368723073</v>
      </c>
      <c r="V291" s="159">
        <f>+'Ark1'!W717</f>
        <v>1.1764705882352939</v>
      </c>
      <c r="W291" s="97"/>
      <c r="X291" s="74">
        <f>+'Ark1'!X717</f>
        <v>91.764705882352942</v>
      </c>
      <c r="Y291" s="74">
        <f>+'Ark1'!Y717</f>
        <v>52.941176470588239</v>
      </c>
      <c r="Z291" s="74">
        <f>+'Ark1'!Z717</f>
        <v>3.5294117647058822</v>
      </c>
      <c r="AA291" s="71"/>
      <c r="AB291" s="159">
        <f>+'Ark1'!AA717</f>
        <v>7.4572763286748653</v>
      </c>
      <c r="AC291" s="54">
        <f>+'Ark1'!AC717</f>
        <v>1.6312688503995092</v>
      </c>
      <c r="AD291" s="74">
        <f>+'Ark1'!AE717</f>
        <v>53.308056119690761</v>
      </c>
      <c r="AE291" s="159">
        <f t="shared" si="36"/>
        <v>1.1333333333333333</v>
      </c>
      <c r="AF291" s="45"/>
      <c r="AH291" s="57"/>
    </row>
    <row r="292" spans="1:34" ht="15.6">
      <c r="A292" s="45"/>
      <c r="B292" s="52">
        <f>+'Ark1'!C718</f>
        <v>2006</v>
      </c>
      <c r="C292" s="52">
        <f>+'Ark1'!L718</f>
        <v>3</v>
      </c>
      <c r="D292" s="65" t="s">
        <v>30</v>
      </c>
      <c r="E292" s="52">
        <f>+'Ark1'!Q718</f>
        <v>139</v>
      </c>
      <c r="F292" s="52">
        <f>+'Ark1'!R718</f>
        <v>160</v>
      </c>
      <c r="G292" s="181">
        <f>+'Ark1'!AG718</f>
        <v>1.8925952211970671</v>
      </c>
      <c r="H292" s="181">
        <f t="shared" si="40"/>
        <v>-5.21499778103518E-3</v>
      </c>
      <c r="I292" s="181">
        <f>+'Ark1'!AH718</f>
        <v>1.1572935047592867</v>
      </c>
      <c r="J292" s="181"/>
      <c r="K292" s="329"/>
      <c r="L292" s="329"/>
      <c r="M292" s="159">
        <f>+'Ark1'!U718</f>
        <v>25.783124999999998</v>
      </c>
      <c r="N292" s="181">
        <f t="shared" si="41"/>
        <v>-8.4182692307688711E-2</v>
      </c>
      <c r="O292" s="181"/>
      <c r="P292" s="329"/>
      <c r="Q292" s="329"/>
      <c r="R292" s="339"/>
      <c r="S292" s="339"/>
      <c r="T292" s="54">
        <f>+'Ark1'!T718</f>
        <v>3.875</v>
      </c>
      <c r="U292" s="329">
        <f t="shared" si="42"/>
        <v>-3.2051282051273056E-3</v>
      </c>
      <c r="V292" s="159">
        <f>+'Ark1'!W718</f>
        <v>0.625</v>
      </c>
      <c r="W292" s="97"/>
      <c r="X292" s="74">
        <f>+'Ark1'!X718</f>
        <v>90</v>
      </c>
      <c r="Y292" s="74">
        <f>+'Ark1'!Y718</f>
        <v>60.625</v>
      </c>
      <c r="Z292" s="74">
        <f>+'Ark1'!Z718</f>
        <v>11.875</v>
      </c>
      <c r="AA292" s="71"/>
      <c r="AB292" s="159">
        <f>+'Ark1'!AA718</f>
        <v>7.2941176803212544</v>
      </c>
      <c r="AC292" s="54">
        <f>+'Ark1'!AC718</f>
        <v>1.6648948915772421</v>
      </c>
      <c r="AD292" s="74">
        <f>+'Ark1'!AE718</f>
        <v>39.698943810441968</v>
      </c>
      <c r="AE292" s="159">
        <f t="shared" ref="AE292:AE319" si="43">+F292/E292</f>
        <v>1.1510791366906474</v>
      </c>
      <c r="AF292" s="45"/>
      <c r="AH292" s="57"/>
    </row>
    <row r="293" spans="1:34" ht="15.6">
      <c r="A293" s="45"/>
      <c r="B293" s="52">
        <f>+'Ark1'!C719</f>
        <v>2006</v>
      </c>
      <c r="C293" s="52">
        <f>+'Ark1'!L719</f>
        <v>4</v>
      </c>
      <c r="D293" s="65" t="s">
        <v>31</v>
      </c>
      <c r="E293" s="52">
        <f>+'Ark1'!Q719</f>
        <v>294</v>
      </c>
      <c r="F293" s="52">
        <f>+'Ark1'!R719</f>
        <v>325</v>
      </c>
      <c r="G293" s="181">
        <f>+'Ark1'!AG719</f>
        <v>3.8443340430565409</v>
      </c>
      <c r="H293" s="181">
        <f t="shared" si="40"/>
        <v>-0.486566200252462</v>
      </c>
      <c r="I293" s="181">
        <f>+'Ark1'!AH719</f>
        <v>2.5784307399687476</v>
      </c>
      <c r="J293" s="181"/>
      <c r="K293" s="329"/>
      <c r="L293" s="329"/>
      <c r="M293" s="159">
        <f>+'Ark1'!U719</f>
        <v>28.280307692307687</v>
      </c>
      <c r="N293" s="181">
        <f t="shared" si="41"/>
        <v>-0.86238893690580909</v>
      </c>
      <c r="O293" s="181"/>
      <c r="P293" s="329"/>
      <c r="Q293" s="329"/>
      <c r="R293" s="339"/>
      <c r="S293" s="339"/>
      <c r="T293" s="54">
        <f>+'Ark1'!T719</f>
        <v>4.6953846153846159</v>
      </c>
      <c r="U293" s="329">
        <f t="shared" si="42"/>
        <v>-0.10798617113223674</v>
      </c>
      <c r="V293" s="159">
        <f>+'Ark1'!W719</f>
        <v>1.2307692307692304</v>
      </c>
      <c r="W293" s="97"/>
      <c r="X293" s="74">
        <f>+'Ark1'!X719</f>
        <v>95.384615384615358</v>
      </c>
      <c r="Y293" s="74">
        <f>+'Ark1'!Y719</f>
        <v>77.538461538461519</v>
      </c>
      <c r="Z293" s="74">
        <f>+'Ark1'!Z719</f>
        <v>16.923076923076923</v>
      </c>
      <c r="AA293" s="71"/>
      <c r="AB293" s="159">
        <f>+'Ark1'!AA719</f>
        <v>7.0795771210587635</v>
      </c>
      <c r="AC293" s="54">
        <f>+'Ark1'!AC719</f>
        <v>1.5775766000401019</v>
      </c>
      <c r="AD293" s="74">
        <f>+'Ark1'!AE719</f>
        <v>16.955553355374978</v>
      </c>
      <c r="AE293" s="159">
        <f t="shared" si="43"/>
        <v>1.1054421768707483</v>
      </c>
      <c r="AF293" s="45"/>
      <c r="AH293" s="57"/>
    </row>
    <row r="294" spans="1:34" ht="15.6">
      <c r="A294" s="45"/>
      <c r="B294" s="52">
        <f>+'Ark1'!C720</f>
        <v>2006</v>
      </c>
      <c r="C294" s="52">
        <f>+'Ark1'!L720</f>
        <v>5</v>
      </c>
      <c r="D294" s="65" t="s">
        <v>401</v>
      </c>
      <c r="E294" s="52">
        <f>+'Ark1'!Q720</f>
        <v>676</v>
      </c>
      <c r="F294" s="52">
        <f>+'Ark1'!R720</f>
        <v>812</v>
      </c>
      <c r="G294" s="181">
        <f>+'Ark1'!AG720</f>
        <v>9.6049207475751164</v>
      </c>
      <c r="H294" s="181">
        <f t="shared" si="40"/>
        <v>-1.4899697633737894</v>
      </c>
      <c r="I294" s="181">
        <f>+'Ark1'!AH720</f>
        <v>7.1474579266736082</v>
      </c>
      <c r="J294" s="181"/>
      <c r="K294" s="329"/>
      <c r="L294" s="329"/>
      <c r="M294" s="159">
        <f>+'Ark1'!U720</f>
        <v>31.37672413793106</v>
      </c>
      <c r="N294" s="181">
        <f t="shared" si="41"/>
        <v>-1.021411826981204</v>
      </c>
      <c r="O294" s="181"/>
      <c r="P294" s="329"/>
      <c r="Q294" s="329"/>
      <c r="R294" s="339"/>
      <c r="S294" s="339"/>
      <c r="T294" s="54">
        <f>+'Ark1'!T720</f>
        <v>5.7302955665024626</v>
      </c>
      <c r="U294" s="329">
        <f t="shared" si="42"/>
        <v>-0.38812548612911701</v>
      </c>
      <c r="V294" s="159">
        <f>+'Ark1'!W720</f>
        <v>7.2660098522167491</v>
      </c>
      <c r="W294" s="97"/>
      <c r="X294" s="74">
        <f>+'Ark1'!X720</f>
        <v>98.02955665024632</v>
      </c>
      <c r="Y294" s="74">
        <f>+'Ark1'!Y720</f>
        <v>83.004926108374363</v>
      </c>
      <c r="Z294" s="74">
        <f>+'Ark1'!Z720</f>
        <v>34.60591133004926</v>
      </c>
      <c r="AA294" s="71"/>
      <c r="AB294" s="159">
        <f>+'Ark1'!AA720</f>
        <v>7.9538129535622302</v>
      </c>
      <c r="AC294" s="54">
        <f>+'Ark1'!AC720</f>
        <v>1.9494646003227101</v>
      </c>
      <c r="AD294" s="74">
        <f>+'Ark1'!AE720</f>
        <v>25.749369578330445</v>
      </c>
      <c r="AE294" s="159">
        <f t="shared" si="43"/>
        <v>1.2011834319526626</v>
      </c>
      <c r="AF294" s="45"/>
      <c r="AH294" s="57"/>
    </row>
    <row r="295" spans="1:34" ht="15.6">
      <c r="A295" s="45"/>
      <c r="B295" s="52">
        <f>+'Ark1'!C721</f>
        <v>2006</v>
      </c>
      <c r="C295" s="52">
        <f>+'Ark1'!L721</f>
        <v>6</v>
      </c>
      <c r="D295" s="65" t="s">
        <v>32</v>
      </c>
      <c r="E295" s="52">
        <f>+'Ark1'!Q721</f>
        <v>854</v>
      </c>
      <c r="F295" s="52">
        <f>+'Ark1'!R721</f>
        <v>1000</v>
      </c>
      <c r="G295" s="181">
        <f>+'Ark1'!AG721</f>
        <v>11.828720132481671</v>
      </c>
      <c r="H295" s="181">
        <f t="shared" si="40"/>
        <v>-1.5046132008516668</v>
      </c>
      <c r="I295" s="181">
        <f>+'Ark1'!AH721</f>
        <v>9.8069073475078756</v>
      </c>
      <c r="J295" s="181"/>
      <c r="K295" s="329"/>
      <c r="L295" s="329"/>
      <c r="M295" s="159">
        <f>+'Ark1'!U721</f>
        <v>34.957800000000049</v>
      </c>
      <c r="N295" s="181">
        <f t="shared" si="41"/>
        <v>-1.2734043795620451</v>
      </c>
      <c r="O295" s="181"/>
      <c r="P295" s="329"/>
      <c r="Q295" s="329"/>
      <c r="R295" s="339"/>
      <c r="S295" s="339"/>
      <c r="T295" s="54">
        <f>+'Ark1'!T721</f>
        <v>6.6100000000000012</v>
      </c>
      <c r="U295" s="329">
        <f t="shared" si="42"/>
        <v>-0.44200729927006854</v>
      </c>
      <c r="V295" s="159">
        <f>+'Ark1'!W721</f>
        <v>15.6</v>
      </c>
      <c r="W295" s="97"/>
      <c r="X295" s="74">
        <f>+'Ark1'!X721</f>
        <v>99.8</v>
      </c>
      <c r="Y295" s="74">
        <f>+'Ark1'!Y721</f>
        <v>92.5</v>
      </c>
      <c r="Z295" s="74">
        <f>+'Ark1'!Z721</f>
        <v>49</v>
      </c>
      <c r="AA295" s="71"/>
      <c r="AB295" s="159">
        <f>+'Ark1'!AA721</f>
        <v>8.2131844713240287</v>
      </c>
      <c r="AC295" s="54">
        <f>+'Ark1'!AC721</f>
        <v>1.9924607900784377</v>
      </c>
      <c r="AD295" s="74">
        <f>+'Ark1'!AE721</f>
        <v>30.164427139413192</v>
      </c>
      <c r="AE295" s="159">
        <f t="shared" si="43"/>
        <v>1.1709601873536299</v>
      </c>
      <c r="AF295" s="45"/>
      <c r="AH295" s="57"/>
    </row>
    <row r="296" spans="1:34" ht="15.6">
      <c r="A296" s="45"/>
      <c r="B296" s="52">
        <f>+'Ark1'!C722</f>
        <v>2006</v>
      </c>
      <c r="C296" s="52">
        <f>+'Ark1'!L722</f>
        <v>7</v>
      </c>
      <c r="D296" s="65" t="s">
        <v>33</v>
      </c>
      <c r="E296" s="52">
        <f>+'Ark1'!Q722</f>
        <v>941</v>
      </c>
      <c r="F296" s="52">
        <f>+'Ark1'!R722</f>
        <v>1078</v>
      </c>
      <c r="G296" s="181">
        <f>+'Ark1'!AG722</f>
        <v>12.751360302815236</v>
      </c>
      <c r="H296" s="181">
        <f t="shared" si="40"/>
        <v>-0.26567132735507926</v>
      </c>
      <c r="I296" s="181">
        <f>+'Ark1'!AH722</f>
        <v>11.670813917932122</v>
      </c>
      <c r="J296" s="181"/>
      <c r="K296" s="329"/>
      <c r="L296" s="329"/>
      <c r="M296" s="159">
        <f>+'Ark1'!U722</f>
        <v>38.591743970315406</v>
      </c>
      <c r="N296" s="181">
        <f t="shared" si="41"/>
        <v>-0.9605924782827131</v>
      </c>
      <c r="O296" s="181"/>
      <c r="P296" s="329"/>
      <c r="Q296" s="329"/>
      <c r="R296" s="339"/>
      <c r="S296" s="339"/>
      <c r="T296" s="54">
        <f>+'Ark1'!T722</f>
        <v>7.2866419294990719</v>
      </c>
      <c r="U296" s="329">
        <f t="shared" si="42"/>
        <v>-0.21055433218317177</v>
      </c>
      <c r="V296" s="159">
        <f>+'Ark1'!W722</f>
        <v>23.283858998144719</v>
      </c>
      <c r="W296" s="97"/>
      <c r="X296" s="74">
        <f>+'Ark1'!X722</f>
        <v>99.907235621521309</v>
      </c>
      <c r="Y296" s="74">
        <f>+'Ark1'!Y722</f>
        <v>97.773654916512058</v>
      </c>
      <c r="Z296" s="74">
        <f>+'Ark1'!Z722</f>
        <v>67.717996289424875</v>
      </c>
      <c r="AA296" s="71"/>
      <c r="AB296" s="159">
        <f>+'Ark1'!AA722</f>
        <v>7.8590857409742432</v>
      </c>
      <c r="AC296" s="54">
        <f>+'Ark1'!AC722</f>
        <v>2.0716362734616487</v>
      </c>
      <c r="AD296" s="74">
        <f>+'Ark1'!AE722</f>
        <v>33.967966384387928</v>
      </c>
      <c r="AE296" s="159">
        <f t="shared" si="43"/>
        <v>1.1455897980871412</v>
      </c>
      <c r="AF296" s="45"/>
      <c r="AH296" s="57"/>
    </row>
    <row r="297" spans="1:34" ht="15.6">
      <c r="A297" s="45"/>
      <c r="B297" s="52">
        <f>+'Ark1'!C723</f>
        <v>2006</v>
      </c>
      <c r="C297" s="52">
        <f>+'Ark1'!L723</f>
        <v>8</v>
      </c>
      <c r="D297" s="65" t="s">
        <v>34</v>
      </c>
      <c r="E297" s="52">
        <f>+'Ark1'!Q723</f>
        <v>1532</v>
      </c>
      <c r="F297" s="52">
        <f>+'Ark1'!R723</f>
        <v>1840</v>
      </c>
      <c r="G297" s="181">
        <f>+'Ark1'!AG723</f>
        <v>21.764845043766258</v>
      </c>
      <c r="H297" s="181">
        <f t="shared" si="40"/>
        <v>0.2441637785594466</v>
      </c>
      <c r="I297" s="181">
        <f>+'Ark1'!AH723</f>
        <v>22.119362286477337</v>
      </c>
      <c r="J297" s="181"/>
      <c r="K297" s="329"/>
      <c r="L297" s="329"/>
      <c r="M297" s="159">
        <f>+'Ark1'!U723</f>
        <v>42.851576086956499</v>
      </c>
      <c r="N297" s="181">
        <f t="shared" si="41"/>
        <v>-1.0408490119694065</v>
      </c>
      <c r="O297" s="181"/>
      <c r="P297" s="329"/>
      <c r="Q297" s="329"/>
      <c r="R297" s="339"/>
      <c r="S297" s="339"/>
      <c r="T297" s="54">
        <f>+'Ark1'!T723</f>
        <v>8.0798913043478251</v>
      </c>
      <c r="U297" s="329">
        <f t="shared" si="42"/>
        <v>-0.29941904047976209</v>
      </c>
      <c r="V297" s="159">
        <f>+'Ark1'!W723</f>
        <v>36.739130434782609</v>
      </c>
      <c r="W297" s="97"/>
      <c r="X297" s="74">
        <f>+'Ark1'!X723</f>
        <v>100</v>
      </c>
      <c r="Y297" s="74">
        <f>+'Ark1'!Y723</f>
        <v>99.347826086956516</v>
      </c>
      <c r="Z297" s="74">
        <f>+'Ark1'!Z723</f>
        <v>83.478260869565219</v>
      </c>
      <c r="AA297" s="71"/>
      <c r="AB297" s="159">
        <f>+'Ark1'!AA723</f>
        <v>8.2080228325890516</v>
      </c>
      <c r="AC297" s="54">
        <f>+'Ark1'!AC723</f>
        <v>2.1294079574038451</v>
      </c>
      <c r="AD297" s="74">
        <f>+'Ark1'!AE723</f>
        <v>41.298639398975993</v>
      </c>
      <c r="AE297" s="159">
        <f t="shared" si="43"/>
        <v>1.2010443864229765</v>
      </c>
      <c r="AF297" s="45"/>
      <c r="AH297" s="57"/>
    </row>
    <row r="298" spans="1:34" ht="15.6">
      <c r="A298" s="45"/>
      <c r="B298" s="52">
        <f>+'Ark1'!C724</f>
        <v>2006</v>
      </c>
      <c r="C298" s="52">
        <f>+'Ark1'!L724</f>
        <v>9</v>
      </c>
      <c r="D298" s="65" t="s">
        <v>35</v>
      </c>
      <c r="E298" s="52">
        <f>+'Ark1'!Q724</f>
        <v>1193</v>
      </c>
      <c r="F298" s="52">
        <f>+'Ark1'!R724</f>
        <v>1404</v>
      </c>
      <c r="G298" s="181">
        <f>+'Ark1'!AG724</f>
        <v>16.607523066004255</v>
      </c>
      <c r="H298" s="181">
        <f t="shared" si="40"/>
        <v>0.99925055992153133</v>
      </c>
      <c r="I298" s="181">
        <f>+'Ark1'!AH724</f>
        <v>18.936770081439473</v>
      </c>
      <c r="J298" s="181"/>
      <c r="K298" s="329"/>
      <c r="L298" s="329"/>
      <c r="M298" s="159">
        <f>+'Ark1'!U724</f>
        <v>48.078490028489995</v>
      </c>
      <c r="N298" s="181">
        <f t="shared" si="41"/>
        <v>-0.38822859972512447</v>
      </c>
      <c r="O298" s="181"/>
      <c r="P298" s="329"/>
      <c r="Q298" s="329"/>
      <c r="R298" s="339"/>
      <c r="S298" s="339"/>
      <c r="T298" s="54">
        <f>+'Ark1'!T724</f>
        <v>8.8055555555555554</v>
      </c>
      <c r="U298" s="329">
        <f t="shared" si="42"/>
        <v>-0.26771022776478937</v>
      </c>
      <c r="V298" s="159">
        <f>+'Ark1'!W724</f>
        <v>52.207977207977201</v>
      </c>
      <c r="W298" s="97"/>
      <c r="X298" s="74">
        <f>+'Ark1'!X724</f>
        <v>100</v>
      </c>
      <c r="Y298" s="74">
        <f>+'Ark1'!Y724</f>
        <v>99.430199430199437</v>
      </c>
      <c r="Z298" s="74">
        <f>+'Ark1'!Z724</f>
        <v>93.304843304843331</v>
      </c>
      <c r="AA298" s="71"/>
      <c r="AB298" s="159">
        <f>+'Ark1'!AA724</f>
        <v>8.4187557870535006</v>
      </c>
      <c r="AC298" s="54">
        <f>+'Ark1'!AC724</f>
        <v>2.2963982492760833</v>
      </c>
      <c r="AD298" s="74">
        <f>+'Ark1'!AE724</f>
        <v>37.746470370002037</v>
      </c>
      <c r="AE298" s="159">
        <f t="shared" si="43"/>
        <v>1.1768650461022632</v>
      </c>
      <c r="AF298" s="45"/>
      <c r="AH298" s="57"/>
    </row>
    <row r="299" spans="1:34" ht="15.6">
      <c r="A299" s="45"/>
      <c r="B299" s="52">
        <f>+'Ark1'!C725</f>
        <v>2006</v>
      </c>
      <c r="C299" s="52">
        <f>+'Ark1'!L725</f>
        <v>10</v>
      </c>
      <c r="D299" s="65" t="s">
        <v>36</v>
      </c>
      <c r="E299" s="52">
        <f>+'Ark1'!Q725</f>
        <v>505</v>
      </c>
      <c r="F299" s="52">
        <f>+'Ark1'!R725</f>
        <v>558</v>
      </c>
      <c r="G299" s="181">
        <f>+'Ark1'!AG725</f>
        <v>6.6004258339247697</v>
      </c>
      <c r="H299" s="181">
        <f t="shared" si="40"/>
        <v>0.67585162467902737</v>
      </c>
      <c r="I299" s="181">
        <f>+'Ark1'!AH725</f>
        <v>7.9453572761115518</v>
      </c>
      <c r="J299" s="181"/>
      <c r="K299" s="329"/>
      <c r="L299" s="329"/>
      <c r="M299" s="159">
        <f>+'Ark1'!U725</f>
        <v>50.756451612903206</v>
      </c>
      <c r="N299" s="181">
        <f t="shared" si="41"/>
        <v>-0.74847651851360553</v>
      </c>
      <c r="O299" s="181"/>
      <c r="P299" s="329"/>
      <c r="Q299" s="329"/>
      <c r="R299" s="339"/>
      <c r="S299" s="339"/>
      <c r="T299" s="54">
        <f>+'Ark1'!T725</f>
        <v>9.2473118279569881</v>
      </c>
      <c r="U299" s="329">
        <f t="shared" si="42"/>
        <v>-0.3953986443222739</v>
      </c>
      <c r="V299" s="159">
        <f>+'Ark1'!W725</f>
        <v>58.064516129032242</v>
      </c>
      <c r="W299" s="97"/>
      <c r="X299" s="74">
        <f>+'Ark1'!X725</f>
        <v>100</v>
      </c>
      <c r="Y299" s="74">
        <f>+'Ark1'!Y725</f>
        <v>99.820788530465933</v>
      </c>
      <c r="Z299" s="74">
        <f>+'Ark1'!Z725</f>
        <v>96.236559139784944</v>
      </c>
      <c r="AA299" s="71"/>
      <c r="AB299" s="159">
        <f>+'Ark1'!AA725</f>
        <v>8.4723725348644514</v>
      </c>
      <c r="AC299" s="54">
        <f>+'Ark1'!AC725</f>
        <v>2.4443156820794161</v>
      </c>
      <c r="AD299" s="74">
        <f>+'Ark1'!AE725</f>
        <v>41.125216413140848</v>
      </c>
      <c r="AE299" s="159">
        <f t="shared" si="43"/>
        <v>1.104950495049505</v>
      </c>
      <c r="AF299" s="45"/>
      <c r="AH299" s="57"/>
    </row>
    <row r="300" spans="1:34" ht="15.6">
      <c r="A300" s="45"/>
      <c r="B300" s="52">
        <f>+'Ark1'!C726</f>
        <v>2006</v>
      </c>
      <c r="C300" s="52">
        <f>+'Ark1'!L726</f>
        <v>11</v>
      </c>
      <c r="D300" s="65" t="s">
        <v>37</v>
      </c>
      <c r="E300" s="52">
        <f>+'Ark1'!Q726</f>
        <v>574</v>
      </c>
      <c r="F300" s="52">
        <f>+'Ark1'!R726</f>
        <v>657</v>
      </c>
      <c r="G300" s="181">
        <f>+'Ark1'!AG726</f>
        <v>7.7714691270404543</v>
      </c>
      <c r="H300" s="181">
        <f t="shared" si="40"/>
        <v>0.81283165745407793</v>
      </c>
      <c r="I300" s="181">
        <f>+'Ark1'!AH726</f>
        <v>9.7790782161302481</v>
      </c>
      <c r="J300" s="181"/>
      <c r="K300" s="329"/>
      <c r="L300" s="329"/>
      <c r="M300" s="159">
        <f>+'Ark1'!U726</f>
        <v>53.057229832572339</v>
      </c>
      <c r="N300" s="181">
        <f t="shared" si="41"/>
        <v>-0.44714079679826568</v>
      </c>
      <c r="O300" s="181"/>
      <c r="P300" s="329"/>
      <c r="Q300" s="329"/>
      <c r="R300" s="339"/>
      <c r="S300" s="339"/>
      <c r="T300" s="54">
        <f>+'Ark1'!T726</f>
        <v>9.6042617960426178</v>
      </c>
      <c r="U300" s="329">
        <f t="shared" si="42"/>
        <v>-0.28035358857277082</v>
      </c>
      <c r="V300" s="159">
        <f>+'Ark1'!W726</f>
        <v>62.557077625570791</v>
      </c>
      <c r="W300" s="97"/>
      <c r="X300" s="74">
        <f>+'Ark1'!X726</f>
        <v>100</v>
      </c>
      <c r="Y300" s="74">
        <f>+'Ark1'!Y726</f>
        <v>100</v>
      </c>
      <c r="Z300" s="74">
        <f>+'Ark1'!Z726</f>
        <v>97.716894977168977</v>
      </c>
      <c r="AA300" s="71"/>
      <c r="AB300" s="159">
        <f>+'Ark1'!AA726</f>
        <v>8.6869772683786817</v>
      </c>
      <c r="AC300" s="54">
        <f>+'Ark1'!AC726</f>
        <v>2.7173012584790706</v>
      </c>
      <c r="AD300" s="74">
        <f>+'Ark1'!AE726</f>
        <v>43.373298528689055</v>
      </c>
      <c r="AE300" s="159">
        <f t="shared" si="43"/>
        <v>1.1445993031358885</v>
      </c>
      <c r="AF300" s="45"/>
      <c r="AH300" s="57"/>
    </row>
    <row r="301" spans="1:34" ht="15.6">
      <c r="A301" s="45"/>
      <c r="B301" s="52">
        <f>+'Ark1'!C727</f>
        <v>2006</v>
      </c>
      <c r="C301" s="52">
        <f>+'Ark1'!L727</f>
        <v>12</v>
      </c>
      <c r="D301" s="65" t="s">
        <v>38</v>
      </c>
      <c r="E301" s="52">
        <f>+'Ark1'!Q727</f>
        <v>259</v>
      </c>
      <c r="F301" s="52">
        <f>+'Ark1'!R727</f>
        <v>293</v>
      </c>
      <c r="G301" s="181">
        <f>+'Ark1'!AG727</f>
        <v>3.4658149988171276</v>
      </c>
      <c r="H301" s="181">
        <f t="shared" si="40"/>
        <v>0.19330891609206757</v>
      </c>
      <c r="I301" s="181">
        <f>+'Ark1'!AH727</f>
        <v>4.5814268601614199</v>
      </c>
      <c r="J301" s="181"/>
      <c r="K301" s="329"/>
      <c r="L301" s="329"/>
      <c r="M301" s="159">
        <f>+'Ark1'!U727</f>
        <v>55.737201365187687</v>
      </c>
      <c r="N301" s="181">
        <f t="shared" si="41"/>
        <v>-1.3081517946635799</v>
      </c>
      <c r="O301" s="181"/>
      <c r="P301" s="329"/>
      <c r="Q301" s="329"/>
      <c r="R301" s="339"/>
      <c r="S301" s="339"/>
      <c r="T301" s="54">
        <f>+'Ark1'!T727</f>
        <v>9.781569965870311</v>
      </c>
      <c r="U301" s="329">
        <f t="shared" si="42"/>
        <v>-0.60132966238247754</v>
      </c>
      <c r="V301" s="159">
        <f>+'Ark1'!W727</f>
        <v>64.505119453924891</v>
      </c>
      <c r="W301" s="97"/>
      <c r="X301" s="74">
        <f>+'Ark1'!X727</f>
        <v>100</v>
      </c>
      <c r="Y301" s="74">
        <f>+'Ark1'!Y727</f>
        <v>100</v>
      </c>
      <c r="Z301" s="74">
        <f>+'Ark1'!Z727</f>
        <v>98.976109215017061</v>
      </c>
      <c r="AA301" s="71"/>
      <c r="AB301" s="159">
        <f>+'Ark1'!AA727</f>
        <v>8.4952435005427098</v>
      </c>
      <c r="AC301" s="54">
        <f>+'Ark1'!AC727</f>
        <v>2.7932271070798977</v>
      </c>
      <c r="AD301" s="74">
        <f>+'Ark1'!AE727</f>
        <v>42.275756778336991</v>
      </c>
      <c r="AE301" s="159">
        <f t="shared" si="43"/>
        <v>1.1312741312741312</v>
      </c>
      <c r="AF301" s="45"/>
      <c r="AH301" s="57"/>
    </row>
    <row r="302" spans="1:34" ht="15.6">
      <c r="A302" s="45"/>
      <c r="B302" s="52">
        <f>+'Ark1'!C728</f>
        <v>2006</v>
      </c>
      <c r="C302" s="52">
        <f>+'Ark1'!L728</f>
        <v>13</v>
      </c>
      <c r="D302" s="65" t="s">
        <v>39</v>
      </c>
      <c r="E302" s="52">
        <f>+'Ark1'!Q728</f>
        <v>104</v>
      </c>
      <c r="F302" s="52">
        <f>+'Ark1'!R728</f>
        <v>118</v>
      </c>
      <c r="G302" s="181">
        <f>+'Ark1'!AG728</f>
        <v>1.395788975632837</v>
      </c>
      <c r="H302" s="181">
        <f t="shared" si="40"/>
        <v>0.32522936492724108</v>
      </c>
      <c r="I302" s="181">
        <f>+'Ark1'!AH728</f>
        <v>1.9113170865817024</v>
      </c>
      <c r="J302" s="181"/>
      <c r="K302" s="329"/>
      <c r="L302" s="329"/>
      <c r="M302" s="159">
        <f>+'Ark1'!U728</f>
        <v>57.738135593220349</v>
      </c>
      <c r="N302" s="181">
        <f t="shared" si="41"/>
        <v>-6.5273497688757232E-2</v>
      </c>
      <c r="O302" s="181"/>
      <c r="P302" s="329"/>
      <c r="Q302" s="329"/>
      <c r="R302" s="339"/>
      <c r="S302" s="339"/>
      <c r="T302" s="54">
        <f>+'Ark1'!T728</f>
        <v>9.2542372881355899</v>
      </c>
      <c r="U302" s="329">
        <f t="shared" si="42"/>
        <v>-0.77985362095531841</v>
      </c>
      <c r="V302" s="159">
        <f>+'Ark1'!W728</f>
        <v>56.779661016949184</v>
      </c>
      <c r="W302" s="97"/>
      <c r="X302" s="74">
        <f>+'Ark1'!X728</f>
        <v>100</v>
      </c>
      <c r="Y302" s="74">
        <f>+'Ark1'!Y728</f>
        <v>100</v>
      </c>
      <c r="Z302" s="74">
        <f>+'Ark1'!Z728</f>
        <v>99.152542372881356</v>
      </c>
      <c r="AA302" s="71"/>
      <c r="AB302" s="159">
        <f>+'Ark1'!AA728</f>
        <v>9.3840553509168316</v>
      </c>
      <c r="AC302" s="54">
        <f>+'Ark1'!AC728</f>
        <v>2.7033765474409326</v>
      </c>
      <c r="AD302" s="74">
        <f>+'Ark1'!AE728</f>
        <v>38.221357412933195</v>
      </c>
      <c r="AE302" s="159">
        <f t="shared" si="43"/>
        <v>1.1346153846153846</v>
      </c>
      <c r="AF302" s="45"/>
      <c r="AH302" s="57"/>
    </row>
    <row r="303" spans="1:34" ht="15.6">
      <c r="A303" s="45"/>
      <c r="B303" s="52">
        <f>+'Ark1'!C729</f>
        <v>2006</v>
      </c>
      <c r="C303" s="52">
        <f>+'Ark1'!L729</f>
        <v>14</v>
      </c>
      <c r="D303" s="65" t="s">
        <v>402</v>
      </c>
      <c r="E303" s="52">
        <f>+'Ark1'!Q729</f>
        <v>73</v>
      </c>
      <c r="F303" s="52">
        <f>+'Ark1'!R729</f>
        <v>82</v>
      </c>
      <c r="G303" s="181">
        <f>+'Ark1'!AG729</f>
        <v>0.96995505086349632</v>
      </c>
      <c r="H303" s="181">
        <f t="shared" si="40"/>
        <v>0.32518619441580787</v>
      </c>
      <c r="I303" s="181">
        <f>+'Ark1'!AH729</f>
        <v>1.3702761311896678</v>
      </c>
      <c r="J303" s="181"/>
      <c r="K303" s="329"/>
      <c r="L303" s="329"/>
      <c r="M303" s="159">
        <f>+'Ark1'!U729</f>
        <v>59.567073170731696</v>
      </c>
      <c r="N303" s="181">
        <f t="shared" si="41"/>
        <v>-2.2612287160607778</v>
      </c>
      <c r="O303" s="181"/>
      <c r="P303" s="329"/>
      <c r="Q303" s="329"/>
      <c r="R303" s="339"/>
      <c r="S303" s="339"/>
      <c r="T303" s="54">
        <f>+'Ark1'!T729</f>
        <v>9.7439024390243905</v>
      </c>
      <c r="U303" s="329">
        <f t="shared" si="42"/>
        <v>-1.1051541647491963</v>
      </c>
      <c r="V303" s="159">
        <f>+'Ark1'!W729</f>
        <v>60.975609756097562</v>
      </c>
      <c r="W303" s="97"/>
      <c r="X303" s="74">
        <f>+'Ark1'!X729</f>
        <v>100</v>
      </c>
      <c r="Y303" s="74">
        <f>+'Ark1'!Y729</f>
        <v>100</v>
      </c>
      <c r="Z303" s="74">
        <f>+'Ark1'!Z729</f>
        <v>100</v>
      </c>
      <c r="AA303" s="71"/>
      <c r="AB303" s="159">
        <f>+'Ark1'!AA729</f>
        <v>8.9679654118864018</v>
      </c>
      <c r="AC303" s="54">
        <f>+'Ark1'!AC729</f>
        <v>2.672401749818516</v>
      </c>
      <c r="AD303" s="74">
        <f>+'Ark1'!AE729</f>
        <v>34.770210665721919</v>
      </c>
      <c r="AE303" s="159">
        <f t="shared" si="43"/>
        <v>1.1232876712328768</v>
      </c>
      <c r="AF303" s="45"/>
      <c r="AH303" s="57"/>
    </row>
    <row r="304" spans="1:34" ht="15.6">
      <c r="A304" s="45"/>
      <c r="B304" s="52">
        <f>+'Ark1'!C730</f>
        <v>2006</v>
      </c>
      <c r="C304" s="52">
        <f>+'Ark1'!L730</f>
        <v>15</v>
      </c>
      <c r="D304" s="65" t="s">
        <v>40</v>
      </c>
      <c r="E304" s="52">
        <f>+'Ark1'!Q730</f>
        <v>12</v>
      </c>
      <c r="F304" s="52">
        <f>+'Ark1'!R730</f>
        <v>14</v>
      </c>
      <c r="G304" s="181">
        <f>+'Ark1'!AG730</f>
        <v>0.16560208185474329</v>
      </c>
      <c r="H304" s="181">
        <f t="shared" si="40"/>
        <v>0.10477483124647077</v>
      </c>
      <c r="I304" s="181">
        <f>+'Ark1'!AH730</f>
        <v>0.23738922350551681</v>
      </c>
      <c r="J304" s="181"/>
      <c r="K304" s="329"/>
      <c r="L304" s="329"/>
      <c r="M304" s="159">
        <f>+'Ark1'!U730</f>
        <v>60.442857142857115</v>
      </c>
      <c r="N304" s="181">
        <f t="shared" si="41"/>
        <v>-5.2971428571428802</v>
      </c>
      <c r="O304" s="181"/>
      <c r="P304" s="329"/>
      <c r="Q304" s="329"/>
      <c r="R304" s="339"/>
      <c r="S304" s="339"/>
      <c r="T304" s="54">
        <f>+'Ark1'!T730</f>
        <v>10.857142857142859</v>
      </c>
      <c r="U304" s="329">
        <f t="shared" si="42"/>
        <v>-0.94285714285714128</v>
      </c>
      <c r="V304" s="159">
        <f>+'Ark1'!W730</f>
        <v>78.571428571428555</v>
      </c>
      <c r="W304" s="97"/>
      <c r="X304" s="74">
        <f>+'Ark1'!X730</f>
        <v>100</v>
      </c>
      <c r="Y304" s="74">
        <f>+'Ark1'!Y730</f>
        <v>100</v>
      </c>
      <c r="Z304" s="74">
        <f>+'Ark1'!Z730</f>
        <v>100</v>
      </c>
      <c r="AA304" s="71"/>
      <c r="AB304" s="159">
        <f>+'Ark1'!AA730</f>
        <v>6.0943433122990571</v>
      </c>
      <c r="AC304" s="54">
        <f>+'Ark1'!AC730</f>
        <v>2.9726645780978278</v>
      </c>
      <c r="AD304" s="74">
        <f>+'Ark1'!AE730</f>
        <v>10.048377688283928</v>
      </c>
      <c r="AE304" s="159">
        <f t="shared" si="43"/>
        <v>1.1666666666666667</v>
      </c>
      <c r="AF304" s="45"/>
      <c r="AH304" s="57"/>
    </row>
    <row r="305" spans="1:34" ht="15.6">
      <c r="A305" s="45"/>
      <c r="B305">
        <f>+'Ark1'!C731</f>
        <v>2005</v>
      </c>
      <c r="C305">
        <f>+'Ark1'!L731</f>
        <v>1</v>
      </c>
      <c r="D305" s="3" t="str">
        <f t="shared" ref="D305" si="44">+D290</f>
        <v>P-</v>
      </c>
      <c r="E305">
        <f>+'Ark1'!Q731</f>
        <v>14</v>
      </c>
      <c r="F305">
        <f>+'Ark1'!R731</f>
        <v>22</v>
      </c>
      <c r="G305" s="199">
        <f>+'Ark1'!AG731</f>
        <v>0.26763990267639898</v>
      </c>
      <c r="H305" s="199">
        <f t="shared" si="40"/>
        <v>0.26763990267639898</v>
      </c>
      <c r="I305" s="199">
        <f>+'Ark1'!AH731</f>
        <v>0.12155397079657952</v>
      </c>
      <c r="J305" s="199"/>
      <c r="K305" s="328"/>
      <c r="L305" s="328"/>
      <c r="M305" s="93">
        <f>+'Ark1'!U731</f>
        <v>19.222727272727273</v>
      </c>
      <c r="N305" s="199">
        <f t="shared" si="41"/>
        <v>19.222727272727273</v>
      </c>
      <c r="O305" s="199"/>
      <c r="P305" s="328"/>
      <c r="Q305" s="328"/>
      <c r="R305" s="338"/>
      <c r="S305" s="338"/>
      <c r="T305" s="1">
        <f>+'Ark1'!T731</f>
        <v>2.0909090909090904</v>
      </c>
      <c r="U305" s="328">
        <f t="shared" si="42"/>
        <v>2.0909090909090904</v>
      </c>
      <c r="V305" s="93">
        <f>+'Ark1'!W731</f>
        <v>0</v>
      </c>
      <c r="W305" s="97"/>
      <c r="X305" s="11">
        <f>+'Ark1'!X731</f>
        <v>59.090909090909101</v>
      </c>
      <c r="Y305" s="11">
        <f>+'Ark1'!Y731</f>
        <v>22.727272727272723</v>
      </c>
      <c r="Z305" s="11">
        <f>+'Ark1'!Z731</f>
        <v>0</v>
      </c>
      <c r="AA305" s="71"/>
      <c r="AB305" s="93">
        <f>+'Ark1'!AA731</f>
        <v>6.585930721703221</v>
      </c>
      <c r="AC305" s="1">
        <f>+'Ark1'!AC731</f>
        <v>0.73293252257259556</v>
      </c>
      <c r="AD305" s="11">
        <f>+'Ark1'!AE731</f>
        <v>15.494660242286901</v>
      </c>
      <c r="AE305" s="93">
        <f t="shared" si="43"/>
        <v>1.5714285714285714</v>
      </c>
      <c r="AF305" s="45"/>
      <c r="AH305" s="57"/>
    </row>
    <row r="306" spans="1:34" ht="15.6">
      <c r="A306" s="45"/>
      <c r="B306">
        <f>+'Ark1'!C732</f>
        <v>2005</v>
      </c>
      <c r="C306">
        <f>+'Ark1'!L732</f>
        <v>2</v>
      </c>
      <c r="D306" s="3" t="str">
        <f t="shared" si="38"/>
        <v>P</v>
      </c>
      <c r="E306">
        <f>+'Ark1'!Q732</f>
        <v>74</v>
      </c>
      <c r="F306">
        <f>+'Ark1'!R732</f>
        <v>82</v>
      </c>
      <c r="G306" s="199">
        <f>+'Ark1'!AG732</f>
        <v>0.99756690997566899</v>
      </c>
      <c r="H306" s="199">
        <f t="shared" si="40"/>
        <v>0.99756690997566899</v>
      </c>
      <c r="I306" s="199">
        <f>+'Ark1'!AH732</f>
        <v>0.55974037060595616</v>
      </c>
      <c r="J306" s="199"/>
      <c r="K306" s="328"/>
      <c r="L306" s="328"/>
      <c r="M306" s="93">
        <f>+'Ark1'!U732</f>
        <v>23.748780487804879</v>
      </c>
      <c r="N306" s="199">
        <f t="shared" si="41"/>
        <v>23.748780487804879</v>
      </c>
      <c r="O306" s="199"/>
      <c r="P306" s="328"/>
      <c r="Q306" s="328"/>
      <c r="R306" s="338"/>
      <c r="S306" s="338"/>
      <c r="T306" s="1">
        <f>+'Ark1'!T732</f>
        <v>2.9512195121951219</v>
      </c>
      <c r="U306" s="328">
        <f t="shared" si="42"/>
        <v>2.9512195121951219</v>
      </c>
      <c r="V306" s="93">
        <f>+'Ark1'!W732</f>
        <v>0</v>
      </c>
      <c r="W306" s="97"/>
      <c r="X306" s="11">
        <f>+'Ark1'!X732</f>
        <v>87.804878048780495</v>
      </c>
      <c r="Y306" s="11">
        <f>+'Ark1'!Y732</f>
        <v>50</v>
      </c>
      <c r="Z306" s="11">
        <f>+'Ark1'!Z732</f>
        <v>2.4390243902439024</v>
      </c>
      <c r="AA306" s="71"/>
      <c r="AB306" s="93">
        <f>+'Ark1'!AA732</f>
        <v>6.1033226437144474</v>
      </c>
      <c r="AC306" s="1">
        <f>+'Ark1'!AC732</f>
        <v>0.98652431298325316</v>
      </c>
      <c r="AD306" s="11">
        <f>+'Ark1'!AE732</f>
        <v>37.712065946148947</v>
      </c>
      <c r="AE306" s="93">
        <f t="shared" si="43"/>
        <v>1.1081081081081081</v>
      </c>
      <c r="AF306" s="45"/>
      <c r="AH306" s="57"/>
    </row>
    <row r="307" spans="1:34" ht="15.6">
      <c r="A307" s="45"/>
      <c r="B307">
        <f>+'Ark1'!C733</f>
        <v>2005</v>
      </c>
      <c r="C307">
        <f>+'Ark1'!L733</f>
        <v>3</v>
      </c>
      <c r="D307" s="3" t="str">
        <f t="shared" si="38"/>
        <v>P+</v>
      </c>
      <c r="E307">
        <f>+'Ark1'!Q733</f>
        <v>142</v>
      </c>
      <c r="F307">
        <f>+'Ark1'!R733</f>
        <v>156</v>
      </c>
      <c r="G307" s="199">
        <f>+'Ark1'!AG733</f>
        <v>1.8978102189781023</v>
      </c>
      <c r="H307" s="199">
        <f t="shared" si="40"/>
        <v>1.8978102189781023</v>
      </c>
      <c r="I307" s="199">
        <f>+'Ark1'!AH733</f>
        <v>1.1598645976718771</v>
      </c>
      <c r="J307" s="199"/>
      <c r="K307" s="328"/>
      <c r="L307" s="328"/>
      <c r="M307" s="93">
        <f>+'Ark1'!U733</f>
        <v>25.867307692307687</v>
      </c>
      <c r="N307" s="199">
        <f t="shared" si="41"/>
        <v>25.867307692307687</v>
      </c>
      <c r="O307" s="199"/>
      <c r="P307" s="328"/>
      <c r="Q307" s="328"/>
      <c r="R307" s="338"/>
      <c r="S307" s="338"/>
      <c r="T307" s="1">
        <f>+'Ark1'!T733</f>
        <v>3.8782051282051273</v>
      </c>
      <c r="U307" s="328">
        <f t="shared" si="42"/>
        <v>3.8782051282051273</v>
      </c>
      <c r="V307" s="93">
        <f>+'Ark1'!W733</f>
        <v>0</v>
      </c>
      <c r="W307" s="97"/>
      <c r="X307" s="11">
        <f>+'Ark1'!X733</f>
        <v>92.948717948717956</v>
      </c>
      <c r="Y307" s="11">
        <f>+'Ark1'!Y733</f>
        <v>62.179487179487211</v>
      </c>
      <c r="Z307" s="11">
        <f>+'Ark1'!Z733</f>
        <v>8.3333333333333357</v>
      </c>
      <c r="AA307" s="71"/>
      <c r="AB307" s="93">
        <f>+'Ark1'!AA733</f>
        <v>6.8359735061746099</v>
      </c>
      <c r="AC307" s="1">
        <f>+'Ark1'!AC733</f>
        <v>1.3837099366166492</v>
      </c>
      <c r="AD307" s="11">
        <f>+'Ark1'!AE733</f>
        <v>16.805235622006503</v>
      </c>
      <c r="AE307" s="93">
        <f t="shared" si="43"/>
        <v>1.0985915492957747</v>
      </c>
      <c r="AF307" s="45"/>
      <c r="AH307" s="57"/>
    </row>
    <row r="308" spans="1:34" ht="15.6">
      <c r="A308" s="45"/>
      <c r="B308">
        <f>+'Ark1'!C734</f>
        <v>2005</v>
      </c>
      <c r="C308">
        <f>+'Ark1'!L734</f>
        <v>4</v>
      </c>
      <c r="D308" s="3" t="str">
        <f t="shared" si="38"/>
        <v>O-</v>
      </c>
      <c r="E308">
        <f>+'Ark1'!Q734</f>
        <v>333</v>
      </c>
      <c r="F308">
        <f>+'Ark1'!R734</f>
        <v>356</v>
      </c>
      <c r="G308" s="199">
        <f>+'Ark1'!AG734</f>
        <v>4.3309002433090029</v>
      </c>
      <c r="H308" s="199">
        <f t="shared" si="40"/>
        <v>4.3309002433090029</v>
      </c>
      <c r="I308" s="199">
        <f>+'Ark1'!AH734</f>
        <v>2.9820244412871926</v>
      </c>
      <c r="J308" s="199"/>
      <c r="K308" s="328"/>
      <c r="L308" s="328"/>
      <c r="M308" s="93">
        <f>+'Ark1'!U734</f>
        <v>29.142696629213496</v>
      </c>
      <c r="N308" s="199">
        <f t="shared" si="41"/>
        <v>29.142696629213496</v>
      </c>
      <c r="O308" s="199"/>
      <c r="P308" s="328"/>
      <c r="Q308" s="328"/>
      <c r="R308" s="338"/>
      <c r="S308" s="338"/>
      <c r="T308" s="1">
        <f>+'Ark1'!T734</f>
        <v>4.8033707865168527</v>
      </c>
      <c r="U308" s="328">
        <f t="shared" si="42"/>
        <v>4.8033707865168527</v>
      </c>
      <c r="V308" s="93">
        <f>+'Ark1'!W734</f>
        <v>1.1235955056179776</v>
      </c>
      <c r="W308" s="97"/>
      <c r="X308" s="11">
        <f>+'Ark1'!X734</f>
        <v>95.786516853932611</v>
      </c>
      <c r="Y308" s="11">
        <f>+'Ark1'!Y734</f>
        <v>80.056179775280896</v>
      </c>
      <c r="Z308" s="11">
        <f>+'Ark1'!Z734</f>
        <v>21.910112359550563</v>
      </c>
      <c r="AA308" s="71"/>
      <c r="AB308" s="93">
        <f>+'Ark1'!AA734</f>
        <v>7.1621765199882139</v>
      </c>
      <c r="AC308" s="1">
        <f>+'Ark1'!AC734</f>
        <v>1.5866684365947099</v>
      </c>
      <c r="AD308" s="11">
        <f>+'Ark1'!AE734</f>
        <v>20.812540461432494</v>
      </c>
      <c r="AE308" s="93">
        <f t="shared" si="43"/>
        <v>1.0690690690690692</v>
      </c>
      <c r="AF308" s="45"/>
      <c r="AH308" s="57"/>
    </row>
    <row r="309" spans="1:34" ht="15.6">
      <c r="A309" s="45"/>
      <c r="B309">
        <f>+'Ark1'!C735</f>
        <v>2005</v>
      </c>
      <c r="C309">
        <f>+'Ark1'!L735</f>
        <v>5</v>
      </c>
      <c r="D309" s="3" t="str">
        <f t="shared" si="38"/>
        <v>O</v>
      </c>
      <c r="E309">
        <f>+'Ark1'!Q735</f>
        <v>787</v>
      </c>
      <c r="F309">
        <f>+'Ark1'!R735</f>
        <v>912</v>
      </c>
      <c r="G309" s="199">
        <f>+'Ark1'!AG735</f>
        <v>11.094890510948906</v>
      </c>
      <c r="H309" s="199">
        <f t="shared" si="40"/>
        <v>11.094890510948906</v>
      </c>
      <c r="I309" s="199">
        <f>+'Ark1'!AH735</f>
        <v>8.4927106420515752</v>
      </c>
      <c r="J309" s="199"/>
      <c r="K309" s="328"/>
      <c r="L309" s="328"/>
      <c r="M309" s="93">
        <f>+'Ark1'!U735</f>
        <v>32.398135964912264</v>
      </c>
      <c r="N309" s="199">
        <f t="shared" si="41"/>
        <v>32.398135964912264</v>
      </c>
      <c r="O309" s="199"/>
      <c r="P309" s="328"/>
      <c r="Q309" s="328"/>
      <c r="R309" s="338"/>
      <c r="S309" s="338"/>
      <c r="T309" s="1">
        <f>+'Ark1'!T735</f>
        <v>6.1184210526315796</v>
      </c>
      <c r="U309" s="328">
        <f t="shared" si="42"/>
        <v>6.1184210526315796</v>
      </c>
      <c r="V309" s="93">
        <f>+'Ark1'!W735</f>
        <v>7.3464912280701746</v>
      </c>
      <c r="W309" s="97"/>
      <c r="X309" s="11">
        <f>+'Ark1'!X735</f>
        <v>99.232456140350877</v>
      </c>
      <c r="Y309" s="11">
        <f>+'Ark1'!Y735</f>
        <v>87.938596491228097</v>
      </c>
      <c r="Z309" s="11">
        <f>+'Ark1'!Z735</f>
        <v>36.951754385964904</v>
      </c>
      <c r="AA309" s="71"/>
      <c r="AB309" s="93">
        <f>+'Ark1'!AA735</f>
        <v>7.7255164216713741</v>
      </c>
      <c r="AC309" s="1">
        <f>+'Ark1'!AC735</f>
        <v>1.781733129714353</v>
      </c>
      <c r="AD309" s="11">
        <f>+'Ark1'!AE735</f>
        <v>33.378735120357227</v>
      </c>
      <c r="AE309" s="93">
        <f t="shared" si="43"/>
        <v>1.158831003811944</v>
      </c>
      <c r="AF309" s="45"/>
      <c r="AH309" s="57"/>
    </row>
    <row r="310" spans="1:34" ht="15.6">
      <c r="A310" s="45"/>
      <c r="B310">
        <f>+'Ark1'!C736</f>
        <v>2005</v>
      </c>
      <c r="C310">
        <f>+'Ark1'!L736</f>
        <v>6</v>
      </c>
      <c r="D310" s="3" t="str">
        <f t="shared" si="38"/>
        <v>O+</v>
      </c>
      <c r="E310">
        <f>+'Ark1'!Q736</f>
        <v>931</v>
      </c>
      <c r="F310">
        <f>+'Ark1'!R736</f>
        <v>1096</v>
      </c>
      <c r="G310" s="199">
        <f>+'Ark1'!AG736</f>
        <v>13.333333333333337</v>
      </c>
      <c r="H310" s="199">
        <f t="shared" si="40"/>
        <v>13.333333333333337</v>
      </c>
      <c r="I310" s="199">
        <f>+'Ark1'!AH736</f>
        <v>11.413656296877988</v>
      </c>
      <c r="J310" s="199"/>
      <c r="K310" s="328"/>
      <c r="L310" s="328"/>
      <c r="M310" s="93">
        <f>+'Ark1'!U736</f>
        <v>36.231204379562094</v>
      </c>
      <c r="N310" s="199">
        <f t="shared" si="41"/>
        <v>36.231204379562094</v>
      </c>
      <c r="O310" s="199"/>
      <c r="P310" s="328"/>
      <c r="Q310" s="328"/>
      <c r="R310" s="338"/>
      <c r="S310" s="338"/>
      <c r="T310" s="1">
        <f>+'Ark1'!T736</f>
        <v>7.0520072992700698</v>
      </c>
      <c r="U310" s="328">
        <f t="shared" si="42"/>
        <v>7.0520072992700698</v>
      </c>
      <c r="V310" s="93">
        <f>+'Ark1'!W736</f>
        <v>19.251824817518237</v>
      </c>
      <c r="W310" s="97"/>
      <c r="X310" s="11">
        <f>+'Ark1'!X736</f>
        <v>99.908759124087524</v>
      </c>
      <c r="Y310" s="11">
        <f>+'Ark1'!Y736</f>
        <v>94.069343065693374</v>
      </c>
      <c r="Z310" s="11">
        <f>+'Ark1'!Z736</f>
        <v>56.843065693430653</v>
      </c>
      <c r="AA310" s="71"/>
      <c r="AB310" s="93">
        <f>+'Ark1'!AA736</f>
        <v>8.3208784985371516</v>
      </c>
      <c r="AC310" s="1">
        <f>+'Ark1'!AC736</f>
        <v>1.9421457919834388</v>
      </c>
      <c r="AD310" s="11">
        <f>+'Ark1'!AE736</f>
        <v>35.998249973329173</v>
      </c>
      <c r="AE310" s="93">
        <f t="shared" si="43"/>
        <v>1.1772287862513426</v>
      </c>
      <c r="AF310" s="45"/>
      <c r="AH310" s="57"/>
    </row>
    <row r="311" spans="1:34" ht="15.6">
      <c r="A311" s="45"/>
      <c r="B311">
        <f>+'Ark1'!C737</f>
        <v>2005</v>
      </c>
      <c r="C311">
        <f>+'Ark1'!L737</f>
        <v>7</v>
      </c>
      <c r="D311" s="3" t="str">
        <f t="shared" si="38"/>
        <v>R-</v>
      </c>
      <c r="E311">
        <f>+'Ark1'!Q737</f>
        <v>911</v>
      </c>
      <c r="F311">
        <f>+'Ark1'!R737</f>
        <v>1070</v>
      </c>
      <c r="G311" s="199">
        <f>+'Ark1'!AG737</f>
        <v>13.017031630170315</v>
      </c>
      <c r="H311" s="199">
        <f t="shared" si="40"/>
        <v>13.017031630170315</v>
      </c>
      <c r="I311" s="199">
        <f>+'Ark1'!AH737</f>
        <v>12.164307396741638</v>
      </c>
      <c r="J311" s="199"/>
      <c r="K311" s="328"/>
      <c r="L311" s="328"/>
      <c r="M311" s="93">
        <f>+'Ark1'!U737</f>
        <v>39.552336448598119</v>
      </c>
      <c r="N311" s="199">
        <f t="shared" si="41"/>
        <v>39.552336448598119</v>
      </c>
      <c r="O311" s="199"/>
      <c r="P311" s="328"/>
      <c r="Q311" s="328"/>
      <c r="R311" s="338"/>
      <c r="S311" s="338"/>
      <c r="T311" s="1">
        <f>+'Ark1'!T737</f>
        <v>7.4971962616822436</v>
      </c>
      <c r="U311" s="328">
        <f t="shared" si="42"/>
        <v>7.4971962616822436</v>
      </c>
      <c r="V311" s="93">
        <f>+'Ark1'!W737</f>
        <v>25.607476635514015</v>
      </c>
      <c r="W311" s="97"/>
      <c r="X311" s="11">
        <f>+'Ark1'!X737</f>
        <v>99.906542056074755</v>
      </c>
      <c r="Y311" s="11">
        <f>+'Ark1'!Y737</f>
        <v>98.037383177570092</v>
      </c>
      <c r="Z311" s="11">
        <f>+'Ark1'!Z737</f>
        <v>71.028037383177562</v>
      </c>
      <c r="AA311" s="71"/>
      <c r="AB311" s="93">
        <f>+'Ark1'!AA737</f>
        <v>8.1971837629647499</v>
      </c>
      <c r="AC311" s="1">
        <f>+'Ark1'!AC737</f>
        <v>1.9759042857709688</v>
      </c>
      <c r="AD311" s="11">
        <f>+'Ark1'!AE737</f>
        <v>39.435132961239127</v>
      </c>
      <c r="AE311" s="93">
        <f t="shared" si="43"/>
        <v>1.1745334796926454</v>
      </c>
      <c r="AF311" s="45"/>
      <c r="AH311" s="57"/>
    </row>
    <row r="312" spans="1:34" ht="15.6">
      <c r="A312" s="45"/>
      <c r="B312">
        <f>+'Ark1'!C738</f>
        <v>2005</v>
      </c>
      <c r="C312">
        <f>+'Ark1'!L738</f>
        <v>8</v>
      </c>
      <c r="D312" s="3" t="str">
        <f t="shared" si="38"/>
        <v>R</v>
      </c>
      <c r="E312">
        <f>+'Ark1'!Q738</f>
        <v>1473</v>
      </c>
      <c r="F312">
        <f>+'Ark1'!R738</f>
        <v>1769</v>
      </c>
      <c r="G312" s="199">
        <f>+'Ark1'!AG738</f>
        <v>21.520681265206811</v>
      </c>
      <c r="H312" s="199">
        <f t="shared" si="40"/>
        <v>21.520681265206811</v>
      </c>
      <c r="I312" s="199">
        <f>+'Ark1'!AH738</f>
        <v>22.317671199526984</v>
      </c>
      <c r="J312" s="199"/>
      <c r="K312" s="328"/>
      <c r="L312" s="328"/>
      <c r="M312" s="93">
        <f>+'Ark1'!U738</f>
        <v>43.892425098925905</v>
      </c>
      <c r="N312" s="199">
        <f t="shared" si="41"/>
        <v>43.892425098925905</v>
      </c>
      <c r="O312" s="199"/>
      <c r="P312" s="328"/>
      <c r="Q312" s="328"/>
      <c r="R312" s="338"/>
      <c r="S312" s="338"/>
      <c r="T312" s="1">
        <f>+'Ark1'!T738</f>
        <v>8.3793103448275872</v>
      </c>
      <c r="U312" s="328">
        <f t="shared" si="42"/>
        <v>8.3793103448275872</v>
      </c>
      <c r="V312" s="93">
        <f>+'Ark1'!W738</f>
        <v>43.301300169587343</v>
      </c>
      <c r="W312" s="97"/>
      <c r="X312" s="11">
        <f>+'Ark1'!X738</f>
        <v>100</v>
      </c>
      <c r="Y312" s="11">
        <f>+'Ark1'!Y738</f>
        <v>99.830412662521184</v>
      </c>
      <c r="Z312" s="11">
        <f>+'Ark1'!Z738</f>
        <v>85.924250989259491</v>
      </c>
      <c r="AA312" s="71"/>
      <c r="AB312" s="93">
        <f>+'Ark1'!AA738</f>
        <v>8.2057873142881306</v>
      </c>
      <c r="AC312" s="1">
        <f>+'Ark1'!AC738</f>
        <v>2.0714324843879033</v>
      </c>
      <c r="AD312" s="11">
        <f>+'Ark1'!AE738</f>
        <v>37.970620027506953</v>
      </c>
      <c r="AE312" s="93">
        <f t="shared" si="43"/>
        <v>1.2009504412763068</v>
      </c>
      <c r="AF312" s="45"/>
      <c r="AH312" s="57"/>
    </row>
    <row r="313" spans="1:34" ht="15.6">
      <c r="A313" s="45"/>
      <c r="B313">
        <f>+'Ark1'!C739</f>
        <v>2005</v>
      </c>
      <c r="C313">
        <f>+'Ark1'!L739</f>
        <v>9</v>
      </c>
      <c r="D313" s="3" t="str">
        <f t="shared" si="38"/>
        <v>R+</v>
      </c>
      <c r="E313">
        <f>+'Ark1'!Q739</f>
        <v>1061</v>
      </c>
      <c r="F313">
        <f>+'Ark1'!R739</f>
        <v>1283</v>
      </c>
      <c r="G313" s="199">
        <f>+'Ark1'!AG739</f>
        <v>15.608272506082724</v>
      </c>
      <c r="H313" s="199">
        <f t="shared" si="40"/>
        <v>15.608272506082724</v>
      </c>
      <c r="I313" s="199">
        <f>+'Ark1'!AH739</f>
        <v>17.873176295222375</v>
      </c>
      <c r="J313" s="199"/>
      <c r="K313" s="328"/>
      <c r="L313" s="328"/>
      <c r="M313" s="93">
        <f>+'Ark1'!U739</f>
        <v>48.466718628215119</v>
      </c>
      <c r="N313" s="199">
        <f t="shared" si="41"/>
        <v>48.466718628215119</v>
      </c>
      <c r="O313" s="199"/>
      <c r="P313" s="328"/>
      <c r="Q313" s="328"/>
      <c r="R313" s="338"/>
      <c r="S313" s="338"/>
      <c r="T313" s="1">
        <f>+'Ark1'!T739</f>
        <v>9.0732657833203447</v>
      </c>
      <c r="U313" s="328">
        <f t="shared" si="42"/>
        <v>9.0732657833203447</v>
      </c>
      <c r="V313" s="93">
        <f>+'Ark1'!W739</f>
        <v>56.430241621200317</v>
      </c>
      <c r="W313" s="97"/>
      <c r="X313" s="11">
        <f>+'Ark1'!X739</f>
        <v>99.92205767731879</v>
      </c>
      <c r="Y313" s="11">
        <f>+'Ark1'!Y739</f>
        <v>99.766173031956313</v>
      </c>
      <c r="Z313" s="11">
        <f>+'Ark1'!Z739</f>
        <v>94.388152766952444</v>
      </c>
      <c r="AA313" s="71"/>
      <c r="AB313" s="93">
        <f>+'Ark1'!AA739</f>
        <v>8.2267916259193115</v>
      </c>
      <c r="AC313" s="1">
        <f>+'Ark1'!AC739</f>
        <v>2.1881693192916369</v>
      </c>
      <c r="AD313" s="11">
        <f>+'Ark1'!AE739</f>
        <v>37.950303367919773</v>
      </c>
      <c r="AE313" s="93">
        <f t="shared" si="43"/>
        <v>1.2092365692742695</v>
      </c>
      <c r="AF313" s="45"/>
      <c r="AH313" s="57"/>
    </row>
    <row r="314" spans="1:34" ht="15.6">
      <c r="A314" s="45"/>
      <c r="B314">
        <f>+'Ark1'!C740</f>
        <v>2005</v>
      </c>
      <c r="C314">
        <f>+'Ark1'!L740</f>
        <v>10</v>
      </c>
      <c r="D314" s="3" t="str">
        <f t="shared" si="38"/>
        <v>U-</v>
      </c>
      <c r="E314">
        <f>+'Ark1'!Q740</f>
        <v>427</v>
      </c>
      <c r="F314">
        <f>+'Ark1'!R740</f>
        <v>487</v>
      </c>
      <c r="G314" s="199">
        <f>+'Ark1'!AG740</f>
        <v>5.9245742092457423</v>
      </c>
      <c r="H314" s="199">
        <f t="shared" si="40"/>
        <v>5.9245742092457423</v>
      </c>
      <c r="I314" s="199">
        <f>+'Ark1'!AH740</f>
        <v>7.2095674960830562</v>
      </c>
      <c r="J314" s="199"/>
      <c r="K314" s="328"/>
      <c r="L314" s="328"/>
      <c r="M314" s="93">
        <f>+'Ark1'!U740</f>
        <v>51.504928131416811</v>
      </c>
      <c r="N314" s="199">
        <f t="shared" si="41"/>
        <v>51.504928131416811</v>
      </c>
      <c r="O314" s="199"/>
      <c r="P314" s="328"/>
      <c r="Q314" s="328"/>
      <c r="R314" s="338"/>
      <c r="S314" s="338"/>
      <c r="T314" s="1">
        <f>+'Ark1'!T740</f>
        <v>9.642710472279262</v>
      </c>
      <c r="U314" s="328">
        <f t="shared" si="42"/>
        <v>9.642710472279262</v>
      </c>
      <c r="V314" s="93">
        <f>+'Ark1'!W740</f>
        <v>64.681724845995902</v>
      </c>
      <c r="W314" s="97"/>
      <c r="X314" s="11">
        <f>+'Ark1'!X740</f>
        <v>100</v>
      </c>
      <c r="Y314" s="11">
        <f>+'Ark1'!Y740</f>
        <v>100</v>
      </c>
      <c r="Z314" s="11">
        <f>+'Ark1'!Z740</f>
        <v>97.125256673511274</v>
      </c>
      <c r="AA314" s="71"/>
      <c r="AB314" s="93">
        <f>+'Ark1'!AA740</f>
        <v>8.4730940474012897</v>
      </c>
      <c r="AC314" s="1">
        <f>+'Ark1'!AC740</f>
        <v>2.4727806186643986</v>
      </c>
      <c r="AD314" s="11">
        <f>+'Ark1'!AE740</f>
        <v>37.522342264840447</v>
      </c>
      <c r="AE314" s="93">
        <f t="shared" si="43"/>
        <v>1.1405152224824355</v>
      </c>
      <c r="AF314" s="45"/>
      <c r="AH314" s="57"/>
    </row>
    <row r="315" spans="1:34" ht="15.6">
      <c r="A315" s="45"/>
      <c r="B315">
        <f>+'Ark1'!C741</f>
        <v>2005</v>
      </c>
      <c r="C315">
        <f>+'Ark1'!L741</f>
        <v>11</v>
      </c>
      <c r="D315" s="3" t="str">
        <f t="shared" si="38"/>
        <v>U</v>
      </c>
      <c r="E315">
        <f>+'Ark1'!Q741</f>
        <v>486</v>
      </c>
      <c r="F315">
        <f>+'Ark1'!R741</f>
        <v>572</v>
      </c>
      <c r="G315" s="199">
        <f>+'Ark1'!AG741</f>
        <v>6.9586374695863764</v>
      </c>
      <c r="H315" s="199">
        <f t="shared" si="40"/>
        <v>6.9586374695863764</v>
      </c>
      <c r="I315" s="199">
        <f>+'Ark1'!AH741</f>
        <v>8.7966386834805288</v>
      </c>
      <c r="J315" s="199"/>
      <c r="K315" s="328"/>
      <c r="L315" s="328"/>
      <c r="M315" s="93">
        <f>+'Ark1'!U741</f>
        <v>53.504370629370605</v>
      </c>
      <c r="N315" s="199">
        <f t="shared" si="41"/>
        <v>53.504370629370605</v>
      </c>
      <c r="O315" s="199"/>
      <c r="P315" s="328"/>
      <c r="Q315" s="328"/>
      <c r="R315" s="338"/>
      <c r="S315" s="338"/>
      <c r="T315" s="1">
        <f>+'Ark1'!T741</f>
        <v>9.8846153846153886</v>
      </c>
      <c r="U315" s="328">
        <f t="shared" si="42"/>
        <v>9.8846153846153886</v>
      </c>
      <c r="V315" s="93">
        <f>+'Ark1'!W741</f>
        <v>66.608391608391599</v>
      </c>
      <c r="W315" s="97"/>
      <c r="X315" s="11">
        <f>+'Ark1'!X741</f>
        <v>100</v>
      </c>
      <c r="Y315" s="11">
        <f>+'Ark1'!Y741</f>
        <v>100</v>
      </c>
      <c r="Z315" s="11">
        <f>+'Ark1'!Z741</f>
        <v>98.426573426573427</v>
      </c>
      <c r="AA315" s="71"/>
      <c r="AB315" s="93">
        <f>+'Ark1'!AA741</f>
        <v>8.2457956094764793</v>
      </c>
      <c r="AC315" s="1">
        <f>+'Ark1'!AC741</f>
        <v>2.621316801752112</v>
      </c>
      <c r="AD315" s="11">
        <f>+'Ark1'!AE741</f>
        <v>47.088599631138784</v>
      </c>
      <c r="AE315" s="93">
        <f t="shared" si="43"/>
        <v>1.176954732510288</v>
      </c>
      <c r="AF315" s="45"/>
      <c r="AH315" s="57"/>
    </row>
    <row r="316" spans="1:34" ht="15.6">
      <c r="A316" s="45"/>
      <c r="B316">
        <f>+'Ark1'!C742</f>
        <v>2005</v>
      </c>
      <c r="C316">
        <f>+'Ark1'!L742</f>
        <v>12</v>
      </c>
      <c r="D316" s="3" t="str">
        <f t="shared" si="38"/>
        <v>U+</v>
      </c>
      <c r="E316">
        <f>+'Ark1'!Q742</f>
        <v>226</v>
      </c>
      <c r="F316">
        <f>+'Ark1'!R742</f>
        <v>269</v>
      </c>
      <c r="G316" s="199">
        <f>+'Ark1'!AG742</f>
        <v>3.2725060827250601</v>
      </c>
      <c r="H316" s="199">
        <f t="shared" si="40"/>
        <v>3.2725060827250601</v>
      </c>
      <c r="I316" s="199">
        <f>+'Ark1'!AH742</f>
        <v>4.4106644423449284</v>
      </c>
      <c r="J316" s="199"/>
      <c r="K316" s="328"/>
      <c r="L316" s="328"/>
      <c r="M316" s="93">
        <f>+'Ark1'!U742</f>
        <v>57.045353159851267</v>
      </c>
      <c r="N316" s="199">
        <f t="shared" si="41"/>
        <v>57.045353159851267</v>
      </c>
      <c r="O316" s="199"/>
      <c r="P316" s="328"/>
      <c r="Q316" s="328"/>
      <c r="R316" s="338"/>
      <c r="S316" s="338"/>
      <c r="T316" s="1">
        <f>+'Ark1'!T742</f>
        <v>10.382899628252789</v>
      </c>
      <c r="U316" s="328">
        <f t="shared" si="42"/>
        <v>10.382899628252789</v>
      </c>
      <c r="V316" s="93">
        <f>+'Ark1'!W742</f>
        <v>72.862453531598533</v>
      </c>
      <c r="W316" s="97"/>
      <c r="X316" s="11">
        <f>+'Ark1'!X742</f>
        <v>100</v>
      </c>
      <c r="Y316" s="11">
        <f>+'Ark1'!Y742</f>
        <v>100</v>
      </c>
      <c r="Z316" s="11">
        <f>+'Ark1'!Z742</f>
        <v>100</v>
      </c>
      <c r="AA316" s="71"/>
      <c r="AB316" s="93">
        <f>+'Ark1'!AA742</f>
        <v>7.6528748373908062</v>
      </c>
      <c r="AC316" s="1">
        <f>+'Ark1'!AC742</f>
        <v>2.6671353402126048</v>
      </c>
      <c r="AD316" s="11">
        <f>+'Ark1'!AE742</f>
        <v>43.662201193301293</v>
      </c>
      <c r="AE316" s="93">
        <f t="shared" si="43"/>
        <v>1.1902654867256637</v>
      </c>
      <c r="AF316" s="45"/>
      <c r="AH316" s="57"/>
    </row>
    <row r="317" spans="1:34" ht="15.6">
      <c r="A317" s="45"/>
      <c r="B317">
        <f>+'Ark1'!C743</f>
        <v>2005</v>
      </c>
      <c r="C317">
        <f>+'Ark1'!L743</f>
        <v>13</v>
      </c>
      <c r="D317" s="3" t="str">
        <f t="shared" si="38"/>
        <v>E-</v>
      </c>
      <c r="E317">
        <f>+'Ark1'!Q743</f>
        <v>80</v>
      </c>
      <c r="F317">
        <f>+'Ark1'!R743</f>
        <v>88</v>
      </c>
      <c r="G317" s="199">
        <f>+'Ark1'!AG743</f>
        <v>1.0705596107055959</v>
      </c>
      <c r="H317" s="199">
        <f t="shared" si="40"/>
        <v>1.0705596107055959</v>
      </c>
      <c r="I317" s="199">
        <f>+'Ark1'!AH743</f>
        <v>1.4620680616007589</v>
      </c>
      <c r="J317" s="199"/>
      <c r="K317" s="328"/>
      <c r="L317" s="328"/>
      <c r="M317" s="93">
        <f>+'Ark1'!U743</f>
        <v>57.803409090909106</v>
      </c>
      <c r="N317" s="199">
        <f t="shared" si="41"/>
        <v>57.803409090909106</v>
      </c>
      <c r="O317" s="199"/>
      <c r="P317" s="328"/>
      <c r="Q317" s="328"/>
      <c r="R317" s="338"/>
      <c r="S317" s="338"/>
      <c r="T317" s="1">
        <f>+'Ark1'!T743</f>
        <v>10.034090909090908</v>
      </c>
      <c r="U317" s="328">
        <f t="shared" si="42"/>
        <v>10.034090909090908</v>
      </c>
      <c r="V317" s="93">
        <f>+'Ark1'!W743</f>
        <v>61.363636363636367</v>
      </c>
      <c r="W317" s="97"/>
      <c r="X317" s="11">
        <f>+'Ark1'!X743</f>
        <v>100</v>
      </c>
      <c r="Y317" s="11">
        <f>+'Ark1'!Y743</f>
        <v>100</v>
      </c>
      <c r="Z317" s="11">
        <f>+'Ark1'!Z743</f>
        <v>98.863636363636346</v>
      </c>
      <c r="AA317" s="71"/>
      <c r="AB317" s="93">
        <f>+'Ark1'!AA743</f>
        <v>8.7301391333236698</v>
      </c>
      <c r="AC317" s="1">
        <f>+'Ark1'!AC743</f>
        <v>3.3522342062501722</v>
      </c>
      <c r="AD317" s="11">
        <f>+'Ark1'!AE743</f>
        <v>62.119038569760882</v>
      </c>
      <c r="AE317" s="93">
        <f t="shared" si="43"/>
        <v>1.1000000000000001</v>
      </c>
      <c r="AF317" s="45"/>
      <c r="AH317" s="57"/>
    </row>
    <row r="318" spans="1:34" ht="15.6">
      <c r="A318" s="45"/>
      <c r="B318">
        <f>+'Ark1'!C744</f>
        <v>2005</v>
      </c>
      <c r="C318">
        <f>+'Ark1'!L744</f>
        <v>14</v>
      </c>
      <c r="D318" s="3" t="str">
        <f t="shared" si="38"/>
        <v>E</v>
      </c>
      <c r="E318">
        <f>+'Ark1'!Q744</f>
        <v>49</v>
      </c>
      <c r="F318">
        <f>+'Ark1'!R744</f>
        <v>53</v>
      </c>
      <c r="G318" s="199">
        <f>+'Ark1'!AG744</f>
        <v>0.64476885644768844</v>
      </c>
      <c r="H318" s="199">
        <f t="shared" si="40"/>
        <v>0.64476885644768844</v>
      </c>
      <c r="I318" s="199">
        <f>+'Ark1'!AH744</f>
        <v>0.94187800166306779</v>
      </c>
      <c r="J318" s="199"/>
      <c r="K318" s="328"/>
      <c r="L318" s="328"/>
      <c r="M318" s="93">
        <f>+'Ark1'!U744</f>
        <v>61.828301886792474</v>
      </c>
      <c r="N318" s="199">
        <f t="shared" si="41"/>
        <v>61.828301886792474</v>
      </c>
      <c r="O318" s="199"/>
      <c r="P318" s="328"/>
      <c r="Q318" s="328"/>
      <c r="R318" s="338"/>
      <c r="S318" s="338"/>
      <c r="T318" s="1">
        <f>+'Ark1'!T744</f>
        <v>10.849056603773587</v>
      </c>
      <c r="U318" s="328">
        <f t="shared" si="42"/>
        <v>10.849056603773587</v>
      </c>
      <c r="V318" s="93">
        <f>+'Ark1'!W744</f>
        <v>71.698113207547181</v>
      </c>
      <c r="W318" s="97"/>
      <c r="X318" s="11">
        <f>+'Ark1'!X744</f>
        <v>100</v>
      </c>
      <c r="Y318" s="11">
        <f>+'Ark1'!Y744</f>
        <v>100</v>
      </c>
      <c r="Z318" s="11">
        <f>+'Ark1'!Z744</f>
        <v>100</v>
      </c>
      <c r="AA318" s="71"/>
      <c r="AB318" s="93">
        <f>+'Ark1'!AA744</f>
        <v>6.8591318378670953</v>
      </c>
      <c r="AC318" s="1">
        <f>+'Ark1'!AC744</f>
        <v>3.4279441356002325</v>
      </c>
      <c r="AD318" s="11">
        <f>+'Ark1'!AE744</f>
        <v>46.721109696392077</v>
      </c>
      <c r="AE318" s="93">
        <f t="shared" si="43"/>
        <v>1.0816326530612246</v>
      </c>
      <c r="AF318" s="45"/>
      <c r="AH318" s="57"/>
    </row>
    <row r="319" spans="1:34" ht="15.6">
      <c r="A319" s="45"/>
      <c r="B319">
        <f>+'Ark1'!C745</f>
        <v>2005</v>
      </c>
      <c r="C319">
        <f>+'Ark1'!L745</f>
        <v>15</v>
      </c>
      <c r="D319" s="3" t="str">
        <f t="shared" si="38"/>
        <v>E+</v>
      </c>
      <c r="E319">
        <f>+'Ark1'!Q745</f>
        <v>5</v>
      </c>
      <c r="F319">
        <f>+'Ark1'!R745</f>
        <v>5</v>
      </c>
      <c r="G319" s="199">
        <f>+'Ark1'!AG745</f>
        <v>6.0827250608272515E-2</v>
      </c>
      <c r="H319" s="199">
        <f t="shared" si="40"/>
        <v>6.0827250608272515E-2</v>
      </c>
      <c r="I319" s="199">
        <f>+'Ark1'!AH745</f>
        <v>9.4478104045485151E-2</v>
      </c>
      <c r="J319" s="199"/>
      <c r="K319" s="328"/>
      <c r="L319" s="328"/>
      <c r="M319" s="93">
        <f>+'Ark1'!U745</f>
        <v>65.739999999999995</v>
      </c>
      <c r="N319" s="199">
        <f t="shared" si="41"/>
        <v>65.739999999999995</v>
      </c>
      <c r="O319" s="199"/>
      <c r="P319" s="328"/>
      <c r="Q319" s="328"/>
      <c r="R319" s="338"/>
      <c r="S319" s="338"/>
      <c r="T319" s="1">
        <f>+'Ark1'!T745</f>
        <v>11.8</v>
      </c>
      <c r="U319" s="328">
        <f t="shared" si="42"/>
        <v>11.8</v>
      </c>
      <c r="V319" s="93">
        <f>+'Ark1'!W745</f>
        <v>100</v>
      </c>
      <c r="W319" s="97"/>
      <c r="X319" s="11">
        <f>+'Ark1'!X745</f>
        <v>100</v>
      </c>
      <c r="Y319" s="11">
        <f>+'Ark1'!Y745</f>
        <v>100</v>
      </c>
      <c r="Z319" s="11">
        <f>+'Ark1'!Z745</f>
        <v>100</v>
      </c>
      <c r="AA319" s="71"/>
      <c r="AB319" s="93">
        <f>+'Ark1'!AA745</f>
        <v>6.5542657864935761</v>
      </c>
      <c r="AC319" s="1">
        <f>+'Ark1'!AC745</f>
        <v>1.3266499161421563</v>
      </c>
      <c r="AD319" s="11">
        <f>+'Ark1'!AE745</f>
        <v>-2.8981453189675603</v>
      </c>
      <c r="AE319" s="93">
        <f t="shared" si="43"/>
        <v>1</v>
      </c>
      <c r="AF319" s="45"/>
      <c r="AH319" s="57"/>
    </row>
    <row r="320" spans="1:34">
      <c r="A320" s="45"/>
      <c r="B320" s="45"/>
      <c r="C320" s="45"/>
      <c r="D320" s="45"/>
      <c r="E320" s="45"/>
      <c r="F320" s="45"/>
      <c r="G320" s="90"/>
      <c r="H320" s="90"/>
      <c r="I320" s="90"/>
      <c r="J320" s="90"/>
      <c r="K320" s="322"/>
      <c r="L320" s="322"/>
      <c r="M320" s="90"/>
      <c r="N320" s="90"/>
      <c r="O320" s="90"/>
      <c r="P320" s="322"/>
      <c r="Q320" s="322"/>
      <c r="R320" s="333"/>
      <c r="S320" s="333"/>
      <c r="T320" s="45"/>
      <c r="U320" s="322"/>
      <c r="V320" s="90"/>
      <c r="W320" s="90"/>
      <c r="X320" s="71"/>
      <c r="Y320" s="71"/>
      <c r="Z320" s="71"/>
      <c r="AA320" s="71"/>
      <c r="AB320" s="90"/>
      <c r="AC320" s="45"/>
      <c r="AD320" s="71"/>
      <c r="AE320" s="90"/>
      <c r="AF320" s="45"/>
      <c r="AH320" s="57"/>
    </row>
    <row r="321" spans="1:34">
      <c r="A321" s="45"/>
      <c r="B321" s="45"/>
      <c r="C321" s="45"/>
      <c r="D321" s="45"/>
      <c r="E321" s="45"/>
      <c r="F321" s="45"/>
      <c r="G321" s="90"/>
      <c r="H321" s="90"/>
      <c r="I321" s="90"/>
      <c r="J321" s="90"/>
      <c r="K321" s="322"/>
      <c r="L321" s="322"/>
      <c r="M321" s="90"/>
      <c r="N321" s="90"/>
      <c r="O321" s="90"/>
      <c r="P321" s="322"/>
      <c r="Q321" s="322"/>
      <c r="R321" s="333"/>
      <c r="S321" s="333"/>
      <c r="T321" s="45"/>
      <c r="U321" s="322"/>
      <c r="V321" s="90"/>
      <c r="W321" s="90"/>
      <c r="X321" s="71"/>
      <c r="Y321" s="71"/>
      <c r="Z321" s="71"/>
      <c r="AA321" s="71"/>
      <c r="AB321" s="90"/>
      <c r="AC321" s="45"/>
      <c r="AD321" s="71"/>
      <c r="AE321" s="90"/>
      <c r="AF321" s="45"/>
      <c r="AH321" s="57"/>
    </row>
    <row r="322" spans="1:34">
      <c r="A322" s="34"/>
      <c r="B322" s="34"/>
      <c r="C322" s="34"/>
      <c r="D322" s="34"/>
      <c r="E322" s="34"/>
      <c r="F322" s="34"/>
      <c r="G322" s="163"/>
      <c r="H322" s="163"/>
      <c r="I322" s="163"/>
      <c r="J322" s="163"/>
      <c r="K322" s="163"/>
      <c r="L322" s="163"/>
      <c r="M322" s="163"/>
      <c r="N322" s="163"/>
      <c r="O322" s="163"/>
      <c r="P322" s="163"/>
      <c r="Q322" s="163"/>
      <c r="R322" s="292"/>
      <c r="S322" s="292"/>
      <c r="T322" s="34"/>
      <c r="U322" s="163"/>
      <c r="AH322" s="57"/>
    </row>
    <row r="323" spans="1:34">
      <c r="A323" s="34"/>
      <c r="B323" s="34"/>
      <c r="C323" s="34"/>
      <c r="D323" s="34"/>
      <c r="E323" s="34"/>
      <c r="F323" s="34"/>
      <c r="G323" s="163"/>
      <c r="H323" s="163"/>
      <c r="I323" s="163"/>
      <c r="J323" s="163"/>
      <c r="K323" s="163"/>
      <c r="L323" s="163"/>
      <c r="M323" s="163"/>
      <c r="N323" s="163"/>
      <c r="O323" s="163"/>
      <c r="P323" s="163"/>
      <c r="Q323" s="163"/>
      <c r="R323" s="292"/>
      <c r="S323" s="292"/>
      <c r="T323" s="34"/>
      <c r="U323" s="163"/>
      <c r="AH323" s="57"/>
    </row>
    <row r="324" spans="1:34">
      <c r="A324" s="34"/>
      <c r="B324" s="34"/>
      <c r="C324" s="34"/>
      <c r="D324" s="34"/>
      <c r="E324" s="34"/>
      <c r="F324" s="34"/>
      <c r="G324" s="163"/>
      <c r="H324" s="163"/>
      <c r="I324" s="163"/>
      <c r="J324" s="163"/>
      <c r="K324" s="163"/>
      <c r="L324" s="163"/>
      <c r="M324" s="163"/>
      <c r="N324" s="163"/>
      <c r="O324" s="163"/>
      <c r="P324" s="163"/>
      <c r="Q324" s="163"/>
      <c r="R324" s="292"/>
      <c r="S324" s="292"/>
      <c r="T324" s="34"/>
      <c r="U324" s="163"/>
      <c r="AH324" s="57"/>
    </row>
    <row r="325" spans="1:34">
      <c r="A325" s="34"/>
      <c r="B325" s="34"/>
      <c r="C325" s="34"/>
      <c r="D325" s="34"/>
      <c r="E325" s="34"/>
      <c r="F325" s="34"/>
      <c r="G325" s="163"/>
      <c r="H325" s="163"/>
      <c r="I325" s="163"/>
      <c r="J325" s="163"/>
      <c r="K325" s="163"/>
      <c r="L325" s="163"/>
      <c r="M325" s="163"/>
      <c r="N325" s="163"/>
      <c r="O325" s="163"/>
      <c r="P325" s="163"/>
      <c r="Q325" s="163"/>
      <c r="R325" s="292"/>
      <c r="S325" s="292"/>
      <c r="T325" s="34"/>
      <c r="U325" s="163"/>
      <c r="AH325" s="57"/>
    </row>
    <row r="326" spans="1:34">
      <c r="A326" s="34"/>
      <c r="B326" s="34"/>
      <c r="C326" s="34"/>
      <c r="D326" s="34"/>
      <c r="E326" s="34"/>
      <c r="F326" s="34"/>
      <c r="G326" s="163"/>
      <c r="H326" s="163"/>
      <c r="I326" s="163"/>
      <c r="J326" s="163"/>
      <c r="K326" s="163"/>
      <c r="L326" s="163"/>
      <c r="M326" s="163"/>
      <c r="N326" s="163"/>
      <c r="O326" s="163"/>
      <c r="P326" s="163"/>
      <c r="Q326" s="163"/>
      <c r="R326" s="292"/>
      <c r="S326" s="292"/>
      <c r="T326" s="34"/>
      <c r="U326" s="163"/>
      <c r="AH326" s="57"/>
    </row>
    <row r="327" spans="1:34">
      <c r="A327" s="34"/>
      <c r="B327" s="34"/>
      <c r="C327" s="34"/>
      <c r="D327" s="34"/>
      <c r="E327" s="34"/>
      <c r="F327" s="34"/>
      <c r="G327" s="163"/>
      <c r="H327" s="163"/>
      <c r="I327" s="163"/>
      <c r="J327" s="163"/>
      <c r="K327" s="163"/>
      <c r="L327" s="163"/>
      <c r="M327" s="163"/>
      <c r="N327" s="163"/>
      <c r="O327" s="163"/>
      <c r="P327" s="163"/>
      <c r="Q327" s="163"/>
      <c r="R327" s="292"/>
      <c r="S327" s="292"/>
      <c r="T327" s="34"/>
      <c r="U327" s="163"/>
      <c r="AH327" s="57"/>
    </row>
    <row r="328" spans="1:34">
      <c r="A328" s="34"/>
      <c r="B328" s="34"/>
      <c r="C328" s="34"/>
      <c r="D328" s="34"/>
      <c r="E328" s="34"/>
      <c r="F328" s="34"/>
      <c r="G328" s="163"/>
      <c r="H328" s="163"/>
      <c r="I328" s="163"/>
      <c r="J328" s="163"/>
      <c r="K328" s="163"/>
      <c r="L328" s="163"/>
      <c r="M328" s="163"/>
      <c r="N328" s="163"/>
      <c r="O328" s="163"/>
      <c r="P328" s="163"/>
      <c r="Q328" s="163"/>
      <c r="R328" s="292"/>
      <c r="S328" s="292"/>
      <c r="T328" s="34"/>
      <c r="U328" s="163"/>
      <c r="AH328" s="57"/>
    </row>
    <row r="329" spans="1:34">
      <c r="A329" s="34"/>
      <c r="B329" s="34"/>
      <c r="C329" s="34"/>
      <c r="D329" s="34"/>
      <c r="E329" s="34"/>
      <c r="F329" s="34"/>
      <c r="G329" s="163"/>
      <c r="H329" s="163"/>
      <c r="I329" s="163"/>
      <c r="J329" s="163"/>
      <c r="K329" s="163"/>
      <c r="L329" s="163"/>
      <c r="M329" s="163"/>
      <c r="N329" s="163"/>
      <c r="O329" s="163"/>
      <c r="P329" s="163"/>
      <c r="Q329" s="163"/>
      <c r="R329" s="292"/>
      <c r="S329" s="292"/>
      <c r="T329" s="34"/>
      <c r="U329" s="163"/>
      <c r="AH329" s="57"/>
    </row>
    <row r="330" spans="1:34">
      <c r="A330" s="34"/>
      <c r="B330" s="34"/>
      <c r="C330" s="34"/>
      <c r="D330" s="34"/>
      <c r="E330" s="34"/>
      <c r="F330" s="34"/>
      <c r="G330" s="163"/>
      <c r="H330" s="163"/>
      <c r="I330" s="163"/>
      <c r="J330" s="163"/>
      <c r="K330" s="163"/>
      <c r="L330" s="163"/>
      <c r="M330" s="163"/>
      <c r="N330" s="163"/>
      <c r="O330" s="163"/>
      <c r="P330" s="163"/>
      <c r="Q330" s="163"/>
      <c r="R330" s="292"/>
      <c r="S330" s="292"/>
      <c r="T330" s="34"/>
      <c r="U330" s="163"/>
      <c r="AH330" s="57"/>
    </row>
    <row r="331" spans="1:34">
      <c r="A331" s="34"/>
      <c r="B331" s="34"/>
      <c r="C331" s="34"/>
      <c r="D331" s="34"/>
      <c r="E331" s="34"/>
      <c r="F331" s="34"/>
      <c r="G331" s="163"/>
      <c r="H331" s="163"/>
      <c r="I331" s="163"/>
      <c r="J331" s="163"/>
      <c r="K331" s="163"/>
      <c r="L331" s="163"/>
      <c r="M331" s="163"/>
      <c r="N331" s="163"/>
      <c r="O331" s="163"/>
      <c r="P331" s="163"/>
      <c r="Q331" s="163"/>
      <c r="R331" s="292"/>
      <c r="S331" s="292"/>
      <c r="T331" s="34"/>
      <c r="U331" s="163"/>
      <c r="AH331" s="57"/>
    </row>
    <row r="332" spans="1:34">
      <c r="A332" s="34"/>
      <c r="B332" s="34"/>
      <c r="C332" s="34"/>
      <c r="D332" s="34"/>
      <c r="E332" s="34"/>
      <c r="F332" s="34"/>
      <c r="G332" s="163"/>
      <c r="H332" s="163"/>
      <c r="I332" s="163"/>
      <c r="J332" s="163"/>
      <c r="K332" s="163"/>
      <c r="L332" s="163"/>
      <c r="M332" s="163"/>
      <c r="N332" s="163"/>
      <c r="O332" s="163"/>
      <c r="P332" s="163"/>
      <c r="Q332" s="163"/>
      <c r="R332" s="292"/>
      <c r="S332" s="292"/>
      <c r="T332" s="34"/>
      <c r="U332" s="163"/>
      <c r="AH332" s="57"/>
    </row>
    <row r="333" spans="1:34">
      <c r="A333" s="34"/>
      <c r="B333" s="34"/>
      <c r="C333" s="34"/>
      <c r="D333" s="34"/>
      <c r="E333" s="34"/>
      <c r="F333" s="34"/>
      <c r="G333" s="163"/>
      <c r="H333" s="163"/>
      <c r="I333" s="163"/>
      <c r="J333" s="163"/>
      <c r="K333" s="163"/>
      <c r="L333" s="163"/>
      <c r="M333" s="163"/>
      <c r="N333" s="163"/>
      <c r="O333" s="163"/>
      <c r="P333" s="163"/>
      <c r="Q333" s="163"/>
      <c r="R333" s="292"/>
      <c r="S333" s="292"/>
      <c r="T333" s="34"/>
      <c r="U333" s="163"/>
      <c r="AH333" s="57"/>
    </row>
    <row r="349" spans="25:42">
      <c r="Y349" s="16"/>
      <c r="AC349" s="59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25:42">
      <c r="Y350" s="16"/>
      <c r="AC350" s="59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25:42">
      <c r="Y351" s="16"/>
      <c r="AC351" s="59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pans="25:42">
      <c r="Y352" s="16"/>
      <c r="AC352" s="59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22:42">
      <c r="Y353" s="16"/>
      <c r="AC353" s="59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pans="22:42">
      <c r="Y354" s="16"/>
      <c r="AC354" s="59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22:42">
      <c r="V355" s="163"/>
      <c r="W355" s="163"/>
      <c r="X355" s="77"/>
      <c r="Y355" s="77"/>
      <c r="Z355" s="77"/>
      <c r="AA355" s="77"/>
      <c r="AB355" s="163"/>
    </row>
    <row r="356" spans="22:42">
      <c r="V356" s="163"/>
      <c r="W356" s="163"/>
      <c r="X356" s="77"/>
      <c r="Y356" s="77"/>
      <c r="Z356" s="77"/>
      <c r="AA356" s="77"/>
      <c r="AB356" s="163"/>
    </row>
  </sheetData>
  <mergeCells count="1">
    <mergeCell ref="U5:V5"/>
  </mergeCells>
  <conditionalFormatting sqref="AI40:AI41 AI115">
    <cfRule type="cellIs" dxfId="50" priority="9" stopIfTrue="1" operator="lessThan">
      <formula>0</formula>
    </cfRule>
  </conditionalFormatting>
  <conditionalFormatting sqref="AI92">
    <cfRule type="cellIs" dxfId="49" priority="10" stopIfTrue="1" operator="greaterThan">
      <formula>0</formula>
    </cfRule>
  </conditionalFormatting>
  <conditionalFormatting sqref="AI69">
    <cfRule type="cellIs" dxfId="48" priority="11" stopIfTrue="1" operator="greaterThan">
      <formula>0</formula>
    </cfRule>
    <cfRule type="cellIs" dxfId="47" priority="12" stopIfTrue="1" operator="lessThan">
      <formula>0</formula>
    </cfRule>
  </conditionalFormatting>
  <conditionalFormatting sqref="AI92">
    <cfRule type="cellIs" dxfId="46" priority="8" operator="lessThan">
      <formula>0</formula>
    </cfRule>
  </conditionalFormatting>
  <conditionalFormatting sqref="H11:H25 N11:N25 U11:U25 U27 N27 H27">
    <cfRule type="cellIs" dxfId="45" priority="6" operator="lessThan">
      <formula>0</formula>
    </cfRule>
    <cfRule type="cellIs" dxfId="44" priority="7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48E66-9C7C-40B4-AC33-5692F277E645}">
  <dimension ref="X1:AW347"/>
  <sheetViews>
    <sheetView zoomScale="95" zoomScaleNormal="95" workbookViewId="0">
      <selection activeCell="A5" sqref="A5"/>
    </sheetView>
  </sheetViews>
  <sheetFormatPr baseColWidth="10" defaultRowHeight="15"/>
  <cols>
    <col min="24" max="24" width="6.54296875" customWidth="1"/>
    <col min="25" max="25" width="3.1796875" customWidth="1"/>
    <col min="26" max="26" width="5" customWidth="1"/>
    <col min="27" max="27" width="7.36328125" customWidth="1"/>
    <col min="28" max="28" width="9.1796875" customWidth="1"/>
    <col min="29" max="29" width="7.453125" style="93" customWidth="1"/>
    <col min="30" max="30" width="7.453125" customWidth="1"/>
    <col min="31" max="31" width="7.1796875" customWidth="1"/>
    <col min="42" max="42" width="14" customWidth="1"/>
    <col min="43" max="43" width="12.54296875" customWidth="1"/>
    <col min="44" max="44" width="10.90625" customWidth="1"/>
  </cols>
  <sheetData>
    <row r="1" spans="24:49" ht="15.6">
      <c r="X1" s="45"/>
      <c r="Y1" s="45"/>
      <c r="Z1" s="45"/>
      <c r="AA1" s="45"/>
      <c r="AB1" s="45"/>
      <c r="AC1" s="90"/>
      <c r="AD1" s="45"/>
      <c r="AE1" s="45"/>
      <c r="AF1" s="2"/>
      <c r="AG1" s="5"/>
    </row>
    <row r="2" spans="24:49" s="185" customFormat="1" ht="31.8">
      <c r="X2" s="184"/>
      <c r="Y2" s="141" t="s">
        <v>27</v>
      </c>
      <c r="Z2" s="184"/>
      <c r="AA2" s="184"/>
      <c r="AB2" s="184"/>
      <c r="AC2" s="174" t="str">
        <f>+År!B2</f>
        <v>VÆR :</v>
      </c>
      <c r="AD2" s="184"/>
      <c r="AE2" s="184"/>
      <c r="AF2" s="2"/>
      <c r="AG2" s="5"/>
      <c r="AH2"/>
      <c r="AI2"/>
      <c r="AJ2"/>
      <c r="AK2"/>
      <c r="AL2"/>
      <c r="AM2"/>
      <c r="AN2"/>
      <c r="AO2"/>
      <c r="AP2"/>
      <c r="AQ2"/>
      <c r="AR2"/>
      <c r="AS2"/>
      <c r="AT2"/>
    </row>
    <row r="3" spans="24:49" ht="15.6">
      <c r="X3" s="45"/>
      <c r="Y3" s="45"/>
      <c r="Z3" s="45"/>
      <c r="AA3" s="45"/>
      <c r="AB3" s="45"/>
      <c r="AC3" s="90"/>
      <c r="AD3" s="45"/>
      <c r="AE3" s="45"/>
      <c r="AF3" s="2"/>
      <c r="AG3" s="5"/>
    </row>
    <row r="4" spans="24:49" ht="15.6">
      <c r="X4" s="45"/>
      <c r="Y4" s="45"/>
      <c r="Z4" s="45"/>
      <c r="AA4" s="45"/>
      <c r="AB4" s="45"/>
      <c r="AC4" s="90"/>
      <c r="AD4" s="45"/>
      <c r="AE4" s="45"/>
      <c r="AF4" s="2"/>
      <c r="AG4" s="5"/>
    </row>
    <row r="5" spans="24:49" s="189" customFormat="1" ht="19.8">
      <c r="X5" s="187"/>
      <c r="Y5" s="183" t="s">
        <v>5</v>
      </c>
      <c r="Z5" s="183"/>
      <c r="AA5" s="186">
        <f>+År!S2</f>
        <v>52</v>
      </c>
      <c r="AB5" s="187"/>
      <c r="AC5" s="209"/>
      <c r="AD5" s="209"/>
      <c r="AE5" s="209"/>
      <c r="AF5" s="2"/>
      <c r="AG5" s="5"/>
      <c r="AH5"/>
      <c r="AI5"/>
      <c r="AJ5"/>
      <c r="AK5"/>
      <c r="AL5"/>
      <c r="AM5"/>
      <c r="AN5"/>
      <c r="AO5"/>
      <c r="AP5"/>
      <c r="AQ5"/>
      <c r="AR5"/>
      <c r="AS5"/>
      <c r="AT5"/>
      <c r="AU5" s="186"/>
      <c r="AV5" s="188"/>
      <c r="AW5" s="188"/>
    </row>
    <row r="6" spans="24:49" ht="15.6">
      <c r="X6" s="50"/>
      <c r="Y6" s="50"/>
      <c r="Z6" s="50"/>
      <c r="AA6" s="50"/>
      <c r="AB6" s="50"/>
      <c r="AC6" s="96"/>
      <c r="AD6" s="50"/>
      <c r="AE6" s="45"/>
      <c r="AF6" s="2"/>
      <c r="AG6" s="5"/>
    </row>
    <row r="7" spans="24:49" ht="15.6">
      <c r="X7" s="50"/>
      <c r="Y7" s="50"/>
      <c r="Z7" s="50"/>
      <c r="AA7" s="50"/>
      <c r="AB7" s="50"/>
      <c r="AC7" s="96"/>
      <c r="AD7" s="50"/>
      <c r="AE7" s="45"/>
      <c r="AF7" s="2"/>
      <c r="AG7" s="5"/>
    </row>
    <row r="8" spans="24:49" ht="15.75" customHeight="1">
      <c r="X8" s="45"/>
      <c r="Y8" s="45"/>
      <c r="Z8" s="45"/>
      <c r="AA8" s="50" t="s">
        <v>2</v>
      </c>
      <c r="AB8" s="45"/>
      <c r="AC8" s="90"/>
      <c r="AD8" s="50" t="s">
        <v>22</v>
      </c>
      <c r="AE8" s="45"/>
      <c r="AF8" s="2"/>
      <c r="AG8" s="5"/>
    </row>
    <row r="9" spans="24:49" ht="15.6">
      <c r="X9" s="45"/>
      <c r="Y9" s="45"/>
      <c r="Z9" s="45"/>
      <c r="AA9" s="50" t="s">
        <v>485</v>
      </c>
      <c r="AB9" s="50" t="s">
        <v>2</v>
      </c>
      <c r="AC9" s="96" t="s">
        <v>22</v>
      </c>
      <c r="AD9" s="50" t="s">
        <v>487</v>
      </c>
      <c r="AE9" s="50" t="s">
        <v>45</v>
      </c>
      <c r="AF9" s="4"/>
      <c r="AG9" s="4"/>
      <c r="AH9" s="4"/>
      <c r="AI9" s="4"/>
    </row>
    <row r="10" spans="24:49" ht="15.6">
      <c r="X10" s="50" t="s">
        <v>89</v>
      </c>
      <c r="Y10" s="50" t="s">
        <v>0</v>
      </c>
      <c r="Z10" s="46"/>
      <c r="AA10" s="51" t="s">
        <v>486</v>
      </c>
      <c r="AB10" s="51" t="s">
        <v>8</v>
      </c>
      <c r="AC10" s="97" t="s">
        <v>44</v>
      </c>
      <c r="AD10" s="51" t="s">
        <v>415</v>
      </c>
      <c r="AE10" s="51" t="s">
        <v>4</v>
      </c>
      <c r="AF10" s="4"/>
      <c r="AG10" s="57"/>
      <c r="AH10" s="1"/>
      <c r="AI10" s="5"/>
    </row>
    <row r="11" spans="24:49" ht="15.6">
      <c r="X11" s="65">
        <f>+'Ark1'!C443</f>
        <v>2024</v>
      </c>
      <c r="Y11" s="65">
        <f>+'Ark1'!L443</f>
        <v>1</v>
      </c>
      <c r="Z11" s="65" t="s">
        <v>28</v>
      </c>
      <c r="AA11" s="65">
        <f>+'Ark1'!Q443</f>
        <v>0</v>
      </c>
      <c r="AB11" s="65">
        <f>+'Ark1'!R443</f>
        <v>0</v>
      </c>
      <c r="AC11" s="280">
        <f>+'Ark1'!U443</f>
        <v>0</v>
      </c>
      <c r="AD11" s="66">
        <f>+'Ark1'!T443</f>
        <v>0</v>
      </c>
      <c r="AE11" s="66">
        <f>+'Ark1'!W443</f>
        <v>0</v>
      </c>
      <c r="AF11" s="4"/>
      <c r="AG11" s="57"/>
      <c r="AH11" s="1"/>
      <c r="AI11" s="5"/>
    </row>
    <row r="12" spans="24:49" ht="15.6">
      <c r="X12" s="65">
        <f>+'Ark1'!C444</f>
        <v>2024</v>
      </c>
      <c r="Y12" s="65">
        <f>+'Ark1'!L444</f>
        <v>2</v>
      </c>
      <c r="Z12" s="65" t="s">
        <v>29</v>
      </c>
      <c r="AA12" s="65">
        <f>+'Ark1'!Q444</f>
        <v>9</v>
      </c>
      <c r="AB12" s="65">
        <f>+'Ark1'!R444</f>
        <v>9</v>
      </c>
      <c r="AC12" s="280">
        <f>+'Ark1'!U444</f>
        <v>25.722222222222221</v>
      </c>
      <c r="AD12" s="66">
        <f>+'Ark1'!T444</f>
        <v>3.8888888888888888</v>
      </c>
      <c r="AE12" s="66">
        <f>+'Ark1'!W444</f>
        <v>0</v>
      </c>
      <c r="AF12" s="4"/>
      <c r="AG12" s="57"/>
      <c r="AH12" s="1"/>
      <c r="AI12" s="5"/>
    </row>
    <row r="13" spans="24:49" ht="15.6">
      <c r="X13" s="65">
        <f>+'Ark1'!C445</f>
        <v>2024</v>
      </c>
      <c r="Y13" s="65">
        <f>+'Ark1'!L445</f>
        <v>3</v>
      </c>
      <c r="Z13" s="65" t="s">
        <v>30</v>
      </c>
      <c r="AA13" s="65">
        <f>+'Ark1'!Q445</f>
        <v>13</v>
      </c>
      <c r="AB13" s="65">
        <f>+'Ark1'!R445</f>
        <v>13</v>
      </c>
      <c r="AC13" s="280">
        <f>+'Ark1'!U445</f>
        <v>20.569230769230764</v>
      </c>
      <c r="AD13" s="66">
        <f>+'Ark1'!T445</f>
        <v>4.3076923076923057</v>
      </c>
      <c r="AE13" s="66">
        <f>+'Ark1'!W445</f>
        <v>0</v>
      </c>
      <c r="AF13" s="4"/>
      <c r="AG13" s="57"/>
      <c r="AH13" s="1"/>
      <c r="AI13" s="5"/>
    </row>
    <row r="14" spans="24:49" ht="15.6">
      <c r="X14" s="65">
        <f>+'Ark1'!C446</f>
        <v>2024</v>
      </c>
      <c r="Y14" s="65">
        <f>+'Ark1'!L446</f>
        <v>4</v>
      </c>
      <c r="Z14" s="65" t="s">
        <v>31</v>
      </c>
      <c r="AA14" s="65">
        <f>+'Ark1'!Q446</f>
        <v>67</v>
      </c>
      <c r="AB14" s="65">
        <f>+'Ark1'!R446</f>
        <v>82</v>
      </c>
      <c r="AC14" s="280">
        <f>+'Ark1'!U446</f>
        <v>20.987804878048781</v>
      </c>
      <c r="AD14" s="66">
        <f>+'Ark1'!T446</f>
        <v>4.6341463414634143</v>
      </c>
      <c r="AE14" s="66">
        <f>+'Ark1'!W446</f>
        <v>0</v>
      </c>
      <c r="AF14" s="4"/>
      <c r="AG14" s="57"/>
      <c r="AH14" s="1"/>
      <c r="AI14" s="5"/>
    </row>
    <row r="15" spans="24:49" ht="15.6">
      <c r="X15" s="65">
        <f>+'Ark1'!C447</f>
        <v>2024</v>
      </c>
      <c r="Y15" s="65">
        <f>+'Ark1'!L447</f>
        <v>5</v>
      </c>
      <c r="Z15" s="65" t="s">
        <v>401</v>
      </c>
      <c r="AA15" s="65">
        <f>+'Ark1'!Q447</f>
        <v>172</v>
      </c>
      <c r="AB15" s="65">
        <f>+'Ark1'!R447</f>
        <v>209</v>
      </c>
      <c r="AC15" s="280">
        <f>+'Ark1'!U447</f>
        <v>24.83684210526317</v>
      </c>
      <c r="AD15" s="66">
        <f>+'Ark1'!T447</f>
        <v>5.2727272727272716</v>
      </c>
      <c r="AE15" s="66">
        <f>+'Ark1'!W447</f>
        <v>0.95693779904306242</v>
      </c>
      <c r="AF15" s="4"/>
      <c r="AG15" s="57"/>
      <c r="AH15" s="1"/>
      <c r="AI15" s="5"/>
      <c r="AK15" s="2"/>
      <c r="AL15" s="2"/>
      <c r="AM15" s="2"/>
    </row>
    <row r="16" spans="24:49" ht="15.6">
      <c r="X16" s="65">
        <f>+'Ark1'!C448</f>
        <v>2024</v>
      </c>
      <c r="Y16" s="65">
        <f>+'Ark1'!L448</f>
        <v>6</v>
      </c>
      <c r="Z16" s="65" t="s">
        <v>32</v>
      </c>
      <c r="AA16" s="65">
        <f>+'Ark1'!Q448</f>
        <v>436</v>
      </c>
      <c r="AB16" s="65">
        <f>+'Ark1'!R448</f>
        <v>510</v>
      </c>
      <c r="AC16" s="280">
        <f>+'Ark1'!U448</f>
        <v>29.101568627450952</v>
      </c>
      <c r="AD16" s="66">
        <f>+'Ark1'!T448</f>
        <v>6.0215686274509803</v>
      </c>
      <c r="AE16" s="66">
        <f>+'Ark1'!W448</f>
        <v>5.4901960784313744</v>
      </c>
      <c r="AF16" s="4"/>
      <c r="AG16" s="57"/>
      <c r="AH16" s="13"/>
      <c r="AI16" s="5"/>
      <c r="AK16" s="2"/>
      <c r="AL16" s="2"/>
      <c r="AM16" s="4"/>
      <c r="AN16" s="4"/>
      <c r="AO16" s="4"/>
    </row>
    <row r="17" spans="24:41" ht="15.6">
      <c r="X17" s="65">
        <f>+'Ark1'!C449</f>
        <v>2024</v>
      </c>
      <c r="Y17" s="65">
        <f>+'Ark1'!L449</f>
        <v>7</v>
      </c>
      <c r="Z17" s="65" t="s">
        <v>33</v>
      </c>
      <c r="AA17" s="65">
        <f>+'Ark1'!Q449</f>
        <v>609</v>
      </c>
      <c r="AB17" s="65">
        <f>+'Ark1'!R449</f>
        <v>720</v>
      </c>
      <c r="AC17" s="280">
        <f>+'Ark1'!U449</f>
        <v>33.949583333333365</v>
      </c>
      <c r="AD17" s="66">
        <f>+'Ark1'!T449</f>
        <v>6.6819444444444436</v>
      </c>
      <c r="AE17" s="66">
        <f>+'Ark1'!W449</f>
        <v>12.5</v>
      </c>
      <c r="AF17" s="4"/>
      <c r="AG17" s="57"/>
      <c r="AH17" s="1"/>
      <c r="AI17" s="5"/>
    </row>
    <row r="18" spans="24:41" ht="15.6">
      <c r="X18" s="65">
        <f>+'Ark1'!C450</f>
        <v>2024</v>
      </c>
      <c r="Y18" s="65">
        <f>+'Ark1'!L450</f>
        <v>8</v>
      </c>
      <c r="Z18" s="65" t="s">
        <v>34</v>
      </c>
      <c r="AA18" s="65">
        <f>+'Ark1'!Q450</f>
        <v>845</v>
      </c>
      <c r="AB18" s="65">
        <f>+'Ark1'!R450</f>
        <v>968</v>
      </c>
      <c r="AC18" s="280">
        <f>+'Ark1'!U450</f>
        <v>40.182438016528941</v>
      </c>
      <c r="AD18" s="66">
        <f>+'Ark1'!T450</f>
        <v>7.064049586776858</v>
      </c>
      <c r="AE18" s="66">
        <f>+'Ark1'!W450</f>
        <v>22.107438016528928</v>
      </c>
      <c r="AF18" s="4"/>
      <c r="AG18" s="57"/>
      <c r="AH18" s="1"/>
      <c r="AI18" s="5"/>
    </row>
    <row r="19" spans="24:41" ht="15.6">
      <c r="X19" s="65">
        <f>+'Ark1'!C451</f>
        <v>2024</v>
      </c>
      <c r="Y19" s="65">
        <f>+'Ark1'!L451</f>
        <v>9</v>
      </c>
      <c r="Z19" s="65" t="s">
        <v>35</v>
      </c>
      <c r="AA19" s="65">
        <f>+'Ark1'!Q451</f>
        <v>1031</v>
      </c>
      <c r="AB19" s="65">
        <f>+'Ark1'!R451</f>
        <v>1174</v>
      </c>
      <c r="AC19" s="280">
        <f>+'Ark1'!U451</f>
        <v>46.774105621805795</v>
      </c>
      <c r="AD19" s="66">
        <f>+'Ark1'!T451</f>
        <v>7.5255536626916513</v>
      </c>
      <c r="AE19" s="66">
        <f>+'Ark1'!W451</f>
        <v>26.575809199318577</v>
      </c>
      <c r="AF19" s="4"/>
      <c r="AG19" s="57"/>
      <c r="AH19" s="1"/>
      <c r="AI19" s="5"/>
      <c r="AK19" s="2"/>
      <c r="AL19" s="2"/>
      <c r="AM19" s="2"/>
    </row>
    <row r="20" spans="24:41" ht="15.6">
      <c r="X20" s="65">
        <f>+'Ark1'!C452</f>
        <v>2024</v>
      </c>
      <c r="Y20" s="65">
        <f>+'Ark1'!L452</f>
        <v>10</v>
      </c>
      <c r="Z20" s="65" t="s">
        <v>36</v>
      </c>
      <c r="AA20" s="65">
        <f>+'Ark1'!Q452</f>
        <v>573</v>
      </c>
      <c r="AB20" s="65">
        <f>+'Ark1'!R452</f>
        <v>633</v>
      </c>
      <c r="AC20" s="280">
        <f>+'Ark1'!U452</f>
        <v>53.409004739336496</v>
      </c>
      <c r="AD20" s="66">
        <f>+'Ark1'!T452</f>
        <v>8.0584518167456558</v>
      </c>
      <c r="AE20" s="66">
        <f>+'Ark1'!W452</f>
        <v>34.755134281200633</v>
      </c>
      <c r="AF20" s="4"/>
      <c r="AG20" s="57"/>
      <c r="AH20" s="1"/>
      <c r="AI20" s="5"/>
      <c r="AK20" s="2"/>
      <c r="AL20" s="2"/>
      <c r="AM20" s="2"/>
    </row>
    <row r="21" spans="24:41" ht="15.6">
      <c r="X21" s="65">
        <f>+'Ark1'!C453</f>
        <v>2024</v>
      </c>
      <c r="Y21" s="65">
        <f>+'Ark1'!L453</f>
        <v>11</v>
      </c>
      <c r="Z21" s="65" t="s">
        <v>37</v>
      </c>
      <c r="AA21" s="65">
        <f>+'Ark1'!Q453</f>
        <v>304</v>
      </c>
      <c r="AB21" s="65">
        <f>+'Ark1'!R453</f>
        <v>327</v>
      </c>
      <c r="AC21" s="280">
        <f>+'Ark1'!U453</f>
        <v>59.242813455657497</v>
      </c>
      <c r="AD21" s="66">
        <f>+'Ark1'!T453</f>
        <v>8.8837920489296636</v>
      </c>
      <c r="AE21" s="66">
        <f>+'Ark1'!W453</f>
        <v>55.963302752293586</v>
      </c>
      <c r="AF21" s="4"/>
      <c r="AG21" s="57"/>
      <c r="AH21" s="1"/>
      <c r="AI21" s="5"/>
      <c r="AK21" s="2"/>
      <c r="AL21" s="2"/>
      <c r="AM21" s="2"/>
    </row>
    <row r="22" spans="24:41" ht="15.6">
      <c r="X22" s="65">
        <f>+'Ark1'!C454</f>
        <v>2024</v>
      </c>
      <c r="Y22" s="65">
        <f>+'Ark1'!L454</f>
        <v>12</v>
      </c>
      <c r="Z22" s="65" t="s">
        <v>38</v>
      </c>
      <c r="AA22" s="65">
        <f>+'Ark1'!Q454</f>
        <v>71</v>
      </c>
      <c r="AB22" s="65">
        <f>+'Ark1'!R454</f>
        <v>76</v>
      </c>
      <c r="AC22" s="280">
        <f>+'Ark1'!U454</f>
        <v>62.809210526315802</v>
      </c>
      <c r="AD22" s="66">
        <f>+'Ark1'!T454</f>
        <v>9.0526315789473681</v>
      </c>
      <c r="AE22" s="66">
        <f>+'Ark1'!W454</f>
        <v>59.210526315789458</v>
      </c>
      <c r="AF22" s="4"/>
      <c r="AG22" s="57"/>
      <c r="AH22" s="1"/>
      <c r="AI22" s="5"/>
      <c r="AK22" s="2"/>
      <c r="AL22" s="2"/>
      <c r="AM22" s="2"/>
    </row>
    <row r="23" spans="24:41" ht="15.6">
      <c r="X23" s="65">
        <f>+'Ark1'!C455</f>
        <v>2024</v>
      </c>
      <c r="Y23" s="65">
        <f>+'Ark1'!L455</f>
        <v>13</v>
      </c>
      <c r="Z23" s="65" t="s">
        <v>39</v>
      </c>
      <c r="AA23" s="65">
        <f>+'Ark1'!Q455</f>
        <v>17</v>
      </c>
      <c r="AB23" s="65">
        <f>+'Ark1'!R455</f>
        <v>17</v>
      </c>
      <c r="AC23" s="280">
        <f>+'Ark1'!U455</f>
        <v>65.39411764705882</v>
      </c>
      <c r="AD23" s="66">
        <f>+'Ark1'!T455</f>
        <v>10.882352941176469</v>
      </c>
      <c r="AE23" s="66">
        <f>+'Ark1'!W455</f>
        <v>70.588235294117652</v>
      </c>
      <c r="AF23" s="4"/>
      <c r="AG23" s="57"/>
      <c r="AH23" s="13"/>
      <c r="AI23" s="5"/>
      <c r="AK23" s="2"/>
      <c r="AL23" s="2"/>
      <c r="AM23" s="4"/>
      <c r="AN23" s="4"/>
      <c r="AO23" s="4"/>
    </row>
    <row r="24" spans="24:41" ht="15.6">
      <c r="X24" s="65">
        <f>+'Ark1'!C456</f>
        <v>2024</v>
      </c>
      <c r="Y24" s="65">
        <f>+'Ark1'!L456</f>
        <v>14</v>
      </c>
      <c r="Z24" s="65" t="s">
        <v>402</v>
      </c>
      <c r="AA24" s="65">
        <f>+'Ark1'!Q456</f>
        <v>7</v>
      </c>
      <c r="AB24" s="65">
        <f>+'Ark1'!R456</f>
        <v>7</v>
      </c>
      <c r="AC24" s="280">
        <f>+'Ark1'!U456</f>
        <v>67.071428571428598</v>
      </c>
      <c r="AD24" s="66">
        <f>+'Ark1'!T456</f>
        <v>10.571428571428569</v>
      </c>
      <c r="AE24" s="66">
        <f>+'Ark1'!W456</f>
        <v>85.714285714285694</v>
      </c>
      <c r="AF24" s="4"/>
      <c r="AG24" s="57"/>
      <c r="AH24" s="13"/>
      <c r="AI24" s="5"/>
      <c r="AK24" s="1"/>
      <c r="AL24" s="1"/>
      <c r="AM24" s="11"/>
      <c r="AN24" s="11"/>
      <c r="AO24" s="11"/>
    </row>
    <row r="25" spans="24:41" ht="15.6">
      <c r="X25" s="65">
        <f>+'Ark1'!C457</f>
        <v>2024</v>
      </c>
      <c r="Y25" s="65">
        <f>+'Ark1'!L457</f>
        <v>15</v>
      </c>
      <c r="Z25" s="65" t="s">
        <v>40</v>
      </c>
      <c r="AA25" s="65">
        <f>+'Ark1'!Q457</f>
        <v>1</v>
      </c>
      <c r="AB25" s="65">
        <f>+'Ark1'!R457</f>
        <v>1</v>
      </c>
      <c r="AC25" s="280">
        <f>+'Ark1'!U457</f>
        <v>55.9</v>
      </c>
      <c r="AD25" s="66">
        <f>+'Ark1'!T457</f>
        <v>10</v>
      </c>
      <c r="AE25" s="66">
        <f>+'Ark1'!W457</f>
        <v>100</v>
      </c>
      <c r="AF25" s="4"/>
      <c r="AG25" s="57"/>
      <c r="AH25" s="13"/>
      <c r="AI25" s="5"/>
      <c r="AK25" s="1"/>
      <c r="AL25" s="1"/>
      <c r="AM25" s="11"/>
      <c r="AN25" s="11"/>
      <c r="AO25" s="11"/>
    </row>
    <row r="26" spans="24:41" ht="15.6">
      <c r="X26">
        <f>+'Ark1'!C459</f>
        <v>2023</v>
      </c>
      <c r="Y26">
        <f>+'Ark1'!L459</f>
        <v>1</v>
      </c>
      <c r="Z26" s="3" t="s">
        <v>28</v>
      </c>
      <c r="AA26">
        <f>+'Ark1'!Q459</f>
        <v>4</v>
      </c>
      <c r="AB26">
        <f>+'Ark1'!R459</f>
        <v>4</v>
      </c>
      <c r="AC26" s="93">
        <f>+'Ark1'!U459</f>
        <v>18.650000000000006</v>
      </c>
      <c r="AD26" s="1">
        <f>+'Ark1'!T459</f>
        <v>2.25</v>
      </c>
      <c r="AE26" s="1">
        <f>+'Ark1'!W459</f>
        <v>0</v>
      </c>
      <c r="AF26" s="4"/>
      <c r="AG26" s="57"/>
      <c r="AH26" s="13"/>
      <c r="AI26" s="5"/>
      <c r="AK26" s="1"/>
      <c r="AL26" s="1"/>
      <c r="AM26" s="11"/>
      <c r="AN26" s="11"/>
      <c r="AO26" s="11"/>
    </row>
    <row r="27" spans="24:41" ht="15.6">
      <c r="X27">
        <f>+'Ark1'!C460</f>
        <v>2023</v>
      </c>
      <c r="Y27">
        <f>+'Ark1'!L460</f>
        <v>2</v>
      </c>
      <c r="Z27" s="3" t="s">
        <v>29</v>
      </c>
      <c r="AA27">
        <f>+'Ark1'!Q460</f>
        <v>15</v>
      </c>
      <c r="AB27">
        <f>+'Ark1'!R460</f>
        <v>15</v>
      </c>
      <c r="AC27" s="93">
        <f>+'Ark1'!U460</f>
        <v>24.519999999999996</v>
      </c>
      <c r="AD27" s="1">
        <f>+'Ark1'!T460</f>
        <v>4.4000000000000004</v>
      </c>
      <c r="AE27" s="1">
        <f>+'Ark1'!W460</f>
        <v>6.6666666666666687</v>
      </c>
      <c r="AF27" s="4"/>
      <c r="AG27" s="57"/>
      <c r="AH27" s="5"/>
      <c r="AI27" s="5"/>
      <c r="AK27" s="1"/>
      <c r="AL27" s="1"/>
      <c r="AM27" s="11"/>
      <c r="AN27" s="11"/>
      <c r="AO27" s="11"/>
    </row>
    <row r="28" spans="24:41" ht="15.6">
      <c r="X28">
        <f>+'Ark1'!C461</f>
        <v>2023</v>
      </c>
      <c r="Y28">
        <f>+'Ark1'!L461</f>
        <v>3</v>
      </c>
      <c r="Z28" s="3" t="s">
        <v>30</v>
      </c>
      <c r="AA28">
        <f>+'Ark1'!Q461</f>
        <v>40</v>
      </c>
      <c r="AB28">
        <f>+'Ark1'!R461</f>
        <v>42</v>
      </c>
      <c r="AC28" s="93">
        <f>+'Ark1'!U461</f>
        <v>24.733333333333341</v>
      </c>
      <c r="AD28" s="1">
        <f>+'Ark1'!T461</f>
        <v>4.3333333333333321</v>
      </c>
      <c r="AE28" s="1">
        <f>+'Ark1'!W461</f>
        <v>0</v>
      </c>
      <c r="AF28" s="4"/>
      <c r="AG28" s="57"/>
      <c r="AH28" s="5"/>
      <c r="AI28" s="5"/>
      <c r="AK28" s="1"/>
      <c r="AL28" s="1"/>
      <c r="AM28" s="11"/>
      <c r="AN28" s="11"/>
      <c r="AO28" s="11"/>
    </row>
    <row r="29" spans="24:41" ht="15.6">
      <c r="X29">
        <f>+'Ark1'!C462</f>
        <v>2023</v>
      </c>
      <c r="Y29">
        <f>+'Ark1'!L462</f>
        <v>4</v>
      </c>
      <c r="Z29" s="3" t="s">
        <v>31</v>
      </c>
      <c r="AA29">
        <f>+'Ark1'!Q462</f>
        <v>83</v>
      </c>
      <c r="AB29">
        <f>+'Ark1'!R462</f>
        <v>88</v>
      </c>
      <c r="AC29" s="93">
        <f>+'Ark1'!U462</f>
        <v>26.495454545454539</v>
      </c>
      <c r="AD29" s="1">
        <f>+'Ark1'!T462</f>
        <v>4.4772727272727284</v>
      </c>
      <c r="AE29" s="1">
        <f>+'Ark1'!W462</f>
        <v>0</v>
      </c>
      <c r="AF29" s="4"/>
      <c r="AG29" s="57"/>
      <c r="AH29" s="5"/>
      <c r="AI29" s="5"/>
      <c r="AK29" s="1"/>
      <c r="AL29" s="1"/>
      <c r="AM29" s="11"/>
      <c r="AN29" s="11"/>
      <c r="AO29" s="11"/>
    </row>
    <row r="30" spans="24:41" ht="15.6">
      <c r="X30">
        <f>+'Ark1'!C463</f>
        <v>2023</v>
      </c>
      <c r="Y30">
        <f>+'Ark1'!L463</f>
        <v>5</v>
      </c>
      <c r="Z30" s="3" t="s">
        <v>401</v>
      </c>
      <c r="AA30">
        <f>+'Ark1'!Q463</f>
        <v>192</v>
      </c>
      <c r="AB30">
        <f>+'Ark1'!R463</f>
        <v>215</v>
      </c>
      <c r="AC30" s="93">
        <f>+'Ark1'!U463</f>
        <v>27.012558139534903</v>
      </c>
      <c r="AD30" s="1">
        <f>+'Ark1'!T463</f>
        <v>5.3023255813953476</v>
      </c>
      <c r="AE30" s="1">
        <f>+'Ark1'!W463</f>
        <v>0.93023255813953509</v>
      </c>
      <c r="AF30" s="4"/>
      <c r="AG30" s="57"/>
      <c r="AH30" s="5"/>
      <c r="AI30" s="5"/>
      <c r="AK30" s="1"/>
      <c r="AL30" s="1"/>
      <c r="AM30" s="11"/>
      <c r="AN30" s="11"/>
      <c r="AO30" s="11"/>
    </row>
    <row r="31" spans="24:41" ht="15.6">
      <c r="X31">
        <f>+'Ark1'!C464</f>
        <v>2023</v>
      </c>
      <c r="Y31">
        <f>+'Ark1'!L464</f>
        <v>6</v>
      </c>
      <c r="Z31" s="3" t="s">
        <v>32</v>
      </c>
      <c r="AA31">
        <f>+'Ark1'!Q464</f>
        <v>475</v>
      </c>
      <c r="AB31">
        <f>+'Ark1'!R464</f>
        <v>583</v>
      </c>
      <c r="AC31" s="93">
        <f>+'Ark1'!U464</f>
        <v>30.256946826758195</v>
      </c>
      <c r="AD31" s="1">
        <f>+'Ark1'!T464</f>
        <v>6.0977701543739267</v>
      </c>
      <c r="AE31" s="1">
        <f>+'Ark1'!W464</f>
        <v>6.1749571183533458</v>
      </c>
      <c r="AF31" s="4"/>
      <c r="AG31" s="57"/>
      <c r="AH31" s="5"/>
      <c r="AI31" s="5"/>
      <c r="AK31" s="1"/>
      <c r="AL31" s="1"/>
      <c r="AM31" s="11"/>
      <c r="AN31" s="11"/>
      <c r="AO31" s="11"/>
    </row>
    <row r="32" spans="24:41" ht="15.6">
      <c r="X32">
        <f>+'Ark1'!C465</f>
        <v>2023</v>
      </c>
      <c r="Y32">
        <f>+'Ark1'!L465</f>
        <v>7</v>
      </c>
      <c r="Z32" s="3" t="s">
        <v>33</v>
      </c>
      <c r="AA32">
        <f>+'Ark1'!Q465</f>
        <v>758</v>
      </c>
      <c r="AB32">
        <f>+'Ark1'!R465</f>
        <v>871</v>
      </c>
      <c r="AC32" s="93">
        <f>+'Ark1'!U465</f>
        <v>34.931228473019473</v>
      </c>
      <c r="AD32" s="1">
        <f>+'Ark1'!T465</f>
        <v>6.7037887485648682</v>
      </c>
      <c r="AE32" s="1">
        <f>+'Ark1'!W465</f>
        <v>13.777267508610796</v>
      </c>
      <c r="AF32" s="4"/>
      <c r="AG32" s="57"/>
      <c r="AH32" s="5"/>
      <c r="AI32" s="5"/>
      <c r="AK32" s="1"/>
      <c r="AL32" s="1"/>
      <c r="AM32" s="11"/>
      <c r="AN32" s="11"/>
      <c r="AO32" s="11"/>
    </row>
    <row r="33" spans="24:41" ht="15.6">
      <c r="X33">
        <f>+'Ark1'!C466</f>
        <v>2023</v>
      </c>
      <c r="Y33">
        <f>+'Ark1'!L466</f>
        <v>8</v>
      </c>
      <c r="Z33" s="3" t="s">
        <v>34</v>
      </c>
      <c r="AA33">
        <f>+'Ark1'!Q466</f>
        <v>1041</v>
      </c>
      <c r="AB33">
        <f>+'Ark1'!R466</f>
        <v>1253</v>
      </c>
      <c r="AC33" s="93">
        <f>+'Ark1'!U466</f>
        <v>41.022665602553822</v>
      </c>
      <c r="AD33" s="1">
        <f>+'Ark1'!T466</f>
        <v>7.3383878691141264</v>
      </c>
      <c r="AE33" s="1">
        <f>+'Ark1'!W466</f>
        <v>23.942537909018355</v>
      </c>
      <c r="AF33" s="4"/>
      <c r="AG33" s="57"/>
      <c r="AH33" s="5"/>
      <c r="AI33" s="5"/>
      <c r="AK33" s="13"/>
      <c r="AL33" s="13"/>
      <c r="AM33" s="11"/>
      <c r="AN33" s="11"/>
      <c r="AO33" s="11"/>
    </row>
    <row r="34" spans="24:41" ht="16.5" customHeight="1">
      <c r="X34">
        <f>+'Ark1'!C467</f>
        <v>2023</v>
      </c>
      <c r="Y34">
        <f>+'Ark1'!L467</f>
        <v>9</v>
      </c>
      <c r="Z34" s="3" t="s">
        <v>35</v>
      </c>
      <c r="AA34">
        <f>+'Ark1'!Q467</f>
        <v>1023</v>
      </c>
      <c r="AB34">
        <f>+'Ark1'!R467</f>
        <v>1183</v>
      </c>
      <c r="AC34" s="93">
        <f>+'Ark1'!U467</f>
        <v>48.561453930684578</v>
      </c>
      <c r="AD34" s="1">
        <f>+'Ark1'!T467</f>
        <v>7.6356720202874016</v>
      </c>
      <c r="AE34" s="1">
        <f>+'Ark1'!W467</f>
        <v>27.979712595097219</v>
      </c>
      <c r="AF34" s="4"/>
      <c r="AG34" s="57"/>
      <c r="AH34" s="5"/>
      <c r="AI34" s="5"/>
      <c r="AK34" s="13"/>
      <c r="AL34" s="13"/>
      <c r="AM34" s="11"/>
      <c r="AN34" s="11"/>
      <c r="AO34" s="11"/>
    </row>
    <row r="35" spans="24:41" ht="16.5" customHeight="1">
      <c r="X35">
        <f>+'Ark1'!C468</f>
        <v>2023</v>
      </c>
      <c r="Y35">
        <f>+'Ark1'!L468</f>
        <v>10</v>
      </c>
      <c r="Z35" s="3" t="s">
        <v>36</v>
      </c>
      <c r="AA35">
        <f>+'Ark1'!Q468</f>
        <v>468</v>
      </c>
      <c r="AB35">
        <f>+'Ark1'!R468</f>
        <v>517</v>
      </c>
      <c r="AC35" s="93">
        <f>+'Ark1'!U468</f>
        <v>53.791876208897449</v>
      </c>
      <c r="AD35" s="1">
        <f>+'Ark1'!T468</f>
        <v>7.9361702127659548</v>
      </c>
      <c r="AE35" s="1">
        <f>+'Ark1'!W468</f>
        <v>35.20309477756286</v>
      </c>
      <c r="AF35" s="4"/>
      <c r="AG35" s="56"/>
      <c r="AH35" s="5"/>
      <c r="AI35" s="5"/>
      <c r="AK35" s="13"/>
      <c r="AL35" s="13"/>
      <c r="AM35" s="11"/>
      <c r="AN35" s="11"/>
      <c r="AO35" s="11"/>
    </row>
    <row r="36" spans="24:41">
      <c r="X36">
        <f>+'Ark1'!C469</f>
        <v>2023</v>
      </c>
      <c r="Y36">
        <f>+'Ark1'!L469</f>
        <v>11</v>
      </c>
      <c r="Z36" s="3" t="s">
        <v>37</v>
      </c>
      <c r="AA36">
        <f>+'Ark1'!Q469</f>
        <v>247</v>
      </c>
      <c r="AB36">
        <f>+'Ark1'!R469</f>
        <v>270</v>
      </c>
      <c r="AC36" s="93">
        <f>+'Ark1'!U469</f>
        <v>58.381851851851856</v>
      </c>
      <c r="AD36" s="1">
        <f>+'Ark1'!T469</f>
        <v>8.351851851851853</v>
      </c>
      <c r="AE36" s="1">
        <f>+'Ark1'!W469</f>
        <v>41.851851851851855</v>
      </c>
      <c r="AK36" s="13"/>
      <c r="AL36" s="13"/>
      <c r="AM36" s="11"/>
      <c r="AN36" s="11"/>
      <c r="AO36" s="11"/>
    </row>
    <row r="37" spans="24:41" ht="17.25" customHeight="1">
      <c r="X37">
        <f>+'Ark1'!C470</f>
        <v>2023</v>
      </c>
      <c r="Y37">
        <f>+'Ark1'!L470</f>
        <v>12</v>
      </c>
      <c r="Z37" s="3" t="s">
        <v>38</v>
      </c>
      <c r="AA37">
        <f>+'Ark1'!Q470</f>
        <v>94</v>
      </c>
      <c r="AB37">
        <f>+'Ark1'!R470</f>
        <v>98</v>
      </c>
      <c r="AC37" s="93">
        <f>+'Ark1'!U470</f>
        <v>60.412959183673486</v>
      </c>
      <c r="AD37" s="1">
        <f>+'Ark1'!T470</f>
        <v>8.8979591836734695</v>
      </c>
      <c r="AE37" s="1">
        <f>+'Ark1'!W470</f>
        <v>54.081632653061213</v>
      </c>
      <c r="AF37" s="2"/>
      <c r="AG37" s="56"/>
      <c r="AI37" s="5"/>
      <c r="AK37" s="13"/>
      <c r="AL37" s="13"/>
      <c r="AM37" s="11"/>
      <c r="AN37" s="11"/>
      <c r="AO37" s="11"/>
    </row>
    <row r="38" spans="24:41" ht="15.6">
      <c r="X38">
        <f>+'Ark1'!C471</f>
        <v>2023</v>
      </c>
      <c r="Y38">
        <f>+'Ark1'!L471</f>
        <v>13</v>
      </c>
      <c r="Z38" s="3" t="s">
        <v>39</v>
      </c>
      <c r="AA38">
        <f>+'Ark1'!Q471</f>
        <v>17</v>
      </c>
      <c r="AB38">
        <f>+'Ark1'!R471</f>
        <v>17</v>
      </c>
      <c r="AC38" s="93">
        <f>+'Ark1'!U471</f>
        <v>64.529411764705856</v>
      </c>
      <c r="AD38" s="1">
        <f>+'Ark1'!T471</f>
        <v>9.6470588235294112</v>
      </c>
      <c r="AE38" s="1">
        <f>+'Ark1'!W471</f>
        <v>64.705882352941188</v>
      </c>
      <c r="AF38" s="2"/>
      <c r="AG38" s="56"/>
      <c r="AK38" s="13"/>
      <c r="AL38" s="13"/>
      <c r="AM38" s="11"/>
      <c r="AN38" s="11"/>
      <c r="AO38" s="11"/>
    </row>
    <row r="39" spans="24:41">
      <c r="X39">
        <f>+'Ark1'!C472</f>
        <v>2023</v>
      </c>
      <c r="Y39">
        <f>+'Ark1'!L472</f>
        <v>14</v>
      </c>
      <c r="Z39" s="3" t="s">
        <v>402</v>
      </c>
      <c r="AA39">
        <f>+'Ark1'!Q472</f>
        <v>4</v>
      </c>
      <c r="AB39">
        <f>+'Ark1'!R472</f>
        <v>4</v>
      </c>
      <c r="AC39" s="93">
        <f>+'Ark1'!U472</f>
        <v>64.125</v>
      </c>
      <c r="AD39" s="1">
        <f>+'Ark1'!T472</f>
        <v>9.5</v>
      </c>
      <c r="AE39" s="1">
        <f>+'Ark1'!W472</f>
        <v>50</v>
      </c>
      <c r="AF39" s="14"/>
      <c r="AG39" s="13"/>
      <c r="AK39" s="13"/>
      <c r="AL39" s="13"/>
      <c r="AM39" s="11"/>
      <c r="AN39" s="11"/>
      <c r="AO39" s="11"/>
    </row>
    <row r="40" spans="24:41" ht="21">
      <c r="X40">
        <f>+'Ark1'!C473</f>
        <v>2023</v>
      </c>
      <c r="Y40">
        <f>+'Ark1'!L473</f>
        <v>15</v>
      </c>
      <c r="Z40" s="3" t="s">
        <v>40</v>
      </c>
      <c r="AA40">
        <f>+'Ark1'!Q473</f>
        <v>1</v>
      </c>
      <c r="AB40">
        <f>+'Ark1'!R473</f>
        <v>1</v>
      </c>
      <c r="AC40" s="93">
        <f>+'Ark1'!U473</f>
        <v>95.600000000000023</v>
      </c>
      <c r="AD40" s="1">
        <f>+'Ark1'!T473</f>
        <v>15</v>
      </c>
      <c r="AE40" s="1">
        <f>+'Ark1'!W473</f>
        <v>100</v>
      </c>
      <c r="AF40" s="2"/>
      <c r="AG40" s="5"/>
      <c r="AK40" s="55"/>
      <c r="AL40" s="55"/>
      <c r="AM40" s="11"/>
      <c r="AN40" s="11"/>
      <c r="AO40" s="11"/>
    </row>
    <row r="41" spans="24:41">
      <c r="X41" s="52">
        <f>+'Ark1'!C475</f>
        <v>2022</v>
      </c>
      <c r="Y41" s="52">
        <f>+'Ark1'!L475</f>
        <v>1</v>
      </c>
      <c r="Z41" s="53" t="s">
        <v>28</v>
      </c>
      <c r="AA41" s="52">
        <f>+'Ark1'!Q475</f>
        <v>4</v>
      </c>
      <c r="AB41" s="52">
        <f>+'Ark1'!R475</f>
        <v>4</v>
      </c>
      <c r="AC41" s="159">
        <f>+'Ark1'!U475</f>
        <v>16.952500000000001</v>
      </c>
      <c r="AD41" s="54">
        <f>+'Ark1'!T475</f>
        <v>3.25</v>
      </c>
      <c r="AE41" s="54">
        <f>+'Ark1'!W475</f>
        <v>0</v>
      </c>
      <c r="AF41" s="4"/>
      <c r="AG41" s="4"/>
      <c r="AH41" s="4"/>
      <c r="AI41" s="4"/>
    </row>
    <row r="42" spans="24:41" ht="15.6">
      <c r="X42" s="52">
        <f>+'Ark1'!C476</f>
        <v>2022</v>
      </c>
      <c r="Y42" s="52">
        <f>+'Ark1'!L476</f>
        <v>2</v>
      </c>
      <c r="Z42" s="53" t="s">
        <v>29</v>
      </c>
      <c r="AA42" s="52">
        <f>+'Ark1'!Q476</f>
        <v>23</v>
      </c>
      <c r="AB42" s="52">
        <f>+'Ark1'!R476</f>
        <v>25</v>
      </c>
      <c r="AC42" s="159">
        <f>+'Ark1'!U476</f>
        <v>23.714400000000001</v>
      </c>
      <c r="AD42" s="54">
        <f>+'Ark1'!T476</f>
        <v>3.3199999999999994</v>
      </c>
      <c r="AE42" s="54">
        <f>+'Ark1'!W476</f>
        <v>0</v>
      </c>
      <c r="AF42" s="4"/>
      <c r="AG42" s="16"/>
      <c r="AH42" s="1"/>
      <c r="AI42" s="18"/>
      <c r="AK42" s="1"/>
      <c r="AL42" s="5"/>
    </row>
    <row r="43" spans="24:41" ht="15.6">
      <c r="X43" s="52">
        <f>+'Ark1'!C477</f>
        <v>2022</v>
      </c>
      <c r="Y43" s="52">
        <f>+'Ark1'!L477</f>
        <v>3</v>
      </c>
      <c r="Z43" s="53" t="s">
        <v>30</v>
      </c>
      <c r="AA43" s="52">
        <f>+'Ark1'!Q477</f>
        <v>32</v>
      </c>
      <c r="AB43" s="52">
        <f>+'Ark1'!R477</f>
        <v>33</v>
      </c>
      <c r="AC43" s="159">
        <f>+'Ark1'!U477</f>
        <v>27.427272727272729</v>
      </c>
      <c r="AD43" s="54">
        <f>+'Ark1'!T477</f>
        <v>4.1515151515151514</v>
      </c>
      <c r="AE43" s="54">
        <f>+'Ark1'!W477</f>
        <v>0</v>
      </c>
      <c r="AF43" s="4"/>
      <c r="AG43" s="16"/>
      <c r="AH43" s="1"/>
      <c r="AI43" s="18"/>
    </row>
    <row r="44" spans="24:41" ht="15.6">
      <c r="X44" s="52">
        <f>+'Ark1'!C478</f>
        <v>2022</v>
      </c>
      <c r="Y44" s="52">
        <f>+'Ark1'!L478</f>
        <v>4</v>
      </c>
      <c r="Z44" s="53" t="s">
        <v>31</v>
      </c>
      <c r="AA44" s="52">
        <f>+'Ark1'!Q478</f>
        <v>78</v>
      </c>
      <c r="AB44" s="52">
        <f>+'Ark1'!R478</f>
        <v>81</v>
      </c>
      <c r="AC44" s="159">
        <f>+'Ark1'!U478</f>
        <v>26.463209876543225</v>
      </c>
      <c r="AD44" s="54">
        <f>+'Ark1'!T478</f>
        <v>4.1975308641975309</v>
      </c>
      <c r="AE44" s="54">
        <f>+'Ark1'!W478</f>
        <v>0</v>
      </c>
      <c r="AF44" s="4"/>
      <c r="AG44" s="16"/>
      <c r="AH44" s="1"/>
      <c r="AI44" s="18"/>
    </row>
    <row r="45" spans="24:41" ht="15.6">
      <c r="X45" s="52">
        <f>+'Ark1'!C479</f>
        <v>2022</v>
      </c>
      <c r="Y45" s="52">
        <f>+'Ark1'!L479</f>
        <v>5</v>
      </c>
      <c r="Z45" s="53" t="s">
        <v>401</v>
      </c>
      <c r="AA45" s="52">
        <f>+'Ark1'!Q479</f>
        <v>191</v>
      </c>
      <c r="AB45" s="52">
        <f>+'Ark1'!R479</f>
        <v>208</v>
      </c>
      <c r="AC45" s="159">
        <f>+'Ark1'!U479</f>
        <v>29.646490384615394</v>
      </c>
      <c r="AD45" s="54">
        <f>+'Ark1'!T479</f>
        <v>4.9903846153846141</v>
      </c>
      <c r="AE45" s="54">
        <f>+'Ark1'!W479</f>
        <v>1.4423076923076923</v>
      </c>
      <c r="AF45" s="4"/>
      <c r="AG45" s="16"/>
      <c r="AH45" s="1"/>
      <c r="AI45" s="18"/>
    </row>
    <row r="46" spans="24:41" ht="15.6">
      <c r="X46" s="52">
        <f>+'Ark1'!C480</f>
        <v>2022</v>
      </c>
      <c r="Y46" s="52">
        <f>+'Ark1'!L480</f>
        <v>6</v>
      </c>
      <c r="Z46" s="53" t="s">
        <v>32</v>
      </c>
      <c r="AA46" s="52">
        <f>+'Ark1'!Q480</f>
        <v>482</v>
      </c>
      <c r="AB46" s="52">
        <f>+'Ark1'!R480</f>
        <v>549</v>
      </c>
      <c r="AC46" s="159">
        <f>+'Ark1'!U480</f>
        <v>31.515282331511795</v>
      </c>
      <c r="AD46" s="54">
        <f>+'Ark1'!T480</f>
        <v>5.9562841530054644</v>
      </c>
      <c r="AE46" s="54">
        <f>+'Ark1'!W480</f>
        <v>5.8287795992714004</v>
      </c>
      <c r="AF46" s="4"/>
      <c r="AG46" s="16"/>
      <c r="AH46" s="13"/>
      <c r="AI46" s="18"/>
    </row>
    <row r="47" spans="24:41" ht="15.6">
      <c r="X47" s="52">
        <f>+'Ark1'!C481</f>
        <v>2022</v>
      </c>
      <c r="Y47" s="52">
        <f>+'Ark1'!L481</f>
        <v>7</v>
      </c>
      <c r="Z47" s="53" t="s">
        <v>33</v>
      </c>
      <c r="AA47" s="52">
        <f>+'Ark1'!Q481</f>
        <v>719</v>
      </c>
      <c r="AB47" s="52">
        <f>+'Ark1'!R481</f>
        <v>858</v>
      </c>
      <c r="AC47" s="159">
        <f>+'Ark1'!U481</f>
        <v>35.097692307692299</v>
      </c>
      <c r="AD47" s="54">
        <f>+'Ark1'!T481</f>
        <v>6.7750582750582735</v>
      </c>
      <c r="AE47" s="54">
        <f>+'Ark1'!W481</f>
        <v>14.685314685314692</v>
      </c>
      <c r="AF47" s="4"/>
      <c r="AG47" s="16"/>
      <c r="AH47" s="13"/>
      <c r="AI47" s="18"/>
    </row>
    <row r="48" spans="24:41" ht="15.6">
      <c r="X48" s="52">
        <f>+'Ark1'!C482</f>
        <v>2022</v>
      </c>
      <c r="Y48" s="52">
        <f>+'Ark1'!L482</f>
        <v>8</v>
      </c>
      <c r="Z48" s="53" t="s">
        <v>34</v>
      </c>
      <c r="AA48" s="52">
        <f>+'Ark1'!Q482</f>
        <v>1085</v>
      </c>
      <c r="AB48" s="52">
        <f>+'Ark1'!R482</f>
        <v>1281</v>
      </c>
      <c r="AC48" s="159">
        <f>+'Ark1'!U482</f>
        <v>41.547501951600339</v>
      </c>
      <c r="AD48" s="54">
        <f>+'Ark1'!T482</f>
        <v>7.2310694769711183</v>
      </c>
      <c r="AE48" s="54">
        <f>+'Ark1'!W482</f>
        <v>22.170179547228727</v>
      </c>
      <c r="AF48" s="4"/>
      <c r="AG48" s="16"/>
      <c r="AH48" s="13"/>
      <c r="AI48" s="18"/>
    </row>
    <row r="49" spans="24:35" ht="15.6">
      <c r="X49" s="52">
        <f>+'Ark1'!C483</f>
        <v>2022</v>
      </c>
      <c r="Y49" s="52">
        <f>+'Ark1'!L483</f>
        <v>9</v>
      </c>
      <c r="Z49" s="53" t="s">
        <v>35</v>
      </c>
      <c r="AA49" s="52">
        <f>+'Ark1'!Q483</f>
        <v>1099</v>
      </c>
      <c r="AB49" s="52">
        <f>+'Ark1'!R483</f>
        <v>1296</v>
      </c>
      <c r="AC49" s="159">
        <f>+'Ark1'!U483</f>
        <v>49.613888888888944</v>
      </c>
      <c r="AD49" s="54">
        <f>+'Ark1'!T483</f>
        <v>7.5401234567901252</v>
      </c>
      <c r="AE49" s="54">
        <f>+'Ark1'!W483</f>
        <v>25.540123456790123</v>
      </c>
      <c r="AF49" s="4"/>
      <c r="AG49" s="16"/>
      <c r="AH49" s="13"/>
      <c r="AI49" s="18"/>
    </row>
    <row r="50" spans="24:35" ht="15.6">
      <c r="X50" s="52">
        <f>+'Ark1'!C484</f>
        <v>2022</v>
      </c>
      <c r="Y50" s="52">
        <f>+'Ark1'!L484</f>
        <v>10</v>
      </c>
      <c r="Z50" s="53" t="s">
        <v>36</v>
      </c>
      <c r="AA50" s="52">
        <f>+'Ark1'!Q484</f>
        <v>459</v>
      </c>
      <c r="AB50" s="52">
        <f>+'Ark1'!R484</f>
        <v>511</v>
      </c>
      <c r="AC50" s="159">
        <f>+'Ark1'!U484</f>
        <v>54.412465753424648</v>
      </c>
      <c r="AD50" s="54">
        <f>+'Ark1'!T484</f>
        <v>7.7866927592955006</v>
      </c>
      <c r="AE50" s="54">
        <f>+'Ark1'!W484</f>
        <v>31.898238747553815</v>
      </c>
      <c r="AF50" s="4"/>
      <c r="AG50" s="16"/>
      <c r="AH50" s="5"/>
      <c r="AI50" s="18"/>
    </row>
    <row r="51" spans="24:35" ht="15.6">
      <c r="X51" s="52">
        <f>+'Ark1'!C485</f>
        <v>2022</v>
      </c>
      <c r="Y51" s="52">
        <f>+'Ark1'!L485</f>
        <v>11</v>
      </c>
      <c r="Z51" s="53" t="s">
        <v>37</v>
      </c>
      <c r="AA51" s="52">
        <f>+'Ark1'!Q485</f>
        <v>304</v>
      </c>
      <c r="AB51" s="52">
        <f>+'Ark1'!R485</f>
        <v>329</v>
      </c>
      <c r="AC51" s="159">
        <f>+'Ark1'!U485</f>
        <v>57.991914893617007</v>
      </c>
      <c r="AD51" s="54">
        <f>+'Ark1'!T485</f>
        <v>8.3951367781155</v>
      </c>
      <c r="AE51" s="54">
        <f>+'Ark1'!W485</f>
        <v>41.337386018237098</v>
      </c>
      <c r="AF51" s="4"/>
      <c r="AG51" s="16"/>
      <c r="AH51" s="5"/>
      <c r="AI51" s="18"/>
    </row>
    <row r="52" spans="24:35" ht="15.6">
      <c r="X52" s="52">
        <f>+'Ark1'!C486</f>
        <v>2022</v>
      </c>
      <c r="Y52" s="52">
        <f>+'Ark1'!L486</f>
        <v>12</v>
      </c>
      <c r="Z52" s="53" t="s">
        <v>38</v>
      </c>
      <c r="AA52" s="52">
        <f>+'Ark1'!Q486</f>
        <v>98</v>
      </c>
      <c r="AB52" s="52">
        <f>+'Ark1'!R486</f>
        <v>102</v>
      </c>
      <c r="AC52" s="159">
        <f>+'Ark1'!U486</f>
        <v>62.38627450980389</v>
      </c>
      <c r="AD52" s="54">
        <f>+'Ark1'!T486</f>
        <v>8.6862745098039191</v>
      </c>
      <c r="AE52" s="54">
        <f>+'Ark1'!W486</f>
        <v>52.941176470588239</v>
      </c>
      <c r="AF52" s="4"/>
      <c r="AG52" s="16"/>
      <c r="AH52" s="5"/>
      <c r="AI52" s="18"/>
    </row>
    <row r="53" spans="24:35" ht="15.6">
      <c r="X53" s="52">
        <f>+'Ark1'!C487</f>
        <v>2022</v>
      </c>
      <c r="Y53" s="52">
        <f>+'Ark1'!L487</f>
        <v>13</v>
      </c>
      <c r="Z53" s="53" t="s">
        <v>39</v>
      </c>
      <c r="AA53" s="52">
        <f>+'Ark1'!Q487</f>
        <v>24</v>
      </c>
      <c r="AB53" s="52">
        <f>+'Ark1'!R487</f>
        <v>26</v>
      </c>
      <c r="AC53" s="159">
        <f>+'Ark1'!U487</f>
        <v>64.280769230769209</v>
      </c>
      <c r="AD53" s="54">
        <f>+'Ark1'!T487</f>
        <v>8.9615384615384652</v>
      </c>
      <c r="AE53" s="54">
        <f>+'Ark1'!W487</f>
        <v>69.230769230769269</v>
      </c>
      <c r="AF53" s="4"/>
      <c r="AG53" s="16"/>
      <c r="AH53" s="5"/>
      <c r="AI53" s="18"/>
    </row>
    <row r="54" spans="24:35" ht="15.6">
      <c r="X54" s="52">
        <f>+'Ark1'!C488</f>
        <v>2022</v>
      </c>
      <c r="Y54" s="52">
        <f>+'Ark1'!L488</f>
        <v>14</v>
      </c>
      <c r="Z54" s="53" t="s">
        <v>402</v>
      </c>
      <c r="AA54" s="52">
        <f>+'Ark1'!Q488</f>
        <v>5</v>
      </c>
      <c r="AB54" s="52">
        <f>+'Ark1'!R488</f>
        <v>6</v>
      </c>
      <c r="AC54" s="159">
        <f>+'Ark1'!U488</f>
        <v>63.4</v>
      </c>
      <c r="AD54" s="54">
        <f>+'Ark1'!T488</f>
        <v>8.5</v>
      </c>
      <c r="AE54" s="54">
        <f>+'Ark1'!W488</f>
        <v>66.666666666666686</v>
      </c>
      <c r="AF54" s="4"/>
      <c r="AG54" s="16"/>
      <c r="AH54" s="5"/>
      <c r="AI54" s="18"/>
    </row>
    <row r="55" spans="24:35" ht="15.6">
      <c r="X55" s="52">
        <f>+'Ark1'!C489</f>
        <v>2022</v>
      </c>
      <c r="Y55" s="52">
        <f>+'Ark1'!L489</f>
        <v>15</v>
      </c>
      <c r="Z55" s="53" t="s">
        <v>40</v>
      </c>
      <c r="AA55" s="52">
        <f>+'Ark1'!Q489</f>
        <v>1</v>
      </c>
      <c r="AB55" s="52">
        <f>+'Ark1'!R489</f>
        <v>1</v>
      </c>
      <c r="AC55" s="159">
        <f>+'Ark1'!U489</f>
        <v>72.900000000000006</v>
      </c>
      <c r="AD55" s="54">
        <f>+'Ark1'!T489</f>
        <v>13</v>
      </c>
      <c r="AE55" s="54">
        <f>+'Ark1'!W489</f>
        <v>100</v>
      </c>
      <c r="AF55" s="4"/>
      <c r="AG55" s="16"/>
      <c r="AH55" s="5"/>
      <c r="AI55" s="18"/>
    </row>
    <row r="56" spans="24:35" ht="15.6">
      <c r="X56">
        <f>+'Ark1'!C491</f>
        <v>2021</v>
      </c>
      <c r="Y56">
        <f>+'Ark1'!L491</f>
        <v>1</v>
      </c>
      <c r="Z56" s="3" t="s">
        <v>28</v>
      </c>
      <c r="AA56">
        <f>+'Ark1'!Q491</f>
        <v>4</v>
      </c>
      <c r="AB56">
        <f>+'Ark1'!R491</f>
        <v>4</v>
      </c>
      <c r="AC56" s="93">
        <f>+'Ark1'!U491</f>
        <v>22.502500000000001</v>
      </c>
      <c r="AD56" s="1">
        <f>+'Ark1'!T491</f>
        <v>3.25</v>
      </c>
      <c r="AE56" s="1">
        <f>+'Ark1'!W491</f>
        <v>0</v>
      </c>
      <c r="AF56" s="4"/>
      <c r="AG56" s="16"/>
      <c r="AH56" s="5"/>
      <c r="AI56" s="18"/>
    </row>
    <row r="57" spans="24:35" ht="15.6">
      <c r="X57">
        <f>+'Ark1'!C492</f>
        <v>2021</v>
      </c>
      <c r="Y57">
        <f>+'Ark1'!L492</f>
        <v>2</v>
      </c>
      <c r="Z57" s="3" t="s">
        <v>29</v>
      </c>
      <c r="AA57">
        <f>+'Ark1'!Q492</f>
        <v>14</v>
      </c>
      <c r="AB57">
        <f>+'Ark1'!R492</f>
        <v>14</v>
      </c>
      <c r="AC57" s="93">
        <f>+'Ark1'!U492</f>
        <v>25.960714285714278</v>
      </c>
      <c r="AD57" s="1">
        <f>+'Ark1'!T492</f>
        <v>3.2142857142857153</v>
      </c>
      <c r="AE57" s="1">
        <f>+'Ark1'!W492</f>
        <v>0</v>
      </c>
      <c r="AF57" s="4"/>
      <c r="AG57" s="16"/>
      <c r="AH57" s="5"/>
      <c r="AI57" s="18"/>
    </row>
    <row r="58" spans="24:35" ht="15.6">
      <c r="X58">
        <f>+'Ark1'!C493</f>
        <v>2021</v>
      </c>
      <c r="Y58">
        <f>+'Ark1'!L493</f>
        <v>3</v>
      </c>
      <c r="Z58" s="3" t="s">
        <v>30</v>
      </c>
      <c r="AA58">
        <f>+'Ark1'!Q493</f>
        <v>41</v>
      </c>
      <c r="AB58">
        <f>+'Ark1'!R493</f>
        <v>41</v>
      </c>
      <c r="AC58" s="93">
        <f>+'Ark1'!U493</f>
        <v>25.227560975609755</v>
      </c>
      <c r="AD58" s="1">
        <f>+'Ark1'!T493</f>
        <v>3.6097560975609753</v>
      </c>
      <c r="AE58" s="1">
        <f>+'Ark1'!W493</f>
        <v>0</v>
      </c>
      <c r="AF58" s="4"/>
      <c r="AG58" s="18"/>
      <c r="AH58" s="5"/>
      <c r="AI58" s="18"/>
    </row>
    <row r="59" spans="24:35">
      <c r="X59">
        <f>+'Ark1'!C494</f>
        <v>2021</v>
      </c>
      <c r="Y59">
        <f>+'Ark1'!L494</f>
        <v>4</v>
      </c>
      <c r="Z59" s="3" t="s">
        <v>31</v>
      </c>
      <c r="AA59">
        <f>+'Ark1'!Q494</f>
        <v>50</v>
      </c>
      <c r="AB59">
        <f>+'Ark1'!R494</f>
        <v>55</v>
      </c>
      <c r="AC59" s="93">
        <f>+'Ark1'!U494</f>
        <v>28.891818181818195</v>
      </c>
      <c r="AD59" s="1">
        <f>+'Ark1'!T494</f>
        <v>4.3818181818181827</v>
      </c>
      <c r="AE59" s="1">
        <f>+'Ark1'!W494</f>
        <v>0</v>
      </c>
      <c r="AF59" s="13"/>
    </row>
    <row r="60" spans="24:35" ht="15.6">
      <c r="X60">
        <f>+'Ark1'!C495</f>
        <v>2021</v>
      </c>
      <c r="Y60">
        <f>+'Ark1'!L495</f>
        <v>5</v>
      </c>
      <c r="Z60" s="3" t="s">
        <v>401</v>
      </c>
      <c r="AA60">
        <f>+'Ark1'!Q495</f>
        <v>134</v>
      </c>
      <c r="AB60">
        <f>+'Ark1'!R495</f>
        <v>158</v>
      </c>
      <c r="AC60" s="93">
        <f>+'Ark1'!U495</f>
        <v>28.095632911392403</v>
      </c>
      <c r="AD60" s="1">
        <f>+'Ark1'!T495</f>
        <v>5.1645569620253156</v>
      </c>
      <c r="AE60" s="1">
        <f>+'Ark1'!W495</f>
        <v>0.63291139240506322</v>
      </c>
      <c r="AF60" s="5"/>
      <c r="AG60" s="18"/>
      <c r="AI60" s="18"/>
    </row>
    <row r="61" spans="24:35">
      <c r="X61">
        <f>+'Ark1'!C496</f>
        <v>2021</v>
      </c>
      <c r="Y61">
        <f>+'Ark1'!L496</f>
        <v>6</v>
      </c>
      <c r="Z61" s="3" t="s">
        <v>32</v>
      </c>
      <c r="AA61">
        <f>+'Ark1'!Q496</f>
        <v>420</v>
      </c>
      <c r="AB61">
        <f>+'Ark1'!R496</f>
        <v>515</v>
      </c>
      <c r="AC61" s="93">
        <f>+'Ark1'!U496</f>
        <v>30.978718446601953</v>
      </c>
      <c r="AD61" s="1">
        <f>+'Ark1'!T496</f>
        <v>5.9223300970873796</v>
      </c>
      <c r="AE61" s="1">
        <f>+'Ark1'!W496</f>
        <v>6.0194174757281553</v>
      </c>
      <c r="AF61" s="13"/>
    </row>
    <row r="62" spans="24:35">
      <c r="X62">
        <f>+'Ark1'!C497</f>
        <v>2021</v>
      </c>
      <c r="Y62">
        <f>+'Ark1'!L497</f>
        <v>7</v>
      </c>
      <c r="Z62" s="3" t="s">
        <v>33</v>
      </c>
      <c r="AA62">
        <f>+'Ark1'!Q497</f>
        <v>690</v>
      </c>
      <c r="AB62">
        <f>+'Ark1'!R497</f>
        <v>789</v>
      </c>
      <c r="AC62" s="93">
        <f>+'Ark1'!U497</f>
        <v>35.433827629911285</v>
      </c>
      <c r="AD62" s="1">
        <f>+'Ark1'!T497</f>
        <v>6.6463878326996211</v>
      </c>
      <c r="AE62" s="1">
        <f>+'Ark1'!W497</f>
        <v>12.167300380228136</v>
      </c>
      <c r="AF62" s="13"/>
    </row>
    <row r="63" spans="24:35" ht="15.6">
      <c r="X63">
        <f>+'Ark1'!C498</f>
        <v>2021</v>
      </c>
      <c r="Y63">
        <f>+'Ark1'!L498</f>
        <v>8</v>
      </c>
      <c r="Z63" s="3" t="s">
        <v>34</v>
      </c>
      <c r="AA63">
        <f>+'Ark1'!Q498</f>
        <v>1070</v>
      </c>
      <c r="AB63">
        <f>+'Ark1'!R498</f>
        <v>1246</v>
      </c>
      <c r="AC63" s="93">
        <f>+'Ark1'!U498</f>
        <v>41.765272873194249</v>
      </c>
      <c r="AD63" s="1">
        <f>+'Ark1'!T498</f>
        <v>7.342696629213485</v>
      </c>
      <c r="AE63" s="1">
        <f>+'Ark1'!W498</f>
        <v>26.40449438202247</v>
      </c>
      <c r="AF63" s="2"/>
      <c r="AG63" s="5"/>
    </row>
    <row r="64" spans="24:35">
      <c r="X64">
        <f>+'Ark1'!C499</f>
        <v>2021</v>
      </c>
      <c r="Y64">
        <f>+'Ark1'!L499</f>
        <v>9</v>
      </c>
      <c r="Z64" s="3" t="s">
        <v>35</v>
      </c>
      <c r="AA64">
        <f>+'Ark1'!Q499</f>
        <v>1156</v>
      </c>
      <c r="AB64">
        <f>+'Ark1'!R499</f>
        <v>1339</v>
      </c>
      <c r="AC64" s="93">
        <f>+'Ark1'!U499</f>
        <v>49.014413741598197</v>
      </c>
      <c r="AD64" s="1">
        <f>+'Ark1'!T499</f>
        <v>7.6624346527259153</v>
      </c>
      <c r="AE64" s="1">
        <f>+'Ark1'!W499</f>
        <v>29.126213592233011</v>
      </c>
      <c r="AF64" s="4"/>
      <c r="AG64" s="4"/>
      <c r="AH64" s="4"/>
      <c r="AI64" s="4"/>
    </row>
    <row r="65" spans="24:35" ht="15.6">
      <c r="X65">
        <f>+'Ark1'!C500</f>
        <v>2021</v>
      </c>
      <c r="Y65">
        <f>+'Ark1'!L500</f>
        <v>10</v>
      </c>
      <c r="Z65" s="3" t="s">
        <v>36</v>
      </c>
      <c r="AA65">
        <f>+'Ark1'!Q500</f>
        <v>550</v>
      </c>
      <c r="AB65">
        <f>+'Ark1'!R500</f>
        <v>613</v>
      </c>
      <c r="AC65" s="93">
        <f>+'Ark1'!U500</f>
        <v>54.133768352365408</v>
      </c>
      <c r="AD65" s="1">
        <f>+'Ark1'!T500</f>
        <v>7.8694942903752017</v>
      </c>
      <c r="AE65" s="1">
        <f>+'Ark1'!W500</f>
        <v>33.278955954323003</v>
      </c>
      <c r="AF65" s="4"/>
      <c r="AG65" s="13"/>
      <c r="AH65" s="1"/>
      <c r="AI65" s="5"/>
    </row>
    <row r="66" spans="24:35" ht="15.6">
      <c r="X66">
        <f>+'Ark1'!C501</f>
        <v>2021</v>
      </c>
      <c r="Y66">
        <f>+'Ark1'!L501</f>
        <v>11</v>
      </c>
      <c r="Z66" s="3" t="s">
        <v>37</v>
      </c>
      <c r="AA66">
        <f>+'Ark1'!Q501</f>
        <v>360</v>
      </c>
      <c r="AB66">
        <f>+'Ark1'!R501</f>
        <v>384</v>
      </c>
      <c r="AC66" s="93">
        <f>+'Ark1'!U501</f>
        <v>56.775729166666679</v>
      </c>
      <c r="AD66" s="1">
        <f>+'Ark1'!T501</f>
        <v>8.2109375</v>
      </c>
      <c r="AE66" s="1">
        <f>+'Ark1'!W501</f>
        <v>36.979166666666657</v>
      </c>
      <c r="AF66" s="4"/>
      <c r="AG66" s="13"/>
      <c r="AH66" s="1"/>
      <c r="AI66" s="5"/>
    </row>
    <row r="67" spans="24:35" ht="15.6">
      <c r="X67">
        <f>+'Ark1'!C502</f>
        <v>2021</v>
      </c>
      <c r="Y67">
        <f>+'Ark1'!L502</f>
        <v>12</v>
      </c>
      <c r="Z67" s="3" t="s">
        <v>38</v>
      </c>
      <c r="AA67">
        <f>+'Ark1'!Q502</f>
        <v>150</v>
      </c>
      <c r="AB67">
        <f>+'Ark1'!R502</f>
        <v>155</v>
      </c>
      <c r="AC67" s="93">
        <f>+'Ark1'!U502</f>
        <v>59.942387096774205</v>
      </c>
      <c r="AD67" s="1">
        <f>+'Ark1'!T502</f>
        <v>8.2193548387096733</v>
      </c>
      <c r="AE67" s="1">
        <f>+'Ark1'!W502</f>
        <v>39.354838709677423</v>
      </c>
      <c r="AF67" s="4"/>
      <c r="AG67" s="13"/>
      <c r="AH67" s="1"/>
      <c r="AI67" s="5"/>
    </row>
    <row r="68" spans="24:35" ht="15.6">
      <c r="X68">
        <f>+'Ark1'!C503</f>
        <v>2021</v>
      </c>
      <c r="Y68">
        <f>+'Ark1'!L503</f>
        <v>13</v>
      </c>
      <c r="Z68" s="3" t="s">
        <v>39</v>
      </c>
      <c r="AA68">
        <f>+'Ark1'!Q503</f>
        <v>31</v>
      </c>
      <c r="AB68">
        <f>+'Ark1'!R503</f>
        <v>32</v>
      </c>
      <c r="AC68" s="93">
        <f>+'Ark1'!U503</f>
        <v>64.675937499999989</v>
      </c>
      <c r="AD68" s="1">
        <f>+'Ark1'!T503</f>
        <v>8.875</v>
      </c>
      <c r="AE68" s="1">
        <f>+'Ark1'!W503</f>
        <v>59.375</v>
      </c>
      <c r="AF68" s="4"/>
      <c r="AG68" s="13"/>
      <c r="AH68" s="1"/>
      <c r="AI68" s="5"/>
    </row>
    <row r="69" spans="24:35" ht="15.6">
      <c r="X69">
        <f>+'Ark1'!C504</f>
        <v>2021</v>
      </c>
      <c r="Y69">
        <f>+'Ark1'!L504</f>
        <v>14</v>
      </c>
      <c r="Z69" s="3" t="s">
        <v>402</v>
      </c>
      <c r="AA69">
        <f>+'Ark1'!Q504</f>
        <v>18</v>
      </c>
      <c r="AB69">
        <f>+'Ark1'!R504</f>
        <v>20</v>
      </c>
      <c r="AC69" s="93">
        <f>+'Ark1'!U504</f>
        <v>67.140500000000003</v>
      </c>
      <c r="AD69" s="1">
        <f>+'Ark1'!T504</f>
        <v>8.8000000000000007</v>
      </c>
      <c r="AE69" s="1">
        <f>+'Ark1'!W504</f>
        <v>70</v>
      </c>
      <c r="AF69" s="4"/>
      <c r="AG69" s="13"/>
      <c r="AH69" s="13"/>
      <c r="AI69" s="5"/>
    </row>
    <row r="70" spans="24:35" ht="15.6">
      <c r="X70">
        <f>+'Ark1'!C505</f>
        <v>2021</v>
      </c>
      <c r="Y70">
        <f>+'Ark1'!L505</f>
        <v>15</v>
      </c>
      <c r="Z70" s="3" t="s">
        <v>40</v>
      </c>
      <c r="AA70">
        <f>+'Ark1'!Q505</f>
        <v>1</v>
      </c>
      <c r="AB70">
        <f>+'Ark1'!R505</f>
        <v>1</v>
      </c>
      <c r="AC70" s="93">
        <f>+'Ark1'!U505</f>
        <v>63.9</v>
      </c>
      <c r="AD70" s="1">
        <f>+'Ark1'!T505</f>
        <v>6</v>
      </c>
      <c r="AE70" s="1">
        <f>+'Ark1'!W505</f>
        <v>0</v>
      </c>
      <c r="AF70" s="4"/>
      <c r="AG70" s="13"/>
      <c r="AH70" s="13"/>
      <c r="AI70" s="5"/>
    </row>
    <row r="71" spans="24:35" ht="15.6">
      <c r="X71" s="52">
        <f>+'Ark1'!C506</f>
        <v>2020</v>
      </c>
      <c r="Y71" s="52">
        <f>+'Ark1'!L506</f>
        <v>1</v>
      </c>
      <c r="Z71" s="53" t="s">
        <v>28</v>
      </c>
      <c r="AA71" s="52">
        <f>+'Ark1'!Q506</f>
        <v>0</v>
      </c>
      <c r="AB71" s="52">
        <f>+'Ark1'!R506</f>
        <v>0</v>
      </c>
      <c r="AC71" s="159">
        <f>+'Ark1'!U506</f>
        <v>0</v>
      </c>
      <c r="AD71" s="54">
        <f>+'Ark1'!T506</f>
        <v>0</v>
      </c>
      <c r="AE71" s="54">
        <f>+'Ark1'!W506</f>
        <v>0</v>
      </c>
      <c r="AF71" s="4"/>
      <c r="AG71" s="13"/>
      <c r="AH71" s="13"/>
      <c r="AI71" s="5"/>
    </row>
    <row r="72" spans="24:35" ht="15.6">
      <c r="X72" s="52">
        <f>+'Ark1'!C507</f>
        <v>2020</v>
      </c>
      <c r="Y72" s="52">
        <f>+'Ark1'!L507</f>
        <v>2</v>
      </c>
      <c r="Z72" s="53" t="s">
        <v>29</v>
      </c>
      <c r="AA72" s="52">
        <f>+'Ark1'!Q507</f>
        <v>14</v>
      </c>
      <c r="AB72" s="52">
        <f>+'Ark1'!R507</f>
        <v>16</v>
      </c>
      <c r="AC72" s="159">
        <f>+'Ark1'!U507</f>
        <v>24.510625000000001</v>
      </c>
      <c r="AD72" s="54">
        <f>+'Ark1'!T507</f>
        <v>3.3125</v>
      </c>
      <c r="AE72" s="54">
        <f>+'Ark1'!W507</f>
        <v>0</v>
      </c>
      <c r="AF72" s="4"/>
      <c r="AG72" s="13"/>
      <c r="AH72" s="13"/>
      <c r="AI72" s="5"/>
    </row>
    <row r="73" spans="24:35" ht="15.6">
      <c r="X73" s="52">
        <f>+'Ark1'!C508</f>
        <v>2020</v>
      </c>
      <c r="Y73" s="52">
        <f>+'Ark1'!L508</f>
        <v>3</v>
      </c>
      <c r="Z73" s="53" t="s">
        <v>30</v>
      </c>
      <c r="AA73" s="52">
        <f>+'Ark1'!Q508</f>
        <v>40</v>
      </c>
      <c r="AB73" s="52">
        <f>+'Ark1'!R508</f>
        <v>40</v>
      </c>
      <c r="AC73" s="159">
        <f>+'Ark1'!U508</f>
        <v>24.787250000000004</v>
      </c>
      <c r="AD73" s="54">
        <f>+'Ark1'!T508</f>
        <v>4.2249999999999996</v>
      </c>
      <c r="AE73" s="54">
        <f>+'Ark1'!W508</f>
        <v>0</v>
      </c>
      <c r="AF73" s="4"/>
      <c r="AG73" s="13"/>
      <c r="AH73" s="5"/>
      <c r="AI73" s="5"/>
    </row>
    <row r="74" spans="24:35" ht="15.6">
      <c r="X74" s="52">
        <f>+'Ark1'!C509</f>
        <v>2020</v>
      </c>
      <c r="Y74" s="52">
        <f>+'Ark1'!L509</f>
        <v>4</v>
      </c>
      <c r="Z74" s="53" t="s">
        <v>31</v>
      </c>
      <c r="AA74" s="52">
        <f>+'Ark1'!Q509</f>
        <v>85</v>
      </c>
      <c r="AB74" s="52">
        <f>+'Ark1'!R509</f>
        <v>99</v>
      </c>
      <c r="AC74" s="159">
        <f>+'Ark1'!U509</f>
        <v>25.707474747474755</v>
      </c>
      <c r="AD74" s="54">
        <f>+'Ark1'!T509</f>
        <v>4.5858585858585856</v>
      </c>
      <c r="AE74" s="54">
        <f>+'Ark1'!W509</f>
        <v>0</v>
      </c>
      <c r="AF74" s="4"/>
      <c r="AG74" s="13"/>
      <c r="AH74" s="5"/>
      <c r="AI74" s="5"/>
    </row>
    <row r="75" spans="24:35" ht="15.6">
      <c r="X75" s="52">
        <f>+'Ark1'!C510</f>
        <v>2020</v>
      </c>
      <c r="Y75" s="52">
        <f>+'Ark1'!L510</f>
        <v>5</v>
      </c>
      <c r="Z75" s="53" t="s">
        <v>401</v>
      </c>
      <c r="AA75" s="52">
        <f>+'Ark1'!Q510</f>
        <v>192</v>
      </c>
      <c r="AB75" s="52">
        <f>+'Ark1'!R510</f>
        <v>230</v>
      </c>
      <c r="AC75" s="159">
        <f>+'Ark1'!U510</f>
        <v>27.855347826086955</v>
      </c>
      <c r="AD75" s="54">
        <f>+'Ark1'!T510</f>
        <v>5.3608695652173912</v>
      </c>
      <c r="AE75" s="54">
        <f>+'Ark1'!W510</f>
        <v>3.0434782608695654</v>
      </c>
      <c r="AF75" s="4"/>
      <c r="AG75" s="13"/>
      <c r="AH75" s="5"/>
      <c r="AI75" s="5"/>
    </row>
    <row r="76" spans="24:35" ht="15.6">
      <c r="X76" s="52">
        <f>+'Ark1'!C511</f>
        <v>2020</v>
      </c>
      <c r="Y76" s="52">
        <f>+'Ark1'!L511</f>
        <v>6</v>
      </c>
      <c r="Z76" s="53" t="s">
        <v>32</v>
      </c>
      <c r="AA76" s="52">
        <f>+'Ark1'!Q511</f>
        <v>490</v>
      </c>
      <c r="AB76" s="52">
        <f>+'Ark1'!R511</f>
        <v>594</v>
      </c>
      <c r="AC76" s="159">
        <f>+'Ark1'!U511</f>
        <v>30.372558922558923</v>
      </c>
      <c r="AD76" s="54">
        <f>+'Ark1'!T511</f>
        <v>6.1750841750841756</v>
      </c>
      <c r="AE76" s="54">
        <f>+'Ark1'!W511</f>
        <v>6.3973063973063988</v>
      </c>
      <c r="AF76" s="4"/>
      <c r="AG76" s="13"/>
      <c r="AH76" s="5"/>
      <c r="AI76" s="5"/>
    </row>
    <row r="77" spans="24:35" ht="15.6">
      <c r="X77" s="52">
        <f>+'Ark1'!C512</f>
        <v>2020</v>
      </c>
      <c r="Y77" s="52">
        <f>+'Ark1'!L512</f>
        <v>7</v>
      </c>
      <c r="Z77" s="53" t="s">
        <v>33</v>
      </c>
      <c r="AA77" s="52">
        <f>+'Ark1'!Q512</f>
        <v>734</v>
      </c>
      <c r="AB77" s="52">
        <f>+'Ark1'!R512</f>
        <v>887.65</v>
      </c>
      <c r="AC77" s="159">
        <f>+'Ark1'!U512</f>
        <v>34.620266997127274</v>
      </c>
      <c r="AD77" s="54">
        <f>+'Ark1'!T512</f>
        <v>6.8472934151974316</v>
      </c>
      <c r="AE77" s="54">
        <f>+'Ark1'!W512</f>
        <v>14.532755027319324</v>
      </c>
      <c r="AF77" s="4"/>
      <c r="AG77" s="13"/>
      <c r="AH77" s="5"/>
      <c r="AI77" s="5"/>
    </row>
    <row r="78" spans="24:35" ht="15.6">
      <c r="X78" s="52">
        <f>+'Ark1'!C513</f>
        <v>2020</v>
      </c>
      <c r="Y78" s="52">
        <f>+'Ark1'!L513</f>
        <v>8</v>
      </c>
      <c r="Z78" s="53" t="s">
        <v>34</v>
      </c>
      <c r="AA78" s="52">
        <f>+'Ark1'!Q513</f>
        <v>1103</v>
      </c>
      <c r="AB78" s="52">
        <f>+'Ark1'!R513</f>
        <v>1331</v>
      </c>
      <c r="AC78" s="159">
        <f>+'Ark1'!U513</f>
        <v>40.55309541697968</v>
      </c>
      <c r="AD78" s="54">
        <f>+'Ark1'!T513</f>
        <v>7.3448534936138259</v>
      </c>
      <c r="AE78" s="54">
        <f>+'Ark1'!W513</f>
        <v>22.464312546957167</v>
      </c>
      <c r="AF78" s="4"/>
      <c r="AG78" s="13"/>
      <c r="AH78" s="5"/>
      <c r="AI78" s="5"/>
    </row>
    <row r="79" spans="24:35" ht="15.6">
      <c r="X79" s="52">
        <f>+'Ark1'!C514</f>
        <v>2020</v>
      </c>
      <c r="Y79" s="52">
        <f>+'Ark1'!L514</f>
        <v>9</v>
      </c>
      <c r="Z79" s="53" t="s">
        <v>35</v>
      </c>
      <c r="AA79" s="52">
        <f>+'Ark1'!Q514</f>
        <v>1016</v>
      </c>
      <c r="AB79" s="52">
        <f>+'Ark1'!R514</f>
        <v>1245</v>
      </c>
      <c r="AC79" s="159">
        <f>+'Ark1'!U514</f>
        <v>49.023959839357389</v>
      </c>
      <c r="AD79" s="54">
        <f>+'Ark1'!T514</f>
        <v>7.6626506024096388</v>
      </c>
      <c r="AE79" s="54">
        <f>+'Ark1'!W514</f>
        <v>28.995983935742977</v>
      </c>
      <c r="AF79" s="4"/>
      <c r="AG79" s="13"/>
      <c r="AH79" s="5"/>
      <c r="AI79" s="5"/>
    </row>
    <row r="80" spans="24:35" ht="15.6">
      <c r="X80" s="52">
        <f>+'Ark1'!C515</f>
        <v>2020</v>
      </c>
      <c r="Y80" s="52">
        <f>+'Ark1'!L515</f>
        <v>10</v>
      </c>
      <c r="Z80" s="53" t="s">
        <v>36</v>
      </c>
      <c r="AA80" s="52">
        <f>+'Ark1'!Q515</f>
        <v>471</v>
      </c>
      <c r="AB80" s="52">
        <f>+'Ark1'!R515</f>
        <v>541</v>
      </c>
      <c r="AC80" s="159">
        <f>+'Ark1'!U515</f>
        <v>53.64957486136781</v>
      </c>
      <c r="AD80" s="54">
        <f>+'Ark1'!T515</f>
        <v>7.9556377079482434</v>
      </c>
      <c r="AE80" s="54">
        <f>+'Ark1'!W515</f>
        <v>32.902033271719041</v>
      </c>
      <c r="AF80" s="4"/>
      <c r="AG80" s="13"/>
      <c r="AH80" s="5"/>
      <c r="AI80" s="5"/>
    </row>
    <row r="81" spans="24:35" ht="15.6">
      <c r="X81" s="52">
        <f>+'Ark1'!C516</f>
        <v>2020</v>
      </c>
      <c r="Y81" s="52">
        <f>+'Ark1'!L516</f>
        <v>11</v>
      </c>
      <c r="Z81" s="53" t="s">
        <v>37</v>
      </c>
      <c r="AA81" s="52">
        <f>+'Ark1'!Q516</f>
        <v>332</v>
      </c>
      <c r="AB81" s="52">
        <f>+'Ark1'!R516</f>
        <v>391</v>
      </c>
      <c r="AC81" s="159">
        <f>+'Ark1'!U516</f>
        <v>56.807621483375954</v>
      </c>
      <c r="AD81" s="54">
        <f>+'Ark1'!T516</f>
        <v>8.2480818414322261</v>
      </c>
      <c r="AE81" s="54">
        <f>+'Ark1'!W516</f>
        <v>42.710997442455245</v>
      </c>
      <c r="AF81" s="4"/>
      <c r="AG81" s="5"/>
      <c r="AH81" s="5"/>
      <c r="AI81" s="5"/>
    </row>
    <row r="82" spans="24:35">
      <c r="X82" s="52">
        <f>+'Ark1'!C517</f>
        <v>2020</v>
      </c>
      <c r="Y82" s="52">
        <f>+'Ark1'!L517</f>
        <v>12</v>
      </c>
      <c r="Z82" s="53" t="s">
        <v>38</v>
      </c>
      <c r="AA82" s="52">
        <f>+'Ark1'!Q517</f>
        <v>136</v>
      </c>
      <c r="AB82" s="52">
        <f>+'Ark1'!R517</f>
        <v>154</v>
      </c>
      <c r="AC82" s="159">
        <f>+'Ark1'!U517</f>
        <v>58.742532467532413</v>
      </c>
      <c r="AD82" s="54">
        <f>+'Ark1'!T517</f>
        <v>8.0519480519480506</v>
      </c>
      <c r="AE82" s="54">
        <f>+'Ark1'!W517</f>
        <v>36.363636363636367</v>
      </c>
      <c r="AF82" s="13"/>
    </row>
    <row r="83" spans="24:35" ht="15.6">
      <c r="X83" s="52">
        <f>+'Ark1'!C518</f>
        <v>2020</v>
      </c>
      <c r="Y83" s="52">
        <f>+'Ark1'!L518</f>
        <v>13</v>
      </c>
      <c r="Z83" s="53" t="s">
        <v>39</v>
      </c>
      <c r="AA83" s="52">
        <f>+'Ark1'!Q518</f>
        <v>35</v>
      </c>
      <c r="AB83" s="52">
        <f>+'Ark1'!R518</f>
        <v>35</v>
      </c>
      <c r="AC83" s="159">
        <f>+'Ark1'!U518</f>
        <v>60.51657142857141</v>
      </c>
      <c r="AD83" s="54">
        <f>+'Ark1'!T518</f>
        <v>8.1142857142857121</v>
      </c>
      <c r="AE83" s="54">
        <f>+'Ark1'!W518</f>
        <v>42.857142857142847</v>
      </c>
      <c r="AF83" s="5"/>
      <c r="AG83" s="5"/>
      <c r="AI83" s="5"/>
    </row>
    <row r="84" spans="24:35">
      <c r="X84" s="52">
        <f>+'Ark1'!C519</f>
        <v>2020</v>
      </c>
      <c r="Y84" s="52">
        <f>+'Ark1'!L519</f>
        <v>14</v>
      </c>
      <c r="Z84" s="53" t="s">
        <v>402</v>
      </c>
      <c r="AA84" s="52">
        <f>+'Ark1'!Q519</f>
        <v>22</v>
      </c>
      <c r="AB84" s="52">
        <f>+'Ark1'!R519</f>
        <v>23</v>
      </c>
      <c r="AC84" s="159">
        <f>+'Ark1'!U519</f>
        <v>64.642608695652143</v>
      </c>
      <c r="AD84" s="54">
        <f>+'Ark1'!T519</f>
        <v>9.9565217391304355</v>
      </c>
      <c r="AE84" s="54">
        <f>+'Ark1'!W519</f>
        <v>78.260869565217391</v>
      </c>
      <c r="AF84" s="13"/>
    </row>
    <row r="85" spans="24:35">
      <c r="X85" s="52">
        <f>+'Ark1'!C520</f>
        <v>2020</v>
      </c>
      <c r="Y85" s="52">
        <f>+'Ark1'!L520</f>
        <v>15</v>
      </c>
      <c r="Z85" s="53" t="s">
        <v>40</v>
      </c>
      <c r="AA85" s="52">
        <f>+'Ark1'!Q520</f>
        <v>0</v>
      </c>
      <c r="AB85" s="52">
        <f>+'Ark1'!R520</f>
        <v>0</v>
      </c>
      <c r="AC85" s="159">
        <f>+'Ark1'!U520</f>
        <v>0</v>
      </c>
      <c r="AD85" s="54">
        <f>+'Ark1'!T520</f>
        <v>0</v>
      </c>
      <c r="AE85" s="54">
        <f>+'Ark1'!W520</f>
        <v>0</v>
      </c>
      <c r="AF85" s="13"/>
    </row>
    <row r="86" spans="24:35" ht="15.6">
      <c r="X86">
        <f>+'Ark1'!C521</f>
        <v>2019</v>
      </c>
      <c r="Y86">
        <f>+'Ark1'!L521</f>
        <v>1</v>
      </c>
      <c r="Z86" s="3" t="s">
        <v>28</v>
      </c>
      <c r="AA86">
        <f>+'Ark1'!Q521</f>
        <v>7</v>
      </c>
      <c r="AB86">
        <f>+'Ark1'!R521</f>
        <v>7</v>
      </c>
      <c r="AC86" s="93">
        <f>+'Ark1'!U521</f>
        <v>19.860000000000003</v>
      </c>
      <c r="AD86" s="1">
        <f>+'Ark1'!T521</f>
        <v>3.2857142857142847</v>
      </c>
      <c r="AE86" s="1">
        <f>+'Ark1'!W521</f>
        <v>0</v>
      </c>
      <c r="AF86" s="2"/>
      <c r="AG86" s="5"/>
      <c r="AI86" s="2"/>
    </row>
    <row r="87" spans="24:35">
      <c r="X87">
        <f>+'Ark1'!C522</f>
        <v>2019</v>
      </c>
      <c r="Y87">
        <f>+'Ark1'!L522</f>
        <v>2</v>
      </c>
      <c r="Z87" s="3" t="s">
        <v>29</v>
      </c>
      <c r="AA87">
        <f>+'Ark1'!Q522</f>
        <v>17</v>
      </c>
      <c r="AB87">
        <f>+'Ark1'!R522</f>
        <v>18</v>
      </c>
      <c r="AC87" s="93">
        <f>+'Ark1'!U522</f>
        <v>25.325555555555557</v>
      </c>
      <c r="AD87" s="1">
        <f>+'Ark1'!T522</f>
        <v>4.3333333333333321</v>
      </c>
      <c r="AE87" s="1">
        <f>+'Ark1'!W522</f>
        <v>0</v>
      </c>
      <c r="AF87" s="4"/>
      <c r="AG87" s="4"/>
      <c r="AH87" s="4"/>
      <c r="AI87" s="4"/>
    </row>
    <row r="88" spans="24:35" ht="15.6">
      <c r="X88">
        <f>+'Ark1'!C523</f>
        <v>2019</v>
      </c>
      <c r="Y88">
        <f>+'Ark1'!L523</f>
        <v>3</v>
      </c>
      <c r="Z88" s="3" t="s">
        <v>30</v>
      </c>
      <c r="AA88">
        <f>+'Ark1'!Q523</f>
        <v>41</v>
      </c>
      <c r="AB88">
        <f>+'Ark1'!R523</f>
        <v>44</v>
      </c>
      <c r="AC88" s="93">
        <f>+'Ark1'!U523</f>
        <v>26.315681818181805</v>
      </c>
      <c r="AD88" s="1">
        <f>+'Ark1'!T523</f>
        <v>4.4772727272727284</v>
      </c>
      <c r="AE88" s="1">
        <f>+'Ark1'!W523</f>
        <v>0</v>
      </c>
      <c r="AF88" s="4"/>
      <c r="AG88" s="13"/>
      <c r="AH88" s="1"/>
      <c r="AI88" s="5"/>
    </row>
    <row r="89" spans="24:35" ht="15.6">
      <c r="X89">
        <f>+'Ark1'!C524</f>
        <v>2019</v>
      </c>
      <c r="Y89">
        <f>+'Ark1'!L524</f>
        <v>4</v>
      </c>
      <c r="Z89" s="3" t="s">
        <v>31</v>
      </c>
      <c r="AA89">
        <f>+'Ark1'!Q524</f>
        <v>86</v>
      </c>
      <c r="AB89">
        <f>+'Ark1'!R524</f>
        <v>93</v>
      </c>
      <c r="AC89" s="93">
        <f>+'Ark1'!U524</f>
        <v>27.502903225806449</v>
      </c>
      <c r="AD89" s="1">
        <f>+'Ark1'!T524</f>
        <v>4.5483870967741939</v>
      </c>
      <c r="AE89" s="1">
        <f>+'Ark1'!W524</f>
        <v>0</v>
      </c>
      <c r="AF89" s="4"/>
      <c r="AG89" s="13"/>
      <c r="AH89" s="1"/>
      <c r="AI89" s="5"/>
    </row>
    <row r="90" spans="24:35" ht="15.6">
      <c r="X90">
        <f>+'Ark1'!C525</f>
        <v>2019</v>
      </c>
      <c r="Y90">
        <f>+'Ark1'!L525</f>
        <v>5</v>
      </c>
      <c r="Z90" s="3" t="s">
        <v>401</v>
      </c>
      <c r="AA90">
        <f>+'Ark1'!Q525</f>
        <v>219</v>
      </c>
      <c r="AB90">
        <f>+'Ark1'!R525</f>
        <v>239</v>
      </c>
      <c r="AC90" s="93">
        <f>+'Ark1'!U525</f>
        <v>28.087364016736402</v>
      </c>
      <c r="AD90" s="1">
        <f>+'Ark1'!T525</f>
        <v>5.4518828451882841</v>
      </c>
      <c r="AE90" s="1">
        <f>+'Ark1'!W525</f>
        <v>2.5104602510460245</v>
      </c>
      <c r="AF90" s="4"/>
      <c r="AG90" s="13"/>
      <c r="AH90" s="1"/>
      <c r="AI90" s="5"/>
    </row>
    <row r="91" spans="24:35" ht="15.6">
      <c r="X91">
        <f>+'Ark1'!C526</f>
        <v>2019</v>
      </c>
      <c r="Y91">
        <f>+'Ark1'!L526</f>
        <v>6</v>
      </c>
      <c r="Z91" s="3" t="s">
        <v>32</v>
      </c>
      <c r="AA91">
        <f>+'Ark1'!Q526</f>
        <v>506</v>
      </c>
      <c r="AB91">
        <f>+'Ark1'!R526</f>
        <v>582</v>
      </c>
      <c r="AC91" s="93">
        <f>+'Ark1'!U526</f>
        <v>31.100687285223358</v>
      </c>
      <c r="AD91" s="1">
        <f>+'Ark1'!T526</f>
        <v>6.1632302405498276</v>
      </c>
      <c r="AE91" s="1">
        <f>+'Ark1'!W526</f>
        <v>8.247422680412372</v>
      </c>
      <c r="AF91" s="4"/>
      <c r="AG91" s="13"/>
      <c r="AH91" s="1"/>
      <c r="AI91" s="5"/>
    </row>
    <row r="92" spans="24:35" ht="15.6">
      <c r="X92">
        <f>+'Ark1'!C527</f>
        <v>2019</v>
      </c>
      <c r="Y92">
        <f>+'Ark1'!L527</f>
        <v>7</v>
      </c>
      <c r="Z92" s="3" t="s">
        <v>33</v>
      </c>
      <c r="AA92">
        <f>+'Ark1'!Q527</f>
        <v>753</v>
      </c>
      <c r="AB92">
        <f>+'Ark1'!R527</f>
        <v>892</v>
      </c>
      <c r="AC92" s="93">
        <f>+'Ark1'!U527</f>
        <v>36.230683856502225</v>
      </c>
      <c r="AD92" s="1">
        <f>+'Ark1'!T527</f>
        <v>6.8766816143497751</v>
      </c>
      <c r="AE92" s="1">
        <f>+'Ark1'!W527</f>
        <v>17.152466367713004</v>
      </c>
      <c r="AF92" s="4"/>
      <c r="AG92" s="13"/>
      <c r="AH92" s="13"/>
      <c r="AI92" s="5"/>
    </row>
    <row r="93" spans="24:35" ht="15.6">
      <c r="X93">
        <f>+'Ark1'!C528</f>
        <v>2019</v>
      </c>
      <c r="Y93">
        <f>+'Ark1'!L528</f>
        <v>8</v>
      </c>
      <c r="Z93" s="3" t="s">
        <v>34</v>
      </c>
      <c r="AA93">
        <f>+'Ark1'!Q528</f>
        <v>1076</v>
      </c>
      <c r="AB93">
        <f>+'Ark1'!R528</f>
        <v>1305</v>
      </c>
      <c r="AC93" s="93">
        <f>+'Ark1'!U528</f>
        <v>41.294490421455883</v>
      </c>
      <c r="AD93" s="1">
        <f>+'Ark1'!T528</f>
        <v>7.4406130268199231</v>
      </c>
      <c r="AE93" s="1">
        <f>+'Ark1'!W528</f>
        <v>25.05747126436782</v>
      </c>
      <c r="AF93" s="4"/>
      <c r="AG93" s="13"/>
      <c r="AH93" s="13"/>
      <c r="AI93" s="5"/>
    </row>
    <row r="94" spans="24:35" ht="15.6">
      <c r="X94">
        <f>+'Ark1'!C529</f>
        <v>2019</v>
      </c>
      <c r="Y94">
        <f>+'Ark1'!L529</f>
        <v>9</v>
      </c>
      <c r="Z94" s="3" t="s">
        <v>35</v>
      </c>
      <c r="AA94">
        <f>+'Ark1'!Q529</f>
        <v>1061</v>
      </c>
      <c r="AB94">
        <f>+'Ark1'!R529</f>
        <v>1327</v>
      </c>
      <c r="AC94" s="93">
        <f>+'Ark1'!U529</f>
        <v>48.746028636021059</v>
      </c>
      <c r="AD94" s="1">
        <f>+'Ark1'!T529</f>
        <v>7.7656367746797308</v>
      </c>
      <c r="AE94" s="1">
        <f>+'Ark1'!W529</f>
        <v>31.348907309721177</v>
      </c>
      <c r="AF94" s="4"/>
      <c r="AG94" s="13"/>
      <c r="AH94" s="13"/>
      <c r="AI94" s="5"/>
    </row>
    <row r="95" spans="24:35" ht="15.6">
      <c r="X95">
        <f>+'Ark1'!C530</f>
        <v>2019</v>
      </c>
      <c r="Y95">
        <f>+'Ark1'!L530</f>
        <v>10</v>
      </c>
      <c r="Z95" s="3" t="s">
        <v>36</v>
      </c>
      <c r="AA95">
        <f>+'Ark1'!Q530</f>
        <v>531</v>
      </c>
      <c r="AB95">
        <f>+'Ark1'!R530</f>
        <v>621</v>
      </c>
      <c r="AC95" s="93">
        <f>+'Ark1'!U530</f>
        <v>53.926151368760117</v>
      </c>
      <c r="AD95" s="1">
        <f>+'Ark1'!T530</f>
        <v>8.0885668276972638</v>
      </c>
      <c r="AE95" s="1">
        <f>+'Ark1'!W530</f>
        <v>39.130434782608695</v>
      </c>
      <c r="AF95" s="4"/>
      <c r="AG95" s="13"/>
      <c r="AH95" s="13"/>
      <c r="AI95" s="5"/>
    </row>
    <row r="96" spans="24:35" ht="15.6">
      <c r="X96">
        <f>+'Ark1'!C531</f>
        <v>2019</v>
      </c>
      <c r="Y96">
        <f>+'Ark1'!L531</f>
        <v>11</v>
      </c>
      <c r="Z96" s="3" t="s">
        <v>37</v>
      </c>
      <c r="AA96">
        <f>+'Ark1'!Q531</f>
        <v>384</v>
      </c>
      <c r="AB96">
        <f>+'Ark1'!R531</f>
        <v>432</v>
      </c>
      <c r="AC96" s="93">
        <f>+'Ark1'!U531</f>
        <v>56.159236111111113</v>
      </c>
      <c r="AD96" s="1">
        <f>+'Ark1'!T531</f>
        <v>8.351851851851853</v>
      </c>
      <c r="AE96" s="1">
        <f>+'Ark1'!W531</f>
        <v>38.657407407407405</v>
      </c>
      <c r="AF96" s="4"/>
      <c r="AG96" s="13"/>
      <c r="AH96" s="5"/>
      <c r="AI96" s="5"/>
    </row>
    <row r="97" spans="24:35" ht="15.6">
      <c r="X97">
        <f>+'Ark1'!C532</f>
        <v>2019</v>
      </c>
      <c r="Y97">
        <f>+'Ark1'!L532</f>
        <v>12</v>
      </c>
      <c r="Z97" s="3" t="s">
        <v>38</v>
      </c>
      <c r="AA97">
        <f>+'Ark1'!Q532</f>
        <v>164</v>
      </c>
      <c r="AB97">
        <f>+'Ark1'!R532</f>
        <v>178</v>
      </c>
      <c r="AC97" s="93">
        <f>+'Ark1'!U532</f>
        <v>58.795786516853951</v>
      </c>
      <c r="AD97" s="1">
        <f>+'Ark1'!T532</f>
        <v>8.6235955056179776</v>
      </c>
      <c r="AE97" s="1">
        <f>+'Ark1'!W532</f>
        <v>46.067415730337089</v>
      </c>
      <c r="AF97" s="4"/>
      <c r="AG97" s="13"/>
      <c r="AH97" s="5"/>
      <c r="AI97" s="5"/>
    </row>
    <row r="98" spans="24:35" ht="15.6">
      <c r="X98">
        <f>+'Ark1'!C533</f>
        <v>2019</v>
      </c>
      <c r="Y98">
        <f>+'Ark1'!L533</f>
        <v>13</v>
      </c>
      <c r="Z98" s="3" t="s">
        <v>39</v>
      </c>
      <c r="AA98">
        <f>+'Ark1'!Q533</f>
        <v>39</v>
      </c>
      <c r="AB98">
        <f>+'Ark1'!R533</f>
        <v>38</v>
      </c>
      <c r="AC98" s="93">
        <f>+'Ark1'!U533</f>
        <v>62.627368421052651</v>
      </c>
      <c r="AD98" s="1">
        <f>+'Ark1'!T533</f>
        <v>8.8157894736842106</v>
      </c>
      <c r="AE98" s="1">
        <f>+'Ark1'!W533</f>
        <v>55.263157894736842</v>
      </c>
      <c r="AF98" s="4"/>
      <c r="AG98" s="13"/>
      <c r="AH98" s="5"/>
      <c r="AI98" s="5"/>
    </row>
    <row r="99" spans="24:35" ht="15.6">
      <c r="X99">
        <f>+'Ark1'!C534</f>
        <v>2019</v>
      </c>
      <c r="Y99">
        <f>+'Ark1'!L534</f>
        <v>14</v>
      </c>
      <c r="Z99" s="3" t="s">
        <v>402</v>
      </c>
      <c r="AA99">
        <f>+'Ark1'!Q534</f>
        <v>13</v>
      </c>
      <c r="AB99">
        <f>+'Ark1'!R534</f>
        <v>14</v>
      </c>
      <c r="AC99" s="93">
        <f>+'Ark1'!U534</f>
        <v>62.935714285714255</v>
      </c>
      <c r="AD99" s="1">
        <f>+'Ark1'!T534</f>
        <v>8.7857142857142883</v>
      </c>
      <c r="AE99" s="1">
        <f>+'Ark1'!W534</f>
        <v>50</v>
      </c>
      <c r="AF99" s="4"/>
      <c r="AG99" s="13"/>
      <c r="AH99" s="5"/>
      <c r="AI99" s="5"/>
    </row>
    <row r="100" spans="24:35" ht="15.6">
      <c r="X100">
        <f>+'Ark1'!C535</f>
        <v>2019</v>
      </c>
      <c r="Y100">
        <f>+'Ark1'!L535</f>
        <v>15</v>
      </c>
      <c r="Z100" s="3" t="s">
        <v>40</v>
      </c>
      <c r="AA100">
        <f>+'Ark1'!Q535</f>
        <v>1</v>
      </c>
      <c r="AB100">
        <f>+'Ark1'!R535</f>
        <v>1</v>
      </c>
      <c r="AC100" s="93">
        <f>+'Ark1'!U535</f>
        <v>59.8</v>
      </c>
      <c r="AD100" s="1">
        <f>+'Ark1'!T535</f>
        <v>8</v>
      </c>
      <c r="AE100" s="1">
        <f>+'Ark1'!W535</f>
        <v>0</v>
      </c>
      <c r="AF100" s="4"/>
      <c r="AG100" s="13"/>
      <c r="AH100" s="5"/>
      <c r="AI100" s="5"/>
    </row>
    <row r="101" spans="24:35" ht="15.6">
      <c r="X101" s="52">
        <f>+'Ark1'!C536</f>
        <v>2018</v>
      </c>
      <c r="Y101" s="52">
        <f>+'Ark1'!L536</f>
        <v>1</v>
      </c>
      <c r="Z101" s="53" t="s">
        <v>28</v>
      </c>
      <c r="AA101" s="52">
        <f>+'Ark1'!Q536</f>
        <v>3</v>
      </c>
      <c r="AB101" s="52">
        <f>+'Ark1'!R536</f>
        <v>3</v>
      </c>
      <c r="AC101" s="159">
        <f>+'Ark1'!U536</f>
        <v>17.8</v>
      </c>
      <c r="AD101" s="54">
        <f>+'Ark1'!T536</f>
        <v>3</v>
      </c>
      <c r="AE101" s="54">
        <f>+'Ark1'!W536</f>
        <v>0</v>
      </c>
      <c r="AF101" s="4"/>
      <c r="AG101" s="13"/>
      <c r="AH101" s="5"/>
      <c r="AI101" s="5"/>
    </row>
    <row r="102" spans="24:35" ht="15.6">
      <c r="X102" s="52">
        <f>+'Ark1'!C537</f>
        <v>2018</v>
      </c>
      <c r="Y102" s="52">
        <f>+'Ark1'!L537</f>
        <v>2</v>
      </c>
      <c r="Z102" s="53" t="s">
        <v>29</v>
      </c>
      <c r="AA102" s="52">
        <f>+'Ark1'!Q537</f>
        <v>22</v>
      </c>
      <c r="AB102" s="52">
        <f>+'Ark1'!R537</f>
        <v>23</v>
      </c>
      <c r="AC102" s="159">
        <f>+'Ark1'!U537</f>
        <v>23.05130434782609</v>
      </c>
      <c r="AD102" s="54">
        <f>+'Ark1'!T537</f>
        <v>3.7826086956521743</v>
      </c>
      <c r="AE102" s="54">
        <f>+'Ark1'!W537</f>
        <v>0</v>
      </c>
      <c r="AF102" s="4"/>
      <c r="AG102" s="13"/>
      <c r="AH102" s="5"/>
      <c r="AI102" s="5"/>
    </row>
    <row r="103" spans="24:35" ht="15.6">
      <c r="X103" s="52">
        <f>+'Ark1'!C538</f>
        <v>2018</v>
      </c>
      <c r="Y103" s="52">
        <f>+'Ark1'!L538</f>
        <v>3</v>
      </c>
      <c r="Z103" s="53" t="s">
        <v>30</v>
      </c>
      <c r="AA103" s="52">
        <f>+'Ark1'!Q538</f>
        <v>51</v>
      </c>
      <c r="AB103" s="52">
        <f>+'Ark1'!R538</f>
        <v>52</v>
      </c>
      <c r="AC103" s="159">
        <f>+'Ark1'!U538</f>
        <v>23.725769230769224</v>
      </c>
      <c r="AD103" s="54">
        <f>+'Ark1'!T538</f>
        <v>4.0384615384615374</v>
      </c>
      <c r="AE103" s="54">
        <f>+'Ark1'!W538</f>
        <v>0</v>
      </c>
      <c r="AF103" s="4"/>
      <c r="AG103" s="13"/>
      <c r="AH103" s="5"/>
      <c r="AI103" s="5"/>
    </row>
    <row r="104" spans="24:35" ht="15.6">
      <c r="X104" s="52">
        <f>+'Ark1'!C539</f>
        <v>2018</v>
      </c>
      <c r="Y104" s="52">
        <f>+'Ark1'!L539</f>
        <v>4</v>
      </c>
      <c r="Z104" s="53" t="s">
        <v>31</v>
      </c>
      <c r="AA104" s="52">
        <f>+'Ark1'!Q539</f>
        <v>92</v>
      </c>
      <c r="AB104" s="52">
        <f>+'Ark1'!R539</f>
        <v>107</v>
      </c>
      <c r="AC104" s="159">
        <f>+'Ark1'!U539</f>
        <v>25.437289719626161</v>
      </c>
      <c r="AD104" s="54">
        <f>+'Ark1'!T539</f>
        <v>4.4392523364485976</v>
      </c>
      <c r="AE104" s="54">
        <f>+'Ark1'!W539</f>
        <v>0</v>
      </c>
      <c r="AF104" s="4"/>
      <c r="AG104" s="5"/>
      <c r="AH104" s="5"/>
      <c r="AI104" s="5"/>
    </row>
    <row r="105" spans="24:35">
      <c r="X105" s="52">
        <f>+'Ark1'!C540</f>
        <v>2018</v>
      </c>
      <c r="Y105" s="52">
        <f>+'Ark1'!L540</f>
        <v>5</v>
      </c>
      <c r="Z105" s="53" t="s">
        <v>401</v>
      </c>
      <c r="AA105" s="52">
        <f>+'Ark1'!Q540</f>
        <v>232</v>
      </c>
      <c r="AB105" s="52">
        <f>+'Ark1'!R540</f>
        <v>274</v>
      </c>
      <c r="AC105" s="159">
        <f>+'Ark1'!U540</f>
        <v>27.89284671532846</v>
      </c>
      <c r="AD105" s="54">
        <f>+'Ark1'!T540</f>
        <v>5.2919708029197077</v>
      </c>
      <c r="AE105" s="54">
        <f>+'Ark1'!W540</f>
        <v>2.1897810218978111</v>
      </c>
      <c r="AF105" s="13"/>
    </row>
    <row r="106" spans="24:35" ht="15.6">
      <c r="X106" s="52">
        <f>+'Ark1'!C541</f>
        <v>2018</v>
      </c>
      <c r="Y106" s="52">
        <f>+'Ark1'!L541</f>
        <v>6</v>
      </c>
      <c r="Z106" s="53" t="s">
        <v>32</v>
      </c>
      <c r="AA106" s="52">
        <f>+'Ark1'!Q541</f>
        <v>526</v>
      </c>
      <c r="AB106" s="52">
        <f>+'Ark1'!R541</f>
        <v>614</v>
      </c>
      <c r="AC106" s="159">
        <f>+'Ark1'!U541</f>
        <v>29.741954397394135</v>
      </c>
      <c r="AD106" s="54">
        <f>+'Ark1'!T541</f>
        <v>6.1319218241042348</v>
      </c>
      <c r="AE106" s="54">
        <f>+'Ark1'!W541</f>
        <v>9.4462540716612349</v>
      </c>
      <c r="AF106" s="5"/>
      <c r="AG106" s="5"/>
      <c r="AI106" s="5"/>
    </row>
    <row r="107" spans="24:35">
      <c r="X107" s="52">
        <f>+'Ark1'!C542</f>
        <v>2018</v>
      </c>
      <c r="Y107" s="52">
        <f>+'Ark1'!L542</f>
        <v>7</v>
      </c>
      <c r="Z107" s="53" t="s">
        <v>33</v>
      </c>
      <c r="AA107" s="52">
        <f>+'Ark1'!Q542</f>
        <v>790</v>
      </c>
      <c r="AB107" s="52">
        <f>+'Ark1'!R542</f>
        <v>918</v>
      </c>
      <c r="AC107" s="159">
        <f>+'Ark1'!U542</f>
        <v>34.706209150326778</v>
      </c>
      <c r="AD107" s="54">
        <f>+'Ark1'!T542</f>
        <v>6.6840958605664484</v>
      </c>
      <c r="AE107" s="54">
        <f>+'Ark1'!W542</f>
        <v>11.546840958605664</v>
      </c>
      <c r="AF107" s="13"/>
    </row>
    <row r="108" spans="24:35">
      <c r="X108" s="52">
        <f>+'Ark1'!C543</f>
        <v>2018</v>
      </c>
      <c r="Y108" s="52">
        <f>+'Ark1'!L543</f>
        <v>8</v>
      </c>
      <c r="Z108" s="53" t="s">
        <v>34</v>
      </c>
      <c r="AA108" s="52">
        <f>+'Ark1'!Q543</f>
        <v>1068</v>
      </c>
      <c r="AB108" s="52">
        <f>+'Ark1'!R543</f>
        <v>1286</v>
      </c>
      <c r="AC108" s="159">
        <f>+'Ark1'!U543</f>
        <v>39.548639191290867</v>
      </c>
      <c r="AD108" s="54">
        <f>+'Ark1'!T543</f>
        <v>7.2900466562986015</v>
      </c>
      <c r="AE108" s="54">
        <f>+'Ark1'!W543</f>
        <v>20.995334370139968</v>
      </c>
      <c r="AF108" s="13"/>
    </row>
    <row r="109" spans="24:35">
      <c r="X109" s="52">
        <f>+'Ark1'!C544</f>
        <v>2018</v>
      </c>
      <c r="Y109" s="52">
        <f>+'Ark1'!L544</f>
        <v>9</v>
      </c>
      <c r="Z109" s="53" t="s">
        <v>35</v>
      </c>
      <c r="AA109" s="52">
        <f>+'Ark1'!Q544</f>
        <v>1175</v>
      </c>
      <c r="AB109" s="52">
        <f>+'Ark1'!R544</f>
        <v>1460</v>
      </c>
      <c r="AC109" s="159">
        <f>+'Ark1'!U544</f>
        <v>46.402143835616407</v>
      </c>
      <c r="AD109" s="54">
        <f>+'Ark1'!T544</f>
        <v>7.6034246575342479</v>
      </c>
      <c r="AE109" s="54">
        <f>+'Ark1'!W544</f>
        <v>28.150684931506845</v>
      </c>
      <c r="AF109" s="13"/>
    </row>
    <row r="110" spans="24:35">
      <c r="X110" s="52">
        <f>+'Ark1'!C545</f>
        <v>2018</v>
      </c>
      <c r="Y110" s="52">
        <f>+'Ark1'!L545</f>
        <v>10</v>
      </c>
      <c r="Z110" s="53" t="s">
        <v>36</v>
      </c>
      <c r="AA110" s="52">
        <f>+'Ark1'!Q545</f>
        <v>563</v>
      </c>
      <c r="AB110" s="52">
        <f>+'Ark1'!R545</f>
        <v>671</v>
      </c>
      <c r="AC110" s="159">
        <f>+'Ark1'!U545</f>
        <v>50.634038748137101</v>
      </c>
      <c r="AD110" s="54">
        <f>+'Ark1'!T545</f>
        <v>7.867362146050672</v>
      </c>
      <c r="AE110" s="54">
        <f>+'Ark1'!W545</f>
        <v>31.445603576751129</v>
      </c>
      <c r="AF110" s="13"/>
    </row>
    <row r="111" spans="24:35">
      <c r="X111" s="52">
        <f>+'Ark1'!C546</f>
        <v>2018</v>
      </c>
      <c r="Y111" s="52">
        <f>+'Ark1'!L546</f>
        <v>11</v>
      </c>
      <c r="Z111" s="53" t="s">
        <v>37</v>
      </c>
      <c r="AA111" s="52">
        <f>+'Ark1'!Q546</f>
        <v>468</v>
      </c>
      <c r="AB111" s="52">
        <f>+'Ark1'!R546</f>
        <v>527</v>
      </c>
      <c r="AC111" s="159">
        <f>+'Ark1'!U546</f>
        <v>54.183586337760929</v>
      </c>
      <c r="AD111" s="54">
        <f>+'Ark1'!T546</f>
        <v>8.3036053130929783</v>
      </c>
      <c r="AE111" s="54">
        <f>+'Ark1'!W546</f>
        <v>40.227703984819748</v>
      </c>
      <c r="AF111" s="13"/>
    </row>
    <row r="112" spans="24:35">
      <c r="X112" s="52">
        <f>+'Ark1'!C547</f>
        <v>2018</v>
      </c>
      <c r="Y112" s="52">
        <f>+'Ark1'!L547</f>
        <v>12</v>
      </c>
      <c r="Z112" s="53" t="s">
        <v>38</v>
      </c>
      <c r="AA112" s="52">
        <f>+'Ark1'!Q547</f>
        <v>192</v>
      </c>
      <c r="AB112" s="52">
        <f>+'Ark1'!R547</f>
        <v>205</v>
      </c>
      <c r="AC112" s="159">
        <f>+'Ark1'!U547</f>
        <v>57.292097560975606</v>
      </c>
      <c r="AD112" s="54">
        <f>+'Ark1'!T547</f>
        <v>8.6585365853658516</v>
      </c>
      <c r="AE112" s="54">
        <f>+'Ark1'!W547</f>
        <v>47.317073170731717</v>
      </c>
      <c r="AF112" s="13"/>
    </row>
    <row r="113" spans="24:32">
      <c r="X113" s="52">
        <f>+'Ark1'!C548</f>
        <v>2018</v>
      </c>
      <c r="Y113" s="52">
        <f>+'Ark1'!L548</f>
        <v>13</v>
      </c>
      <c r="Z113" s="53" t="s">
        <v>39</v>
      </c>
      <c r="AA113" s="52">
        <f>+'Ark1'!Q548</f>
        <v>66</v>
      </c>
      <c r="AB113" s="52">
        <f>+'Ark1'!R548</f>
        <v>69</v>
      </c>
      <c r="AC113" s="159">
        <f>+'Ark1'!U548</f>
        <v>58.679420289855081</v>
      </c>
      <c r="AD113" s="54">
        <f>+'Ark1'!T548</f>
        <v>7.9710144927536239</v>
      </c>
      <c r="AE113" s="54">
        <f>+'Ark1'!W548</f>
        <v>42.028985507246389</v>
      </c>
      <c r="AF113" s="13"/>
    </row>
    <row r="114" spans="24:32">
      <c r="X114" s="52">
        <f>+'Ark1'!C549</f>
        <v>2018</v>
      </c>
      <c r="Y114" s="52">
        <f>+'Ark1'!L549</f>
        <v>14</v>
      </c>
      <c r="Z114" s="53" t="s">
        <v>402</v>
      </c>
      <c r="AA114" s="52">
        <f>+'Ark1'!Q549</f>
        <v>30</v>
      </c>
      <c r="AB114" s="52">
        <f>+'Ark1'!R549</f>
        <v>30</v>
      </c>
      <c r="AC114" s="159">
        <f>+'Ark1'!U549</f>
        <v>62.372333333333351</v>
      </c>
      <c r="AD114" s="54">
        <f>+'Ark1'!T549</f>
        <v>8.4</v>
      </c>
      <c r="AE114" s="54">
        <f>+'Ark1'!W549</f>
        <v>46.666666666666657</v>
      </c>
      <c r="AF114" s="13"/>
    </row>
    <row r="115" spans="24:32">
      <c r="X115" s="52">
        <f>+'Ark1'!C550</f>
        <v>2018</v>
      </c>
      <c r="Y115" s="52">
        <f>+'Ark1'!L550</f>
        <v>15</v>
      </c>
      <c r="Z115" s="53" t="s">
        <v>40</v>
      </c>
      <c r="AA115" s="52">
        <f>+'Ark1'!Q550</f>
        <v>1</v>
      </c>
      <c r="AB115" s="52">
        <f>+'Ark1'!R550</f>
        <v>1</v>
      </c>
      <c r="AC115" s="159">
        <f>+'Ark1'!U550</f>
        <v>64.2</v>
      </c>
      <c r="AD115" s="54">
        <f>+'Ark1'!T550</f>
        <v>10</v>
      </c>
      <c r="AE115" s="54">
        <f>+'Ark1'!W550</f>
        <v>100</v>
      </c>
      <c r="AF115" s="13"/>
    </row>
    <row r="116" spans="24:32">
      <c r="X116">
        <f>+'Ark1'!C551</f>
        <v>2017</v>
      </c>
      <c r="Y116">
        <f>+'Ark1'!L551</f>
        <v>1</v>
      </c>
      <c r="Z116" s="3" t="s">
        <v>28</v>
      </c>
      <c r="AA116">
        <f>+'Ark1'!Q551</f>
        <v>10</v>
      </c>
      <c r="AB116">
        <f>+'Ark1'!R551</f>
        <v>10</v>
      </c>
      <c r="AC116" s="93">
        <f>+'Ark1'!U551</f>
        <v>20.81</v>
      </c>
      <c r="AD116" s="1">
        <f>+'Ark1'!T551</f>
        <v>2.4</v>
      </c>
      <c r="AE116" s="1">
        <f>+'Ark1'!W551</f>
        <v>0</v>
      </c>
      <c r="AF116" s="13"/>
    </row>
    <row r="117" spans="24:32">
      <c r="X117">
        <f>+'Ark1'!C552</f>
        <v>2017</v>
      </c>
      <c r="Y117">
        <f>+'Ark1'!L552</f>
        <v>2</v>
      </c>
      <c r="Z117" s="3" t="s">
        <v>29</v>
      </c>
      <c r="AA117">
        <f>+'Ark1'!Q552</f>
        <v>26</v>
      </c>
      <c r="AB117">
        <f>+'Ark1'!R552</f>
        <v>31</v>
      </c>
      <c r="AC117" s="93">
        <f>+'Ark1'!U552</f>
        <v>22.27096774193549</v>
      </c>
      <c r="AD117" s="1">
        <f>+'Ark1'!T552</f>
        <v>3.5806451612903221</v>
      </c>
      <c r="AE117" s="1">
        <f>+'Ark1'!W552</f>
        <v>0</v>
      </c>
      <c r="AF117" s="13"/>
    </row>
    <row r="118" spans="24:32">
      <c r="X118">
        <f>+'Ark1'!C553</f>
        <v>2017</v>
      </c>
      <c r="Y118">
        <f>+'Ark1'!L553</f>
        <v>3</v>
      </c>
      <c r="Z118" s="3" t="s">
        <v>30</v>
      </c>
      <c r="AA118">
        <f>+'Ark1'!Q553</f>
        <v>50</v>
      </c>
      <c r="AB118">
        <f>+'Ark1'!R553</f>
        <v>54</v>
      </c>
      <c r="AC118" s="93">
        <f>+'Ark1'!U553</f>
        <v>25.17962962962963</v>
      </c>
      <c r="AD118" s="1">
        <f>+'Ark1'!T553</f>
        <v>4.1296296296296306</v>
      </c>
      <c r="AE118" s="1">
        <f>+'Ark1'!W553</f>
        <v>0</v>
      </c>
      <c r="AF118" s="13"/>
    </row>
    <row r="119" spans="24:32">
      <c r="X119">
        <f>+'Ark1'!C554</f>
        <v>2017</v>
      </c>
      <c r="Y119">
        <f>+'Ark1'!L554</f>
        <v>4</v>
      </c>
      <c r="Z119" s="3" t="s">
        <v>31</v>
      </c>
      <c r="AA119">
        <f>+'Ark1'!Q554</f>
        <v>117</v>
      </c>
      <c r="AB119">
        <f>+'Ark1'!R554</f>
        <v>132</v>
      </c>
      <c r="AC119" s="93">
        <f>+'Ark1'!U554</f>
        <v>25.806060606060605</v>
      </c>
      <c r="AD119" s="1">
        <f>+'Ark1'!T554</f>
        <v>4.6515151515151514</v>
      </c>
      <c r="AE119" s="1">
        <f>+'Ark1'!W554</f>
        <v>0.75757575757575757</v>
      </c>
      <c r="AF119" s="13"/>
    </row>
    <row r="120" spans="24:32">
      <c r="X120">
        <f>+'Ark1'!C555</f>
        <v>2017</v>
      </c>
      <c r="Y120">
        <f>+'Ark1'!L555</f>
        <v>5</v>
      </c>
      <c r="Z120" s="3" t="s">
        <v>401</v>
      </c>
      <c r="AA120">
        <f>+'Ark1'!Q555</f>
        <v>298</v>
      </c>
      <c r="AB120">
        <f>+'Ark1'!R555</f>
        <v>365</v>
      </c>
      <c r="AC120" s="93">
        <f>+'Ark1'!U555</f>
        <v>26.842739726027403</v>
      </c>
      <c r="AD120" s="1">
        <f>+'Ark1'!T555</f>
        <v>5.4246575342465757</v>
      </c>
      <c r="AE120" s="1">
        <f>+'Ark1'!W555</f>
        <v>2.4657534246575352</v>
      </c>
      <c r="AF120" s="13"/>
    </row>
    <row r="121" spans="24:32">
      <c r="X121">
        <f>+'Ark1'!C556</f>
        <v>2017</v>
      </c>
      <c r="Y121">
        <f>+'Ark1'!L556</f>
        <v>6</v>
      </c>
      <c r="Z121" s="3" t="s">
        <v>32</v>
      </c>
      <c r="AA121">
        <f>+'Ark1'!Q556</f>
        <v>533</v>
      </c>
      <c r="AB121">
        <f>+'Ark1'!R556</f>
        <v>613</v>
      </c>
      <c r="AC121" s="93">
        <f>+'Ark1'!U556</f>
        <v>30.014845024469889</v>
      </c>
      <c r="AD121" s="1">
        <f>+'Ark1'!T556</f>
        <v>6.0587275693311593</v>
      </c>
      <c r="AE121" s="1">
        <f>+'Ark1'!W556</f>
        <v>6.03588907014682</v>
      </c>
      <c r="AF121" s="13"/>
    </row>
    <row r="122" spans="24:32">
      <c r="X122">
        <f>+'Ark1'!C557</f>
        <v>2017</v>
      </c>
      <c r="Y122">
        <f>+'Ark1'!L557</f>
        <v>7</v>
      </c>
      <c r="Z122" s="3" t="s">
        <v>33</v>
      </c>
      <c r="AA122">
        <f>+'Ark1'!Q557</f>
        <v>870</v>
      </c>
      <c r="AB122">
        <f>+'Ark1'!R557</f>
        <v>1006</v>
      </c>
      <c r="AC122" s="93">
        <f>+'Ark1'!U557</f>
        <v>33.501689860834958</v>
      </c>
      <c r="AD122" s="1">
        <f>+'Ark1'!T557</f>
        <v>6.5556660039761434</v>
      </c>
      <c r="AE122" s="1">
        <f>+'Ark1'!W557</f>
        <v>11.82902584493042</v>
      </c>
      <c r="AF122" s="13"/>
    </row>
    <row r="123" spans="24:32">
      <c r="X123">
        <f>+'Ark1'!C558</f>
        <v>2017</v>
      </c>
      <c r="Y123">
        <f>+'Ark1'!L558</f>
        <v>8</v>
      </c>
      <c r="Z123" s="3" t="s">
        <v>34</v>
      </c>
      <c r="AA123">
        <f>+'Ark1'!Q558</f>
        <v>1160</v>
      </c>
      <c r="AB123">
        <f>+'Ark1'!R558</f>
        <v>1365</v>
      </c>
      <c r="AC123" s="93">
        <f>+'Ark1'!U558</f>
        <v>38.136483516483551</v>
      </c>
      <c r="AD123" s="1">
        <f>+'Ark1'!T558</f>
        <v>7.1575091575091561</v>
      </c>
      <c r="AE123" s="1">
        <f>+'Ark1'!W558</f>
        <v>20.586080586080588</v>
      </c>
      <c r="AF123" s="13"/>
    </row>
    <row r="124" spans="24:32">
      <c r="X124">
        <f>+'Ark1'!C559</f>
        <v>2017</v>
      </c>
      <c r="Y124">
        <f>+'Ark1'!L559</f>
        <v>9</v>
      </c>
      <c r="Z124" s="3" t="s">
        <v>35</v>
      </c>
      <c r="AA124">
        <f>+'Ark1'!Q559</f>
        <v>1240</v>
      </c>
      <c r="AB124">
        <f>+'Ark1'!R559</f>
        <v>1474</v>
      </c>
      <c r="AC124" s="93">
        <f>+'Ark1'!U559</f>
        <v>45.771031207598362</v>
      </c>
      <c r="AD124" s="1">
        <f>+'Ark1'!T559</f>
        <v>7.4450474898236099</v>
      </c>
      <c r="AE124" s="1">
        <f>+'Ark1'!W559</f>
        <v>26.18724559023067</v>
      </c>
      <c r="AF124" s="13"/>
    </row>
    <row r="125" spans="24:32">
      <c r="X125">
        <f>+'Ark1'!C560</f>
        <v>2017</v>
      </c>
      <c r="Y125">
        <f>+'Ark1'!L560</f>
        <v>10</v>
      </c>
      <c r="Z125" s="3" t="s">
        <v>36</v>
      </c>
      <c r="AA125">
        <f>+'Ark1'!Q560</f>
        <v>635</v>
      </c>
      <c r="AB125">
        <f>+'Ark1'!R560</f>
        <v>758</v>
      </c>
      <c r="AC125" s="93">
        <f>+'Ark1'!U560</f>
        <v>49.964907651715087</v>
      </c>
      <c r="AD125" s="1">
        <f>+'Ark1'!T560</f>
        <v>7.658311345646438</v>
      </c>
      <c r="AE125" s="1">
        <f>+'Ark1'!W560</f>
        <v>27.044854881266499</v>
      </c>
      <c r="AF125" s="13"/>
    </row>
    <row r="126" spans="24:32">
      <c r="X126">
        <f>+'Ark1'!C561</f>
        <v>2017</v>
      </c>
      <c r="Y126">
        <f>+'Ark1'!L561</f>
        <v>11</v>
      </c>
      <c r="Z126" s="3" t="s">
        <v>37</v>
      </c>
      <c r="AA126">
        <f>+'Ark1'!Q561</f>
        <v>524</v>
      </c>
      <c r="AB126">
        <f>+'Ark1'!R561</f>
        <v>595</v>
      </c>
      <c r="AC126" s="93">
        <f>+'Ark1'!U561</f>
        <v>53.442352941176487</v>
      </c>
      <c r="AD126" s="1">
        <f>+'Ark1'!T561</f>
        <v>8.1075630252100819</v>
      </c>
      <c r="AE126" s="1">
        <f>+'Ark1'!W561</f>
        <v>35.63025210084033</v>
      </c>
      <c r="AF126" s="13"/>
    </row>
    <row r="127" spans="24:32">
      <c r="X127">
        <f>+'Ark1'!C562</f>
        <v>2017</v>
      </c>
      <c r="Y127">
        <f>+'Ark1'!L562</f>
        <v>12</v>
      </c>
      <c r="Z127" s="3" t="s">
        <v>38</v>
      </c>
      <c r="AA127">
        <f>+'Ark1'!Q562</f>
        <v>214</v>
      </c>
      <c r="AB127">
        <f>+'Ark1'!R562</f>
        <v>237</v>
      </c>
      <c r="AC127" s="93">
        <f>+'Ark1'!U562</f>
        <v>57.573417721519021</v>
      </c>
      <c r="AD127" s="1">
        <f>+'Ark1'!T562</f>
        <v>8.5063291139240498</v>
      </c>
      <c r="AE127" s="1">
        <f>+'Ark1'!W562</f>
        <v>41.350210970464126</v>
      </c>
      <c r="AF127" s="13"/>
    </row>
    <row r="128" spans="24:32">
      <c r="X128">
        <f>+'Ark1'!C563</f>
        <v>2017</v>
      </c>
      <c r="Y128">
        <f>+'Ark1'!L563</f>
        <v>13</v>
      </c>
      <c r="Z128" s="3" t="s">
        <v>39</v>
      </c>
      <c r="AA128">
        <f>+'Ark1'!Q563</f>
        <v>81</v>
      </c>
      <c r="AB128">
        <f>+'Ark1'!R563</f>
        <v>81</v>
      </c>
      <c r="AC128" s="93">
        <f>+'Ark1'!U563</f>
        <v>59.540740740740787</v>
      </c>
      <c r="AD128" s="1">
        <f>+'Ark1'!T563</f>
        <v>8.2592592592592613</v>
      </c>
      <c r="AE128" s="1">
        <f>+'Ark1'!W563</f>
        <v>40.740740740740733</v>
      </c>
      <c r="AF128" s="13"/>
    </row>
    <row r="129" spans="24:32">
      <c r="X129">
        <f>+'Ark1'!C564</f>
        <v>2017</v>
      </c>
      <c r="Y129">
        <f>+'Ark1'!L564</f>
        <v>14</v>
      </c>
      <c r="Z129" s="3" t="s">
        <v>402</v>
      </c>
      <c r="AA129">
        <f>+'Ark1'!Q564</f>
        <v>40</v>
      </c>
      <c r="AB129">
        <f>+'Ark1'!R564</f>
        <v>38</v>
      </c>
      <c r="AC129" s="93">
        <f>+'Ark1'!U564</f>
        <v>63.310526315789453</v>
      </c>
      <c r="AD129" s="1">
        <f>+'Ark1'!T564</f>
        <v>9.3157894736842106</v>
      </c>
      <c r="AE129" s="1">
        <f>+'Ark1'!W564</f>
        <v>55.263157894736842</v>
      </c>
      <c r="AF129" s="13"/>
    </row>
    <row r="130" spans="24:32">
      <c r="X130">
        <f>+'Ark1'!C565</f>
        <v>2017</v>
      </c>
      <c r="Y130">
        <f>+'Ark1'!L565</f>
        <v>15</v>
      </c>
      <c r="Z130" s="3" t="s">
        <v>40</v>
      </c>
      <c r="AA130">
        <f>+'Ark1'!Q565</f>
        <v>3</v>
      </c>
      <c r="AB130">
        <f>+'Ark1'!R565</f>
        <v>3</v>
      </c>
      <c r="AC130" s="93">
        <f>+'Ark1'!U565</f>
        <v>58.033333333333353</v>
      </c>
      <c r="AD130" s="1">
        <f>+'Ark1'!T565</f>
        <v>6.333333333333333</v>
      </c>
      <c r="AE130" s="1">
        <f>+'Ark1'!W565</f>
        <v>0</v>
      </c>
      <c r="AF130" s="13"/>
    </row>
    <row r="131" spans="24:32">
      <c r="X131" s="52">
        <f>+'Ark1'!C566</f>
        <v>2016</v>
      </c>
      <c r="Y131" s="52">
        <f>+'Ark1'!L566</f>
        <v>1</v>
      </c>
      <c r="Z131" s="53" t="s">
        <v>28</v>
      </c>
      <c r="AA131" s="52">
        <f>+'Ark1'!Q566</f>
        <v>6</v>
      </c>
      <c r="AB131" s="52">
        <f>+'Ark1'!R566</f>
        <v>6</v>
      </c>
      <c r="AC131" s="159">
        <f>+'Ark1'!U566</f>
        <v>24.966666666666672</v>
      </c>
      <c r="AD131" s="54">
        <f>+'Ark1'!T566</f>
        <v>2.6666666666666661</v>
      </c>
      <c r="AE131" s="54">
        <f>+'Ark1'!W566</f>
        <v>0</v>
      </c>
      <c r="AF131" s="13"/>
    </row>
    <row r="132" spans="24:32">
      <c r="X132" s="52">
        <f>+'Ark1'!C567</f>
        <v>2016</v>
      </c>
      <c r="Y132" s="52">
        <f>+'Ark1'!L567</f>
        <v>2</v>
      </c>
      <c r="Z132" s="53" t="s">
        <v>29</v>
      </c>
      <c r="AA132" s="52">
        <f>+'Ark1'!Q567</f>
        <v>28</v>
      </c>
      <c r="AB132" s="52">
        <f>+'Ark1'!R567</f>
        <v>27</v>
      </c>
      <c r="AC132" s="159">
        <f>+'Ark1'!U567</f>
        <v>26.322222222222219</v>
      </c>
      <c r="AD132" s="54">
        <f>+'Ark1'!T567</f>
        <v>3</v>
      </c>
      <c r="AE132" s="54">
        <f>+'Ark1'!W567</f>
        <v>0</v>
      </c>
      <c r="AF132" s="13"/>
    </row>
    <row r="133" spans="24:32">
      <c r="X133" s="52">
        <f>+'Ark1'!C568</f>
        <v>2016</v>
      </c>
      <c r="Y133" s="52">
        <f>+'Ark1'!L568</f>
        <v>3</v>
      </c>
      <c r="Z133" s="53" t="s">
        <v>30</v>
      </c>
      <c r="AA133" s="52">
        <f>+'Ark1'!Q568</f>
        <v>39</v>
      </c>
      <c r="AB133" s="52">
        <f>+'Ark1'!R568</f>
        <v>41</v>
      </c>
      <c r="AC133" s="159">
        <f>+'Ark1'!U568</f>
        <v>21.139024390243897</v>
      </c>
      <c r="AD133" s="54">
        <f>+'Ark1'!T568</f>
        <v>3.8292682926829271</v>
      </c>
      <c r="AE133" s="54">
        <f>+'Ark1'!W568</f>
        <v>2.4390243902439024</v>
      </c>
      <c r="AF133" s="13"/>
    </row>
    <row r="134" spans="24:32">
      <c r="X134" s="52">
        <f>+'Ark1'!C569</f>
        <v>2016</v>
      </c>
      <c r="Y134" s="52">
        <f>+'Ark1'!L569</f>
        <v>4</v>
      </c>
      <c r="Z134" s="53" t="s">
        <v>31</v>
      </c>
      <c r="AA134" s="52">
        <f>+'Ark1'!Q569</f>
        <v>84</v>
      </c>
      <c r="AB134" s="52">
        <f>+'Ark1'!R569</f>
        <v>97</v>
      </c>
      <c r="AC134" s="159">
        <f>+'Ark1'!U569</f>
        <v>24.30721649484536</v>
      </c>
      <c r="AD134" s="54">
        <f>+'Ark1'!T569</f>
        <v>4.0927835051546388</v>
      </c>
      <c r="AE134" s="54">
        <f>+'Ark1'!W569</f>
        <v>0</v>
      </c>
      <c r="AF134" s="13"/>
    </row>
    <row r="135" spans="24:32">
      <c r="X135" s="52">
        <f>+'Ark1'!C570</f>
        <v>2016</v>
      </c>
      <c r="Y135" s="52">
        <f>+'Ark1'!L570</f>
        <v>5</v>
      </c>
      <c r="Z135" s="53" t="s">
        <v>401</v>
      </c>
      <c r="AA135" s="52">
        <f>+'Ark1'!Q570</f>
        <v>215</v>
      </c>
      <c r="AB135" s="52">
        <f>+'Ark1'!R570</f>
        <v>246</v>
      </c>
      <c r="AC135" s="159">
        <f>+'Ark1'!U570</f>
        <v>25.861382113821151</v>
      </c>
      <c r="AD135" s="54">
        <f>+'Ark1'!T570</f>
        <v>4.9715447154471564</v>
      </c>
      <c r="AE135" s="54">
        <f>+'Ark1'!W570</f>
        <v>1.2195121951219512</v>
      </c>
      <c r="AF135" s="13"/>
    </row>
    <row r="136" spans="24:32">
      <c r="X136" s="52">
        <f>+'Ark1'!C571</f>
        <v>2016</v>
      </c>
      <c r="Y136" s="52">
        <f>+'Ark1'!L571</f>
        <v>6</v>
      </c>
      <c r="Z136" s="53" t="s">
        <v>32</v>
      </c>
      <c r="AA136" s="52">
        <f>+'Ark1'!Q571</f>
        <v>477</v>
      </c>
      <c r="AB136" s="52">
        <f>+'Ark1'!R571</f>
        <v>549</v>
      </c>
      <c r="AC136" s="159">
        <f>+'Ark1'!U571</f>
        <v>28.628597449908959</v>
      </c>
      <c r="AD136" s="54">
        <f>+'Ark1'!T571</f>
        <v>5.6029143897996336</v>
      </c>
      <c r="AE136" s="54">
        <f>+'Ark1'!W571</f>
        <v>4.007285974499089</v>
      </c>
      <c r="AF136" s="13"/>
    </row>
    <row r="137" spans="24:32">
      <c r="X137" s="52">
        <f>+'Ark1'!C572</f>
        <v>2016</v>
      </c>
      <c r="Y137" s="52">
        <f>+'Ark1'!L572</f>
        <v>7</v>
      </c>
      <c r="Z137" s="53" t="s">
        <v>33</v>
      </c>
      <c r="AA137" s="52">
        <f>+'Ark1'!Q572</f>
        <v>713</v>
      </c>
      <c r="AB137" s="52">
        <f>+'Ark1'!R572</f>
        <v>826</v>
      </c>
      <c r="AC137" s="159">
        <f>+'Ark1'!U572</f>
        <v>32.939830508474614</v>
      </c>
      <c r="AD137" s="54">
        <f>+'Ark1'!T572</f>
        <v>6.5108958837772395</v>
      </c>
      <c r="AE137" s="54">
        <f>+'Ark1'!W572</f>
        <v>10.774818401937049</v>
      </c>
      <c r="AF137" s="13"/>
    </row>
    <row r="138" spans="24:32">
      <c r="X138" s="52">
        <f>+'Ark1'!C573</f>
        <v>2016</v>
      </c>
      <c r="Y138" s="52">
        <f>+'Ark1'!L573</f>
        <v>8</v>
      </c>
      <c r="Z138" s="53" t="s">
        <v>34</v>
      </c>
      <c r="AA138" s="52">
        <f>+'Ark1'!Q573</f>
        <v>1182</v>
      </c>
      <c r="AB138" s="52">
        <f>+'Ark1'!R573</f>
        <v>1386</v>
      </c>
      <c r="AC138" s="159">
        <f>+'Ark1'!U573</f>
        <v>37.901659451659505</v>
      </c>
      <c r="AD138" s="54">
        <f>+'Ark1'!T573</f>
        <v>7.2337662337662323</v>
      </c>
      <c r="AE138" s="54">
        <f>+'Ark1'!W573</f>
        <v>21.284271284271284</v>
      </c>
      <c r="AF138" s="13"/>
    </row>
    <row r="139" spans="24:32">
      <c r="X139" s="52">
        <f>+'Ark1'!C574</f>
        <v>2016</v>
      </c>
      <c r="Y139" s="52">
        <f>+'Ark1'!L574</f>
        <v>9</v>
      </c>
      <c r="Z139" s="53" t="s">
        <v>35</v>
      </c>
      <c r="AA139" s="52">
        <f>+'Ark1'!Q574</f>
        <v>1410</v>
      </c>
      <c r="AB139" s="52">
        <f>+'Ark1'!R574</f>
        <v>1674</v>
      </c>
      <c r="AC139" s="159">
        <f>+'Ark1'!U574</f>
        <v>45.432078853046576</v>
      </c>
      <c r="AD139" s="54">
        <f>+'Ark1'!T574</f>
        <v>7.6403823178016719</v>
      </c>
      <c r="AE139" s="54">
        <f>+'Ark1'!W574</f>
        <v>30.346475507765817</v>
      </c>
      <c r="AF139" s="13"/>
    </row>
    <row r="140" spans="24:32">
      <c r="X140" s="52">
        <f>+'Ark1'!C575</f>
        <v>2016</v>
      </c>
      <c r="Y140" s="52">
        <f>+'Ark1'!L575</f>
        <v>10</v>
      </c>
      <c r="Z140" s="53" t="s">
        <v>36</v>
      </c>
      <c r="AA140" s="52">
        <f>+'Ark1'!Q575</f>
        <v>771</v>
      </c>
      <c r="AB140" s="52">
        <f>+'Ark1'!R575</f>
        <v>909</v>
      </c>
      <c r="AC140" s="159">
        <f>+'Ark1'!U575</f>
        <v>49.843014301430223</v>
      </c>
      <c r="AD140" s="54">
        <f>+'Ark1'!T575</f>
        <v>7.8745874587458733</v>
      </c>
      <c r="AE140" s="54">
        <f>+'Ark1'!W575</f>
        <v>35.093509350935115</v>
      </c>
      <c r="AF140" s="13"/>
    </row>
    <row r="141" spans="24:32">
      <c r="X141" s="52">
        <f>+'Ark1'!C576</f>
        <v>2016</v>
      </c>
      <c r="Y141" s="52">
        <f>+'Ark1'!L576</f>
        <v>11</v>
      </c>
      <c r="Z141" s="53" t="s">
        <v>37</v>
      </c>
      <c r="AA141" s="52">
        <f>+'Ark1'!Q576</f>
        <v>595</v>
      </c>
      <c r="AB141" s="52">
        <f>+'Ark1'!R576</f>
        <v>663</v>
      </c>
      <c r="AC141" s="159">
        <f>+'Ark1'!U576</f>
        <v>53.838461538461488</v>
      </c>
      <c r="AD141" s="54">
        <f>+'Ark1'!T576</f>
        <v>8.144796380090499</v>
      </c>
      <c r="AE141" s="54">
        <f>+'Ark1'!W576</f>
        <v>36.651583710407245</v>
      </c>
      <c r="AF141" s="13"/>
    </row>
    <row r="142" spans="24:32">
      <c r="X142" s="52">
        <f>+'Ark1'!C577</f>
        <v>2016</v>
      </c>
      <c r="Y142" s="52">
        <f>+'Ark1'!L577</f>
        <v>12</v>
      </c>
      <c r="Z142" s="53" t="s">
        <v>38</v>
      </c>
      <c r="AA142" s="52">
        <f>+'Ark1'!Q577</f>
        <v>311</v>
      </c>
      <c r="AB142" s="52">
        <f>+'Ark1'!R577</f>
        <v>332</v>
      </c>
      <c r="AC142" s="159">
        <f>+'Ark1'!U577</f>
        <v>57.450301204819247</v>
      </c>
      <c r="AD142" s="54">
        <f>+'Ark1'!T577</f>
        <v>8.3373493975903621</v>
      </c>
      <c r="AE142" s="54">
        <f>+'Ark1'!W577</f>
        <v>46.084337349397593</v>
      </c>
      <c r="AF142" s="13"/>
    </row>
    <row r="143" spans="24:32">
      <c r="X143" s="52">
        <f>+'Ark1'!C578</f>
        <v>2016</v>
      </c>
      <c r="Y143" s="52">
        <f>+'Ark1'!L578</f>
        <v>13</v>
      </c>
      <c r="Z143" s="53" t="s">
        <v>39</v>
      </c>
      <c r="AA143" s="52">
        <f>+'Ark1'!Q578</f>
        <v>94</v>
      </c>
      <c r="AB143" s="52">
        <f>+'Ark1'!R578</f>
        <v>94</v>
      </c>
      <c r="AC143" s="159">
        <f>+'Ark1'!U578</f>
        <v>63.043617021276624</v>
      </c>
      <c r="AD143" s="54">
        <f>+'Ark1'!T578</f>
        <v>8.8936170212765937</v>
      </c>
      <c r="AE143" s="54">
        <f>+'Ark1'!W578</f>
        <v>59.574468085106389</v>
      </c>
      <c r="AF143" s="13"/>
    </row>
    <row r="144" spans="24:32">
      <c r="X144" s="52">
        <f>+'Ark1'!C579</f>
        <v>2016</v>
      </c>
      <c r="Y144" s="52">
        <f>+'Ark1'!L579</f>
        <v>14</v>
      </c>
      <c r="Z144" s="53" t="s">
        <v>402</v>
      </c>
      <c r="AA144" s="52">
        <f>+'Ark1'!Q579</f>
        <v>57</v>
      </c>
      <c r="AB144" s="52">
        <f>+'Ark1'!R579</f>
        <v>55</v>
      </c>
      <c r="AC144" s="159">
        <f>+'Ark1'!U579</f>
        <v>61.085454545454574</v>
      </c>
      <c r="AD144" s="54">
        <f>+'Ark1'!T579</f>
        <v>8.2909090909090892</v>
      </c>
      <c r="AE144" s="54">
        <f>+'Ark1'!W579</f>
        <v>36.363636363636367</v>
      </c>
      <c r="AF144" s="13"/>
    </row>
    <row r="145" spans="24:32">
      <c r="X145" s="52">
        <f>+'Ark1'!C580</f>
        <v>2016</v>
      </c>
      <c r="Y145" s="52">
        <f>+'Ark1'!L580</f>
        <v>15</v>
      </c>
      <c r="Z145" s="53" t="s">
        <v>40</v>
      </c>
      <c r="AA145" s="52">
        <f>+'Ark1'!Q580</f>
        <v>9</v>
      </c>
      <c r="AB145" s="52">
        <f>+'Ark1'!R580</f>
        <v>9</v>
      </c>
      <c r="AC145" s="159">
        <f>+'Ark1'!U580</f>
        <v>65.933333333333351</v>
      </c>
      <c r="AD145" s="54">
        <f>+'Ark1'!T580</f>
        <v>9.3333333333333357</v>
      </c>
      <c r="AE145" s="54">
        <f>+'Ark1'!W580</f>
        <v>66.666666666666686</v>
      </c>
      <c r="AF145" s="13"/>
    </row>
    <row r="146" spans="24:32">
      <c r="X146">
        <f>+'Ark1'!C581</f>
        <v>2015</v>
      </c>
      <c r="Y146">
        <f>+'Ark1'!L581</f>
        <v>1</v>
      </c>
      <c r="Z146" s="3" t="s">
        <v>28</v>
      </c>
      <c r="AA146">
        <f>+'Ark1'!Q581</f>
        <v>11</v>
      </c>
      <c r="AB146">
        <f>+'Ark1'!R581</f>
        <v>11</v>
      </c>
      <c r="AC146" s="93">
        <f>+'Ark1'!U581</f>
        <v>22.354545454545448</v>
      </c>
      <c r="AD146" s="1">
        <f>+'Ark1'!T581</f>
        <v>2.8181818181818179</v>
      </c>
      <c r="AE146" s="1">
        <f>+'Ark1'!W581</f>
        <v>0</v>
      </c>
      <c r="AF146" s="13"/>
    </row>
    <row r="147" spans="24:32">
      <c r="X147">
        <f>+'Ark1'!C582</f>
        <v>2015</v>
      </c>
      <c r="Y147">
        <f>+'Ark1'!L582</f>
        <v>2</v>
      </c>
      <c r="Z147" s="3" t="s">
        <v>29</v>
      </c>
      <c r="AA147">
        <f>+'Ark1'!Q582</f>
        <v>30</v>
      </c>
      <c r="AB147">
        <f>+'Ark1'!R582</f>
        <v>34</v>
      </c>
      <c r="AC147" s="93">
        <f>+'Ark1'!U582</f>
        <v>24.979411764705887</v>
      </c>
      <c r="AD147" s="1">
        <f>+'Ark1'!T582</f>
        <v>3.5882352941176472</v>
      </c>
      <c r="AE147" s="1">
        <f>+'Ark1'!W582</f>
        <v>0</v>
      </c>
      <c r="AF147" s="13"/>
    </row>
    <row r="148" spans="24:32">
      <c r="X148">
        <f>+'Ark1'!C583</f>
        <v>2015</v>
      </c>
      <c r="Y148">
        <f>+'Ark1'!L583</f>
        <v>3</v>
      </c>
      <c r="Z148" s="3" t="s">
        <v>30</v>
      </c>
      <c r="AA148">
        <f>+'Ark1'!Q583</f>
        <v>48</v>
      </c>
      <c r="AB148">
        <f>+'Ark1'!R583</f>
        <v>56</v>
      </c>
      <c r="AC148" s="93">
        <f>+'Ark1'!U583</f>
        <v>24.51785714285716</v>
      </c>
      <c r="AD148" s="1">
        <f>+'Ark1'!T583</f>
        <v>3.9107142857142847</v>
      </c>
      <c r="AE148" s="1">
        <f>+'Ark1'!W583</f>
        <v>0</v>
      </c>
      <c r="AF148" s="13"/>
    </row>
    <row r="149" spans="24:32">
      <c r="X149">
        <f>+'Ark1'!C584</f>
        <v>2015</v>
      </c>
      <c r="Y149">
        <f>+'Ark1'!L584</f>
        <v>4</v>
      </c>
      <c r="Z149" s="3" t="s">
        <v>31</v>
      </c>
      <c r="AA149">
        <f>+'Ark1'!Q584</f>
        <v>111</v>
      </c>
      <c r="AB149">
        <f>+'Ark1'!R584</f>
        <v>117</v>
      </c>
      <c r="AC149" s="93">
        <f>+'Ark1'!U584</f>
        <v>24.992307692307687</v>
      </c>
      <c r="AD149" s="1">
        <f>+'Ark1'!T584</f>
        <v>4.367521367521368</v>
      </c>
      <c r="AE149" s="1">
        <f>+'Ark1'!W584</f>
        <v>0</v>
      </c>
      <c r="AF149" s="13"/>
    </row>
    <row r="150" spans="24:32">
      <c r="X150">
        <f>+'Ark1'!C585</f>
        <v>2015</v>
      </c>
      <c r="Y150">
        <f>+'Ark1'!L585</f>
        <v>5</v>
      </c>
      <c r="Z150" s="3" t="s">
        <v>401</v>
      </c>
      <c r="AA150">
        <f>+'Ark1'!Q585</f>
        <v>254</v>
      </c>
      <c r="AB150">
        <f>+'Ark1'!R585</f>
        <v>290</v>
      </c>
      <c r="AC150" s="93">
        <f>+'Ark1'!U585</f>
        <v>26.531034482758624</v>
      </c>
      <c r="AD150" s="1">
        <f>+'Ark1'!T585</f>
        <v>5.0586206896551715</v>
      </c>
      <c r="AE150" s="1">
        <f>+'Ark1'!W585</f>
        <v>0.68965517241379304</v>
      </c>
      <c r="AF150" s="13"/>
    </row>
    <row r="151" spans="24:32">
      <c r="X151">
        <f>+'Ark1'!C586</f>
        <v>2015</v>
      </c>
      <c r="Y151">
        <f>+'Ark1'!L586</f>
        <v>6</v>
      </c>
      <c r="Z151" s="3" t="s">
        <v>32</v>
      </c>
      <c r="AA151">
        <f>+'Ark1'!Q586</f>
        <v>444</v>
      </c>
      <c r="AB151">
        <f>+'Ark1'!R586</f>
        <v>505</v>
      </c>
      <c r="AC151" s="93">
        <f>+'Ark1'!U586</f>
        <v>29.681782178217816</v>
      </c>
      <c r="AD151" s="1">
        <f>+'Ark1'!T586</f>
        <v>5.7326732673267324</v>
      </c>
      <c r="AE151" s="1">
        <f>+'Ark1'!W586</f>
        <v>4.9504950495049505</v>
      </c>
      <c r="AF151" s="13"/>
    </row>
    <row r="152" spans="24:32">
      <c r="X152">
        <f>+'Ark1'!C587</f>
        <v>2015</v>
      </c>
      <c r="Y152">
        <f>+'Ark1'!L587</f>
        <v>7</v>
      </c>
      <c r="Z152" s="3" t="s">
        <v>33</v>
      </c>
      <c r="AA152">
        <f>+'Ark1'!Q587</f>
        <v>640</v>
      </c>
      <c r="AB152">
        <f>+'Ark1'!R587</f>
        <v>733</v>
      </c>
      <c r="AC152" s="93">
        <f>+'Ark1'!U587</f>
        <v>33.356070941337009</v>
      </c>
      <c r="AD152" s="1">
        <f>+'Ark1'!T587</f>
        <v>6.4133697135061398</v>
      </c>
      <c r="AE152" s="1">
        <f>+'Ark1'!W587</f>
        <v>11.59618008185539</v>
      </c>
      <c r="AF152" s="13"/>
    </row>
    <row r="153" spans="24:32">
      <c r="X153">
        <f>+'Ark1'!C588</f>
        <v>2015</v>
      </c>
      <c r="Y153">
        <f>+'Ark1'!L588</f>
        <v>8</v>
      </c>
      <c r="Z153" s="3" t="s">
        <v>34</v>
      </c>
      <c r="AA153">
        <f>+'Ark1'!Q588</f>
        <v>1084</v>
      </c>
      <c r="AB153">
        <f>+'Ark1'!R588</f>
        <v>1273</v>
      </c>
      <c r="AC153" s="93">
        <f>+'Ark1'!U588</f>
        <v>37.539984289080849</v>
      </c>
      <c r="AD153" s="1">
        <f>+'Ark1'!T588</f>
        <v>7.01413982717989</v>
      </c>
      <c r="AE153" s="1">
        <f>+'Ark1'!W588</f>
        <v>20.895522388059703</v>
      </c>
      <c r="AF153" s="13"/>
    </row>
    <row r="154" spans="24:32">
      <c r="X154">
        <f>+'Ark1'!C589</f>
        <v>2015</v>
      </c>
      <c r="Y154">
        <f>+'Ark1'!L589</f>
        <v>9</v>
      </c>
      <c r="Z154" s="3" t="s">
        <v>35</v>
      </c>
      <c r="AA154">
        <f>+'Ark1'!Q589</f>
        <v>1304</v>
      </c>
      <c r="AB154">
        <f>+'Ark1'!R589</f>
        <v>1554</v>
      </c>
      <c r="AC154" s="93">
        <f>+'Ark1'!U589</f>
        <v>44.353474903474847</v>
      </c>
      <c r="AD154" s="1">
        <f>+'Ark1'!T589</f>
        <v>7.6383526383526386</v>
      </c>
      <c r="AE154" s="1">
        <f>+'Ark1'!W589</f>
        <v>29.794079794079796</v>
      </c>
      <c r="AF154" s="13"/>
    </row>
    <row r="155" spans="24:32">
      <c r="X155">
        <f>+'Ark1'!C590</f>
        <v>2015</v>
      </c>
      <c r="Y155">
        <f>+'Ark1'!L590</f>
        <v>10</v>
      </c>
      <c r="Z155" s="3" t="s">
        <v>36</v>
      </c>
      <c r="AA155">
        <f>+'Ark1'!Q590</f>
        <v>835</v>
      </c>
      <c r="AB155">
        <f>+'Ark1'!R590</f>
        <v>969</v>
      </c>
      <c r="AC155" s="93">
        <f>+'Ark1'!U590</f>
        <v>49.451805985552035</v>
      </c>
      <c r="AD155" s="1">
        <f>+'Ark1'!T590</f>
        <v>7.8359133126934992</v>
      </c>
      <c r="AE155" s="1">
        <f>+'Ark1'!W590</f>
        <v>33.43653250773994</v>
      </c>
      <c r="AF155" s="13"/>
    </row>
    <row r="156" spans="24:32">
      <c r="X156">
        <f>+'Ark1'!C591</f>
        <v>2015</v>
      </c>
      <c r="Y156">
        <f>+'Ark1'!L591</f>
        <v>11</v>
      </c>
      <c r="Z156" s="3" t="s">
        <v>37</v>
      </c>
      <c r="AA156">
        <f>+'Ark1'!Q591</f>
        <v>598</v>
      </c>
      <c r="AB156">
        <f>+'Ark1'!R591</f>
        <v>710</v>
      </c>
      <c r="AC156" s="93">
        <f>+'Ark1'!U591</f>
        <v>52.78647887323951</v>
      </c>
      <c r="AD156" s="1">
        <f>+'Ark1'!T591</f>
        <v>8.0619718309859181</v>
      </c>
      <c r="AE156" s="1">
        <f>+'Ark1'!W591</f>
        <v>39.436619718309849</v>
      </c>
      <c r="AF156" s="13"/>
    </row>
    <row r="157" spans="24:32">
      <c r="X157">
        <f>+'Ark1'!C592</f>
        <v>2015</v>
      </c>
      <c r="Y157">
        <f>+'Ark1'!L592</f>
        <v>12</v>
      </c>
      <c r="Z157" s="3" t="s">
        <v>38</v>
      </c>
      <c r="AA157">
        <f>+'Ark1'!Q592</f>
        <v>290</v>
      </c>
      <c r="AB157">
        <f>+'Ark1'!R592</f>
        <v>319</v>
      </c>
      <c r="AC157" s="93">
        <f>+'Ark1'!U592</f>
        <v>55.551724137931053</v>
      </c>
      <c r="AD157" s="1">
        <f>+'Ark1'!T592</f>
        <v>8.1724137931034484</v>
      </c>
      <c r="AE157" s="1">
        <f>+'Ark1'!W592</f>
        <v>39.811912225705328</v>
      </c>
      <c r="AF157" s="13"/>
    </row>
    <row r="158" spans="24:32">
      <c r="X158">
        <f>+'Ark1'!C593</f>
        <v>2015</v>
      </c>
      <c r="Y158">
        <f>+'Ark1'!L593</f>
        <v>13</v>
      </c>
      <c r="Z158" s="3" t="s">
        <v>39</v>
      </c>
      <c r="AA158">
        <f>+'Ark1'!Q593</f>
        <v>96</v>
      </c>
      <c r="AB158">
        <f>+'Ark1'!R593</f>
        <v>98</v>
      </c>
      <c r="AC158" s="93">
        <f>+'Ark1'!U593</f>
        <v>59.633673469387752</v>
      </c>
      <c r="AD158" s="1">
        <f>+'Ark1'!T593</f>
        <v>8.7755102040816322</v>
      </c>
      <c r="AE158" s="1">
        <f>+'Ark1'!W593</f>
        <v>46.938775510204081</v>
      </c>
      <c r="AF158" s="13"/>
    </row>
    <row r="159" spans="24:32">
      <c r="X159">
        <f>+'Ark1'!C594</f>
        <v>2015</v>
      </c>
      <c r="Y159">
        <f>+'Ark1'!L594</f>
        <v>14</v>
      </c>
      <c r="Z159" s="3" t="s">
        <v>402</v>
      </c>
      <c r="AA159">
        <f>+'Ark1'!Q594</f>
        <v>55</v>
      </c>
      <c r="AB159">
        <f>+'Ark1'!R594</f>
        <v>53</v>
      </c>
      <c r="AC159" s="93">
        <f>+'Ark1'!U594</f>
        <v>59.950943396226407</v>
      </c>
      <c r="AD159" s="1">
        <f>+'Ark1'!T594</f>
        <v>9.018867924528303</v>
      </c>
      <c r="AE159" s="1">
        <f>+'Ark1'!W594</f>
        <v>56.603773584905639</v>
      </c>
      <c r="AF159" s="13"/>
    </row>
    <row r="160" spans="24:32">
      <c r="X160">
        <f>+'Ark1'!C595</f>
        <v>2015</v>
      </c>
      <c r="Y160">
        <f>+'Ark1'!L595</f>
        <v>15</v>
      </c>
      <c r="Z160" s="3" t="s">
        <v>40</v>
      </c>
      <c r="AA160">
        <f>+'Ark1'!Q595</f>
        <v>9</v>
      </c>
      <c r="AB160">
        <f>+'Ark1'!R595</f>
        <v>9</v>
      </c>
      <c r="AC160" s="93">
        <f>+'Ark1'!U595</f>
        <v>62.844444444444441</v>
      </c>
      <c r="AD160" s="1">
        <f>+'Ark1'!T595</f>
        <v>8</v>
      </c>
      <c r="AE160" s="1">
        <f>+'Ark1'!W595</f>
        <v>44.44444444444445</v>
      </c>
      <c r="AF160" s="13"/>
    </row>
    <row r="161" spans="24:32">
      <c r="X161" s="52">
        <f>+'Ark1'!C596</f>
        <v>2014</v>
      </c>
      <c r="Y161" s="52">
        <f>+'Ark1'!L596</f>
        <v>1</v>
      </c>
      <c r="Z161" s="53" t="s">
        <v>28</v>
      </c>
      <c r="AA161" s="52">
        <f>+'Ark1'!Q596</f>
        <v>5</v>
      </c>
      <c r="AB161" s="52">
        <f>+'Ark1'!R596</f>
        <v>7</v>
      </c>
      <c r="AC161" s="159">
        <f>+'Ark1'!U596</f>
        <v>12.571428571428577</v>
      </c>
      <c r="AD161" s="54">
        <f>+'Ark1'!T596</f>
        <v>2.1428571428571423</v>
      </c>
      <c r="AE161" s="54">
        <f>+'Ark1'!W596</f>
        <v>0</v>
      </c>
      <c r="AF161" s="13"/>
    </row>
    <row r="162" spans="24:32">
      <c r="X162" s="52">
        <f>+'Ark1'!C597</f>
        <v>2014</v>
      </c>
      <c r="Y162" s="52">
        <f>+'Ark1'!L597</f>
        <v>2</v>
      </c>
      <c r="Z162" s="53" t="s">
        <v>29</v>
      </c>
      <c r="AA162" s="52">
        <f>+'Ark1'!Q597</f>
        <v>28</v>
      </c>
      <c r="AB162" s="52">
        <f>+'Ark1'!R597</f>
        <v>31</v>
      </c>
      <c r="AC162" s="159">
        <f>+'Ark1'!U597</f>
        <v>23.535483870967745</v>
      </c>
      <c r="AD162" s="54">
        <f>+'Ark1'!T597</f>
        <v>3.7419354838709662</v>
      </c>
      <c r="AE162" s="54">
        <f>+'Ark1'!W597</f>
        <v>0</v>
      </c>
    </row>
    <row r="163" spans="24:32">
      <c r="X163" s="52">
        <f>+'Ark1'!C598</f>
        <v>2014</v>
      </c>
      <c r="Y163" s="52">
        <f>+'Ark1'!L598</f>
        <v>3</v>
      </c>
      <c r="Z163" s="53" t="s">
        <v>30</v>
      </c>
      <c r="AA163" s="52">
        <f>+'Ark1'!Q598</f>
        <v>59</v>
      </c>
      <c r="AB163" s="52">
        <f>+'Ark1'!R598</f>
        <v>65</v>
      </c>
      <c r="AC163" s="159">
        <f>+'Ark1'!U598</f>
        <v>20.944615384615389</v>
      </c>
      <c r="AD163" s="54">
        <f>+'Ark1'!T598</f>
        <v>3.6769230769230759</v>
      </c>
      <c r="AE163" s="54">
        <f>+'Ark1'!W598</f>
        <v>0</v>
      </c>
    </row>
    <row r="164" spans="24:32">
      <c r="X164" s="52">
        <f>+'Ark1'!C599</f>
        <v>2014</v>
      </c>
      <c r="Y164" s="52">
        <f>+'Ark1'!L599</f>
        <v>4</v>
      </c>
      <c r="Z164" s="53" t="s">
        <v>31</v>
      </c>
      <c r="AA164" s="52">
        <f>+'Ark1'!Q599</f>
        <v>141</v>
      </c>
      <c r="AB164" s="52">
        <f>+'Ark1'!R599</f>
        <v>153</v>
      </c>
      <c r="AC164" s="159">
        <f>+'Ark1'!U599</f>
        <v>24.537908496732005</v>
      </c>
      <c r="AD164" s="54">
        <f>+'Ark1'!T599</f>
        <v>4.4771241830065378</v>
      </c>
      <c r="AE164" s="54">
        <f>+'Ark1'!W599</f>
        <v>0</v>
      </c>
    </row>
    <row r="165" spans="24:32">
      <c r="X165" s="52">
        <f>+'Ark1'!C600</f>
        <v>2014</v>
      </c>
      <c r="Y165" s="52">
        <f>+'Ark1'!L600</f>
        <v>5</v>
      </c>
      <c r="Z165" s="53" t="s">
        <v>401</v>
      </c>
      <c r="AA165" s="52">
        <f>+'Ark1'!Q600</f>
        <v>284</v>
      </c>
      <c r="AB165" s="52">
        <f>+'Ark1'!R600</f>
        <v>346</v>
      </c>
      <c r="AC165" s="159">
        <f>+'Ark1'!U600</f>
        <v>26.278901734104039</v>
      </c>
      <c r="AD165" s="54">
        <f>+'Ark1'!T600</f>
        <v>5.3670520231213876</v>
      </c>
      <c r="AE165" s="54">
        <f>+'Ark1'!W600</f>
        <v>1.7341040462427737</v>
      </c>
    </row>
    <row r="166" spans="24:32">
      <c r="X166" s="52">
        <f>+'Ark1'!C601</f>
        <v>2014</v>
      </c>
      <c r="Y166" s="52">
        <f>+'Ark1'!L601</f>
        <v>6</v>
      </c>
      <c r="Z166" s="53" t="s">
        <v>32</v>
      </c>
      <c r="AA166" s="52">
        <f>+'Ark1'!Q601</f>
        <v>484</v>
      </c>
      <c r="AB166" s="52">
        <f>+'Ark1'!R601</f>
        <v>569</v>
      </c>
      <c r="AC166" s="159">
        <f>+'Ark1'!U601</f>
        <v>28.744288224956033</v>
      </c>
      <c r="AD166" s="54">
        <f>+'Ark1'!T601</f>
        <v>5.8189806678383116</v>
      </c>
      <c r="AE166" s="54">
        <f>+'Ark1'!W601</f>
        <v>4.9209138840070308</v>
      </c>
    </row>
    <row r="167" spans="24:32">
      <c r="X167" s="52">
        <f>+'Ark1'!C602</f>
        <v>2014</v>
      </c>
      <c r="Y167" s="52">
        <f>+'Ark1'!L602</f>
        <v>7</v>
      </c>
      <c r="Z167" s="53" t="s">
        <v>33</v>
      </c>
      <c r="AA167" s="52">
        <f>+'Ark1'!Q602</f>
        <v>663</v>
      </c>
      <c r="AB167" s="52">
        <f>+'Ark1'!R602</f>
        <v>763</v>
      </c>
      <c r="AC167" s="159">
        <f>+'Ark1'!U602</f>
        <v>32.041808650065498</v>
      </c>
      <c r="AD167" s="54">
        <f>+'Ark1'!T602</f>
        <v>6.3944954128440381</v>
      </c>
      <c r="AE167" s="54">
        <f>+'Ark1'!W602</f>
        <v>8.5190039318479673</v>
      </c>
    </row>
    <row r="168" spans="24:32">
      <c r="X168" s="52">
        <f>+'Ark1'!C603</f>
        <v>2014</v>
      </c>
      <c r="Y168" s="52">
        <f>+'Ark1'!L603</f>
        <v>8</v>
      </c>
      <c r="Z168" s="53" t="s">
        <v>34</v>
      </c>
      <c r="AA168" s="52">
        <f>+'Ark1'!Q603</f>
        <v>1113</v>
      </c>
      <c r="AB168" s="52">
        <f>+'Ark1'!R603</f>
        <v>1337</v>
      </c>
      <c r="AC168" s="159">
        <f>+'Ark1'!U603</f>
        <v>36.449289454001494</v>
      </c>
      <c r="AD168" s="54">
        <f>+'Ark1'!T603</f>
        <v>7.0688107703814511</v>
      </c>
      <c r="AE168" s="54">
        <f>+'Ark1'!W603</f>
        <v>20.792819745699319</v>
      </c>
    </row>
    <row r="169" spans="24:32">
      <c r="X169" s="52">
        <f>+'Ark1'!C604</f>
        <v>2014</v>
      </c>
      <c r="Y169" s="52">
        <f>+'Ark1'!L604</f>
        <v>9</v>
      </c>
      <c r="Z169" s="53" t="s">
        <v>35</v>
      </c>
      <c r="AA169" s="52">
        <f>+'Ark1'!Q604</f>
        <v>1322</v>
      </c>
      <c r="AB169" s="52">
        <f>+'Ark1'!R604</f>
        <v>1562</v>
      </c>
      <c r="AC169" s="159">
        <f>+'Ark1'!U604</f>
        <v>43.210691421254843</v>
      </c>
      <c r="AD169" s="54">
        <f>+'Ark1'!T604</f>
        <v>7.5729833546734975</v>
      </c>
      <c r="AE169" s="54">
        <f>+'Ark1'!W604</f>
        <v>28.937259923175411</v>
      </c>
    </row>
    <row r="170" spans="24:32">
      <c r="X170" s="52">
        <f>+'Ark1'!C605</f>
        <v>2014</v>
      </c>
      <c r="Y170" s="52">
        <f>+'Ark1'!L605</f>
        <v>10</v>
      </c>
      <c r="Z170" s="53" t="s">
        <v>36</v>
      </c>
      <c r="AA170" s="52">
        <f>+'Ark1'!Q605</f>
        <v>846</v>
      </c>
      <c r="AB170" s="52">
        <f>+'Ark1'!R605</f>
        <v>959</v>
      </c>
      <c r="AC170" s="159">
        <f>+'Ark1'!U605</f>
        <v>47.737851929092862</v>
      </c>
      <c r="AD170" s="54">
        <f>+'Ark1'!T605</f>
        <v>7.8602711157455696</v>
      </c>
      <c r="AE170" s="54">
        <f>+'Ark1'!W605</f>
        <v>33.680917622523445</v>
      </c>
    </row>
    <row r="171" spans="24:32">
      <c r="X171" s="52">
        <f>+'Ark1'!C606</f>
        <v>2014</v>
      </c>
      <c r="Y171" s="52">
        <f>+'Ark1'!L606</f>
        <v>11</v>
      </c>
      <c r="Z171" s="53" t="s">
        <v>37</v>
      </c>
      <c r="AA171" s="52">
        <f>+'Ark1'!Q606</f>
        <v>609</v>
      </c>
      <c r="AB171" s="52">
        <f>+'Ark1'!R606</f>
        <v>711</v>
      </c>
      <c r="AC171" s="159">
        <f>+'Ark1'!U606</f>
        <v>51.201406469760883</v>
      </c>
      <c r="AD171" s="54">
        <f>+'Ark1'!T606</f>
        <v>8.1884669479606202</v>
      </c>
      <c r="AE171" s="54">
        <f>+'Ark1'!W606</f>
        <v>41.06891701828409</v>
      </c>
    </row>
    <row r="172" spans="24:32">
      <c r="X172" s="52">
        <f>+'Ark1'!C607</f>
        <v>2014</v>
      </c>
      <c r="Y172" s="52">
        <f>+'Ark1'!L607</f>
        <v>12</v>
      </c>
      <c r="Z172" s="53" t="s">
        <v>38</v>
      </c>
      <c r="AA172" s="52">
        <f>+'Ark1'!Q607</f>
        <v>331</v>
      </c>
      <c r="AB172" s="52">
        <f>+'Ark1'!R607</f>
        <v>360</v>
      </c>
      <c r="AC172" s="159">
        <f>+'Ark1'!U607</f>
        <v>54.085277777777812</v>
      </c>
      <c r="AD172" s="54">
        <f>+'Ark1'!T607</f>
        <v>8.2611111111111111</v>
      </c>
      <c r="AE172" s="54">
        <f>+'Ark1'!W607</f>
        <v>40.55555555555555</v>
      </c>
    </row>
    <row r="173" spans="24:32">
      <c r="X173" s="52">
        <f>+'Ark1'!C608</f>
        <v>2014</v>
      </c>
      <c r="Y173" s="52">
        <f>+'Ark1'!L608</f>
        <v>13</v>
      </c>
      <c r="Z173" s="53" t="s">
        <v>39</v>
      </c>
      <c r="AA173" s="52">
        <f>+'Ark1'!Q608</f>
        <v>109</v>
      </c>
      <c r="AB173" s="52">
        <f>+'Ark1'!R608</f>
        <v>111</v>
      </c>
      <c r="AC173" s="159">
        <f>+'Ark1'!U608</f>
        <v>55.818018018018009</v>
      </c>
      <c r="AD173" s="54">
        <f>+'Ark1'!T608</f>
        <v>8.0090090090090094</v>
      </c>
      <c r="AE173" s="54">
        <f>+'Ark1'!W608</f>
        <v>34.234234234234243</v>
      </c>
    </row>
    <row r="174" spans="24:32">
      <c r="X174" s="52">
        <f>+'Ark1'!C609</f>
        <v>2014</v>
      </c>
      <c r="Y174" s="52">
        <f>+'Ark1'!L609</f>
        <v>14</v>
      </c>
      <c r="Z174" s="53" t="s">
        <v>402</v>
      </c>
      <c r="AA174" s="52">
        <f>+'Ark1'!Q609</f>
        <v>56</v>
      </c>
      <c r="AB174" s="52">
        <f>+'Ark1'!R609</f>
        <v>64</v>
      </c>
      <c r="AC174" s="159">
        <f>+'Ark1'!U609</f>
        <v>58.920312500000001</v>
      </c>
      <c r="AD174" s="54">
        <f>+'Ark1'!T609</f>
        <v>8.6875</v>
      </c>
      <c r="AE174" s="54">
        <f>+'Ark1'!W609</f>
        <v>46.875</v>
      </c>
    </row>
    <row r="175" spans="24:32">
      <c r="X175" s="52">
        <f>+'Ark1'!C610</f>
        <v>2014</v>
      </c>
      <c r="Y175" s="52">
        <f>+'Ark1'!L610</f>
        <v>15</v>
      </c>
      <c r="Z175" s="53" t="s">
        <v>40</v>
      </c>
      <c r="AA175" s="52">
        <f>+'Ark1'!Q610</f>
        <v>10</v>
      </c>
      <c r="AB175" s="52">
        <f>+'Ark1'!R610</f>
        <v>11</v>
      </c>
      <c r="AC175" s="159">
        <f>+'Ark1'!U610</f>
        <v>63.027272727272717</v>
      </c>
      <c r="AD175" s="54">
        <f>+'Ark1'!T610</f>
        <v>8.1818181818181817</v>
      </c>
      <c r="AE175" s="54">
        <f>+'Ark1'!W610</f>
        <v>27.272727272727277</v>
      </c>
    </row>
    <row r="176" spans="24:32">
      <c r="X176">
        <f>+'Ark1'!C611</f>
        <v>2013</v>
      </c>
      <c r="Y176">
        <f>+'Ark1'!L611</f>
        <v>1</v>
      </c>
      <c r="Z176" s="3" t="s">
        <v>28</v>
      </c>
      <c r="AA176">
        <f>+'Ark1'!Q611</f>
        <v>8</v>
      </c>
      <c r="AB176">
        <f>+'Ark1'!R611</f>
        <v>8</v>
      </c>
      <c r="AC176" s="93">
        <f>+'Ark1'!U611</f>
        <v>16.125</v>
      </c>
      <c r="AD176" s="1">
        <f>+'Ark1'!T611</f>
        <v>2</v>
      </c>
      <c r="AE176" s="1">
        <f>+'Ark1'!W611</f>
        <v>0</v>
      </c>
    </row>
    <row r="177" spans="24:31">
      <c r="X177">
        <f>+'Ark1'!C612</f>
        <v>2013</v>
      </c>
      <c r="Y177">
        <f>+'Ark1'!L612</f>
        <v>2</v>
      </c>
      <c r="Z177" s="3" t="s">
        <v>29</v>
      </c>
      <c r="AA177">
        <f>+'Ark1'!Q612</f>
        <v>25</v>
      </c>
      <c r="AB177">
        <f>+'Ark1'!R612</f>
        <v>29</v>
      </c>
      <c r="AC177" s="93">
        <f>+'Ark1'!U612</f>
        <v>22.634482758620685</v>
      </c>
      <c r="AD177" s="1">
        <f>+'Ark1'!T612</f>
        <v>3.7586206896551744</v>
      </c>
      <c r="AE177" s="1">
        <f>+'Ark1'!W612</f>
        <v>0</v>
      </c>
    </row>
    <row r="178" spans="24:31">
      <c r="X178">
        <f>+'Ark1'!C613</f>
        <v>2013</v>
      </c>
      <c r="Y178">
        <f>+'Ark1'!L613</f>
        <v>3</v>
      </c>
      <c r="Z178" s="3" t="s">
        <v>30</v>
      </c>
      <c r="AA178">
        <f>+'Ark1'!Q613</f>
        <v>66</v>
      </c>
      <c r="AB178">
        <f>+'Ark1'!R613</f>
        <v>75</v>
      </c>
      <c r="AC178" s="93">
        <f>+'Ark1'!U613</f>
        <v>22.02</v>
      </c>
      <c r="AD178" s="1">
        <f>+'Ark1'!T613</f>
        <v>4</v>
      </c>
      <c r="AE178" s="1">
        <f>+'Ark1'!W613</f>
        <v>0</v>
      </c>
    </row>
    <row r="179" spans="24:31">
      <c r="X179">
        <f>+'Ark1'!C614</f>
        <v>2013</v>
      </c>
      <c r="Y179">
        <f>+'Ark1'!L614</f>
        <v>4</v>
      </c>
      <c r="Z179" s="3" t="s">
        <v>31</v>
      </c>
      <c r="AA179">
        <f>+'Ark1'!Q614</f>
        <v>141</v>
      </c>
      <c r="AB179">
        <f>+'Ark1'!R614</f>
        <v>154</v>
      </c>
      <c r="AC179" s="93">
        <f>+'Ark1'!U614</f>
        <v>23.869480519480511</v>
      </c>
      <c r="AD179" s="1">
        <f>+'Ark1'!T614</f>
        <v>4.4285714285714306</v>
      </c>
      <c r="AE179" s="1">
        <f>+'Ark1'!W614</f>
        <v>0.64935064935064923</v>
      </c>
    </row>
    <row r="180" spans="24:31">
      <c r="X180">
        <f>+'Ark1'!C615</f>
        <v>2013</v>
      </c>
      <c r="Y180">
        <f>+'Ark1'!L615</f>
        <v>5</v>
      </c>
      <c r="Z180" s="3" t="s">
        <v>401</v>
      </c>
      <c r="AA180">
        <f>+'Ark1'!Q615</f>
        <v>307</v>
      </c>
      <c r="AB180">
        <f>+'Ark1'!R615</f>
        <v>364</v>
      </c>
      <c r="AC180" s="93">
        <f>+'Ark1'!U615</f>
        <v>25.536263736263717</v>
      </c>
      <c r="AD180" s="1">
        <f>+'Ark1'!T615</f>
        <v>5.282967032967032</v>
      </c>
      <c r="AE180" s="1">
        <f>+'Ark1'!W615</f>
        <v>1.648351648351648</v>
      </c>
    </row>
    <row r="181" spans="24:31">
      <c r="X181">
        <f>+'Ark1'!C616</f>
        <v>2013</v>
      </c>
      <c r="Y181">
        <f>+'Ark1'!L616</f>
        <v>6</v>
      </c>
      <c r="Z181" s="3" t="s">
        <v>32</v>
      </c>
      <c r="AA181">
        <f>+'Ark1'!Q616</f>
        <v>459</v>
      </c>
      <c r="AB181">
        <f>+'Ark1'!R616</f>
        <v>563</v>
      </c>
      <c r="AC181" s="93">
        <f>+'Ark1'!U616</f>
        <v>27.802664298401421</v>
      </c>
      <c r="AD181" s="1">
        <f>+'Ark1'!T616</f>
        <v>5.7957371225577266</v>
      </c>
      <c r="AE181" s="1">
        <f>+'Ark1'!W616</f>
        <v>6.0390763765541742</v>
      </c>
    </row>
    <row r="182" spans="24:31">
      <c r="X182">
        <f>+'Ark1'!C617</f>
        <v>2013</v>
      </c>
      <c r="Y182">
        <f>+'Ark1'!L617</f>
        <v>7</v>
      </c>
      <c r="Z182" s="3" t="s">
        <v>33</v>
      </c>
      <c r="AA182">
        <f>+'Ark1'!Q617</f>
        <v>690</v>
      </c>
      <c r="AB182">
        <f>+'Ark1'!R617</f>
        <v>812</v>
      </c>
      <c r="AC182" s="93">
        <f>+'Ark1'!U617</f>
        <v>30.948029556650251</v>
      </c>
      <c r="AD182" s="1">
        <f>+'Ark1'!T617</f>
        <v>6.3657635467980276</v>
      </c>
      <c r="AE182" s="1">
        <f>+'Ark1'!W617</f>
        <v>9.2364532019704395</v>
      </c>
    </row>
    <row r="183" spans="24:31">
      <c r="X183">
        <f>+'Ark1'!C618</f>
        <v>2013</v>
      </c>
      <c r="Y183">
        <f>+'Ark1'!L618</f>
        <v>8</v>
      </c>
      <c r="Z183" s="3" t="s">
        <v>34</v>
      </c>
      <c r="AA183">
        <f>+'Ark1'!Q618</f>
        <v>1127</v>
      </c>
      <c r="AB183">
        <f>+'Ark1'!R618</f>
        <v>1345</v>
      </c>
      <c r="AC183" s="93">
        <f>+'Ark1'!U618</f>
        <v>35.957769516728639</v>
      </c>
      <c r="AD183" s="1">
        <f>+'Ark1'!T618</f>
        <v>7.14275092936803</v>
      </c>
      <c r="AE183" s="1">
        <f>+'Ark1'!W618</f>
        <v>20.520446096654272</v>
      </c>
    </row>
    <row r="184" spans="24:31">
      <c r="X184">
        <f>+'Ark1'!C619</f>
        <v>2013</v>
      </c>
      <c r="Y184">
        <f>+'Ark1'!L619</f>
        <v>9</v>
      </c>
      <c r="Z184" s="3" t="s">
        <v>35</v>
      </c>
      <c r="AA184">
        <f>+'Ark1'!Q619</f>
        <v>1409</v>
      </c>
      <c r="AB184">
        <f>+'Ark1'!R619</f>
        <v>1676</v>
      </c>
      <c r="AC184" s="93">
        <f>+'Ark1'!U619</f>
        <v>42.729892601431992</v>
      </c>
      <c r="AD184" s="1">
        <f>+'Ark1'!T619</f>
        <v>7.5978520286396192</v>
      </c>
      <c r="AE184" s="1">
        <f>+'Ark1'!W619</f>
        <v>26.670644391408121</v>
      </c>
    </row>
    <row r="185" spans="24:31">
      <c r="X185">
        <f>+'Ark1'!C620</f>
        <v>2013</v>
      </c>
      <c r="Y185">
        <f>+'Ark1'!L620</f>
        <v>10</v>
      </c>
      <c r="Z185" s="3" t="s">
        <v>36</v>
      </c>
      <c r="AA185">
        <f>+'Ark1'!Q620</f>
        <v>811</v>
      </c>
      <c r="AB185">
        <f>+'Ark1'!R620</f>
        <v>953</v>
      </c>
      <c r="AC185" s="93">
        <f>+'Ark1'!U620</f>
        <v>47.581846799580255</v>
      </c>
      <c r="AD185" s="1">
        <f>+'Ark1'!T620</f>
        <v>7.9485834207764929</v>
      </c>
      <c r="AE185" s="1">
        <f>+'Ark1'!W620</f>
        <v>32.004197271773343</v>
      </c>
    </row>
    <row r="186" spans="24:31">
      <c r="X186">
        <f>+'Ark1'!C621</f>
        <v>2013</v>
      </c>
      <c r="Y186">
        <f>+'Ark1'!L621</f>
        <v>11</v>
      </c>
      <c r="Z186" s="3" t="s">
        <v>37</v>
      </c>
      <c r="AA186">
        <f>+'Ark1'!Q621</f>
        <v>645</v>
      </c>
      <c r="AB186">
        <f>+'Ark1'!R621</f>
        <v>768</v>
      </c>
      <c r="AC186" s="93">
        <f>+'Ark1'!U621</f>
        <v>51.25</v>
      </c>
      <c r="AD186" s="1">
        <f>+'Ark1'!T621</f>
        <v>8.2799479166666643</v>
      </c>
      <c r="AE186" s="1">
        <f>+'Ark1'!W621</f>
        <v>40.364583333333343</v>
      </c>
    </row>
    <row r="187" spans="24:31">
      <c r="X187">
        <f>+'Ark1'!C622</f>
        <v>2013</v>
      </c>
      <c r="Y187">
        <f>+'Ark1'!L622</f>
        <v>12</v>
      </c>
      <c r="Z187" s="3" t="s">
        <v>38</v>
      </c>
      <c r="AA187">
        <f>+'Ark1'!Q622</f>
        <v>292</v>
      </c>
      <c r="AB187">
        <f>+'Ark1'!R622</f>
        <v>328</v>
      </c>
      <c r="AC187" s="93">
        <f>+'Ark1'!U622</f>
        <v>54.153963414634163</v>
      </c>
      <c r="AD187" s="1">
        <f>+'Ark1'!T622</f>
        <v>8.3384146341463428</v>
      </c>
      <c r="AE187" s="1">
        <f>+'Ark1'!W622</f>
        <v>41.463414634146339</v>
      </c>
    </row>
    <row r="188" spans="24:31">
      <c r="X188">
        <f>+'Ark1'!C623</f>
        <v>2013</v>
      </c>
      <c r="Y188">
        <f>+'Ark1'!L623</f>
        <v>13</v>
      </c>
      <c r="Z188" s="3" t="s">
        <v>39</v>
      </c>
      <c r="AA188">
        <f>+'Ark1'!Q623</f>
        <v>135</v>
      </c>
      <c r="AB188">
        <f>+'Ark1'!R623</f>
        <v>140</v>
      </c>
      <c r="AC188" s="93">
        <f>+'Ark1'!U623</f>
        <v>56.268571428571441</v>
      </c>
      <c r="AD188" s="1">
        <f>+'Ark1'!T623</f>
        <v>7.9285714285714306</v>
      </c>
      <c r="AE188" s="1">
        <f>+'Ark1'!W623</f>
        <v>36.428571428571438</v>
      </c>
    </row>
    <row r="189" spans="24:31">
      <c r="X189">
        <f>+'Ark1'!C624</f>
        <v>2013</v>
      </c>
      <c r="Y189">
        <f>+'Ark1'!L624</f>
        <v>14</v>
      </c>
      <c r="Z189" s="3" t="s">
        <v>402</v>
      </c>
      <c r="AA189">
        <f>+'Ark1'!Q624</f>
        <v>66</v>
      </c>
      <c r="AB189">
        <f>+'Ark1'!R624</f>
        <v>70</v>
      </c>
      <c r="AC189" s="93">
        <f>+'Ark1'!U624</f>
        <v>58.758571428571408</v>
      </c>
      <c r="AD189" s="1">
        <f>+'Ark1'!T624</f>
        <v>8.0428571428571445</v>
      </c>
      <c r="AE189" s="1">
        <f>+'Ark1'!W624</f>
        <v>40</v>
      </c>
    </row>
    <row r="190" spans="24:31">
      <c r="X190">
        <f>+'Ark1'!C625</f>
        <v>2013</v>
      </c>
      <c r="Y190">
        <f>+'Ark1'!L625</f>
        <v>15</v>
      </c>
      <c r="Z190" s="3" t="s">
        <v>40</v>
      </c>
      <c r="AA190">
        <f>+'Ark1'!Q625</f>
        <v>9</v>
      </c>
      <c r="AB190">
        <f>+'Ark1'!R625</f>
        <v>9</v>
      </c>
      <c r="AC190" s="93">
        <f>+'Ark1'!U625</f>
        <v>63.944444444444443</v>
      </c>
      <c r="AD190" s="1">
        <f>+'Ark1'!T625</f>
        <v>8.3333333333333357</v>
      </c>
      <c r="AE190" s="1">
        <f>+'Ark1'!W625</f>
        <v>33.333333333333343</v>
      </c>
    </row>
    <row r="191" spans="24:31">
      <c r="X191" s="52">
        <f>+'Ark1'!C626</f>
        <v>2012</v>
      </c>
      <c r="Y191" s="52">
        <f>+'Ark1'!L626</f>
        <v>1</v>
      </c>
      <c r="Z191" s="53" t="s">
        <v>28</v>
      </c>
      <c r="AA191" s="52">
        <f>+'Ark1'!Q626</f>
        <v>7</v>
      </c>
      <c r="AB191" s="52">
        <f>+'Ark1'!R626</f>
        <v>7</v>
      </c>
      <c r="AC191" s="159">
        <f>+'Ark1'!U626</f>
        <v>24.528571428571425</v>
      </c>
      <c r="AD191" s="54">
        <f>+'Ark1'!T626</f>
        <v>2</v>
      </c>
      <c r="AE191" s="54">
        <f>+'Ark1'!W626</f>
        <v>0</v>
      </c>
    </row>
    <row r="192" spans="24:31">
      <c r="X192" s="52">
        <f>+'Ark1'!C627</f>
        <v>2012</v>
      </c>
      <c r="Y192" s="52">
        <f>+'Ark1'!L627</f>
        <v>2</v>
      </c>
      <c r="Z192" s="53" t="s">
        <v>29</v>
      </c>
      <c r="AA192" s="52">
        <f>+'Ark1'!Q627</f>
        <v>36</v>
      </c>
      <c r="AB192" s="52">
        <f>+'Ark1'!R627</f>
        <v>37</v>
      </c>
      <c r="AC192" s="159">
        <f>+'Ark1'!U627</f>
        <v>25.113513513513521</v>
      </c>
      <c r="AD192" s="54">
        <f>+'Ark1'!T627</f>
        <v>2.9459459459459465</v>
      </c>
      <c r="AE192" s="54">
        <f>+'Ark1'!W627</f>
        <v>0</v>
      </c>
    </row>
    <row r="193" spans="24:31">
      <c r="X193" s="52">
        <f>+'Ark1'!C628</f>
        <v>2012</v>
      </c>
      <c r="Y193" s="52">
        <f>+'Ark1'!L628</f>
        <v>3</v>
      </c>
      <c r="Z193" s="53" t="s">
        <v>30</v>
      </c>
      <c r="AA193" s="52">
        <f>+'Ark1'!Q628</f>
        <v>96</v>
      </c>
      <c r="AB193" s="52">
        <f>+'Ark1'!R628</f>
        <v>99</v>
      </c>
      <c r="AC193" s="159">
        <f>+'Ark1'!U628</f>
        <v>26.281818181818185</v>
      </c>
      <c r="AD193" s="54">
        <f>+'Ark1'!T628</f>
        <v>3.868686868686869</v>
      </c>
      <c r="AE193" s="54">
        <f>+'Ark1'!W628</f>
        <v>0</v>
      </c>
    </row>
    <row r="194" spans="24:31">
      <c r="X194" s="52">
        <f>+'Ark1'!C629</f>
        <v>2012</v>
      </c>
      <c r="Y194" s="52">
        <f>+'Ark1'!L629</f>
        <v>4</v>
      </c>
      <c r="Z194" s="53" t="s">
        <v>31</v>
      </c>
      <c r="AA194" s="52">
        <f>+'Ark1'!Q629</f>
        <v>201</v>
      </c>
      <c r="AB194" s="52">
        <f>+'Ark1'!R629</f>
        <v>216</v>
      </c>
      <c r="AC194" s="159">
        <f>+'Ark1'!U629</f>
        <v>27.091203703703727</v>
      </c>
      <c r="AD194" s="54">
        <f>+'Ark1'!T629</f>
        <v>4.2407407407407405</v>
      </c>
      <c r="AE194" s="54">
        <f>+'Ark1'!W629</f>
        <v>-0.46296296296296302</v>
      </c>
    </row>
    <row r="195" spans="24:31">
      <c r="X195" s="52">
        <f>+'Ark1'!C630</f>
        <v>2012</v>
      </c>
      <c r="Y195" s="52">
        <f>+'Ark1'!L630</f>
        <v>5</v>
      </c>
      <c r="Z195" s="53" t="s">
        <v>401</v>
      </c>
      <c r="AA195" s="52">
        <f>+'Ark1'!Q630</f>
        <v>359</v>
      </c>
      <c r="AB195" s="52">
        <f>+'Ark1'!R630</f>
        <v>405</v>
      </c>
      <c r="AC195" s="159">
        <f>+'Ark1'!U630</f>
        <v>27.612839506172833</v>
      </c>
      <c r="AD195" s="54">
        <f>+'Ark1'!T630</f>
        <v>5.0790123456790122</v>
      </c>
      <c r="AE195" s="54">
        <f>+'Ark1'!W630</f>
        <v>1.2345679012345681</v>
      </c>
    </row>
    <row r="196" spans="24:31">
      <c r="X196" s="52">
        <f>+'Ark1'!C631</f>
        <v>2012</v>
      </c>
      <c r="Y196" s="52">
        <f>+'Ark1'!L631</f>
        <v>6</v>
      </c>
      <c r="Z196" s="53" t="s">
        <v>32</v>
      </c>
      <c r="AA196" s="52">
        <f>+'Ark1'!Q631</f>
        <v>511</v>
      </c>
      <c r="AB196" s="52">
        <f>+'Ark1'!R631</f>
        <v>597</v>
      </c>
      <c r="AC196" s="159">
        <f>+'Ark1'!U631</f>
        <v>30.337520938023431</v>
      </c>
      <c r="AD196" s="54">
        <f>+'Ark1'!T631</f>
        <v>5.6482412060301508</v>
      </c>
      <c r="AE196" s="54">
        <f>+'Ark1'!W631</f>
        <v>4.8576214405360147</v>
      </c>
    </row>
    <row r="197" spans="24:31">
      <c r="X197" s="52">
        <f>+'Ark1'!C632</f>
        <v>2012</v>
      </c>
      <c r="Y197" s="52">
        <f>+'Ark1'!L632</f>
        <v>7</v>
      </c>
      <c r="Z197" s="53" t="s">
        <v>33</v>
      </c>
      <c r="AA197" s="52">
        <f>+'Ark1'!Q632</f>
        <v>675</v>
      </c>
      <c r="AB197" s="52">
        <f>+'Ark1'!R632</f>
        <v>813</v>
      </c>
      <c r="AC197" s="159">
        <f>+'Ark1'!U632</f>
        <v>32.64883148831489</v>
      </c>
      <c r="AD197" s="54">
        <f>+'Ark1'!T632</f>
        <v>6.1439114391143912</v>
      </c>
      <c r="AE197" s="54">
        <f>+'Ark1'!W632</f>
        <v>7.7490774907749085</v>
      </c>
    </row>
    <row r="198" spans="24:31">
      <c r="X198" s="52">
        <f>+'Ark1'!C633</f>
        <v>2012</v>
      </c>
      <c r="Y198" s="52">
        <f>+'Ark1'!L633</f>
        <v>8</v>
      </c>
      <c r="Z198" s="53" t="s">
        <v>34</v>
      </c>
      <c r="AA198" s="52">
        <f>+'Ark1'!Q633</f>
        <v>1183</v>
      </c>
      <c r="AB198" s="52">
        <f>+'Ark1'!R633</f>
        <v>1448</v>
      </c>
      <c r="AC198" s="159">
        <f>+'Ark1'!U633</f>
        <v>37.142058011049741</v>
      </c>
      <c r="AD198" s="54">
        <f>+'Ark1'!T633</f>
        <v>6.7976519337016574</v>
      </c>
      <c r="AE198" s="54">
        <f>+'Ark1'!W633</f>
        <v>16.574585635359121</v>
      </c>
    </row>
    <row r="199" spans="24:31">
      <c r="X199" s="52">
        <f>+'Ark1'!C634</f>
        <v>2012</v>
      </c>
      <c r="Y199" s="52">
        <f>+'Ark1'!L634</f>
        <v>9</v>
      </c>
      <c r="Z199" s="53" t="s">
        <v>35</v>
      </c>
      <c r="AA199" s="52">
        <f>+'Ark1'!Q634</f>
        <v>1194</v>
      </c>
      <c r="AB199" s="52">
        <f>+'Ark1'!R634</f>
        <v>1429</v>
      </c>
      <c r="AC199" s="159">
        <f>+'Ark1'!U634</f>
        <v>43.075227431770514</v>
      </c>
      <c r="AD199" s="54">
        <f>+'Ark1'!T634</f>
        <v>7.2302309307207828</v>
      </c>
      <c r="AE199" s="54">
        <f>+'Ark1'!W634</f>
        <v>24.492652204338704</v>
      </c>
    </row>
    <row r="200" spans="24:31">
      <c r="X200" s="52">
        <f>+'Ark1'!C635</f>
        <v>2012</v>
      </c>
      <c r="Y200" s="52">
        <f>+'Ark1'!L635</f>
        <v>10</v>
      </c>
      <c r="Z200" s="53" t="s">
        <v>36</v>
      </c>
      <c r="AA200" s="52">
        <f>+'Ark1'!Q635</f>
        <v>708</v>
      </c>
      <c r="AB200" s="52">
        <f>+'Ark1'!R635</f>
        <v>812</v>
      </c>
      <c r="AC200" s="159">
        <f>+'Ark1'!U635</f>
        <v>47.882266009852174</v>
      </c>
      <c r="AD200" s="54">
        <f>+'Ark1'!T635</f>
        <v>7.4753694581280818</v>
      </c>
      <c r="AE200" s="54">
        <f>+'Ark1'!W635</f>
        <v>25.738916256157641</v>
      </c>
    </row>
    <row r="201" spans="24:31">
      <c r="X201" s="52">
        <f>+'Ark1'!C636</f>
        <v>2012</v>
      </c>
      <c r="Y201" s="52">
        <f>+'Ark1'!L636</f>
        <v>11</v>
      </c>
      <c r="Z201" s="53" t="s">
        <v>37</v>
      </c>
      <c r="AA201" s="52">
        <f>+'Ark1'!Q636</f>
        <v>616</v>
      </c>
      <c r="AB201" s="52">
        <f>+'Ark1'!R636</f>
        <v>719</v>
      </c>
      <c r="AC201" s="159">
        <f>+'Ark1'!U636</f>
        <v>50.098331015299003</v>
      </c>
      <c r="AD201" s="54">
        <f>+'Ark1'!T636</f>
        <v>7.6662030598052846</v>
      </c>
      <c r="AE201" s="54">
        <f>+'Ark1'!W636</f>
        <v>29.624478442280953</v>
      </c>
    </row>
    <row r="202" spans="24:31">
      <c r="X202" s="52">
        <f>+'Ark1'!C637</f>
        <v>2012</v>
      </c>
      <c r="Y202" s="52">
        <f>+'Ark1'!L637</f>
        <v>12</v>
      </c>
      <c r="Z202" s="53" t="s">
        <v>38</v>
      </c>
      <c r="AA202" s="52">
        <f>+'Ark1'!Q637</f>
        <v>286</v>
      </c>
      <c r="AB202" s="52">
        <f>+'Ark1'!R637</f>
        <v>324</v>
      </c>
      <c r="AC202" s="159">
        <f>+'Ark1'!U637</f>
        <v>53.148456790123447</v>
      </c>
      <c r="AD202" s="54">
        <f>+'Ark1'!T637</f>
        <v>7.9074074074074083</v>
      </c>
      <c r="AE202" s="54">
        <f>+'Ark1'!W637</f>
        <v>37.037037037037038</v>
      </c>
    </row>
    <row r="203" spans="24:31">
      <c r="X203" s="52">
        <f>+'Ark1'!C638</f>
        <v>2012</v>
      </c>
      <c r="Y203" s="52">
        <f>+'Ark1'!L638</f>
        <v>13</v>
      </c>
      <c r="Z203" s="53" t="s">
        <v>39</v>
      </c>
      <c r="AA203" s="52">
        <f>+'Ark1'!Q638</f>
        <v>135</v>
      </c>
      <c r="AB203" s="52">
        <f>+'Ark1'!R638</f>
        <v>152</v>
      </c>
      <c r="AC203" s="159">
        <f>+'Ark1'!U638</f>
        <v>55.216447368421029</v>
      </c>
      <c r="AD203" s="54">
        <f>+'Ark1'!T638</f>
        <v>7.7828947368421053</v>
      </c>
      <c r="AE203" s="54">
        <f>+'Ark1'!W638</f>
        <v>34.868421052631597</v>
      </c>
    </row>
    <row r="204" spans="24:31">
      <c r="X204" s="52">
        <f>+'Ark1'!C639</f>
        <v>2012</v>
      </c>
      <c r="Y204" s="52">
        <f>+'Ark1'!L639</f>
        <v>14</v>
      </c>
      <c r="Z204" s="53" t="s">
        <v>402</v>
      </c>
      <c r="AA204" s="52">
        <f>+'Ark1'!Q639</f>
        <v>65</v>
      </c>
      <c r="AB204" s="52">
        <f>+'Ark1'!R639</f>
        <v>72</v>
      </c>
      <c r="AC204" s="159">
        <f>+'Ark1'!U639</f>
        <v>56.99305555555555</v>
      </c>
      <c r="AD204" s="54">
        <f>+'Ark1'!T639</f>
        <v>8.375</v>
      </c>
      <c r="AE204" s="54">
        <f>+'Ark1'!W639</f>
        <v>40.277777777777779</v>
      </c>
    </row>
    <row r="205" spans="24:31">
      <c r="X205" s="52">
        <f>+'Ark1'!C640</f>
        <v>2012</v>
      </c>
      <c r="Y205" s="52">
        <f>+'Ark1'!L640</f>
        <v>15</v>
      </c>
      <c r="Z205" s="53" t="s">
        <v>40</v>
      </c>
      <c r="AA205" s="52">
        <f>+'Ark1'!Q640</f>
        <v>7</v>
      </c>
      <c r="AB205" s="52">
        <f>+'Ark1'!R640</f>
        <v>7</v>
      </c>
      <c r="AC205" s="159">
        <f>+'Ark1'!U640</f>
        <v>60.285714285714306</v>
      </c>
      <c r="AD205" s="54">
        <f>+'Ark1'!T640</f>
        <v>7.4285714285714306</v>
      </c>
      <c r="AE205" s="54">
        <f>+'Ark1'!W640</f>
        <v>28.571428571428577</v>
      </c>
    </row>
    <row r="206" spans="24:31">
      <c r="X206">
        <f>+'Ark1'!C641</f>
        <v>2011</v>
      </c>
      <c r="Y206">
        <f>+'Ark1'!L641</f>
        <v>1</v>
      </c>
      <c r="Z206" s="3" t="s">
        <v>28</v>
      </c>
      <c r="AA206">
        <f>+'Ark1'!Q641</f>
        <v>15</v>
      </c>
      <c r="AB206">
        <f>+'Ark1'!R641</f>
        <v>13</v>
      </c>
      <c r="AC206" s="93">
        <f>+'Ark1'!U641</f>
        <v>22.861538461538473</v>
      </c>
      <c r="AD206" s="1">
        <f>+'Ark1'!T641</f>
        <v>2.692307692307693</v>
      </c>
      <c r="AE206" s="1">
        <f>+'Ark1'!W641</f>
        <v>0</v>
      </c>
    </row>
    <row r="207" spans="24:31">
      <c r="X207">
        <f>+'Ark1'!C642</f>
        <v>2011</v>
      </c>
      <c r="Y207">
        <f>+'Ark1'!L642</f>
        <v>2</v>
      </c>
      <c r="Z207" s="3" t="s">
        <v>29</v>
      </c>
      <c r="AA207">
        <f>+'Ark1'!Q642</f>
        <v>45</v>
      </c>
      <c r="AB207">
        <f>+'Ark1'!R642</f>
        <v>51</v>
      </c>
      <c r="AC207" s="93">
        <f>+'Ark1'!U642</f>
        <v>22.576470588235303</v>
      </c>
      <c r="AD207" s="1">
        <f>+'Ark1'!T642</f>
        <v>3.0196078431372553</v>
      </c>
      <c r="AE207" s="1">
        <f>+'Ark1'!W642</f>
        <v>0</v>
      </c>
    </row>
    <row r="208" spans="24:31">
      <c r="X208">
        <f>+'Ark1'!C643</f>
        <v>2011</v>
      </c>
      <c r="Y208">
        <f>+'Ark1'!L643</f>
        <v>3</v>
      </c>
      <c r="Z208" s="3" t="s">
        <v>30</v>
      </c>
      <c r="AA208">
        <f>+'Ark1'!Q643</f>
        <v>82</v>
      </c>
      <c r="AB208">
        <f>+'Ark1'!R643</f>
        <v>97</v>
      </c>
      <c r="AC208" s="93">
        <f>+'Ark1'!U643</f>
        <v>24.143298969072156</v>
      </c>
      <c r="AD208" s="1">
        <f>+'Ark1'!T643</f>
        <v>3.6185567010309279</v>
      </c>
      <c r="AE208" s="1">
        <f>+'Ark1'!W643</f>
        <v>0</v>
      </c>
    </row>
    <row r="209" spans="24:31">
      <c r="X209">
        <f>+'Ark1'!C644</f>
        <v>2011</v>
      </c>
      <c r="Y209">
        <f>+'Ark1'!L644</f>
        <v>4</v>
      </c>
      <c r="Z209" s="3" t="s">
        <v>31</v>
      </c>
      <c r="AA209">
        <f>+'Ark1'!Q644</f>
        <v>215</v>
      </c>
      <c r="AB209">
        <f>+'Ark1'!R644</f>
        <v>262</v>
      </c>
      <c r="AC209" s="93">
        <f>+'Ark1'!U644</f>
        <v>25.654961832061058</v>
      </c>
      <c r="AD209" s="1">
        <f>+'Ark1'!T644</f>
        <v>4.4236641221374047</v>
      </c>
      <c r="AE209" s="1">
        <f>+'Ark1'!W644</f>
        <v>1.5267175572519092</v>
      </c>
    </row>
    <row r="210" spans="24:31">
      <c r="X210">
        <f>+'Ark1'!C645</f>
        <v>2011</v>
      </c>
      <c r="Y210">
        <f>+'Ark1'!L645</f>
        <v>5</v>
      </c>
      <c r="Z210" s="3" t="s">
        <v>401</v>
      </c>
      <c r="AA210">
        <f>+'Ark1'!Q645</f>
        <v>440</v>
      </c>
      <c r="AB210">
        <f>+'Ark1'!R645</f>
        <v>507</v>
      </c>
      <c r="AC210" s="93">
        <f>+'Ark1'!U645</f>
        <v>27.639447731755443</v>
      </c>
      <c r="AD210" s="1">
        <f>+'Ark1'!T645</f>
        <v>4.9664694280078896</v>
      </c>
      <c r="AE210" s="1">
        <f>+'Ark1'!W645</f>
        <v>1.3806706114398419</v>
      </c>
    </row>
    <row r="211" spans="24:31">
      <c r="X211">
        <f>+'Ark1'!C646</f>
        <v>2011</v>
      </c>
      <c r="Y211">
        <f>+'Ark1'!L646</f>
        <v>6</v>
      </c>
      <c r="Z211" s="3" t="s">
        <v>32</v>
      </c>
      <c r="AA211">
        <f>+'Ark1'!Q646</f>
        <v>585</v>
      </c>
      <c r="AB211">
        <f>+'Ark1'!R646</f>
        <v>669</v>
      </c>
      <c r="AC211" s="93">
        <f>+'Ark1'!U646</f>
        <v>30.679222720478325</v>
      </c>
      <c r="AD211" s="1">
        <f>+'Ark1'!T646</f>
        <v>5.5799701046337811</v>
      </c>
      <c r="AE211" s="1">
        <f>+'Ark1'!W646</f>
        <v>5.8295964125560529</v>
      </c>
    </row>
    <row r="212" spans="24:31">
      <c r="X212">
        <f>+'Ark1'!C647</f>
        <v>2011</v>
      </c>
      <c r="Y212">
        <f>+'Ark1'!L647</f>
        <v>7</v>
      </c>
      <c r="Z212" s="3" t="s">
        <v>33</v>
      </c>
      <c r="AA212">
        <f>+'Ark1'!Q647</f>
        <v>788</v>
      </c>
      <c r="AB212">
        <f>+'Ark1'!R647</f>
        <v>882</v>
      </c>
      <c r="AC212" s="93">
        <f>+'Ark1'!U647</f>
        <v>33.76893424036286</v>
      </c>
      <c r="AD212" s="1">
        <f>+'Ark1'!T647</f>
        <v>5.9795918367346941</v>
      </c>
      <c r="AE212" s="1">
        <f>+'Ark1'!W647</f>
        <v>8.5034013605442169</v>
      </c>
    </row>
    <row r="213" spans="24:31">
      <c r="X213">
        <f>+'Ark1'!C648</f>
        <v>2011</v>
      </c>
      <c r="Y213">
        <f>+'Ark1'!L648</f>
        <v>8</v>
      </c>
      <c r="Z213" s="3" t="s">
        <v>34</v>
      </c>
      <c r="AA213">
        <f>+'Ark1'!Q648</f>
        <v>1292</v>
      </c>
      <c r="AB213">
        <f>+'Ark1'!R648</f>
        <v>1563</v>
      </c>
      <c r="AC213" s="93">
        <f>+'Ark1'!U648</f>
        <v>37.766474728087026</v>
      </c>
      <c r="AD213" s="1">
        <f>+'Ark1'!T648</f>
        <v>6.6378758797184894</v>
      </c>
      <c r="AE213" s="1">
        <f>+'Ark1'!W648</f>
        <v>14.907229686500321</v>
      </c>
    </row>
    <row r="214" spans="24:31">
      <c r="X214">
        <f>+'Ark1'!C649</f>
        <v>2011</v>
      </c>
      <c r="Y214">
        <f>+'Ark1'!L649</f>
        <v>9</v>
      </c>
      <c r="Z214" s="3" t="s">
        <v>35</v>
      </c>
      <c r="AA214">
        <f>+'Ark1'!Q649</f>
        <v>1329</v>
      </c>
      <c r="AB214">
        <f>+'Ark1'!R649</f>
        <v>1546</v>
      </c>
      <c r="AC214" s="93">
        <f>+'Ark1'!U649</f>
        <v>44.442173350582131</v>
      </c>
      <c r="AD214" s="1">
        <f>+'Ark1'!T649</f>
        <v>7.3602846054333773</v>
      </c>
      <c r="AE214" s="1">
        <f>+'Ark1'!W649</f>
        <v>25.743855109961192</v>
      </c>
    </row>
    <row r="215" spans="24:31">
      <c r="X215">
        <f>+'Ark1'!C650</f>
        <v>2011</v>
      </c>
      <c r="Y215">
        <f>+'Ark1'!L650</f>
        <v>10</v>
      </c>
      <c r="Z215" s="3" t="s">
        <v>36</v>
      </c>
      <c r="AA215">
        <f>+'Ark1'!Q650</f>
        <v>736</v>
      </c>
      <c r="AB215">
        <f>+'Ark1'!R650</f>
        <v>839</v>
      </c>
      <c r="AC215" s="93">
        <f>+'Ark1'!U650</f>
        <v>48.121454112038123</v>
      </c>
      <c r="AD215" s="1">
        <f>+'Ark1'!T650</f>
        <v>7.5935637663885602</v>
      </c>
      <c r="AE215" s="1">
        <f>+'Ark1'!W650</f>
        <v>29.678188319427893</v>
      </c>
    </row>
    <row r="216" spans="24:31">
      <c r="X216">
        <f>+'Ark1'!C651</f>
        <v>2011</v>
      </c>
      <c r="Y216">
        <f>+'Ark1'!L651</f>
        <v>11</v>
      </c>
      <c r="Z216" s="3" t="s">
        <v>37</v>
      </c>
      <c r="AA216">
        <f>+'Ark1'!Q651</f>
        <v>620</v>
      </c>
      <c r="AB216">
        <f>+'Ark1'!R651</f>
        <v>721</v>
      </c>
      <c r="AC216" s="93">
        <f>+'Ark1'!U651</f>
        <v>52.257281553398066</v>
      </c>
      <c r="AD216" s="1">
        <f>+'Ark1'!T651</f>
        <v>7.7586685159500703</v>
      </c>
      <c r="AE216" s="1">
        <f>+'Ark1'!W651</f>
        <v>31.761442441054101</v>
      </c>
    </row>
    <row r="217" spans="24:31">
      <c r="X217">
        <f>+'Ark1'!C652</f>
        <v>2011</v>
      </c>
      <c r="Y217">
        <f>+'Ark1'!L652</f>
        <v>12</v>
      </c>
      <c r="Z217" s="3" t="s">
        <v>38</v>
      </c>
      <c r="AA217">
        <f>+'Ark1'!Q652</f>
        <v>321</v>
      </c>
      <c r="AB217">
        <f>+'Ark1'!R652</f>
        <v>375</v>
      </c>
      <c r="AC217" s="93">
        <f>+'Ark1'!U652</f>
        <v>55.206133333333355</v>
      </c>
      <c r="AD217" s="1">
        <f>+'Ark1'!T652</f>
        <v>8.2346666666666692</v>
      </c>
      <c r="AE217" s="1">
        <f>+'Ark1'!W652</f>
        <v>38.133333333333326</v>
      </c>
    </row>
    <row r="218" spans="24:31">
      <c r="X218">
        <f>+'Ark1'!C653</f>
        <v>2011</v>
      </c>
      <c r="Y218">
        <f>+'Ark1'!L653</f>
        <v>13</v>
      </c>
      <c r="Z218" s="3" t="s">
        <v>39</v>
      </c>
      <c r="AA218">
        <f>+'Ark1'!Q653</f>
        <v>150</v>
      </c>
      <c r="AB218">
        <f>+'Ark1'!R653</f>
        <v>170</v>
      </c>
      <c r="AC218" s="93">
        <f>+'Ark1'!U653</f>
        <v>56.174117647058843</v>
      </c>
      <c r="AD218" s="1">
        <f>+'Ark1'!T653</f>
        <v>8.3000000000000007</v>
      </c>
      <c r="AE218" s="1">
        <f>+'Ark1'!W653</f>
        <v>38.823529411764696</v>
      </c>
    </row>
    <row r="219" spans="24:31">
      <c r="X219">
        <f>+'Ark1'!C654</f>
        <v>2011</v>
      </c>
      <c r="Y219">
        <f>+'Ark1'!L654</f>
        <v>14</v>
      </c>
      <c r="Z219" s="3" t="s">
        <v>402</v>
      </c>
      <c r="AA219">
        <f>+'Ark1'!Q654</f>
        <v>82</v>
      </c>
      <c r="AB219">
        <f>+'Ark1'!R654</f>
        <v>93</v>
      </c>
      <c r="AC219" s="93">
        <f>+'Ark1'!U654</f>
        <v>57.522580645161312</v>
      </c>
      <c r="AD219" s="1">
        <f>+'Ark1'!T654</f>
        <v>8.7741935483870979</v>
      </c>
      <c r="AE219" s="1">
        <f>+'Ark1'!W654</f>
        <v>52.688172043010752</v>
      </c>
    </row>
    <row r="220" spans="24:31">
      <c r="X220">
        <f>+'Ark1'!C655</f>
        <v>2011</v>
      </c>
      <c r="Y220">
        <f>+'Ark1'!L655</f>
        <v>15</v>
      </c>
      <c r="Z220" s="3" t="s">
        <v>40</v>
      </c>
      <c r="AA220">
        <f>+'Ark1'!Q655</f>
        <v>19</v>
      </c>
      <c r="AB220">
        <f>+'Ark1'!R655</f>
        <v>20</v>
      </c>
      <c r="AC220" s="93">
        <f>+'Ark1'!U655</f>
        <v>61.765000000000001</v>
      </c>
      <c r="AD220" s="1">
        <f>+'Ark1'!T655</f>
        <v>8.15</v>
      </c>
      <c r="AE220" s="1">
        <f>+'Ark1'!W655</f>
        <v>30</v>
      </c>
    </row>
    <row r="221" spans="24:31">
      <c r="X221" s="52">
        <f>+'Ark1'!C656</f>
        <v>2010</v>
      </c>
      <c r="Y221" s="52">
        <f>+'Ark1'!L656</f>
        <v>1</v>
      </c>
      <c r="Z221" s="53" t="s">
        <v>28</v>
      </c>
      <c r="AA221" s="52">
        <f>+'Ark1'!Q656</f>
        <v>17</v>
      </c>
      <c r="AB221" s="52">
        <f>+'Ark1'!R656</f>
        <v>26</v>
      </c>
      <c r="AC221" s="159">
        <f>+'Ark1'!U656</f>
        <v>18.103846153846156</v>
      </c>
      <c r="AD221" s="54">
        <f>+'Ark1'!T656</f>
        <v>2.1153846153846154</v>
      </c>
      <c r="AE221" s="54">
        <f>+'Ark1'!W656</f>
        <v>0</v>
      </c>
    </row>
    <row r="222" spans="24:31">
      <c r="X222" s="52">
        <f>+'Ark1'!C657</f>
        <v>2010</v>
      </c>
      <c r="Y222" s="52">
        <f>+'Ark1'!L657</f>
        <v>2</v>
      </c>
      <c r="Z222" s="53" t="s">
        <v>29</v>
      </c>
      <c r="AA222" s="52">
        <f>+'Ark1'!Q657</f>
        <v>48</v>
      </c>
      <c r="AB222" s="52">
        <f>+'Ark1'!R657</f>
        <v>54</v>
      </c>
      <c r="AC222" s="159">
        <f>+'Ark1'!U657</f>
        <v>22.505555555555556</v>
      </c>
      <c r="AD222" s="54">
        <f>+'Ark1'!T657</f>
        <v>2.8518518518518512</v>
      </c>
      <c r="AE222" s="54">
        <f>+'Ark1'!W657</f>
        <v>0</v>
      </c>
    </row>
    <row r="223" spans="24:31">
      <c r="X223" s="52">
        <f>+'Ark1'!C658</f>
        <v>2010</v>
      </c>
      <c r="Y223" s="52">
        <f>+'Ark1'!L658</f>
        <v>3</v>
      </c>
      <c r="Z223" s="53" t="s">
        <v>30</v>
      </c>
      <c r="AA223" s="52">
        <f>+'Ark1'!Q658</f>
        <v>88</v>
      </c>
      <c r="AB223" s="52">
        <f>+'Ark1'!R658</f>
        <v>115</v>
      </c>
      <c r="AC223" s="159">
        <f>+'Ark1'!U658</f>
        <v>22.804347826086957</v>
      </c>
      <c r="AD223" s="54">
        <f>+'Ark1'!T658</f>
        <v>3.6434782608695646</v>
      </c>
      <c r="AE223" s="54">
        <f>+'Ark1'!W658</f>
        <v>0.86956521739130432</v>
      </c>
    </row>
    <row r="224" spans="24:31">
      <c r="X224" s="52">
        <f>+'Ark1'!C659</f>
        <v>2010</v>
      </c>
      <c r="Y224" s="52">
        <f>+'Ark1'!L659</f>
        <v>4</v>
      </c>
      <c r="Z224" s="53" t="s">
        <v>31</v>
      </c>
      <c r="AA224" s="52">
        <f>+'Ark1'!Q659</f>
        <v>184</v>
      </c>
      <c r="AB224" s="52">
        <f>+'Ark1'!R659</f>
        <v>224</v>
      </c>
      <c r="AC224" s="159">
        <f>+'Ark1'!U659</f>
        <v>23.98258928571428</v>
      </c>
      <c r="AD224" s="54">
        <f>+'Ark1'!T659</f>
        <v>4.3928571428571441</v>
      </c>
      <c r="AE224" s="54">
        <f>+'Ark1'!W659</f>
        <v>2.2321428571428577</v>
      </c>
    </row>
    <row r="225" spans="24:31">
      <c r="X225" s="52">
        <f>+'Ark1'!C660</f>
        <v>2010</v>
      </c>
      <c r="Y225" s="52">
        <f>+'Ark1'!L660</f>
        <v>5</v>
      </c>
      <c r="Z225" s="53" t="s">
        <v>401</v>
      </c>
      <c r="AA225" s="52">
        <f>+'Ark1'!Q660</f>
        <v>454</v>
      </c>
      <c r="AB225" s="52">
        <f>+'Ark1'!R660</f>
        <v>549</v>
      </c>
      <c r="AC225" s="159">
        <f>+'Ark1'!U660</f>
        <v>27.095264116575621</v>
      </c>
      <c r="AD225" s="54">
        <f>+'Ark1'!T660</f>
        <v>5.0437158469945356</v>
      </c>
      <c r="AE225" s="54">
        <f>+'Ark1'!W660</f>
        <v>1.2750455373406191</v>
      </c>
    </row>
    <row r="226" spans="24:31">
      <c r="X226" s="52">
        <f>+'Ark1'!C661</f>
        <v>2010</v>
      </c>
      <c r="Y226" s="52">
        <f>+'Ark1'!L661</f>
        <v>6</v>
      </c>
      <c r="Z226" s="53" t="s">
        <v>32</v>
      </c>
      <c r="AA226" s="52">
        <f>+'Ark1'!Q661</f>
        <v>583</v>
      </c>
      <c r="AB226" s="52">
        <f>+'Ark1'!R661</f>
        <v>662</v>
      </c>
      <c r="AC226" s="159">
        <f>+'Ark1'!U661</f>
        <v>30.001359516616319</v>
      </c>
      <c r="AD226" s="54">
        <f>+'Ark1'!T661</f>
        <v>5.7764350453172222</v>
      </c>
      <c r="AE226" s="54">
        <f>+'Ark1'!W661</f>
        <v>5.1359516616314203</v>
      </c>
    </row>
    <row r="227" spans="24:31">
      <c r="X227" s="52">
        <f>+'Ark1'!C662</f>
        <v>2010</v>
      </c>
      <c r="Y227" s="52">
        <f>+'Ark1'!L662</f>
        <v>7</v>
      </c>
      <c r="Z227" s="53" t="s">
        <v>33</v>
      </c>
      <c r="AA227" s="52">
        <f>+'Ark1'!Q662</f>
        <v>820</v>
      </c>
      <c r="AB227" s="52">
        <f>+'Ark1'!R662</f>
        <v>942</v>
      </c>
      <c r="AC227" s="159">
        <f>+'Ark1'!U662</f>
        <v>34.40169851380039</v>
      </c>
      <c r="AD227" s="54">
        <f>+'Ark1'!T662</f>
        <v>6.3864118895966016</v>
      </c>
      <c r="AE227" s="54">
        <f>+'Ark1'!W662</f>
        <v>12.208067940552016</v>
      </c>
    </row>
    <row r="228" spans="24:31">
      <c r="X228" s="52">
        <f>+'Ark1'!C663</f>
        <v>2010</v>
      </c>
      <c r="Y228" s="52">
        <f>+'Ark1'!L663</f>
        <v>8</v>
      </c>
      <c r="Z228" s="53" t="s">
        <v>34</v>
      </c>
      <c r="AA228" s="52">
        <f>+'Ark1'!Q663</f>
        <v>1395</v>
      </c>
      <c r="AB228" s="52">
        <f>+'Ark1'!R663</f>
        <v>1614</v>
      </c>
      <c r="AC228" s="159">
        <f>+'Ark1'!U663</f>
        <v>38.968525402726129</v>
      </c>
      <c r="AD228" s="54">
        <f>+'Ark1'!T663</f>
        <v>7.0322180916976444</v>
      </c>
      <c r="AE228" s="54">
        <f>+'Ark1'!W663</f>
        <v>19.640644361833953</v>
      </c>
    </row>
    <row r="229" spans="24:31">
      <c r="X229" s="52">
        <f>+'Ark1'!C664</f>
        <v>2010</v>
      </c>
      <c r="Y229" s="52">
        <f>+'Ark1'!L664</f>
        <v>9</v>
      </c>
      <c r="Z229" s="53" t="s">
        <v>35</v>
      </c>
      <c r="AA229" s="52">
        <f>+'Ark1'!Q664</f>
        <v>1330</v>
      </c>
      <c r="AB229" s="52">
        <f>+'Ark1'!R664</f>
        <v>1535</v>
      </c>
      <c r="AC229" s="159">
        <f>+'Ark1'!U664</f>
        <v>45.359869706840435</v>
      </c>
      <c r="AD229" s="54">
        <f>+'Ark1'!T664</f>
        <v>7.6410423452768708</v>
      </c>
      <c r="AE229" s="54">
        <f>+'Ark1'!W664</f>
        <v>29.381107491856682</v>
      </c>
    </row>
    <row r="230" spans="24:31">
      <c r="X230" s="52">
        <f>+'Ark1'!C665</f>
        <v>2010</v>
      </c>
      <c r="Y230" s="52">
        <f>+'Ark1'!L665</f>
        <v>10</v>
      </c>
      <c r="Z230" s="53" t="s">
        <v>36</v>
      </c>
      <c r="AA230" s="52">
        <f>+'Ark1'!Q665</f>
        <v>743</v>
      </c>
      <c r="AB230" s="52">
        <f>+'Ark1'!R665</f>
        <v>816</v>
      </c>
      <c r="AC230" s="159">
        <f>+'Ark1'!U665</f>
        <v>48.336397058823593</v>
      </c>
      <c r="AD230" s="54">
        <f>+'Ark1'!T665</f>
        <v>7.8504901960784306</v>
      </c>
      <c r="AE230" s="54">
        <f>+'Ark1'!W665</f>
        <v>33.21078431372549</v>
      </c>
    </row>
    <row r="231" spans="24:31">
      <c r="X231" s="52">
        <f>+'Ark1'!C666</f>
        <v>2010</v>
      </c>
      <c r="Y231" s="52">
        <f>+'Ark1'!L666</f>
        <v>11</v>
      </c>
      <c r="Z231" s="53" t="s">
        <v>37</v>
      </c>
      <c r="AA231" s="52">
        <f>+'Ark1'!Q666</f>
        <v>712</v>
      </c>
      <c r="AB231" s="52">
        <f>+'Ark1'!R666</f>
        <v>814</v>
      </c>
      <c r="AC231" s="159">
        <f>+'Ark1'!U666</f>
        <v>51.855405405405406</v>
      </c>
      <c r="AD231" s="54">
        <f>+'Ark1'!T666</f>
        <v>8.2100737100737096</v>
      </c>
      <c r="AE231" s="54">
        <f>+'Ark1'!W666</f>
        <v>41.277641277641287</v>
      </c>
    </row>
    <row r="232" spans="24:31">
      <c r="X232" s="52">
        <f>+'Ark1'!C667</f>
        <v>2010</v>
      </c>
      <c r="Y232" s="52">
        <f>+'Ark1'!L667</f>
        <v>12</v>
      </c>
      <c r="Z232" s="53" t="s">
        <v>38</v>
      </c>
      <c r="AA232" s="52">
        <f>+'Ark1'!Q667</f>
        <v>377</v>
      </c>
      <c r="AB232" s="52">
        <f>+'Ark1'!R667</f>
        <v>398</v>
      </c>
      <c r="AC232" s="159">
        <f>+'Ark1'!U667</f>
        <v>54.082412060301444</v>
      </c>
      <c r="AD232" s="54">
        <f>+'Ark1'!T667</f>
        <v>8.359296482412061</v>
      </c>
      <c r="AE232" s="54">
        <f>+'Ark1'!W667</f>
        <v>43.21608040201005</v>
      </c>
    </row>
    <row r="233" spans="24:31">
      <c r="X233" s="52">
        <f>+'Ark1'!C668</f>
        <v>2010</v>
      </c>
      <c r="Y233" s="52">
        <f>+'Ark1'!L668</f>
        <v>13</v>
      </c>
      <c r="Z233" s="53" t="s">
        <v>39</v>
      </c>
      <c r="AA233" s="52">
        <f>+'Ark1'!Q668</f>
        <v>181</v>
      </c>
      <c r="AB233" s="52">
        <f>+'Ark1'!R668</f>
        <v>187</v>
      </c>
      <c r="AC233" s="159">
        <f>+'Ark1'!U668</f>
        <v>56.49090909090912</v>
      </c>
      <c r="AD233" s="54">
        <f>+'Ark1'!T668</f>
        <v>8.3850267379679142</v>
      </c>
      <c r="AE233" s="54">
        <f>+'Ark1'!W668</f>
        <v>44.385026737967905</v>
      </c>
    </row>
    <row r="234" spans="24:31">
      <c r="X234" s="52">
        <f>+'Ark1'!C669</f>
        <v>2010</v>
      </c>
      <c r="Y234" s="52">
        <f>+'Ark1'!L669</f>
        <v>14</v>
      </c>
      <c r="Z234" s="53" t="s">
        <v>402</v>
      </c>
      <c r="AA234" s="52">
        <f>+'Ark1'!Q669</f>
        <v>117</v>
      </c>
      <c r="AB234" s="52">
        <f>+'Ark1'!R669</f>
        <v>119</v>
      </c>
      <c r="AC234" s="159">
        <f>+'Ark1'!U669</f>
        <v>57.446218487394958</v>
      </c>
      <c r="AD234" s="54">
        <f>+'Ark1'!T669</f>
        <v>8.53781512605042</v>
      </c>
      <c r="AE234" s="54">
        <f>+'Ark1'!W669</f>
        <v>48.739495798319318</v>
      </c>
    </row>
    <row r="235" spans="24:31">
      <c r="X235" s="52">
        <f>+'Ark1'!C670</f>
        <v>2010</v>
      </c>
      <c r="Y235" s="52">
        <f>+'Ark1'!L670</f>
        <v>15</v>
      </c>
      <c r="Z235" s="53" t="s">
        <v>40</v>
      </c>
      <c r="AA235" s="52">
        <f>+'Ark1'!Q670</f>
        <v>25</v>
      </c>
      <c r="AB235" s="52">
        <f>+'Ark1'!R670</f>
        <v>24</v>
      </c>
      <c r="AC235" s="159">
        <f>+'Ark1'!U670</f>
        <v>61.35</v>
      </c>
      <c r="AD235" s="54">
        <f>+'Ark1'!T670</f>
        <v>8.75</v>
      </c>
      <c r="AE235" s="54">
        <f>+'Ark1'!W670</f>
        <v>54.16666666666665</v>
      </c>
    </row>
    <row r="236" spans="24:31">
      <c r="X236">
        <f>+'Ark1'!C671</f>
        <v>2009</v>
      </c>
      <c r="Y236">
        <f>+'Ark1'!L671</f>
        <v>1</v>
      </c>
      <c r="Z236" s="3" t="s">
        <v>28</v>
      </c>
      <c r="AA236">
        <f>+'Ark1'!Q671</f>
        <v>10</v>
      </c>
      <c r="AB236">
        <f>+'Ark1'!R671</f>
        <v>19</v>
      </c>
      <c r="AC236" s="93">
        <f>+'Ark1'!U671</f>
        <v>16.173684210526321</v>
      </c>
      <c r="AD236" s="1">
        <f>+'Ark1'!T671</f>
        <v>2.1052631578947363</v>
      </c>
      <c r="AE236" s="1">
        <f>+'Ark1'!W671</f>
        <v>0</v>
      </c>
    </row>
    <row r="237" spans="24:31">
      <c r="X237">
        <f>+'Ark1'!C672</f>
        <v>2009</v>
      </c>
      <c r="Y237">
        <f>+'Ark1'!L672</f>
        <v>2</v>
      </c>
      <c r="Z237" s="3" t="s">
        <v>29</v>
      </c>
      <c r="AA237">
        <f>+'Ark1'!Q672</f>
        <v>31</v>
      </c>
      <c r="AB237">
        <f>+'Ark1'!R672</f>
        <v>39</v>
      </c>
      <c r="AC237" s="93">
        <f>+'Ark1'!U672</f>
        <v>23.338461538461544</v>
      </c>
      <c r="AD237" s="1">
        <f>+'Ark1'!T672</f>
        <v>3.4102564102564097</v>
      </c>
      <c r="AE237" s="1">
        <f>+'Ark1'!W672</f>
        <v>0</v>
      </c>
    </row>
    <row r="238" spans="24:31">
      <c r="X238">
        <f>+'Ark1'!C673</f>
        <v>2009</v>
      </c>
      <c r="Y238">
        <f>+'Ark1'!L673</f>
        <v>3</v>
      </c>
      <c r="Z238" s="3" t="s">
        <v>30</v>
      </c>
      <c r="AA238">
        <f>+'Ark1'!Q673</f>
        <v>74</v>
      </c>
      <c r="AB238">
        <f>+'Ark1'!R673</f>
        <v>86</v>
      </c>
      <c r="AC238" s="93">
        <f>+'Ark1'!U673</f>
        <v>22.431395348837224</v>
      </c>
      <c r="AD238" s="1">
        <f>+'Ark1'!T673</f>
        <v>3.8372093023255824</v>
      </c>
      <c r="AE238" s="1">
        <f>+'Ark1'!W673</f>
        <v>0</v>
      </c>
    </row>
    <row r="239" spans="24:31">
      <c r="X239">
        <f>+'Ark1'!C674</f>
        <v>2009</v>
      </c>
      <c r="Y239">
        <f>+'Ark1'!L674</f>
        <v>4</v>
      </c>
      <c r="Z239" s="3" t="s">
        <v>31</v>
      </c>
      <c r="AA239">
        <f>+'Ark1'!Q674</f>
        <v>182</v>
      </c>
      <c r="AB239">
        <f>+'Ark1'!R674</f>
        <v>219</v>
      </c>
      <c r="AC239" s="93">
        <f>+'Ark1'!U674</f>
        <v>26.139726027397259</v>
      </c>
      <c r="AD239" s="1">
        <f>+'Ark1'!T674</f>
        <v>4.762557077625571</v>
      </c>
      <c r="AE239" s="1">
        <f>+'Ark1'!W674</f>
        <v>0.91324200913242015</v>
      </c>
    </row>
    <row r="240" spans="24:31">
      <c r="X240">
        <f>+'Ark1'!C675</f>
        <v>2009</v>
      </c>
      <c r="Y240">
        <f>+'Ark1'!L675</f>
        <v>5</v>
      </c>
      <c r="Z240" s="3" t="s">
        <v>401</v>
      </c>
      <c r="AA240">
        <f>+'Ark1'!Q675</f>
        <v>390</v>
      </c>
      <c r="AB240">
        <f>+'Ark1'!R675</f>
        <v>446</v>
      </c>
      <c r="AC240" s="93">
        <f>+'Ark1'!U675</f>
        <v>28.548430493273553</v>
      </c>
      <c r="AD240" s="1">
        <f>+'Ark1'!T675</f>
        <v>5.3004484304932706</v>
      </c>
      <c r="AE240" s="1">
        <f>+'Ark1'!W675</f>
        <v>4.7085201793721971</v>
      </c>
    </row>
    <row r="241" spans="24:31">
      <c r="X241">
        <f>+'Ark1'!C676</f>
        <v>2009</v>
      </c>
      <c r="Y241">
        <f>+'Ark1'!L676</f>
        <v>6</v>
      </c>
      <c r="Z241" s="3" t="s">
        <v>32</v>
      </c>
      <c r="AA241">
        <f>+'Ark1'!Q676</f>
        <v>567</v>
      </c>
      <c r="AB241">
        <f>+'Ark1'!R676</f>
        <v>636</v>
      </c>
      <c r="AC241" s="93">
        <f>+'Ark1'!U676</f>
        <v>31.545911949685557</v>
      </c>
      <c r="AD241" s="1">
        <f>+'Ark1'!T676</f>
        <v>5.9968553459119489</v>
      </c>
      <c r="AE241" s="1">
        <f>+'Ark1'!W676</f>
        <v>8.6477987421383649</v>
      </c>
    </row>
    <row r="242" spans="24:31">
      <c r="X242">
        <f>+'Ark1'!C677</f>
        <v>2009</v>
      </c>
      <c r="Y242">
        <f>+'Ark1'!L677</f>
        <v>7</v>
      </c>
      <c r="Z242" s="3" t="s">
        <v>33</v>
      </c>
      <c r="AA242">
        <f>+'Ark1'!Q677</f>
        <v>745</v>
      </c>
      <c r="AB242">
        <f>+'Ark1'!R677</f>
        <v>887</v>
      </c>
      <c r="AC242" s="93">
        <f>+'Ark1'!U677</f>
        <v>35.466516347237814</v>
      </c>
      <c r="AD242" s="1">
        <f>+'Ark1'!T677</f>
        <v>6.6313416009019148</v>
      </c>
      <c r="AE242" s="1">
        <f>+'Ark1'!W677</f>
        <v>13.979706877113868</v>
      </c>
    </row>
    <row r="243" spans="24:31">
      <c r="X243">
        <f>+'Ark1'!C678</f>
        <v>2009</v>
      </c>
      <c r="Y243">
        <f>+'Ark1'!L678</f>
        <v>8</v>
      </c>
      <c r="Z243" s="3" t="s">
        <v>34</v>
      </c>
      <c r="AA243">
        <f>+'Ark1'!Q678</f>
        <v>1228</v>
      </c>
      <c r="AB243">
        <f>+'Ark1'!R678</f>
        <v>1477</v>
      </c>
      <c r="AC243" s="93">
        <f>+'Ark1'!U678</f>
        <v>40.168720379146912</v>
      </c>
      <c r="AD243" s="1">
        <f>+'Ark1'!T678</f>
        <v>7.4224779959377107</v>
      </c>
      <c r="AE243" s="1">
        <f>+'Ark1'!W678</f>
        <v>25.32159783344617</v>
      </c>
    </row>
    <row r="244" spans="24:31">
      <c r="X244">
        <f>+'Ark1'!C679</f>
        <v>2009</v>
      </c>
      <c r="Y244">
        <f>+'Ark1'!L679</f>
        <v>9</v>
      </c>
      <c r="Z244" s="3" t="s">
        <v>35</v>
      </c>
      <c r="AA244">
        <f>+'Ark1'!Q679</f>
        <v>1188</v>
      </c>
      <c r="AB244">
        <f>+'Ark1'!R679</f>
        <v>1431</v>
      </c>
      <c r="AC244" s="93">
        <f>+'Ark1'!U679</f>
        <v>45.012858141160009</v>
      </c>
      <c r="AD244" s="1">
        <f>+'Ark1'!T679</f>
        <v>7.9203354297693922</v>
      </c>
      <c r="AE244" s="1">
        <f>+'Ark1'!W679</f>
        <v>35.569531795946887</v>
      </c>
    </row>
    <row r="245" spans="24:31">
      <c r="X245">
        <f>+'Ark1'!C680</f>
        <v>2009</v>
      </c>
      <c r="Y245">
        <f>+'Ark1'!L680</f>
        <v>10</v>
      </c>
      <c r="Z245" s="3" t="s">
        <v>36</v>
      </c>
      <c r="AA245">
        <f>+'Ark1'!Q680</f>
        <v>674</v>
      </c>
      <c r="AB245">
        <f>+'Ark1'!R680</f>
        <v>748</v>
      </c>
      <c r="AC245" s="93">
        <f>+'Ark1'!U680</f>
        <v>49.479144385026736</v>
      </c>
      <c r="AD245" s="1">
        <f>+'Ark1'!T680</f>
        <v>8.5454545454545432</v>
      </c>
      <c r="AE245" s="1">
        <f>+'Ark1'!W680</f>
        <v>49.064171122994651</v>
      </c>
    </row>
    <row r="246" spans="24:31">
      <c r="X246">
        <f>+'Ark1'!C681</f>
        <v>2009</v>
      </c>
      <c r="Y246">
        <f>+'Ark1'!L681</f>
        <v>11</v>
      </c>
      <c r="Z246" s="3" t="s">
        <v>37</v>
      </c>
      <c r="AA246">
        <f>+'Ark1'!Q681</f>
        <v>768</v>
      </c>
      <c r="AB246">
        <f>+'Ark1'!R681</f>
        <v>885</v>
      </c>
      <c r="AC246" s="93">
        <f>+'Ark1'!U681</f>
        <v>51.604519774011315</v>
      </c>
      <c r="AD246" s="1">
        <f>+'Ark1'!T681</f>
        <v>8.8011299435028256</v>
      </c>
      <c r="AE246" s="1">
        <f>+'Ark1'!W681</f>
        <v>53.559322033898312</v>
      </c>
    </row>
    <row r="247" spans="24:31">
      <c r="X247">
        <f>+'Ark1'!C682</f>
        <v>2009</v>
      </c>
      <c r="Y247">
        <f>+'Ark1'!L682</f>
        <v>12</v>
      </c>
      <c r="Z247" s="3" t="s">
        <v>38</v>
      </c>
      <c r="AA247">
        <f>+'Ark1'!Q682</f>
        <v>459</v>
      </c>
      <c r="AB247">
        <f>+'Ark1'!R682</f>
        <v>513</v>
      </c>
      <c r="AC247" s="93">
        <f>+'Ark1'!U682</f>
        <v>54.163547758284594</v>
      </c>
      <c r="AD247" s="1">
        <f>+'Ark1'!T682</f>
        <v>8.7426900584795302</v>
      </c>
      <c r="AE247" s="1">
        <f>+'Ark1'!W682</f>
        <v>48.927875243664701</v>
      </c>
    </row>
    <row r="248" spans="24:31">
      <c r="X248">
        <f>+'Ark1'!C683</f>
        <v>2009</v>
      </c>
      <c r="Y248">
        <f>+'Ark1'!L683</f>
        <v>13</v>
      </c>
      <c r="Z248" s="3" t="s">
        <v>39</v>
      </c>
      <c r="AA248">
        <f>+'Ark1'!Q683</f>
        <v>174</v>
      </c>
      <c r="AB248">
        <f>+'Ark1'!R683</f>
        <v>200</v>
      </c>
      <c r="AC248" s="93">
        <f>+'Ark1'!U683</f>
        <v>55.59899999999999</v>
      </c>
      <c r="AD248" s="1">
        <f>+'Ark1'!T683</f>
        <v>8.6449999999999978</v>
      </c>
      <c r="AE248" s="1">
        <f>+'Ark1'!W683</f>
        <v>48</v>
      </c>
    </row>
    <row r="249" spans="24:31">
      <c r="X249">
        <f>+'Ark1'!C684</f>
        <v>2009</v>
      </c>
      <c r="Y249">
        <f>+'Ark1'!L684</f>
        <v>14</v>
      </c>
      <c r="Z249" s="3" t="s">
        <v>402</v>
      </c>
      <c r="AA249">
        <f>+'Ark1'!Q684</f>
        <v>147</v>
      </c>
      <c r="AB249">
        <f>+'Ark1'!R684</f>
        <v>167</v>
      </c>
      <c r="AC249" s="93">
        <f>+'Ark1'!U684</f>
        <v>57.804790419161677</v>
      </c>
      <c r="AD249" s="1">
        <f>+'Ark1'!T684</f>
        <v>8.9041916167664681</v>
      </c>
      <c r="AE249" s="1">
        <f>+'Ark1'!W684</f>
        <v>52.694610778443113</v>
      </c>
    </row>
    <row r="250" spans="24:31">
      <c r="X250">
        <f>+'Ark1'!C685</f>
        <v>2009</v>
      </c>
      <c r="Y250">
        <f>+'Ark1'!L685</f>
        <v>15</v>
      </c>
      <c r="Z250" s="3" t="s">
        <v>40</v>
      </c>
      <c r="AA250">
        <f>+'Ark1'!Q685</f>
        <v>38</v>
      </c>
      <c r="AB250">
        <f>+'Ark1'!R685</f>
        <v>42</v>
      </c>
      <c r="AC250" s="93">
        <f>+'Ark1'!U685</f>
        <v>62.961904761904741</v>
      </c>
      <c r="AD250" s="1">
        <f>+'Ark1'!T685</f>
        <v>9.0476190476190439</v>
      </c>
      <c r="AE250" s="1">
        <f>+'Ark1'!W685</f>
        <v>54.761904761904759</v>
      </c>
    </row>
    <row r="251" spans="24:31">
      <c r="X251" s="52">
        <f>+'Ark1'!C686</f>
        <v>2008</v>
      </c>
      <c r="Y251" s="52">
        <f>+'Ark1'!L686</f>
        <v>1</v>
      </c>
      <c r="Z251" s="53" t="s">
        <v>28</v>
      </c>
      <c r="AA251" s="52">
        <f>+'Ark1'!Q686</f>
        <v>12</v>
      </c>
      <c r="AB251" s="52">
        <f>+'Ark1'!R686</f>
        <v>14</v>
      </c>
      <c r="AC251" s="159">
        <f>+'Ark1'!U686</f>
        <v>22.400000000000006</v>
      </c>
      <c r="AD251" s="54">
        <f>+'Ark1'!T686</f>
        <v>2.2142857142857153</v>
      </c>
      <c r="AE251" s="54">
        <f>+'Ark1'!W686</f>
        <v>0</v>
      </c>
    </row>
    <row r="252" spans="24:31">
      <c r="X252" s="52">
        <f>+'Ark1'!C687</f>
        <v>2008</v>
      </c>
      <c r="Y252" s="52">
        <f>+'Ark1'!L687</f>
        <v>2</v>
      </c>
      <c r="Z252" s="53" t="s">
        <v>29</v>
      </c>
      <c r="AA252" s="52">
        <f>+'Ark1'!Q687</f>
        <v>54</v>
      </c>
      <c r="AB252" s="52">
        <f>+'Ark1'!R687</f>
        <v>64</v>
      </c>
      <c r="AC252" s="159">
        <f>+'Ark1'!U687</f>
        <v>22.735937499999995</v>
      </c>
      <c r="AD252" s="54">
        <f>+'Ark1'!T687</f>
        <v>2.96875</v>
      </c>
      <c r="AE252" s="54">
        <f>+'Ark1'!W687</f>
        <v>0</v>
      </c>
    </row>
    <row r="253" spans="24:31">
      <c r="X253" s="52">
        <f>+'Ark1'!C688</f>
        <v>2008</v>
      </c>
      <c r="Y253" s="52">
        <f>+'Ark1'!L688</f>
        <v>3</v>
      </c>
      <c r="Z253" s="53" t="s">
        <v>30</v>
      </c>
      <c r="AA253" s="52">
        <f>+'Ark1'!Q688</f>
        <v>114</v>
      </c>
      <c r="AB253" s="52">
        <f>+'Ark1'!R688</f>
        <v>122</v>
      </c>
      <c r="AC253" s="159">
        <f>+'Ark1'!U688</f>
        <v>24.527868852459015</v>
      </c>
      <c r="AD253" s="54">
        <f>+'Ark1'!T688</f>
        <v>3.6065573770491799</v>
      </c>
      <c r="AE253" s="54">
        <f>+'Ark1'!W688</f>
        <v>-0.81967213114754112</v>
      </c>
    </row>
    <row r="254" spans="24:31">
      <c r="X254" s="52">
        <f>+'Ark1'!C689</f>
        <v>2008</v>
      </c>
      <c r="Y254" s="52">
        <f>+'Ark1'!L689</f>
        <v>4</v>
      </c>
      <c r="Z254" s="53" t="s">
        <v>31</v>
      </c>
      <c r="AA254" s="52">
        <f>+'Ark1'!Q689</f>
        <v>279</v>
      </c>
      <c r="AB254" s="52">
        <f>+'Ark1'!R689</f>
        <v>308</v>
      </c>
      <c r="AC254" s="159">
        <f>+'Ark1'!U689</f>
        <v>26.75422077922078</v>
      </c>
      <c r="AD254" s="54">
        <f>+'Ark1'!T689</f>
        <v>4.5519480519480515</v>
      </c>
      <c r="AE254" s="54">
        <f>+'Ark1'!W689</f>
        <v>0.32467532467532462</v>
      </c>
    </row>
    <row r="255" spans="24:31">
      <c r="X255" s="52">
        <f>+'Ark1'!C690</f>
        <v>2008</v>
      </c>
      <c r="Y255" s="52">
        <f>+'Ark1'!L690</f>
        <v>5</v>
      </c>
      <c r="Z255" s="53" t="s">
        <v>401</v>
      </c>
      <c r="AA255" s="52">
        <f>+'Ark1'!Q690</f>
        <v>586</v>
      </c>
      <c r="AB255" s="52">
        <f>+'Ark1'!R690</f>
        <v>696</v>
      </c>
      <c r="AC255" s="159">
        <f>+'Ark1'!U690</f>
        <v>29.535057471264377</v>
      </c>
      <c r="AD255" s="54">
        <f>+'Ark1'!T690</f>
        <v>5.4827586206896557</v>
      </c>
      <c r="AE255" s="54">
        <f>+'Ark1'!W690</f>
        <v>4.4540229885057459</v>
      </c>
    </row>
    <row r="256" spans="24:31">
      <c r="X256" s="52">
        <f>+'Ark1'!C691</f>
        <v>2008</v>
      </c>
      <c r="Y256" s="52">
        <f>+'Ark1'!L691</f>
        <v>6</v>
      </c>
      <c r="Z256" s="53" t="s">
        <v>32</v>
      </c>
      <c r="AA256" s="52">
        <f>+'Ark1'!Q691</f>
        <v>719</v>
      </c>
      <c r="AB256" s="52">
        <f>+'Ark1'!R691</f>
        <v>811</v>
      </c>
      <c r="AC256" s="159">
        <f>+'Ark1'!U691</f>
        <v>32.633415536374827</v>
      </c>
      <c r="AD256" s="54">
        <f>+'Ark1'!T691</f>
        <v>6.3045622688039451</v>
      </c>
      <c r="AE256" s="54">
        <f>+'Ark1'!W691</f>
        <v>10.850801479654749</v>
      </c>
    </row>
    <row r="257" spans="24:31">
      <c r="X257" s="52">
        <f>+'Ark1'!C692</f>
        <v>2008</v>
      </c>
      <c r="Y257" s="52">
        <f>+'Ark1'!L692</f>
        <v>7</v>
      </c>
      <c r="Z257" s="53" t="s">
        <v>33</v>
      </c>
      <c r="AA257" s="52">
        <f>+'Ark1'!Q692</f>
        <v>901</v>
      </c>
      <c r="AB257" s="52">
        <f>+'Ark1'!R692</f>
        <v>1005</v>
      </c>
      <c r="AC257" s="159">
        <f>+'Ark1'!U692</f>
        <v>36.977014925373112</v>
      </c>
      <c r="AD257" s="54">
        <f>+'Ark1'!T692</f>
        <v>6.8189054726368177</v>
      </c>
      <c r="AE257" s="54">
        <f>+'Ark1'!W692</f>
        <v>15.223880597014924</v>
      </c>
    </row>
    <row r="258" spans="24:31">
      <c r="X258" s="52">
        <f>+'Ark1'!C693</f>
        <v>2008</v>
      </c>
      <c r="Y258" s="52">
        <f>+'Ark1'!L693</f>
        <v>8</v>
      </c>
      <c r="Z258" s="53" t="s">
        <v>34</v>
      </c>
      <c r="AA258" s="52">
        <f>+'Ark1'!Q693</f>
        <v>1432</v>
      </c>
      <c r="AB258" s="52">
        <f>+'Ark1'!R693</f>
        <v>1668</v>
      </c>
      <c r="AC258" s="159">
        <f>+'Ark1'!U693</f>
        <v>41.403657074340579</v>
      </c>
      <c r="AD258" s="54">
        <f>+'Ark1'!T693</f>
        <v>7.6276978417266177</v>
      </c>
      <c r="AE258" s="54">
        <f>+'Ark1'!W693</f>
        <v>29.196642685851319</v>
      </c>
    </row>
    <row r="259" spans="24:31">
      <c r="X259" s="52">
        <f>+'Ark1'!C694</f>
        <v>2008</v>
      </c>
      <c r="Y259" s="52">
        <f>+'Ark1'!L694</f>
        <v>9</v>
      </c>
      <c r="Z259" s="53" t="s">
        <v>35</v>
      </c>
      <c r="AA259" s="52">
        <f>+'Ark1'!Q694</f>
        <v>1248</v>
      </c>
      <c r="AB259" s="52">
        <f>+'Ark1'!R694</f>
        <v>1431</v>
      </c>
      <c r="AC259" s="159">
        <f>+'Ark1'!U694</f>
        <v>45.76953179594684</v>
      </c>
      <c r="AD259" s="54">
        <f>+'Ark1'!T694</f>
        <v>8.1194968553459148</v>
      </c>
      <c r="AE259" s="54">
        <f>+'Ark1'!W694</f>
        <v>38.294898672257155</v>
      </c>
    </row>
    <row r="260" spans="24:31">
      <c r="X260" s="52">
        <f>+'Ark1'!C695</f>
        <v>2008</v>
      </c>
      <c r="Y260" s="52">
        <f>+'Ark1'!L695</f>
        <v>10</v>
      </c>
      <c r="Z260" s="53" t="s">
        <v>36</v>
      </c>
      <c r="AA260" s="52">
        <f>+'Ark1'!Q695</f>
        <v>540</v>
      </c>
      <c r="AB260" s="52">
        <f>+'Ark1'!R695</f>
        <v>588</v>
      </c>
      <c r="AC260" s="159">
        <f>+'Ark1'!U695</f>
        <v>48.470578231292571</v>
      </c>
      <c r="AD260" s="54">
        <f>+'Ark1'!T695</f>
        <v>8.5170068027210863</v>
      </c>
      <c r="AE260" s="54">
        <f>+'Ark1'!W695</f>
        <v>45.408163265306122</v>
      </c>
    </row>
    <row r="261" spans="24:31">
      <c r="X261" s="52">
        <f>+'Ark1'!C696</f>
        <v>2008</v>
      </c>
      <c r="Y261" s="52">
        <f>+'Ark1'!L696</f>
        <v>11</v>
      </c>
      <c r="Z261" s="53" t="s">
        <v>37</v>
      </c>
      <c r="AA261" s="52">
        <f>+'Ark1'!Q696</f>
        <v>687</v>
      </c>
      <c r="AB261" s="52">
        <f>+'Ark1'!R696</f>
        <v>790</v>
      </c>
      <c r="AC261" s="159">
        <f>+'Ark1'!U696</f>
        <v>51.441772151898689</v>
      </c>
      <c r="AD261" s="54">
        <f>+'Ark1'!T696</f>
        <v>8.8278481012658219</v>
      </c>
      <c r="AE261" s="54">
        <f>+'Ark1'!W696</f>
        <v>49.493670886075954</v>
      </c>
    </row>
    <row r="262" spans="24:31">
      <c r="X262" s="52">
        <f>+'Ark1'!C697</f>
        <v>2008</v>
      </c>
      <c r="Y262" s="52">
        <f>+'Ark1'!L697</f>
        <v>12</v>
      </c>
      <c r="Z262" s="53" t="s">
        <v>38</v>
      </c>
      <c r="AA262" s="52">
        <f>+'Ark1'!Q697</f>
        <v>334</v>
      </c>
      <c r="AB262" s="52">
        <f>+'Ark1'!R697</f>
        <v>394</v>
      </c>
      <c r="AC262" s="159">
        <f>+'Ark1'!U697</f>
        <v>54.640101522842592</v>
      </c>
      <c r="AD262" s="54">
        <f>+'Ark1'!T697</f>
        <v>9.0634517766497442</v>
      </c>
      <c r="AE262" s="54">
        <f>+'Ark1'!W697</f>
        <v>55.583756345177662</v>
      </c>
    </row>
    <row r="263" spans="24:31">
      <c r="X263" s="52">
        <f>+'Ark1'!C698</f>
        <v>2008</v>
      </c>
      <c r="Y263" s="52">
        <f>+'Ark1'!L698</f>
        <v>13</v>
      </c>
      <c r="Z263" s="53" t="s">
        <v>39</v>
      </c>
      <c r="AA263" s="52">
        <f>+'Ark1'!Q698</f>
        <v>139</v>
      </c>
      <c r="AB263" s="52">
        <f>+'Ark1'!R698</f>
        <v>163</v>
      </c>
      <c r="AC263" s="159">
        <f>+'Ark1'!U698</f>
        <v>55.026380368098145</v>
      </c>
      <c r="AD263" s="54">
        <f>+'Ark1'!T698</f>
        <v>8.6073619631901863</v>
      </c>
      <c r="AE263" s="54">
        <f>+'Ark1'!W698</f>
        <v>46.625766871165638</v>
      </c>
    </row>
    <row r="264" spans="24:31">
      <c r="X264" s="52">
        <f>+'Ark1'!C699</f>
        <v>2008</v>
      </c>
      <c r="Y264" s="52">
        <f>+'Ark1'!L699</f>
        <v>14</v>
      </c>
      <c r="Z264" s="53" t="s">
        <v>402</v>
      </c>
      <c r="AA264" s="52">
        <f>+'Ark1'!Q699</f>
        <v>93</v>
      </c>
      <c r="AB264" s="52">
        <f>+'Ark1'!R699</f>
        <v>111</v>
      </c>
      <c r="AC264" s="159">
        <f>+'Ark1'!U699</f>
        <v>58.491891891891882</v>
      </c>
      <c r="AD264" s="54">
        <f>+'Ark1'!T699</f>
        <v>9.3873873873873883</v>
      </c>
      <c r="AE264" s="54">
        <f>+'Ark1'!W699</f>
        <v>57.657657657657637</v>
      </c>
    </row>
    <row r="265" spans="24:31">
      <c r="X265" s="52">
        <f>+'Ark1'!C700</f>
        <v>2008</v>
      </c>
      <c r="Y265" s="52">
        <f>+'Ark1'!L700</f>
        <v>15</v>
      </c>
      <c r="Z265" s="53" t="s">
        <v>40</v>
      </c>
      <c r="AA265" s="52">
        <f>+'Ark1'!Q700</f>
        <v>37</v>
      </c>
      <c r="AB265" s="52">
        <f>+'Ark1'!R700</f>
        <v>58</v>
      </c>
      <c r="AC265" s="159">
        <f>+'Ark1'!U700</f>
        <v>57.76724137931032</v>
      </c>
      <c r="AD265" s="54">
        <f>+'Ark1'!T700</f>
        <v>8.5344827586206904</v>
      </c>
      <c r="AE265" s="54">
        <f>+'Ark1'!W700</f>
        <v>43.103448275862064</v>
      </c>
    </row>
    <row r="266" spans="24:31">
      <c r="X266">
        <f>+'Ark1'!C701</f>
        <v>2007</v>
      </c>
      <c r="Y266">
        <f>+'Ark1'!L701</f>
        <v>1</v>
      </c>
      <c r="Z266" s="3" t="s">
        <v>28</v>
      </c>
      <c r="AA266">
        <f>+'Ark1'!Q701</f>
        <v>14</v>
      </c>
      <c r="AB266">
        <f>+'Ark1'!R701</f>
        <v>15</v>
      </c>
      <c r="AC266" s="93">
        <f>+'Ark1'!U701</f>
        <v>20.706666666666671</v>
      </c>
      <c r="AD266" s="1">
        <f>+'Ark1'!T701</f>
        <v>1.8666666666666671</v>
      </c>
      <c r="AE266" s="1">
        <f>+'Ark1'!W701</f>
        <v>0</v>
      </c>
    </row>
    <row r="267" spans="24:31">
      <c r="X267">
        <f>+'Ark1'!C702</f>
        <v>2007</v>
      </c>
      <c r="Y267">
        <f>+'Ark1'!L702</f>
        <v>2</v>
      </c>
      <c r="Z267" s="3" t="s">
        <v>29</v>
      </c>
      <c r="AA267">
        <f>+'Ark1'!Q702</f>
        <v>47</v>
      </c>
      <c r="AB267">
        <f>+'Ark1'!R702</f>
        <v>53</v>
      </c>
      <c r="AC267" s="93">
        <f>+'Ark1'!U702</f>
        <v>22.892452830188677</v>
      </c>
      <c r="AD267" s="1">
        <f>+'Ark1'!T702</f>
        <v>3.1132075471698122</v>
      </c>
      <c r="AE267" s="1">
        <f>+'Ark1'!W702</f>
        <v>0</v>
      </c>
    </row>
    <row r="268" spans="24:31">
      <c r="X268">
        <f>+'Ark1'!C703</f>
        <v>2007</v>
      </c>
      <c r="Y268">
        <f>+'Ark1'!L703</f>
        <v>3</v>
      </c>
      <c r="Z268" s="3" t="s">
        <v>30</v>
      </c>
      <c r="AA268">
        <f>+'Ark1'!Q703</f>
        <v>105</v>
      </c>
      <c r="AB268">
        <f>+'Ark1'!R703</f>
        <v>119</v>
      </c>
      <c r="AC268" s="93">
        <f>+'Ark1'!U703</f>
        <v>25.128571428571441</v>
      </c>
      <c r="AD268" s="1">
        <f>+'Ark1'!T703</f>
        <v>3.5882352941176472</v>
      </c>
      <c r="AE268" s="1">
        <f>+'Ark1'!W703</f>
        <v>0</v>
      </c>
    </row>
    <row r="269" spans="24:31">
      <c r="X269">
        <f>+'Ark1'!C704</f>
        <v>2007</v>
      </c>
      <c r="Y269">
        <f>+'Ark1'!L704</f>
        <v>4</v>
      </c>
      <c r="Z269" s="3" t="s">
        <v>31</v>
      </c>
      <c r="AA269">
        <f>+'Ark1'!Q704</f>
        <v>257</v>
      </c>
      <c r="AB269">
        <f>+'Ark1'!R704</f>
        <v>301</v>
      </c>
      <c r="AC269" s="93">
        <f>+'Ark1'!U704</f>
        <v>28.264784053156141</v>
      </c>
      <c r="AD269" s="1">
        <f>+'Ark1'!T704</f>
        <v>4.7308970099667773</v>
      </c>
      <c r="AE269" s="1">
        <f>+'Ark1'!W704</f>
        <v>0.99667774086378746</v>
      </c>
    </row>
    <row r="270" spans="24:31">
      <c r="X270">
        <f>+'Ark1'!C705</f>
        <v>2007</v>
      </c>
      <c r="Y270">
        <f>+'Ark1'!L705</f>
        <v>5</v>
      </c>
      <c r="Z270" s="3" t="s">
        <v>401</v>
      </c>
      <c r="AA270">
        <f>+'Ark1'!Q705</f>
        <v>486</v>
      </c>
      <c r="AB270">
        <f>+'Ark1'!R705</f>
        <v>585</v>
      </c>
      <c r="AC270" s="93">
        <f>+'Ark1'!U705</f>
        <v>30.312649572649569</v>
      </c>
      <c r="AD270" s="1">
        <f>+'Ark1'!T705</f>
        <v>5.6410256410256396</v>
      </c>
      <c r="AE270" s="1">
        <f>+'Ark1'!W705</f>
        <v>5.299145299145299</v>
      </c>
    </row>
    <row r="271" spans="24:31">
      <c r="X271">
        <f>+'Ark1'!C706</f>
        <v>2007</v>
      </c>
      <c r="Y271">
        <f>+'Ark1'!L706</f>
        <v>6</v>
      </c>
      <c r="Z271" s="3" t="s">
        <v>32</v>
      </c>
      <c r="AA271">
        <f>+'Ark1'!Q706</f>
        <v>758</v>
      </c>
      <c r="AB271">
        <f>+'Ark1'!R706</f>
        <v>882</v>
      </c>
      <c r="AC271" s="93">
        <f>+'Ark1'!U706</f>
        <v>34.11609977324261</v>
      </c>
      <c r="AD271" s="1">
        <f>+'Ark1'!T706</f>
        <v>6.4795918367346941</v>
      </c>
      <c r="AE271" s="1">
        <f>+'Ark1'!W706</f>
        <v>13.378684807256239</v>
      </c>
    </row>
    <row r="272" spans="24:31">
      <c r="X272">
        <f>+'Ark1'!C707</f>
        <v>2007</v>
      </c>
      <c r="Y272">
        <f>+'Ark1'!L707</f>
        <v>7</v>
      </c>
      <c r="Z272" s="3" t="s">
        <v>33</v>
      </c>
      <c r="AA272">
        <f>+'Ark1'!Q707</f>
        <v>826</v>
      </c>
      <c r="AB272">
        <f>+'Ark1'!R707</f>
        <v>958</v>
      </c>
      <c r="AC272" s="93">
        <f>+'Ark1'!U707</f>
        <v>37.687369519832963</v>
      </c>
      <c r="AD272" s="1">
        <f>+'Ark1'!T707</f>
        <v>7.1148225469728574</v>
      </c>
      <c r="AE272" s="1">
        <f>+'Ark1'!W707</f>
        <v>22.651356993736957</v>
      </c>
    </row>
    <row r="273" spans="24:31">
      <c r="X273">
        <f>+'Ark1'!C708</f>
        <v>2007</v>
      </c>
      <c r="Y273">
        <f>+'Ark1'!L708</f>
        <v>8</v>
      </c>
      <c r="Z273" s="3" t="s">
        <v>34</v>
      </c>
      <c r="AA273">
        <f>+'Ark1'!Q708</f>
        <v>1359</v>
      </c>
      <c r="AB273">
        <f>+'Ark1'!R708</f>
        <v>1616</v>
      </c>
      <c r="AC273" s="93">
        <f>+'Ark1'!U708</f>
        <v>42.12599009900989</v>
      </c>
      <c r="AD273" s="1">
        <f>+'Ark1'!T708</f>
        <v>7.9356435643564351</v>
      </c>
      <c r="AE273" s="1">
        <f>+'Ark1'!W708</f>
        <v>35.643564356435654</v>
      </c>
    </row>
    <row r="274" spans="24:31">
      <c r="X274">
        <f>+'Ark1'!C709</f>
        <v>2007</v>
      </c>
      <c r="Y274">
        <f>+'Ark1'!L709</f>
        <v>9</v>
      </c>
      <c r="Z274" s="3" t="s">
        <v>35</v>
      </c>
      <c r="AA274">
        <f>+'Ark1'!Q709</f>
        <v>1178</v>
      </c>
      <c r="AB274">
        <f>+'Ark1'!R709</f>
        <v>1373</v>
      </c>
      <c r="AC274" s="93">
        <f>+'Ark1'!U709</f>
        <v>46.604297159504753</v>
      </c>
      <c r="AD274" s="1">
        <f>+'Ark1'!T709</f>
        <v>8.6343772760378741</v>
      </c>
      <c r="AE274" s="1">
        <f>+'Ark1'!W709</f>
        <v>48.434085943190091</v>
      </c>
    </row>
    <row r="275" spans="24:31">
      <c r="X275">
        <f>+'Ark1'!C710</f>
        <v>2007</v>
      </c>
      <c r="Y275">
        <f>+'Ark1'!L710</f>
        <v>10</v>
      </c>
      <c r="Z275" s="3" t="s">
        <v>36</v>
      </c>
      <c r="AA275">
        <f>+'Ark1'!Q710</f>
        <v>527</v>
      </c>
      <c r="AB275">
        <f>+'Ark1'!R710</f>
        <v>601</v>
      </c>
      <c r="AC275" s="93">
        <f>+'Ark1'!U710</f>
        <v>49.978369384359375</v>
      </c>
      <c r="AD275" s="1">
        <f>+'Ark1'!T710</f>
        <v>9.1231281198003291</v>
      </c>
      <c r="AE275" s="1">
        <f>+'Ark1'!W710</f>
        <v>56.405990016638953</v>
      </c>
    </row>
    <row r="276" spans="24:31">
      <c r="X276">
        <f>+'Ark1'!C711</f>
        <v>2007</v>
      </c>
      <c r="Y276">
        <f>+'Ark1'!L711</f>
        <v>11</v>
      </c>
      <c r="Z276" s="3" t="s">
        <v>37</v>
      </c>
      <c r="AA276">
        <f>+'Ark1'!Q711</f>
        <v>665</v>
      </c>
      <c r="AB276">
        <f>+'Ark1'!R711</f>
        <v>764</v>
      </c>
      <c r="AC276" s="93">
        <f>+'Ark1'!U711</f>
        <v>51.978272251308915</v>
      </c>
      <c r="AD276" s="1">
        <f>+'Ark1'!T711</f>
        <v>9.3965968586387483</v>
      </c>
      <c r="AE276" s="1">
        <f>+'Ark1'!W711</f>
        <v>58.900523560209422</v>
      </c>
    </row>
    <row r="277" spans="24:31">
      <c r="X277">
        <f>+'Ark1'!C712</f>
        <v>2007</v>
      </c>
      <c r="Y277">
        <f>+'Ark1'!L712</f>
        <v>12</v>
      </c>
      <c r="Z277" s="3" t="s">
        <v>38</v>
      </c>
      <c r="AA277">
        <f>+'Ark1'!Q712</f>
        <v>320</v>
      </c>
      <c r="AB277">
        <f>+'Ark1'!R712</f>
        <v>372</v>
      </c>
      <c r="AC277" s="93">
        <f>+'Ark1'!U712</f>
        <v>54.585215053763442</v>
      </c>
      <c r="AD277" s="1">
        <f>+'Ark1'!T712</f>
        <v>9.5403225806451601</v>
      </c>
      <c r="AE277" s="1">
        <f>+'Ark1'!W712</f>
        <v>59.408602150537639</v>
      </c>
    </row>
    <row r="278" spans="24:31">
      <c r="X278">
        <f>+'Ark1'!C713</f>
        <v>2007</v>
      </c>
      <c r="Y278">
        <f>+'Ark1'!L713</f>
        <v>13</v>
      </c>
      <c r="Z278" s="3" t="s">
        <v>39</v>
      </c>
      <c r="AA278">
        <f>+'Ark1'!Q713</f>
        <v>123</v>
      </c>
      <c r="AB278">
        <f>+'Ark1'!R713</f>
        <v>138</v>
      </c>
      <c r="AC278" s="93">
        <f>+'Ark1'!U713</f>
        <v>56.737681159420312</v>
      </c>
      <c r="AD278" s="1">
        <f>+'Ark1'!T713</f>
        <v>9.5144927536231876</v>
      </c>
      <c r="AE278" s="1">
        <f>+'Ark1'!W713</f>
        <v>63.768115942028992</v>
      </c>
    </row>
    <row r="279" spans="24:31">
      <c r="X279">
        <f>+'Ark1'!C714</f>
        <v>2007</v>
      </c>
      <c r="Y279">
        <f>+'Ark1'!L714</f>
        <v>14</v>
      </c>
      <c r="Z279" s="3" t="s">
        <v>402</v>
      </c>
      <c r="AA279">
        <f>+'Ark1'!Q714</f>
        <v>86</v>
      </c>
      <c r="AB279">
        <f>+'Ark1'!R714</f>
        <v>89</v>
      </c>
      <c r="AC279" s="93">
        <f>+'Ark1'!U714</f>
        <v>59.531460674157287</v>
      </c>
      <c r="AD279" s="1">
        <f>+'Ark1'!T714</f>
        <v>9.617977528089888</v>
      </c>
      <c r="AE279" s="1">
        <f>+'Ark1'!W714</f>
        <v>55.056179775280896</v>
      </c>
    </row>
    <row r="280" spans="24:31">
      <c r="X280">
        <f>+'Ark1'!C715</f>
        <v>2007</v>
      </c>
      <c r="Y280">
        <f>+'Ark1'!L715</f>
        <v>15</v>
      </c>
      <c r="Z280" s="3" t="s">
        <v>40</v>
      </c>
      <c r="AA280">
        <f>+'Ark1'!Q715</f>
        <v>28</v>
      </c>
      <c r="AB280">
        <f>+'Ark1'!R715</f>
        <v>32</v>
      </c>
      <c r="AC280" s="93">
        <f>+'Ark1'!U715</f>
        <v>62.853124999999984</v>
      </c>
      <c r="AD280" s="1">
        <f>+'Ark1'!T715</f>
        <v>8.90625</v>
      </c>
      <c r="AE280" s="1">
        <f>+'Ark1'!W715</f>
        <v>50</v>
      </c>
    </row>
    <row r="281" spans="24:31">
      <c r="X281" s="52">
        <f>+'Ark1'!C716</f>
        <v>2006</v>
      </c>
      <c r="Y281" s="52">
        <f>+'Ark1'!L716</f>
        <v>1</v>
      </c>
      <c r="Z281" s="53" t="s">
        <v>28</v>
      </c>
      <c r="AA281" s="52">
        <f>+'Ark1'!Q716</f>
        <v>27</v>
      </c>
      <c r="AB281" s="52">
        <f>+'Ark1'!R716</f>
        <v>28</v>
      </c>
      <c r="AC281" s="159">
        <f>+'Ark1'!U716</f>
        <v>21.68571428571428</v>
      </c>
      <c r="AD281" s="54">
        <f>+'Ark1'!T716</f>
        <v>1.785714285714286</v>
      </c>
      <c r="AE281" s="54">
        <f>+'Ark1'!W716</f>
        <v>-3.5714285714285721</v>
      </c>
    </row>
    <row r="282" spans="24:31">
      <c r="X282" s="52">
        <f>+'Ark1'!C717</f>
        <v>2006</v>
      </c>
      <c r="Y282" s="52">
        <f>+'Ark1'!L717</f>
        <v>2</v>
      </c>
      <c r="Z282" s="53" t="s">
        <v>29</v>
      </c>
      <c r="AA282" s="52">
        <f>+'Ark1'!Q717</f>
        <v>75</v>
      </c>
      <c r="AB282" s="52">
        <f>+'Ark1'!R717</f>
        <v>85</v>
      </c>
      <c r="AC282" s="159">
        <f>+'Ark1'!U717</f>
        <v>24.649411764705889</v>
      </c>
      <c r="AD282" s="54">
        <f>+'Ark1'!T717</f>
        <v>3.2117647058823526</v>
      </c>
      <c r="AE282" s="54">
        <f>+'Ark1'!W717</f>
        <v>1.1764705882352939</v>
      </c>
    </row>
    <row r="283" spans="24:31">
      <c r="X283" s="52">
        <f>+'Ark1'!C718</f>
        <v>2006</v>
      </c>
      <c r="Y283" s="52">
        <f>+'Ark1'!L718</f>
        <v>3</v>
      </c>
      <c r="Z283" s="53" t="s">
        <v>30</v>
      </c>
      <c r="AA283" s="52">
        <f>+'Ark1'!Q718</f>
        <v>139</v>
      </c>
      <c r="AB283" s="52">
        <f>+'Ark1'!R718</f>
        <v>160</v>
      </c>
      <c r="AC283" s="159">
        <f>+'Ark1'!U718</f>
        <v>25.783124999999998</v>
      </c>
      <c r="AD283" s="54">
        <f>+'Ark1'!T718</f>
        <v>3.875</v>
      </c>
      <c r="AE283" s="54">
        <f>+'Ark1'!W718</f>
        <v>0.625</v>
      </c>
    </row>
    <row r="284" spans="24:31">
      <c r="X284" s="52">
        <f>+'Ark1'!C719</f>
        <v>2006</v>
      </c>
      <c r="Y284" s="52">
        <f>+'Ark1'!L719</f>
        <v>4</v>
      </c>
      <c r="Z284" s="53" t="s">
        <v>31</v>
      </c>
      <c r="AA284" s="52">
        <f>+'Ark1'!Q719</f>
        <v>294</v>
      </c>
      <c r="AB284" s="52">
        <f>+'Ark1'!R719</f>
        <v>325</v>
      </c>
      <c r="AC284" s="159">
        <f>+'Ark1'!U719</f>
        <v>28.280307692307687</v>
      </c>
      <c r="AD284" s="54">
        <f>+'Ark1'!T719</f>
        <v>4.6953846153846159</v>
      </c>
      <c r="AE284" s="54">
        <f>+'Ark1'!W719</f>
        <v>1.2307692307692304</v>
      </c>
    </row>
    <row r="285" spans="24:31">
      <c r="X285" s="52">
        <f>+'Ark1'!C720</f>
        <v>2006</v>
      </c>
      <c r="Y285" s="52">
        <f>+'Ark1'!L720</f>
        <v>5</v>
      </c>
      <c r="Z285" s="53" t="s">
        <v>401</v>
      </c>
      <c r="AA285" s="52">
        <f>+'Ark1'!Q720</f>
        <v>676</v>
      </c>
      <c r="AB285" s="52">
        <f>+'Ark1'!R720</f>
        <v>812</v>
      </c>
      <c r="AC285" s="159">
        <f>+'Ark1'!U720</f>
        <v>31.37672413793106</v>
      </c>
      <c r="AD285" s="54">
        <f>+'Ark1'!T720</f>
        <v>5.7302955665024626</v>
      </c>
      <c r="AE285" s="54">
        <f>+'Ark1'!W720</f>
        <v>7.2660098522167491</v>
      </c>
    </row>
    <row r="286" spans="24:31">
      <c r="X286" s="52">
        <f>+'Ark1'!C721</f>
        <v>2006</v>
      </c>
      <c r="Y286" s="52">
        <f>+'Ark1'!L721</f>
        <v>6</v>
      </c>
      <c r="Z286" s="53" t="s">
        <v>32</v>
      </c>
      <c r="AA286" s="52">
        <f>+'Ark1'!Q721</f>
        <v>854</v>
      </c>
      <c r="AB286" s="52">
        <f>+'Ark1'!R721</f>
        <v>1000</v>
      </c>
      <c r="AC286" s="159">
        <f>+'Ark1'!U721</f>
        <v>34.957800000000049</v>
      </c>
      <c r="AD286" s="54">
        <f>+'Ark1'!T721</f>
        <v>6.6100000000000012</v>
      </c>
      <c r="AE286" s="54">
        <f>+'Ark1'!W721</f>
        <v>15.6</v>
      </c>
    </row>
    <row r="287" spans="24:31">
      <c r="X287" s="52">
        <f>+'Ark1'!C722</f>
        <v>2006</v>
      </c>
      <c r="Y287" s="52">
        <f>+'Ark1'!L722</f>
        <v>7</v>
      </c>
      <c r="Z287" s="53" t="s">
        <v>33</v>
      </c>
      <c r="AA287" s="52">
        <f>+'Ark1'!Q722</f>
        <v>941</v>
      </c>
      <c r="AB287" s="52">
        <f>+'Ark1'!R722</f>
        <v>1078</v>
      </c>
      <c r="AC287" s="159">
        <f>+'Ark1'!U722</f>
        <v>38.591743970315406</v>
      </c>
      <c r="AD287" s="54">
        <f>+'Ark1'!T722</f>
        <v>7.2866419294990719</v>
      </c>
      <c r="AE287" s="54">
        <f>+'Ark1'!W722</f>
        <v>23.283858998144719</v>
      </c>
    </row>
    <row r="288" spans="24:31">
      <c r="X288" s="52">
        <f>+'Ark1'!C723</f>
        <v>2006</v>
      </c>
      <c r="Y288" s="52">
        <f>+'Ark1'!L723</f>
        <v>8</v>
      </c>
      <c r="Z288" s="53" t="s">
        <v>34</v>
      </c>
      <c r="AA288" s="52">
        <f>+'Ark1'!Q723</f>
        <v>1532</v>
      </c>
      <c r="AB288" s="52">
        <f>+'Ark1'!R723</f>
        <v>1840</v>
      </c>
      <c r="AC288" s="159">
        <f>+'Ark1'!U723</f>
        <v>42.851576086956499</v>
      </c>
      <c r="AD288" s="54">
        <f>+'Ark1'!T723</f>
        <v>8.0798913043478251</v>
      </c>
      <c r="AE288" s="54">
        <f>+'Ark1'!W723</f>
        <v>36.739130434782609</v>
      </c>
    </row>
    <row r="289" spans="24:31">
      <c r="X289" s="52">
        <f>+'Ark1'!C724</f>
        <v>2006</v>
      </c>
      <c r="Y289" s="52">
        <f>+'Ark1'!L724</f>
        <v>9</v>
      </c>
      <c r="Z289" s="53" t="s">
        <v>35</v>
      </c>
      <c r="AA289" s="52">
        <f>+'Ark1'!Q724</f>
        <v>1193</v>
      </c>
      <c r="AB289" s="52">
        <f>+'Ark1'!R724</f>
        <v>1404</v>
      </c>
      <c r="AC289" s="159">
        <f>+'Ark1'!U724</f>
        <v>48.078490028489995</v>
      </c>
      <c r="AD289" s="54">
        <f>+'Ark1'!T724</f>
        <v>8.8055555555555554</v>
      </c>
      <c r="AE289" s="54">
        <f>+'Ark1'!W724</f>
        <v>52.207977207977201</v>
      </c>
    </row>
    <row r="290" spans="24:31">
      <c r="X290" s="52">
        <f>+'Ark1'!C725</f>
        <v>2006</v>
      </c>
      <c r="Y290" s="52">
        <f>+'Ark1'!L725</f>
        <v>10</v>
      </c>
      <c r="Z290" s="53" t="s">
        <v>36</v>
      </c>
      <c r="AA290" s="52">
        <f>+'Ark1'!Q725</f>
        <v>505</v>
      </c>
      <c r="AB290" s="52">
        <f>+'Ark1'!R725</f>
        <v>558</v>
      </c>
      <c r="AC290" s="159">
        <f>+'Ark1'!U725</f>
        <v>50.756451612903206</v>
      </c>
      <c r="AD290" s="54">
        <f>+'Ark1'!T725</f>
        <v>9.2473118279569881</v>
      </c>
      <c r="AE290" s="54">
        <f>+'Ark1'!W725</f>
        <v>58.064516129032242</v>
      </c>
    </row>
    <row r="291" spans="24:31">
      <c r="X291" s="52">
        <f>+'Ark1'!C726</f>
        <v>2006</v>
      </c>
      <c r="Y291" s="52">
        <f>+'Ark1'!L726</f>
        <v>11</v>
      </c>
      <c r="Z291" s="53" t="s">
        <v>37</v>
      </c>
      <c r="AA291" s="52">
        <f>+'Ark1'!Q726</f>
        <v>574</v>
      </c>
      <c r="AB291" s="52">
        <f>+'Ark1'!R726</f>
        <v>657</v>
      </c>
      <c r="AC291" s="159">
        <f>+'Ark1'!U726</f>
        <v>53.057229832572339</v>
      </c>
      <c r="AD291" s="54">
        <f>+'Ark1'!T726</f>
        <v>9.6042617960426178</v>
      </c>
      <c r="AE291" s="54">
        <f>+'Ark1'!W726</f>
        <v>62.557077625570791</v>
      </c>
    </row>
    <row r="292" spans="24:31">
      <c r="X292" s="52">
        <f>+'Ark1'!C727</f>
        <v>2006</v>
      </c>
      <c r="Y292" s="52">
        <f>+'Ark1'!L727</f>
        <v>12</v>
      </c>
      <c r="Z292" s="53" t="s">
        <v>38</v>
      </c>
      <c r="AA292" s="52">
        <f>+'Ark1'!Q727</f>
        <v>259</v>
      </c>
      <c r="AB292" s="52">
        <f>+'Ark1'!R727</f>
        <v>293</v>
      </c>
      <c r="AC292" s="159">
        <f>+'Ark1'!U727</f>
        <v>55.737201365187687</v>
      </c>
      <c r="AD292" s="54">
        <f>+'Ark1'!T727</f>
        <v>9.781569965870311</v>
      </c>
      <c r="AE292" s="54">
        <f>+'Ark1'!W727</f>
        <v>64.505119453924891</v>
      </c>
    </row>
    <row r="293" spans="24:31">
      <c r="X293" s="52">
        <f>+'Ark1'!C728</f>
        <v>2006</v>
      </c>
      <c r="Y293" s="52">
        <f>+'Ark1'!L728</f>
        <v>13</v>
      </c>
      <c r="Z293" s="53" t="s">
        <v>39</v>
      </c>
      <c r="AA293" s="52">
        <f>+'Ark1'!Q728</f>
        <v>104</v>
      </c>
      <c r="AB293" s="52">
        <f>+'Ark1'!R728</f>
        <v>118</v>
      </c>
      <c r="AC293" s="159">
        <f>+'Ark1'!U728</f>
        <v>57.738135593220349</v>
      </c>
      <c r="AD293" s="54">
        <f>+'Ark1'!T728</f>
        <v>9.2542372881355899</v>
      </c>
      <c r="AE293" s="54">
        <f>+'Ark1'!W728</f>
        <v>56.779661016949184</v>
      </c>
    </row>
    <row r="294" spans="24:31">
      <c r="X294" s="52">
        <f>+'Ark1'!C729</f>
        <v>2006</v>
      </c>
      <c r="Y294" s="52">
        <f>+'Ark1'!L729</f>
        <v>14</v>
      </c>
      <c r="Z294" s="53" t="s">
        <v>402</v>
      </c>
      <c r="AA294" s="52">
        <f>+'Ark1'!Q729</f>
        <v>73</v>
      </c>
      <c r="AB294" s="52">
        <f>+'Ark1'!R729</f>
        <v>82</v>
      </c>
      <c r="AC294" s="159">
        <f>+'Ark1'!U729</f>
        <v>59.567073170731696</v>
      </c>
      <c r="AD294" s="54">
        <f>+'Ark1'!T729</f>
        <v>9.7439024390243905</v>
      </c>
      <c r="AE294" s="54">
        <f>+'Ark1'!W729</f>
        <v>60.975609756097562</v>
      </c>
    </row>
    <row r="295" spans="24:31">
      <c r="X295" s="52">
        <f>+'Ark1'!C730</f>
        <v>2006</v>
      </c>
      <c r="Y295" s="52">
        <f>+'Ark1'!L730</f>
        <v>15</v>
      </c>
      <c r="Z295" s="53" t="s">
        <v>40</v>
      </c>
      <c r="AA295" s="52">
        <f>+'Ark1'!Q730</f>
        <v>12</v>
      </c>
      <c r="AB295" s="52">
        <f>+'Ark1'!R730</f>
        <v>14</v>
      </c>
      <c r="AC295" s="159">
        <f>+'Ark1'!U730</f>
        <v>60.442857142857115</v>
      </c>
      <c r="AD295" s="54">
        <f>+'Ark1'!T730</f>
        <v>10.857142857142859</v>
      </c>
      <c r="AE295" s="54">
        <f>+'Ark1'!W730</f>
        <v>78.571428571428555</v>
      </c>
    </row>
    <row r="296" spans="24:31">
      <c r="X296">
        <f>+'Ark1'!C731</f>
        <v>2005</v>
      </c>
      <c r="Y296">
        <f>+'Ark1'!L731</f>
        <v>1</v>
      </c>
      <c r="Z296" s="3" t="s">
        <v>28</v>
      </c>
      <c r="AA296">
        <f>+'Ark1'!Q731</f>
        <v>14</v>
      </c>
      <c r="AB296">
        <f>+'Ark1'!R731</f>
        <v>22</v>
      </c>
      <c r="AC296" s="93">
        <f>+'Ark1'!U731</f>
        <v>19.222727272727273</v>
      </c>
      <c r="AD296" s="1">
        <f>+'Ark1'!T731</f>
        <v>2.0909090909090904</v>
      </c>
      <c r="AE296" s="1">
        <f>+'Ark1'!W731</f>
        <v>0</v>
      </c>
    </row>
    <row r="297" spans="24:31">
      <c r="X297">
        <f>+'Ark1'!C732</f>
        <v>2005</v>
      </c>
      <c r="Y297">
        <f>+'Ark1'!L732</f>
        <v>2</v>
      </c>
      <c r="Z297" s="3" t="s">
        <v>29</v>
      </c>
      <c r="AA297">
        <f>+'Ark1'!Q732</f>
        <v>74</v>
      </c>
      <c r="AB297">
        <f>+'Ark1'!R732</f>
        <v>82</v>
      </c>
      <c r="AC297" s="93">
        <f>+'Ark1'!U732</f>
        <v>23.748780487804879</v>
      </c>
      <c r="AD297" s="1">
        <f>+'Ark1'!T732</f>
        <v>2.9512195121951219</v>
      </c>
      <c r="AE297" s="1">
        <f>+'Ark1'!W732</f>
        <v>0</v>
      </c>
    </row>
    <row r="298" spans="24:31">
      <c r="X298">
        <f>+'Ark1'!C733</f>
        <v>2005</v>
      </c>
      <c r="Y298">
        <f>+'Ark1'!L733</f>
        <v>3</v>
      </c>
      <c r="Z298" s="3" t="s">
        <v>30</v>
      </c>
      <c r="AA298">
        <f>+'Ark1'!Q733</f>
        <v>142</v>
      </c>
      <c r="AB298">
        <f>+'Ark1'!R733</f>
        <v>156</v>
      </c>
      <c r="AC298" s="93">
        <f>+'Ark1'!U733</f>
        <v>25.867307692307687</v>
      </c>
      <c r="AD298" s="1">
        <f>+'Ark1'!T733</f>
        <v>3.8782051282051273</v>
      </c>
      <c r="AE298" s="1">
        <f>+'Ark1'!W733</f>
        <v>0</v>
      </c>
    </row>
    <row r="299" spans="24:31">
      <c r="X299">
        <f>+'Ark1'!C734</f>
        <v>2005</v>
      </c>
      <c r="Y299">
        <f>+'Ark1'!L734</f>
        <v>4</v>
      </c>
      <c r="Z299" s="3" t="s">
        <v>31</v>
      </c>
      <c r="AA299">
        <f>+'Ark1'!Q734</f>
        <v>333</v>
      </c>
      <c r="AB299">
        <f>+'Ark1'!R734</f>
        <v>356</v>
      </c>
      <c r="AC299" s="93">
        <f>+'Ark1'!U734</f>
        <v>29.142696629213496</v>
      </c>
      <c r="AD299" s="1">
        <f>+'Ark1'!T734</f>
        <v>4.8033707865168527</v>
      </c>
      <c r="AE299" s="1">
        <f>+'Ark1'!W734</f>
        <v>1.1235955056179776</v>
      </c>
    </row>
    <row r="300" spans="24:31">
      <c r="X300">
        <f>+'Ark1'!C735</f>
        <v>2005</v>
      </c>
      <c r="Y300">
        <f>+'Ark1'!L735</f>
        <v>5</v>
      </c>
      <c r="Z300" s="3" t="s">
        <v>401</v>
      </c>
      <c r="AA300">
        <f>+'Ark1'!Q735</f>
        <v>787</v>
      </c>
      <c r="AB300">
        <f>+'Ark1'!R735</f>
        <v>912</v>
      </c>
      <c r="AC300" s="93">
        <f>+'Ark1'!U735</f>
        <v>32.398135964912264</v>
      </c>
      <c r="AD300" s="1">
        <f>+'Ark1'!T735</f>
        <v>6.1184210526315796</v>
      </c>
      <c r="AE300" s="1">
        <f>+'Ark1'!W735</f>
        <v>7.3464912280701746</v>
      </c>
    </row>
    <row r="301" spans="24:31">
      <c r="X301">
        <f>+'Ark1'!C736</f>
        <v>2005</v>
      </c>
      <c r="Y301">
        <f>+'Ark1'!L736</f>
        <v>6</v>
      </c>
      <c r="Z301" s="3" t="s">
        <v>32</v>
      </c>
      <c r="AA301">
        <f>+'Ark1'!Q736</f>
        <v>931</v>
      </c>
      <c r="AB301">
        <f>+'Ark1'!R736</f>
        <v>1096</v>
      </c>
      <c r="AC301" s="93">
        <f>+'Ark1'!U736</f>
        <v>36.231204379562094</v>
      </c>
      <c r="AD301" s="1">
        <f>+'Ark1'!T736</f>
        <v>7.0520072992700698</v>
      </c>
      <c r="AE301" s="1">
        <f>+'Ark1'!W736</f>
        <v>19.251824817518237</v>
      </c>
    </row>
    <row r="302" spans="24:31">
      <c r="X302">
        <f>+'Ark1'!C737</f>
        <v>2005</v>
      </c>
      <c r="Y302">
        <f>+'Ark1'!L737</f>
        <v>7</v>
      </c>
      <c r="Z302" s="3" t="s">
        <v>33</v>
      </c>
      <c r="AA302">
        <f>+'Ark1'!Q737</f>
        <v>911</v>
      </c>
      <c r="AB302">
        <f>+'Ark1'!R737</f>
        <v>1070</v>
      </c>
      <c r="AC302" s="93">
        <f>+'Ark1'!U737</f>
        <v>39.552336448598119</v>
      </c>
      <c r="AD302" s="1">
        <f>+'Ark1'!T737</f>
        <v>7.4971962616822436</v>
      </c>
      <c r="AE302" s="1">
        <f>+'Ark1'!W737</f>
        <v>25.607476635514015</v>
      </c>
    </row>
    <row r="303" spans="24:31">
      <c r="X303">
        <f>+'Ark1'!C738</f>
        <v>2005</v>
      </c>
      <c r="Y303">
        <f>+'Ark1'!L738</f>
        <v>8</v>
      </c>
      <c r="Z303" s="3" t="s">
        <v>34</v>
      </c>
      <c r="AA303">
        <f>+'Ark1'!Q738</f>
        <v>1473</v>
      </c>
      <c r="AB303">
        <f>+'Ark1'!R738</f>
        <v>1769</v>
      </c>
      <c r="AC303" s="93">
        <f>+'Ark1'!U738</f>
        <v>43.892425098925905</v>
      </c>
      <c r="AD303" s="1">
        <f>+'Ark1'!T738</f>
        <v>8.3793103448275872</v>
      </c>
      <c r="AE303" s="1">
        <f>+'Ark1'!W738</f>
        <v>43.301300169587343</v>
      </c>
    </row>
    <row r="304" spans="24:31">
      <c r="X304">
        <f>+'Ark1'!C739</f>
        <v>2005</v>
      </c>
      <c r="Y304">
        <f>+'Ark1'!L739</f>
        <v>9</v>
      </c>
      <c r="Z304" s="3" t="s">
        <v>35</v>
      </c>
      <c r="AA304">
        <f>+'Ark1'!Q739</f>
        <v>1061</v>
      </c>
      <c r="AB304">
        <f>+'Ark1'!R739</f>
        <v>1283</v>
      </c>
      <c r="AC304" s="93">
        <f>+'Ark1'!U739</f>
        <v>48.466718628215119</v>
      </c>
      <c r="AD304" s="1">
        <f>+'Ark1'!T739</f>
        <v>9.0732657833203447</v>
      </c>
      <c r="AE304" s="1">
        <f>+'Ark1'!W739</f>
        <v>56.430241621200317</v>
      </c>
    </row>
    <row r="305" spans="24:31">
      <c r="X305">
        <f>+'Ark1'!C740</f>
        <v>2005</v>
      </c>
      <c r="Y305">
        <f>+'Ark1'!L740</f>
        <v>10</v>
      </c>
      <c r="Z305" s="3" t="s">
        <v>36</v>
      </c>
      <c r="AA305">
        <f>+'Ark1'!Q740</f>
        <v>427</v>
      </c>
      <c r="AB305">
        <f>+'Ark1'!R740</f>
        <v>487</v>
      </c>
      <c r="AC305" s="93">
        <f>+'Ark1'!U740</f>
        <v>51.504928131416811</v>
      </c>
      <c r="AD305" s="1">
        <f>+'Ark1'!T740</f>
        <v>9.642710472279262</v>
      </c>
      <c r="AE305" s="1">
        <f>+'Ark1'!W740</f>
        <v>64.681724845995902</v>
      </c>
    </row>
    <row r="306" spans="24:31">
      <c r="X306">
        <f>+'Ark1'!C741</f>
        <v>2005</v>
      </c>
      <c r="Y306">
        <f>+'Ark1'!L741</f>
        <v>11</v>
      </c>
      <c r="Z306" s="3" t="s">
        <v>37</v>
      </c>
      <c r="AA306">
        <f>+'Ark1'!Q741</f>
        <v>486</v>
      </c>
      <c r="AB306">
        <f>+'Ark1'!R741</f>
        <v>572</v>
      </c>
      <c r="AC306" s="93">
        <f>+'Ark1'!U741</f>
        <v>53.504370629370605</v>
      </c>
      <c r="AD306" s="1">
        <f>+'Ark1'!T741</f>
        <v>9.8846153846153886</v>
      </c>
      <c r="AE306" s="1">
        <f>+'Ark1'!W741</f>
        <v>66.608391608391599</v>
      </c>
    </row>
    <row r="307" spans="24:31">
      <c r="X307">
        <f>+'Ark1'!C742</f>
        <v>2005</v>
      </c>
      <c r="Y307">
        <f>+'Ark1'!L742</f>
        <v>12</v>
      </c>
      <c r="Z307" s="3" t="s">
        <v>38</v>
      </c>
      <c r="AA307">
        <f>+'Ark1'!Q742</f>
        <v>226</v>
      </c>
      <c r="AB307">
        <f>+'Ark1'!R742</f>
        <v>269</v>
      </c>
      <c r="AC307" s="93">
        <f>+'Ark1'!U742</f>
        <v>57.045353159851267</v>
      </c>
      <c r="AD307" s="1">
        <f>+'Ark1'!T742</f>
        <v>10.382899628252789</v>
      </c>
      <c r="AE307" s="1">
        <f>+'Ark1'!W742</f>
        <v>72.862453531598533</v>
      </c>
    </row>
    <row r="308" spans="24:31">
      <c r="X308">
        <f>+'Ark1'!C743</f>
        <v>2005</v>
      </c>
      <c r="Y308">
        <f>+'Ark1'!L743</f>
        <v>13</v>
      </c>
      <c r="Z308" s="3" t="s">
        <v>39</v>
      </c>
      <c r="AA308">
        <f>+'Ark1'!Q743</f>
        <v>80</v>
      </c>
      <c r="AB308">
        <f>+'Ark1'!R743</f>
        <v>88</v>
      </c>
      <c r="AC308" s="93">
        <f>+'Ark1'!U743</f>
        <v>57.803409090909106</v>
      </c>
      <c r="AD308" s="1">
        <f>+'Ark1'!T743</f>
        <v>10.034090909090908</v>
      </c>
      <c r="AE308" s="1">
        <f>+'Ark1'!W743</f>
        <v>61.363636363636367</v>
      </c>
    </row>
    <row r="309" spans="24:31">
      <c r="X309">
        <f>+'Ark1'!C744</f>
        <v>2005</v>
      </c>
      <c r="Y309">
        <f>+'Ark1'!L744</f>
        <v>14</v>
      </c>
      <c r="Z309" s="3" t="s">
        <v>402</v>
      </c>
      <c r="AA309">
        <f>+'Ark1'!Q744</f>
        <v>49</v>
      </c>
      <c r="AB309">
        <f>+'Ark1'!R744</f>
        <v>53</v>
      </c>
      <c r="AC309" s="93">
        <f>+'Ark1'!U744</f>
        <v>61.828301886792474</v>
      </c>
      <c r="AD309" s="1">
        <f>+'Ark1'!T744</f>
        <v>10.849056603773587</v>
      </c>
      <c r="AE309" s="1">
        <f>+'Ark1'!W744</f>
        <v>71.698113207547181</v>
      </c>
    </row>
    <row r="310" spans="24:31">
      <c r="X310">
        <f>+'Ark1'!C745</f>
        <v>2005</v>
      </c>
      <c r="Y310">
        <f>+'Ark1'!L745</f>
        <v>15</v>
      </c>
      <c r="Z310" s="3" t="s">
        <v>40</v>
      </c>
      <c r="AA310">
        <f>+'Ark1'!Q745</f>
        <v>5</v>
      </c>
      <c r="AB310">
        <f>+'Ark1'!R745</f>
        <v>5</v>
      </c>
      <c r="AC310" s="93">
        <f>+'Ark1'!U745</f>
        <v>65.739999999999995</v>
      </c>
      <c r="AD310" s="1">
        <f>+'Ark1'!T745</f>
        <v>11.8</v>
      </c>
      <c r="AE310" s="1">
        <f>+'Ark1'!W745</f>
        <v>100</v>
      </c>
    </row>
    <row r="311" spans="24:31">
      <c r="X311" s="45"/>
      <c r="Y311" s="45"/>
      <c r="Z311" s="45"/>
      <c r="AA311" s="45"/>
      <c r="AB311" s="45"/>
      <c r="AC311" s="90"/>
      <c r="AD311" s="45"/>
      <c r="AE311" s="45"/>
    </row>
    <row r="312" spans="24:31">
      <c r="X312" s="45"/>
      <c r="Y312" s="45"/>
      <c r="Z312" s="45"/>
      <c r="AA312" s="45"/>
      <c r="AB312" s="45"/>
      <c r="AC312" s="90"/>
      <c r="AD312" s="45"/>
      <c r="AE312" s="45"/>
    </row>
    <row r="313" spans="24:31">
      <c r="X313" s="34"/>
      <c r="Y313" s="34"/>
      <c r="Z313" s="34"/>
      <c r="AA313" s="34"/>
      <c r="AB313" s="34"/>
      <c r="AC313" s="163"/>
      <c r="AD313" s="34"/>
    </row>
    <row r="314" spans="24:31">
      <c r="X314" s="34"/>
      <c r="Y314" s="34"/>
      <c r="Z314" s="34"/>
      <c r="AA314" s="34"/>
      <c r="AB314" s="34"/>
      <c r="AC314" s="163"/>
      <c r="AD314" s="34"/>
    </row>
    <row r="315" spans="24:31">
      <c r="X315" s="34"/>
      <c r="Y315" s="34"/>
      <c r="Z315" s="34"/>
      <c r="AA315" s="34"/>
      <c r="AB315" s="34"/>
      <c r="AC315" s="163"/>
      <c r="AD315" s="34"/>
    </row>
    <row r="316" spans="24:31">
      <c r="X316" s="34"/>
      <c r="Y316" s="34"/>
      <c r="Z316" s="34"/>
      <c r="AA316" s="34"/>
      <c r="AB316" s="34"/>
      <c r="AC316" s="163"/>
      <c r="AD316" s="34"/>
    </row>
    <row r="317" spans="24:31">
      <c r="X317" s="34"/>
      <c r="Y317" s="34"/>
      <c r="Z317" s="34"/>
      <c r="AA317" s="34"/>
      <c r="AB317" s="34"/>
      <c r="AC317" s="163"/>
      <c r="AD317" s="34"/>
    </row>
    <row r="318" spans="24:31">
      <c r="X318" s="34"/>
      <c r="Y318" s="34"/>
      <c r="Z318" s="34"/>
      <c r="AA318" s="34"/>
      <c r="AB318" s="34"/>
      <c r="AC318" s="163"/>
      <c r="AD318" s="34"/>
    </row>
    <row r="319" spans="24:31">
      <c r="X319" s="34"/>
      <c r="Y319" s="34"/>
      <c r="Z319" s="34"/>
      <c r="AA319" s="34"/>
      <c r="AB319" s="34"/>
      <c r="AC319" s="163"/>
      <c r="AD319" s="34"/>
    </row>
    <row r="320" spans="24:31">
      <c r="X320" s="34"/>
      <c r="Y320" s="34"/>
      <c r="Z320" s="34"/>
      <c r="AA320" s="34"/>
      <c r="AB320" s="34"/>
      <c r="AC320" s="163"/>
      <c r="AD320" s="34"/>
    </row>
    <row r="321" spans="24:30">
      <c r="X321" s="34"/>
      <c r="Y321" s="34"/>
      <c r="Z321" s="34"/>
      <c r="AA321" s="34"/>
      <c r="AB321" s="34"/>
      <c r="AC321" s="163"/>
      <c r="AD321" s="34"/>
    </row>
    <row r="322" spans="24:30">
      <c r="X322" s="34"/>
      <c r="Y322" s="34"/>
      <c r="Z322" s="34"/>
      <c r="AA322" s="34"/>
      <c r="AB322" s="34"/>
      <c r="AC322" s="163"/>
      <c r="AD322" s="34"/>
    </row>
    <row r="323" spans="24:30">
      <c r="X323" s="34"/>
      <c r="Y323" s="34"/>
      <c r="Z323" s="34"/>
      <c r="AA323" s="34"/>
      <c r="AB323" s="34"/>
      <c r="AC323" s="163"/>
      <c r="AD323" s="34"/>
    </row>
    <row r="324" spans="24:30">
      <c r="X324" s="34"/>
      <c r="Y324" s="34"/>
      <c r="Z324" s="34"/>
      <c r="AA324" s="34"/>
      <c r="AB324" s="34"/>
      <c r="AC324" s="163"/>
      <c r="AD324" s="34"/>
    </row>
    <row r="340" spans="31:40">
      <c r="AF340" s="1"/>
      <c r="AG340" s="1"/>
      <c r="AH340" s="1"/>
      <c r="AI340" s="1"/>
      <c r="AJ340" s="1"/>
      <c r="AK340" s="1"/>
      <c r="AL340" s="1"/>
      <c r="AM340" s="1"/>
      <c r="AN340" s="1"/>
    </row>
    <row r="341" spans="31:40">
      <c r="AF341" s="1"/>
      <c r="AG341" s="1"/>
      <c r="AH341" s="1"/>
      <c r="AI341" s="1"/>
      <c r="AJ341" s="1"/>
      <c r="AK341" s="1"/>
      <c r="AL341" s="1"/>
      <c r="AM341" s="1"/>
      <c r="AN341" s="1"/>
    </row>
    <row r="342" spans="31:40">
      <c r="AF342" s="1"/>
      <c r="AG342" s="1"/>
      <c r="AH342" s="1"/>
      <c r="AI342" s="1"/>
      <c r="AJ342" s="1"/>
      <c r="AK342" s="1"/>
      <c r="AL342" s="1"/>
      <c r="AM342" s="1"/>
      <c r="AN342" s="1"/>
    </row>
    <row r="343" spans="31:40">
      <c r="AF343" s="1"/>
      <c r="AG343" s="1"/>
      <c r="AH343" s="1"/>
      <c r="AI343" s="1"/>
      <c r="AJ343" s="1"/>
      <c r="AK343" s="1"/>
      <c r="AL343" s="1"/>
      <c r="AM343" s="1"/>
      <c r="AN343" s="1"/>
    </row>
    <row r="344" spans="31:40">
      <c r="AF344" s="1"/>
      <c r="AG344" s="1"/>
      <c r="AH344" s="1"/>
      <c r="AI344" s="1"/>
      <c r="AJ344" s="1"/>
      <c r="AK344" s="1"/>
      <c r="AL344" s="1"/>
      <c r="AM344" s="1"/>
      <c r="AN344" s="1"/>
    </row>
    <row r="345" spans="31:40">
      <c r="AF345" s="1"/>
      <c r="AG345" s="1"/>
      <c r="AH345" s="1"/>
      <c r="AI345" s="1"/>
      <c r="AJ345" s="1"/>
      <c r="AK345" s="1"/>
      <c r="AL345" s="1"/>
      <c r="AM345" s="1"/>
      <c r="AN345" s="1"/>
    </row>
    <row r="346" spans="31:40">
      <c r="AE346" s="34"/>
    </row>
    <row r="347" spans="31:40">
      <c r="AE347" s="34"/>
    </row>
  </sheetData>
  <conditionalFormatting sqref="AG37:AG38 AG106">
    <cfRule type="cellIs" dxfId="43" priority="8" stopIfTrue="1" operator="lessThan">
      <formula>0</formula>
    </cfRule>
  </conditionalFormatting>
  <conditionalFormatting sqref="AG83">
    <cfRule type="cellIs" dxfId="42" priority="9" stopIfTrue="1" operator="greaterThan">
      <formula>0</formula>
    </cfRule>
  </conditionalFormatting>
  <conditionalFormatting sqref="AG60">
    <cfRule type="cellIs" dxfId="41" priority="10" stopIfTrue="1" operator="greaterThan">
      <formula>0</formula>
    </cfRule>
    <cfRule type="cellIs" dxfId="40" priority="11" stopIfTrue="1" operator="lessThan">
      <formula>0</formula>
    </cfRule>
  </conditionalFormatting>
  <conditionalFormatting sqref="AG83">
    <cfRule type="cellIs" dxfId="39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44"/>
  <sheetViews>
    <sheetView tabSelected="1" zoomScale="94" zoomScaleNormal="94" workbookViewId="0">
      <pane xSplit="2" ySplit="7" topLeftCell="C21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RowHeight="15"/>
  <cols>
    <col min="1" max="1" width="5" customWidth="1"/>
    <col min="2" max="2" width="8.54296875" customWidth="1"/>
    <col min="3" max="3" width="6.6328125" customWidth="1"/>
    <col min="4" max="4" width="1.1796875" customWidth="1"/>
    <col min="5" max="5" width="4.90625" customWidth="1"/>
    <col min="6" max="6" width="1.6328125" style="502" customWidth="1"/>
    <col min="7" max="7" width="7" customWidth="1"/>
    <col min="8" max="8" width="5.54296875" customWidth="1"/>
    <col min="9" max="9" width="1.54296875" style="519" customWidth="1"/>
    <col min="10" max="10" width="5.54296875" style="490" customWidth="1"/>
    <col min="11" max="11" width="1.1796875" style="503" customWidth="1"/>
    <col min="12" max="12" width="5.453125" style="330" customWidth="1"/>
    <col min="13" max="13" width="1.1796875" style="330" customWidth="1"/>
    <col min="14" max="14" width="7.08984375" style="32" customWidth="1"/>
    <col min="15" max="15" width="1.7265625" style="32" customWidth="1"/>
    <col min="16" max="16" width="7.1796875" customWidth="1"/>
    <col min="17" max="17" width="4.81640625" customWidth="1"/>
    <col min="18" max="18" width="2" style="32" customWidth="1"/>
    <col min="19" max="19" width="7.6328125" customWidth="1"/>
    <col min="20" max="20" width="5.08984375" customWidth="1"/>
    <col min="21" max="21" width="5.81640625" customWidth="1"/>
    <col min="22" max="22" width="1.36328125" customWidth="1"/>
    <col min="23" max="23" width="5.08984375" customWidth="1"/>
    <col min="24" max="24" width="1.36328125" customWidth="1"/>
    <col min="25" max="25" width="6.08984375" customWidth="1"/>
    <col min="26" max="26" width="6.26953125" customWidth="1"/>
    <col min="27" max="27" width="7.26953125" customWidth="1"/>
    <col min="28" max="28" width="7.54296875" style="319" customWidth="1"/>
    <col min="29" max="29" width="6.6328125" customWidth="1"/>
    <col min="30" max="30" width="6" style="11" customWidth="1"/>
    <col min="31" max="31" width="8.6328125" customWidth="1"/>
    <col min="32" max="32" width="10" customWidth="1"/>
    <col min="33" max="33" width="8.08984375" customWidth="1"/>
    <col min="34" max="34" width="4.90625" customWidth="1"/>
    <col min="35" max="35" width="1" customWidth="1"/>
    <col min="36" max="36" width="4.36328125" customWidth="1"/>
    <col min="37" max="37" width="7" customWidth="1"/>
    <col min="38" max="39" width="8.08984375" customWidth="1"/>
    <col min="40" max="40" width="8.453125" customWidth="1"/>
    <col min="41" max="41" width="11.08984375" customWidth="1"/>
    <col min="42" max="42" width="9.90625" customWidth="1"/>
    <col min="43" max="43" width="10.36328125" customWidth="1"/>
    <col min="44" max="44" width="9" customWidth="1"/>
    <col min="45" max="45" width="7.36328125" customWidth="1"/>
    <col min="46" max="46" width="1.6328125" customWidth="1"/>
    <col min="47" max="47" width="9" customWidth="1"/>
    <col min="48" max="48" width="7.6328125" customWidth="1"/>
    <col min="49" max="49" width="10.08984375" customWidth="1"/>
    <col min="50" max="50" width="10.6328125" customWidth="1"/>
    <col min="51" max="51" width="8.54296875" customWidth="1"/>
    <col min="52" max="52" width="8.36328125" customWidth="1"/>
    <col min="53" max="53" width="9" customWidth="1"/>
    <col min="54" max="54" width="8.90625" customWidth="1"/>
    <col min="55" max="55" width="9.08984375" customWidth="1"/>
    <col min="56" max="56" width="8.453125" customWidth="1"/>
    <col min="57" max="57" width="9.08984375" customWidth="1"/>
    <col min="58" max="58" width="10" customWidth="1"/>
    <col min="59" max="59" width="10.54296875" customWidth="1"/>
    <col min="60" max="60" width="8.08984375" customWidth="1"/>
    <col min="61" max="61" width="8.36328125" customWidth="1"/>
    <col min="62" max="62" width="7.54296875" customWidth="1"/>
    <col min="63" max="63" width="8.08984375" customWidth="1"/>
  </cols>
  <sheetData>
    <row r="1" spans="1:54" ht="16.5" customHeight="1">
      <c r="A1" s="24"/>
      <c r="B1" s="24"/>
      <c r="C1" s="24"/>
      <c r="D1" s="24"/>
      <c r="E1" s="24"/>
      <c r="F1" s="24"/>
      <c r="G1" s="24"/>
      <c r="H1" s="24"/>
      <c r="I1" s="24"/>
      <c r="J1" s="313"/>
      <c r="K1" s="313"/>
      <c r="L1" s="351"/>
      <c r="M1" s="351"/>
      <c r="N1" s="344"/>
      <c r="O1" s="344"/>
      <c r="P1" s="24"/>
      <c r="Q1" s="24"/>
      <c r="R1" s="344"/>
      <c r="S1" s="24"/>
      <c r="T1" s="24"/>
      <c r="U1" s="24"/>
      <c r="V1" s="24"/>
      <c r="W1" s="24"/>
      <c r="X1" s="24"/>
      <c r="Y1" s="24"/>
      <c r="Z1" s="24"/>
      <c r="AA1" s="24"/>
      <c r="AB1" s="313"/>
      <c r="AC1" s="24"/>
      <c r="AD1" s="272"/>
      <c r="AE1" s="24"/>
      <c r="AF1" s="24"/>
      <c r="AG1" s="24"/>
      <c r="AH1" s="24"/>
      <c r="AI1" s="24"/>
      <c r="AJ1" s="24"/>
    </row>
    <row r="2" spans="1:54" ht="24.6">
      <c r="A2" s="24"/>
      <c r="B2" s="122" t="s">
        <v>630</v>
      </c>
      <c r="C2" s="24"/>
      <c r="D2" s="24"/>
      <c r="E2" s="24"/>
      <c r="F2" s="24"/>
      <c r="G2" s="528">
        <v>2024</v>
      </c>
      <c r="H2" s="529"/>
      <c r="I2" s="24"/>
      <c r="J2" s="313"/>
      <c r="K2" s="313"/>
      <c r="L2" s="352"/>
      <c r="M2" s="352"/>
      <c r="N2" s="352"/>
      <c r="O2" s="352"/>
      <c r="P2" s="169" t="s">
        <v>90</v>
      </c>
      <c r="Q2" s="169"/>
      <c r="R2" s="501"/>
      <c r="S2" s="530">
        <v>52</v>
      </c>
      <c r="T2" s="531"/>
      <c r="U2" s="24"/>
      <c r="V2" s="24"/>
      <c r="W2" s="169" t="s">
        <v>550</v>
      </c>
      <c r="X2" s="170"/>
      <c r="Y2" s="170"/>
      <c r="Z2" s="314"/>
      <c r="AA2" s="170"/>
      <c r="AB2" s="532">
        <v>45668</v>
      </c>
      <c r="AC2" s="533"/>
      <c r="AD2" s="533"/>
      <c r="AE2" s="533"/>
      <c r="AF2" s="533"/>
      <c r="AG2" s="24"/>
      <c r="AH2" s="25"/>
      <c r="AI2" s="25"/>
      <c r="AJ2" s="25"/>
      <c r="AK2" s="509"/>
      <c r="AL2" s="509"/>
    </row>
    <row r="3" spans="1:54" ht="16.5" customHeight="1">
      <c r="A3" s="67"/>
      <c r="B3" s="24"/>
      <c r="C3" s="24"/>
      <c r="D3" s="24"/>
      <c r="E3" s="24"/>
      <c r="F3" s="24"/>
      <c r="G3" s="24"/>
      <c r="H3" s="24"/>
      <c r="I3" s="24"/>
      <c r="J3" s="313"/>
      <c r="K3" s="313"/>
      <c r="L3" s="351"/>
      <c r="M3" s="351"/>
      <c r="N3" s="344"/>
      <c r="O3" s="344"/>
      <c r="P3" s="24"/>
      <c r="Q3" s="24"/>
      <c r="R3" s="344"/>
      <c r="S3" s="12"/>
      <c r="T3" s="24"/>
      <c r="U3" s="12"/>
      <c r="V3" s="12"/>
      <c r="W3" s="12"/>
      <c r="X3" s="12"/>
      <c r="Y3" s="12"/>
      <c r="Z3" s="12"/>
      <c r="AA3" s="12"/>
      <c r="AB3" s="315"/>
      <c r="AC3" s="12"/>
      <c r="AD3" s="273"/>
      <c r="AE3" s="12"/>
      <c r="AF3" s="25"/>
      <c r="AG3" s="25"/>
      <c r="AH3" s="25"/>
      <c r="AI3" s="25"/>
      <c r="AJ3" s="25"/>
    </row>
    <row r="4" spans="1:54" ht="18" customHeight="1">
      <c r="A4" s="12"/>
      <c r="B4" s="12"/>
      <c r="C4" s="12"/>
      <c r="D4" s="12"/>
      <c r="E4" s="12"/>
      <c r="F4" s="12"/>
      <c r="G4" s="12"/>
      <c r="H4" s="12"/>
      <c r="I4" s="12"/>
      <c r="J4" s="315"/>
      <c r="K4" s="315"/>
      <c r="L4" s="351"/>
      <c r="M4" s="351"/>
      <c r="N4" s="344"/>
      <c r="O4" s="344"/>
      <c r="P4" s="24"/>
      <c r="Q4" s="12"/>
      <c r="R4" s="344"/>
      <c r="S4" s="6"/>
      <c r="T4" s="12"/>
      <c r="U4" s="6"/>
      <c r="V4" s="6"/>
      <c r="W4" s="6"/>
      <c r="X4" s="6"/>
      <c r="Y4" s="6"/>
      <c r="Z4" s="6"/>
      <c r="AA4" s="6"/>
      <c r="AB4" s="316"/>
      <c r="AC4" s="6"/>
      <c r="AD4" s="274" t="s">
        <v>2</v>
      </c>
      <c r="AE4" s="8" t="s">
        <v>77</v>
      </c>
      <c r="AF4" s="6"/>
      <c r="AG4" s="6"/>
      <c r="AH4" s="6"/>
      <c r="AI4" s="6"/>
      <c r="AJ4" s="6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</row>
    <row r="5" spans="1:54" ht="17.399999999999999">
      <c r="A5" s="12"/>
      <c r="B5" s="12"/>
      <c r="C5" s="12"/>
      <c r="D5" s="12"/>
      <c r="E5" s="12"/>
      <c r="F5" s="12"/>
      <c r="G5" s="7"/>
      <c r="H5" s="7"/>
      <c r="I5" s="7"/>
      <c r="J5" s="491"/>
      <c r="K5" s="491"/>
      <c r="L5" s="351"/>
      <c r="M5" s="351"/>
      <c r="N5" s="344"/>
      <c r="O5" s="344"/>
      <c r="P5" s="6"/>
      <c r="Q5" s="7"/>
      <c r="R5" s="344"/>
      <c r="S5" s="8" t="s">
        <v>22</v>
      </c>
      <c r="T5" s="7"/>
      <c r="U5" s="293" t="s">
        <v>404</v>
      </c>
      <c r="V5" s="6"/>
      <c r="W5" s="293" t="s">
        <v>404</v>
      </c>
      <c r="X5" s="6"/>
      <c r="Y5" s="8" t="s">
        <v>574</v>
      </c>
      <c r="Z5" s="8"/>
      <c r="AA5" s="8"/>
      <c r="AB5" s="317" t="s">
        <v>2</v>
      </c>
      <c r="AC5" s="8"/>
      <c r="AD5" s="274" t="s">
        <v>8</v>
      </c>
      <c r="AE5" s="8" t="s">
        <v>44</v>
      </c>
      <c r="AF5" s="8" t="s">
        <v>75</v>
      </c>
      <c r="AG5" s="8"/>
      <c r="AH5" s="8"/>
      <c r="AI5" s="8"/>
      <c r="AJ5" s="6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21"/>
    </row>
    <row r="6" spans="1:54">
      <c r="A6" s="6"/>
      <c r="B6" s="8" t="s">
        <v>2</v>
      </c>
      <c r="C6" s="114" t="s">
        <v>488</v>
      </c>
      <c r="D6" s="114"/>
      <c r="E6" s="114" t="s">
        <v>488</v>
      </c>
      <c r="F6" s="114"/>
      <c r="G6" s="8" t="s">
        <v>22</v>
      </c>
      <c r="H6" s="114"/>
      <c r="I6" s="114"/>
      <c r="J6" s="492" t="s">
        <v>2</v>
      </c>
      <c r="K6" s="492"/>
      <c r="L6" s="353" t="s">
        <v>22</v>
      </c>
      <c r="M6" s="353"/>
      <c r="N6" s="345" t="s">
        <v>22</v>
      </c>
      <c r="O6" s="345"/>
      <c r="P6" s="8" t="s">
        <v>22</v>
      </c>
      <c r="Q6" s="114"/>
      <c r="R6" s="345"/>
      <c r="S6" s="8" t="s">
        <v>487</v>
      </c>
      <c r="T6" s="114"/>
      <c r="U6" s="8" t="s">
        <v>509</v>
      </c>
      <c r="V6" s="8"/>
      <c r="W6" s="8" t="s">
        <v>566</v>
      </c>
      <c r="X6" s="8"/>
      <c r="Y6" s="8" t="s">
        <v>520</v>
      </c>
      <c r="Z6" s="8" t="s">
        <v>520</v>
      </c>
      <c r="AA6" s="8" t="s">
        <v>520</v>
      </c>
      <c r="AB6" s="317" t="s">
        <v>71</v>
      </c>
      <c r="AC6" s="8"/>
      <c r="AD6" s="274" t="s">
        <v>69</v>
      </c>
      <c r="AE6" s="8" t="s">
        <v>403</v>
      </c>
      <c r="AF6" s="8" t="s">
        <v>87</v>
      </c>
      <c r="AG6" s="108"/>
      <c r="AH6" s="108" t="s">
        <v>488</v>
      </c>
      <c r="AI6" s="108"/>
      <c r="AJ6" s="6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1:54">
      <c r="A7" s="6"/>
      <c r="B7" s="8" t="s">
        <v>8</v>
      </c>
      <c r="C7" s="117" t="s">
        <v>2</v>
      </c>
      <c r="D7" s="117"/>
      <c r="E7" s="117" t="s">
        <v>491</v>
      </c>
      <c r="F7" s="117"/>
      <c r="G7" s="8" t="s">
        <v>1</v>
      </c>
      <c r="H7" s="114" t="s">
        <v>488</v>
      </c>
      <c r="I7" s="114"/>
      <c r="J7" s="492" t="s">
        <v>642</v>
      </c>
      <c r="K7" s="492"/>
      <c r="L7" s="353" t="s">
        <v>642</v>
      </c>
      <c r="M7" s="353"/>
      <c r="N7" s="345" t="s">
        <v>643</v>
      </c>
      <c r="O7" s="345"/>
      <c r="P7" s="8" t="s">
        <v>0</v>
      </c>
      <c r="Q7" s="114" t="s">
        <v>488</v>
      </c>
      <c r="R7" s="345"/>
      <c r="S7" s="8" t="s">
        <v>415</v>
      </c>
      <c r="T7" s="114" t="s">
        <v>488</v>
      </c>
      <c r="U7" s="8" t="s">
        <v>490</v>
      </c>
      <c r="V7" s="8"/>
      <c r="W7" s="8" t="s">
        <v>567</v>
      </c>
      <c r="X7" s="8"/>
      <c r="Y7" s="8" t="s">
        <v>477</v>
      </c>
      <c r="Z7" s="8" t="s">
        <v>72</v>
      </c>
      <c r="AA7" s="8" t="s">
        <v>475</v>
      </c>
      <c r="AB7" s="317" t="s">
        <v>70</v>
      </c>
      <c r="AC7" s="114" t="s">
        <v>488</v>
      </c>
      <c r="AD7" s="274" t="s">
        <v>528</v>
      </c>
      <c r="AE7" s="8" t="s">
        <v>43</v>
      </c>
      <c r="AF7" s="8" t="s">
        <v>0</v>
      </c>
      <c r="AG7" s="8" t="s">
        <v>551</v>
      </c>
      <c r="AH7" s="8" t="s">
        <v>555</v>
      </c>
      <c r="AI7" s="8"/>
      <c r="AJ7" s="6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1:54">
      <c r="A8" s="8">
        <v>1996</v>
      </c>
      <c r="B8" s="308">
        <f>+'Ark1'!R2</f>
        <v>16224</v>
      </c>
      <c r="C8" s="309"/>
      <c r="D8" s="217"/>
      <c r="E8" s="216"/>
      <c r="F8" s="117"/>
      <c r="G8" s="68">
        <f>+'Ark1'!U2</f>
        <v>35.678291420118505</v>
      </c>
      <c r="H8" s="250"/>
      <c r="I8" s="114"/>
      <c r="J8" s="493"/>
      <c r="K8" s="492"/>
      <c r="L8" s="250"/>
      <c r="M8" s="353"/>
      <c r="N8" s="250"/>
      <c r="O8" s="345"/>
      <c r="P8" s="10">
        <f>+'Ark1'!S2</f>
        <v>5.4036612426035502</v>
      </c>
      <c r="Q8" s="115"/>
      <c r="R8" s="345"/>
      <c r="S8" s="9">
        <f>+'Ark1'!T2</f>
        <v>7.1881780078895448</v>
      </c>
      <c r="T8" s="115"/>
      <c r="U8" s="94">
        <f>+'Ark1'!W2</f>
        <v>31.909516765285996</v>
      </c>
      <c r="V8" s="8"/>
      <c r="W8" s="8"/>
      <c r="X8" s="8"/>
      <c r="Y8" s="123">
        <f>+'Ark1'!X2</f>
        <v>98.736439842209037</v>
      </c>
      <c r="Z8" s="84">
        <f>+'Ark1'!Y2</f>
        <v>87.382889546351066</v>
      </c>
      <c r="AA8" s="123">
        <f>+'Ark1'!Z2</f>
        <v>46.751725838264306</v>
      </c>
      <c r="AB8" s="318">
        <f>+'Ark1'!Q2</f>
        <v>10095</v>
      </c>
      <c r="AC8" s="84"/>
      <c r="AD8" s="123">
        <f t="shared" ref="AD8:AD36" si="0">+B8/AB8</f>
        <v>1.6071322436849926</v>
      </c>
      <c r="AE8" s="83">
        <f t="shared" ref="AE8:AE36" si="1">+G8/P8</f>
        <v>6.6026143790849972</v>
      </c>
      <c r="AF8" s="85">
        <f>+'Ark1'!AD2</f>
        <v>63.117093176327401</v>
      </c>
      <c r="AG8" s="84">
        <f t="shared" ref="AG8:AG36" si="2">+(G8*B8)/1000</f>
        <v>578.84460000000263</v>
      </c>
      <c r="AH8" s="8"/>
      <c r="AI8" s="109"/>
      <c r="AJ8" s="6"/>
      <c r="AK8" s="22"/>
      <c r="AL8" s="22"/>
      <c r="AM8" s="22"/>
      <c r="AN8" s="22"/>
      <c r="AO8" s="22"/>
      <c r="AP8" s="22"/>
      <c r="AQ8" s="22"/>
      <c r="AR8" s="22">
        <f>+B36</f>
        <v>4759</v>
      </c>
      <c r="AS8" s="93">
        <f>+G36</f>
        <v>42.132275688169727</v>
      </c>
      <c r="AT8" s="22"/>
      <c r="AU8" s="22"/>
      <c r="AV8" s="22"/>
      <c r="AW8" s="22"/>
      <c r="AX8" s="22"/>
      <c r="AY8" s="22"/>
      <c r="AZ8" s="22"/>
      <c r="BA8" s="22"/>
      <c r="BB8" s="22"/>
    </row>
    <row r="9" spans="1:54">
      <c r="A9" s="8">
        <v>1997</v>
      </c>
      <c r="B9" s="308">
        <f>+'Ark1'!R3</f>
        <v>14028</v>
      </c>
      <c r="C9" s="309">
        <f t="shared" ref="C9:C26" si="3">+B9-B8</f>
        <v>-2196</v>
      </c>
      <c r="D9" s="217"/>
      <c r="E9" s="216">
        <f t="shared" ref="E9:E26" si="4">100*B9/B8</f>
        <v>86.464497041420117</v>
      </c>
      <c r="F9" s="117"/>
      <c r="G9" s="68">
        <f>+'Ark1'!U3</f>
        <v>36.17030225263764</v>
      </c>
      <c r="H9" s="250">
        <f t="shared" ref="H9:T26" si="5">+G9-G8</f>
        <v>0.49201083251913502</v>
      </c>
      <c r="I9" s="114"/>
      <c r="J9" s="493"/>
      <c r="K9" s="492"/>
      <c r="L9" s="250"/>
      <c r="M9" s="353"/>
      <c r="N9" s="346"/>
      <c r="O9" s="345"/>
      <c r="P9" s="10">
        <f>+'Ark1'!S3</f>
        <v>5.6344453949244384</v>
      </c>
      <c r="Q9" s="116">
        <f t="shared" si="5"/>
        <v>0.23078415232088823</v>
      </c>
      <c r="R9" s="345"/>
      <c r="S9" s="9">
        <f>+'Ark1'!T3</f>
        <v>7.6003706871970316</v>
      </c>
      <c r="T9" s="116">
        <f t="shared" si="5"/>
        <v>0.41219267930748682</v>
      </c>
      <c r="U9" s="94">
        <f>+'Ark1'!W3</f>
        <v>34.35272312517823</v>
      </c>
      <c r="V9" s="8"/>
      <c r="W9" s="8"/>
      <c r="X9" s="8"/>
      <c r="Y9" s="123">
        <f>+'Ark1'!X3</f>
        <v>99.051896207584832</v>
      </c>
      <c r="Z9" s="84">
        <f>+'Ark1'!Y3</f>
        <v>88.102366695181061</v>
      </c>
      <c r="AA9" s="123">
        <f>+'Ark1'!Z3</f>
        <v>49.786142001710864</v>
      </c>
      <c r="AB9" s="318">
        <f>+'Ark1'!Q3</f>
        <v>9064</v>
      </c>
      <c r="AC9" s="84">
        <f t="shared" ref="AC9:AC26" si="6">+AB9-AB8</f>
        <v>-1031</v>
      </c>
      <c r="AD9" s="123">
        <f t="shared" si="0"/>
        <v>1.5476610767872905</v>
      </c>
      <c r="AE9" s="83">
        <f t="shared" si="1"/>
        <v>6.4194964574898874</v>
      </c>
      <c r="AF9" s="85">
        <f>+'Ark1'!AD3</f>
        <v>67.122388699433941</v>
      </c>
      <c r="AG9" s="84">
        <f t="shared" si="2"/>
        <v>507.39700000000079</v>
      </c>
      <c r="AH9" s="38">
        <f t="shared" ref="AH9:AH26" si="7">100*AG9/AG8</f>
        <v>87.65685988951067</v>
      </c>
      <c r="AI9" s="84"/>
      <c r="AJ9" s="6"/>
      <c r="AK9" s="22"/>
      <c r="AL9" s="22"/>
      <c r="AM9" s="22"/>
      <c r="AN9" s="22"/>
      <c r="AO9" s="22"/>
      <c r="AP9" s="22"/>
      <c r="AQ9" s="22"/>
      <c r="AR9" s="307">
        <f>+AR8</f>
        <v>4759</v>
      </c>
      <c r="AS9" s="93">
        <f>+AS8</f>
        <v>42.132275688169727</v>
      </c>
      <c r="AT9" s="22"/>
      <c r="AU9" s="22"/>
      <c r="AV9" s="22"/>
      <c r="AW9" s="22"/>
      <c r="AX9" s="22"/>
      <c r="AY9" s="22"/>
      <c r="AZ9" s="22"/>
      <c r="BA9" s="22"/>
      <c r="BB9" s="22"/>
    </row>
    <row r="10" spans="1:54">
      <c r="A10" s="8">
        <v>1998</v>
      </c>
      <c r="B10" s="308">
        <f>+'Ark1'!R4</f>
        <v>13929</v>
      </c>
      <c r="C10" s="309">
        <f t="shared" si="3"/>
        <v>-99</v>
      </c>
      <c r="D10" s="217"/>
      <c r="E10" s="216">
        <f t="shared" si="4"/>
        <v>99.294268605645854</v>
      </c>
      <c r="F10" s="117"/>
      <c r="G10" s="68">
        <f>+'Ark1'!U4</f>
        <v>36.679237561921099</v>
      </c>
      <c r="H10" s="250">
        <f t="shared" si="5"/>
        <v>0.50893530928345854</v>
      </c>
      <c r="I10" s="114"/>
      <c r="J10" s="493"/>
      <c r="K10" s="492"/>
      <c r="L10" s="250"/>
      <c r="M10" s="353"/>
      <c r="N10" s="346"/>
      <c r="O10" s="345"/>
      <c r="P10" s="10">
        <f>+'Ark1'!S4</f>
        <v>5.9660420705003956</v>
      </c>
      <c r="Q10" s="116">
        <f t="shared" si="5"/>
        <v>0.33159667557595718</v>
      </c>
      <c r="R10" s="345"/>
      <c r="S10" s="9">
        <f>+'Ark1'!T4</f>
        <v>7.9988513173953617</v>
      </c>
      <c r="T10" s="116">
        <f t="shared" si="5"/>
        <v>0.39848063019833013</v>
      </c>
      <c r="U10" s="94">
        <f>+'Ark1'!W4</f>
        <v>39.715701055352149</v>
      </c>
      <c r="V10" s="8"/>
      <c r="W10" s="8"/>
      <c r="X10" s="8"/>
      <c r="Y10" s="123">
        <f>+'Ark1'!X4</f>
        <v>98.765166200014363</v>
      </c>
      <c r="Z10" s="84">
        <f>+'Ark1'!Y4</f>
        <v>89.223921315241583</v>
      </c>
      <c r="AA10" s="123">
        <f>+'Ark1'!Z4</f>
        <v>51.798406202886063</v>
      </c>
      <c r="AB10" s="318">
        <f>+'Ark1'!Q4</f>
        <v>8916</v>
      </c>
      <c r="AC10" s="84">
        <f t="shared" si="6"/>
        <v>-148</v>
      </c>
      <c r="AD10" s="123">
        <f t="shared" si="0"/>
        <v>1.5622476446837146</v>
      </c>
      <c r="AE10" s="83">
        <f t="shared" si="1"/>
        <v>6.1480018290995169</v>
      </c>
      <c r="AF10" s="85">
        <f>+'Ark1'!AD4</f>
        <v>69.567618653832426</v>
      </c>
      <c r="AG10" s="84">
        <f t="shared" si="2"/>
        <v>510.90509999999898</v>
      </c>
      <c r="AH10" s="38">
        <f t="shared" si="7"/>
        <v>100.69139155335924</v>
      </c>
      <c r="AI10" s="84"/>
      <c r="AJ10" s="6"/>
      <c r="AK10" s="22"/>
      <c r="AL10" s="22"/>
      <c r="AM10" s="22"/>
      <c r="AN10" s="22"/>
      <c r="AO10" s="22"/>
      <c r="AP10" s="22"/>
      <c r="AQ10" s="22"/>
      <c r="AR10" s="307">
        <f t="shared" ref="AR10:AS36" si="8">+AR9</f>
        <v>4759</v>
      </c>
      <c r="AS10" s="93">
        <f t="shared" si="8"/>
        <v>42.132275688169727</v>
      </c>
      <c r="AT10" s="22"/>
      <c r="AU10" s="22"/>
      <c r="AV10" s="22"/>
      <c r="AW10" s="22"/>
      <c r="AX10" s="22"/>
      <c r="AY10" s="22"/>
      <c r="AZ10" s="22"/>
      <c r="BA10" s="22"/>
      <c r="BB10" s="22"/>
    </row>
    <row r="11" spans="1:54">
      <c r="A11" s="8">
        <v>1999</v>
      </c>
      <c r="B11" s="308">
        <f>+'Ark1'!R5</f>
        <v>13652.5</v>
      </c>
      <c r="C11" s="309">
        <f t="shared" si="3"/>
        <v>-276.5</v>
      </c>
      <c r="D11" s="217"/>
      <c r="E11" s="216">
        <f t="shared" si="4"/>
        <v>98.014932873860289</v>
      </c>
      <c r="F11" s="117"/>
      <c r="G11" s="68">
        <f>+'Ark1'!U5</f>
        <v>36.365566746017123</v>
      </c>
      <c r="H11" s="250">
        <f t="shared" si="5"/>
        <v>-0.31367081590397561</v>
      </c>
      <c r="I11" s="114"/>
      <c r="J11" s="493"/>
      <c r="K11" s="492"/>
      <c r="L11" s="250"/>
      <c r="M11" s="353"/>
      <c r="N11" s="346"/>
      <c r="O11" s="345"/>
      <c r="P11" s="10">
        <f>+'Ark1'!S5</f>
        <v>5.842299945065009</v>
      </c>
      <c r="Q11" s="116">
        <f t="shared" si="5"/>
        <v>-0.12374212543538654</v>
      </c>
      <c r="R11" s="345"/>
      <c r="S11" s="9">
        <f>+'Ark1'!T5</f>
        <v>7.8252334737227613</v>
      </c>
      <c r="T11" s="116">
        <f t="shared" si="5"/>
        <v>-0.17361784367260036</v>
      </c>
      <c r="U11" s="94">
        <f>+'Ark1'!W5</f>
        <v>36.059329793078192</v>
      </c>
      <c r="V11" s="8"/>
      <c r="W11" s="8"/>
      <c r="X11" s="8"/>
      <c r="Y11" s="123">
        <f>+'Ark1'!X5</f>
        <v>98.721845815784647</v>
      </c>
      <c r="Z11" s="84">
        <f>+'Ark1'!Y5</f>
        <v>88.613806995055853</v>
      </c>
      <c r="AA11" s="123">
        <f>+'Ark1'!Z5</f>
        <v>50.620765427577361</v>
      </c>
      <c r="AB11" s="318">
        <f>+'Ark1'!Q5</f>
        <v>8548</v>
      </c>
      <c r="AC11" s="84">
        <f t="shared" si="6"/>
        <v>-368</v>
      </c>
      <c r="AD11" s="123">
        <f t="shared" si="0"/>
        <v>1.5971572297613477</v>
      </c>
      <c r="AE11" s="83">
        <f t="shared" si="1"/>
        <v>6.2245292244426986</v>
      </c>
      <c r="AF11" s="85">
        <f>+'Ark1'!AD5</f>
        <v>69.876640976648318</v>
      </c>
      <c r="AG11" s="84">
        <f t="shared" si="2"/>
        <v>496.48089999999883</v>
      </c>
      <c r="AH11" s="38">
        <f t="shared" si="7"/>
        <v>97.176735953506778</v>
      </c>
      <c r="AI11" s="84"/>
      <c r="AJ11" s="6"/>
      <c r="AK11" s="22"/>
      <c r="AL11" s="22"/>
      <c r="AM11" s="22"/>
      <c r="AN11" s="22"/>
      <c r="AO11" s="22"/>
      <c r="AP11" s="22"/>
      <c r="AQ11" s="22"/>
      <c r="AR11" s="307">
        <f t="shared" si="8"/>
        <v>4759</v>
      </c>
      <c r="AS11" s="93">
        <f t="shared" si="8"/>
        <v>42.132275688169727</v>
      </c>
      <c r="AT11" s="22"/>
      <c r="AU11" s="22"/>
      <c r="AV11" s="22"/>
      <c r="AW11" s="22"/>
      <c r="AX11" s="22"/>
      <c r="AY11" s="22"/>
      <c r="AZ11" s="22"/>
      <c r="BA11" s="22"/>
      <c r="BB11" s="22"/>
    </row>
    <row r="12" spans="1:54">
      <c r="A12" s="8">
        <v>2000</v>
      </c>
      <c r="B12" s="308">
        <f>+'Ark1'!R6</f>
        <v>12981</v>
      </c>
      <c r="C12" s="309">
        <f t="shared" si="3"/>
        <v>-671.5</v>
      </c>
      <c r="D12" s="217"/>
      <c r="E12" s="216">
        <f t="shared" si="4"/>
        <v>95.081486907159857</v>
      </c>
      <c r="F12" s="117"/>
      <c r="G12" s="68">
        <f>+'Ark1'!U6</f>
        <v>36.955835451814174</v>
      </c>
      <c r="H12" s="250">
        <f t="shared" si="5"/>
        <v>0.59026870579705104</v>
      </c>
      <c r="I12" s="114"/>
      <c r="J12" s="493"/>
      <c r="K12" s="492"/>
      <c r="L12" s="250"/>
      <c r="M12" s="353"/>
      <c r="N12" s="346"/>
      <c r="O12" s="345"/>
      <c r="P12" s="10">
        <f>+'Ark1'!S6</f>
        <v>6.1049225791541488</v>
      </c>
      <c r="Q12" s="116">
        <f t="shared" si="5"/>
        <v>0.26262263408913977</v>
      </c>
      <c r="R12" s="345"/>
      <c r="S12" s="9">
        <f>+'Ark1'!T6</f>
        <v>7.997997072644635</v>
      </c>
      <c r="T12" s="116">
        <f t="shared" si="5"/>
        <v>0.17276359892187365</v>
      </c>
      <c r="U12" s="94">
        <f>+'Ark1'!W6</f>
        <v>36.954009706494098</v>
      </c>
      <c r="V12" s="8"/>
      <c r="W12" s="8"/>
      <c r="X12" s="8"/>
      <c r="Y12" s="123">
        <f>+'Ark1'!X6</f>
        <v>99.114089823588316</v>
      </c>
      <c r="Z12" s="84">
        <f>+'Ark1'!Y6</f>
        <v>89.238117248285988</v>
      </c>
      <c r="AA12" s="123">
        <f>+'Ark1'!Z6</f>
        <v>53.308681919728841</v>
      </c>
      <c r="AB12" s="318">
        <f>+'Ark1'!Q6</f>
        <v>8185</v>
      </c>
      <c r="AC12" s="84">
        <f t="shared" si="6"/>
        <v>-363</v>
      </c>
      <c r="AD12" s="123">
        <f t="shared" si="0"/>
        <v>1.5859499083689677</v>
      </c>
      <c r="AE12" s="83">
        <f t="shared" si="1"/>
        <v>6.0534486674742549</v>
      </c>
      <c r="AF12" s="85">
        <f>+'Ark1'!AD6</f>
        <v>70.762487811777518</v>
      </c>
      <c r="AG12" s="84">
        <f t="shared" si="2"/>
        <v>479.72369999999978</v>
      </c>
      <c r="AH12" s="38">
        <f t="shared" si="7"/>
        <v>96.624804700442851</v>
      </c>
      <c r="AI12" s="84"/>
      <c r="AJ12" s="6"/>
      <c r="AK12" s="22"/>
      <c r="AL12" s="22"/>
      <c r="AM12" s="22"/>
      <c r="AN12" s="22"/>
      <c r="AO12" s="22"/>
      <c r="AP12" s="22"/>
      <c r="AQ12" s="22"/>
      <c r="AR12" s="307">
        <f t="shared" si="8"/>
        <v>4759</v>
      </c>
      <c r="AS12" s="93">
        <f t="shared" si="8"/>
        <v>42.132275688169727</v>
      </c>
      <c r="AT12" s="22"/>
      <c r="AU12" s="22"/>
      <c r="AV12" s="22"/>
      <c r="AW12" s="22"/>
      <c r="AX12" s="22"/>
      <c r="AY12" s="22"/>
      <c r="AZ12" s="22"/>
      <c r="BA12" s="22"/>
      <c r="BB12" s="22"/>
    </row>
    <row r="13" spans="1:54">
      <c r="A13" s="8">
        <v>2001</v>
      </c>
      <c r="B13" s="308">
        <f>+'Ark1'!R7</f>
        <v>11716</v>
      </c>
      <c r="C13" s="309">
        <f t="shared" si="3"/>
        <v>-1265</v>
      </c>
      <c r="D13" s="217"/>
      <c r="E13" s="216">
        <f t="shared" si="4"/>
        <v>90.254988059471529</v>
      </c>
      <c r="F13" s="117"/>
      <c r="G13" s="68">
        <f>+'Ark1'!U7</f>
        <v>38.593564356435486</v>
      </c>
      <c r="H13" s="250">
        <f t="shared" si="5"/>
        <v>1.6377289046213122</v>
      </c>
      <c r="I13" s="114"/>
      <c r="J13" s="493"/>
      <c r="K13" s="492"/>
      <c r="L13" s="250"/>
      <c r="M13" s="353"/>
      <c r="N13" s="346"/>
      <c r="O13" s="345"/>
      <c r="P13" s="10">
        <f>+'Ark1'!S7</f>
        <v>6.4280471150563354</v>
      </c>
      <c r="Q13" s="116">
        <f t="shared" si="5"/>
        <v>0.32312453590218659</v>
      </c>
      <c r="R13" s="345"/>
      <c r="S13" s="9">
        <f>+'Ark1'!T7</f>
        <v>8.2050187777398431</v>
      </c>
      <c r="T13" s="116">
        <f t="shared" si="5"/>
        <v>0.20702170509520812</v>
      </c>
      <c r="U13" s="94">
        <f>+'Ark1'!W7</f>
        <v>41.293956981905097</v>
      </c>
      <c r="V13" s="8"/>
      <c r="W13" s="8"/>
      <c r="X13" s="8"/>
      <c r="Y13" s="123">
        <f>+'Ark1'!X7</f>
        <v>99.4025264595425</v>
      </c>
      <c r="Z13" s="84">
        <f>+'Ark1'!Y7</f>
        <v>92.514510071696805</v>
      </c>
      <c r="AA13" s="123">
        <f>+'Ark1'!Z7</f>
        <v>59.64493001024239</v>
      </c>
      <c r="AB13" s="318">
        <f>+'Ark1'!Q7</f>
        <v>7591</v>
      </c>
      <c r="AC13" s="84">
        <f t="shared" si="6"/>
        <v>-594</v>
      </c>
      <c r="AD13" s="123">
        <f t="shared" si="0"/>
        <v>1.5434066657884338</v>
      </c>
      <c r="AE13" s="83">
        <f t="shared" si="1"/>
        <v>6.0039330243921603</v>
      </c>
      <c r="AF13" s="85">
        <f>+'Ark1'!AD7</f>
        <v>70.520374055613757</v>
      </c>
      <c r="AG13" s="84">
        <f t="shared" si="2"/>
        <v>452.16219999999817</v>
      </c>
      <c r="AH13" s="38">
        <f t="shared" si="7"/>
        <v>94.254713702908234</v>
      </c>
      <c r="AI13" s="84"/>
      <c r="AJ13" s="6"/>
      <c r="AK13" s="22"/>
      <c r="AL13" s="22"/>
      <c r="AM13" s="22"/>
      <c r="AN13" s="22"/>
      <c r="AO13" s="22"/>
      <c r="AP13" s="22"/>
      <c r="AQ13" s="22"/>
      <c r="AR13" s="307">
        <f t="shared" si="8"/>
        <v>4759</v>
      </c>
      <c r="AS13" s="93">
        <f t="shared" si="8"/>
        <v>42.132275688169727</v>
      </c>
      <c r="AT13" s="22"/>
      <c r="AU13" s="22"/>
      <c r="AV13" s="22"/>
      <c r="AW13" s="22"/>
      <c r="AX13" s="22"/>
      <c r="AY13" s="22"/>
      <c r="AZ13" s="22"/>
      <c r="BA13" s="22"/>
      <c r="BB13" s="22"/>
    </row>
    <row r="14" spans="1:54">
      <c r="A14" s="8">
        <f>1+A13</f>
        <v>2002</v>
      </c>
      <c r="B14" s="308">
        <f>+'Ark1'!R8</f>
        <v>10686.1</v>
      </c>
      <c r="C14" s="309">
        <f t="shared" si="3"/>
        <v>-1029.8999999999996</v>
      </c>
      <c r="D14" s="217"/>
      <c r="E14" s="216">
        <f t="shared" si="4"/>
        <v>91.209457152611819</v>
      </c>
      <c r="F14" s="117"/>
      <c r="G14" s="68">
        <f>+'Ark1'!U8</f>
        <v>40.05192727000501</v>
      </c>
      <c r="H14" s="250">
        <f t="shared" si="5"/>
        <v>1.4583629135695233</v>
      </c>
      <c r="I14" s="114"/>
      <c r="J14" s="493"/>
      <c r="K14" s="492"/>
      <c r="L14" s="250"/>
      <c r="M14" s="353"/>
      <c r="N14" s="346"/>
      <c r="O14" s="345"/>
      <c r="P14" s="10">
        <f>+'Ark1'!S8</f>
        <v>6.7040360842589886</v>
      </c>
      <c r="Q14" s="116">
        <f t="shared" si="5"/>
        <v>0.27598896920265314</v>
      </c>
      <c r="R14" s="345"/>
      <c r="S14" s="9">
        <f>+'Ark1'!T8</f>
        <v>8.1999045488999691</v>
      </c>
      <c r="T14" s="116">
        <f t="shared" si="5"/>
        <v>-5.1142288398740021E-3</v>
      </c>
      <c r="U14" s="94">
        <f>+'Ark1'!W8</f>
        <v>41.193700227398224</v>
      </c>
      <c r="V14" s="8"/>
      <c r="W14" s="8"/>
      <c r="X14" s="8"/>
      <c r="Y14" s="123">
        <f>+'Ark1'!X8</f>
        <v>99.390797391003275</v>
      </c>
      <c r="Z14" s="84">
        <f>+'Ark1'!Y8</f>
        <v>93.813458605103818</v>
      </c>
      <c r="AA14" s="123">
        <f>+'Ark1'!Z8</f>
        <v>65.842543116759146</v>
      </c>
      <c r="AB14" s="318">
        <f>+'Ark1'!Q8</f>
        <v>6918</v>
      </c>
      <c r="AC14" s="84">
        <f t="shared" si="6"/>
        <v>-673</v>
      </c>
      <c r="AD14" s="123">
        <f t="shared" si="0"/>
        <v>1.5446805435096849</v>
      </c>
      <c r="AE14" s="83">
        <f t="shared" si="1"/>
        <v>5.9743006700167598</v>
      </c>
      <c r="AF14" s="85">
        <f>+'Ark1'!AD8</f>
        <v>66.419631306443122</v>
      </c>
      <c r="AG14" s="84">
        <f t="shared" si="2"/>
        <v>427.99890000000056</v>
      </c>
      <c r="AH14" s="38">
        <f t="shared" si="7"/>
        <v>94.656054840498015</v>
      </c>
      <c r="AI14" s="84"/>
      <c r="AJ14" s="6"/>
      <c r="AK14" s="22"/>
      <c r="AL14" s="22"/>
      <c r="AM14" s="22"/>
      <c r="AN14" s="22"/>
      <c r="AO14" s="22"/>
      <c r="AP14" s="22"/>
      <c r="AQ14" s="22"/>
      <c r="AR14" s="307">
        <f t="shared" si="8"/>
        <v>4759</v>
      </c>
      <c r="AS14" s="93">
        <f t="shared" si="8"/>
        <v>42.132275688169727</v>
      </c>
      <c r="AT14" s="22"/>
      <c r="AU14" s="22"/>
      <c r="AV14" s="22"/>
      <c r="AW14" s="22"/>
      <c r="AX14" s="22"/>
      <c r="AY14" s="22"/>
      <c r="AZ14" s="22"/>
      <c r="BA14" s="22"/>
      <c r="BB14" s="22"/>
    </row>
    <row r="15" spans="1:54">
      <c r="A15" s="8">
        <f t="shared" ref="A15:A36" si="9">1+A14</f>
        <v>2003</v>
      </c>
      <c r="B15" s="308">
        <f>+'Ark1'!R9</f>
        <v>8319</v>
      </c>
      <c r="C15" s="309">
        <f t="shared" si="3"/>
        <v>-2367.1000000000004</v>
      </c>
      <c r="D15" s="217"/>
      <c r="E15" s="216">
        <f t="shared" si="4"/>
        <v>77.848794228015834</v>
      </c>
      <c r="F15" s="117"/>
      <c r="G15" s="68">
        <f>+'Ark1'!U9</f>
        <v>39.803510037264211</v>
      </c>
      <c r="H15" s="250">
        <f t="shared" si="5"/>
        <v>-0.24841723274079897</v>
      </c>
      <c r="I15" s="114"/>
      <c r="J15" s="493"/>
      <c r="K15" s="492"/>
      <c r="L15" s="250"/>
      <c r="M15" s="353"/>
      <c r="N15" s="346"/>
      <c r="O15" s="345"/>
      <c r="P15" s="10">
        <f>+'Ark1'!S9</f>
        <v>7.0771727371078255</v>
      </c>
      <c r="Q15" s="116">
        <f t="shared" si="5"/>
        <v>0.3731366528488369</v>
      </c>
      <c r="R15" s="345"/>
      <c r="S15" s="9">
        <f>+'Ark1'!T9</f>
        <v>7.7621108306286812</v>
      </c>
      <c r="T15" s="116">
        <f t="shared" si="5"/>
        <v>-0.43779371827128788</v>
      </c>
      <c r="U15" s="94">
        <f>+'Ark1'!W9</f>
        <v>34.30700805385262</v>
      </c>
      <c r="V15" s="8"/>
      <c r="W15" s="8"/>
      <c r="X15" s="8"/>
      <c r="Y15" s="123">
        <f>+'Ark1'!X9</f>
        <v>98.785911768241377</v>
      </c>
      <c r="Z15" s="84">
        <f>+'Ark1'!Y9</f>
        <v>91.78987859117683</v>
      </c>
      <c r="AA15" s="123">
        <f>+'Ark1'!Z9</f>
        <v>65.272268301478547</v>
      </c>
      <c r="AB15" s="318">
        <f>+'Ark1'!Q9</f>
        <v>5619</v>
      </c>
      <c r="AC15" s="84">
        <f t="shared" si="6"/>
        <v>-1299</v>
      </c>
      <c r="AD15" s="123">
        <f t="shared" si="0"/>
        <v>1.4805125467164977</v>
      </c>
      <c r="AE15" s="83">
        <f t="shared" si="1"/>
        <v>5.6242106157112692</v>
      </c>
      <c r="AF15" s="85">
        <f>+'Ark1'!AD9</f>
        <v>71.362713013116945</v>
      </c>
      <c r="AG15" s="84">
        <f t="shared" si="2"/>
        <v>331.12540000000098</v>
      </c>
      <c r="AH15" s="38">
        <f t="shared" si="7"/>
        <v>77.365946501264489</v>
      </c>
      <c r="AI15" s="84"/>
      <c r="AJ15" s="6"/>
      <c r="AK15" s="22"/>
      <c r="AL15" s="22"/>
      <c r="AM15" s="22"/>
      <c r="AN15" s="22"/>
      <c r="AO15" s="22"/>
      <c r="AP15" s="22"/>
      <c r="AQ15" s="22"/>
      <c r="AR15" s="307">
        <f t="shared" si="8"/>
        <v>4759</v>
      </c>
      <c r="AS15" s="93">
        <f t="shared" si="8"/>
        <v>42.132275688169727</v>
      </c>
      <c r="AT15" s="22"/>
      <c r="AU15" s="22"/>
      <c r="AV15" s="22"/>
      <c r="AW15" s="22"/>
      <c r="AX15" s="22"/>
      <c r="AY15" s="22"/>
      <c r="AZ15" s="22"/>
      <c r="BA15" s="22"/>
      <c r="BB15" s="22"/>
    </row>
    <row r="16" spans="1:54">
      <c r="A16" s="8">
        <f t="shared" si="9"/>
        <v>2004</v>
      </c>
      <c r="B16" s="308">
        <f>+'Ark1'!R10</f>
        <v>9377</v>
      </c>
      <c r="C16" s="309">
        <f t="shared" si="3"/>
        <v>1058</v>
      </c>
      <c r="D16" s="217"/>
      <c r="E16" s="216">
        <f t="shared" si="4"/>
        <v>112.71787474456065</v>
      </c>
      <c r="F16" s="117"/>
      <c r="G16" s="68">
        <f>+'Ark1'!U10</f>
        <v>40.722587181401181</v>
      </c>
      <c r="H16" s="250">
        <f t="shared" si="5"/>
        <v>0.9190771441369705</v>
      </c>
      <c r="I16" s="114"/>
      <c r="J16" s="493"/>
      <c r="K16" s="492"/>
      <c r="L16" s="250"/>
      <c r="M16" s="353"/>
      <c r="N16" s="346"/>
      <c r="O16" s="345"/>
      <c r="P16" s="10">
        <f>+'Ark1'!S10</f>
        <v>7.3032952970033058</v>
      </c>
      <c r="Q16" s="116">
        <f t="shared" si="5"/>
        <v>0.22612255989548036</v>
      </c>
      <c r="R16" s="345"/>
      <c r="S16" s="9">
        <f>+'Ark1'!T10</f>
        <v>7.6945718246774044</v>
      </c>
      <c r="T16" s="116">
        <f t="shared" si="5"/>
        <v>-6.753900595127682E-2</v>
      </c>
      <c r="U16" s="94">
        <f>+'Ark1'!W10</f>
        <v>32.387757278447275</v>
      </c>
      <c r="V16" s="8"/>
      <c r="W16" s="8"/>
      <c r="X16" s="8"/>
      <c r="Y16" s="123">
        <f>+'Ark1'!X10</f>
        <v>99.509437986562887</v>
      </c>
      <c r="Z16" s="84">
        <f>+'Ark1'!Y10</f>
        <v>94.497173936226943</v>
      </c>
      <c r="AA16" s="123">
        <f>+'Ark1'!Z10</f>
        <v>67.089687533326227</v>
      </c>
      <c r="AB16" s="318">
        <f>+'Ark1'!Q10</f>
        <v>5941</v>
      </c>
      <c r="AC16" s="84">
        <f t="shared" si="6"/>
        <v>322</v>
      </c>
      <c r="AD16" s="123">
        <f t="shared" si="0"/>
        <v>1.5783538124894798</v>
      </c>
      <c r="AE16" s="83">
        <f t="shared" si="1"/>
        <v>5.5759195712804477</v>
      </c>
      <c r="AF16" s="85">
        <f>+'Ark1'!AD10</f>
        <v>69.798770028496676</v>
      </c>
      <c r="AG16" s="84">
        <f t="shared" si="2"/>
        <v>381.85569999999882</v>
      </c>
      <c r="AH16" s="38">
        <f t="shared" si="7"/>
        <v>115.32057039417626</v>
      </c>
      <c r="AI16" s="84"/>
      <c r="AJ16" s="6"/>
      <c r="AK16" s="22"/>
      <c r="AL16" s="22"/>
      <c r="AM16" s="22"/>
      <c r="AN16" s="22"/>
      <c r="AO16" s="22"/>
      <c r="AP16" s="22"/>
      <c r="AQ16" s="22"/>
      <c r="AR16" s="307">
        <f t="shared" si="8"/>
        <v>4759</v>
      </c>
      <c r="AS16" s="93">
        <f t="shared" si="8"/>
        <v>42.132275688169727</v>
      </c>
      <c r="AT16" s="22"/>
      <c r="AU16" s="22"/>
      <c r="AV16" s="22"/>
      <c r="AW16" s="22"/>
      <c r="AX16" s="22"/>
      <c r="AY16" s="22"/>
      <c r="AZ16" s="22"/>
      <c r="BA16" s="22"/>
      <c r="BB16" s="22"/>
    </row>
    <row r="17" spans="1:54">
      <c r="A17" s="8">
        <f t="shared" si="9"/>
        <v>2005</v>
      </c>
      <c r="B17" s="308">
        <f>+'Ark1'!R11</f>
        <v>8220</v>
      </c>
      <c r="C17" s="309">
        <f t="shared" si="3"/>
        <v>-1157</v>
      </c>
      <c r="D17" s="217"/>
      <c r="E17" s="216">
        <f t="shared" si="4"/>
        <v>87.661298922896449</v>
      </c>
      <c r="F17" s="117"/>
      <c r="G17" s="68">
        <f>+'Ark1'!U11</f>
        <v>42.324975669099565</v>
      </c>
      <c r="H17" s="250">
        <f t="shared" si="5"/>
        <v>1.6023884876983843</v>
      </c>
      <c r="I17" s="114"/>
      <c r="J17" s="493"/>
      <c r="K17" s="492"/>
      <c r="L17" s="250"/>
      <c r="M17" s="353"/>
      <c r="N17" s="346"/>
      <c r="O17" s="345"/>
      <c r="P17" s="10">
        <f>+'Ark1'!S11</f>
        <v>7.6343065693430656</v>
      </c>
      <c r="Q17" s="116">
        <f t="shared" si="5"/>
        <v>0.3310112723397598</v>
      </c>
      <c r="R17" s="345"/>
      <c r="S17" s="9">
        <f>+'Ark1'!T11</f>
        <v>7.9145985401459855</v>
      </c>
      <c r="T17" s="116">
        <f t="shared" si="5"/>
        <v>0.2200267154685811</v>
      </c>
      <c r="U17" s="94">
        <f>+'Ark1'!W11</f>
        <v>36.922141119221408</v>
      </c>
      <c r="V17" s="8"/>
      <c r="W17" s="8"/>
      <c r="X17" s="8"/>
      <c r="Y17" s="123">
        <f>+'Ark1'!X11</f>
        <v>99.330900243308989</v>
      </c>
      <c r="Z17" s="84">
        <f>+'Ark1'!Y11</f>
        <v>95.255474452554708</v>
      </c>
      <c r="AA17" s="123">
        <f>+'Ark1'!Z11</f>
        <v>72.919708029197054</v>
      </c>
      <c r="AB17" s="318">
        <f>+'Ark1'!Q11</f>
        <v>5199</v>
      </c>
      <c r="AC17" s="84">
        <f t="shared" si="6"/>
        <v>-742</v>
      </c>
      <c r="AD17" s="123">
        <f t="shared" si="0"/>
        <v>1.581073283323716</v>
      </c>
      <c r="AE17" s="83">
        <f t="shared" si="1"/>
        <v>5.5440497816871979</v>
      </c>
      <c r="AF17" s="85">
        <f>+'Ark1'!AD11</f>
        <v>70.791866282094247</v>
      </c>
      <c r="AG17" s="84">
        <f t="shared" si="2"/>
        <v>347.91129999999839</v>
      </c>
      <c r="AH17" s="38">
        <f t="shared" si="7"/>
        <v>91.110673482155548</v>
      </c>
      <c r="AI17" s="84"/>
      <c r="AJ17" s="6"/>
      <c r="AK17" s="22"/>
      <c r="AL17" s="22"/>
      <c r="AM17" s="22"/>
      <c r="AN17" s="22"/>
      <c r="AO17" s="22"/>
      <c r="AP17" s="22"/>
      <c r="AQ17" s="22"/>
      <c r="AR17" s="307">
        <f t="shared" si="8"/>
        <v>4759</v>
      </c>
      <c r="AS17" s="93">
        <f t="shared" si="8"/>
        <v>42.132275688169727</v>
      </c>
      <c r="AT17" s="22"/>
      <c r="AU17" s="22"/>
      <c r="AV17" s="22"/>
      <c r="AW17" s="22"/>
      <c r="AX17" s="22"/>
      <c r="AY17" s="22"/>
      <c r="AZ17" s="22"/>
      <c r="BA17" s="22"/>
      <c r="BB17" s="22"/>
    </row>
    <row r="18" spans="1:54">
      <c r="A18" s="8">
        <f t="shared" si="9"/>
        <v>2006</v>
      </c>
      <c r="B18" s="308">
        <f>+'Ark1'!R12</f>
        <v>8454</v>
      </c>
      <c r="C18" s="309">
        <f t="shared" si="3"/>
        <v>234</v>
      </c>
      <c r="D18" s="217"/>
      <c r="E18" s="216">
        <f t="shared" si="4"/>
        <v>102.84671532846716</v>
      </c>
      <c r="F18" s="117"/>
      <c r="G18" s="68">
        <f>+'Ark1'!U12</f>
        <v>42.164774071445677</v>
      </c>
      <c r="H18" s="250">
        <f t="shared" si="5"/>
        <v>-0.16020159765388797</v>
      </c>
      <c r="I18" s="114"/>
      <c r="J18" s="493"/>
      <c r="K18" s="492"/>
      <c r="L18" s="250"/>
      <c r="M18" s="353"/>
      <c r="N18" s="346"/>
      <c r="O18" s="345"/>
      <c r="P18" s="10">
        <f>+'Ark1'!S12</f>
        <v>7.8245800804352976</v>
      </c>
      <c r="Q18" s="116">
        <f t="shared" si="5"/>
        <v>0.19027351109223201</v>
      </c>
      <c r="R18" s="345"/>
      <c r="S18" s="9">
        <f>+'Ark1'!T12</f>
        <v>7.7118523775727486</v>
      </c>
      <c r="T18" s="116">
        <f t="shared" si="5"/>
        <v>-0.20274616257323697</v>
      </c>
      <c r="U18" s="94">
        <f>+'Ark1'!W12</f>
        <v>34.68180742843623</v>
      </c>
      <c r="V18" s="8"/>
      <c r="W18" s="8"/>
      <c r="X18" s="8"/>
      <c r="Y18" s="123">
        <f>+'Ark1'!X12</f>
        <v>99.278448071918618</v>
      </c>
      <c r="Z18" s="84">
        <f>+'Ark1'!Y12</f>
        <v>94.677075940383233</v>
      </c>
      <c r="AA18" s="123">
        <f>+'Ark1'!Z12</f>
        <v>72.237993849065518</v>
      </c>
      <c r="AB18" s="318">
        <f>+'Ark1'!Q12</f>
        <v>5335</v>
      </c>
      <c r="AC18" s="84">
        <f t="shared" si="6"/>
        <v>136</v>
      </c>
      <c r="AD18" s="123">
        <f t="shared" si="0"/>
        <v>1.5846298031865043</v>
      </c>
      <c r="AE18" s="83">
        <f t="shared" si="1"/>
        <v>5.3887587113939999</v>
      </c>
      <c r="AF18" s="85">
        <f>+'Ark1'!AD12</f>
        <v>70.673838387036625</v>
      </c>
      <c r="AG18" s="84">
        <f t="shared" si="2"/>
        <v>356.46100000000172</v>
      </c>
      <c r="AH18" s="38">
        <f t="shared" si="7"/>
        <v>102.4574367087253</v>
      </c>
      <c r="AI18" s="84"/>
      <c r="AJ18" s="6"/>
      <c r="AK18" s="22"/>
      <c r="AL18" s="22"/>
      <c r="AM18" s="22"/>
      <c r="AN18" s="22"/>
      <c r="AO18" s="22"/>
      <c r="AP18" s="22"/>
      <c r="AQ18" s="22"/>
      <c r="AR18" s="307">
        <f t="shared" si="8"/>
        <v>4759</v>
      </c>
      <c r="AS18" s="93">
        <f t="shared" si="8"/>
        <v>42.132275688169727</v>
      </c>
      <c r="AT18" s="22"/>
      <c r="AU18" s="22"/>
      <c r="AV18" s="22"/>
      <c r="AW18" s="22"/>
      <c r="AX18" s="22"/>
      <c r="AY18" s="22"/>
      <c r="AZ18" s="22"/>
      <c r="BA18" s="22"/>
      <c r="BB18" s="22"/>
    </row>
    <row r="19" spans="1:54">
      <c r="A19" s="8">
        <f t="shared" si="9"/>
        <v>2007</v>
      </c>
      <c r="B19" s="308">
        <f>+'Ark1'!R13</f>
        <v>7898</v>
      </c>
      <c r="C19" s="309">
        <f t="shared" si="3"/>
        <v>-556</v>
      </c>
      <c r="D19" s="217"/>
      <c r="E19" s="216">
        <f t="shared" si="4"/>
        <v>93.423231606340195</v>
      </c>
      <c r="F19" s="117"/>
      <c r="G19" s="68">
        <f>+'Ark1'!U13</f>
        <v>42.315332995694973</v>
      </c>
      <c r="H19" s="250">
        <f t="shared" si="5"/>
        <v>0.15055892424929596</v>
      </c>
      <c r="I19" s="114"/>
      <c r="J19" s="493"/>
      <c r="K19" s="492"/>
      <c r="L19" s="250"/>
      <c r="M19" s="353"/>
      <c r="N19" s="346"/>
      <c r="O19" s="345"/>
      <c r="P19" s="10">
        <f>+'Ark1'!S13</f>
        <v>8.1397822233476855</v>
      </c>
      <c r="Q19" s="116">
        <f t="shared" si="5"/>
        <v>0.31520214291238791</v>
      </c>
      <c r="R19" s="345"/>
      <c r="S19" s="9">
        <f>+'Ark1'!T13</f>
        <v>7.7512028361610543</v>
      </c>
      <c r="T19" s="116">
        <f t="shared" si="5"/>
        <v>3.935045858830577E-2</v>
      </c>
      <c r="U19" s="94">
        <f>+'Ark1'!W13</f>
        <v>35.110154469485941</v>
      </c>
      <c r="V19" s="8"/>
      <c r="W19" s="8"/>
      <c r="X19" s="8"/>
      <c r="Y19" s="123">
        <f>+'Ark1'!X13</f>
        <v>99.177006837173934</v>
      </c>
      <c r="Z19" s="84">
        <f>+'Ark1'!Y13</f>
        <v>94.213724993669302</v>
      </c>
      <c r="AA19" s="123">
        <f>+'Ark1'!Z13</f>
        <v>72.803241326918226</v>
      </c>
      <c r="AB19" s="318">
        <f>+'Ark1'!Q13</f>
        <v>4968</v>
      </c>
      <c r="AC19" s="84">
        <f t="shared" si="6"/>
        <v>-367</v>
      </c>
      <c r="AD19" s="123">
        <f t="shared" si="0"/>
        <v>1.5897745571658615</v>
      </c>
      <c r="AE19" s="83">
        <f t="shared" si="1"/>
        <v>5.1985829392732512</v>
      </c>
      <c r="AF19" s="85">
        <f>+'Ark1'!AD13</f>
        <v>69.664081709832274</v>
      </c>
      <c r="AG19" s="84">
        <f t="shared" si="2"/>
        <v>334.20649999999887</v>
      </c>
      <c r="AH19" s="38">
        <f t="shared" si="7"/>
        <v>93.756820521739328</v>
      </c>
      <c r="AI19" s="84"/>
      <c r="AJ19" s="6"/>
      <c r="AK19" s="22"/>
      <c r="AL19" s="22"/>
      <c r="AM19" s="22"/>
      <c r="AN19" s="22"/>
      <c r="AO19" s="22"/>
      <c r="AP19" s="22"/>
      <c r="AQ19" s="22"/>
      <c r="AR19" s="307">
        <f t="shared" si="8"/>
        <v>4759</v>
      </c>
      <c r="AS19" s="93">
        <f t="shared" si="8"/>
        <v>42.132275688169727</v>
      </c>
      <c r="AT19" s="22"/>
      <c r="AU19" s="22"/>
      <c r="AV19" s="22"/>
      <c r="AW19" s="22"/>
      <c r="AX19" s="22"/>
      <c r="AY19" s="22"/>
      <c r="AZ19" s="22"/>
      <c r="BA19" s="22"/>
      <c r="BB19" s="22"/>
    </row>
    <row r="20" spans="1:54">
      <c r="A20" s="8">
        <f t="shared" si="9"/>
        <v>2008</v>
      </c>
      <c r="B20" s="308">
        <f>+'Ark1'!R14</f>
        <v>8223</v>
      </c>
      <c r="C20" s="309">
        <f t="shared" si="3"/>
        <v>325</v>
      </c>
      <c r="D20" s="217"/>
      <c r="E20" s="216">
        <f t="shared" si="4"/>
        <v>104.11496581413016</v>
      </c>
      <c r="F20" s="117"/>
      <c r="G20" s="68">
        <f>+'Ark1'!U14</f>
        <v>41.496193603307717</v>
      </c>
      <c r="H20" s="250">
        <f t="shared" si="5"/>
        <v>-0.81913939238725675</v>
      </c>
      <c r="I20" s="114"/>
      <c r="J20" s="493"/>
      <c r="K20" s="492"/>
      <c r="L20" s="250"/>
      <c r="M20" s="353"/>
      <c r="N20" s="346"/>
      <c r="O20" s="345"/>
      <c r="P20" s="10">
        <f>+'Ark1'!S14</f>
        <v>8.1703757752645014</v>
      </c>
      <c r="Q20" s="116">
        <f t="shared" si="5"/>
        <v>3.0593551916815898E-2</v>
      </c>
      <c r="R20" s="345"/>
      <c r="S20" s="9">
        <f>+'Ark1'!T14</f>
        <v>7.3793019579228991</v>
      </c>
      <c r="T20" s="116">
        <f t="shared" si="5"/>
        <v>-0.37190087823815521</v>
      </c>
      <c r="U20" s="94">
        <f>+'Ark1'!W14</f>
        <v>28.566216709230208</v>
      </c>
      <c r="V20" s="8"/>
      <c r="W20" s="8"/>
      <c r="X20" s="8"/>
      <c r="Y20" s="123">
        <f>+'Ark1'!X14</f>
        <v>98.869025902955102</v>
      </c>
      <c r="Z20" s="84">
        <f>+'Ark1'!Y14</f>
        <v>92.764197981272034</v>
      </c>
      <c r="AA20" s="123">
        <f>+'Ark1'!Z14</f>
        <v>69.038063966922053</v>
      </c>
      <c r="AB20" s="318">
        <f>+'Ark1'!Q14</f>
        <v>5223</v>
      </c>
      <c r="AC20" s="84">
        <f t="shared" si="6"/>
        <v>255</v>
      </c>
      <c r="AD20" s="123">
        <f t="shared" si="0"/>
        <v>1.5743825387708215</v>
      </c>
      <c r="AE20" s="83">
        <f t="shared" si="1"/>
        <v>5.07885986455309</v>
      </c>
      <c r="AF20" s="85">
        <f>+'Ark1'!AD14</f>
        <v>68.858346608428363</v>
      </c>
      <c r="AG20" s="84">
        <f t="shared" si="2"/>
        <v>341.22319999999939</v>
      </c>
      <c r="AH20" s="38">
        <f t="shared" si="7"/>
        <v>102.09951033268371</v>
      </c>
      <c r="AI20" s="84"/>
      <c r="AJ20" s="6"/>
      <c r="AK20" s="22"/>
      <c r="AL20" s="22"/>
      <c r="AM20" s="22"/>
      <c r="AN20" s="22"/>
      <c r="AO20" s="22"/>
      <c r="AP20" s="22"/>
      <c r="AQ20" s="22"/>
      <c r="AR20" s="307">
        <f t="shared" si="8"/>
        <v>4759</v>
      </c>
      <c r="AS20" s="93">
        <f t="shared" si="8"/>
        <v>42.132275688169727</v>
      </c>
      <c r="AT20" s="22"/>
      <c r="AU20" s="22"/>
      <c r="AV20" s="22"/>
      <c r="AW20" s="22"/>
      <c r="AX20" s="22"/>
      <c r="AY20" s="22"/>
      <c r="AZ20" s="22"/>
      <c r="BA20" s="22"/>
      <c r="BB20" s="22"/>
    </row>
    <row r="21" spans="1:54">
      <c r="A21" s="8">
        <f t="shared" si="9"/>
        <v>2009</v>
      </c>
      <c r="B21" s="308">
        <f>+'Ark1'!R15</f>
        <v>7795</v>
      </c>
      <c r="C21" s="309">
        <f t="shared" si="3"/>
        <v>-428</v>
      </c>
      <c r="D21" s="217"/>
      <c r="E21" s="216">
        <f t="shared" si="4"/>
        <v>94.795086951234339</v>
      </c>
      <c r="F21" s="117"/>
      <c r="G21" s="68">
        <f>+'Ark1'!U15</f>
        <v>42.431340602950712</v>
      </c>
      <c r="H21" s="250">
        <f t="shared" si="5"/>
        <v>0.93514699964299552</v>
      </c>
      <c r="I21" s="114"/>
      <c r="J21" s="493"/>
      <c r="K21" s="492"/>
      <c r="L21" s="250"/>
      <c r="M21" s="353"/>
      <c r="N21" s="346"/>
      <c r="O21" s="345"/>
      <c r="P21" s="10">
        <f>+'Ark1'!S15</f>
        <v>8.6106478511866573</v>
      </c>
      <c r="Q21" s="116">
        <f t="shared" si="5"/>
        <v>0.44027207592215589</v>
      </c>
      <c r="R21" s="345"/>
      <c r="S21" s="9">
        <f>+'Ark1'!T15</f>
        <v>7.4618345093008305</v>
      </c>
      <c r="T21" s="116">
        <f t="shared" si="5"/>
        <v>8.2532551377931362E-2</v>
      </c>
      <c r="U21" s="94">
        <f>+'Ark1'!W15</f>
        <v>30.583707504810761</v>
      </c>
      <c r="V21" s="8"/>
      <c r="W21" s="8"/>
      <c r="X21" s="8"/>
      <c r="Y21" s="123">
        <f>+'Ark1'!X15</f>
        <v>98.652982681205899</v>
      </c>
      <c r="Z21" s="84">
        <f>+'Ark1'!Y15</f>
        <v>93.098139833226426</v>
      </c>
      <c r="AA21" s="123">
        <f>+'Ark1'!Z15</f>
        <v>71.789608723540752</v>
      </c>
      <c r="AB21" s="318">
        <f>+'Ark1'!Q15</f>
        <v>4839</v>
      </c>
      <c r="AC21" s="84">
        <f t="shared" si="6"/>
        <v>-384</v>
      </c>
      <c r="AD21" s="123">
        <f t="shared" si="0"/>
        <v>1.6108700144657988</v>
      </c>
      <c r="AE21" s="83">
        <f t="shared" si="1"/>
        <v>4.927775625744947</v>
      </c>
      <c r="AF21" s="85">
        <f>+'Ark1'!AD15</f>
        <v>70.184451333751554</v>
      </c>
      <c r="AG21" s="84">
        <f t="shared" si="2"/>
        <v>330.75230000000079</v>
      </c>
      <c r="AH21" s="38">
        <f t="shared" si="7"/>
        <v>96.931363400847701</v>
      </c>
      <c r="AI21" s="84"/>
      <c r="AJ21" s="6"/>
      <c r="AK21" s="22"/>
      <c r="AL21" s="22"/>
      <c r="AM21" s="22"/>
      <c r="AN21" s="22"/>
      <c r="AO21" s="22"/>
      <c r="AP21" s="22"/>
      <c r="AQ21" s="22"/>
      <c r="AR21" s="307">
        <f t="shared" si="8"/>
        <v>4759</v>
      </c>
      <c r="AS21" s="93">
        <f t="shared" si="8"/>
        <v>42.132275688169727</v>
      </c>
      <c r="AT21" s="22"/>
      <c r="AU21" s="22"/>
      <c r="AV21" s="22"/>
      <c r="AW21" s="22"/>
      <c r="AX21" s="22"/>
      <c r="AY21" s="22"/>
      <c r="AZ21" s="22"/>
      <c r="BA21" s="22"/>
      <c r="BB21" s="22"/>
    </row>
    <row r="22" spans="1:54">
      <c r="A22" s="8">
        <f t="shared" si="9"/>
        <v>2010</v>
      </c>
      <c r="B22" s="308">
        <f>+'Ark1'!R16</f>
        <v>8079</v>
      </c>
      <c r="C22" s="309">
        <f t="shared" si="3"/>
        <v>284</v>
      </c>
      <c r="D22" s="217"/>
      <c r="E22" s="216">
        <f t="shared" si="4"/>
        <v>103.6433611289288</v>
      </c>
      <c r="F22" s="117"/>
      <c r="G22" s="68">
        <f>+'Ark1'!U16</f>
        <v>41.019395964847135</v>
      </c>
      <c r="H22" s="250">
        <f t="shared" si="5"/>
        <v>-1.4119446381035772</v>
      </c>
      <c r="I22" s="114"/>
      <c r="J22" s="493"/>
      <c r="K22" s="492"/>
      <c r="L22" s="250"/>
      <c r="M22" s="353"/>
      <c r="N22" s="346"/>
      <c r="O22" s="345"/>
      <c r="P22" s="10">
        <f>+'Ark1'!S16</f>
        <v>8.628790691917315</v>
      </c>
      <c r="Q22" s="116">
        <f t="shared" si="5"/>
        <v>1.8142840730657639E-2</v>
      </c>
      <c r="R22" s="345"/>
      <c r="S22" s="9">
        <f>+'Ark1'!T16</f>
        <v>6.9946775591038488</v>
      </c>
      <c r="T22" s="116">
        <f t="shared" si="5"/>
        <v>-0.46715695019698167</v>
      </c>
      <c r="U22" s="94">
        <f>+'Ark1'!W16</f>
        <v>23.059784626810256</v>
      </c>
      <c r="V22" s="8"/>
      <c r="W22" s="8"/>
      <c r="X22" s="8"/>
      <c r="Y22" s="123">
        <f>+'Ark1'!X16</f>
        <v>97.202624087139498</v>
      </c>
      <c r="Z22" s="84">
        <f>+'Ark1'!Y16</f>
        <v>89.52840698106202</v>
      </c>
      <c r="AA22" s="123">
        <f>+'Ark1'!Z16</f>
        <v>67.867310310682015</v>
      </c>
      <c r="AB22" s="318">
        <f>+'Ark1'!Q16</f>
        <v>5056</v>
      </c>
      <c r="AC22" s="84">
        <f t="shared" si="6"/>
        <v>217</v>
      </c>
      <c r="AD22" s="123">
        <f t="shared" si="0"/>
        <v>1.5979034810126582</v>
      </c>
      <c r="AE22" s="83">
        <f t="shared" si="1"/>
        <v>4.7537827059903615</v>
      </c>
      <c r="AF22" s="85">
        <f>+'Ark1'!AD16</f>
        <v>80.80664603370181</v>
      </c>
      <c r="AG22" s="84">
        <f t="shared" si="2"/>
        <v>331.39570000000003</v>
      </c>
      <c r="AH22" s="38">
        <f t="shared" si="7"/>
        <v>100.19452623609853</v>
      </c>
      <c r="AI22" s="84"/>
      <c r="AJ22" s="6"/>
      <c r="AK22" s="22"/>
      <c r="AL22" s="22"/>
      <c r="AM22" s="22"/>
      <c r="AN22" s="22"/>
      <c r="AO22" s="22"/>
      <c r="AP22" s="22"/>
      <c r="AQ22" s="22"/>
      <c r="AR22" s="307">
        <f t="shared" si="8"/>
        <v>4759</v>
      </c>
      <c r="AS22" s="93">
        <f t="shared" si="8"/>
        <v>42.132275688169727</v>
      </c>
      <c r="AT22" s="22"/>
      <c r="AU22" s="22"/>
      <c r="AV22" s="22"/>
      <c r="AW22" s="22"/>
      <c r="AX22" s="22"/>
      <c r="AY22" s="22"/>
      <c r="AZ22" s="22"/>
      <c r="BA22" s="22"/>
      <c r="BB22" s="22"/>
    </row>
    <row r="23" spans="1:54">
      <c r="A23" s="8">
        <f t="shared" si="9"/>
        <v>2011</v>
      </c>
      <c r="B23" s="308">
        <f>+'Ark1'!R17</f>
        <v>7808</v>
      </c>
      <c r="C23" s="309">
        <f t="shared" si="3"/>
        <v>-271</v>
      </c>
      <c r="D23" s="217"/>
      <c r="E23" s="216">
        <f t="shared" si="4"/>
        <v>96.645624458472582</v>
      </c>
      <c r="F23" s="117"/>
      <c r="G23" s="68">
        <f>+'Ark1'!U17</f>
        <v>40.658132684426334</v>
      </c>
      <c r="H23" s="250">
        <f t="shared" si="5"/>
        <v>-0.36126328042080047</v>
      </c>
      <c r="I23" s="114"/>
      <c r="J23" s="493"/>
      <c r="K23" s="492"/>
      <c r="L23" s="250"/>
      <c r="M23" s="353"/>
      <c r="N23" s="346"/>
      <c r="O23" s="345"/>
      <c r="P23" s="10">
        <f>+'Ark1'!S17</f>
        <v>8.3539959016393421</v>
      </c>
      <c r="Q23" s="116">
        <f t="shared" si="5"/>
        <v>-0.27479479027797282</v>
      </c>
      <c r="R23" s="345"/>
      <c r="S23" s="9">
        <f>+'Ark1'!T17</f>
        <v>6.7137551229508201</v>
      </c>
      <c r="T23" s="116">
        <f t="shared" si="5"/>
        <v>-0.2809224361530287</v>
      </c>
      <c r="U23" s="94">
        <f>+'Ark1'!W17</f>
        <v>19.185450819672127</v>
      </c>
      <c r="V23" s="8"/>
      <c r="W23" s="8"/>
      <c r="X23" s="8"/>
      <c r="Y23" s="123">
        <f>+'Ark1'!X17</f>
        <v>97.912397540983591</v>
      </c>
      <c r="Z23" s="84">
        <f>+'Ark1'!Y17</f>
        <v>90.189549180327873</v>
      </c>
      <c r="AA23" s="123">
        <f>+'Ark1'!Z17</f>
        <v>66.060450819672113</v>
      </c>
      <c r="AB23" s="318">
        <f>+'Ark1'!Q17</f>
        <v>4825</v>
      </c>
      <c r="AC23" s="84">
        <f t="shared" si="6"/>
        <v>-231</v>
      </c>
      <c r="AD23" s="123">
        <f t="shared" si="0"/>
        <v>1.6182383419689119</v>
      </c>
      <c r="AE23" s="83">
        <f t="shared" si="1"/>
        <v>4.8669083829030617</v>
      </c>
      <c r="AF23" s="85">
        <f>+'Ark1'!AD17</f>
        <v>68.991994220641132</v>
      </c>
      <c r="AG23" s="84">
        <f t="shared" si="2"/>
        <v>317.45870000000082</v>
      </c>
      <c r="AH23" s="38">
        <f t="shared" si="7"/>
        <v>95.794453579210838</v>
      </c>
      <c r="AI23" s="84"/>
      <c r="AJ23" s="6"/>
      <c r="AK23" s="22"/>
      <c r="AL23" s="22"/>
      <c r="AM23" s="22"/>
      <c r="AN23" s="22"/>
      <c r="AO23" s="22"/>
      <c r="AP23" s="22"/>
      <c r="AQ23" s="22"/>
      <c r="AR23" s="307">
        <f t="shared" si="8"/>
        <v>4759</v>
      </c>
      <c r="AS23" s="93">
        <f t="shared" si="8"/>
        <v>42.132275688169727</v>
      </c>
      <c r="AT23" s="22"/>
      <c r="AU23" s="22"/>
      <c r="AV23" s="22"/>
      <c r="AW23" s="22"/>
      <c r="AX23" s="22"/>
      <c r="AY23" s="22"/>
      <c r="AZ23" s="22"/>
      <c r="BA23" s="22"/>
      <c r="BB23" s="22"/>
    </row>
    <row r="24" spans="1:54">
      <c r="A24" s="8">
        <f t="shared" si="9"/>
        <v>2012</v>
      </c>
      <c r="B24" s="308">
        <f>+'Ark1'!R18</f>
        <v>7137</v>
      </c>
      <c r="C24" s="309">
        <f t="shared" si="3"/>
        <v>-671</v>
      </c>
      <c r="D24" s="217"/>
      <c r="E24" s="216">
        <f t="shared" si="4"/>
        <v>91.40625</v>
      </c>
      <c r="F24" s="117"/>
      <c r="G24" s="68">
        <f>+'Ark1'!U18</f>
        <v>40.04042314698053</v>
      </c>
      <c r="H24" s="250">
        <f t="shared" si="5"/>
        <v>-0.61770953744580481</v>
      </c>
      <c r="I24" s="114"/>
      <c r="J24" s="493"/>
      <c r="K24" s="492"/>
      <c r="L24" s="250"/>
      <c r="M24" s="353"/>
      <c r="N24" s="346"/>
      <c r="O24" s="345"/>
      <c r="P24" s="10">
        <f>+'Ark1'!S18</f>
        <v>8.405632618747374</v>
      </c>
      <c r="Q24" s="116">
        <f>+P24-P23</f>
        <v>5.163671710803186E-2</v>
      </c>
      <c r="R24" s="345"/>
      <c r="S24" s="9">
        <f>+'Ark1'!T18</f>
        <v>6.7259352669188734</v>
      </c>
      <c r="T24" s="116">
        <f t="shared" si="5"/>
        <v>1.2180143968053336E-2</v>
      </c>
      <c r="U24" s="94">
        <f>+'Ark1'!W18</f>
        <v>18.383074120779035</v>
      </c>
      <c r="V24" s="8"/>
      <c r="W24" s="8"/>
      <c r="X24" s="8"/>
      <c r="Y24" s="123">
        <f>+'Ark1'!X18</f>
        <v>98.248563822334305</v>
      </c>
      <c r="Z24" s="84">
        <f>+'Ark1'!Y18</f>
        <v>90.458175704077362</v>
      </c>
      <c r="AA24" s="123">
        <f>+'Ark1'!Z18</f>
        <v>65.601793470645916</v>
      </c>
      <c r="AB24" s="318">
        <f>+'Ark1'!Q18</f>
        <v>4452</v>
      </c>
      <c r="AC24" s="84">
        <f t="shared" si="6"/>
        <v>-373</v>
      </c>
      <c r="AD24" s="123">
        <f t="shared" si="0"/>
        <v>1.6030997304582211</v>
      </c>
      <c r="AE24" s="83">
        <f t="shared" si="1"/>
        <v>4.7635228617625973</v>
      </c>
      <c r="AF24" s="85">
        <f>+'Ark1'!AD18</f>
        <v>67.050494179534255</v>
      </c>
      <c r="AG24" s="84">
        <f t="shared" si="2"/>
        <v>285.76850000000007</v>
      </c>
      <c r="AH24" s="38">
        <f t="shared" si="7"/>
        <v>90.017536139346419</v>
      </c>
      <c r="AI24" s="84"/>
      <c r="AJ24" s="6"/>
      <c r="AK24" s="22"/>
      <c r="AL24" s="22"/>
      <c r="AM24" s="22"/>
      <c r="AN24" s="22"/>
      <c r="AO24" s="22"/>
      <c r="AP24" s="22"/>
      <c r="AQ24" s="22"/>
      <c r="AR24" s="307">
        <f t="shared" si="8"/>
        <v>4759</v>
      </c>
      <c r="AS24" s="93">
        <f t="shared" si="8"/>
        <v>42.132275688169727</v>
      </c>
      <c r="AT24" s="22"/>
      <c r="AU24" s="22"/>
      <c r="AV24" s="22"/>
      <c r="AW24" s="22"/>
      <c r="AX24" s="22"/>
      <c r="AY24" s="22"/>
      <c r="AZ24" s="22"/>
      <c r="BA24" s="22"/>
      <c r="BB24" s="22"/>
    </row>
    <row r="25" spans="1:54">
      <c r="A25" s="8">
        <f t="shared" si="9"/>
        <v>2013</v>
      </c>
      <c r="B25" s="308">
        <f>+'Ark1'!R19</f>
        <v>7294</v>
      </c>
      <c r="C25" s="309">
        <f t="shared" si="3"/>
        <v>157</v>
      </c>
      <c r="D25" s="217"/>
      <c r="E25" s="216">
        <f t="shared" si="4"/>
        <v>102.1998038391481</v>
      </c>
      <c r="F25" s="117"/>
      <c r="G25" s="68">
        <f>+'Ark1'!U19</f>
        <v>39.923690704688873</v>
      </c>
      <c r="H25" s="250">
        <f t="shared" si="5"/>
        <v>-0.11673244229165647</v>
      </c>
      <c r="I25" s="114"/>
      <c r="J25" s="493"/>
      <c r="K25" s="492"/>
      <c r="L25" s="250"/>
      <c r="M25" s="353"/>
      <c r="N25" s="346"/>
      <c r="O25" s="345"/>
      <c r="P25" s="10">
        <f>+'Ark1'!S19</f>
        <v>8.5662188099808088</v>
      </c>
      <c r="Q25" s="116">
        <f t="shared" si="5"/>
        <v>0.16058619123343476</v>
      </c>
      <c r="R25" s="345"/>
      <c r="S25" s="9">
        <f>+'Ark1'!T19</f>
        <v>7.159309021113244</v>
      </c>
      <c r="T25" s="116">
        <f t="shared" si="5"/>
        <v>0.43337375419437052</v>
      </c>
      <c r="U25" s="94">
        <f>+'Ark1'!W19</f>
        <v>22.922950370167261</v>
      </c>
      <c r="V25" s="8"/>
      <c r="W25" s="8"/>
      <c r="X25" s="8"/>
      <c r="Y25" s="123">
        <f>+'Ark1'!X19</f>
        <v>96.997532218261597</v>
      </c>
      <c r="Z25" s="84">
        <f>+'Ark1'!Y19</f>
        <v>88.661913901837153</v>
      </c>
      <c r="AA25" s="123">
        <f>+'Ark1'!Z19</f>
        <v>64.546202358102505</v>
      </c>
      <c r="AB25" s="318">
        <f>+'Ark1'!Q19</f>
        <v>4448</v>
      </c>
      <c r="AC25" s="84">
        <f t="shared" si="6"/>
        <v>-4</v>
      </c>
      <c r="AD25" s="123">
        <f t="shared" si="0"/>
        <v>1.6398381294964028</v>
      </c>
      <c r="AE25" s="83">
        <f t="shared" si="1"/>
        <v>4.6605966518357373</v>
      </c>
      <c r="AF25" s="85">
        <f>+'Ark1'!AD19</f>
        <v>70.27170021259208</v>
      </c>
      <c r="AG25" s="84">
        <f t="shared" si="2"/>
        <v>291.20340000000067</v>
      </c>
      <c r="AH25" s="38">
        <f t="shared" si="7"/>
        <v>101.90185412318033</v>
      </c>
      <c r="AI25" s="84"/>
      <c r="AJ25" s="6"/>
      <c r="AK25" s="22"/>
      <c r="AL25" s="22"/>
      <c r="AM25" s="22"/>
      <c r="AN25" s="22"/>
      <c r="AO25" s="22"/>
      <c r="AP25" s="22"/>
      <c r="AQ25" s="22"/>
      <c r="AR25" s="307">
        <f t="shared" si="8"/>
        <v>4759</v>
      </c>
      <c r="AS25" s="93">
        <f t="shared" si="8"/>
        <v>42.132275688169727</v>
      </c>
      <c r="AT25" s="22"/>
      <c r="AU25" s="22"/>
      <c r="AV25" s="22"/>
      <c r="AW25" s="22"/>
      <c r="AX25" s="22"/>
      <c r="AY25" s="22"/>
      <c r="AZ25" s="22"/>
      <c r="BA25" s="22"/>
      <c r="BB25" s="22"/>
    </row>
    <row r="26" spans="1:54">
      <c r="A26" s="8">
        <f t="shared" si="9"/>
        <v>2014</v>
      </c>
      <c r="B26" s="308">
        <f>+'Ark1'!R20</f>
        <v>7049</v>
      </c>
      <c r="C26" s="309">
        <f t="shared" si="3"/>
        <v>-245</v>
      </c>
      <c r="D26" s="217"/>
      <c r="E26" s="216">
        <f t="shared" si="4"/>
        <v>96.64107485604606</v>
      </c>
      <c r="F26" s="117"/>
      <c r="G26" s="68">
        <f>+'Ark1'!U20</f>
        <v>40.342247127252037</v>
      </c>
      <c r="H26" s="250">
        <f t="shared" si="5"/>
        <v>0.41855642256316372</v>
      </c>
      <c r="I26" s="114"/>
      <c r="J26" s="493"/>
      <c r="K26" s="492"/>
      <c r="L26" s="250"/>
      <c r="M26" s="353"/>
      <c r="N26" s="346"/>
      <c r="O26" s="345"/>
      <c r="P26" s="10">
        <f>+'Ark1'!S20</f>
        <v>8.561498084834728</v>
      </c>
      <c r="Q26" s="116">
        <f t="shared" si="5"/>
        <v>-4.7207251460807953E-3</v>
      </c>
      <c r="R26" s="345"/>
      <c r="S26" s="9">
        <f>+'Ark1'!T20</f>
        <v>7.1288125975315628</v>
      </c>
      <c r="T26" s="116">
        <f t="shared" si="5"/>
        <v>-3.0496423581681142E-2</v>
      </c>
      <c r="U26" s="94">
        <f>+'Ark1'!W20</f>
        <v>23.563626046247695</v>
      </c>
      <c r="V26" s="8"/>
      <c r="W26" s="8"/>
      <c r="X26" s="8"/>
      <c r="Y26" s="123">
        <f>+'Ark1'!X20</f>
        <v>97.715988083416079</v>
      </c>
      <c r="Z26" s="84">
        <f>+'Ark1'!Y20</f>
        <v>90.268123138033758</v>
      </c>
      <c r="AA26" s="123">
        <f>+'Ark1'!Z20</f>
        <v>64.987941551993188</v>
      </c>
      <c r="AB26" s="318">
        <f>+'Ark1'!Q20</f>
        <v>4388</v>
      </c>
      <c r="AC26" s="84">
        <f t="shared" si="6"/>
        <v>-60</v>
      </c>
      <c r="AD26" s="123">
        <f t="shared" si="0"/>
        <v>1.6064266180492253</v>
      </c>
      <c r="AE26" s="83">
        <f t="shared" si="1"/>
        <v>4.7120546810273343</v>
      </c>
      <c r="AF26" s="85">
        <f>+'Ark1'!AD20</f>
        <v>69.547489500967046</v>
      </c>
      <c r="AG26" s="84">
        <f t="shared" si="2"/>
        <v>284.3724999999996</v>
      </c>
      <c r="AH26" s="38">
        <f t="shared" si="7"/>
        <v>97.654251289648045</v>
      </c>
      <c r="AI26" s="84"/>
      <c r="AJ26" s="6"/>
      <c r="AR26" s="307">
        <f t="shared" si="8"/>
        <v>4759</v>
      </c>
      <c r="AS26" s="93">
        <f t="shared" si="8"/>
        <v>42.132275688169727</v>
      </c>
    </row>
    <row r="27" spans="1:54">
      <c r="A27" s="8">
        <f t="shared" si="9"/>
        <v>2015</v>
      </c>
      <c r="B27" s="308">
        <f>+'Ark1'!R21</f>
        <v>6731</v>
      </c>
      <c r="C27" s="309">
        <f t="shared" ref="C27" si="10">+B27-B26</f>
        <v>-318</v>
      </c>
      <c r="D27" s="217"/>
      <c r="E27" s="216">
        <f t="shared" ref="E27" si="11">100*B27/B26</f>
        <v>95.488721804511272</v>
      </c>
      <c r="F27" s="117"/>
      <c r="G27" s="68">
        <f>+'Ark1'!U21</f>
        <v>41.887475857970671</v>
      </c>
      <c r="H27" s="250">
        <f t="shared" ref="H27" si="12">+G27-G26</f>
        <v>1.5452287307186339</v>
      </c>
      <c r="I27" s="114"/>
      <c r="J27" s="493"/>
      <c r="K27" s="492"/>
      <c r="L27" s="250"/>
      <c r="M27" s="353"/>
      <c r="N27" s="346"/>
      <c r="O27" s="345"/>
      <c r="P27" s="10">
        <f>+'Ark1'!S21</f>
        <v>8.6131332640023768</v>
      </c>
      <c r="Q27" s="116">
        <f t="shared" ref="Q27" si="13">+P27-P26</f>
        <v>5.1635179167648815E-2</v>
      </c>
      <c r="R27" s="345"/>
      <c r="S27" s="9">
        <f>+'Ark1'!T21</f>
        <v>7.1429208141435154</v>
      </c>
      <c r="T27" s="116">
        <f t="shared" ref="T27" si="14">+S27-S26</f>
        <v>1.4108216611952606E-2</v>
      </c>
      <c r="U27" s="94">
        <f>+'Ark1'!W21</f>
        <v>24.543158520279302</v>
      </c>
      <c r="V27" s="8"/>
      <c r="W27" s="8"/>
      <c r="X27" s="8"/>
      <c r="Y27" s="123">
        <f>+'Ark1'!X21</f>
        <v>98.752042787104443</v>
      </c>
      <c r="Z27" s="84">
        <f>+'Ark1'!Y21</f>
        <v>92.319120487297596</v>
      </c>
      <c r="AA27" s="123">
        <f>+'Ark1'!Z21</f>
        <v>70.12331005794087</v>
      </c>
      <c r="AB27" s="318">
        <f>+'Ark1'!Q21</f>
        <v>4233</v>
      </c>
      <c r="AC27" s="84">
        <f>+AB27-AB26</f>
        <v>-155</v>
      </c>
      <c r="AD27" s="123">
        <f t="shared" si="0"/>
        <v>1.5901252067091898</v>
      </c>
      <c r="AE27" s="83">
        <f t="shared" si="1"/>
        <v>4.8632100043122142</v>
      </c>
      <c r="AF27" s="85">
        <f>+'Ark1'!AD21</f>
        <v>70.157044371783641</v>
      </c>
      <c r="AG27" s="84">
        <f t="shared" si="2"/>
        <v>281.94460000000055</v>
      </c>
      <c r="AH27" s="38">
        <f t="shared" ref="AH27" si="15">100*AG27/AG26</f>
        <v>99.14622546132307</v>
      </c>
      <c r="AI27" s="84"/>
      <c r="AJ27" s="6"/>
      <c r="AR27" s="307">
        <f t="shared" si="8"/>
        <v>4759</v>
      </c>
      <c r="AS27" s="93">
        <f t="shared" si="8"/>
        <v>42.132275688169727</v>
      </c>
    </row>
    <row r="28" spans="1:54">
      <c r="A28" s="8">
        <f t="shared" si="9"/>
        <v>2016</v>
      </c>
      <c r="B28" s="308">
        <f>+'Ark1'!R22</f>
        <v>6914</v>
      </c>
      <c r="C28" s="309">
        <f t="shared" ref="C28:C31" si="16">+B28-B27</f>
        <v>183</v>
      </c>
      <c r="D28" s="217"/>
      <c r="E28" s="216">
        <f t="shared" ref="E28:E31" si="17">100*B28/B27</f>
        <v>102.71876392809389</v>
      </c>
      <c r="F28" s="117"/>
      <c r="G28" s="68">
        <f>+'Ark1'!U22</f>
        <v>42.220451258316551</v>
      </c>
      <c r="H28" s="250">
        <f t="shared" ref="H28:H31" si="18">+G28-G27</f>
        <v>0.33297540034588025</v>
      </c>
      <c r="I28" s="114"/>
      <c r="J28" s="493"/>
      <c r="K28" s="492"/>
      <c r="L28" s="250"/>
      <c r="M28" s="353"/>
      <c r="N28" s="346"/>
      <c r="O28" s="345"/>
      <c r="P28" s="10">
        <f>+'Ark1'!S22</f>
        <v>8.609343361295922</v>
      </c>
      <c r="Q28" s="116">
        <f t="shared" ref="Q28:Q31" si="19">+P28-P27</f>
        <v>-3.7899027064547397E-3</v>
      </c>
      <c r="R28" s="345"/>
      <c r="S28" s="9">
        <f>+'Ark1'!T22</f>
        <v>7.209430141741394</v>
      </c>
      <c r="T28" s="116">
        <f t="shared" ref="T28:T31" si="20">+S28-S27</f>
        <v>6.6509327597878531E-2</v>
      </c>
      <c r="U28" s="94">
        <f>+'Ark1'!W22</f>
        <v>24.804743997685847</v>
      </c>
      <c r="V28" s="8"/>
      <c r="W28" s="8"/>
      <c r="X28" s="8"/>
      <c r="Y28" s="123">
        <f>+'Ark1'!X22</f>
        <v>98.278854498119756</v>
      </c>
      <c r="Z28" s="84">
        <f>+'Ark1'!Y22</f>
        <v>91.582296789123518</v>
      </c>
      <c r="AA28" s="123">
        <f>+'Ark1'!Z22</f>
        <v>70.205380387619357</v>
      </c>
      <c r="AB28" s="318">
        <f>+'Ark1'!Q22</f>
        <v>4383</v>
      </c>
      <c r="AC28" s="84">
        <f t="shared" ref="AC28:AC31" si="21">+AB28-AB27</f>
        <v>150</v>
      </c>
      <c r="AD28" s="123">
        <f t="shared" si="0"/>
        <v>1.5774583618526123</v>
      </c>
      <c r="AE28" s="83">
        <f t="shared" si="1"/>
        <v>4.9040268794624211</v>
      </c>
      <c r="AF28" s="85">
        <f>+'Ark1'!AD22</f>
        <v>72.125713893176282</v>
      </c>
      <c r="AG28" s="84">
        <f t="shared" si="2"/>
        <v>291.91220000000067</v>
      </c>
      <c r="AH28" s="38">
        <f t="shared" ref="AH28:AH31" si="22">100*AG28/AG27</f>
        <v>103.53530445342813</v>
      </c>
      <c r="AI28" s="84"/>
      <c r="AJ28" s="6"/>
      <c r="AR28" s="307">
        <f t="shared" si="8"/>
        <v>4759</v>
      </c>
      <c r="AS28" s="93">
        <f t="shared" si="8"/>
        <v>42.132275688169727</v>
      </c>
    </row>
    <row r="29" spans="1:54">
      <c r="A29" s="8">
        <f t="shared" si="9"/>
        <v>2017</v>
      </c>
      <c r="B29" s="308">
        <f>+'Ark1'!R23</f>
        <v>6762</v>
      </c>
      <c r="C29" s="309">
        <f t="shared" si="16"/>
        <v>-152</v>
      </c>
      <c r="D29" s="217"/>
      <c r="E29" s="216">
        <f t="shared" si="17"/>
        <v>97.801562048018511</v>
      </c>
      <c r="F29" s="117"/>
      <c r="G29" s="68">
        <f>+'Ark1'!U23</f>
        <v>41.083407275953853</v>
      </c>
      <c r="H29" s="250">
        <f t="shared" si="18"/>
        <v>-1.1370439823626981</v>
      </c>
      <c r="I29" s="114"/>
      <c r="J29" s="493"/>
      <c r="K29" s="492"/>
      <c r="L29" s="250"/>
      <c r="M29" s="353"/>
      <c r="N29" s="346"/>
      <c r="O29" s="345"/>
      <c r="P29" s="10">
        <f>+'Ark1'!S23</f>
        <v>8.2951789411416748</v>
      </c>
      <c r="Q29" s="116">
        <f t="shared" si="19"/>
        <v>-0.31416442015424728</v>
      </c>
      <c r="R29" s="345"/>
      <c r="S29" s="9">
        <f>+'Ark1'!T23</f>
        <v>7.0529429162969519</v>
      </c>
      <c r="T29" s="116">
        <f t="shared" si="20"/>
        <v>-0.15648722544444205</v>
      </c>
      <c r="U29" s="94">
        <f>+'Ark1'!W23</f>
        <v>20.7335107956226</v>
      </c>
      <c r="V29" s="8"/>
      <c r="W29" s="8"/>
      <c r="X29" s="8"/>
      <c r="Y29" s="123">
        <f>+'Ark1'!X23</f>
        <v>98.121857438627615</v>
      </c>
      <c r="Z29" s="84">
        <f>+'Ark1'!Y23</f>
        <v>90.609287193138115</v>
      </c>
      <c r="AA29" s="123">
        <f>+'Ark1'!Z23</f>
        <v>67.746228926353169</v>
      </c>
      <c r="AB29" s="318">
        <f>+'Ark1'!Q23</f>
        <v>4192</v>
      </c>
      <c r="AC29" s="84">
        <f t="shared" si="21"/>
        <v>-191</v>
      </c>
      <c r="AD29" s="123">
        <f t="shared" si="0"/>
        <v>1.6130725190839694</v>
      </c>
      <c r="AE29" s="83">
        <f t="shared" si="1"/>
        <v>4.9526848748484618</v>
      </c>
      <c r="AF29" s="85">
        <f>+'Ark1'!AD23</f>
        <v>70.175757549599254</v>
      </c>
      <c r="AG29" s="84">
        <f t="shared" si="2"/>
        <v>277.80599999999993</v>
      </c>
      <c r="AH29" s="38">
        <f t="shared" si="22"/>
        <v>95.167656576189444</v>
      </c>
      <c r="AI29" s="84"/>
      <c r="AJ29" s="6"/>
      <c r="AR29" s="307">
        <f t="shared" si="8"/>
        <v>4759</v>
      </c>
      <c r="AS29" s="93">
        <f t="shared" si="8"/>
        <v>42.132275688169727</v>
      </c>
    </row>
    <row r="30" spans="1:54">
      <c r="A30" s="8">
        <f t="shared" si="9"/>
        <v>2018</v>
      </c>
      <c r="B30" s="308">
        <f>+'Ark1'!R24</f>
        <v>6240</v>
      </c>
      <c r="C30" s="309">
        <f t="shared" si="16"/>
        <v>-522</v>
      </c>
      <c r="D30" s="217"/>
      <c r="E30" s="216">
        <f t="shared" si="17"/>
        <v>92.280390417036386</v>
      </c>
      <c r="F30" s="117"/>
      <c r="G30" s="68">
        <f>+'Ark1'!U24</f>
        <v>41.854104166666701</v>
      </c>
      <c r="H30" s="250">
        <f t="shared" si="18"/>
        <v>0.77069689071284841</v>
      </c>
      <c r="I30" s="114"/>
      <c r="J30" s="493"/>
      <c r="K30" s="492"/>
      <c r="L30" s="250"/>
      <c r="M30" s="353"/>
      <c r="N30" s="346"/>
      <c r="O30" s="345"/>
      <c r="P30" s="10">
        <f>+'Ark1'!S24</f>
        <v>8.3076923076923102</v>
      </c>
      <c r="Q30" s="116">
        <f t="shared" si="19"/>
        <v>1.2513366550635396E-2</v>
      </c>
      <c r="R30" s="345"/>
      <c r="S30" s="9">
        <f>+'Ark1'!T24</f>
        <v>7.1875</v>
      </c>
      <c r="T30" s="116">
        <f t="shared" si="20"/>
        <v>0.13455708370304809</v>
      </c>
      <c r="U30" s="94">
        <f>+'Ark1'!W24</f>
        <v>22.676282051282044</v>
      </c>
      <c r="V30" s="8"/>
      <c r="W30" s="8"/>
      <c r="X30" s="8"/>
      <c r="Y30" s="123">
        <f>+'Ark1'!X24</f>
        <v>98.333333333333314</v>
      </c>
      <c r="Z30" s="84">
        <f>+'Ark1'!Y24</f>
        <v>92.115384615384642</v>
      </c>
      <c r="AA30" s="123">
        <f>+'Ark1'!Z24</f>
        <v>70.08012820512819</v>
      </c>
      <c r="AB30" s="318">
        <f>+'Ark1'!Q24</f>
        <v>3810</v>
      </c>
      <c r="AC30" s="84">
        <f t="shared" si="21"/>
        <v>-382</v>
      </c>
      <c r="AD30" s="123">
        <f t="shared" si="0"/>
        <v>1.6377952755905512</v>
      </c>
      <c r="AE30" s="83">
        <f t="shared" si="1"/>
        <v>5.0379940200617312</v>
      </c>
      <c r="AF30" s="85">
        <f>+'Ark1'!AD24</f>
        <v>70.829665723784146</v>
      </c>
      <c r="AG30" s="84">
        <f t="shared" si="2"/>
        <v>261.1696100000002</v>
      </c>
      <c r="AH30" s="38">
        <f t="shared" si="22"/>
        <v>94.011508030784171</v>
      </c>
      <c r="AI30" s="84"/>
      <c r="AJ30" s="6"/>
      <c r="AR30" s="307">
        <f t="shared" si="8"/>
        <v>4759</v>
      </c>
      <c r="AS30" s="93">
        <f t="shared" si="8"/>
        <v>42.132275688169727</v>
      </c>
    </row>
    <row r="31" spans="1:54">
      <c r="A31" s="8">
        <f t="shared" si="9"/>
        <v>2019</v>
      </c>
      <c r="B31" s="308">
        <f>+'Ark1'!R25</f>
        <v>5791</v>
      </c>
      <c r="C31" s="309">
        <f t="shared" si="16"/>
        <v>-449</v>
      </c>
      <c r="D31" s="217"/>
      <c r="E31" s="216">
        <f t="shared" si="17"/>
        <v>92.804487179487182</v>
      </c>
      <c r="F31" s="117"/>
      <c r="G31" s="68">
        <f>+'Ark1'!U25</f>
        <v>43.438508029701261</v>
      </c>
      <c r="H31" s="250">
        <f t="shared" si="18"/>
        <v>1.5844038630345594</v>
      </c>
      <c r="I31" s="114"/>
      <c r="J31" s="493"/>
      <c r="K31" s="492"/>
      <c r="L31" s="250"/>
      <c r="M31" s="353"/>
      <c r="N31" s="346"/>
      <c r="O31" s="345"/>
      <c r="P31" s="10">
        <f>+'Ark1'!S25</f>
        <v>8.2307028147124868</v>
      </c>
      <c r="Q31" s="116">
        <f t="shared" si="19"/>
        <v>-7.6989492979823382E-2</v>
      </c>
      <c r="R31" s="345"/>
      <c r="S31" s="9">
        <f>+'Ark1'!T25</f>
        <v>7.3203246416853744</v>
      </c>
      <c r="T31" s="116">
        <f t="shared" si="20"/>
        <v>0.13282464168537444</v>
      </c>
      <c r="U31" s="94">
        <f>+'Ark1'!W25</f>
        <v>25.384216888274903</v>
      </c>
      <c r="V31" s="8"/>
      <c r="W31" s="8"/>
      <c r="X31" s="8"/>
      <c r="Y31" s="123">
        <f>+'Ark1'!X25</f>
        <v>98.946641340010373</v>
      </c>
      <c r="Z31" s="84">
        <f>+'Ark1'!Y25</f>
        <v>93.455361768261099</v>
      </c>
      <c r="AA31" s="123">
        <f>+'Ark1'!Z25</f>
        <v>73.925056121567934</v>
      </c>
      <c r="AB31" s="318">
        <f>+'Ark1'!Q25</f>
        <v>3534</v>
      </c>
      <c r="AC31" s="84">
        <f t="shared" si="21"/>
        <v>-276</v>
      </c>
      <c r="AD31" s="123">
        <f t="shared" si="0"/>
        <v>1.6386530843237126</v>
      </c>
      <c r="AE31" s="83">
        <f t="shared" si="1"/>
        <v>5.2776183282980851</v>
      </c>
      <c r="AF31" s="85">
        <f>+'Ark1'!AD25</f>
        <v>69.706831039695146</v>
      </c>
      <c r="AG31" s="84">
        <f t="shared" si="2"/>
        <v>251.55240000000001</v>
      </c>
      <c r="AH31" s="38">
        <f t="shared" si="22"/>
        <v>96.31763818156324</v>
      </c>
      <c r="AI31" s="84"/>
      <c r="AJ31" s="6"/>
      <c r="AR31" s="307">
        <f t="shared" si="8"/>
        <v>4759</v>
      </c>
      <c r="AS31" s="93">
        <f t="shared" si="8"/>
        <v>42.132275688169727</v>
      </c>
    </row>
    <row r="32" spans="1:54">
      <c r="A32" s="8">
        <f t="shared" si="9"/>
        <v>2020</v>
      </c>
      <c r="B32" s="308">
        <f>+'Ark1'!R26</f>
        <v>5586.65</v>
      </c>
      <c r="C32" s="309">
        <f t="shared" ref="C32" si="23">+B32-B31</f>
        <v>-204.35000000000036</v>
      </c>
      <c r="D32" s="217"/>
      <c r="E32" s="216">
        <f t="shared" ref="E32" si="24">100*B32/B31</f>
        <v>96.471248489034707</v>
      </c>
      <c r="F32" s="117"/>
      <c r="G32" s="68">
        <f>+'Ark1'!U26</f>
        <v>42.60260084308139</v>
      </c>
      <c r="H32" s="250">
        <f t="shared" ref="H32" si="25">+G32-G31</f>
        <v>-0.8359071866198704</v>
      </c>
      <c r="I32" s="114"/>
      <c r="J32" s="493"/>
      <c r="K32" s="492"/>
      <c r="L32" s="250"/>
      <c r="M32" s="353"/>
      <c r="N32" s="346"/>
      <c r="O32" s="345"/>
      <c r="P32" s="10">
        <f>+'Ark1'!S26</f>
        <v>8.1738698504470495</v>
      </c>
      <c r="Q32" s="116">
        <f t="shared" ref="Q32" si="26">+P32-P31</f>
        <v>-5.6832964265437269E-2</v>
      </c>
      <c r="R32" s="345"/>
      <c r="S32" s="9">
        <f>+'Ark1'!T26</f>
        <v>7.2052124260513901</v>
      </c>
      <c r="T32" s="116">
        <f t="shared" ref="T32" si="27">+S32-S31</f>
        <v>-0.11511221563398433</v>
      </c>
      <c r="U32" s="94">
        <f>+'Ark1'!W26</f>
        <v>22.69696508641136</v>
      </c>
      <c r="V32" s="8"/>
      <c r="W32" s="8"/>
      <c r="X32" s="8"/>
      <c r="Y32" s="123">
        <f>+'Ark1'!X26</f>
        <v>98.610079385678404</v>
      </c>
      <c r="Z32" s="84">
        <f>+'Ark1'!Y26</f>
        <v>92.488342745652574</v>
      </c>
      <c r="AA32" s="123">
        <f>+'Ark1'!Z26</f>
        <v>71.545559503459145</v>
      </c>
      <c r="AB32" s="318">
        <f>+'Ark1'!Q26</f>
        <v>3450</v>
      </c>
      <c r="AC32" s="84">
        <f t="shared" ref="AC32" si="28">+AB32-AB31</f>
        <v>-84</v>
      </c>
      <c r="AD32" s="123">
        <f t="shared" si="0"/>
        <v>1.6193188405797101</v>
      </c>
      <c r="AE32" s="83">
        <f t="shared" si="1"/>
        <v>5.2120478576926876</v>
      </c>
      <c r="AF32" s="85">
        <f>+'Ark1'!AD26</f>
        <v>71.818749688443276</v>
      </c>
      <c r="AG32" s="84">
        <f t="shared" si="2"/>
        <v>238.00582000000065</v>
      </c>
      <c r="AH32" s="38">
        <f t="shared" ref="AH32" si="29">100*AG32/AG31</f>
        <v>94.614807888933129</v>
      </c>
      <c r="AI32" s="84"/>
      <c r="AJ32" s="6"/>
      <c r="AR32" s="307">
        <f t="shared" si="8"/>
        <v>4759</v>
      </c>
      <c r="AS32" s="93">
        <f t="shared" si="8"/>
        <v>42.132275688169727</v>
      </c>
    </row>
    <row r="33" spans="1:45">
      <c r="A33" s="8">
        <f t="shared" si="9"/>
        <v>2021</v>
      </c>
      <c r="B33" s="308">
        <f>+'Ark1'!R27</f>
        <v>5366</v>
      </c>
      <c r="C33" s="309">
        <f t="shared" ref="C33" si="30">+B33-B32</f>
        <v>-220.64999999999964</v>
      </c>
      <c r="D33" s="217"/>
      <c r="E33" s="216">
        <f t="shared" ref="E33" si="31">100*B33/B32</f>
        <v>96.050405878299159</v>
      </c>
      <c r="F33" s="117"/>
      <c r="G33" s="68">
        <f>+'Ark1'!U27</f>
        <v>44.139098024599377</v>
      </c>
      <c r="H33" s="250">
        <f t="shared" ref="H33" si="32">+G33-G32</f>
        <v>1.5364971815179871</v>
      </c>
      <c r="I33" s="114"/>
      <c r="J33" s="493"/>
      <c r="K33" s="492"/>
      <c r="L33" s="250"/>
      <c r="M33" s="353"/>
      <c r="N33" s="346"/>
      <c r="O33" s="345"/>
      <c r="P33" s="10">
        <f>+'Ark1'!S27</f>
        <v>8.3343272456205746</v>
      </c>
      <c r="Q33" s="116">
        <f t="shared" ref="Q33" si="33">+P33-P32</f>
        <v>0.16045739517352509</v>
      </c>
      <c r="R33" s="345"/>
      <c r="S33" s="9">
        <f>+'Ark1'!T27</f>
        <v>7.2089079388743924</v>
      </c>
      <c r="T33" s="116">
        <f t="shared" ref="T33" si="34">+S33-S32</f>
        <v>3.6955128230022893E-3</v>
      </c>
      <c r="U33" s="94">
        <f>+'Ark1'!W27</f>
        <v>23.984345881475967</v>
      </c>
      <c r="V33" s="8"/>
      <c r="W33" s="8"/>
      <c r="X33" s="8"/>
      <c r="Y33" s="123">
        <f>+'Ark1'!X27</f>
        <v>99.366380916884083</v>
      </c>
      <c r="Z33" s="84">
        <f>+'Ark1'!Y27</f>
        <v>94.576966082743184</v>
      </c>
      <c r="AA33" s="123">
        <f>+'Ark1'!Z27</f>
        <v>75.829295564666396</v>
      </c>
      <c r="AB33" s="318">
        <f>+'Ark1'!Q27</f>
        <v>3467</v>
      </c>
      <c r="AC33" s="84">
        <f t="shared" ref="AC33" si="35">+AB33-AB32</f>
        <v>17</v>
      </c>
      <c r="AD33" s="123">
        <f t="shared" si="0"/>
        <v>1.5477357946351313</v>
      </c>
      <c r="AE33" s="83">
        <f t="shared" si="1"/>
        <v>5.2960601046464877</v>
      </c>
      <c r="AF33" s="85">
        <f>+'Ark1'!AD27</f>
        <v>71.603760412958692</v>
      </c>
      <c r="AG33" s="84">
        <f t="shared" si="2"/>
        <v>236.85040000000026</v>
      </c>
      <c r="AH33" s="38">
        <f t="shared" ref="AH33" si="36">100*AG33/AG32</f>
        <v>99.514541283065938</v>
      </c>
      <c r="AI33" s="84"/>
      <c r="AJ33" s="6"/>
      <c r="AR33" s="307">
        <f t="shared" si="8"/>
        <v>4759</v>
      </c>
      <c r="AS33" s="93">
        <f t="shared" si="8"/>
        <v>42.132275688169727</v>
      </c>
    </row>
    <row r="34" spans="1:45">
      <c r="A34" s="8">
        <f t="shared" si="9"/>
        <v>2022</v>
      </c>
      <c r="B34" s="308">
        <f>+'Ark1'!R28</f>
        <v>5335</v>
      </c>
      <c r="C34" s="309">
        <f t="shared" ref="C34" si="37">+B34-B33</f>
        <v>-31</v>
      </c>
      <c r="D34" s="217"/>
      <c r="E34" s="216">
        <f t="shared" ref="E34" si="38">100*B34/B33</f>
        <v>99.42228848304137</v>
      </c>
      <c r="F34" s="117"/>
      <c r="G34" s="68">
        <f>+'Ark1'!U28</f>
        <v>43.294176194939006</v>
      </c>
      <c r="H34" s="250">
        <f t="shared" ref="H34" si="39">+G34-G33</f>
        <v>-0.84492182966037177</v>
      </c>
      <c r="I34" s="114"/>
      <c r="J34" s="494">
        <f>+'Ark1'!AI28</f>
        <v>392</v>
      </c>
      <c r="K34" s="492"/>
      <c r="L34" s="354">
        <f>+'Ark1'!AJ28</f>
        <v>118.9104591836734</v>
      </c>
      <c r="M34" s="353"/>
      <c r="N34" s="350">
        <f>+'Ark1'!AK28</f>
        <v>25.264227439987192</v>
      </c>
      <c r="O34" s="345"/>
      <c r="P34" s="10">
        <f>+'Ark1'!S28</f>
        <v>8.0822867853795692</v>
      </c>
      <c r="Q34" s="116">
        <f t="shared" ref="Q34" si="40">+P34-P33</f>
        <v>-0.25204046024100535</v>
      </c>
      <c r="R34" s="345"/>
      <c r="S34" s="9">
        <f>+'Ark1'!T28</f>
        <v>7.0768509840674794</v>
      </c>
      <c r="T34" s="116">
        <f t="shared" ref="T34" si="41">+S34-S33</f>
        <v>-0.13205695480691304</v>
      </c>
      <c r="U34" s="94">
        <f>+'Ark1'!W28</f>
        <v>21.611996251171512</v>
      </c>
      <c r="V34" s="8"/>
      <c r="W34" s="8"/>
      <c r="X34" s="8"/>
      <c r="Y34" s="123">
        <f>+'Ark1'!X28</f>
        <v>99.23149015932519</v>
      </c>
      <c r="Z34" s="84">
        <f>+'Ark1'!Y28</f>
        <v>95.089034676663587</v>
      </c>
      <c r="AA34" s="123">
        <f>+'Ark1'!Z28</f>
        <v>73.12089971883789</v>
      </c>
      <c r="AB34" s="318">
        <f>+'Ark1'!Q28</f>
        <v>3410</v>
      </c>
      <c r="AC34" s="84">
        <f t="shared" ref="AC34" si="42">+AB34-AB33</f>
        <v>-57</v>
      </c>
      <c r="AD34" s="123">
        <f t="shared" si="0"/>
        <v>1.564516129032258</v>
      </c>
      <c r="AE34" s="83">
        <f t="shared" si="1"/>
        <v>5.3566740879890435</v>
      </c>
      <c r="AF34" s="85">
        <f>+'Ark1'!AD28</f>
        <v>70.872291501436521</v>
      </c>
      <c r="AG34" s="84">
        <f t="shared" si="2"/>
        <v>230.97442999999959</v>
      </c>
      <c r="AH34" s="38">
        <f t="shared" ref="AH34" si="43">100*AG34/AG33</f>
        <v>97.519121774757124</v>
      </c>
      <c r="AI34" s="84"/>
      <c r="AJ34" s="6"/>
      <c r="AR34" s="307">
        <f t="shared" si="8"/>
        <v>4759</v>
      </c>
      <c r="AS34" s="93">
        <f t="shared" si="8"/>
        <v>42.132275688169727</v>
      </c>
    </row>
    <row r="35" spans="1:45" s="497" customFormat="1">
      <c r="A35" s="8">
        <f t="shared" si="9"/>
        <v>2023</v>
      </c>
      <c r="B35" s="308">
        <f>+'Ark1'!R29</f>
        <v>5191</v>
      </c>
      <c r="C35" s="309">
        <f t="shared" ref="C35:C36" si="44">+B35-B34</f>
        <v>-144</v>
      </c>
      <c r="D35" s="217"/>
      <c r="E35" s="216">
        <f t="shared" ref="E35:E36" si="45">100*B35/B34</f>
        <v>97.3008434864105</v>
      </c>
      <c r="F35" s="117"/>
      <c r="G35" s="68">
        <f>+'Ark1'!U29</f>
        <v>42.097740319784464</v>
      </c>
      <c r="H35" s="250">
        <f t="shared" ref="H35:H36" si="46">+G35-G34</f>
        <v>-1.1964358751545419</v>
      </c>
      <c r="I35" s="114"/>
      <c r="J35" s="494">
        <f>+'Ark1'!AI29</f>
        <v>1142</v>
      </c>
      <c r="K35" s="492"/>
      <c r="L35" s="354">
        <f>+'Ark1'!AJ29</f>
        <v>117.83187390542891</v>
      </c>
      <c r="M35" s="353"/>
      <c r="N35" s="350">
        <f>+'Ark1'!AK29</f>
        <v>25.046381843229607</v>
      </c>
      <c r="O35" s="345"/>
      <c r="P35" s="10">
        <f>+'Ark1'!S29</f>
        <v>7.9870930456559428</v>
      </c>
      <c r="Q35" s="116">
        <f t="shared" ref="Q35:Q36" si="47">+P35-P34</f>
        <v>-9.5193739723626436E-2</v>
      </c>
      <c r="R35" s="345"/>
      <c r="S35" s="9">
        <f>+'Ark1'!T29</f>
        <v>7.1309959545366972</v>
      </c>
      <c r="T35" s="116">
        <f t="shared" ref="T35:T36" si="48">+S35-S34</f>
        <v>5.4144970469217846E-2</v>
      </c>
      <c r="U35" s="94">
        <f>+'Ark1'!W29</f>
        <v>22.211519938354844</v>
      </c>
      <c r="V35" s="8"/>
      <c r="W35" s="8"/>
      <c r="X35" s="8"/>
      <c r="Y35" s="123">
        <f>+'Ark1'!X29</f>
        <v>99.075322673858622</v>
      </c>
      <c r="Z35" s="84">
        <f>+'Ark1'!Y29</f>
        <v>93.14197649778464</v>
      </c>
      <c r="AA35" s="123">
        <f>+'Ark1'!Z29</f>
        <v>70.256212675785008</v>
      </c>
      <c r="AB35" s="318">
        <f>+'Ark1'!Q29</f>
        <v>3328</v>
      </c>
      <c r="AC35" s="84">
        <f t="shared" ref="AC35:AC36" si="49">+AB35-AB34</f>
        <v>-82</v>
      </c>
      <c r="AD35" s="123">
        <f t="shared" si="0"/>
        <v>1.5597956730769231</v>
      </c>
      <c r="AE35" s="83">
        <f t="shared" si="1"/>
        <v>5.2707211596440304</v>
      </c>
      <c r="AF35" s="85">
        <f>+'Ark1'!AD29</f>
        <v>70.669913168845994</v>
      </c>
      <c r="AG35" s="84">
        <f t="shared" si="2"/>
        <v>218.52937000000117</v>
      </c>
      <c r="AH35" s="38">
        <f t="shared" ref="AH35:AH36" si="50">100*AG35/AG34</f>
        <v>94.611931719022564</v>
      </c>
      <c r="AI35" s="84"/>
      <c r="AJ35" s="6"/>
      <c r="AR35" s="307">
        <f t="shared" si="8"/>
        <v>4759</v>
      </c>
      <c r="AS35" s="93">
        <f t="shared" si="8"/>
        <v>42.132275688169727</v>
      </c>
    </row>
    <row r="36" spans="1:45">
      <c r="A36" s="8">
        <f t="shared" si="9"/>
        <v>2024</v>
      </c>
      <c r="B36" s="308">
        <f>+'Ark1'!R30</f>
        <v>4759</v>
      </c>
      <c r="C36" s="309">
        <f t="shared" si="44"/>
        <v>-432</v>
      </c>
      <c r="D36" s="217"/>
      <c r="E36" s="216">
        <f t="shared" si="45"/>
        <v>91.677904064727414</v>
      </c>
      <c r="F36" s="117"/>
      <c r="G36" s="68">
        <f>+'Ark1'!U30</f>
        <v>42.132275688169727</v>
      </c>
      <c r="H36" s="250">
        <f t="shared" si="46"/>
        <v>3.453536838526361E-2</v>
      </c>
      <c r="I36" s="114"/>
      <c r="J36" s="494">
        <f>+'Ark1'!AI30</f>
        <v>4145</v>
      </c>
      <c r="K36" s="492"/>
      <c r="L36" s="354">
        <f>+'Ark1'!AJ30</f>
        <v>117.480048250905</v>
      </c>
      <c r="M36" s="353"/>
      <c r="N36" s="350">
        <f>+'Ark1'!AK30</f>
        <v>25.518397762596699</v>
      </c>
      <c r="O36" s="345"/>
      <c r="P36" s="10">
        <f>+'Ark1'!S30</f>
        <v>8.197730615675562</v>
      </c>
      <c r="Q36" s="116">
        <f t="shared" si="47"/>
        <v>0.21063757001961925</v>
      </c>
      <c r="R36" s="345"/>
      <c r="S36" s="9">
        <f>+'Ark1'!T30</f>
        <v>7.1758772851439376</v>
      </c>
      <c r="T36" s="116">
        <f t="shared" si="48"/>
        <v>4.4881330607240422E-2</v>
      </c>
      <c r="U36" s="94">
        <f>+'Ark1'!W30</f>
        <v>23.38726623240176</v>
      </c>
      <c r="V36" s="8"/>
      <c r="W36" s="8"/>
      <c r="X36" s="8"/>
      <c r="Y36" s="123">
        <f>+'Ark1'!X30</f>
        <v>98.781256566505562</v>
      </c>
      <c r="Z36" s="84">
        <f>+'Ark1'!Y30</f>
        <v>92.45639840302583</v>
      </c>
      <c r="AA36" s="123">
        <f>+'Ark1'!Z30</f>
        <v>69.888632065559989</v>
      </c>
      <c r="AB36" s="318">
        <f>+'Ark1'!Q30</f>
        <v>3129</v>
      </c>
      <c r="AC36" s="84">
        <f t="shared" si="49"/>
        <v>-199</v>
      </c>
      <c r="AD36" s="123">
        <f t="shared" si="0"/>
        <v>1.520933205496964</v>
      </c>
      <c r="AE36" s="83">
        <f t="shared" si="1"/>
        <v>5.1395047804577896</v>
      </c>
      <c r="AF36" s="85">
        <f>+'Ark1'!AD30</f>
        <v>77.924035414731321</v>
      </c>
      <c r="AG36" s="84">
        <f t="shared" si="2"/>
        <v>200.50749999999974</v>
      </c>
      <c r="AH36" s="38">
        <f t="shared" si="50"/>
        <v>91.753113094134065</v>
      </c>
      <c r="AI36" s="84"/>
      <c r="AJ36" s="6"/>
      <c r="AR36" s="307">
        <f t="shared" si="8"/>
        <v>4759</v>
      </c>
      <c r="AS36" s="93">
        <f t="shared" si="8"/>
        <v>42.132275688169727</v>
      </c>
    </row>
    <row r="37" spans="1:45">
      <c r="A37" s="6"/>
      <c r="B37" s="6"/>
      <c r="C37" s="6"/>
      <c r="D37" s="6"/>
      <c r="E37" s="6"/>
      <c r="F37" s="117"/>
      <c r="G37" s="6"/>
      <c r="H37" s="6"/>
      <c r="I37" s="6"/>
      <c r="J37" s="316"/>
      <c r="K37" s="492"/>
      <c r="L37" s="355"/>
      <c r="M37" s="353"/>
      <c r="N37" s="347"/>
      <c r="O37" s="345"/>
      <c r="P37" s="6"/>
      <c r="Q37" s="6"/>
      <c r="R37" s="347"/>
      <c r="S37" s="6"/>
      <c r="T37" s="6"/>
      <c r="U37" s="6"/>
      <c r="V37" s="8"/>
      <c r="W37" s="8"/>
      <c r="X37" s="8"/>
      <c r="Y37" s="6"/>
      <c r="Z37" s="6"/>
      <c r="AA37" s="6"/>
      <c r="AB37" s="316"/>
      <c r="AC37" s="6"/>
      <c r="AD37" s="275"/>
      <c r="AE37" s="6"/>
      <c r="AF37" s="6"/>
      <c r="AG37" s="6"/>
      <c r="AH37" s="6"/>
      <c r="AI37" s="6"/>
      <c r="AJ37" s="6"/>
    </row>
    <row r="40" spans="1:45">
      <c r="B40" s="3" t="s">
        <v>89</v>
      </c>
    </row>
    <row r="41" spans="1:45" ht="15.6">
      <c r="B41" s="3">
        <v>2022</v>
      </c>
      <c r="C41" s="5">
        <f>100*J34/B34</f>
        <v>7.3477038425492029</v>
      </c>
      <c r="E41" s="3" t="s">
        <v>647</v>
      </c>
      <c r="F41" s="3"/>
    </row>
    <row r="42" spans="1:45" ht="15.6">
      <c r="B42" s="3">
        <v>2023</v>
      </c>
      <c r="C42" s="5">
        <f t="shared" ref="C42:C43" si="51">100*J35/B35</f>
        <v>21.999614717780773</v>
      </c>
      <c r="D42" s="497"/>
      <c r="E42" s="3" t="s">
        <v>647</v>
      </c>
      <c r="F42" s="3"/>
      <c r="G42" s="497"/>
      <c r="H42" s="497"/>
      <c r="J42" s="498"/>
      <c r="P42" s="497"/>
    </row>
    <row r="43" spans="1:45" ht="15.6">
      <c r="B43" s="3">
        <v>2024</v>
      </c>
      <c r="C43" s="5">
        <f t="shared" si="51"/>
        <v>87.098129859214126</v>
      </c>
      <c r="D43" s="497"/>
      <c r="E43" s="3" t="s">
        <v>647</v>
      </c>
      <c r="F43" s="3"/>
      <c r="G43" s="497"/>
      <c r="H43" s="497"/>
      <c r="J43" s="498"/>
      <c r="P43" s="497"/>
    </row>
    <row r="63" spans="30:49" ht="15.6">
      <c r="AD63"/>
      <c r="AU63" s="99" t="s">
        <v>554</v>
      </c>
      <c r="AV63" s="99" t="s">
        <v>0</v>
      </c>
      <c r="AW63" s="99" t="s">
        <v>552</v>
      </c>
    </row>
    <row r="64" spans="30:49" ht="15.6">
      <c r="AD64"/>
      <c r="AU64" s="259">
        <v>1</v>
      </c>
      <c r="AV64" s="99" t="s">
        <v>28</v>
      </c>
      <c r="AW64" s="99" t="s">
        <v>92</v>
      </c>
    </row>
    <row r="65" spans="30:49" ht="15.6">
      <c r="AD65"/>
      <c r="AU65" s="259">
        <v>2</v>
      </c>
      <c r="AV65" s="99" t="s">
        <v>29</v>
      </c>
      <c r="AW65" s="260" t="s">
        <v>93</v>
      </c>
    </row>
    <row r="66" spans="30:49" ht="15.6">
      <c r="AD66"/>
      <c r="AU66" s="259">
        <v>3</v>
      </c>
      <c r="AV66" s="99" t="s">
        <v>30</v>
      </c>
      <c r="AW66" s="99" t="s">
        <v>94</v>
      </c>
    </row>
    <row r="67" spans="30:49" ht="15.6">
      <c r="AD67"/>
      <c r="AU67" s="261">
        <v>4</v>
      </c>
      <c r="AV67" s="262" t="s">
        <v>31</v>
      </c>
      <c r="AW67" s="262" t="s">
        <v>95</v>
      </c>
    </row>
    <row r="68" spans="30:49" ht="15.6">
      <c r="AD68"/>
      <c r="AU68" s="261">
        <v>5</v>
      </c>
      <c r="AV68" s="262" t="s">
        <v>401</v>
      </c>
      <c r="AW68" s="262" t="s">
        <v>553</v>
      </c>
    </row>
    <row r="69" spans="30:49" ht="15.6">
      <c r="AD69"/>
      <c r="AU69" s="261">
        <v>6</v>
      </c>
      <c r="AV69" s="262" t="s">
        <v>32</v>
      </c>
      <c r="AW69" s="262" t="s">
        <v>97</v>
      </c>
    </row>
    <row r="70" spans="30:49" ht="15.6">
      <c r="AD70"/>
      <c r="AU70" s="259">
        <v>7</v>
      </c>
      <c r="AV70" s="99" t="s">
        <v>33</v>
      </c>
      <c r="AW70" s="99" t="s">
        <v>98</v>
      </c>
    </row>
    <row r="71" spans="30:49" ht="15.6">
      <c r="AD71"/>
      <c r="AU71" s="259">
        <v>8</v>
      </c>
      <c r="AV71" s="99" t="s">
        <v>34</v>
      </c>
      <c r="AW71" s="260" t="s">
        <v>99</v>
      </c>
    </row>
    <row r="72" spans="30:49" ht="15.6">
      <c r="AD72"/>
      <c r="AU72" s="259">
        <v>9</v>
      </c>
      <c r="AV72" s="99" t="s">
        <v>35</v>
      </c>
      <c r="AW72" s="99" t="s">
        <v>100</v>
      </c>
    </row>
    <row r="73" spans="30:49" ht="15.6">
      <c r="AD73"/>
      <c r="AU73" s="261">
        <v>10</v>
      </c>
      <c r="AV73" s="262" t="s">
        <v>36</v>
      </c>
      <c r="AW73" s="262" t="s">
        <v>101</v>
      </c>
    </row>
    <row r="74" spans="30:49" ht="15.6">
      <c r="AD74"/>
      <c r="AU74" s="261">
        <v>11</v>
      </c>
      <c r="AV74" s="262" t="s">
        <v>37</v>
      </c>
      <c r="AW74" s="263" t="s">
        <v>102</v>
      </c>
    </row>
    <row r="75" spans="30:49" ht="15.6">
      <c r="AD75"/>
      <c r="AU75" s="261">
        <v>12</v>
      </c>
      <c r="AV75" s="262" t="s">
        <v>38</v>
      </c>
      <c r="AW75" s="262" t="s">
        <v>103</v>
      </c>
    </row>
    <row r="76" spans="30:49" ht="15.6">
      <c r="AD76"/>
      <c r="AU76" s="259">
        <v>13</v>
      </c>
      <c r="AV76" s="99" t="s">
        <v>39</v>
      </c>
      <c r="AW76" s="99" t="s">
        <v>104</v>
      </c>
    </row>
    <row r="77" spans="30:49" ht="15.6">
      <c r="AD77"/>
      <c r="AU77" s="259">
        <v>14</v>
      </c>
      <c r="AV77" s="99" t="s">
        <v>402</v>
      </c>
      <c r="AW77" s="260" t="s">
        <v>105</v>
      </c>
    </row>
    <row r="78" spans="30:49" ht="15.6">
      <c r="AD78"/>
      <c r="AU78" s="259">
        <v>15</v>
      </c>
      <c r="AV78" s="99" t="s">
        <v>40</v>
      </c>
      <c r="AW78" s="99" t="s">
        <v>106</v>
      </c>
    </row>
    <row r="126" spans="1:38">
      <c r="A126" s="29"/>
      <c r="B126" s="29"/>
      <c r="C126" s="29"/>
      <c r="D126" s="29"/>
      <c r="E126" s="29"/>
      <c r="F126" s="29"/>
      <c r="G126" s="29"/>
      <c r="H126" s="29"/>
      <c r="I126" s="29"/>
      <c r="J126" s="320"/>
      <c r="K126" s="320"/>
      <c r="L126" s="356"/>
      <c r="M126" s="356"/>
      <c r="N126" s="348"/>
      <c r="O126" s="348"/>
      <c r="P126" s="29"/>
      <c r="Q126" s="29"/>
      <c r="R126" s="348"/>
      <c r="S126" s="29"/>
      <c r="T126" s="29"/>
    </row>
    <row r="127" spans="1:38">
      <c r="A127" s="36"/>
      <c r="B127" s="36"/>
      <c r="C127" s="36"/>
      <c r="D127" s="36"/>
      <c r="E127" s="36"/>
      <c r="F127" s="36"/>
      <c r="G127" s="36"/>
      <c r="H127" s="36"/>
      <c r="I127" s="36"/>
      <c r="J127" s="321"/>
      <c r="K127" s="321"/>
      <c r="L127" s="357"/>
      <c r="M127" s="357"/>
      <c r="N127" s="349"/>
      <c r="O127" s="349"/>
      <c r="P127" s="36"/>
      <c r="Q127" s="36"/>
      <c r="R127" s="349"/>
      <c r="S127" s="36"/>
      <c r="T127" s="36"/>
      <c r="U127" s="29"/>
      <c r="V127" s="29"/>
      <c r="W127" s="29"/>
      <c r="X127" s="29"/>
      <c r="Y127" s="29"/>
      <c r="Z127" s="29"/>
      <c r="AA127" s="29"/>
      <c r="AB127" s="320"/>
      <c r="AC127" s="29"/>
      <c r="AD127" s="276"/>
      <c r="AE127" s="29"/>
      <c r="AF127" s="29"/>
      <c r="AG127" s="29"/>
      <c r="AH127" s="29"/>
      <c r="AI127" s="29"/>
      <c r="AJ127" s="29"/>
      <c r="AK127" s="29"/>
      <c r="AL127" s="29"/>
    </row>
    <row r="128" spans="1:38">
      <c r="A128" s="36"/>
      <c r="B128" s="36"/>
      <c r="C128" s="36"/>
      <c r="D128" s="36"/>
      <c r="E128" s="36"/>
      <c r="F128" s="36"/>
      <c r="G128" s="36"/>
      <c r="H128" s="36"/>
      <c r="I128" s="36"/>
      <c r="J128" s="321"/>
      <c r="K128" s="321"/>
      <c r="L128" s="357"/>
      <c r="M128" s="357"/>
      <c r="N128" s="349"/>
      <c r="O128" s="349"/>
      <c r="P128" s="36"/>
      <c r="Q128" s="36"/>
      <c r="R128" s="349"/>
      <c r="S128" s="36"/>
      <c r="T128" s="36"/>
      <c r="U128" s="36"/>
      <c r="V128" s="36"/>
      <c r="W128" s="36"/>
      <c r="X128" s="36"/>
      <c r="Y128" s="36"/>
      <c r="Z128" s="36"/>
      <c r="AA128" s="36"/>
      <c r="AB128" s="321"/>
      <c r="AC128" s="36"/>
      <c r="AD128" s="277"/>
      <c r="AE128" s="36"/>
      <c r="AF128" s="36"/>
      <c r="AG128" s="36"/>
      <c r="AH128" s="36"/>
      <c r="AI128" s="36"/>
      <c r="AJ128" s="36"/>
      <c r="AK128" s="36"/>
      <c r="AL128" s="36"/>
    </row>
    <row r="129" spans="1:38">
      <c r="A129" s="36"/>
      <c r="B129" s="36"/>
      <c r="C129" s="36"/>
      <c r="D129" s="36"/>
      <c r="E129" s="36"/>
      <c r="F129" s="36"/>
      <c r="G129" s="36"/>
      <c r="H129" s="36"/>
      <c r="I129" s="36"/>
      <c r="J129" s="321"/>
      <c r="K129" s="321"/>
      <c r="L129" s="357"/>
      <c r="M129" s="357"/>
      <c r="N129" s="349"/>
      <c r="O129" s="349"/>
      <c r="P129" s="36"/>
      <c r="Q129" s="36"/>
      <c r="R129" s="349"/>
      <c r="S129" s="36"/>
      <c r="T129" s="36"/>
      <c r="U129" s="36"/>
      <c r="V129" s="36"/>
      <c r="W129" s="36"/>
      <c r="X129" s="36"/>
      <c r="Y129" s="36"/>
      <c r="Z129" s="36"/>
      <c r="AA129" s="36"/>
      <c r="AB129" s="321"/>
      <c r="AC129" s="36"/>
      <c r="AD129" s="277"/>
      <c r="AE129" s="36"/>
      <c r="AF129" s="36"/>
      <c r="AG129" s="36"/>
      <c r="AH129" s="36"/>
      <c r="AI129" s="36"/>
      <c r="AJ129" s="36"/>
      <c r="AK129" s="36"/>
      <c r="AL129" s="36"/>
    </row>
    <row r="130" spans="1:38">
      <c r="A130" s="36"/>
      <c r="B130" s="36"/>
      <c r="C130" s="36"/>
      <c r="D130" s="36"/>
      <c r="E130" s="36"/>
      <c r="F130" s="36"/>
      <c r="G130" s="36"/>
      <c r="H130" s="36"/>
      <c r="I130" s="36"/>
      <c r="J130" s="321"/>
      <c r="K130" s="321"/>
      <c r="L130" s="357"/>
      <c r="M130" s="357"/>
      <c r="N130" s="349"/>
      <c r="O130" s="349"/>
      <c r="P130" s="36"/>
      <c r="Q130" s="36"/>
      <c r="R130" s="349"/>
      <c r="S130" s="36"/>
      <c r="T130" s="36"/>
      <c r="U130" s="36"/>
      <c r="V130" s="36"/>
      <c r="W130" s="36"/>
      <c r="X130" s="36"/>
      <c r="Y130" s="36"/>
      <c r="Z130" s="36"/>
      <c r="AA130" s="36"/>
      <c r="AB130" s="321"/>
      <c r="AC130" s="36"/>
      <c r="AD130" s="277"/>
      <c r="AE130" s="36"/>
      <c r="AF130" s="36"/>
      <c r="AG130" s="36"/>
      <c r="AH130" s="36"/>
      <c r="AI130" s="36"/>
      <c r="AJ130" s="36"/>
      <c r="AK130" s="36"/>
      <c r="AL130" s="36"/>
    </row>
    <row r="131" spans="1:38">
      <c r="A131" s="36"/>
      <c r="B131" s="36"/>
      <c r="C131" s="36"/>
      <c r="D131" s="36"/>
      <c r="E131" s="36"/>
      <c r="F131" s="36"/>
      <c r="G131" s="36"/>
      <c r="H131" s="36"/>
      <c r="I131" s="36"/>
      <c r="J131" s="321"/>
      <c r="K131" s="321"/>
      <c r="L131" s="357"/>
      <c r="M131" s="357"/>
      <c r="N131" s="349"/>
      <c r="O131" s="349"/>
      <c r="P131" s="36"/>
      <c r="Q131" s="36"/>
      <c r="R131" s="349"/>
      <c r="S131" s="36"/>
      <c r="T131" s="36"/>
      <c r="U131" s="36"/>
      <c r="V131" s="36"/>
      <c r="W131" s="36"/>
      <c r="X131" s="36"/>
      <c r="Y131" s="36"/>
      <c r="Z131" s="36"/>
      <c r="AA131" s="36"/>
      <c r="AB131" s="321"/>
      <c r="AC131" s="36"/>
      <c r="AD131" s="277"/>
      <c r="AE131" s="36"/>
      <c r="AF131" s="36"/>
      <c r="AG131" s="36"/>
      <c r="AH131" s="36"/>
      <c r="AI131" s="36"/>
      <c r="AJ131" s="36"/>
      <c r="AK131" s="36"/>
      <c r="AL131" s="36"/>
    </row>
    <row r="132" spans="1:38">
      <c r="A132" s="36"/>
      <c r="B132" s="36"/>
      <c r="C132" s="36"/>
      <c r="D132" s="36"/>
      <c r="E132" s="36"/>
      <c r="F132" s="36"/>
      <c r="G132" s="36"/>
      <c r="H132" s="36"/>
      <c r="I132" s="36"/>
      <c r="J132" s="321"/>
      <c r="K132" s="321"/>
      <c r="L132" s="357"/>
      <c r="M132" s="357"/>
      <c r="N132" s="349"/>
      <c r="O132" s="349"/>
      <c r="P132" s="36"/>
      <c r="Q132" s="36"/>
      <c r="R132" s="349"/>
      <c r="S132" s="36"/>
      <c r="T132" s="36"/>
      <c r="U132" s="36"/>
      <c r="V132" s="36"/>
      <c r="W132" s="36"/>
      <c r="X132" s="36"/>
      <c r="Y132" s="36"/>
      <c r="Z132" s="36"/>
      <c r="AA132" s="36"/>
      <c r="AB132" s="321"/>
      <c r="AC132" s="36"/>
      <c r="AD132" s="277"/>
      <c r="AE132" s="36"/>
      <c r="AF132" s="36"/>
      <c r="AG132" s="36"/>
      <c r="AH132" s="36"/>
      <c r="AI132" s="36"/>
      <c r="AJ132" s="36"/>
      <c r="AK132" s="36"/>
      <c r="AL132" s="36"/>
    </row>
    <row r="133" spans="1:38">
      <c r="A133" s="36"/>
      <c r="B133" s="36"/>
      <c r="C133" s="36"/>
      <c r="D133" s="36"/>
      <c r="E133" s="36"/>
      <c r="F133" s="36"/>
      <c r="G133" s="36"/>
      <c r="H133" s="36"/>
      <c r="I133" s="36"/>
      <c r="J133" s="321"/>
      <c r="K133" s="321"/>
      <c r="L133" s="357"/>
      <c r="M133" s="357"/>
      <c r="N133" s="349"/>
      <c r="O133" s="349"/>
      <c r="P133" s="36"/>
      <c r="Q133" s="36"/>
      <c r="R133" s="349"/>
      <c r="S133" s="36"/>
      <c r="T133" s="36"/>
      <c r="U133" s="36"/>
      <c r="V133" s="36"/>
      <c r="W133" s="36"/>
      <c r="X133" s="36"/>
      <c r="Y133" s="36"/>
      <c r="Z133" s="36"/>
      <c r="AA133" s="36"/>
      <c r="AB133" s="321"/>
      <c r="AC133" s="36"/>
      <c r="AD133" s="277"/>
      <c r="AE133" s="36"/>
      <c r="AF133" s="36"/>
      <c r="AG133" s="36"/>
      <c r="AH133" s="36"/>
      <c r="AI133" s="36"/>
      <c r="AJ133" s="36"/>
      <c r="AK133" s="36"/>
      <c r="AL133" s="36"/>
    </row>
    <row r="134" spans="1:38">
      <c r="A134" s="36"/>
      <c r="B134" s="36"/>
      <c r="C134" s="36"/>
      <c r="D134" s="36"/>
      <c r="E134" s="36"/>
      <c r="F134" s="36"/>
      <c r="G134" s="36"/>
      <c r="H134" s="36"/>
      <c r="I134" s="36"/>
      <c r="J134" s="321"/>
      <c r="K134" s="321"/>
      <c r="L134" s="357"/>
      <c r="M134" s="357"/>
      <c r="N134" s="349"/>
      <c r="O134" s="349"/>
      <c r="P134" s="36"/>
      <c r="Q134" s="36"/>
      <c r="R134" s="349"/>
      <c r="S134" s="36"/>
      <c r="T134" s="36"/>
      <c r="U134" s="36"/>
      <c r="V134" s="36"/>
      <c r="W134" s="36"/>
      <c r="X134" s="36"/>
      <c r="Y134" s="36"/>
      <c r="Z134" s="36"/>
      <c r="AA134" s="36"/>
      <c r="AB134" s="321"/>
      <c r="AC134" s="36"/>
      <c r="AD134" s="277"/>
      <c r="AE134" s="36"/>
      <c r="AF134" s="36"/>
      <c r="AG134" s="36"/>
      <c r="AH134" s="36"/>
      <c r="AI134" s="36"/>
      <c r="AJ134" s="36"/>
      <c r="AK134" s="36"/>
      <c r="AL134" s="36"/>
    </row>
    <row r="135" spans="1:38">
      <c r="A135" s="36"/>
      <c r="B135" s="36"/>
      <c r="C135" s="36"/>
      <c r="D135" s="36"/>
      <c r="E135" s="36"/>
      <c r="F135" s="36"/>
      <c r="G135" s="36"/>
      <c r="H135" s="36"/>
      <c r="I135" s="36"/>
      <c r="J135" s="321"/>
      <c r="K135" s="321"/>
      <c r="L135" s="357"/>
      <c r="M135" s="357"/>
      <c r="N135" s="349"/>
      <c r="O135" s="349"/>
      <c r="P135" s="36"/>
      <c r="Q135" s="36"/>
      <c r="R135" s="349"/>
      <c r="S135" s="36"/>
      <c r="T135" s="36"/>
      <c r="U135" s="36"/>
      <c r="V135" s="36"/>
      <c r="W135" s="36"/>
      <c r="X135" s="36"/>
      <c r="Y135" s="36"/>
      <c r="Z135" s="36"/>
      <c r="AA135" s="36"/>
      <c r="AB135" s="321"/>
      <c r="AC135" s="36"/>
      <c r="AD135" s="277"/>
      <c r="AE135" s="36"/>
      <c r="AF135" s="36"/>
      <c r="AG135" s="36"/>
      <c r="AH135" s="36"/>
      <c r="AI135" s="36"/>
      <c r="AJ135" s="36"/>
      <c r="AK135" s="36"/>
      <c r="AL135" s="36"/>
    </row>
    <row r="136" spans="1:38">
      <c r="A136" s="36"/>
      <c r="B136" s="36"/>
      <c r="C136" s="36"/>
      <c r="D136" s="36"/>
      <c r="E136" s="36"/>
      <c r="F136" s="36"/>
      <c r="G136" s="36"/>
      <c r="H136" s="36"/>
      <c r="I136" s="36"/>
      <c r="J136" s="321"/>
      <c r="K136" s="321"/>
      <c r="L136" s="357"/>
      <c r="M136" s="357"/>
      <c r="N136" s="349"/>
      <c r="O136" s="349"/>
      <c r="P136" s="36"/>
      <c r="Q136" s="36"/>
      <c r="R136" s="349"/>
      <c r="S136" s="36"/>
      <c r="T136" s="36"/>
      <c r="U136" s="36"/>
      <c r="V136" s="36"/>
      <c r="W136" s="36"/>
      <c r="X136" s="36"/>
      <c r="Y136" s="36"/>
      <c r="Z136" s="36"/>
      <c r="AA136" s="36"/>
      <c r="AB136" s="321"/>
      <c r="AC136" s="36"/>
      <c r="AD136" s="277"/>
      <c r="AE136" s="36"/>
      <c r="AF136" s="36"/>
      <c r="AG136" s="36"/>
      <c r="AH136" s="36"/>
      <c r="AI136" s="36"/>
      <c r="AJ136" s="36"/>
      <c r="AK136" s="36"/>
      <c r="AL136" s="36"/>
    </row>
    <row r="137" spans="1:38">
      <c r="A137" s="36"/>
      <c r="B137" s="36"/>
      <c r="C137" s="36"/>
      <c r="D137" s="36"/>
      <c r="E137" s="36"/>
      <c r="F137" s="36"/>
      <c r="G137" s="36"/>
      <c r="H137" s="36"/>
      <c r="I137" s="36"/>
      <c r="J137" s="321"/>
      <c r="K137" s="321"/>
      <c r="L137" s="357"/>
      <c r="M137" s="357"/>
      <c r="N137" s="349"/>
      <c r="O137" s="349"/>
      <c r="P137" s="36"/>
      <c r="Q137" s="36"/>
      <c r="R137" s="349"/>
      <c r="S137" s="36"/>
      <c r="T137" s="36"/>
      <c r="U137" s="36"/>
      <c r="V137" s="36"/>
      <c r="W137" s="36"/>
      <c r="X137" s="36"/>
      <c r="Y137" s="36"/>
      <c r="Z137" s="36"/>
      <c r="AA137" s="36"/>
      <c r="AB137" s="321"/>
      <c r="AC137" s="36"/>
      <c r="AD137" s="277"/>
      <c r="AE137" s="36"/>
      <c r="AF137" s="36"/>
      <c r="AG137" s="36"/>
      <c r="AH137" s="36"/>
      <c r="AI137" s="36"/>
      <c r="AJ137" s="36"/>
      <c r="AK137" s="36"/>
      <c r="AL137" s="36"/>
    </row>
    <row r="138" spans="1:38">
      <c r="A138" s="36"/>
      <c r="B138" s="36"/>
      <c r="C138" s="36"/>
      <c r="D138" s="36"/>
      <c r="E138" s="36"/>
      <c r="F138" s="36"/>
      <c r="G138" s="36"/>
      <c r="H138" s="36"/>
      <c r="I138" s="36"/>
      <c r="J138" s="321"/>
      <c r="K138" s="321"/>
      <c r="L138" s="357"/>
      <c r="M138" s="357"/>
      <c r="N138" s="349"/>
      <c r="O138" s="349"/>
      <c r="P138" s="36"/>
      <c r="Q138" s="36"/>
      <c r="R138" s="349"/>
      <c r="S138" s="36"/>
      <c r="T138" s="36"/>
      <c r="U138" s="36"/>
      <c r="V138" s="36"/>
      <c r="W138" s="36"/>
      <c r="X138" s="36"/>
      <c r="Y138" s="36"/>
      <c r="Z138" s="36"/>
      <c r="AA138" s="36"/>
      <c r="AB138" s="321"/>
      <c r="AC138" s="36"/>
      <c r="AD138" s="277"/>
      <c r="AE138" s="36"/>
      <c r="AF138" s="36"/>
      <c r="AG138" s="36"/>
      <c r="AH138" s="36"/>
      <c r="AI138" s="36"/>
      <c r="AJ138" s="36"/>
      <c r="AK138" s="36"/>
      <c r="AL138" s="36"/>
    </row>
    <row r="139" spans="1:38">
      <c r="A139" s="36"/>
      <c r="B139" s="36"/>
      <c r="C139" s="36"/>
      <c r="D139" s="36"/>
      <c r="E139" s="36"/>
      <c r="F139" s="36"/>
      <c r="G139" s="36"/>
      <c r="H139" s="36"/>
      <c r="I139" s="36"/>
      <c r="J139" s="321"/>
      <c r="K139" s="321"/>
      <c r="L139" s="357"/>
      <c r="M139" s="357"/>
      <c r="N139" s="349"/>
      <c r="O139" s="349"/>
      <c r="P139" s="36"/>
      <c r="Q139" s="36"/>
      <c r="R139" s="349"/>
      <c r="S139" s="36"/>
      <c r="T139" s="36"/>
      <c r="U139" s="36"/>
      <c r="V139" s="36"/>
      <c r="W139" s="36"/>
      <c r="X139" s="36"/>
      <c r="Y139" s="36"/>
      <c r="Z139" s="36"/>
      <c r="AA139" s="36"/>
      <c r="AB139" s="321"/>
      <c r="AC139" s="36"/>
      <c r="AD139" s="277"/>
      <c r="AE139" s="36"/>
      <c r="AF139" s="36"/>
      <c r="AG139" s="36"/>
      <c r="AH139" s="36"/>
      <c r="AI139" s="36"/>
      <c r="AJ139" s="36"/>
      <c r="AK139" s="36"/>
      <c r="AL139" s="36"/>
    </row>
    <row r="140" spans="1:38">
      <c r="A140" s="36"/>
      <c r="B140" s="36"/>
      <c r="C140" s="36"/>
      <c r="D140" s="36"/>
      <c r="E140" s="36"/>
      <c r="F140" s="36"/>
      <c r="G140" s="36"/>
      <c r="H140" s="36"/>
      <c r="I140" s="36"/>
      <c r="J140" s="321"/>
      <c r="K140" s="321"/>
      <c r="L140" s="357"/>
      <c r="M140" s="357"/>
      <c r="N140" s="349"/>
      <c r="O140" s="349"/>
      <c r="P140" s="36"/>
      <c r="Q140" s="36"/>
      <c r="R140" s="349"/>
      <c r="S140" s="36"/>
      <c r="T140" s="36"/>
      <c r="U140" s="36"/>
      <c r="V140" s="36"/>
      <c r="W140" s="36"/>
      <c r="X140" s="36"/>
      <c r="Y140" s="36"/>
      <c r="Z140" s="36"/>
      <c r="AA140" s="36"/>
      <c r="AB140" s="321"/>
      <c r="AC140" s="36"/>
      <c r="AD140" s="277"/>
      <c r="AE140" s="36"/>
      <c r="AF140" s="36"/>
      <c r="AG140" s="36"/>
      <c r="AH140" s="36"/>
      <c r="AI140" s="36"/>
      <c r="AJ140" s="36"/>
      <c r="AK140" s="36"/>
      <c r="AL140" s="36"/>
    </row>
    <row r="141" spans="1:38">
      <c r="A141" s="36"/>
      <c r="B141" s="36"/>
      <c r="C141" s="36"/>
      <c r="D141" s="36"/>
      <c r="E141" s="36"/>
      <c r="F141" s="36"/>
      <c r="G141" s="36"/>
      <c r="H141" s="36"/>
      <c r="I141" s="36"/>
      <c r="J141" s="321"/>
      <c r="K141" s="321"/>
      <c r="L141" s="357"/>
      <c r="M141" s="357"/>
      <c r="N141" s="349"/>
      <c r="O141" s="349"/>
      <c r="P141" s="36"/>
      <c r="Q141" s="36"/>
      <c r="R141" s="349"/>
      <c r="S141" s="36"/>
      <c r="T141" s="36"/>
      <c r="U141" s="36"/>
      <c r="V141" s="36"/>
      <c r="W141" s="36"/>
      <c r="X141" s="36"/>
      <c r="Y141" s="36"/>
      <c r="Z141" s="36"/>
      <c r="AA141" s="36"/>
      <c r="AB141" s="321"/>
      <c r="AC141" s="36"/>
      <c r="AD141" s="277"/>
      <c r="AE141" s="36"/>
      <c r="AF141" s="36"/>
      <c r="AG141" s="36"/>
      <c r="AH141" s="36"/>
      <c r="AI141" s="36"/>
      <c r="AJ141" s="36"/>
      <c r="AK141" s="36"/>
      <c r="AL141" s="36"/>
    </row>
    <row r="142" spans="1:38">
      <c r="A142" s="36"/>
      <c r="B142" s="36"/>
      <c r="C142" s="36"/>
      <c r="D142" s="36"/>
      <c r="E142" s="36"/>
      <c r="F142" s="36"/>
      <c r="G142" s="36"/>
      <c r="H142" s="36"/>
      <c r="I142" s="36"/>
      <c r="J142" s="321"/>
      <c r="K142" s="321"/>
      <c r="L142" s="357"/>
      <c r="M142" s="357"/>
      <c r="N142" s="349"/>
      <c r="O142" s="349"/>
      <c r="P142" s="36"/>
      <c r="Q142" s="36"/>
      <c r="R142" s="349"/>
      <c r="S142" s="36"/>
      <c r="T142" s="36"/>
      <c r="U142" s="36"/>
      <c r="V142" s="36"/>
      <c r="W142" s="36"/>
      <c r="X142" s="36"/>
      <c r="Y142" s="36"/>
      <c r="Z142" s="36"/>
      <c r="AA142" s="36"/>
      <c r="AB142" s="321"/>
      <c r="AC142" s="36"/>
      <c r="AD142" s="277"/>
      <c r="AE142" s="36"/>
      <c r="AF142" s="36"/>
      <c r="AG142" s="36"/>
      <c r="AH142" s="36"/>
      <c r="AI142" s="36"/>
      <c r="AJ142" s="36"/>
      <c r="AK142" s="36"/>
      <c r="AL142" s="36"/>
    </row>
    <row r="143" spans="1:38">
      <c r="A143" s="36"/>
      <c r="B143" s="36"/>
      <c r="C143" s="36"/>
      <c r="D143" s="36"/>
      <c r="E143" s="36"/>
      <c r="F143" s="36"/>
      <c r="G143" s="36"/>
      <c r="H143" s="36"/>
      <c r="I143" s="36"/>
      <c r="J143" s="321"/>
      <c r="K143" s="321"/>
      <c r="L143" s="357"/>
      <c r="M143" s="357"/>
      <c r="N143" s="349"/>
      <c r="O143" s="349"/>
      <c r="P143" s="36"/>
      <c r="Q143" s="36"/>
      <c r="R143" s="349"/>
      <c r="S143" s="36"/>
      <c r="T143" s="36"/>
      <c r="U143" s="36"/>
      <c r="V143" s="36"/>
      <c r="W143" s="36"/>
      <c r="X143" s="36"/>
      <c r="Y143" s="36"/>
      <c r="Z143" s="36"/>
      <c r="AA143" s="36"/>
      <c r="AB143" s="321"/>
      <c r="AC143" s="36"/>
      <c r="AD143" s="277"/>
      <c r="AE143" s="36"/>
      <c r="AF143" s="36"/>
      <c r="AG143" s="36"/>
      <c r="AH143" s="36"/>
      <c r="AI143" s="36"/>
      <c r="AJ143" s="36"/>
      <c r="AK143" s="36"/>
      <c r="AL143" s="36"/>
    </row>
    <row r="144" spans="1:38">
      <c r="U144" s="36"/>
      <c r="V144" s="36"/>
      <c r="W144" s="36"/>
      <c r="X144" s="36"/>
      <c r="Y144" s="36"/>
      <c r="Z144" s="36"/>
      <c r="AA144" s="36"/>
      <c r="AB144" s="321"/>
      <c r="AC144" s="36"/>
      <c r="AD144" s="277"/>
      <c r="AE144" s="36"/>
      <c r="AF144" s="36"/>
      <c r="AG144" s="36"/>
      <c r="AH144" s="36"/>
      <c r="AI144" s="36"/>
      <c r="AJ144" s="36"/>
      <c r="AK144" s="36"/>
      <c r="AL144" s="36"/>
    </row>
  </sheetData>
  <mergeCells count="3">
    <mergeCell ref="G2:H2"/>
    <mergeCell ref="S2:T2"/>
    <mergeCell ref="AB2:AF2"/>
  </mergeCells>
  <phoneticPr fontId="11" type="noConversion"/>
  <conditionalFormatting sqref="E8:E36">
    <cfRule type="cellIs" dxfId="190" priority="17" operator="lessThan">
      <formula>100</formula>
    </cfRule>
    <cfRule type="cellIs" dxfId="189" priority="18" operator="greaterThan">
      <formula>100</formula>
    </cfRule>
  </conditionalFormatting>
  <conditionalFormatting sqref="AH9:AH36">
    <cfRule type="cellIs" dxfId="188" priority="13" operator="lessThan">
      <formula>100</formula>
    </cfRule>
    <cfRule type="cellIs" dxfId="187" priority="14" operator="greaterThan">
      <formula>100</formula>
    </cfRule>
  </conditionalFormatting>
  <conditionalFormatting sqref="L9:L33 N9:N33 Q9:Q36">
    <cfRule type="cellIs" dxfId="186" priority="9" operator="lessThan">
      <formula>0</formula>
    </cfRule>
    <cfRule type="cellIs" dxfId="185" priority="10" operator="greaterThan">
      <formula>0</formula>
    </cfRule>
  </conditionalFormatting>
  <conditionalFormatting sqref="T9:T36">
    <cfRule type="cellIs" dxfId="184" priority="7" operator="lessThan">
      <formula>0</formula>
    </cfRule>
    <cfRule type="cellIs" dxfId="183" priority="8" operator="greaterThan">
      <formula>0</formula>
    </cfRule>
  </conditionalFormatting>
  <conditionalFormatting sqref="C8:C36">
    <cfRule type="cellIs" dxfId="182" priority="5" operator="lessThan">
      <formula>0</formula>
    </cfRule>
    <cfRule type="cellIs" dxfId="181" priority="6" operator="greaterThan">
      <formula>0</formula>
    </cfRule>
  </conditionalFormatting>
  <conditionalFormatting sqref="AC9:AC36">
    <cfRule type="cellIs" dxfId="180" priority="3" operator="lessThan">
      <formula>0</formula>
    </cfRule>
    <cfRule type="cellIs" dxfId="179" priority="4" operator="greaterThan">
      <formula>0</formula>
    </cfRule>
  </conditionalFormatting>
  <conditionalFormatting sqref="H9:H36">
    <cfRule type="cellIs" dxfId="178" priority="1" operator="lessThan">
      <formula>0</formula>
    </cfRule>
    <cfRule type="cellIs" dxfId="177" priority="2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248"/>
  <sheetViews>
    <sheetView zoomScale="91" zoomScaleNormal="91" workbookViewId="0">
      <pane xSplit="1" ySplit="10" topLeftCell="B192" activePane="bottomRight" state="frozen"/>
      <selection pane="topRight" activeCell="B1" sqref="B1"/>
      <selection pane="bottomLeft" activeCell="A13" sqref="A13"/>
      <selection pane="bottomRight" activeCell="B192" sqref="B192"/>
    </sheetView>
  </sheetViews>
  <sheetFormatPr baseColWidth="10" defaultColWidth="11.54296875" defaultRowHeight="15.6"/>
  <cols>
    <col min="1" max="1" width="3.36328125" style="27" customWidth="1"/>
    <col min="2" max="2" width="6.54296875" style="27" customWidth="1"/>
    <col min="3" max="3" width="3.453125" style="27" customWidth="1"/>
    <col min="4" max="4" width="3.54296875" style="27" customWidth="1"/>
    <col min="5" max="5" width="3.1796875" style="27" customWidth="1"/>
    <col min="6" max="6" width="4.90625" style="27" customWidth="1"/>
    <col min="7" max="7" width="6.453125" style="27" customWidth="1"/>
    <col min="8" max="8" width="7" style="27" customWidth="1"/>
    <col min="9" max="10" width="6.36328125" style="28" customWidth="1"/>
    <col min="11" max="11" width="1.7265625" style="28" customWidth="1"/>
    <col min="12" max="12" width="6.36328125" style="245" customWidth="1"/>
    <col min="13" max="13" width="2.08984375" style="28" customWidth="1"/>
    <col min="14" max="14" width="6.36328125" style="271" customWidth="1"/>
    <col min="15" max="15" width="1.453125" style="271" customWidth="1"/>
    <col min="16" max="16" width="6.36328125" style="271" customWidth="1"/>
    <col min="17" max="17" width="1.7265625" style="28" customWidth="1"/>
    <col min="18" max="18" width="7.54296875" style="27" customWidth="1"/>
    <col min="19" max="19" width="6.54296875" style="27" customWidth="1"/>
    <col min="20" max="20" width="1.54296875" style="27" customWidth="1"/>
    <col min="21" max="21" width="6.54296875" style="33" customWidth="1"/>
    <col min="22" max="22" width="5" style="33" customWidth="1"/>
    <col min="23" max="23" width="4.1796875" style="33" customWidth="1"/>
    <col min="24" max="24" width="4.54296875" style="33" customWidth="1"/>
    <col min="25" max="25" width="6.6328125" style="33" customWidth="1"/>
    <col min="26" max="26" width="7" style="26" customWidth="1"/>
    <col min="27" max="27" width="5.81640625" style="33" customWidth="1"/>
    <col min="28" max="28" width="7.1796875" style="26" customWidth="1"/>
    <col min="29" max="29" width="5.90625" style="28" customWidth="1"/>
    <col min="30" max="30" width="9.453125" style="28" customWidth="1"/>
    <col min="31" max="31" width="8.90625" style="28" customWidth="1"/>
    <col min="32" max="32" width="11.54296875" style="28"/>
    <col min="33" max="33" width="9.81640625" style="33" customWidth="1"/>
    <col min="34" max="34" width="9.1796875" style="28" customWidth="1"/>
    <col min="35" max="35" width="6.81640625" style="28" customWidth="1"/>
    <col min="36" max="36" width="9.90625" style="28" customWidth="1"/>
    <col min="37" max="37" width="10" style="27" customWidth="1"/>
    <col min="38" max="38" width="13.08984375" style="27" customWidth="1"/>
    <col min="39" max="39" width="9.36328125" style="27" customWidth="1"/>
    <col min="40" max="40" width="9.81640625" style="28" customWidth="1"/>
    <col min="41" max="41" width="9.81640625" style="27" customWidth="1"/>
    <col min="42" max="42" width="11.54296875" style="27"/>
    <col min="43" max="43" width="14" style="27" customWidth="1"/>
    <col min="44" max="44" width="12.54296875" style="27" customWidth="1"/>
    <col min="45" max="45" width="10.90625" style="27" customWidth="1"/>
    <col min="46" max="16384" width="11.54296875" style="27"/>
  </cols>
  <sheetData>
    <row r="1" spans="1:70">
      <c r="A1" s="218"/>
      <c r="B1" s="218"/>
      <c r="C1" s="218"/>
      <c r="D1" s="218"/>
      <c r="E1" s="218"/>
      <c r="F1" s="218"/>
      <c r="G1" s="218"/>
      <c r="H1" s="218"/>
      <c r="I1" s="219"/>
      <c r="J1" s="219"/>
      <c r="K1" s="219"/>
      <c r="L1" s="237"/>
      <c r="M1" s="219"/>
      <c r="N1" s="235"/>
      <c r="O1" s="235"/>
      <c r="P1" s="235"/>
      <c r="Q1" s="219"/>
      <c r="R1" s="218"/>
      <c r="S1" s="218"/>
      <c r="T1" s="218"/>
      <c r="U1" s="220"/>
      <c r="V1" s="220"/>
      <c r="W1" s="220"/>
      <c r="X1" s="220"/>
      <c r="Y1" s="220"/>
      <c r="Z1" s="218"/>
      <c r="AA1" s="220"/>
      <c r="AB1" s="468"/>
      <c r="AC1" s="219"/>
      <c r="AD1" s="218"/>
      <c r="AE1" s="221"/>
      <c r="AG1" s="28"/>
      <c r="AH1" s="26"/>
      <c r="AI1" s="222"/>
      <c r="AJ1" s="27"/>
      <c r="AN1" s="27"/>
    </row>
    <row r="2" spans="1:70" s="227" customFormat="1" ht="31.8">
      <c r="A2" s="223"/>
      <c r="B2" s="223"/>
      <c r="C2" s="223"/>
      <c r="D2" s="224" t="s">
        <v>449</v>
      </c>
      <c r="E2" s="223"/>
      <c r="F2" s="223"/>
      <c r="G2" s="223"/>
      <c r="H2" s="223"/>
      <c r="I2" s="225"/>
      <c r="J2" s="225"/>
      <c r="K2" s="225"/>
      <c r="L2" s="390"/>
      <c r="M2" s="225"/>
      <c r="N2" s="460"/>
      <c r="O2" s="460"/>
      <c r="P2" s="460"/>
      <c r="Q2" s="225"/>
      <c r="R2" s="223"/>
      <c r="S2" s="223"/>
      <c r="T2" s="223"/>
      <c r="U2" s="226"/>
      <c r="V2" s="226"/>
      <c r="W2" s="226"/>
      <c r="X2" s="226"/>
      <c r="Y2" s="226"/>
      <c r="Z2" s="223"/>
      <c r="AA2" s="226"/>
      <c r="AB2" s="469"/>
      <c r="AC2" s="225"/>
      <c r="AD2" s="223"/>
      <c r="AE2" s="221"/>
      <c r="AF2" s="28"/>
      <c r="AG2" s="28"/>
      <c r="AH2" s="26"/>
      <c r="AI2" s="222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</row>
    <row r="3" spans="1:70">
      <c r="A3" s="218"/>
      <c r="B3" s="218"/>
      <c r="C3" s="218"/>
      <c r="D3" s="218"/>
      <c r="E3" s="218"/>
      <c r="F3" s="218"/>
      <c r="G3" s="218"/>
      <c r="H3" s="218"/>
      <c r="I3" s="219"/>
      <c r="J3" s="219"/>
      <c r="K3" s="219"/>
      <c r="L3" s="237"/>
      <c r="M3" s="219"/>
      <c r="N3" s="235"/>
      <c r="O3" s="235"/>
      <c r="P3" s="235"/>
      <c r="Q3" s="219"/>
      <c r="R3" s="218"/>
      <c r="S3" s="218"/>
      <c r="T3" s="218"/>
      <c r="U3" s="220"/>
      <c r="V3" s="220"/>
      <c r="W3" s="220"/>
      <c r="X3" s="220"/>
      <c r="Y3" s="220"/>
      <c r="Z3" s="218"/>
      <c r="AA3" s="220"/>
      <c r="AB3" s="468"/>
      <c r="AC3" s="219"/>
      <c r="AD3" s="218"/>
      <c r="AE3" s="221"/>
      <c r="AG3" s="28"/>
      <c r="AH3" s="26"/>
      <c r="AI3" s="222"/>
      <c r="AJ3" s="27"/>
      <c r="AN3" s="27"/>
      <c r="BG3" s="27">
        <v>1</v>
      </c>
      <c r="BH3" s="27">
        <f t="shared" ref="BH3:BR3" si="0">1+BG3</f>
        <v>2</v>
      </c>
      <c r="BI3" s="27">
        <f t="shared" si="0"/>
        <v>3</v>
      </c>
      <c r="BJ3" s="27">
        <f t="shared" si="0"/>
        <v>4</v>
      </c>
      <c r="BK3" s="27">
        <f t="shared" si="0"/>
        <v>5</v>
      </c>
      <c r="BL3" s="27">
        <f t="shared" si="0"/>
        <v>6</v>
      </c>
      <c r="BM3" s="27">
        <f t="shared" si="0"/>
        <v>7</v>
      </c>
      <c r="BN3" s="27">
        <f t="shared" si="0"/>
        <v>8</v>
      </c>
      <c r="BO3" s="27">
        <f t="shared" si="0"/>
        <v>9</v>
      </c>
      <c r="BP3" s="27">
        <f t="shared" si="0"/>
        <v>10</v>
      </c>
      <c r="BQ3" s="27">
        <f t="shared" si="0"/>
        <v>11</v>
      </c>
      <c r="BR3" s="27">
        <f t="shared" si="0"/>
        <v>12</v>
      </c>
    </row>
    <row r="4" spans="1:70">
      <c r="A4" s="218"/>
      <c r="B4" s="218"/>
      <c r="C4" s="218"/>
      <c r="D4" s="218"/>
      <c r="E4" s="218"/>
      <c r="F4" s="218"/>
      <c r="G4" s="218"/>
      <c r="H4" s="218"/>
      <c r="I4" s="219"/>
      <c r="J4" s="219"/>
      <c r="K4" s="219"/>
      <c r="L4" s="237"/>
      <c r="M4" s="219"/>
      <c r="N4" s="235"/>
      <c r="O4" s="235"/>
      <c r="P4" s="235"/>
      <c r="Q4" s="219"/>
      <c r="R4" s="218"/>
      <c r="S4" s="218"/>
      <c r="T4" s="218"/>
      <c r="U4" s="220"/>
      <c r="V4" s="220"/>
      <c r="W4" s="220"/>
      <c r="X4" s="220"/>
      <c r="Y4" s="220"/>
      <c r="Z4" s="218"/>
      <c r="AA4" s="220"/>
      <c r="AB4" s="468"/>
      <c r="AC4" s="219"/>
      <c r="AD4" s="218"/>
      <c r="AE4" s="221"/>
      <c r="AG4" s="28"/>
      <c r="AH4" s="26"/>
      <c r="AI4" s="222"/>
      <c r="AJ4" s="27"/>
      <c r="AN4" s="27"/>
      <c r="BF4" s="27">
        <v>1</v>
      </c>
      <c r="BG4" s="27">
        <v>13.785185185185185</v>
      </c>
      <c r="BH4" s="27">
        <f t="shared" ref="BH4:BR20" si="1">+BG4</f>
        <v>13.785185185185185</v>
      </c>
      <c r="BI4" s="27">
        <f t="shared" si="1"/>
        <v>13.785185185185185</v>
      </c>
      <c r="BJ4" s="27">
        <f t="shared" si="1"/>
        <v>13.785185185185185</v>
      </c>
      <c r="BK4" s="27">
        <f t="shared" si="1"/>
        <v>13.785185185185185</v>
      </c>
      <c r="BL4" s="27">
        <f t="shared" si="1"/>
        <v>13.785185185185185</v>
      </c>
      <c r="BM4" s="27">
        <f t="shared" si="1"/>
        <v>13.785185185185185</v>
      </c>
      <c r="BN4" s="27">
        <f t="shared" si="1"/>
        <v>13.785185185185185</v>
      </c>
      <c r="BO4" s="27">
        <f t="shared" si="1"/>
        <v>13.785185185185185</v>
      </c>
      <c r="BP4" s="27">
        <f t="shared" si="1"/>
        <v>13.785185185185185</v>
      </c>
      <c r="BQ4" s="27">
        <f t="shared" si="1"/>
        <v>13.785185185185185</v>
      </c>
      <c r="BR4" s="27">
        <f t="shared" si="1"/>
        <v>13.785185185185185</v>
      </c>
    </row>
    <row r="5" spans="1:70" s="234" customFormat="1" ht="19.8">
      <c r="A5" s="228"/>
      <c r="B5" s="228"/>
      <c r="C5" s="228"/>
      <c r="D5" s="228"/>
      <c r="E5" s="228"/>
      <c r="F5" s="229" t="s">
        <v>5</v>
      </c>
      <c r="G5" s="229"/>
      <c r="H5" s="230">
        <f>+År!S2</f>
        <v>52</v>
      </c>
      <c r="I5" s="231"/>
      <c r="J5" s="231"/>
      <c r="K5" s="231"/>
      <c r="L5" s="438"/>
      <c r="M5" s="231"/>
      <c r="N5" s="461"/>
      <c r="O5" s="461"/>
      <c r="P5" s="461"/>
      <c r="Q5" s="231"/>
      <c r="R5" s="229" t="s">
        <v>426</v>
      </c>
      <c r="S5" s="228"/>
      <c r="T5" s="228"/>
      <c r="U5" s="232"/>
      <c r="V5" s="232"/>
      <c r="W5" s="543">
        <f>+H12+H27+H42+H57+H72+H87+H102+H117+H132+H147+H162+H177+H192+H207+H222</f>
        <v>4713</v>
      </c>
      <c r="X5" s="544"/>
      <c r="Y5" s="544"/>
      <c r="Z5" s="232"/>
      <c r="AA5" s="232"/>
      <c r="AB5" s="470"/>
      <c r="AC5" s="232"/>
      <c r="AD5" s="232"/>
      <c r="AE5" s="221"/>
      <c r="AF5" s="28"/>
      <c r="AG5" s="26"/>
      <c r="AH5" s="221"/>
      <c r="AI5" s="28"/>
      <c r="AJ5" s="28"/>
      <c r="AK5" s="26"/>
      <c r="AL5" s="222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33"/>
      <c r="BB5" s="233"/>
      <c r="BF5" s="234">
        <f t="shared" ref="BF5:BF20" si="2">1+BF4</f>
        <v>2</v>
      </c>
      <c r="BG5" s="27">
        <v>15.985227272727276</v>
      </c>
      <c r="BH5" s="27">
        <f t="shared" si="1"/>
        <v>15.985227272727276</v>
      </c>
      <c r="BI5" s="27">
        <f t="shared" si="1"/>
        <v>15.985227272727276</v>
      </c>
      <c r="BJ5" s="27">
        <f t="shared" si="1"/>
        <v>15.985227272727276</v>
      </c>
      <c r="BK5" s="27">
        <f t="shared" si="1"/>
        <v>15.985227272727276</v>
      </c>
      <c r="BL5" s="27">
        <f t="shared" si="1"/>
        <v>15.985227272727276</v>
      </c>
      <c r="BM5" s="27">
        <f t="shared" si="1"/>
        <v>15.985227272727276</v>
      </c>
      <c r="BN5" s="27">
        <f t="shared" si="1"/>
        <v>15.985227272727276</v>
      </c>
      <c r="BO5" s="27">
        <f t="shared" si="1"/>
        <v>15.985227272727276</v>
      </c>
      <c r="BP5" s="27">
        <f t="shared" si="1"/>
        <v>15.985227272727276</v>
      </c>
      <c r="BQ5" s="27">
        <f t="shared" si="1"/>
        <v>15.985227272727276</v>
      </c>
      <c r="BR5" s="27">
        <f t="shared" si="1"/>
        <v>15.985227272727276</v>
      </c>
    </row>
    <row r="6" spans="1:70" ht="19.8">
      <c r="A6" s="218"/>
      <c r="B6" s="218"/>
      <c r="C6" s="218"/>
      <c r="D6" s="218"/>
      <c r="E6" s="218"/>
      <c r="F6" s="218"/>
      <c r="G6" s="218"/>
      <c r="H6" s="218"/>
      <c r="I6" s="219" t="s">
        <v>455</v>
      </c>
      <c r="J6" s="219"/>
      <c r="K6" s="219"/>
      <c r="L6" s="237"/>
      <c r="M6" s="219"/>
      <c r="N6" s="235"/>
      <c r="O6" s="235"/>
      <c r="P6" s="235"/>
      <c r="Q6" s="219"/>
      <c r="R6" s="218"/>
      <c r="S6" s="218"/>
      <c r="T6" s="218"/>
      <c r="U6" s="220"/>
      <c r="V6" s="220"/>
      <c r="W6" s="220"/>
      <c r="X6" s="220"/>
      <c r="Y6" s="220"/>
      <c r="Z6" s="218"/>
      <c r="AA6" s="220"/>
      <c r="AB6" s="468"/>
      <c r="AC6" s="219"/>
      <c r="AD6" s="218"/>
      <c r="AE6" s="221"/>
      <c r="AG6" s="28"/>
      <c r="AH6" s="26"/>
      <c r="AI6" s="222"/>
      <c r="AJ6" s="27"/>
      <c r="AN6" s="27"/>
      <c r="BF6" s="234">
        <f t="shared" si="2"/>
        <v>3</v>
      </c>
      <c r="BG6" s="27">
        <v>17.290000000000003</v>
      </c>
      <c r="BH6" s="27">
        <f t="shared" si="1"/>
        <v>17.290000000000003</v>
      </c>
      <c r="BI6" s="27">
        <f t="shared" si="1"/>
        <v>17.290000000000003</v>
      </c>
      <c r="BJ6" s="27">
        <f t="shared" si="1"/>
        <v>17.290000000000003</v>
      </c>
      <c r="BK6" s="27">
        <f t="shared" si="1"/>
        <v>17.290000000000003</v>
      </c>
      <c r="BL6" s="27">
        <f t="shared" si="1"/>
        <v>17.290000000000003</v>
      </c>
      <c r="BM6" s="27">
        <f t="shared" si="1"/>
        <v>17.290000000000003</v>
      </c>
      <c r="BN6" s="27">
        <f t="shared" si="1"/>
        <v>17.290000000000003</v>
      </c>
      <c r="BO6" s="27">
        <f t="shared" si="1"/>
        <v>17.290000000000003</v>
      </c>
      <c r="BP6" s="27">
        <f t="shared" si="1"/>
        <v>17.290000000000003</v>
      </c>
      <c r="BQ6" s="27">
        <f t="shared" si="1"/>
        <v>17.290000000000003</v>
      </c>
      <c r="BR6" s="27">
        <f t="shared" si="1"/>
        <v>17.290000000000003</v>
      </c>
    </row>
    <row r="7" spans="1:70" ht="15" customHeight="1">
      <c r="A7" s="218"/>
      <c r="B7" s="218"/>
      <c r="C7" s="218"/>
      <c r="D7" s="218"/>
      <c r="E7" s="218"/>
      <c r="F7" s="218"/>
      <c r="G7" s="218"/>
      <c r="H7" s="218"/>
      <c r="I7" s="219"/>
      <c r="J7" s="219"/>
      <c r="K7" s="219"/>
      <c r="L7" s="237"/>
      <c r="M7" s="219"/>
      <c r="N7" s="235"/>
      <c r="O7" s="235"/>
      <c r="P7" s="235"/>
      <c r="Q7" s="219"/>
      <c r="R7" s="218"/>
      <c r="S7" s="218"/>
      <c r="T7" s="218"/>
      <c r="U7" s="220"/>
      <c r="V7" s="220"/>
      <c r="W7" s="220"/>
      <c r="X7" s="220"/>
      <c r="Y7" s="220"/>
      <c r="Z7" s="218"/>
      <c r="AA7" s="220"/>
      <c r="AB7" s="471" t="s">
        <v>80</v>
      </c>
      <c r="AC7" s="235" t="s">
        <v>2</v>
      </c>
      <c r="AD7" s="218"/>
      <c r="AE7" s="221"/>
      <c r="AG7" s="28"/>
      <c r="AH7" s="26"/>
      <c r="AI7" s="222"/>
      <c r="AJ7" s="27"/>
      <c r="AN7" s="27"/>
      <c r="BF7" s="234" t="e">
        <f>1+#REF!</f>
        <v>#REF!</v>
      </c>
      <c r="BG7" s="27">
        <v>20.659867330016564</v>
      </c>
      <c r="BH7" s="27">
        <f t="shared" si="1"/>
        <v>20.659867330016564</v>
      </c>
      <c r="BI7" s="27">
        <f t="shared" si="1"/>
        <v>20.659867330016564</v>
      </c>
      <c r="BJ7" s="27">
        <f t="shared" si="1"/>
        <v>20.659867330016564</v>
      </c>
      <c r="BK7" s="27">
        <f t="shared" si="1"/>
        <v>20.659867330016564</v>
      </c>
      <c r="BL7" s="27">
        <f t="shared" si="1"/>
        <v>20.659867330016564</v>
      </c>
      <c r="BM7" s="27">
        <f t="shared" si="1"/>
        <v>20.659867330016564</v>
      </c>
      <c r="BN7" s="27">
        <f t="shared" si="1"/>
        <v>20.659867330016564</v>
      </c>
      <c r="BO7" s="27">
        <f t="shared" si="1"/>
        <v>20.659867330016564</v>
      </c>
      <c r="BP7" s="27">
        <f t="shared" si="1"/>
        <v>20.659867330016564</v>
      </c>
      <c r="BQ7" s="27">
        <f t="shared" si="1"/>
        <v>20.659867330016564</v>
      </c>
      <c r="BR7" s="27">
        <f t="shared" si="1"/>
        <v>20.659867330016564</v>
      </c>
    </row>
    <row r="8" spans="1:70" s="455" customFormat="1" ht="15" customHeight="1">
      <c r="A8" s="443"/>
      <c r="B8" s="443"/>
      <c r="C8" s="443"/>
      <c r="D8" s="443"/>
      <c r="E8" s="443"/>
      <c r="F8" s="443"/>
      <c r="G8" s="444" t="s">
        <v>2</v>
      </c>
      <c r="H8" s="443"/>
      <c r="I8" s="445"/>
      <c r="J8" s="445"/>
      <c r="K8" s="445"/>
      <c r="L8" s="447"/>
      <c r="M8" s="445"/>
      <c r="N8" s="450"/>
      <c r="O8" s="450"/>
      <c r="P8" s="450"/>
      <c r="Q8" s="445"/>
      <c r="R8" s="444" t="s">
        <v>22</v>
      </c>
      <c r="S8" s="445"/>
      <c r="T8" s="218"/>
      <c r="U8" s="446" t="s">
        <v>404</v>
      </c>
      <c r="V8" s="447" t="s">
        <v>529</v>
      </c>
      <c r="W8" s="448"/>
      <c r="X8" s="449"/>
      <c r="Y8" s="447" t="s">
        <v>427</v>
      </c>
      <c r="Z8" s="443"/>
      <c r="AA8" s="447" t="s">
        <v>526</v>
      </c>
      <c r="AB8" s="472" t="s">
        <v>43</v>
      </c>
      <c r="AC8" s="450" t="s">
        <v>8</v>
      </c>
      <c r="AD8" s="443"/>
      <c r="AE8" s="451"/>
      <c r="AF8" s="452"/>
      <c r="AG8" s="452"/>
      <c r="AH8" s="453"/>
      <c r="AI8" s="454"/>
      <c r="BF8" s="456" t="e">
        <f t="shared" si="2"/>
        <v>#REF!</v>
      </c>
      <c r="BG8" s="455">
        <v>23.875837563451761</v>
      </c>
      <c r="BH8" s="455">
        <f t="shared" si="1"/>
        <v>23.875837563451761</v>
      </c>
      <c r="BI8" s="455">
        <f t="shared" si="1"/>
        <v>23.875837563451761</v>
      </c>
      <c r="BJ8" s="455">
        <f t="shared" si="1"/>
        <v>23.875837563451761</v>
      </c>
      <c r="BK8" s="455">
        <f t="shared" si="1"/>
        <v>23.875837563451761</v>
      </c>
      <c r="BL8" s="455">
        <f t="shared" si="1"/>
        <v>23.875837563451761</v>
      </c>
      <c r="BM8" s="455">
        <f t="shared" si="1"/>
        <v>23.875837563451761</v>
      </c>
      <c r="BN8" s="455">
        <f t="shared" si="1"/>
        <v>23.875837563451761</v>
      </c>
      <c r="BO8" s="455">
        <f t="shared" si="1"/>
        <v>23.875837563451761</v>
      </c>
      <c r="BP8" s="455">
        <f t="shared" si="1"/>
        <v>23.875837563451761</v>
      </c>
      <c r="BQ8" s="455">
        <f t="shared" si="1"/>
        <v>23.875837563451761</v>
      </c>
      <c r="BR8" s="455">
        <f t="shared" si="1"/>
        <v>23.875837563451761</v>
      </c>
    </row>
    <row r="9" spans="1:70" s="455" customFormat="1" ht="15" customHeight="1">
      <c r="A9" s="443"/>
      <c r="B9" s="443"/>
      <c r="C9" s="443"/>
      <c r="D9" s="443"/>
      <c r="E9" s="444"/>
      <c r="F9" s="444"/>
      <c r="G9" s="444" t="s">
        <v>485</v>
      </c>
      <c r="H9" s="444" t="s">
        <v>2</v>
      </c>
      <c r="I9" s="450" t="s">
        <v>2</v>
      </c>
      <c r="J9" s="450" t="s">
        <v>1</v>
      </c>
      <c r="K9" s="450"/>
      <c r="L9" s="447" t="s">
        <v>2</v>
      </c>
      <c r="M9" s="450"/>
      <c r="N9" s="450" t="s">
        <v>22</v>
      </c>
      <c r="O9" s="450"/>
      <c r="P9" s="450" t="s">
        <v>22</v>
      </c>
      <c r="Q9" s="450"/>
      <c r="R9" s="444" t="s">
        <v>487</v>
      </c>
      <c r="S9" s="450" t="s">
        <v>22</v>
      </c>
      <c r="T9" s="218"/>
      <c r="U9" s="447" t="s">
        <v>489</v>
      </c>
      <c r="V9" s="447" t="s">
        <v>530</v>
      </c>
      <c r="W9" s="448"/>
      <c r="X9" s="449"/>
      <c r="Y9" s="447"/>
      <c r="Z9" s="444" t="s">
        <v>414</v>
      </c>
      <c r="AA9" s="447" t="s">
        <v>1</v>
      </c>
      <c r="AB9" s="472" t="s">
        <v>546</v>
      </c>
      <c r="AC9" s="450" t="s">
        <v>69</v>
      </c>
      <c r="AD9" s="443"/>
      <c r="AE9" s="451"/>
      <c r="AF9" s="452"/>
      <c r="AG9" s="452"/>
      <c r="AH9" s="453"/>
      <c r="AI9" s="454"/>
      <c r="BF9" s="456" t="e">
        <f t="shared" si="2"/>
        <v>#REF!</v>
      </c>
      <c r="BG9" s="455">
        <v>26.688850174216036</v>
      </c>
      <c r="BH9" s="455">
        <f t="shared" si="1"/>
        <v>26.688850174216036</v>
      </c>
      <c r="BI9" s="455">
        <f t="shared" si="1"/>
        <v>26.688850174216036</v>
      </c>
      <c r="BJ9" s="455">
        <f t="shared" si="1"/>
        <v>26.688850174216036</v>
      </c>
      <c r="BK9" s="455">
        <f t="shared" si="1"/>
        <v>26.688850174216036</v>
      </c>
      <c r="BL9" s="455">
        <f t="shared" si="1"/>
        <v>26.688850174216036</v>
      </c>
      <c r="BM9" s="455">
        <f t="shared" si="1"/>
        <v>26.688850174216036</v>
      </c>
      <c r="BN9" s="455">
        <f t="shared" si="1"/>
        <v>26.688850174216036</v>
      </c>
      <c r="BO9" s="455">
        <f t="shared" si="1"/>
        <v>26.688850174216036</v>
      </c>
      <c r="BP9" s="455">
        <f t="shared" si="1"/>
        <v>26.688850174216036</v>
      </c>
      <c r="BQ9" s="455">
        <f t="shared" si="1"/>
        <v>26.688850174216036</v>
      </c>
      <c r="BR9" s="455">
        <f t="shared" si="1"/>
        <v>26.688850174216036</v>
      </c>
    </row>
    <row r="10" spans="1:70" s="455" customFormat="1" ht="15" customHeight="1">
      <c r="A10" s="443"/>
      <c r="B10" s="443"/>
      <c r="C10" s="444" t="s">
        <v>0</v>
      </c>
      <c r="D10" s="444"/>
      <c r="E10" s="444" t="s">
        <v>86</v>
      </c>
      <c r="F10" s="444"/>
      <c r="G10" s="457" t="s">
        <v>486</v>
      </c>
      <c r="H10" s="457" t="s">
        <v>8</v>
      </c>
      <c r="I10" s="458" t="s">
        <v>404</v>
      </c>
      <c r="J10" s="458" t="s">
        <v>404</v>
      </c>
      <c r="K10" s="458"/>
      <c r="L10" s="459" t="s">
        <v>642</v>
      </c>
      <c r="M10" s="450"/>
      <c r="N10" s="458" t="s">
        <v>642</v>
      </c>
      <c r="O10" s="458"/>
      <c r="P10" s="458" t="s">
        <v>643</v>
      </c>
      <c r="Q10" s="458"/>
      <c r="R10" s="457" t="s">
        <v>415</v>
      </c>
      <c r="S10" s="458" t="s">
        <v>44</v>
      </c>
      <c r="T10" s="218"/>
      <c r="U10" s="459" t="s">
        <v>490</v>
      </c>
      <c r="V10" s="459" t="s">
        <v>531</v>
      </c>
      <c r="W10" s="459" t="s">
        <v>512</v>
      </c>
      <c r="X10" s="458" t="s">
        <v>544</v>
      </c>
      <c r="Y10" s="459" t="s">
        <v>1</v>
      </c>
      <c r="Z10" s="457" t="s">
        <v>415</v>
      </c>
      <c r="AA10" s="459" t="s">
        <v>496</v>
      </c>
      <c r="AB10" s="473" t="s">
        <v>44</v>
      </c>
      <c r="AC10" s="458" t="s">
        <v>528</v>
      </c>
      <c r="AD10" s="443"/>
      <c r="AE10" s="451"/>
      <c r="AF10" s="452"/>
      <c r="AG10" s="452"/>
      <c r="AH10" s="453"/>
      <c r="AI10" s="454"/>
      <c r="BF10" s="456" t="e">
        <f t="shared" si="2"/>
        <v>#REF!</v>
      </c>
      <c r="BG10" s="455">
        <v>29.852938824470282</v>
      </c>
      <c r="BH10" s="455">
        <f t="shared" si="1"/>
        <v>29.852938824470282</v>
      </c>
      <c r="BI10" s="455">
        <f t="shared" si="1"/>
        <v>29.852938824470282</v>
      </c>
      <c r="BJ10" s="455">
        <f t="shared" si="1"/>
        <v>29.852938824470282</v>
      </c>
      <c r="BK10" s="455">
        <f t="shared" si="1"/>
        <v>29.852938824470282</v>
      </c>
      <c r="BL10" s="455">
        <f t="shared" si="1"/>
        <v>29.852938824470282</v>
      </c>
      <c r="BM10" s="455">
        <f t="shared" si="1"/>
        <v>29.852938824470282</v>
      </c>
      <c r="BN10" s="455">
        <f t="shared" si="1"/>
        <v>29.852938824470282</v>
      </c>
      <c r="BO10" s="455">
        <f t="shared" si="1"/>
        <v>29.852938824470282</v>
      </c>
      <c r="BP10" s="455">
        <f t="shared" si="1"/>
        <v>29.852938824470282</v>
      </c>
      <c r="BQ10" s="455">
        <f t="shared" si="1"/>
        <v>29.852938824470282</v>
      </c>
      <c r="BR10" s="455">
        <f t="shared" si="1"/>
        <v>29.852938824470282</v>
      </c>
    </row>
    <row r="11" spans="1:70" ht="15" customHeight="1">
      <c r="A11" s="218"/>
      <c r="B11" s="218"/>
      <c r="C11" s="236"/>
      <c r="D11" s="236"/>
      <c r="E11" s="236"/>
      <c r="F11" s="236"/>
      <c r="G11" s="51"/>
      <c r="H11" s="51"/>
      <c r="I11" s="97"/>
      <c r="J11" s="97"/>
      <c r="K11" s="97"/>
      <c r="L11" s="73"/>
      <c r="M11" s="450"/>
      <c r="N11" s="97"/>
      <c r="O11" s="458"/>
      <c r="P11" s="97"/>
      <c r="Q11" s="458"/>
      <c r="R11" s="51"/>
      <c r="S11" s="97"/>
      <c r="T11" s="218"/>
      <c r="U11" s="73"/>
      <c r="V11" s="73"/>
      <c r="W11" s="73"/>
      <c r="X11" s="97"/>
      <c r="Y11" s="73"/>
      <c r="Z11" s="51"/>
      <c r="AA11" s="73"/>
      <c r="AB11" s="474"/>
      <c r="AC11" s="97"/>
      <c r="AD11" s="218"/>
      <c r="AE11" s="221"/>
      <c r="AG11" s="28"/>
      <c r="AH11" s="26"/>
      <c r="AI11" s="222"/>
      <c r="AJ11" s="27"/>
      <c r="AN11" s="27"/>
      <c r="BF11" s="234"/>
    </row>
    <row r="12" spans="1:70" ht="15" customHeight="1">
      <c r="A12" s="218"/>
      <c r="B12" s="218"/>
      <c r="C12" s="236" t="s">
        <v>0</v>
      </c>
      <c r="D12" s="218"/>
      <c r="E12" s="236" t="str">
        <f>+D14</f>
        <v>P-</v>
      </c>
      <c r="F12" s="236" t="s">
        <v>559</v>
      </c>
      <c r="G12" s="218"/>
      <c r="H12" s="242">
        <f>+Klasse!F11</f>
        <v>0</v>
      </c>
      <c r="I12" s="219"/>
      <c r="J12" s="219"/>
      <c r="K12" s="219"/>
      <c r="L12" s="237"/>
      <c r="M12" s="450"/>
      <c r="N12" s="235"/>
      <c r="O12" s="458"/>
      <c r="P12" s="235"/>
      <c r="Q12" s="458"/>
      <c r="R12" s="218"/>
      <c r="S12" s="271">
        <f>+Klasse!M11</f>
        <v>0</v>
      </c>
      <c r="T12" s="218"/>
      <c r="U12" s="220"/>
      <c r="V12" s="220"/>
      <c r="W12" s="220"/>
      <c r="X12" s="220"/>
      <c r="Y12" s="220"/>
      <c r="Z12" s="218"/>
      <c r="AA12" s="220"/>
      <c r="AB12" s="222">
        <f>+Klasse!M11/Klasse!C11</f>
        <v>0</v>
      </c>
      <c r="AC12" s="219"/>
      <c r="AD12" s="218"/>
      <c r="AE12" s="221"/>
      <c r="AG12" s="28"/>
      <c r="AH12" s="26"/>
      <c r="AI12" s="222"/>
      <c r="AJ12" s="27"/>
      <c r="AN12" s="27"/>
      <c r="BF12" s="234"/>
    </row>
    <row r="13" spans="1:70" ht="15" customHeight="1">
      <c r="A13" s="218"/>
      <c r="B13" s="218"/>
      <c r="C13" s="236"/>
      <c r="D13" s="218"/>
      <c r="E13" s="236"/>
      <c r="F13" s="236"/>
      <c r="G13" s="218"/>
      <c r="H13" s="218"/>
      <c r="I13" s="218"/>
      <c r="J13" s="218"/>
      <c r="K13" s="218"/>
      <c r="L13" s="237"/>
      <c r="M13" s="450"/>
      <c r="N13" s="236"/>
      <c r="O13" s="458"/>
      <c r="P13" s="236"/>
      <c r="Q13" s="458"/>
      <c r="R13" s="218"/>
      <c r="S13" s="218"/>
      <c r="T13" s="218"/>
      <c r="U13" s="218"/>
      <c r="V13" s="218"/>
      <c r="W13" s="218"/>
      <c r="X13" s="218"/>
      <c r="Y13" s="218"/>
      <c r="Z13" s="218"/>
      <c r="AA13" s="218"/>
      <c r="AB13" s="468"/>
      <c r="AC13" s="218"/>
      <c r="AD13" s="218"/>
      <c r="AE13" s="221"/>
      <c r="AG13" s="28"/>
      <c r="AH13" s="26"/>
      <c r="AI13" s="222"/>
      <c r="AJ13" s="27"/>
      <c r="AN13" s="27"/>
      <c r="BF13" s="234"/>
    </row>
    <row r="14" spans="1:70" ht="15" customHeight="1">
      <c r="A14" s="218"/>
      <c r="B14" s="242">
        <f>+'Ark1'!C1016</f>
        <v>2024</v>
      </c>
      <c r="C14" s="238">
        <f>+'Ark1'!L1016</f>
        <v>1</v>
      </c>
      <c r="D14" s="238" t="s">
        <v>28</v>
      </c>
      <c r="E14" s="238">
        <f>+'Ark1'!D1016</f>
        <v>1</v>
      </c>
      <c r="F14" s="238" t="s">
        <v>533</v>
      </c>
      <c r="G14" s="238">
        <f>+'Ark1'!Q1016</f>
        <v>0</v>
      </c>
      <c r="H14" s="238">
        <f>+'Ark1'!R1016</f>
        <v>0</v>
      </c>
      <c r="I14" s="239" t="str">
        <f>+IF(H14=0,"",'Ark1'!AG1016)</f>
        <v/>
      </c>
      <c r="J14" s="239" t="str">
        <f>+IF(H14=0,"",'Ark1'!AH1016)</f>
        <v/>
      </c>
      <c r="K14" s="218"/>
      <c r="L14" s="439">
        <f>+IF(I14=0,"",'Ark1'!AI1016)</f>
        <v>0</v>
      </c>
      <c r="M14" s="450"/>
      <c r="N14" s="270" t="str">
        <f>+IF(L14=0,"",'Ark1'!AJ1016)</f>
        <v/>
      </c>
      <c r="O14" s="458"/>
      <c r="P14" s="270" t="str">
        <f>+IF(L14=0,"",'Ark1'!AK1016)</f>
        <v/>
      </c>
      <c r="Q14" s="458"/>
      <c r="R14" s="240" t="str">
        <f>+IF(H14=0,"",'Ark1'!T1016)</f>
        <v/>
      </c>
      <c r="S14" s="31" t="str">
        <f>+IF(H14=0,"",'Ark1'!U1016)</f>
        <v/>
      </c>
      <c r="T14" s="218"/>
      <c r="U14" s="241" t="str">
        <f>+IF(H14=0,"",'Ark1'!W1016)</f>
        <v/>
      </c>
      <c r="V14" s="241" t="str">
        <f>+IF(H14=0,"",'Ark1'!X1016)</f>
        <v/>
      </c>
      <c r="W14" s="241" t="str">
        <f>+IF(H14=0,"",'Ark1'!Y1016)</f>
        <v/>
      </c>
      <c r="X14" s="239" t="str">
        <f>+IF(H14=0,"",'Ark1'!Z1016)</f>
        <v/>
      </c>
      <c r="Y14" s="239" t="str">
        <f>+IF(H14=0,"",'Ark1'!AA1016)</f>
        <v/>
      </c>
      <c r="Z14" s="239" t="str">
        <f>+IF(H14=0,"",'Ark1'!AC1016)</f>
        <v/>
      </c>
      <c r="AA14" s="241" t="str">
        <f>+IF(H14=0,"",'Ark1'!AE1016)</f>
        <v/>
      </c>
      <c r="AB14" s="475" t="str">
        <f t="shared" ref="AB14:AB91" si="3">+IF(H14=0,"",+S14/C14)</f>
        <v/>
      </c>
      <c r="AC14" s="239" t="str">
        <f t="shared" ref="AC14:AC91" si="4">+IF(H14=0,"",G14/H14)</f>
        <v/>
      </c>
      <c r="AD14" s="218"/>
      <c r="AE14" s="221"/>
      <c r="AG14" s="28"/>
      <c r="AH14" s="26"/>
      <c r="AI14" s="222"/>
      <c r="AJ14" s="27"/>
      <c r="AN14" s="27"/>
      <c r="BF14" s="234" t="e">
        <f>1+BF10</f>
        <v>#REF!</v>
      </c>
      <c r="BG14" s="27">
        <v>33.825795880149848</v>
      </c>
      <c r="BH14" s="27">
        <f t="shared" si="1"/>
        <v>33.825795880149848</v>
      </c>
      <c r="BI14" s="27">
        <f t="shared" si="1"/>
        <v>33.825795880149848</v>
      </c>
      <c r="BJ14" s="27">
        <f t="shared" si="1"/>
        <v>33.825795880149848</v>
      </c>
      <c r="BK14" s="27">
        <f t="shared" si="1"/>
        <v>33.825795880149848</v>
      </c>
      <c r="BL14" s="27">
        <f t="shared" si="1"/>
        <v>33.825795880149848</v>
      </c>
      <c r="BM14" s="27">
        <f t="shared" si="1"/>
        <v>33.825795880149848</v>
      </c>
      <c r="BN14" s="27">
        <f t="shared" si="1"/>
        <v>33.825795880149848</v>
      </c>
      <c r="BO14" s="27">
        <f t="shared" si="1"/>
        <v>33.825795880149848</v>
      </c>
      <c r="BP14" s="27">
        <f t="shared" si="1"/>
        <v>33.825795880149848</v>
      </c>
      <c r="BQ14" s="27">
        <f t="shared" si="1"/>
        <v>33.825795880149848</v>
      </c>
      <c r="BR14" s="27">
        <f t="shared" si="1"/>
        <v>33.825795880149848</v>
      </c>
    </row>
    <row r="15" spans="1:70" ht="15" customHeight="1">
      <c r="A15" s="218"/>
      <c r="B15" s="242">
        <f>+'Ark1'!C1017</f>
        <v>2024</v>
      </c>
      <c r="C15" s="238">
        <f>+'Ark1'!L1017</f>
        <v>1</v>
      </c>
      <c r="D15" s="238" t="s">
        <v>28</v>
      </c>
      <c r="E15" s="238">
        <f>+'Ark1'!D1017</f>
        <v>2</v>
      </c>
      <c r="F15" s="238" t="s">
        <v>534</v>
      </c>
      <c r="G15" s="238">
        <f>+'Ark1'!Q1017</f>
        <v>0</v>
      </c>
      <c r="H15" s="238">
        <f>+'Ark1'!R1017</f>
        <v>0</v>
      </c>
      <c r="I15" s="239" t="str">
        <f>+IF(H15=0,"",'Ark1'!AG1017)</f>
        <v/>
      </c>
      <c r="J15" s="239" t="str">
        <f>+IF(H15=0,"",'Ark1'!AH1017)</f>
        <v/>
      </c>
      <c r="K15" s="218"/>
      <c r="L15" s="439">
        <f>+IF(I15=0,"",'Ark1'!AI1017)</f>
        <v>0</v>
      </c>
      <c r="M15" s="450"/>
      <c r="N15" s="270" t="str">
        <f>+IF(L15=0,"",'Ark1'!AJ1017)</f>
        <v/>
      </c>
      <c r="O15" s="458"/>
      <c r="P15" s="270" t="str">
        <f>+IF(L15=0,"",'Ark1'!AK1017)</f>
        <v/>
      </c>
      <c r="Q15" s="458"/>
      <c r="R15" s="240" t="str">
        <f>+IF(H15=0,"",'Ark1'!T1017)</f>
        <v/>
      </c>
      <c r="S15" s="31" t="str">
        <f>+IF(H15=0,"",'Ark1'!U1017)</f>
        <v/>
      </c>
      <c r="T15" s="218"/>
      <c r="U15" s="241" t="str">
        <f>+IF(H15=0,"",'Ark1'!W1017)</f>
        <v/>
      </c>
      <c r="V15" s="241" t="str">
        <f>+IF(H15=0,"",'Ark1'!X1017)</f>
        <v/>
      </c>
      <c r="W15" s="241" t="str">
        <f>+IF(H15=0,"",'Ark1'!Y1017)</f>
        <v/>
      </c>
      <c r="X15" s="239" t="str">
        <f>+IF(H15=0,"",'Ark1'!Z1017)</f>
        <v/>
      </c>
      <c r="Y15" s="239" t="str">
        <f>+IF(H15=0,"",'Ark1'!AA1017)</f>
        <v/>
      </c>
      <c r="Z15" s="239" t="str">
        <f>+IF(H15=0,"",'Ark1'!AC1017)</f>
        <v/>
      </c>
      <c r="AA15" s="241" t="str">
        <f>+IF(H15=0,"",'Ark1'!AE1017)</f>
        <v/>
      </c>
      <c r="AB15" s="475" t="str">
        <f t="shared" ref="AB15:AB25" si="5">+IF(H15=0,"",+S15/C15)</f>
        <v/>
      </c>
      <c r="AC15" s="239" t="str">
        <f t="shared" ref="AC15:AC25" si="6">+IF(H15=0,"",G15/H15)</f>
        <v/>
      </c>
      <c r="AD15" s="218"/>
      <c r="AE15" s="221"/>
      <c r="AG15" s="28"/>
      <c r="AH15" s="26"/>
      <c r="AI15" s="222"/>
      <c r="AJ15" s="27"/>
      <c r="AN15" s="27"/>
      <c r="BF15" s="234" t="e">
        <f t="shared" si="2"/>
        <v>#REF!</v>
      </c>
      <c r="BG15" s="27">
        <v>36.800403768506008</v>
      </c>
      <c r="BH15" s="27">
        <f t="shared" si="1"/>
        <v>36.800403768506008</v>
      </c>
      <c r="BI15" s="27">
        <f t="shared" si="1"/>
        <v>36.800403768506008</v>
      </c>
      <c r="BJ15" s="27">
        <f t="shared" si="1"/>
        <v>36.800403768506008</v>
      </c>
      <c r="BK15" s="27">
        <f t="shared" si="1"/>
        <v>36.800403768506008</v>
      </c>
      <c r="BL15" s="27">
        <f t="shared" si="1"/>
        <v>36.800403768506008</v>
      </c>
      <c r="BM15" s="27">
        <f t="shared" si="1"/>
        <v>36.800403768506008</v>
      </c>
      <c r="BN15" s="27">
        <f t="shared" si="1"/>
        <v>36.800403768506008</v>
      </c>
      <c r="BO15" s="27">
        <f t="shared" si="1"/>
        <v>36.800403768506008</v>
      </c>
      <c r="BP15" s="27">
        <f t="shared" si="1"/>
        <v>36.800403768506008</v>
      </c>
      <c r="BQ15" s="27">
        <f t="shared" si="1"/>
        <v>36.800403768506008</v>
      </c>
      <c r="BR15" s="27">
        <f t="shared" si="1"/>
        <v>36.800403768506008</v>
      </c>
    </row>
    <row r="16" spans="1:70" ht="15" customHeight="1">
      <c r="A16" s="218"/>
      <c r="B16" s="242">
        <f>+'Ark1'!C1018</f>
        <v>2024</v>
      </c>
      <c r="C16" s="238">
        <f>+'Ark1'!L1018</f>
        <v>1</v>
      </c>
      <c r="D16" s="238" t="s">
        <v>28</v>
      </c>
      <c r="E16" s="238">
        <f>+'Ark1'!D1018</f>
        <v>3</v>
      </c>
      <c r="F16" s="238" t="s">
        <v>535</v>
      </c>
      <c r="G16" s="238">
        <f>+'Ark1'!Q1018</f>
        <v>0</v>
      </c>
      <c r="H16" s="238">
        <f>+'Ark1'!R1018</f>
        <v>0</v>
      </c>
      <c r="I16" s="239" t="str">
        <f>+IF(H16=0,"",'Ark1'!AG1018)</f>
        <v/>
      </c>
      <c r="J16" s="239" t="str">
        <f>+IF(H16=0,"",'Ark1'!AH1018)</f>
        <v/>
      </c>
      <c r="K16" s="218"/>
      <c r="L16" s="439">
        <f>+IF(I16=0,"",'Ark1'!AI1018)</f>
        <v>0</v>
      </c>
      <c r="M16" s="450"/>
      <c r="N16" s="270" t="str">
        <f>+IF(L16=0,"",'Ark1'!AJ1018)</f>
        <v/>
      </c>
      <c r="O16" s="458"/>
      <c r="P16" s="270" t="str">
        <f>+IF(L16=0,"",'Ark1'!AK1018)</f>
        <v/>
      </c>
      <c r="Q16" s="458"/>
      <c r="R16" s="240" t="str">
        <f>+IF(H16=0,"",'Ark1'!T1018)</f>
        <v/>
      </c>
      <c r="S16" s="31" t="str">
        <f>+IF(H16=0,"",'Ark1'!U1018)</f>
        <v/>
      </c>
      <c r="T16" s="218"/>
      <c r="U16" s="241" t="str">
        <f>+IF(H16=0,"",'Ark1'!W1018)</f>
        <v/>
      </c>
      <c r="V16" s="241" t="str">
        <f>+IF(H16=0,"",'Ark1'!X1018)</f>
        <v/>
      </c>
      <c r="W16" s="241" t="str">
        <f>+IF(H16=0,"",'Ark1'!Y1018)</f>
        <v/>
      </c>
      <c r="X16" s="239" t="str">
        <f>+IF(H16=0,"",'Ark1'!Z1018)</f>
        <v/>
      </c>
      <c r="Y16" s="239" t="str">
        <f>+IF(H16=0,"",'Ark1'!AA1018)</f>
        <v/>
      </c>
      <c r="Z16" s="239" t="str">
        <f>+IF(H16=0,"",'Ark1'!AC1018)</f>
        <v/>
      </c>
      <c r="AA16" s="241" t="str">
        <f>+IF(H16=0,"",'Ark1'!AE1018)</f>
        <v/>
      </c>
      <c r="AB16" s="475" t="str">
        <f t="shared" si="5"/>
        <v/>
      </c>
      <c r="AC16" s="239" t="str">
        <f t="shared" si="6"/>
        <v/>
      </c>
      <c r="AD16" s="218"/>
      <c r="AE16" s="221"/>
      <c r="AG16" s="28"/>
      <c r="AH16" s="26"/>
      <c r="AI16" s="222"/>
      <c r="AJ16" s="27"/>
      <c r="AN16" s="27"/>
      <c r="BF16" s="234" t="e">
        <f t="shared" si="2"/>
        <v>#REF!</v>
      </c>
      <c r="BG16" s="27">
        <v>39.739449541284394</v>
      </c>
      <c r="BH16" s="27">
        <f t="shared" si="1"/>
        <v>39.739449541284394</v>
      </c>
      <c r="BI16" s="27">
        <f t="shared" si="1"/>
        <v>39.739449541284394</v>
      </c>
      <c r="BJ16" s="27">
        <f t="shared" si="1"/>
        <v>39.739449541284394</v>
      </c>
      <c r="BK16" s="27">
        <f t="shared" si="1"/>
        <v>39.739449541284394</v>
      </c>
      <c r="BL16" s="27">
        <f t="shared" si="1"/>
        <v>39.739449541284394</v>
      </c>
      <c r="BM16" s="27">
        <f t="shared" si="1"/>
        <v>39.739449541284394</v>
      </c>
      <c r="BN16" s="27">
        <f t="shared" si="1"/>
        <v>39.739449541284394</v>
      </c>
      <c r="BO16" s="27">
        <f t="shared" si="1"/>
        <v>39.739449541284394</v>
      </c>
      <c r="BP16" s="27">
        <f t="shared" si="1"/>
        <v>39.739449541284394</v>
      </c>
      <c r="BQ16" s="27">
        <f t="shared" si="1"/>
        <v>39.739449541284394</v>
      </c>
      <c r="BR16" s="27">
        <f t="shared" si="1"/>
        <v>39.739449541284394</v>
      </c>
    </row>
    <row r="17" spans="1:70" ht="15" customHeight="1">
      <c r="A17" s="218"/>
      <c r="B17" s="242">
        <f>+'Ark1'!C1019</f>
        <v>2024</v>
      </c>
      <c r="C17" s="238">
        <f>+'Ark1'!L1019</f>
        <v>1</v>
      </c>
      <c r="D17" s="238" t="s">
        <v>28</v>
      </c>
      <c r="E17" s="238">
        <f>+'Ark1'!D1019</f>
        <v>4</v>
      </c>
      <c r="F17" s="238" t="s">
        <v>536</v>
      </c>
      <c r="G17" s="238">
        <f>+'Ark1'!Q1019</f>
        <v>0</v>
      </c>
      <c r="H17" s="238">
        <f>+'Ark1'!R1019</f>
        <v>0</v>
      </c>
      <c r="I17" s="239" t="str">
        <f>+IF(H17=0,"",'Ark1'!AG1019)</f>
        <v/>
      </c>
      <c r="J17" s="239" t="str">
        <f>+IF(H17=0,"",'Ark1'!AH1019)</f>
        <v/>
      </c>
      <c r="K17" s="218"/>
      <c r="L17" s="439">
        <f>+IF(I17=0,"",'Ark1'!AI1019)</f>
        <v>0</v>
      </c>
      <c r="M17" s="450"/>
      <c r="N17" s="270" t="str">
        <f>+IF(L17=0,"",'Ark1'!AJ1019)</f>
        <v/>
      </c>
      <c r="O17" s="458"/>
      <c r="P17" s="270" t="str">
        <f>+IF(L17=0,"",'Ark1'!AK1019)</f>
        <v/>
      </c>
      <c r="Q17" s="458"/>
      <c r="R17" s="240" t="str">
        <f>+IF(H17=0,"",'Ark1'!T1019)</f>
        <v/>
      </c>
      <c r="S17" s="31" t="str">
        <f>+IF(H17=0,"",'Ark1'!U1019)</f>
        <v/>
      </c>
      <c r="T17" s="218"/>
      <c r="U17" s="241" t="str">
        <f>+IF(H17=0,"",'Ark1'!W1019)</f>
        <v/>
      </c>
      <c r="V17" s="241" t="str">
        <f>+IF(H17=0,"",'Ark1'!X1019)</f>
        <v/>
      </c>
      <c r="W17" s="241" t="str">
        <f>+IF(H17=0,"",'Ark1'!Y1019)</f>
        <v/>
      </c>
      <c r="X17" s="239" t="str">
        <f>+IF(H17=0,"",'Ark1'!Z1019)</f>
        <v/>
      </c>
      <c r="Y17" s="239" t="str">
        <f>+IF(H17=0,"",'Ark1'!AA1019)</f>
        <v/>
      </c>
      <c r="Z17" s="239" t="str">
        <f>+IF(H17=0,"",'Ark1'!AC1019)</f>
        <v/>
      </c>
      <c r="AA17" s="241" t="str">
        <f>+IF(H17=0,"",'Ark1'!AE1019)</f>
        <v/>
      </c>
      <c r="AB17" s="475" t="str">
        <f t="shared" si="5"/>
        <v/>
      </c>
      <c r="AC17" s="239" t="str">
        <f t="shared" si="6"/>
        <v/>
      </c>
      <c r="AD17" s="218"/>
      <c r="AE17" s="221"/>
      <c r="AG17" s="28"/>
      <c r="AH17" s="26"/>
      <c r="AI17" s="222"/>
      <c r="AJ17" s="27"/>
      <c r="AN17" s="27"/>
      <c r="BF17" s="234" t="e">
        <f t="shared" si="2"/>
        <v>#REF!</v>
      </c>
      <c r="BG17" s="27">
        <v>41.835593220338978</v>
      </c>
      <c r="BH17" s="27">
        <f t="shared" si="1"/>
        <v>41.835593220338978</v>
      </c>
      <c r="BI17" s="27">
        <f t="shared" si="1"/>
        <v>41.835593220338978</v>
      </c>
      <c r="BJ17" s="27">
        <f t="shared" si="1"/>
        <v>41.835593220338978</v>
      </c>
      <c r="BK17" s="27">
        <f t="shared" si="1"/>
        <v>41.835593220338978</v>
      </c>
      <c r="BL17" s="27">
        <f t="shared" si="1"/>
        <v>41.835593220338978</v>
      </c>
      <c r="BM17" s="27">
        <f t="shared" si="1"/>
        <v>41.835593220338978</v>
      </c>
      <c r="BN17" s="27">
        <f t="shared" si="1"/>
        <v>41.835593220338978</v>
      </c>
      <c r="BO17" s="27">
        <f t="shared" si="1"/>
        <v>41.835593220338978</v>
      </c>
      <c r="BP17" s="27">
        <f t="shared" si="1"/>
        <v>41.835593220338978</v>
      </c>
      <c r="BQ17" s="27">
        <f t="shared" si="1"/>
        <v>41.835593220338978</v>
      </c>
      <c r="BR17" s="27">
        <f t="shared" si="1"/>
        <v>41.835593220338978</v>
      </c>
    </row>
    <row r="18" spans="1:70" ht="15" customHeight="1">
      <c r="A18" s="218"/>
      <c r="B18" s="242">
        <f>+'Ark1'!C1020</f>
        <v>2024</v>
      </c>
      <c r="C18" s="238">
        <f>+'Ark1'!L1020</f>
        <v>1</v>
      </c>
      <c r="D18" s="238" t="s">
        <v>28</v>
      </c>
      <c r="E18" s="238">
        <f>+'Ark1'!D1020</f>
        <v>5</v>
      </c>
      <c r="F18" s="238" t="s">
        <v>447</v>
      </c>
      <c r="G18" s="238">
        <f>+'Ark1'!Q1020</f>
        <v>0</v>
      </c>
      <c r="H18" s="238">
        <f>+'Ark1'!R1020</f>
        <v>0</v>
      </c>
      <c r="I18" s="239" t="str">
        <f>+IF(H18=0,"",'Ark1'!AG1020)</f>
        <v/>
      </c>
      <c r="J18" s="239" t="str">
        <f>+IF(H18=0,"",'Ark1'!AH1020)</f>
        <v/>
      </c>
      <c r="K18" s="218"/>
      <c r="L18" s="439">
        <f>+IF(I18=0,"",'Ark1'!AI1020)</f>
        <v>0</v>
      </c>
      <c r="M18" s="450"/>
      <c r="N18" s="270" t="str">
        <f>+IF(L18=0,"",'Ark1'!AJ1020)</f>
        <v/>
      </c>
      <c r="O18" s="458"/>
      <c r="P18" s="270" t="str">
        <f>+IF(L18=0,"",'Ark1'!AK1020)</f>
        <v/>
      </c>
      <c r="Q18" s="458"/>
      <c r="R18" s="240" t="str">
        <f>+IF(H18=0,"",'Ark1'!T1020)</f>
        <v/>
      </c>
      <c r="S18" s="31" t="str">
        <f>+IF(H18=0,"",'Ark1'!U1020)</f>
        <v/>
      </c>
      <c r="T18" s="218"/>
      <c r="U18" s="241" t="str">
        <f>+IF(H18=0,"",'Ark1'!W1020)</f>
        <v/>
      </c>
      <c r="V18" s="241" t="str">
        <f>+IF(H18=0,"",'Ark1'!X1020)</f>
        <v/>
      </c>
      <c r="W18" s="241" t="str">
        <f>+IF(H18=0,"",'Ark1'!Y1020)</f>
        <v/>
      </c>
      <c r="X18" s="239" t="str">
        <f>+IF(H18=0,"",'Ark1'!Z1020)</f>
        <v/>
      </c>
      <c r="Y18" s="239" t="str">
        <f>+IF(H18=0,"",'Ark1'!AA1020)</f>
        <v/>
      </c>
      <c r="Z18" s="239" t="str">
        <f>+IF(H18=0,"",'Ark1'!AC1020)</f>
        <v/>
      </c>
      <c r="AA18" s="241" t="str">
        <f>+IF(H18=0,"",'Ark1'!AE1020)</f>
        <v/>
      </c>
      <c r="AB18" s="475" t="str">
        <f t="shared" si="5"/>
        <v/>
      </c>
      <c r="AC18" s="239" t="str">
        <f t="shared" si="6"/>
        <v/>
      </c>
      <c r="AD18" s="218"/>
      <c r="AE18" s="221"/>
      <c r="AG18" s="28"/>
      <c r="AH18" s="26"/>
      <c r="AI18" s="222"/>
      <c r="AJ18" s="27"/>
      <c r="AN18" s="27"/>
      <c r="BF18" s="234" t="e">
        <f t="shared" si="2"/>
        <v>#REF!</v>
      </c>
      <c r="BG18" s="27">
        <v>46.533333333333317</v>
      </c>
      <c r="BH18" s="27">
        <f t="shared" si="1"/>
        <v>46.533333333333317</v>
      </c>
      <c r="BI18" s="27">
        <f t="shared" si="1"/>
        <v>46.533333333333317</v>
      </c>
      <c r="BJ18" s="27">
        <f t="shared" si="1"/>
        <v>46.533333333333317</v>
      </c>
      <c r="BK18" s="27">
        <f t="shared" si="1"/>
        <v>46.533333333333317</v>
      </c>
      <c r="BL18" s="27">
        <f t="shared" si="1"/>
        <v>46.533333333333317</v>
      </c>
      <c r="BM18" s="27">
        <f t="shared" si="1"/>
        <v>46.533333333333317</v>
      </c>
      <c r="BN18" s="27">
        <f t="shared" si="1"/>
        <v>46.533333333333317</v>
      </c>
      <c r="BO18" s="27">
        <f t="shared" si="1"/>
        <v>46.533333333333317</v>
      </c>
      <c r="BP18" s="27">
        <f t="shared" si="1"/>
        <v>46.533333333333317</v>
      </c>
      <c r="BQ18" s="27">
        <f t="shared" si="1"/>
        <v>46.533333333333317</v>
      </c>
      <c r="BR18" s="27">
        <f t="shared" si="1"/>
        <v>46.533333333333317</v>
      </c>
    </row>
    <row r="19" spans="1:70" ht="15" customHeight="1">
      <c r="A19" s="218"/>
      <c r="B19" s="242">
        <f>+'Ark1'!C1021</f>
        <v>2024</v>
      </c>
      <c r="C19" s="238">
        <f>+'Ark1'!L1021</f>
        <v>1</v>
      </c>
      <c r="D19" s="238" t="s">
        <v>28</v>
      </c>
      <c r="E19" s="238">
        <f>+'Ark1'!D1021</f>
        <v>6</v>
      </c>
      <c r="F19" s="238" t="s">
        <v>537</v>
      </c>
      <c r="G19" s="238">
        <f>+'Ark1'!Q1021</f>
        <v>0</v>
      </c>
      <c r="H19" s="238">
        <f>+'Ark1'!R1021</f>
        <v>0</v>
      </c>
      <c r="I19" s="239" t="str">
        <f>+IF(H19=0,"",'Ark1'!AG1021)</f>
        <v/>
      </c>
      <c r="J19" s="239" t="str">
        <f>+IF(H19=0,"",'Ark1'!AH1021)</f>
        <v/>
      </c>
      <c r="K19" s="218"/>
      <c r="L19" s="439">
        <f>+IF(I19=0,"",'Ark1'!AI1021)</f>
        <v>0</v>
      </c>
      <c r="M19" s="450"/>
      <c r="N19" s="270" t="str">
        <f>+IF(L19=0,"",'Ark1'!AJ1021)</f>
        <v/>
      </c>
      <c r="O19" s="458"/>
      <c r="P19" s="270" t="str">
        <f>+IF(L19=0,"",'Ark1'!AK1021)</f>
        <v/>
      </c>
      <c r="Q19" s="458"/>
      <c r="R19" s="240" t="str">
        <f>+IF(H19=0,"",'Ark1'!T1021)</f>
        <v/>
      </c>
      <c r="S19" s="31" t="str">
        <f>+IF(H19=0,"",'Ark1'!U1021)</f>
        <v/>
      </c>
      <c r="T19" s="218"/>
      <c r="U19" s="241" t="str">
        <f>+IF(H19=0,"",'Ark1'!W1021)</f>
        <v/>
      </c>
      <c r="V19" s="241" t="str">
        <f>+IF(H19=0,"",'Ark1'!X1021)</f>
        <v/>
      </c>
      <c r="W19" s="241" t="str">
        <f>+IF(H19=0,"",'Ark1'!Y1021)</f>
        <v/>
      </c>
      <c r="X19" s="239" t="str">
        <f>+IF(H19=0,"",'Ark1'!Z1021)</f>
        <v/>
      </c>
      <c r="Y19" s="239" t="str">
        <f>+IF(H19=0,"",'Ark1'!AA1021)</f>
        <v/>
      </c>
      <c r="Z19" s="239" t="str">
        <f>+IF(H19=0,"",'Ark1'!AC1021)</f>
        <v/>
      </c>
      <c r="AA19" s="241" t="str">
        <f>+IF(H19=0,"",'Ark1'!AE1021)</f>
        <v/>
      </c>
      <c r="AB19" s="475" t="str">
        <f t="shared" si="5"/>
        <v/>
      </c>
      <c r="AC19" s="239" t="str">
        <f t="shared" si="6"/>
        <v/>
      </c>
      <c r="AD19" s="218"/>
      <c r="AE19" s="221"/>
      <c r="AG19" s="28"/>
      <c r="AH19" s="26"/>
      <c r="AI19" s="222"/>
      <c r="AJ19" s="27"/>
      <c r="AK19" s="242"/>
      <c r="AL19" s="242"/>
      <c r="AM19" s="242"/>
      <c r="AN19" s="27"/>
      <c r="BF19" s="234" t="e">
        <f t="shared" si="2"/>
        <v>#REF!</v>
      </c>
      <c r="BG19" s="27">
        <v>57.45</v>
      </c>
      <c r="BH19" s="27">
        <f t="shared" si="1"/>
        <v>57.45</v>
      </c>
      <c r="BI19" s="27">
        <f t="shared" si="1"/>
        <v>57.45</v>
      </c>
      <c r="BJ19" s="27">
        <f t="shared" si="1"/>
        <v>57.45</v>
      </c>
      <c r="BK19" s="27">
        <f t="shared" si="1"/>
        <v>57.45</v>
      </c>
      <c r="BL19" s="27">
        <f t="shared" si="1"/>
        <v>57.45</v>
      </c>
      <c r="BM19" s="27">
        <f t="shared" si="1"/>
        <v>57.45</v>
      </c>
      <c r="BN19" s="27">
        <f t="shared" si="1"/>
        <v>57.45</v>
      </c>
      <c r="BO19" s="27">
        <f t="shared" si="1"/>
        <v>57.45</v>
      </c>
      <c r="BP19" s="27">
        <f t="shared" si="1"/>
        <v>57.45</v>
      </c>
      <c r="BQ19" s="27">
        <f t="shared" si="1"/>
        <v>57.45</v>
      </c>
      <c r="BR19" s="27">
        <f t="shared" si="1"/>
        <v>57.45</v>
      </c>
    </row>
    <row r="20" spans="1:70" ht="15" customHeight="1">
      <c r="A20" s="218"/>
      <c r="B20" s="242">
        <f>+'Ark1'!C1022</f>
        <v>2024</v>
      </c>
      <c r="C20" s="238">
        <f>+'Ark1'!L1022</f>
        <v>1</v>
      </c>
      <c r="D20" s="238" t="s">
        <v>28</v>
      </c>
      <c r="E20" s="238">
        <f>+'Ark1'!D1022</f>
        <v>7</v>
      </c>
      <c r="F20" s="238" t="s">
        <v>538</v>
      </c>
      <c r="G20" s="238">
        <f>+'Ark1'!Q1022</f>
        <v>0</v>
      </c>
      <c r="H20" s="238">
        <f>+'Ark1'!R1022</f>
        <v>0</v>
      </c>
      <c r="I20" s="239" t="str">
        <f>+IF(H20=0,"",'Ark1'!AG1022)</f>
        <v/>
      </c>
      <c r="J20" s="239" t="str">
        <f>+IF(H20=0,"",'Ark1'!AH1022)</f>
        <v/>
      </c>
      <c r="K20" s="218"/>
      <c r="L20" s="439">
        <f>+IF(I20=0,"",'Ark1'!AI1022)</f>
        <v>0</v>
      </c>
      <c r="M20" s="450"/>
      <c r="N20" s="270" t="str">
        <f>+IF(L20=0,"",'Ark1'!AJ1022)</f>
        <v/>
      </c>
      <c r="O20" s="458"/>
      <c r="P20" s="270" t="str">
        <f>+IF(L20=0,"",'Ark1'!AK1022)</f>
        <v/>
      </c>
      <c r="Q20" s="458"/>
      <c r="R20" s="240" t="str">
        <f>+IF(H20=0,"",'Ark1'!T1022)</f>
        <v/>
      </c>
      <c r="S20" s="31" t="str">
        <f>+IF(H20=0,"",'Ark1'!U1022)</f>
        <v/>
      </c>
      <c r="T20" s="218"/>
      <c r="U20" s="241" t="str">
        <f>+IF(H20=0,"",'Ark1'!W1022)</f>
        <v/>
      </c>
      <c r="V20" s="241" t="str">
        <f>+IF(H20=0,"",'Ark1'!X1022)</f>
        <v/>
      </c>
      <c r="W20" s="241" t="str">
        <f>+IF(H20=0,"",'Ark1'!Y1022)</f>
        <v/>
      </c>
      <c r="X20" s="239" t="str">
        <f>+IF(H20=0,"",'Ark1'!Z1022)</f>
        <v/>
      </c>
      <c r="Y20" s="239" t="str">
        <f>+IF(H20=0,"",'Ark1'!AA1022)</f>
        <v/>
      </c>
      <c r="Z20" s="239" t="str">
        <f>+IF(H20=0,"",'Ark1'!AC1022)</f>
        <v/>
      </c>
      <c r="AA20" s="241" t="str">
        <f>+IF(H20=0,"",'Ark1'!AE1022)</f>
        <v/>
      </c>
      <c r="AB20" s="475" t="str">
        <f t="shared" si="5"/>
        <v/>
      </c>
      <c r="AC20" s="239" t="str">
        <f t="shared" si="6"/>
        <v/>
      </c>
      <c r="AD20" s="218"/>
      <c r="AE20" s="221"/>
      <c r="AG20" s="28"/>
      <c r="AH20" s="26"/>
      <c r="AI20" s="222"/>
      <c r="AJ20" s="27"/>
      <c r="AK20" s="242"/>
      <c r="AL20" s="242"/>
      <c r="AM20" s="242"/>
      <c r="AN20" s="27"/>
      <c r="BF20" s="234" t="e">
        <f t="shared" si="2"/>
        <v>#REF!</v>
      </c>
      <c r="BG20" s="27">
        <v>0</v>
      </c>
      <c r="BH20" s="27">
        <f t="shared" si="1"/>
        <v>0</v>
      </c>
      <c r="BI20" s="27">
        <f t="shared" si="1"/>
        <v>0</v>
      </c>
      <c r="BJ20" s="27">
        <f t="shared" si="1"/>
        <v>0</v>
      </c>
      <c r="BK20" s="27">
        <f t="shared" si="1"/>
        <v>0</v>
      </c>
      <c r="BL20" s="27">
        <f t="shared" si="1"/>
        <v>0</v>
      </c>
      <c r="BM20" s="27">
        <f t="shared" si="1"/>
        <v>0</v>
      </c>
      <c r="BN20" s="27">
        <f t="shared" si="1"/>
        <v>0</v>
      </c>
      <c r="BO20" s="27">
        <f t="shared" si="1"/>
        <v>0</v>
      </c>
      <c r="BP20" s="27">
        <f t="shared" si="1"/>
        <v>0</v>
      </c>
      <c r="BQ20" s="27">
        <f t="shared" si="1"/>
        <v>0</v>
      </c>
      <c r="BR20" s="27">
        <f t="shared" si="1"/>
        <v>0</v>
      </c>
    </row>
    <row r="21" spans="1:70" ht="15" customHeight="1">
      <c r="A21" s="218"/>
      <c r="B21" s="242">
        <f>+'Ark1'!C1023</f>
        <v>2024</v>
      </c>
      <c r="C21" s="238">
        <f>+'Ark1'!L1023</f>
        <v>1</v>
      </c>
      <c r="D21" s="238" t="s">
        <v>28</v>
      </c>
      <c r="E21" s="238">
        <f>+'Ark1'!D1023</f>
        <v>8</v>
      </c>
      <c r="F21" s="238" t="s">
        <v>539</v>
      </c>
      <c r="G21" s="238">
        <f>+'Ark1'!Q1023</f>
        <v>0</v>
      </c>
      <c r="H21" s="238">
        <f>+'Ark1'!R1023</f>
        <v>0</v>
      </c>
      <c r="I21" s="239" t="str">
        <f>+IF(H21=0,"",'Ark1'!AG1023)</f>
        <v/>
      </c>
      <c r="J21" s="239" t="str">
        <f>+IF(H21=0,"",'Ark1'!AH1023)</f>
        <v/>
      </c>
      <c r="K21" s="218"/>
      <c r="L21" s="439">
        <f>+IF(I21=0,"",'Ark1'!AI1023)</f>
        <v>0</v>
      </c>
      <c r="M21" s="450"/>
      <c r="N21" s="270" t="str">
        <f>+IF(L21=0,"",'Ark1'!AJ1023)</f>
        <v/>
      </c>
      <c r="O21" s="458"/>
      <c r="P21" s="270" t="str">
        <f>+IF(L21=0,"",'Ark1'!AK1023)</f>
        <v/>
      </c>
      <c r="Q21" s="458"/>
      <c r="R21" s="240" t="str">
        <f>+IF(H21=0,"",'Ark1'!T1023)</f>
        <v/>
      </c>
      <c r="S21" s="31" t="str">
        <f>+IF(H21=0,"",'Ark1'!U1023)</f>
        <v/>
      </c>
      <c r="T21" s="218"/>
      <c r="U21" s="241" t="str">
        <f>+IF(H21=0,"",'Ark1'!W1023)</f>
        <v/>
      </c>
      <c r="V21" s="241" t="str">
        <f>+IF(H21=0,"",'Ark1'!X1023)</f>
        <v/>
      </c>
      <c r="W21" s="241" t="str">
        <f>+IF(H21=0,"",'Ark1'!Y1023)</f>
        <v/>
      </c>
      <c r="X21" s="239" t="str">
        <f>+IF(H21=0,"",'Ark1'!Z1023)</f>
        <v/>
      </c>
      <c r="Y21" s="239" t="str">
        <f>+IF(H21=0,"",'Ark1'!AA1023)</f>
        <v/>
      </c>
      <c r="Z21" s="239" t="str">
        <f>+IF(H21=0,"",'Ark1'!AC1023)</f>
        <v/>
      </c>
      <c r="AA21" s="241" t="str">
        <f>+IF(H21=0,"",'Ark1'!AE1023)</f>
        <v/>
      </c>
      <c r="AB21" s="475" t="str">
        <f t="shared" si="5"/>
        <v/>
      </c>
      <c r="AC21" s="239" t="str">
        <f t="shared" si="6"/>
        <v/>
      </c>
      <c r="AD21" s="218"/>
      <c r="AE21" s="221"/>
      <c r="AG21" s="28"/>
      <c r="AH21" s="26"/>
      <c r="AI21" s="222"/>
      <c r="AJ21" s="27"/>
      <c r="AK21" s="242"/>
      <c r="AL21" s="242"/>
      <c r="AM21" s="242"/>
      <c r="AN21" s="27"/>
      <c r="BF21" s="234"/>
    </row>
    <row r="22" spans="1:70" ht="15" customHeight="1">
      <c r="A22" s="218"/>
      <c r="B22" s="242">
        <f>+'Ark1'!C1024</f>
        <v>2024</v>
      </c>
      <c r="C22" s="238">
        <f>+'Ark1'!L1024</f>
        <v>1</v>
      </c>
      <c r="D22" s="238" t="s">
        <v>28</v>
      </c>
      <c r="E22" s="238">
        <f>+'Ark1'!D1024</f>
        <v>9</v>
      </c>
      <c r="F22" s="238" t="s">
        <v>540</v>
      </c>
      <c r="G22" s="238">
        <f>+'Ark1'!Q1024</f>
        <v>0</v>
      </c>
      <c r="H22" s="238">
        <f>+'Ark1'!R1024</f>
        <v>0</v>
      </c>
      <c r="I22" s="239" t="str">
        <f>+IF(H22=0,"",'Ark1'!AG1024)</f>
        <v/>
      </c>
      <c r="J22" s="239" t="str">
        <f>+IF(H22=0,"",'Ark1'!AH1024)</f>
        <v/>
      </c>
      <c r="K22" s="218"/>
      <c r="L22" s="439">
        <f>+IF(I22=0,"",'Ark1'!AI1024)</f>
        <v>0</v>
      </c>
      <c r="M22" s="450"/>
      <c r="N22" s="270" t="str">
        <f>+IF(L22=0,"",'Ark1'!AJ1024)</f>
        <v/>
      </c>
      <c r="O22" s="458"/>
      <c r="P22" s="270" t="str">
        <f>+IF(L22=0,"",'Ark1'!AK1024)</f>
        <v/>
      </c>
      <c r="Q22" s="458"/>
      <c r="R22" s="240" t="str">
        <f>+IF(H22=0,"",'Ark1'!T1024)</f>
        <v/>
      </c>
      <c r="S22" s="31" t="str">
        <f>+IF(H22=0,"",'Ark1'!U1024)</f>
        <v/>
      </c>
      <c r="T22" s="218"/>
      <c r="U22" s="241" t="str">
        <f>+IF(H22=0,"",'Ark1'!W1024)</f>
        <v/>
      </c>
      <c r="V22" s="241" t="str">
        <f>+IF(H22=0,"",'Ark1'!X1024)</f>
        <v/>
      </c>
      <c r="W22" s="241" t="str">
        <f>+IF(H22=0,"",'Ark1'!Y1024)</f>
        <v/>
      </c>
      <c r="X22" s="239" t="str">
        <f>+IF(H22=0,"",'Ark1'!Z1024)</f>
        <v/>
      </c>
      <c r="Y22" s="239" t="str">
        <f>+IF(H22=0,"",'Ark1'!AA1024)</f>
        <v/>
      </c>
      <c r="Z22" s="239" t="str">
        <f>+IF(H22=0,"",'Ark1'!AC1024)</f>
        <v/>
      </c>
      <c r="AA22" s="241" t="str">
        <f>+IF(H22=0,"",'Ark1'!AE1024)</f>
        <v/>
      </c>
      <c r="AB22" s="475" t="str">
        <f t="shared" si="5"/>
        <v/>
      </c>
      <c r="AC22" s="239" t="str">
        <f t="shared" si="6"/>
        <v/>
      </c>
      <c r="AD22" s="218"/>
      <c r="AE22" s="221"/>
      <c r="AG22" s="28"/>
      <c r="AH22" s="26"/>
      <c r="AI22" s="222"/>
      <c r="AJ22" s="27"/>
      <c r="AK22" s="242"/>
      <c r="AL22" s="242"/>
      <c r="AM22" s="242"/>
      <c r="AN22" s="27"/>
      <c r="BF22" s="234"/>
    </row>
    <row r="23" spans="1:70" ht="15" customHeight="1">
      <c r="A23" s="218"/>
      <c r="B23" s="242">
        <f>+'Ark1'!C1025</f>
        <v>2024</v>
      </c>
      <c r="C23" s="238">
        <f>+'Ark1'!L1025</f>
        <v>1</v>
      </c>
      <c r="D23" s="238" t="s">
        <v>28</v>
      </c>
      <c r="E23" s="238">
        <f>+'Ark1'!D1025</f>
        <v>10</v>
      </c>
      <c r="F23" s="238" t="s">
        <v>541</v>
      </c>
      <c r="G23" s="238">
        <f>+'Ark1'!Q1025</f>
        <v>0</v>
      </c>
      <c r="H23" s="238">
        <f>+'Ark1'!R1025</f>
        <v>0</v>
      </c>
      <c r="I23" s="239" t="str">
        <f>+IF(H23=0,"",'Ark1'!AG1025)</f>
        <v/>
      </c>
      <c r="J23" s="239" t="str">
        <f>+IF(H23=0,"",'Ark1'!AH1025)</f>
        <v/>
      </c>
      <c r="K23" s="218"/>
      <c r="L23" s="439">
        <f>+IF(I23=0,"",'Ark1'!AI1025)</f>
        <v>0</v>
      </c>
      <c r="M23" s="450"/>
      <c r="N23" s="270" t="str">
        <f>+IF(L23=0,"",'Ark1'!AJ1025)</f>
        <v/>
      </c>
      <c r="O23" s="458"/>
      <c r="P23" s="270" t="str">
        <f>+IF(L23=0,"",'Ark1'!AK1025)</f>
        <v/>
      </c>
      <c r="Q23" s="458"/>
      <c r="R23" s="240" t="str">
        <f>+IF(H23=0,"",'Ark1'!T1025)</f>
        <v/>
      </c>
      <c r="S23" s="31" t="str">
        <f>+IF(H23=0,"",'Ark1'!U1025)</f>
        <v/>
      </c>
      <c r="T23" s="218"/>
      <c r="U23" s="241" t="str">
        <f>+IF(H23=0,"",'Ark1'!W1025)</f>
        <v/>
      </c>
      <c r="V23" s="241" t="str">
        <f>+IF(H23=0,"",'Ark1'!X1025)</f>
        <v/>
      </c>
      <c r="W23" s="241" t="str">
        <f>+IF(H23=0,"",'Ark1'!Y1025)</f>
        <v/>
      </c>
      <c r="X23" s="239" t="str">
        <f>+IF(H23=0,"",'Ark1'!Z1025)</f>
        <v/>
      </c>
      <c r="Y23" s="239" t="str">
        <f>+IF(H23=0,"",'Ark1'!AA1025)</f>
        <v/>
      </c>
      <c r="Z23" s="239" t="str">
        <f>+IF(H23=0,"",'Ark1'!AC1025)</f>
        <v/>
      </c>
      <c r="AA23" s="241" t="str">
        <f>+IF(H23=0,"",'Ark1'!AE1025)</f>
        <v/>
      </c>
      <c r="AB23" s="475" t="str">
        <f t="shared" si="5"/>
        <v/>
      </c>
      <c r="AC23" s="239" t="str">
        <f t="shared" si="6"/>
        <v/>
      </c>
      <c r="AD23" s="218"/>
      <c r="AE23" s="221"/>
      <c r="AG23" s="28"/>
      <c r="AH23" s="26"/>
      <c r="AI23" s="222"/>
      <c r="AJ23" s="27"/>
      <c r="AK23" s="242"/>
      <c r="AL23" s="242"/>
      <c r="AM23" s="242"/>
      <c r="AN23" s="27"/>
      <c r="BF23" s="234"/>
    </row>
    <row r="24" spans="1:70" ht="15" customHeight="1">
      <c r="A24" s="218"/>
      <c r="B24" s="242">
        <f>+'Ark1'!C1026</f>
        <v>2024</v>
      </c>
      <c r="C24" s="238">
        <f>+'Ark1'!L1026</f>
        <v>1</v>
      </c>
      <c r="D24" s="238" t="s">
        <v>28</v>
      </c>
      <c r="E24" s="238">
        <f>+'Ark1'!D1026</f>
        <v>11</v>
      </c>
      <c r="F24" s="238" t="s">
        <v>542</v>
      </c>
      <c r="G24" s="238">
        <f>+'Ark1'!Q1026</f>
        <v>0</v>
      </c>
      <c r="H24" s="238">
        <f>+'Ark1'!R1026</f>
        <v>0</v>
      </c>
      <c r="I24" s="239" t="str">
        <f>+IF(H24=0,"",'Ark1'!AG1026)</f>
        <v/>
      </c>
      <c r="J24" s="239" t="str">
        <f>+IF(H24=0,"",'Ark1'!AH1026)</f>
        <v/>
      </c>
      <c r="K24" s="218"/>
      <c r="L24" s="439">
        <f>+IF(I24=0,"",'Ark1'!AI1026)</f>
        <v>0</v>
      </c>
      <c r="M24" s="450"/>
      <c r="N24" s="270" t="str">
        <f>+IF(L24=0,"",'Ark1'!AJ1026)</f>
        <v/>
      </c>
      <c r="O24" s="458"/>
      <c r="P24" s="270" t="str">
        <f>+IF(L24=0,"",'Ark1'!AK1026)</f>
        <v/>
      </c>
      <c r="Q24" s="458"/>
      <c r="R24" s="240" t="str">
        <f>+IF(H24=0,"",'Ark1'!T1026)</f>
        <v/>
      </c>
      <c r="S24" s="31" t="str">
        <f>+IF(H24=0,"",'Ark1'!U1026)</f>
        <v/>
      </c>
      <c r="T24" s="218"/>
      <c r="U24" s="241" t="str">
        <f>+IF(H24=0,"",'Ark1'!W1026)</f>
        <v/>
      </c>
      <c r="V24" s="241" t="str">
        <f>+IF(H24=0,"",'Ark1'!X1026)</f>
        <v/>
      </c>
      <c r="W24" s="241" t="str">
        <f>+IF(H24=0,"",'Ark1'!Y1026)</f>
        <v/>
      </c>
      <c r="X24" s="239" t="str">
        <f>+IF(H24=0,"",'Ark1'!Z1026)</f>
        <v/>
      </c>
      <c r="Y24" s="239" t="str">
        <f>+IF(H24=0,"",'Ark1'!AA1026)</f>
        <v/>
      </c>
      <c r="Z24" s="239" t="str">
        <f>+IF(H24=0,"",'Ark1'!AC1026)</f>
        <v/>
      </c>
      <c r="AA24" s="241" t="str">
        <f>+IF(H24=0,"",'Ark1'!AE1026)</f>
        <v/>
      </c>
      <c r="AB24" s="475" t="str">
        <f t="shared" si="5"/>
        <v/>
      </c>
      <c r="AC24" s="239" t="str">
        <f t="shared" si="6"/>
        <v/>
      </c>
      <c r="AD24" s="218"/>
      <c r="AE24" s="221"/>
      <c r="AG24" s="28"/>
      <c r="AH24" s="26"/>
      <c r="AI24" s="222"/>
      <c r="AJ24" s="27"/>
      <c r="AK24" s="242"/>
      <c r="AL24" s="242"/>
      <c r="AM24" s="242"/>
      <c r="AN24" s="27"/>
    </row>
    <row r="25" spans="1:70" ht="15" customHeight="1">
      <c r="A25" s="218"/>
      <c r="B25" s="242">
        <f>+'Ark1'!C1027</f>
        <v>2024</v>
      </c>
      <c r="C25" s="238">
        <f>+'Ark1'!L1027</f>
        <v>1</v>
      </c>
      <c r="D25" s="238" t="s">
        <v>28</v>
      </c>
      <c r="E25" s="238">
        <f>+'Ark1'!D1027</f>
        <v>12</v>
      </c>
      <c r="F25" s="238" t="s">
        <v>543</v>
      </c>
      <c r="G25" s="238">
        <f>+'Ark1'!Q1027</f>
        <v>0</v>
      </c>
      <c r="H25" s="238">
        <f>+'Ark1'!R1027</f>
        <v>0</v>
      </c>
      <c r="I25" s="239" t="str">
        <f>+IF(H25=0,"",'Ark1'!AG1027)</f>
        <v/>
      </c>
      <c r="J25" s="239" t="str">
        <f>+IF(H25=0,"",'Ark1'!AH1027)</f>
        <v/>
      </c>
      <c r="K25" s="218"/>
      <c r="L25" s="439">
        <f>+IF(I25=0,"",'Ark1'!AI1027)</f>
        <v>0</v>
      </c>
      <c r="M25" s="450"/>
      <c r="N25" s="270" t="str">
        <f>+IF(L25=0,"",'Ark1'!AJ1027)</f>
        <v/>
      </c>
      <c r="O25" s="458"/>
      <c r="P25" s="270" t="str">
        <f>+IF(L25=0,"",'Ark1'!AK1027)</f>
        <v/>
      </c>
      <c r="Q25" s="458"/>
      <c r="R25" s="240" t="str">
        <f>+IF(H25=0,"",'Ark1'!T1027)</f>
        <v/>
      </c>
      <c r="S25" s="31" t="str">
        <f>+IF(H25=0,"",'Ark1'!U1027)</f>
        <v/>
      </c>
      <c r="T25" s="218"/>
      <c r="U25" s="241" t="str">
        <f>+IF(H25=0,"",'Ark1'!W1027)</f>
        <v/>
      </c>
      <c r="V25" s="241" t="str">
        <f>+IF(H25=0,"",'Ark1'!X1027)</f>
        <v/>
      </c>
      <c r="W25" s="241" t="str">
        <f>+IF(H25=0,"",'Ark1'!Y1027)</f>
        <v/>
      </c>
      <c r="X25" s="239" t="str">
        <f>+IF(H25=0,"",'Ark1'!Z1027)</f>
        <v/>
      </c>
      <c r="Y25" s="239" t="str">
        <f>+IF(H25=0,"",'Ark1'!AA1027)</f>
        <v/>
      </c>
      <c r="Z25" s="239" t="str">
        <f>+IF(H25=0,"",'Ark1'!AC1027)</f>
        <v/>
      </c>
      <c r="AA25" s="241" t="str">
        <f>+IF(H25=0,"",'Ark1'!AE1027)</f>
        <v/>
      </c>
      <c r="AB25" s="475" t="str">
        <f t="shared" si="5"/>
        <v/>
      </c>
      <c r="AC25" s="239" t="str">
        <f t="shared" si="6"/>
        <v/>
      </c>
      <c r="AD25" s="218"/>
      <c r="AE25" s="221"/>
      <c r="AG25" s="28"/>
      <c r="AH25" s="26"/>
      <c r="AI25" s="222"/>
      <c r="AJ25" s="27"/>
      <c r="AK25" s="242"/>
      <c r="AL25" s="242"/>
      <c r="AM25" s="221"/>
      <c r="AN25" s="221"/>
      <c r="AO25" s="221"/>
    </row>
    <row r="26" spans="1:70" ht="15" customHeight="1">
      <c r="A26" s="218"/>
      <c r="B26" s="218"/>
      <c r="C26" s="218"/>
      <c r="D26" s="218"/>
      <c r="E26" s="218"/>
      <c r="F26" s="218"/>
      <c r="G26" s="218"/>
      <c r="H26" s="218"/>
      <c r="I26" s="219"/>
      <c r="J26" s="219"/>
      <c r="K26" s="218"/>
      <c r="L26" s="237"/>
      <c r="M26" s="450"/>
      <c r="N26" s="235"/>
      <c r="O26" s="458"/>
      <c r="P26" s="235"/>
      <c r="Q26" s="458"/>
      <c r="R26" s="218"/>
      <c r="S26" s="218"/>
      <c r="T26" s="218"/>
      <c r="U26" s="220"/>
      <c r="V26" s="220"/>
      <c r="W26" s="220"/>
      <c r="X26" s="220"/>
      <c r="Y26" s="220"/>
      <c r="Z26" s="218"/>
      <c r="AA26" s="220"/>
      <c r="AB26" s="468"/>
      <c r="AC26" s="219"/>
      <c r="AD26" s="218"/>
      <c r="AE26" s="221"/>
      <c r="AG26" s="28"/>
      <c r="AH26" s="26"/>
      <c r="AI26" s="222"/>
      <c r="AJ26" s="27"/>
      <c r="AN26" s="27"/>
      <c r="BF26" s="234"/>
    </row>
    <row r="27" spans="1:70" ht="15" customHeight="1">
      <c r="A27" s="218"/>
      <c r="B27" s="218"/>
      <c r="C27" s="236" t="s">
        <v>0</v>
      </c>
      <c r="D27" s="218"/>
      <c r="E27" s="278" t="str">
        <f>+D29</f>
        <v>P</v>
      </c>
      <c r="F27" s="236" t="s">
        <v>559</v>
      </c>
      <c r="G27" s="218"/>
      <c r="H27" s="242">
        <f>SUM(Klasse!F12)</f>
        <v>9</v>
      </c>
      <c r="I27" s="219"/>
      <c r="J27" s="219"/>
      <c r="K27" s="218"/>
      <c r="L27" s="237"/>
      <c r="M27" s="450"/>
      <c r="N27" s="235"/>
      <c r="O27" s="458"/>
      <c r="P27" s="235"/>
      <c r="Q27" s="458"/>
      <c r="R27" s="218"/>
      <c r="S27" s="271">
        <f>+Klasse!M12</f>
        <v>25.722222222222221</v>
      </c>
      <c r="T27" s="218"/>
      <c r="U27" s="220"/>
      <c r="V27" s="220"/>
      <c r="W27" s="220"/>
      <c r="X27" s="220"/>
      <c r="Y27" s="220"/>
      <c r="Z27" s="218"/>
      <c r="AA27" s="220"/>
      <c r="AB27" s="222">
        <f>+S27/C29</f>
        <v>12.861111111111111</v>
      </c>
      <c r="AC27" s="219"/>
      <c r="AD27" s="218"/>
      <c r="AE27" s="221"/>
      <c r="AG27" s="28"/>
      <c r="AH27" s="26"/>
      <c r="AI27" s="222"/>
      <c r="AJ27" s="27"/>
      <c r="AN27" s="27"/>
      <c r="BF27" s="234"/>
    </row>
    <row r="28" spans="1:70" ht="15" customHeight="1">
      <c r="A28" s="218"/>
      <c r="B28" s="218"/>
      <c r="C28" s="218"/>
      <c r="D28" s="218"/>
      <c r="E28" s="218"/>
      <c r="F28" s="218"/>
      <c r="G28" s="218"/>
      <c r="H28" s="218"/>
      <c r="I28" s="219"/>
      <c r="J28" s="219"/>
      <c r="K28" s="218"/>
      <c r="L28" s="237"/>
      <c r="M28" s="450"/>
      <c r="N28" s="235"/>
      <c r="O28" s="458"/>
      <c r="P28" s="235"/>
      <c r="Q28" s="458"/>
      <c r="R28" s="218"/>
      <c r="S28" s="218"/>
      <c r="T28" s="218"/>
      <c r="U28" s="220"/>
      <c r="V28" s="220"/>
      <c r="W28" s="220"/>
      <c r="X28" s="220"/>
      <c r="Y28" s="220"/>
      <c r="Z28" s="218"/>
      <c r="AA28" s="220"/>
      <c r="AB28" s="468"/>
      <c r="AC28" s="220"/>
      <c r="AD28" s="220"/>
      <c r="AE28" s="221"/>
      <c r="AG28" s="28"/>
      <c r="AH28" s="26"/>
      <c r="AI28" s="222"/>
      <c r="AJ28" s="27"/>
      <c r="AN28" s="27"/>
      <c r="BF28" s="234">
        <f>1+BF25</f>
        <v>1</v>
      </c>
      <c r="BG28" s="27">
        <v>20.659867330016564</v>
      </c>
      <c r="BH28" s="27">
        <f t="shared" ref="BH28" si="7">+BG28</f>
        <v>20.659867330016564</v>
      </c>
      <c r="BI28" s="27">
        <f t="shared" ref="BI28" si="8">+BH28</f>
        <v>20.659867330016564</v>
      </c>
      <c r="BJ28" s="27">
        <f t="shared" ref="BJ28" si="9">+BI28</f>
        <v>20.659867330016564</v>
      </c>
      <c r="BK28" s="27">
        <f t="shared" ref="BK28" si="10">+BJ28</f>
        <v>20.659867330016564</v>
      </c>
      <c r="BL28" s="27">
        <f t="shared" ref="BL28" si="11">+BK28</f>
        <v>20.659867330016564</v>
      </c>
      <c r="BM28" s="27">
        <f t="shared" ref="BM28" si="12">+BL28</f>
        <v>20.659867330016564</v>
      </c>
      <c r="BN28" s="27">
        <f t="shared" ref="BN28" si="13">+BM28</f>
        <v>20.659867330016564</v>
      </c>
      <c r="BO28" s="27">
        <f t="shared" ref="BO28" si="14">+BN28</f>
        <v>20.659867330016564</v>
      </c>
      <c r="BP28" s="27">
        <f t="shared" ref="BP28" si="15">+BO28</f>
        <v>20.659867330016564</v>
      </c>
      <c r="BQ28" s="27">
        <f t="shared" ref="BQ28" si="16">+BP28</f>
        <v>20.659867330016564</v>
      </c>
      <c r="BR28" s="27">
        <f t="shared" ref="BR28" si="17">+BQ28</f>
        <v>20.659867330016564</v>
      </c>
    </row>
    <row r="29" spans="1:70">
      <c r="A29" s="218"/>
      <c r="B29" s="242">
        <f>+'Ark1'!C1028</f>
        <v>2024</v>
      </c>
      <c r="C29" s="27">
        <f>+'Ark1'!L1028</f>
        <v>2</v>
      </c>
      <c r="D29" s="248" t="s">
        <v>29</v>
      </c>
      <c r="E29" s="27">
        <f>+'Ark1'!D1028</f>
        <v>1</v>
      </c>
      <c r="F29" s="27" t="str">
        <f t="shared" ref="F29:F40" si="18">+F14</f>
        <v>Jan</v>
      </c>
      <c r="G29" s="27">
        <f>+'Ark1'!Q1028</f>
        <v>0</v>
      </c>
      <c r="H29" s="27">
        <f>+'Ark1'!R1028</f>
        <v>0</v>
      </c>
      <c r="I29" s="28" t="str">
        <f>+IF(H29=0,"",'Ark1'!AG1028)</f>
        <v/>
      </c>
      <c r="J29" s="28" t="str">
        <f>+IF(H29=0,"",'Ark1'!AH1028)</f>
        <v/>
      </c>
      <c r="K29" s="218"/>
      <c r="L29" s="245">
        <f>+IF(I29=0,"",'Ark1'!AI1028)</f>
        <v>0</v>
      </c>
      <c r="M29" s="450"/>
      <c r="N29" s="271" t="str">
        <f>+IF(L29=0,"",'Ark1'!AJ1028)</f>
        <v/>
      </c>
      <c r="O29" s="458"/>
      <c r="P29" s="271" t="str">
        <f>+IF(L29=0,"",'Ark1'!AK1028)</f>
        <v/>
      </c>
      <c r="Q29" s="458"/>
      <c r="R29" s="26" t="str">
        <f>+IF(H29=0,"",'Ark1'!T1028)</f>
        <v/>
      </c>
      <c r="S29" s="28" t="str">
        <f>+IF(H29=0,"",'Ark1'!U1028)</f>
        <v/>
      </c>
      <c r="T29" s="218"/>
      <c r="U29" s="33" t="str">
        <f>+IF(H29=0,"",'Ark1'!W1028)</f>
        <v/>
      </c>
      <c r="V29" s="33" t="str">
        <f>+IF(H29=0,"",'Ark1'!X1028)</f>
        <v/>
      </c>
      <c r="W29" s="33" t="str">
        <f>+IF(H29=0,"",'Ark1'!Y1028)</f>
        <v/>
      </c>
      <c r="X29" s="33" t="str">
        <f>+IF(H29=0,"",'Ark1'!Z1028)</f>
        <v/>
      </c>
      <c r="Y29" s="33" t="str">
        <f>+IF(H29=0,"",'Ark1'!AA1028)</f>
        <v/>
      </c>
      <c r="Z29" s="26" t="str">
        <f>+IF(H29=0,"",'Ark1'!AC1028)</f>
        <v/>
      </c>
      <c r="AA29" s="33" t="str">
        <f>+IF(H29=0,"",'Ark1'!AE1028)</f>
        <v/>
      </c>
      <c r="AB29" s="26" t="str">
        <f t="shared" si="3"/>
        <v/>
      </c>
      <c r="AC29" s="28" t="str">
        <f t="shared" si="4"/>
        <v/>
      </c>
      <c r="AD29" s="218"/>
      <c r="AE29" s="221"/>
      <c r="AG29" s="28"/>
      <c r="AH29" s="26"/>
      <c r="AI29" s="222"/>
      <c r="AJ29" s="27"/>
      <c r="AN29" s="27"/>
    </row>
    <row r="30" spans="1:70">
      <c r="A30" s="218"/>
      <c r="B30" s="242">
        <f>+'Ark1'!C1029</f>
        <v>2024</v>
      </c>
      <c r="C30" s="27">
        <f>+'Ark1'!L1029</f>
        <v>2</v>
      </c>
      <c r="D30" s="248" t="s">
        <v>29</v>
      </c>
      <c r="E30" s="27">
        <f>+'Ark1'!D1029</f>
        <v>2</v>
      </c>
      <c r="F30" s="27" t="str">
        <f t="shared" si="18"/>
        <v>Feb</v>
      </c>
      <c r="G30" s="27">
        <f>+'Ark1'!Q1029</f>
        <v>3</v>
      </c>
      <c r="H30" s="27">
        <f>+'Ark1'!R1029</f>
        <v>3</v>
      </c>
      <c r="I30" s="28">
        <f>+IF(H30=0,"",'Ark1'!AG1029)</f>
        <v>0.94936708860759444</v>
      </c>
      <c r="J30" s="28">
        <f>+IF(H30=0,"",'Ark1'!AH1029)</f>
        <v>0.74837648742681862</v>
      </c>
      <c r="K30" s="218"/>
      <c r="L30" s="245">
        <f>+IF(I30=0,"",'Ark1'!AI1029)</f>
        <v>2</v>
      </c>
      <c r="M30" s="450"/>
      <c r="N30" s="271">
        <f>+IF(L30=0,"",'Ark1'!AJ1029)</f>
        <v>107.65</v>
      </c>
      <c r="O30" s="458"/>
      <c r="P30" s="271">
        <f>+IF(L30=0,"",'Ark1'!AK1029)</f>
        <v>16.090357005273798</v>
      </c>
      <c r="Q30" s="458"/>
      <c r="R30" s="26">
        <f>+IF(H30=0,"",'Ark1'!T1029)</f>
        <v>4.6666666666666679</v>
      </c>
      <c r="S30" s="28">
        <f>+IF(H30=0,"",'Ark1'!U1029)</f>
        <v>32.766666666666673</v>
      </c>
      <c r="T30" s="218"/>
      <c r="U30" s="33">
        <f>+IF(H30=0,"",'Ark1'!W1029)</f>
        <v>0</v>
      </c>
      <c r="V30" s="33">
        <f>+IF(H30=0,"",'Ark1'!X1029)</f>
        <v>100</v>
      </c>
      <c r="W30" s="33">
        <f>+IF(H30=0,"",'Ark1'!Y1029)</f>
        <v>33.333333333333343</v>
      </c>
      <c r="X30" s="33">
        <f>+IF(H30=0,"",'Ark1'!Z1029)</f>
        <v>33.333333333333343</v>
      </c>
      <c r="Y30" s="33">
        <f>+IF(H30=0,"",'Ark1'!AA1029)</f>
        <v>17.984128805390839</v>
      </c>
      <c r="Z30" s="26">
        <f>+IF(H30=0,"",'Ark1'!AC1029)</f>
        <v>1.6996731711975941</v>
      </c>
      <c r="AA30" s="33">
        <f>+IF(H30=0,"",'Ark1'!AE1029)</f>
        <v>97.017759445560074</v>
      </c>
      <c r="AB30" s="26">
        <f t="shared" ref="AB30:AB40" si="19">+IF(H30=0,"",+S30/C30)</f>
        <v>16.383333333333336</v>
      </c>
      <c r="AC30" s="28">
        <f t="shared" ref="AC30:AC40" si="20">+IF(H30=0,"",G30/H30)</f>
        <v>1</v>
      </c>
      <c r="AD30" s="218"/>
      <c r="AE30" s="221"/>
      <c r="AG30" s="28"/>
      <c r="AH30" s="26"/>
      <c r="AI30" s="222"/>
      <c r="AJ30" s="27"/>
      <c r="AN30" s="27"/>
    </row>
    <row r="31" spans="1:70">
      <c r="A31" s="218"/>
      <c r="B31" s="242">
        <f>+'Ark1'!C1030</f>
        <v>2024</v>
      </c>
      <c r="C31" s="27">
        <f>+'Ark1'!L1030</f>
        <v>2</v>
      </c>
      <c r="D31" s="248" t="s">
        <v>29</v>
      </c>
      <c r="E31" s="27">
        <f>+'Ark1'!D1030</f>
        <v>3</v>
      </c>
      <c r="F31" s="27" t="str">
        <f t="shared" si="18"/>
        <v>Mar</v>
      </c>
      <c r="G31" s="27">
        <f>+'Ark1'!Q1030</f>
        <v>4</v>
      </c>
      <c r="H31" s="27">
        <f>+'Ark1'!R1030</f>
        <v>4</v>
      </c>
      <c r="I31" s="28">
        <f>+IF(H31=0,"",'Ark1'!AG1030)</f>
        <v>0.18357044515832951</v>
      </c>
      <c r="J31" s="28">
        <f>+IF(H31=0,"",'Ark1'!AH1030)</f>
        <v>9.5983908089148223E-2</v>
      </c>
      <c r="K31" s="218"/>
      <c r="L31" s="245">
        <f>+IF(I31=0,"",'Ark1'!AI1030)</f>
        <v>3</v>
      </c>
      <c r="M31" s="450"/>
      <c r="N31" s="271">
        <f>+IF(L31=0,"",'Ark1'!AJ1030)</f>
        <v>110.7</v>
      </c>
      <c r="O31" s="458"/>
      <c r="P31" s="271">
        <f>+IF(L31=0,"",'Ark1'!AK1030)</f>
        <v>15.623236201993995</v>
      </c>
      <c r="Q31" s="458"/>
      <c r="R31" s="26">
        <f>+IF(H31=0,"",'Ark1'!T1030)</f>
        <v>3.5</v>
      </c>
      <c r="S31" s="28">
        <f>+IF(H31=0,"",'Ark1'!U1030)</f>
        <v>23</v>
      </c>
      <c r="T31" s="218"/>
      <c r="U31" s="33">
        <f>+IF(H31=0,"",'Ark1'!W1030)</f>
        <v>0</v>
      </c>
      <c r="V31" s="33">
        <f>+IF(H31=0,"",'Ark1'!X1030)</f>
        <v>100</v>
      </c>
      <c r="W31" s="33">
        <f>+IF(H31=0,"",'Ark1'!Y1030)</f>
        <v>50</v>
      </c>
      <c r="X31" s="33">
        <f>+IF(H31=0,"",'Ark1'!Z1030)</f>
        <v>0</v>
      </c>
      <c r="Y31" s="33">
        <f>+IF(H31=0,"",'Ark1'!AA1030)</f>
        <v>4.4039754767709596</v>
      </c>
      <c r="Z31" s="26">
        <f>+IF(H31=0,"",'Ark1'!AC1030)</f>
        <v>0.8660254037844386</v>
      </c>
      <c r="AA31" s="33">
        <f>+IF(H31=0,"",'Ark1'!AE1030)</f>
        <v>-36.707305984279749</v>
      </c>
      <c r="AB31" s="26">
        <f t="shared" si="19"/>
        <v>11.5</v>
      </c>
      <c r="AC31" s="28">
        <f t="shared" si="20"/>
        <v>1</v>
      </c>
      <c r="AD31" s="218"/>
      <c r="AE31" s="221"/>
      <c r="AG31" s="28"/>
      <c r="AH31" s="26"/>
      <c r="AI31" s="222"/>
      <c r="AJ31" s="27"/>
      <c r="AK31" s="242"/>
      <c r="AL31" s="242"/>
      <c r="AM31" s="242"/>
      <c r="AN31" s="27"/>
    </row>
    <row r="32" spans="1:70">
      <c r="A32" s="218"/>
      <c r="B32" s="242">
        <f>+'Ark1'!C1031</f>
        <v>2024</v>
      </c>
      <c r="C32" s="27">
        <f>+'Ark1'!L1031</f>
        <v>2</v>
      </c>
      <c r="D32" s="248" t="s">
        <v>29</v>
      </c>
      <c r="E32" s="27">
        <f>+'Ark1'!D1031</f>
        <v>4</v>
      </c>
      <c r="F32" s="27" t="str">
        <f t="shared" si="18"/>
        <v>Apr</v>
      </c>
      <c r="G32" s="27">
        <f>+'Ark1'!Q1031</f>
        <v>2</v>
      </c>
      <c r="H32" s="27">
        <f>+'Ark1'!R1031</f>
        <v>2</v>
      </c>
      <c r="I32" s="28">
        <f>+IF(H32=0,"",'Ark1'!AG1031)</f>
        <v>0.48661800486618007</v>
      </c>
      <c r="J32" s="28">
        <f>+IF(H32=0,"",'Ark1'!AH1031)</f>
        <v>0.25637515401177341</v>
      </c>
      <c r="K32" s="218"/>
      <c r="L32" s="245">
        <f>+IF(I32=0,"",'Ark1'!AI1031)</f>
        <v>2</v>
      </c>
      <c r="M32" s="450"/>
      <c r="N32" s="271">
        <f>+IF(L32=0,"",'Ark1'!AJ1031)</f>
        <v>113.35</v>
      </c>
      <c r="O32" s="458"/>
      <c r="P32" s="271">
        <f>+IF(L32=0,"",'Ark1'!AK1031)</f>
        <v>14.06746920731393</v>
      </c>
      <c r="Q32" s="458"/>
      <c r="R32" s="26">
        <f>+IF(H32=0,"",'Ark1'!T1031)</f>
        <v>3.5</v>
      </c>
      <c r="S32" s="28">
        <f>+IF(H32=0,"",'Ark1'!U1031)</f>
        <v>20.6</v>
      </c>
      <c r="T32" s="218"/>
      <c r="U32" s="33">
        <f>+IF(H32=0,"",'Ark1'!W1031)</f>
        <v>0</v>
      </c>
      <c r="V32" s="33">
        <f>+IF(H32=0,"",'Ark1'!X1031)</f>
        <v>100</v>
      </c>
      <c r="W32" s="33">
        <f>+IF(H32=0,"",'Ark1'!Y1031)</f>
        <v>50</v>
      </c>
      <c r="X32" s="33">
        <f>+IF(H32=0,"",'Ark1'!Z1031)</f>
        <v>0</v>
      </c>
      <c r="Y32" s="33">
        <f>+IF(H32=0,"",'Ark1'!AA1031)</f>
        <v>2.5999999999999859</v>
      </c>
      <c r="Z32" s="26">
        <f>+IF(H32=0,"",'Ark1'!AC1031)</f>
        <v>0.5</v>
      </c>
      <c r="AA32" s="33">
        <f>+IF(H32=0,"",'Ark1'!AE1031)</f>
        <v>100.0000000000003</v>
      </c>
      <c r="AB32" s="26">
        <f t="shared" si="19"/>
        <v>10.3</v>
      </c>
      <c r="AC32" s="28">
        <f t="shared" si="20"/>
        <v>1</v>
      </c>
      <c r="AD32" s="218"/>
      <c r="AE32" s="221"/>
      <c r="AG32" s="28"/>
      <c r="AH32" s="26"/>
      <c r="AI32" s="222"/>
      <c r="AJ32" s="27"/>
      <c r="AK32" s="242"/>
      <c r="AL32" s="242"/>
      <c r="AM32" s="242"/>
      <c r="AN32" s="27"/>
    </row>
    <row r="33" spans="1:70">
      <c r="A33" s="218"/>
      <c r="B33" s="242">
        <f>+'Ark1'!C1032</f>
        <v>2024</v>
      </c>
      <c r="C33" s="27">
        <f>+'Ark1'!L1032</f>
        <v>2</v>
      </c>
      <c r="D33" s="248" t="s">
        <v>29</v>
      </c>
      <c r="E33" s="27">
        <f>+'Ark1'!D1032</f>
        <v>5</v>
      </c>
      <c r="F33" s="27" t="str">
        <f t="shared" si="18"/>
        <v>Mai</v>
      </c>
      <c r="G33" s="27">
        <f>+'Ark1'!Q1032</f>
        <v>0</v>
      </c>
      <c r="H33" s="27">
        <f>+'Ark1'!R1032</f>
        <v>0</v>
      </c>
      <c r="I33" s="28" t="str">
        <f>+IF(H33=0,"",'Ark1'!AG1032)</f>
        <v/>
      </c>
      <c r="J33" s="28" t="str">
        <f>+IF(H33=0,"",'Ark1'!AH1032)</f>
        <v/>
      </c>
      <c r="K33" s="218"/>
      <c r="L33" s="245">
        <f>+IF(I33=0,"",'Ark1'!AI1032)</f>
        <v>0</v>
      </c>
      <c r="M33" s="450"/>
      <c r="N33" s="271" t="str">
        <f>+IF(L33=0,"",'Ark1'!AJ1032)</f>
        <v/>
      </c>
      <c r="O33" s="458"/>
      <c r="P33" s="271" t="str">
        <f>+IF(L33=0,"",'Ark1'!AK1032)</f>
        <v/>
      </c>
      <c r="Q33" s="458"/>
      <c r="R33" s="26" t="str">
        <f>+IF(H33=0,"",'Ark1'!T1032)</f>
        <v/>
      </c>
      <c r="S33" s="28" t="str">
        <f>+IF(H33=0,"",'Ark1'!U1032)</f>
        <v/>
      </c>
      <c r="T33" s="218"/>
      <c r="U33" s="33" t="str">
        <f>+IF(H33=0,"",'Ark1'!W1032)</f>
        <v/>
      </c>
      <c r="V33" s="33" t="str">
        <f>+IF(H33=0,"",'Ark1'!X1032)</f>
        <v/>
      </c>
      <c r="W33" s="33" t="str">
        <f>+IF(H33=0,"",'Ark1'!Y1032)</f>
        <v/>
      </c>
      <c r="X33" s="33" t="str">
        <f>+IF(H33=0,"",'Ark1'!Z1032)</f>
        <v/>
      </c>
      <c r="Y33" s="33" t="str">
        <f>+IF(H33=0,"",'Ark1'!AA1032)</f>
        <v/>
      </c>
      <c r="Z33" s="26" t="str">
        <f>+IF(H33=0,"",'Ark1'!AC1032)</f>
        <v/>
      </c>
      <c r="AA33" s="33" t="str">
        <f>+IF(H33=0,"",'Ark1'!AE1032)</f>
        <v/>
      </c>
      <c r="AB33" s="26" t="str">
        <f t="shared" si="19"/>
        <v/>
      </c>
      <c r="AC33" s="28" t="str">
        <f t="shared" si="20"/>
        <v/>
      </c>
      <c r="AD33" s="218"/>
      <c r="AE33" s="221"/>
      <c r="AG33" s="28"/>
      <c r="AH33" s="26"/>
      <c r="AI33" s="222"/>
      <c r="AJ33" s="27"/>
      <c r="AK33" s="242"/>
      <c r="AL33" s="242"/>
      <c r="AM33" s="242"/>
      <c r="AN33" s="27"/>
    </row>
    <row r="34" spans="1:70">
      <c r="A34" s="218"/>
      <c r="B34" s="242">
        <f>+'Ark1'!C1033</f>
        <v>2024</v>
      </c>
      <c r="C34" s="27">
        <f>+'Ark1'!L1033</f>
        <v>2</v>
      </c>
      <c r="D34" s="248" t="s">
        <v>29</v>
      </c>
      <c r="E34" s="27">
        <f>+'Ark1'!D1033</f>
        <v>6</v>
      </c>
      <c r="F34" s="27" t="str">
        <f t="shared" si="18"/>
        <v>Jun</v>
      </c>
      <c r="G34" s="27">
        <f>+'Ark1'!Q1033</f>
        <v>0</v>
      </c>
      <c r="H34" s="27">
        <f>+'Ark1'!R1033</f>
        <v>0</v>
      </c>
      <c r="I34" s="28" t="str">
        <f>+IF(H34=0,"",'Ark1'!AG1033)</f>
        <v/>
      </c>
      <c r="J34" s="28" t="str">
        <f>+IF(H34=0,"",'Ark1'!AH1033)</f>
        <v/>
      </c>
      <c r="K34" s="218"/>
      <c r="L34" s="245">
        <f>+IF(I34=0,"",'Ark1'!AI1033)</f>
        <v>0</v>
      </c>
      <c r="M34" s="450"/>
      <c r="N34" s="271" t="str">
        <f>+IF(L34=0,"",'Ark1'!AJ1033)</f>
        <v/>
      </c>
      <c r="O34" s="458"/>
      <c r="P34" s="271" t="str">
        <f>+IF(L34=0,"",'Ark1'!AK1033)</f>
        <v/>
      </c>
      <c r="Q34" s="458"/>
      <c r="R34" s="26" t="str">
        <f>+IF(H34=0,"",'Ark1'!T1033)</f>
        <v/>
      </c>
      <c r="S34" s="28" t="str">
        <f>+IF(H34=0,"",'Ark1'!U1033)</f>
        <v/>
      </c>
      <c r="T34" s="218"/>
      <c r="U34" s="33" t="str">
        <f>+IF(H34=0,"",'Ark1'!W1033)</f>
        <v/>
      </c>
      <c r="V34" s="33" t="str">
        <f>+IF(H34=0,"",'Ark1'!X1033)</f>
        <v/>
      </c>
      <c r="W34" s="33" t="str">
        <f>+IF(H34=0,"",'Ark1'!Y1033)</f>
        <v/>
      </c>
      <c r="X34" s="33" t="str">
        <f>+IF(H34=0,"",'Ark1'!Z1033)</f>
        <v/>
      </c>
      <c r="Y34" s="33" t="str">
        <f>+IF(H34=0,"",'Ark1'!AA1033)</f>
        <v/>
      </c>
      <c r="Z34" s="26" t="str">
        <f>+IF(H34=0,"",'Ark1'!AC1033)</f>
        <v/>
      </c>
      <c r="AA34" s="33" t="str">
        <f>+IF(H34=0,"",'Ark1'!AE1033)</f>
        <v/>
      </c>
      <c r="AB34" s="26" t="str">
        <f t="shared" si="19"/>
        <v/>
      </c>
      <c r="AC34" s="28" t="str">
        <f t="shared" si="20"/>
        <v/>
      </c>
      <c r="AD34" s="218"/>
      <c r="AE34" s="221"/>
      <c r="AG34" s="28"/>
      <c r="AH34" s="26"/>
      <c r="AI34" s="222"/>
      <c r="AJ34" s="27"/>
      <c r="AK34" s="242"/>
      <c r="AL34" s="242"/>
      <c r="AM34" s="242"/>
      <c r="AN34" s="27"/>
    </row>
    <row r="35" spans="1:70">
      <c r="A35" s="218"/>
      <c r="B35" s="242">
        <f>+'Ark1'!C1034</f>
        <v>2024</v>
      </c>
      <c r="C35" s="27">
        <f>+'Ark1'!L1034</f>
        <v>2</v>
      </c>
      <c r="D35" s="248" t="s">
        <v>29</v>
      </c>
      <c r="E35" s="27">
        <f>+'Ark1'!D1034</f>
        <v>7</v>
      </c>
      <c r="F35" s="27" t="str">
        <f t="shared" si="18"/>
        <v>Jul</v>
      </c>
      <c r="G35" s="27">
        <f>+'Ark1'!Q1034</f>
        <v>0</v>
      </c>
      <c r="H35" s="27">
        <f>+'Ark1'!R1034</f>
        <v>0</v>
      </c>
      <c r="I35" s="28" t="str">
        <f>+IF(H35=0,"",'Ark1'!AG1034)</f>
        <v/>
      </c>
      <c r="J35" s="28" t="str">
        <f>+IF(H35=0,"",'Ark1'!AH1034)</f>
        <v/>
      </c>
      <c r="K35" s="218"/>
      <c r="L35" s="245">
        <f>+IF(I35=0,"",'Ark1'!AI1034)</f>
        <v>0</v>
      </c>
      <c r="M35" s="450"/>
      <c r="N35" s="271" t="str">
        <f>+IF(L35=0,"",'Ark1'!AJ1034)</f>
        <v/>
      </c>
      <c r="O35" s="458"/>
      <c r="P35" s="271" t="str">
        <f>+IF(L35=0,"",'Ark1'!AK1034)</f>
        <v/>
      </c>
      <c r="Q35" s="458"/>
      <c r="R35" s="26" t="str">
        <f>+IF(H35=0,"",'Ark1'!T1034)</f>
        <v/>
      </c>
      <c r="S35" s="28" t="str">
        <f>+IF(H35=0,"",'Ark1'!U1034)</f>
        <v/>
      </c>
      <c r="T35" s="218"/>
      <c r="U35" s="33" t="str">
        <f>+IF(H35=0,"",'Ark1'!W1034)</f>
        <v/>
      </c>
      <c r="V35" s="33" t="str">
        <f>+IF(H35=0,"",'Ark1'!X1034)</f>
        <v/>
      </c>
      <c r="W35" s="33" t="str">
        <f>+IF(H35=0,"",'Ark1'!Y1034)</f>
        <v/>
      </c>
      <c r="X35" s="33" t="str">
        <f>+IF(H35=0,"",'Ark1'!Z1034)</f>
        <v/>
      </c>
      <c r="Y35" s="33" t="str">
        <f>+IF(H35=0,"",'Ark1'!AA1034)</f>
        <v/>
      </c>
      <c r="Z35" s="26" t="str">
        <f>+IF(H35=0,"",'Ark1'!AC1034)</f>
        <v/>
      </c>
      <c r="AA35" s="33" t="str">
        <f>+IF(H35=0,"",'Ark1'!AE1034)</f>
        <v/>
      </c>
      <c r="AB35" s="26" t="str">
        <f t="shared" si="19"/>
        <v/>
      </c>
      <c r="AC35" s="28" t="str">
        <f t="shared" si="20"/>
        <v/>
      </c>
      <c r="AD35" s="218"/>
      <c r="AE35" s="221"/>
      <c r="AG35" s="28"/>
      <c r="AH35" s="26"/>
      <c r="AI35" s="222"/>
      <c r="AJ35" s="27"/>
      <c r="AK35" s="242"/>
      <c r="AL35" s="242"/>
      <c r="AM35" s="242"/>
      <c r="AN35" s="27"/>
    </row>
    <row r="36" spans="1:70">
      <c r="A36" s="218"/>
      <c r="B36" s="242">
        <f>+'Ark1'!C1035</f>
        <v>2024</v>
      </c>
      <c r="C36" s="27">
        <f>+'Ark1'!L1035</f>
        <v>2</v>
      </c>
      <c r="D36" s="248" t="s">
        <v>29</v>
      </c>
      <c r="E36" s="27">
        <f>+'Ark1'!D1035</f>
        <v>8</v>
      </c>
      <c r="F36" s="27" t="str">
        <f t="shared" si="18"/>
        <v>Aug</v>
      </c>
      <c r="G36" s="27">
        <f>+'Ark1'!Q1035</f>
        <v>0</v>
      </c>
      <c r="H36" s="27">
        <f>+'Ark1'!R1035</f>
        <v>0</v>
      </c>
      <c r="I36" s="28" t="str">
        <f>+IF(H36=0,"",'Ark1'!AG1035)</f>
        <v/>
      </c>
      <c r="J36" s="28" t="str">
        <f>+IF(H36=0,"",'Ark1'!AH1035)</f>
        <v/>
      </c>
      <c r="K36" s="218"/>
      <c r="L36" s="245">
        <f>+IF(I36=0,"",'Ark1'!AI1035)</f>
        <v>0</v>
      </c>
      <c r="M36" s="450"/>
      <c r="N36" s="271" t="str">
        <f>+IF(L36=0,"",'Ark1'!AJ1035)</f>
        <v/>
      </c>
      <c r="O36" s="458"/>
      <c r="P36" s="271" t="str">
        <f>+IF(L36=0,"",'Ark1'!AK1035)</f>
        <v/>
      </c>
      <c r="Q36" s="458"/>
      <c r="R36" s="26" t="str">
        <f>+IF(H36=0,"",'Ark1'!T1035)</f>
        <v/>
      </c>
      <c r="S36" s="28" t="str">
        <f>+IF(H36=0,"",'Ark1'!U1035)</f>
        <v/>
      </c>
      <c r="T36" s="218"/>
      <c r="U36" s="33" t="str">
        <f>+IF(H36=0,"",'Ark1'!W1035)</f>
        <v/>
      </c>
      <c r="V36" s="33" t="str">
        <f>+IF(H36=0,"",'Ark1'!X1035)</f>
        <v/>
      </c>
      <c r="W36" s="33" t="str">
        <f>+IF(H36=0,"",'Ark1'!Y1035)</f>
        <v/>
      </c>
      <c r="X36" s="33" t="str">
        <f>+IF(H36=0,"",'Ark1'!Z1035)</f>
        <v/>
      </c>
      <c r="Y36" s="33" t="str">
        <f>+IF(H36=0,"",'Ark1'!AA1035)</f>
        <v/>
      </c>
      <c r="Z36" s="26" t="str">
        <f>+IF(H36=0,"",'Ark1'!AC1035)</f>
        <v/>
      </c>
      <c r="AA36" s="33" t="str">
        <f>+IF(H36=0,"",'Ark1'!AE1035)</f>
        <v/>
      </c>
      <c r="AB36" s="26" t="str">
        <f t="shared" si="19"/>
        <v/>
      </c>
      <c r="AC36" s="28" t="str">
        <f t="shared" si="20"/>
        <v/>
      </c>
      <c r="AD36" s="218"/>
      <c r="AE36" s="221"/>
      <c r="AG36" s="28"/>
      <c r="AH36" s="26"/>
      <c r="AI36" s="222"/>
      <c r="AJ36" s="27"/>
      <c r="AK36" s="242"/>
      <c r="AL36" s="242"/>
      <c r="AM36" s="221"/>
      <c r="AN36" s="221"/>
      <c r="AO36" s="221"/>
    </row>
    <row r="37" spans="1:70">
      <c r="A37" s="218"/>
      <c r="B37" s="242">
        <f>+'Ark1'!C1036</f>
        <v>2024</v>
      </c>
      <c r="C37" s="27">
        <f>+'Ark1'!L1036</f>
        <v>2</v>
      </c>
      <c r="D37" s="248" t="s">
        <v>29</v>
      </c>
      <c r="E37" s="27">
        <f>+'Ark1'!D1036</f>
        <v>9</v>
      </c>
      <c r="F37" s="27" t="str">
        <f t="shared" si="18"/>
        <v>Sep</v>
      </c>
      <c r="G37" s="27">
        <f>+'Ark1'!Q1036</f>
        <v>0</v>
      </c>
      <c r="H37" s="27">
        <f>+'Ark1'!R1036</f>
        <v>0</v>
      </c>
      <c r="I37" s="28" t="str">
        <f>+IF(H37=0,"",'Ark1'!AG1036)</f>
        <v/>
      </c>
      <c r="J37" s="28" t="str">
        <f>+IF(H37=0,"",'Ark1'!AH1036)</f>
        <v/>
      </c>
      <c r="K37" s="218"/>
      <c r="L37" s="245">
        <f>+IF(I37=0,"",'Ark1'!AI1036)</f>
        <v>0</v>
      </c>
      <c r="M37" s="450"/>
      <c r="N37" s="271" t="str">
        <f>+IF(L37=0,"",'Ark1'!AJ1036)</f>
        <v/>
      </c>
      <c r="O37" s="458"/>
      <c r="P37" s="271" t="str">
        <f>+IF(L37=0,"",'Ark1'!AK1036)</f>
        <v/>
      </c>
      <c r="Q37" s="458"/>
      <c r="R37" s="26" t="str">
        <f>+IF(H37=0,"",'Ark1'!T1036)</f>
        <v/>
      </c>
      <c r="S37" s="28" t="str">
        <f>+IF(H37=0,"",'Ark1'!U1036)</f>
        <v/>
      </c>
      <c r="T37" s="218"/>
      <c r="U37" s="33" t="str">
        <f>+IF(H37=0,"",'Ark1'!W1036)</f>
        <v/>
      </c>
      <c r="V37" s="33" t="str">
        <f>+IF(H37=0,"",'Ark1'!X1036)</f>
        <v/>
      </c>
      <c r="W37" s="33" t="str">
        <f>+IF(H37=0,"",'Ark1'!Y1036)</f>
        <v/>
      </c>
      <c r="X37" s="33" t="str">
        <f>+IF(H37=0,"",'Ark1'!Z1036)</f>
        <v/>
      </c>
      <c r="Y37" s="33" t="str">
        <f>+IF(H37=0,"",'Ark1'!AA1036)</f>
        <v/>
      </c>
      <c r="Z37" s="26" t="str">
        <f>+IF(H37=0,"",'Ark1'!AC1036)</f>
        <v/>
      </c>
      <c r="AA37" s="33" t="str">
        <f>+IF(H37=0,"",'Ark1'!AE1036)</f>
        <v/>
      </c>
      <c r="AB37" s="26" t="str">
        <f t="shared" si="19"/>
        <v/>
      </c>
      <c r="AC37" s="28" t="str">
        <f t="shared" si="20"/>
        <v/>
      </c>
      <c r="AD37" s="218"/>
      <c r="AE37" s="221"/>
      <c r="AG37" s="28"/>
      <c r="AH37" s="26"/>
      <c r="AI37" s="222"/>
      <c r="AJ37" s="27"/>
      <c r="AK37" s="26"/>
      <c r="AL37" s="26"/>
      <c r="AM37" s="33"/>
      <c r="AN37" s="33"/>
      <c r="AO37" s="33"/>
    </row>
    <row r="38" spans="1:70">
      <c r="A38" s="218"/>
      <c r="B38" s="242">
        <f>+'Ark1'!C1037</f>
        <v>2024</v>
      </c>
      <c r="C38" s="27">
        <f>+'Ark1'!L1037</f>
        <v>2</v>
      </c>
      <c r="D38" s="248" t="s">
        <v>29</v>
      </c>
      <c r="E38" s="27">
        <f>+'Ark1'!D1037</f>
        <v>10</v>
      </c>
      <c r="F38" s="27" t="str">
        <f t="shared" si="18"/>
        <v>Okt</v>
      </c>
      <c r="G38" s="27">
        <f>+'Ark1'!Q1037</f>
        <v>0</v>
      </c>
      <c r="H38" s="27">
        <f>+'Ark1'!R1037</f>
        <v>0</v>
      </c>
      <c r="I38" s="28" t="str">
        <f>+IF(H38=0,"",'Ark1'!AG1037)</f>
        <v/>
      </c>
      <c r="J38" s="28" t="str">
        <f>+IF(H38=0,"",'Ark1'!AH1037)</f>
        <v/>
      </c>
      <c r="K38" s="218"/>
      <c r="L38" s="245">
        <f>+IF(I38=0,"",'Ark1'!AI1037)</f>
        <v>0</v>
      </c>
      <c r="M38" s="450"/>
      <c r="N38" s="271" t="str">
        <f>+IF(L38=0,"",'Ark1'!AJ1037)</f>
        <v/>
      </c>
      <c r="O38" s="458"/>
      <c r="P38" s="271" t="str">
        <f>+IF(L38=0,"",'Ark1'!AK1037)</f>
        <v/>
      </c>
      <c r="Q38" s="458"/>
      <c r="R38" s="26" t="str">
        <f>+IF(H38=0,"",'Ark1'!T1037)</f>
        <v/>
      </c>
      <c r="S38" s="28" t="str">
        <f>+IF(H38=0,"",'Ark1'!U1037)</f>
        <v/>
      </c>
      <c r="T38" s="218"/>
      <c r="U38" s="33" t="str">
        <f>+IF(H38=0,"",'Ark1'!W1037)</f>
        <v/>
      </c>
      <c r="V38" s="33" t="str">
        <f>+IF(H38=0,"",'Ark1'!X1037)</f>
        <v/>
      </c>
      <c r="W38" s="33" t="str">
        <f>+IF(H38=0,"",'Ark1'!Y1037)</f>
        <v/>
      </c>
      <c r="X38" s="33" t="str">
        <f>+IF(H38=0,"",'Ark1'!Z1037)</f>
        <v/>
      </c>
      <c r="Y38" s="33" t="str">
        <f>+IF(H38=0,"",'Ark1'!AA1037)</f>
        <v/>
      </c>
      <c r="Z38" s="26" t="str">
        <f>+IF(H38=0,"",'Ark1'!AC1037)</f>
        <v/>
      </c>
      <c r="AA38" s="33" t="str">
        <f>+IF(H38=0,"",'Ark1'!AE1037)</f>
        <v/>
      </c>
      <c r="AB38" s="26" t="str">
        <f t="shared" si="19"/>
        <v/>
      </c>
      <c r="AC38" s="28" t="str">
        <f t="shared" si="20"/>
        <v/>
      </c>
      <c r="AD38" s="218"/>
      <c r="AE38" s="221"/>
      <c r="AG38" s="28"/>
      <c r="AH38" s="26"/>
      <c r="AI38" s="222"/>
      <c r="AJ38" s="27"/>
      <c r="AK38" s="26"/>
      <c r="AL38" s="26"/>
      <c r="AM38" s="33"/>
      <c r="AN38" s="33"/>
      <c r="AO38" s="33"/>
    </row>
    <row r="39" spans="1:70">
      <c r="A39" s="218"/>
      <c r="B39" s="242">
        <f>+'Ark1'!C1038</f>
        <v>2024</v>
      </c>
      <c r="C39" s="27">
        <f>+'Ark1'!L1038</f>
        <v>2</v>
      </c>
      <c r="D39" s="248" t="s">
        <v>29</v>
      </c>
      <c r="E39" s="27">
        <f>+'Ark1'!D1038</f>
        <v>11</v>
      </c>
      <c r="F39" s="27" t="str">
        <f t="shared" si="18"/>
        <v>Nov</v>
      </c>
      <c r="G39" s="27">
        <f>+'Ark1'!Q1038</f>
        <v>0</v>
      </c>
      <c r="H39" s="27">
        <f>+'Ark1'!R1038</f>
        <v>0</v>
      </c>
      <c r="I39" s="28" t="str">
        <f>+IF(H39=0,"",'Ark1'!AG1038)</f>
        <v/>
      </c>
      <c r="J39" s="28" t="str">
        <f>+IF(H39=0,"",'Ark1'!AH1038)</f>
        <v/>
      </c>
      <c r="K39" s="218"/>
      <c r="L39" s="245">
        <f>+IF(I39=0,"",'Ark1'!AI1038)</f>
        <v>0</v>
      </c>
      <c r="M39" s="450"/>
      <c r="N39" s="271" t="str">
        <f>+IF(L39=0,"",'Ark1'!AJ1038)</f>
        <v/>
      </c>
      <c r="O39" s="458"/>
      <c r="P39" s="271" t="str">
        <f>+IF(L39=0,"",'Ark1'!AK1038)</f>
        <v/>
      </c>
      <c r="Q39" s="458"/>
      <c r="R39" s="26" t="str">
        <f>+IF(H39=0,"",'Ark1'!T1038)</f>
        <v/>
      </c>
      <c r="S39" s="28" t="str">
        <f>+IF(H39=0,"",'Ark1'!U1038)</f>
        <v/>
      </c>
      <c r="T39" s="218"/>
      <c r="U39" s="33" t="str">
        <f>+IF(H39=0,"",'Ark1'!W1038)</f>
        <v/>
      </c>
      <c r="V39" s="33" t="str">
        <f>+IF(H39=0,"",'Ark1'!X1038)</f>
        <v/>
      </c>
      <c r="W39" s="33" t="str">
        <f>+IF(H39=0,"",'Ark1'!Y1038)</f>
        <v/>
      </c>
      <c r="X39" s="33" t="str">
        <f>+IF(H39=0,"",'Ark1'!Z1038)</f>
        <v/>
      </c>
      <c r="Y39" s="33" t="str">
        <f>+IF(H39=0,"",'Ark1'!AA1038)</f>
        <v/>
      </c>
      <c r="Z39" s="26" t="str">
        <f>+IF(H39=0,"",'Ark1'!AC1038)</f>
        <v/>
      </c>
      <c r="AA39" s="33" t="str">
        <f>+IF(H39=0,"",'Ark1'!AE1038)</f>
        <v/>
      </c>
      <c r="AB39" s="26" t="str">
        <f t="shared" si="19"/>
        <v/>
      </c>
      <c r="AC39" s="28" t="str">
        <f t="shared" si="20"/>
        <v/>
      </c>
      <c r="AD39" s="218"/>
      <c r="AE39" s="221"/>
      <c r="AG39" s="28"/>
      <c r="AH39" s="26"/>
      <c r="AI39" s="222"/>
      <c r="AJ39" s="27"/>
      <c r="AK39" s="26"/>
      <c r="AL39" s="26"/>
      <c r="AM39" s="33"/>
      <c r="AN39" s="33"/>
      <c r="AO39" s="33"/>
    </row>
    <row r="40" spans="1:70">
      <c r="A40" s="218"/>
      <c r="B40" s="242">
        <f>+'Ark1'!C1039</f>
        <v>2024</v>
      </c>
      <c r="C40" s="27">
        <f>+'Ark1'!L1039</f>
        <v>2</v>
      </c>
      <c r="D40" s="248" t="s">
        <v>29</v>
      </c>
      <c r="E40" s="27">
        <f>+'Ark1'!D1039</f>
        <v>12</v>
      </c>
      <c r="F40" s="27" t="str">
        <f t="shared" si="18"/>
        <v>Des</v>
      </c>
      <c r="G40" s="27">
        <f>+'Ark1'!Q1039</f>
        <v>0</v>
      </c>
      <c r="H40" s="27">
        <f>+'Ark1'!R1039</f>
        <v>0</v>
      </c>
      <c r="I40" s="28" t="str">
        <f>+IF(H40=0,"",'Ark1'!AG1039)</f>
        <v/>
      </c>
      <c r="J40" s="28" t="str">
        <f>+IF(H40=0,"",'Ark1'!AH1039)</f>
        <v/>
      </c>
      <c r="K40" s="218"/>
      <c r="L40" s="245">
        <f>+IF(I40=0,"",'Ark1'!AI1039)</f>
        <v>0</v>
      </c>
      <c r="M40" s="450"/>
      <c r="N40" s="271" t="str">
        <f>+IF(L40=0,"",'Ark1'!AJ1039)</f>
        <v/>
      </c>
      <c r="O40" s="458"/>
      <c r="P40" s="271" t="str">
        <f>+IF(L40=0,"",'Ark1'!AK1039)</f>
        <v/>
      </c>
      <c r="Q40" s="458"/>
      <c r="R40" s="26" t="str">
        <f>+IF(H40=0,"",'Ark1'!T1039)</f>
        <v/>
      </c>
      <c r="S40" s="28" t="str">
        <f>+IF(H40=0,"",'Ark1'!U1039)</f>
        <v/>
      </c>
      <c r="T40" s="218"/>
      <c r="U40" s="33" t="str">
        <f>+IF(H40=0,"",'Ark1'!W1039)</f>
        <v/>
      </c>
      <c r="V40" s="33" t="str">
        <f>+IF(H40=0,"",'Ark1'!X1039)</f>
        <v/>
      </c>
      <c r="W40" s="33" t="str">
        <f>+IF(H40=0,"",'Ark1'!Y1039)</f>
        <v/>
      </c>
      <c r="X40" s="33" t="str">
        <f>+IF(H40=0,"",'Ark1'!Z1039)</f>
        <v/>
      </c>
      <c r="Y40" s="33" t="str">
        <f>+IF(H40=0,"",'Ark1'!AA1039)</f>
        <v/>
      </c>
      <c r="Z40" s="26" t="str">
        <f>+IF(H40=0,"",'Ark1'!AC1039)</f>
        <v/>
      </c>
      <c r="AA40" s="33" t="str">
        <f>+IF(H40=0,"",'Ark1'!AE1039)</f>
        <v/>
      </c>
      <c r="AB40" s="26" t="str">
        <f t="shared" si="19"/>
        <v/>
      </c>
      <c r="AC40" s="28" t="str">
        <f t="shared" si="20"/>
        <v/>
      </c>
      <c r="AD40" s="218"/>
      <c r="AE40" s="221"/>
      <c r="AG40" s="28"/>
      <c r="AH40" s="26"/>
      <c r="AI40" s="222"/>
      <c r="AJ40" s="27"/>
      <c r="AK40" s="26"/>
      <c r="AL40" s="26"/>
      <c r="AM40" s="33"/>
      <c r="AN40" s="33"/>
      <c r="AO40" s="33"/>
    </row>
    <row r="41" spans="1:70" ht="15" customHeight="1">
      <c r="A41" s="218"/>
      <c r="B41" s="218"/>
      <c r="C41" s="218"/>
      <c r="D41" s="218"/>
      <c r="E41" s="218"/>
      <c r="F41" s="218"/>
      <c r="G41" s="218"/>
      <c r="H41" s="218"/>
      <c r="I41" s="219"/>
      <c r="J41" s="219"/>
      <c r="K41" s="218"/>
      <c r="L41" s="237"/>
      <c r="M41" s="450"/>
      <c r="N41" s="235"/>
      <c r="O41" s="458"/>
      <c r="P41" s="235"/>
      <c r="Q41" s="458"/>
      <c r="R41" s="218"/>
      <c r="S41" s="218"/>
      <c r="T41" s="218"/>
      <c r="U41" s="220"/>
      <c r="V41" s="220"/>
      <c r="W41" s="220"/>
      <c r="X41" s="220"/>
      <c r="Y41" s="220"/>
      <c r="Z41" s="218"/>
      <c r="AA41" s="220"/>
      <c r="AB41" s="468"/>
      <c r="AC41" s="219"/>
      <c r="AD41" s="218"/>
      <c r="AE41" s="221"/>
      <c r="AG41" s="28"/>
      <c r="AH41" s="26"/>
      <c r="AI41" s="222"/>
      <c r="AJ41" s="27"/>
      <c r="AN41" s="27"/>
      <c r="BF41" s="234"/>
    </row>
    <row r="42" spans="1:70" ht="15" customHeight="1">
      <c r="A42" s="218"/>
      <c r="B42" s="218"/>
      <c r="C42" s="236" t="s">
        <v>0</v>
      </c>
      <c r="D42" s="218"/>
      <c r="E42" s="278" t="str">
        <f>+D44</f>
        <v>P+</v>
      </c>
      <c r="F42" s="236" t="s">
        <v>559</v>
      </c>
      <c r="G42" s="218"/>
      <c r="H42" s="242">
        <f>+Klasse!F13</f>
        <v>13</v>
      </c>
      <c r="I42" s="219"/>
      <c r="J42" s="219"/>
      <c r="K42" s="218"/>
      <c r="L42" s="237"/>
      <c r="M42" s="450"/>
      <c r="N42" s="235"/>
      <c r="O42" s="458"/>
      <c r="P42" s="235"/>
      <c r="Q42" s="458"/>
      <c r="R42" s="218"/>
      <c r="S42" s="271">
        <f>+Klasse!M13</f>
        <v>20.569230769230764</v>
      </c>
      <c r="T42" s="218"/>
      <c r="U42" s="220"/>
      <c r="V42" s="220"/>
      <c r="W42" s="220"/>
      <c r="X42" s="220"/>
      <c r="Y42" s="220"/>
      <c r="Z42" s="218"/>
      <c r="AA42" s="220"/>
      <c r="AB42" s="222">
        <f>+S42/C44</f>
        <v>6.8564102564102543</v>
      </c>
      <c r="AC42" s="219"/>
      <c r="AD42" s="218"/>
      <c r="AE42" s="221"/>
      <c r="AG42" s="28"/>
      <c r="AH42" s="26"/>
      <c r="AI42" s="222"/>
      <c r="AJ42" s="27"/>
      <c r="AN42" s="27"/>
      <c r="BF42" s="234"/>
    </row>
    <row r="43" spans="1:70" ht="15" customHeight="1">
      <c r="A43" s="218"/>
      <c r="B43" s="218"/>
      <c r="C43" s="218"/>
      <c r="D43" s="218"/>
      <c r="E43" s="218"/>
      <c r="F43" s="218"/>
      <c r="G43" s="218"/>
      <c r="H43" s="218"/>
      <c r="I43" s="219"/>
      <c r="J43" s="219"/>
      <c r="K43" s="218"/>
      <c r="L43" s="237"/>
      <c r="M43" s="450"/>
      <c r="N43" s="235"/>
      <c r="O43" s="458"/>
      <c r="P43" s="235"/>
      <c r="Q43" s="458"/>
      <c r="R43" s="218"/>
      <c r="S43" s="218"/>
      <c r="T43" s="218"/>
      <c r="U43" s="220"/>
      <c r="V43" s="220"/>
      <c r="W43" s="220"/>
      <c r="X43" s="220"/>
      <c r="Y43" s="220"/>
      <c r="Z43" s="218"/>
      <c r="AA43" s="220"/>
      <c r="AB43" s="468"/>
      <c r="AC43" s="220"/>
      <c r="AD43" s="218"/>
      <c r="AE43" s="221"/>
      <c r="AG43" s="28"/>
      <c r="AH43" s="26"/>
      <c r="AI43" s="222"/>
      <c r="AJ43" s="27"/>
      <c r="AN43" s="27"/>
      <c r="BF43" s="234">
        <f>1+BF40</f>
        <v>1</v>
      </c>
      <c r="BG43" s="27">
        <v>20.659867330016564</v>
      </c>
      <c r="BH43" s="27">
        <f t="shared" ref="BH43" si="21">+BG43</f>
        <v>20.659867330016564</v>
      </c>
      <c r="BI43" s="27">
        <f t="shared" ref="BI43" si="22">+BH43</f>
        <v>20.659867330016564</v>
      </c>
      <c r="BJ43" s="27">
        <f t="shared" ref="BJ43" si="23">+BI43</f>
        <v>20.659867330016564</v>
      </c>
      <c r="BK43" s="27">
        <f t="shared" ref="BK43" si="24">+BJ43</f>
        <v>20.659867330016564</v>
      </c>
      <c r="BL43" s="27">
        <f t="shared" ref="BL43" si="25">+BK43</f>
        <v>20.659867330016564</v>
      </c>
      <c r="BM43" s="27">
        <f t="shared" ref="BM43" si="26">+BL43</f>
        <v>20.659867330016564</v>
      </c>
      <c r="BN43" s="27">
        <f t="shared" ref="BN43" si="27">+BM43</f>
        <v>20.659867330016564</v>
      </c>
      <c r="BO43" s="27">
        <f t="shared" ref="BO43" si="28">+BN43</f>
        <v>20.659867330016564</v>
      </c>
      <c r="BP43" s="27">
        <f t="shared" ref="BP43" si="29">+BO43</f>
        <v>20.659867330016564</v>
      </c>
      <c r="BQ43" s="27">
        <f t="shared" ref="BQ43" si="30">+BP43</f>
        <v>20.659867330016564</v>
      </c>
      <c r="BR43" s="27">
        <f t="shared" ref="BR43" si="31">+BQ43</f>
        <v>20.659867330016564</v>
      </c>
    </row>
    <row r="44" spans="1:70">
      <c r="A44" s="218"/>
      <c r="B44" s="242">
        <f>+'Ark1'!C1040</f>
        <v>2024</v>
      </c>
      <c r="C44" s="238">
        <f>+'Ark1'!L1040</f>
        <v>3</v>
      </c>
      <c r="D44" s="238" t="s">
        <v>30</v>
      </c>
      <c r="E44" s="238">
        <f>+'Ark1'!D1040</f>
        <v>1</v>
      </c>
      <c r="F44" s="238" t="str">
        <f t="shared" ref="F44:F55" si="32">+F29</f>
        <v>Jan</v>
      </c>
      <c r="G44" s="238">
        <f>+'Ark1'!Q1040</f>
        <v>0</v>
      </c>
      <c r="H44" s="238">
        <f>+'Ark1'!R1040</f>
        <v>0</v>
      </c>
      <c r="I44" s="239" t="str">
        <f>+IF(H44=0,"",'Ark1'!AG1040)</f>
        <v/>
      </c>
      <c r="J44" s="239" t="str">
        <f>+IF(H44=0,"",'Ark1'!AH1040)</f>
        <v/>
      </c>
      <c r="K44" s="218"/>
      <c r="L44" s="439">
        <f>+IF(I44=0,"",'Ark1'!AI1040)</f>
        <v>0</v>
      </c>
      <c r="M44" s="450"/>
      <c r="N44" s="270" t="str">
        <f>+IF(L44=0,"",'Ark1'!AJ1040)</f>
        <v/>
      </c>
      <c r="O44" s="458"/>
      <c r="P44" s="270" t="str">
        <f>+IF(L44=0,"",'Ark1'!AK1040)</f>
        <v/>
      </c>
      <c r="Q44" s="458"/>
      <c r="R44" s="240" t="str">
        <f>+IF(H44=0,"",'Ark1'!T1040)</f>
        <v/>
      </c>
      <c r="S44" s="31" t="str">
        <f>+IF(H44=0,"",'Ark1'!U1040)</f>
        <v/>
      </c>
      <c r="T44" s="218"/>
      <c r="U44" s="241" t="str">
        <f>+IF(H44=0,"",'Ark1'!W1040)</f>
        <v/>
      </c>
      <c r="V44" s="241" t="str">
        <f>+IF(H44=0,"",'Ark1'!X1040)</f>
        <v/>
      </c>
      <c r="W44" s="241" t="str">
        <f>+IF(H44=0,"",'Ark1'!Y1040)</f>
        <v/>
      </c>
      <c r="X44" s="239" t="str">
        <f>+IF(H44=0,"",'Ark1'!Z1040)</f>
        <v/>
      </c>
      <c r="Y44" s="239" t="str">
        <f>+IF(H44=0,"",'Ark1'!AA1040)</f>
        <v/>
      </c>
      <c r="Z44" s="239" t="str">
        <f>+IF(H44=0,"",'Ark1'!AC1040)</f>
        <v/>
      </c>
      <c r="AA44" s="241" t="str">
        <f>+IF(H44=0,"",'Ark1'!AE1040)</f>
        <v/>
      </c>
      <c r="AB44" s="240" t="str">
        <f t="shared" si="3"/>
        <v/>
      </c>
      <c r="AC44" s="239" t="str">
        <f t="shared" si="4"/>
        <v/>
      </c>
      <c r="AD44" s="218"/>
      <c r="AE44" s="221"/>
      <c r="AG44" s="28"/>
      <c r="AH44" s="26"/>
      <c r="AI44" s="222"/>
      <c r="AJ44" s="27"/>
      <c r="AK44" s="26"/>
      <c r="AL44" s="26"/>
      <c r="AM44" s="33"/>
      <c r="AN44" s="33"/>
      <c r="AO44" s="33"/>
    </row>
    <row r="45" spans="1:70">
      <c r="A45" s="218"/>
      <c r="B45" s="242">
        <f>+'Ark1'!C1041</f>
        <v>2024</v>
      </c>
      <c r="C45" s="238">
        <f>+'Ark1'!L1041</f>
        <v>3</v>
      </c>
      <c r="D45" s="238" t="s">
        <v>30</v>
      </c>
      <c r="E45" s="238">
        <f>+'Ark1'!D1041</f>
        <v>2</v>
      </c>
      <c r="F45" s="238" t="str">
        <f t="shared" si="32"/>
        <v>Feb</v>
      </c>
      <c r="G45" s="238">
        <f>+'Ark1'!Q1041</f>
        <v>1</v>
      </c>
      <c r="H45" s="238">
        <f>+'Ark1'!R1041</f>
        <v>1</v>
      </c>
      <c r="I45" s="239">
        <f>+IF(H45=0,"",'Ark1'!AG1041)</f>
        <v>0.31645569620253161</v>
      </c>
      <c r="J45" s="239">
        <f>+IF(H45=0,"",'Ark1'!AH1041)</f>
        <v>0.16520620322646951</v>
      </c>
      <c r="K45" s="218"/>
      <c r="L45" s="439">
        <f>+IF(I45=0,"",'Ark1'!AI1041)</f>
        <v>1</v>
      </c>
      <c r="M45" s="450"/>
      <c r="N45" s="270">
        <f>+IF(L45=0,"",'Ark1'!AJ1041)</f>
        <v>107.1</v>
      </c>
      <c r="O45" s="458"/>
      <c r="P45" s="270">
        <f>+IF(L45=0,"",'Ark1'!AK1041)</f>
        <v>17.664092136633947</v>
      </c>
      <c r="Q45" s="458"/>
      <c r="R45" s="240">
        <f>+IF(H45=0,"",'Ark1'!T1041)</f>
        <v>4</v>
      </c>
      <c r="S45" s="31">
        <f>+IF(H45=0,"",'Ark1'!U1041)</f>
        <v>21.7</v>
      </c>
      <c r="T45" s="218"/>
      <c r="U45" s="241">
        <f>+IF(H45=0,"",'Ark1'!W1041)</f>
        <v>0</v>
      </c>
      <c r="V45" s="241">
        <f>+IF(H45=0,"",'Ark1'!X1041)</f>
        <v>100</v>
      </c>
      <c r="W45" s="241">
        <f>+IF(H45=0,"",'Ark1'!Y1041)</f>
        <v>0</v>
      </c>
      <c r="X45" s="239">
        <f>+IF(H45=0,"",'Ark1'!Z1041)</f>
        <v>0</v>
      </c>
      <c r="Y45" s="239">
        <f>+IF(H45=0,"",'Ark1'!AA1041)</f>
        <v>0</v>
      </c>
      <c r="Z45" s="239">
        <f>+IF(H45=0,"",'Ark1'!AC1041)</f>
        <v>0</v>
      </c>
      <c r="AA45" s="241">
        <f>+IF(H45=0,"",'Ark1'!AE1041)</f>
        <v>0</v>
      </c>
      <c r="AB45" s="240">
        <f t="shared" ref="AB45:AB55" si="33">+IF(H45=0,"",+S45/C45)</f>
        <v>7.2333333333333334</v>
      </c>
      <c r="AC45" s="239">
        <f t="shared" ref="AC45:AC55" si="34">+IF(H45=0,"",G45/H45)</f>
        <v>1</v>
      </c>
      <c r="AD45" s="218"/>
      <c r="AE45" s="221"/>
      <c r="AG45" s="28"/>
      <c r="AH45" s="26"/>
      <c r="AI45" s="222"/>
      <c r="AJ45" s="27"/>
      <c r="AK45" s="26"/>
      <c r="AL45" s="26"/>
      <c r="AM45" s="33"/>
      <c r="AN45" s="33"/>
      <c r="AO45" s="33"/>
    </row>
    <row r="46" spans="1:70">
      <c r="A46" s="218"/>
      <c r="B46" s="242">
        <f>+'Ark1'!C1042</f>
        <v>2024</v>
      </c>
      <c r="C46" s="238">
        <f>+'Ark1'!L1042</f>
        <v>3</v>
      </c>
      <c r="D46" s="238" t="s">
        <v>30</v>
      </c>
      <c r="E46" s="238">
        <f>+'Ark1'!D1042</f>
        <v>3</v>
      </c>
      <c r="F46" s="238" t="str">
        <f t="shared" si="32"/>
        <v>Mar</v>
      </c>
      <c r="G46" s="238">
        <f>+'Ark1'!Q1042</f>
        <v>3</v>
      </c>
      <c r="H46" s="238">
        <f>+'Ark1'!R1042</f>
        <v>3</v>
      </c>
      <c r="I46" s="239">
        <f>+IF(H46=0,"",'Ark1'!AG1042)</f>
        <v>0.1376778338687471</v>
      </c>
      <c r="J46" s="239">
        <f>+IF(H46=0,"",'Ark1'!AH1042)</f>
        <v>9.35843103869195E-2</v>
      </c>
      <c r="K46" s="218"/>
      <c r="L46" s="439">
        <f>+IF(I46=0,"",'Ark1'!AI1042)</f>
        <v>3</v>
      </c>
      <c r="M46" s="450"/>
      <c r="N46" s="270">
        <f>+IF(L46=0,"",'Ark1'!AJ1042)</f>
        <v>115.8333333333333</v>
      </c>
      <c r="O46" s="458"/>
      <c r="P46" s="270">
        <f>+IF(L46=0,"",'Ark1'!AK1042)</f>
        <v>19.016871682423659</v>
      </c>
      <c r="Q46" s="458"/>
      <c r="R46" s="240">
        <f>+IF(H46=0,"",'Ark1'!T1042)</f>
        <v>5</v>
      </c>
      <c r="S46" s="31">
        <f>+IF(H46=0,"",'Ark1'!U1042)</f>
        <v>29.9</v>
      </c>
      <c r="T46" s="218"/>
      <c r="U46" s="241">
        <f>+IF(H46=0,"",'Ark1'!W1042)</f>
        <v>0</v>
      </c>
      <c r="V46" s="241">
        <f>+IF(H46=0,"",'Ark1'!X1042)</f>
        <v>100</v>
      </c>
      <c r="W46" s="241">
        <f>+IF(H46=0,"",'Ark1'!Y1042)</f>
        <v>66.666666666666686</v>
      </c>
      <c r="X46" s="239">
        <f>+IF(H46=0,"",'Ark1'!Z1042)</f>
        <v>33.333333333333343</v>
      </c>
      <c r="Y46" s="239">
        <f>+IF(H46=0,"",'Ark1'!AA1042)</f>
        <v>5.4135632135098257</v>
      </c>
      <c r="Z46" s="239">
        <f>+IF(H46=0,"",'Ark1'!AC1042)</f>
        <v>0</v>
      </c>
      <c r="AA46" s="241">
        <f>+IF(H46=0,"",'Ark1'!AE1042)</f>
        <v>0</v>
      </c>
      <c r="AB46" s="240">
        <f t="shared" si="33"/>
        <v>9.9666666666666668</v>
      </c>
      <c r="AC46" s="239">
        <f t="shared" si="34"/>
        <v>1</v>
      </c>
      <c r="AD46" s="218"/>
      <c r="AE46" s="221"/>
      <c r="AG46" s="28"/>
      <c r="AH46" s="26"/>
      <c r="AI46" s="222"/>
      <c r="AJ46" s="27"/>
      <c r="AK46" s="26"/>
      <c r="AL46" s="26"/>
      <c r="AM46" s="33"/>
      <c r="AN46" s="33"/>
      <c r="AO46" s="33"/>
    </row>
    <row r="47" spans="1:70">
      <c r="A47" s="218"/>
      <c r="B47" s="242">
        <f>+'Ark1'!C1043</f>
        <v>2024</v>
      </c>
      <c r="C47" s="238">
        <f>+'Ark1'!L1043</f>
        <v>3</v>
      </c>
      <c r="D47" s="238" t="s">
        <v>30</v>
      </c>
      <c r="E47" s="238">
        <f>+'Ark1'!D1043</f>
        <v>4</v>
      </c>
      <c r="F47" s="238" t="str">
        <f t="shared" si="32"/>
        <v>Apr</v>
      </c>
      <c r="G47" s="238">
        <f>+'Ark1'!Q1043</f>
        <v>4</v>
      </c>
      <c r="H47" s="238">
        <f>+'Ark1'!R1043</f>
        <v>4</v>
      </c>
      <c r="I47" s="239">
        <f>+IF(H47=0,"",'Ark1'!AG1043)</f>
        <v>0.97323600973236013</v>
      </c>
      <c r="J47" s="239">
        <f>+IF(H47=0,"",'Ark1'!AH1043)</f>
        <v>0.5233288944754888</v>
      </c>
      <c r="K47" s="218"/>
      <c r="L47" s="439">
        <f>+IF(I47=0,"",'Ark1'!AI1043)</f>
        <v>3</v>
      </c>
      <c r="M47" s="450"/>
      <c r="N47" s="270">
        <f>+IF(L47=0,"",'Ark1'!AJ1043)</f>
        <v>103.23333333333332</v>
      </c>
      <c r="O47" s="458"/>
      <c r="P47" s="270">
        <f>+IF(L47=0,"",'Ark1'!AK1043)</f>
        <v>15.18934669593783</v>
      </c>
      <c r="Q47" s="458"/>
      <c r="R47" s="240">
        <f>+IF(H47=0,"",'Ark1'!T1043)</f>
        <v>4</v>
      </c>
      <c r="S47" s="31">
        <f>+IF(H47=0,"",'Ark1'!U1043)</f>
        <v>21.025000000000006</v>
      </c>
      <c r="T47" s="218"/>
      <c r="U47" s="241">
        <f>+IF(H47=0,"",'Ark1'!W1043)</f>
        <v>0</v>
      </c>
      <c r="V47" s="241">
        <f>+IF(H47=0,"",'Ark1'!X1043)</f>
        <v>75</v>
      </c>
      <c r="W47" s="241">
        <f>+IF(H47=0,"",'Ark1'!Y1043)</f>
        <v>50</v>
      </c>
      <c r="X47" s="239">
        <f>+IF(H47=0,"",'Ark1'!Z1043)</f>
        <v>0</v>
      </c>
      <c r="Y47" s="239">
        <f>+IF(H47=0,"",'Ark1'!AA1043)</f>
        <v>7.8222039733057249</v>
      </c>
      <c r="Z47" s="239">
        <f>+IF(H47=0,"",'Ark1'!AC1043)</f>
        <v>1.8708286933869704</v>
      </c>
      <c r="AA47" s="241">
        <f>+IF(H47=0,"",'Ark1'!AE1043)</f>
        <v>98.571794541365435</v>
      </c>
      <c r="AB47" s="240">
        <f t="shared" si="33"/>
        <v>7.0083333333333355</v>
      </c>
      <c r="AC47" s="239">
        <f t="shared" si="34"/>
        <v>1</v>
      </c>
      <c r="AD47" s="218"/>
      <c r="AE47" s="221"/>
      <c r="AG47" s="28"/>
      <c r="AH47" s="26"/>
      <c r="AI47" s="222"/>
      <c r="AJ47" s="27"/>
      <c r="AK47" s="26"/>
      <c r="AL47" s="26"/>
      <c r="AM47" s="33"/>
      <c r="AN47" s="33"/>
      <c r="AO47" s="33"/>
    </row>
    <row r="48" spans="1:70">
      <c r="A48" s="218"/>
      <c r="B48" s="242">
        <f>+'Ark1'!C1044</f>
        <v>2024</v>
      </c>
      <c r="C48" s="238">
        <f>+'Ark1'!L1044</f>
        <v>3</v>
      </c>
      <c r="D48" s="238" t="s">
        <v>30</v>
      </c>
      <c r="E48" s="238">
        <f>+'Ark1'!D1044</f>
        <v>5</v>
      </c>
      <c r="F48" s="238" t="str">
        <f t="shared" si="32"/>
        <v>Mai</v>
      </c>
      <c r="G48" s="238">
        <f>+'Ark1'!Q1044</f>
        <v>1</v>
      </c>
      <c r="H48" s="238">
        <f>+'Ark1'!R1044</f>
        <v>1</v>
      </c>
      <c r="I48" s="239">
        <f>+IF(H48=0,"",'Ark1'!AG1044)</f>
        <v>0.74074074074074081</v>
      </c>
      <c r="J48" s="239">
        <f>+IF(H48=0,"",'Ark1'!AH1044)</f>
        <v>0.31150955356334326</v>
      </c>
      <c r="K48" s="218"/>
      <c r="L48" s="439">
        <f>+IF(I48=0,"",'Ark1'!AI1044)</f>
        <v>1</v>
      </c>
      <c r="M48" s="450"/>
      <c r="N48" s="270">
        <f>+IF(L48=0,"",'Ark1'!AJ1044)</f>
        <v>107.1</v>
      </c>
      <c r="O48" s="458"/>
      <c r="P48" s="270">
        <f>+IF(L48=0,"",'Ark1'!AK1044)</f>
        <v>14.001031555304325</v>
      </c>
      <c r="Q48" s="458"/>
      <c r="R48" s="240">
        <f>+IF(H48=0,"",'Ark1'!T1044)</f>
        <v>5</v>
      </c>
      <c r="S48" s="31">
        <f>+IF(H48=0,"",'Ark1'!U1044)</f>
        <v>17.2</v>
      </c>
      <c r="T48" s="218"/>
      <c r="U48" s="241">
        <f>+IF(H48=0,"",'Ark1'!W1044)</f>
        <v>0</v>
      </c>
      <c r="V48" s="241">
        <f>+IF(H48=0,"",'Ark1'!X1044)</f>
        <v>100</v>
      </c>
      <c r="W48" s="241">
        <f>+IF(H48=0,"",'Ark1'!Y1044)</f>
        <v>0</v>
      </c>
      <c r="X48" s="239">
        <f>+IF(H48=0,"",'Ark1'!Z1044)</f>
        <v>0</v>
      </c>
      <c r="Y48" s="239">
        <f>+IF(H48=0,"",'Ark1'!AA1044)</f>
        <v>0</v>
      </c>
      <c r="Z48" s="239">
        <f>+IF(H48=0,"",'Ark1'!AC1044)</f>
        <v>0</v>
      </c>
      <c r="AA48" s="241">
        <f>+IF(H48=0,"",'Ark1'!AE1044)</f>
        <v>0</v>
      </c>
      <c r="AB48" s="240">
        <f t="shared" si="33"/>
        <v>5.7333333333333334</v>
      </c>
      <c r="AC48" s="239">
        <f t="shared" si="34"/>
        <v>1</v>
      </c>
      <c r="AD48" s="218"/>
      <c r="AE48" s="221"/>
      <c r="AG48" s="28"/>
      <c r="AH48" s="26"/>
      <c r="AI48" s="222"/>
      <c r="AJ48" s="27"/>
      <c r="AK48" s="26"/>
      <c r="AL48" s="26"/>
      <c r="AM48" s="33"/>
      <c r="AN48" s="33"/>
      <c r="AO48" s="33"/>
    </row>
    <row r="49" spans="1:70">
      <c r="A49" s="218"/>
      <c r="B49" s="242">
        <f>+'Ark1'!C1045</f>
        <v>2024</v>
      </c>
      <c r="C49" s="238">
        <f>+'Ark1'!L1045</f>
        <v>3</v>
      </c>
      <c r="D49" s="238" t="s">
        <v>30</v>
      </c>
      <c r="E49" s="238">
        <f>+'Ark1'!D1045</f>
        <v>6</v>
      </c>
      <c r="F49" s="238" t="str">
        <f t="shared" si="32"/>
        <v>Jun</v>
      </c>
      <c r="G49" s="238">
        <f>+'Ark1'!Q1045</f>
        <v>2</v>
      </c>
      <c r="H49" s="238">
        <f>+'Ark1'!R1045</f>
        <v>2</v>
      </c>
      <c r="I49" s="239">
        <f>+IF(H49=0,"",'Ark1'!AG1045)</f>
        <v>2.2471910112359552</v>
      </c>
      <c r="J49" s="239">
        <f>+IF(H49=0,"",'Ark1'!AH1045)</f>
        <v>0.7631104143867018</v>
      </c>
      <c r="K49" s="218"/>
      <c r="L49" s="439">
        <f>+IF(I49=0,"",'Ark1'!AI1045)</f>
        <v>2</v>
      </c>
      <c r="M49" s="450"/>
      <c r="N49" s="270">
        <f>+IF(L49=0,"",'Ark1'!AJ1045)</f>
        <v>99.1</v>
      </c>
      <c r="O49" s="458"/>
      <c r="P49" s="270">
        <f>+IF(L49=0,"",'Ark1'!AK1045)</f>
        <v>13.257898343086637</v>
      </c>
      <c r="Q49" s="458"/>
      <c r="R49" s="240">
        <f>+IF(H49=0,"",'Ark1'!T1045)</f>
        <v>4.5</v>
      </c>
      <c r="S49" s="31">
        <f>+IF(H49=0,"",'Ark1'!U1045)</f>
        <v>12.9</v>
      </c>
      <c r="T49" s="218"/>
      <c r="U49" s="241">
        <f>+IF(H49=0,"",'Ark1'!W1045)</f>
        <v>0</v>
      </c>
      <c r="V49" s="241">
        <f>+IF(H49=0,"",'Ark1'!X1045)</f>
        <v>0</v>
      </c>
      <c r="W49" s="241">
        <f>+IF(H49=0,"",'Ark1'!Y1045)</f>
        <v>0</v>
      </c>
      <c r="X49" s="239">
        <f>+IF(H49=0,"",'Ark1'!Z1045)</f>
        <v>0</v>
      </c>
      <c r="Y49" s="239">
        <f>+IF(H49=0,"",'Ark1'!AA1045)</f>
        <v>0.80000000000000926</v>
      </c>
      <c r="Z49" s="239">
        <f>+IF(H49=0,"",'Ark1'!AC1045)</f>
        <v>0.5</v>
      </c>
      <c r="AA49" s="241">
        <f>+IF(H49=0,"",'Ark1'!AE1045)</f>
        <v>-99.999999999998522</v>
      </c>
      <c r="AB49" s="240">
        <f t="shared" si="33"/>
        <v>4.3</v>
      </c>
      <c r="AC49" s="239">
        <f t="shared" si="34"/>
        <v>1</v>
      </c>
      <c r="AD49" s="218"/>
      <c r="AE49" s="221"/>
      <c r="AG49" s="28"/>
      <c r="AH49" s="26"/>
      <c r="AI49" s="222"/>
      <c r="AJ49" s="27"/>
      <c r="AK49" s="26"/>
      <c r="AL49" s="26"/>
      <c r="AM49" s="33"/>
      <c r="AN49" s="33"/>
      <c r="AO49" s="33"/>
    </row>
    <row r="50" spans="1:70">
      <c r="A50" s="218"/>
      <c r="B50" s="242">
        <f>+'Ark1'!C1046</f>
        <v>2024</v>
      </c>
      <c r="C50" s="238">
        <f>+'Ark1'!L1046</f>
        <v>3</v>
      </c>
      <c r="D50" s="238" t="s">
        <v>30</v>
      </c>
      <c r="E50" s="238">
        <f>+'Ark1'!D1046</f>
        <v>7</v>
      </c>
      <c r="F50" s="238" t="str">
        <f t="shared" si="32"/>
        <v>Jul</v>
      </c>
      <c r="G50" s="238">
        <f>+'Ark1'!Q1046</f>
        <v>0</v>
      </c>
      <c r="H50" s="238">
        <f>+'Ark1'!R1046</f>
        <v>0</v>
      </c>
      <c r="I50" s="239" t="str">
        <f>+IF(H50=0,"",'Ark1'!AG1046)</f>
        <v/>
      </c>
      <c r="J50" s="239" t="str">
        <f>+IF(H50=0,"",'Ark1'!AH1046)</f>
        <v/>
      </c>
      <c r="K50" s="218"/>
      <c r="L50" s="439">
        <f>+IF(I50=0,"",'Ark1'!AI1046)</f>
        <v>0</v>
      </c>
      <c r="M50" s="450"/>
      <c r="N50" s="270" t="str">
        <f>+IF(L50=0,"",'Ark1'!AJ1046)</f>
        <v/>
      </c>
      <c r="O50" s="458"/>
      <c r="P50" s="270" t="str">
        <f>+IF(L50=0,"",'Ark1'!AK1046)</f>
        <v/>
      </c>
      <c r="Q50" s="458"/>
      <c r="R50" s="240" t="str">
        <f>+IF(H50=0,"",'Ark1'!T1046)</f>
        <v/>
      </c>
      <c r="S50" s="31" t="str">
        <f>+IF(H50=0,"",'Ark1'!U1046)</f>
        <v/>
      </c>
      <c r="T50" s="218"/>
      <c r="U50" s="241" t="str">
        <f>+IF(H50=0,"",'Ark1'!W1046)</f>
        <v/>
      </c>
      <c r="V50" s="241" t="str">
        <f>+IF(H50=0,"",'Ark1'!X1046)</f>
        <v/>
      </c>
      <c r="W50" s="241" t="str">
        <f>+IF(H50=0,"",'Ark1'!Y1046)</f>
        <v/>
      </c>
      <c r="X50" s="239" t="str">
        <f>+IF(H50=0,"",'Ark1'!Z1046)</f>
        <v/>
      </c>
      <c r="Y50" s="239" t="str">
        <f>+IF(H50=0,"",'Ark1'!AA1046)</f>
        <v/>
      </c>
      <c r="Z50" s="239" t="str">
        <f>+IF(H50=0,"",'Ark1'!AC1046)</f>
        <v/>
      </c>
      <c r="AA50" s="241" t="str">
        <f>+IF(H50=0,"",'Ark1'!AE1046)</f>
        <v/>
      </c>
      <c r="AB50" s="240" t="str">
        <f t="shared" si="33"/>
        <v/>
      </c>
      <c r="AC50" s="239" t="str">
        <f t="shared" si="34"/>
        <v/>
      </c>
      <c r="AD50" s="218"/>
      <c r="AE50" s="221"/>
      <c r="AG50" s="28"/>
      <c r="AH50" s="26"/>
      <c r="AI50" s="222"/>
      <c r="AJ50" s="27"/>
      <c r="AK50" s="26"/>
      <c r="AL50" s="26"/>
      <c r="AM50" s="33"/>
      <c r="AN50" s="33"/>
      <c r="AO50" s="33"/>
    </row>
    <row r="51" spans="1:70">
      <c r="A51" s="218"/>
      <c r="B51" s="242">
        <f>+'Ark1'!C1047</f>
        <v>2024</v>
      </c>
      <c r="C51" s="238">
        <f>+'Ark1'!L1047</f>
        <v>3</v>
      </c>
      <c r="D51" s="238" t="s">
        <v>30</v>
      </c>
      <c r="E51" s="238">
        <f>+'Ark1'!D1047</f>
        <v>8</v>
      </c>
      <c r="F51" s="238" t="str">
        <f t="shared" si="32"/>
        <v>Aug</v>
      </c>
      <c r="G51" s="238">
        <f>+'Ark1'!Q1047</f>
        <v>0</v>
      </c>
      <c r="H51" s="238">
        <f>+'Ark1'!R1047</f>
        <v>0</v>
      </c>
      <c r="I51" s="239" t="str">
        <f>+IF(H51=0,"",'Ark1'!AG1047)</f>
        <v/>
      </c>
      <c r="J51" s="239" t="str">
        <f>+IF(H51=0,"",'Ark1'!AH1047)</f>
        <v/>
      </c>
      <c r="K51" s="218"/>
      <c r="L51" s="439">
        <f>+IF(I51=0,"",'Ark1'!AI1047)</f>
        <v>0</v>
      </c>
      <c r="M51" s="450"/>
      <c r="N51" s="270" t="str">
        <f>+IF(L51=0,"",'Ark1'!AJ1047)</f>
        <v/>
      </c>
      <c r="O51" s="458"/>
      <c r="P51" s="270" t="str">
        <f>+IF(L51=0,"",'Ark1'!AK1047)</f>
        <v/>
      </c>
      <c r="Q51" s="458"/>
      <c r="R51" s="240" t="str">
        <f>+IF(H51=0,"",'Ark1'!T1047)</f>
        <v/>
      </c>
      <c r="S51" s="31" t="str">
        <f>+IF(H51=0,"",'Ark1'!U1047)</f>
        <v/>
      </c>
      <c r="T51" s="218"/>
      <c r="U51" s="241" t="str">
        <f>+IF(H51=0,"",'Ark1'!W1047)</f>
        <v/>
      </c>
      <c r="V51" s="241" t="str">
        <f>+IF(H51=0,"",'Ark1'!X1047)</f>
        <v/>
      </c>
      <c r="W51" s="241" t="str">
        <f>+IF(H51=0,"",'Ark1'!Y1047)</f>
        <v/>
      </c>
      <c r="X51" s="239" t="str">
        <f>+IF(H51=0,"",'Ark1'!Z1047)</f>
        <v/>
      </c>
      <c r="Y51" s="239" t="str">
        <f>+IF(H51=0,"",'Ark1'!AA1047)</f>
        <v/>
      </c>
      <c r="Z51" s="239" t="str">
        <f>+IF(H51=0,"",'Ark1'!AC1047)</f>
        <v/>
      </c>
      <c r="AA51" s="241" t="str">
        <f>+IF(H51=0,"",'Ark1'!AE1047)</f>
        <v/>
      </c>
      <c r="AB51" s="240" t="str">
        <f t="shared" si="33"/>
        <v/>
      </c>
      <c r="AC51" s="239" t="str">
        <f t="shared" si="34"/>
        <v/>
      </c>
      <c r="AD51" s="218"/>
      <c r="AE51" s="221"/>
      <c r="AG51" s="28"/>
      <c r="AH51" s="26"/>
      <c r="AI51" s="222"/>
      <c r="AJ51" s="27"/>
      <c r="AK51" s="26"/>
      <c r="AL51" s="26"/>
      <c r="AM51" s="33"/>
      <c r="AN51" s="33"/>
      <c r="AO51" s="33"/>
    </row>
    <row r="52" spans="1:70">
      <c r="A52" s="218"/>
      <c r="B52" s="242">
        <f>+'Ark1'!C1048</f>
        <v>2024</v>
      </c>
      <c r="C52" s="238">
        <f>+'Ark1'!L1048</f>
        <v>3</v>
      </c>
      <c r="D52" s="238" t="s">
        <v>30</v>
      </c>
      <c r="E52" s="238">
        <f>+'Ark1'!D1048</f>
        <v>9</v>
      </c>
      <c r="F52" s="238" t="str">
        <f t="shared" si="32"/>
        <v>Sep</v>
      </c>
      <c r="G52" s="238">
        <f>+'Ark1'!Q1048</f>
        <v>1</v>
      </c>
      <c r="H52" s="238">
        <f>+'Ark1'!R1048</f>
        <v>1</v>
      </c>
      <c r="I52" s="239">
        <f>+IF(H52=0,"",'Ark1'!AG1048)</f>
        <v>0.4385964912280701</v>
      </c>
      <c r="J52" s="239">
        <f>+IF(H52=0,"",'Ark1'!AH1048)</f>
        <v>0.16767949583614672</v>
      </c>
      <c r="K52" s="218"/>
      <c r="L52" s="439">
        <f>+IF(I52=0,"",'Ark1'!AI1048)</f>
        <v>1</v>
      </c>
      <c r="M52" s="450"/>
      <c r="N52" s="270">
        <f>+IF(L52=0,"",'Ark1'!AJ1048)</f>
        <v>99.9</v>
      </c>
      <c r="O52" s="458"/>
      <c r="P52" s="270">
        <f>+IF(L52=0,"",'Ark1'!AK1048)</f>
        <v>14.944789549223811</v>
      </c>
      <c r="Q52" s="458"/>
      <c r="R52" s="240">
        <f>+IF(H52=0,"",'Ark1'!T1048)</f>
        <v>2</v>
      </c>
      <c r="S52" s="31">
        <f>+IF(H52=0,"",'Ark1'!U1048)</f>
        <v>14.9</v>
      </c>
      <c r="T52" s="218"/>
      <c r="U52" s="241">
        <f>+IF(H52=0,"",'Ark1'!W1048)</f>
        <v>0</v>
      </c>
      <c r="V52" s="241">
        <f>+IF(H52=0,"",'Ark1'!X1048)</f>
        <v>0</v>
      </c>
      <c r="W52" s="241">
        <f>+IF(H52=0,"",'Ark1'!Y1048)</f>
        <v>0</v>
      </c>
      <c r="X52" s="239">
        <f>+IF(H52=0,"",'Ark1'!Z1048)</f>
        <v>0</v>
      </c>
      <c r="Y52" s="239">
        <f>+IF(H52=0,"",'Ark1'!AA1048)</f>
        <v>0</v>
      </c>
      <c r="Z52" s="239">
        <f>+IF(H52=0,"",'Ark1'!AC1048)</f>
        <v>0</v>
      </c>
      <c r="AA52" s="241">
        <f>+IF(H52=0,"",'Ark1'!AE1048)</f>
        <v>0</v>
      </c>
      <c r="AB52" s="240">
        <f t="shared" si="33"/>
        <v>4.9666666666666668</v>
      </c>
      <c r="AC52" s="239">
        <f t="shared" si="34"/>
        <v>1</v>
      </c>
      <c r="AD52" s="218"/>
      <c r="AE52" s="221"/>
      <c r="AG52" s="28"/>
      <c r="AH52" s="26"/>
      <c r="AI52" s="222"/>
      <c r="AJ52" s="27"/>
      <c r="AK52" s="26"/>
      <c r="AL52" s="26"/>
      <c r="AM52" s="33"/>
      <c r="AN52" s="33"/>
      <c r="AO52" s="33"/>
    </row>
    <row r="53" spans="1:70">
      <c r="A53" s="218"/>
      <c r="B53" s="242">
        <f>+'Ark1'!C1049</f>
        <v>2024</v>
      </c>
      <c r="C53" s="238">
        <f>+'Ark1'!L1049</f>
        <v>3</v>
      </c>
      <c r="D53" s="238" t="s">
        <v>30</v>
      </c>
      <c r="E53" s="238">
        <f>+'Ark1'!D1049</f>
        <v>10</v>
      </c>
      <c r="F53" s="238" t="str">
        <f t="shared" si="32"/>
        <v>Okt</v>
      </c>
      <c r="G53" s="238">
        <f>+'Ark1'!Q1049</f>
        <v>1</v>
      </c>
      <c r="H53" s="238">
        <f>+'Ark1'!R1049</f>
        <v>1</v>
      </c>
      <c r="I53" s="239">
        <f>+IF(H53=0,"",'Ark1'!AG1049)</f>
        <v>0.18382352941176472</v>
      </c>
      <c r="J53" s="239">
        <f>+IF(H53=0,"",'Ark1'!AH1049)</f>
        <v>6.2365524338145878E-2</v>
      </c>
      <c r="K53" s="218"/>
      <c r="L53" s="439">
        <f>+IF(I53=0,"",'Ark1'!AI1049)</f>
        <v>1</v>
      </c>
      <c r="M53" s="450"/>
      <c r="N53" s="270">
        <f>+IF(L53=0,"",'Ark1'!AJ1049)</f>
        <v>100.9</v>
      </c>
      <c r="O53" s="458"/>
      <c r="P53" s="270">
        <f>+IF(L53=0,"",'Ark1'!AK1049)</f>
        <v>13.628703300655538</v>
      </c>
      <c r="Q53" s="458"/>
      <c r="R53" s="240">
        <f>+IF(H53=0,"",'Ark1'!T1049)</f>
        <v>5</v>
      </c>
      <c r="S53" s="31">
        <f>+IF(H53=0,"",'Ark1'!U1049)</f>
        <v>14</v>
      </c>
      <c r="T53" s="218"/>
      <c r="U53" s="241">
        <f>+IF(H53=0,"",'Ark1'!W1049)</f>
        <v>0</v>
      </c>
      <c r="V53" s="241">
        <f>+IF(H53=0,"",'Ark1'!X1049)</f>
        <v>0</v>
      </c>
      <c r="W53" s="241">
        <f>+IF(H53=0,"",'Ark1'!Y1049)</f>
        <v>0</v>
      </c>
      <c r="X53" s="239">
        <f>+IF(H53=0,"",'Ark1'!Z1049)</f>
        <v>0</v>
      </c>
      <c r="Y53" s="239">
        <f>+IF(H53=0,"",'Ark1'!AA1049)</f>
        <v>0</v>
      </c>
      <c r="Z53" s="239">
        <f>+IF(H53=0,"",'Ark1'!AC1049)</f>
        <v>0</v>
      </c>
      <c r="AA53" s="241">
        <f>+IF(H53=0,"",'Ark1'!AE1049)</f>
        <v>0</v>
      </c>
      <c r="AB53" s="240">
        <f t="shared" si="33"/>
        <v>4.666666666666667</v>
      </c>
      <c r="AC53" s="239">
        <f t="shared" si="34"/>
        <v>1</v>
      </c>
      <c r="AD53" s="218"/>
      <c r="AE53" s="221"/>
      <c r="AG53" s="28"/>
      <c r="AH53" s="26"/>
      <c r="AI53" s="222"/>
      <c r="AJ53" s="27"/>
      <c r="AK53" s="26"/>
      <c r="AL53" s="26"/>
      <c r="AM53" s="33"/>
      <c r="AN53" s="33"/>
      <c r="AO53" s="33"/>
    </row>
    <row r="54" spans="1:70">
      <c r="A54" s="218"/>
      <c r="B54" s="242">
        <f>+'Ark1'!C1050</f>
        <v>2024</v>
      </c>
      <c r="C54" s="238">
        <f>+'Ark1'!L1050</f>
        <v>3</v>
      </c>
      <c r="D54" s="238" t="s">
        <v>30</v>
      </c>
      <c r="E54" s="238">
        <f>+'Ark1'!D1050</f>
        <v>11</v>
      </c>
      <c r="F54" s="238" t="str">
        <f t="shared" si="32"/>
        <v>Nov</v>
      </c>
      <c r="G54" s="238">
        <f>+'Ark1'!Q1050</f>
        <v>0</v>
      </c>
      <c r="H54" s="238">
        <f>+'Ark1'!R1050</f>
        <v>0</v>
      </c>
      <c r="I54" s="239" t="str">
        <f>+IF(H54=0,"",'Ark1'!AG1050)</f>
        <v/>
      </c>
      <c r="J54" s="239" t="str">
        <f>+IF(H54=0,"",'Ark1'!AH1050)</f>
        <v/>
      </c>
      <c r="K54" s="218"/>
      <c r="L54" s="439">
        <f>+IF(I54=0,"",'Ark1'!AI1050)</f>
        <v>0</v>
      </c>
      <c r="M54" s="450"/>
      <c r="N54" s="270" t="str">
        <f>+IF(L54=0,"",'Ark1'!AJ1050)</f>
        <v/>
      </c>
      <c r="O54" s="458"/>
      <c r="P54" s="270" t="str">
        <f>+IF(L54=0,"",'Ark1'!AK1050)</f>
        <v/>
      </c>
      <c r="Q54" s="458"/>
      <c r="R54" s="240" t="str">
        <f>+IF(H54=0,"",'Ark1'!T1050)</f>
        <v/>
      </c>
      <c r="S54" s="31" t="str">
        <f>+IF(H54=0,"",'Ark1'!U1050)</f>
        <v/>
      </c>
      <c r="T54" s="218"/>
      <c r="U54" s="241" t="str">
        <f>+IF(H54=0,"",'Ark1'!W1050)</f>
        <v/>
      </c>
      <c r="V54" s="241" t="str">
        <f>+IF(H54=0,"",'Ark1'!X1050)</f>
        <v/>
      </c>
      <c r="W54" s="241" t="str">
        <f>+IF(H54=0,"",'Ark1'!Y1050)</f>
        <v/>
      </c>
      <c r="X54" s="239" t="str">
        <f>+IF(H54=0,"",'Ark1'!Z1050)</f>
        <v/>
      </c>
      <c r="Y54" s="239" t="str">
        <f>+IF(H54=0,"",'Ark1'!AA1050)</f>
        <v/>
      </c>
      <c r="Z54" s="239" t="str">
        <f>+IF(H54=0,"",'Ark1'!AC1050)</f>
        <v/>
      </c>
      <c r="AA54" s="241" t="str">
        <f>+IF(H54=0,"",'Ark1'!AE1050)</f>
        <v/>
      </c>
      <c r="AB54" s="240" t="str">
        <f t="shared" si="33"/>
        <v/>
      </c>
      <c r="AC54" s="239" t="str">
        <f t="shared" si="34"/>
        <v/>
      </c>
      <c r="AD54" s="218"/>
      <c r="AE54" s="221"/>
      <c r="AG54" s="28"/>
      <c r="AH54" s="26"/>
      <c r="AI54" s="222"/>
      <c r="AJ54" s="27"/>
      <c r="AK54" s="26"/>
      <c r="AL54" s="26"/>
      <c r="AM54" s="33"/>
      <c r="AN54" s="33"/>
      <c r="AO54" s="33"/>
    </row>
    <row r="55" spans="1:70" ht="16.5" customHeight="1">
      <c r="A55" s="218"/>
      <c r="B55" s="242">
        <f>+'Ark1'!C1051</f>
        <v>2024</v>
      </c>
      <c r="C55" s="238">
        <f>+'Ark1'!L1051</f>
        <v>3</v>
      </c>
      <c r="D55" s="238" t="s">
        <v>30</v>
      </c>
      <c r="E55" s="238">
        <f>+'Ark1'!D1051</f>
        <v>12</v>
      </c>
      <c r="F55" s="238" t="str">
        <f t="shared" si="32"/>
        <v>Des</v>
      </c>
      <c r="G55" s="238">
        <f>+'Ark1'!Q1051</f>
        <v>0</v>
      </c>
      <c r="H55" s="238">
        <f>+'Ark1'!R1051</f>
        <v>0</v>
      </c>
      <c r="I55" s="239" t="str">
        <f>+IF(H55=0,"",'Ark1'!AG1051)</f>
        <v/>
      </c>
      <c r="J55" s="239" t="str">
        <f>+IF(H55=0,"",'Ark1'!AH1051)</f>
        <v/>
      </c>
      <c r="K55" s="218"/>
      <c r="L55" s="439">
        <f>+IF(I55=0,"",'Ark1'!AI1051)</f>
        <v>0</v>
      </c>
      <c r="M55" s="450"/>
      <c r="N55" s="270" t="str">
        <f>+IF(L55=0,"",'Ark1'!AJ1051)</f>
        <v/>
      </c>
      <c r="O55" s="458"/>
      <c r="P55" s="270" t="str">
        <f>+IF(L55=0,"",'Ark1'!AK1051)</f>
        <v/>
      </c>
      <c r="Q55" s="458"/>
      <c r="R55" s="240" t="str">
        <f>+IF(H55=0,"",'Ark1'!T1051)</f>
        <v/>
      </c>
      <c r="S55" s="31" t="str">
        <f>+IF(H55=0,"",'Ark1'!U1051)</f>
        <v/>
      </c>
      <c r="T55" s="218"/>
      <c r="U55" s="241" t="str">
        <f>+IF(H55=0,"",'Ark1'!W1051)</f>
        <v/>
      </c>
      <c r="V55" s="241" t="str">
        <f>+IF(H55=0,"",'Ark1'!X1051)</f>
        <v/>
      </c>
      <c r="W55" s="241" t="str">
        <f>+IF(H55=0,"",'Ark1'!Y1051)</f>
        <v/>
      </c>
      <c r="X55" s="239" t="str">
        <f>+IF(H55=0,"",'Ark1'!Z1051)</f>
        <v/>
      </c>
      <c r="Y55" s="239" t="str">
        <f>+IF(H55=0,"",'Ark1'!AA1051)</f>
        <v/>
      </c>
      <c r="Z55" s="239" t="str">
        <f>+IF(H55=0,"",'Ark1'!AC1051)</f>
        <v/>
      </c>
      <c r="AA55" s="241" t="str">
        <f>+IF(H55=0,"",'Ark1'!AE1051)</f>
        <v/>
      </c>
      <c r="AB55" s="240" t="str">
        <f t="shared" si="33"/>
        <v/>
      </c>
      <c r="AC55" s="239" t="str">
        <f t="shared" si="34"/>
        <v/>
      </c>
      <c r="AD55" s="218"/>
      <c r="AE55" s="221"/>
      <c r="AG55" s="28"/>
      <c r="AH55" s="26"/>
      <c r="AI55" s="222"/>
      <c r="AJ55" s="27"/>
      <c r="AK55" s="26"/>
      <c r="AL55" s="26"/>
      <c r="AM55" s="33"/>
      <c r="AN55" s="33"/>
      <c r="AO55" s="33"/>
    </row>
    <row r="56" spans="1:70" ht="15" customHeight="1">
      <c r="A56" s="218"/>
      <c r="B56" s="218"/>
      <c r="C56" s="218"/>
      <c r="D56" s="218"/>
      <c r="E56" s="218"/>
      <c r="F56" s="218"/>
      <c r="G56" s="218"/>
      <c r="H56" s="218"/>
      <c r="I56" s="219"/>
      <c r="J56" s="219"/>
      <c r="K56" s="218"/>
      <c r="L56" s="237"/>
      <c r="M56" s="450"/>
      <c r="N56" s="235"/>
      <c r="O56" s="458"/>
      <c r="P56" s="235"/>
      <c r="Q56" s="458"/>
      <c r="R56" s="218"/>
      <c r="S56" s="218"/>
      <c r="T56" s="218"/>
      <c r="U56" s="220"/>
      <c r="V56" s="220"/>
      <c r="W56" s="220"/>
      <c r="X56" s="220"/>
      <c r="Y56" s="220"/>
      <c r="Z56" s="218"/>
      <c r="AA56" s="220"/>
      <c r="AB56" s="468"/>
      <c r="AC56" s="219"/>
      <c r="AD56" s="218"/>
      <c r="AE56" s="221"/>
      <c r="AG56" s="28"/>
      <c r="AH56" s="26"/>
      <c r="AI56" s="222"/>
      <c r="AJ56" s="27"/>
      <c r="AN56" s="27"/>
      <c r="BF56" s="234"/>
    </row>
    <row r="57" spans="1:70" ht="15" customHeight="1">
      <c r="A57" s="218"/>
      <c r="B57" s="218"/>
      <c r="C57" s="236" t="s">
        <v>0</v>
      </c>
      <c r="D57" s="218"/>
      <c r="E57" s="278" t="str">
        <f>+D59</f>
        <v>O-</v>
      </c>
      <c r="F57" s="236" t="s">
        <v>559</v>
      </c>
      <c r="G57" s="218"/>
      <c r="H57" s="242">
        <f>SUM(H59:H70)</f>
        <v>82</v>
      </c>
      <c r="I57" s="219"/>
      <c r="J57" s="219"/>
      <c r="K57" s="218"/>
      <c r="L57" s="237"/>
      <c r="M57" s="450"/>
      <c r="N57" s="235"/>
      <c r="O57" s="458"/>
      <c r="P57" s="235"/>
      <c r="Q57" s="458"/>
      <c r="R57" s="218"/>
      <c r="S57" s="271">
        <f>+Klasse!M14</f>
        <v>20.987804878048781</v>
      </c>
      <c r="T57" s="218"/>
      <c r="U57" s="220"/>
      <c r="V57" s="220"/>
      <c r="W57" s="220"/>
      <c r="X57" s="220"/>
      <c r="Y57" s="220"/>
      <c r="Z57" s="218"/>
      <c r="AA57" s="220"/>
      <c r="AB57" s="222">
        <f>+S57/C59</f>
        <v>5.2469512195121952</v>
      </c>
      <c r="AC57" s="219"/>
      <c r="AD57" s="218"/>
      <c r="AE57" s="221"/>
      <c r="AG57" s="28"/>
      <c r="AH57" s="26"/>
      <c r="AI57" s="222"/>
      <c r="AJ57" s="27"/>
      <c r="AN57" s="27"/>
      <c r="BF57" s="234"/>
    </row>
    <row r="58" spans="1:70" ht="15" customHeight="1">
      <c r="A58" s="218"/>
      <c r="B58" s="218"/>
      <c r="C58" s="218"/>
      <c r="D58" s="218"/>
      <c r="E58" s="218"/>
      <c r="F58" s="218"/>
      <c r="G58" s="218"/>
      <c r="H58" s="218"/>
      <c r="I58" s="219"/>
      <c r="J58" s="219"/>
      <c r="K58" s="218"/>
      <c r="L58" s="237"/>
      <c r="M58" s="450"/>
      <c r="N58" s="235"/>
      <c r="O58" s="458"/>
      <c r="P58" s="235"/>
      <c r="Q58" s="458"/>
      <c r="R58" s="218"/>
      <c r="S58" s="218"/>
      <c r="T58" s="218"/>
      <c r="U58" s="220"/>
      <c r="V58" s="220"/>
      <c r="W58" s="220"/>
      <c r="X58" s="220"/>
      <c r="Y58" s="220"/>
      <c r="Z58" s="218"/>
      <c r="AA58" s="220"/>
      <c r="AB58" s="468"/>
      <c r="AC58" s="220"/>
      <c r="AD58" s="218"/>
      <c r="AE58" s="221"/>
      <c r="AG58" s="28"/>
      <c r="AH58" s="26"/>
      <c r="AI58" s="222"/>
      <c r="AJ58" s="27"/>
      <c r="AN58" s="27"/>
      <c r="BF58" s="234">
        <f>1+BF55</f>
        <v>1</v>
      </c>
      <c r="BG58" s="27">
        <v>20.659867330016564</v>
      </c>
      <c r="BH58" s="27">
        <f t="shared" ref="BH58" si="35">+BG58</f>
        <v>20.659867330016564</v>
      </c>
      <c r="BI58" s="27">
        <f t="shared" ref="BI58" si="36">+BH58</f>
        <v>20.659867330016564</v>
      </c>
      <c r="BJ58" s="27">
        <f t="shared" ref="BJ58" si="37">+BI58</f>
        <v>20.659867330016564</v>
      </c>
      <c r="BK58" s="27">
        <f t="shared" ref="BK58" si="38">+BJ58</f>
        <v>20.659867330016564</v>
      </c>
      <c r="BL58" s="27">
        <f t="shared" ref="BL58" si="39">+BK58</f>
        <v>20.659867330016564</v>
      </c>
      <c r="BM58" s="27">
        <f t="shared" ref="BM58" si="40">+BL58</f>
        <v>20.659867330016564</v>
      </c>
      <c r="BN58" s="27">
        <f t="shared" ref="BN58" si="41">+BM58</f>
        <v>20.659867330016564</v>
      </c>
      <c r="BO58" s="27">
        <f t="shared" ref="BO58" si="42">+BN58</f>
        <v>20.659867330016564</v>
      </c>
      <c r="BP58" s="27">
        <f t="shared" ref="BP58" si="43">+BO58</f>
        <v>20.659867330016564</v>
      </c>
      <c r="BQ58" s="27">
        <f t="shared" ref="BQ58" si="44">+BP58</f>
        <v>20.659867330016564</v>
      </c>
      <c r="BR58" s="27">
        <f t="shared" ref="BR58" si="45">+BQ58</f>
        <v>20.659867330016564</v>
      </c>
    </row>
    <row r="59" spans="1:70" ht="16.5" customHeight="1">
      <c r="A59" s="218"/>
      <c r="B59" s="242">
        <f>+'Ark1'!C1052</f>
        <v>2024</v>
      </c>
      <c r="C59" s="27">
        <f>+'Ark1'!L1052</f>
        <v>4</v>
      </c>
      <c r="D59" s="248" t="s">
        <v>31</v>
      </c>
      <c r="E59" s="27">
        <f>+'Ark1'!D1052</f>
        <v>1</v>
      </c>
      <c r="F59" s="27" t="str">
        <f t="shared" ref="F59:F70" si="46">+F44</f>
        <v>Jan</v>
      </c>
      <c r="G59" s="27">
        <f>+'Ark1'!Q1052</f>
        <v>2</v>
      </c>
      <c r="H59" s="27">
        <f>+'Ark1'!R1052</f>
        <v>2</v>
      </c>
      <c r="I59" s="28">
        <f>+IF(H59=0,"",'Ark1'!AG1052)</f>
        <v>0.69930069930069916</v>
      </c>
      <c r="J59" s="28">
        <f>+IF(H59=0,"",'Ark1'!AH1052)</f>
        <v>0.35326431438833716</v>
      </c>
      <c r="K59" s="218"/>
      <c r="L59" s="245">
        <f>+IF(I59=0,"",'Ark1'!AI1052)</f>
        <v>2</v>
      </c>
      <c r="M59" s="450"/>
      <c r="N59" s="271">
        <f>+IF(L59=0,"",'Ark1'!AJ1052)</f>
        <v>109.75</v>
      </c>
      <c r="O59" s="458"/>
      <c r="P59" s="271">
        <f>+IF(L59=0,"",'Ark1'!AK1052)</f>
        <v>15.388575872783264</v>
      </c>
      <c r="Q59" s="458"/>
      <c r="R59" s="26">
        <f>+IF(H59=0,"",'Ark1'!T1052)</f>
        <v>4</v>
      </c>
      <c r="S59" s="31">
        <f>+IF(H59=0,"",'Ark1'!U1052)</f>
        <v>20.9</v>
      </c>
      <c r="T59" s="218"/>
      <c r="U59" s="33">
        <f>+IF(H59=0,"",'Ark1'!W1052)</f>
        <v>0</v>
      </c>
      <c r="V59" s="33">
        <f>+IF(H59=0,"",'Ark1'!X1052)</f>
        <v>50</v>
      </c>
      <c r="W59" s="33">
        <f>+IF(H59=0,"",'Ark1'!Y1052)</f>
        <v>50</v>
      </c>
      <c r="X59" s="33">
        <f>+IF(H59=0,"",'Ark1'!Z1052)</f>
        <v>0</v>
      </c>
      <c r="Y59" s="33">
        <f>+IF(H59=0,"",'Ark1'!AA1052)</f>
        <v>5.6000000000000068</v>
      </c>
      <c r="Z59" s="26">
        <f>+IF(H59=0,"",'Ark1'!AC1052)</f>
        <v>0</v>
      </c>
      <c r="AA59" s="33">
        <f>+IF(H59=0,"",'Ark1'!AE1052)</f>
        <v>0</v>
      </c>
      <c r="AB59" s="26">
        <f t="shared" si="3"/>
        <v>5.2249999999999996</v>
      </c>
      <c r="AC59" s="28">
        <f t="shared" si="4"/>
        <v>1</v>
      </c>
      <c r="AD59" s="218"/>
      <c r="AE59" s="221"/>
      <c r="AG59" s="28"/>
      <c r="AH59" s="26"/>
      <c r="AI59" s="222"/>
      <c r="AJ59" s="27"/>
      <c r="AK59" s="26"/>
      <c r="AL59" s="26"/>
      <c r="AM59" s="33"/>
      <c r="AN59" s="33"/>
      <c r="AO59" s="33"/>
    </row>
    <row r="60" spans="1:70">
      <c r="A60" s="218"/>
      <c r="B60" s="242">
        <f>+'Ark1'!C1053</f>
        <v>2024</v>
      </c>
      <c r="C60" s="27">
        <f>+'Ark1'!L1053</f>
        <v>4</v>
      </c>
      <c r="D60" s="248" t="s">
        <v>31</v>
      </c>
      <c r="E60" s="27">
        <f>+'Ark1'!D1053</f>
        <v>2</v>
      </c>
      <c r="F60" s="27" t="str">
        <f t="shared" si="46"/>
        <v>Feb</v>
      </c>
      <c r="G60" s="27">
        <f>+'Ark1'!Q1053</f>
        <v>7</v>
      </c>
      <c r="H60" s="27">
        <f>+'Ark1'!R1053</f>
        <v>8</v>
      </c>
      <c r="I60" s="28">
        <f>+IF(H60=0,"",'Ark1'!AG1053)</f>
        <v>2.5316455696202529</v>
      </c>
      <c r="J60" s="28">
        <f>+IF(H60=0,"",'Ark1'!AH1053)</f>
        <v>1.5439547472040565</v>
      </c>
      <c r="K60" s="218"/>
      <c r="L60" s="245">
        <f>+IF(I60=0,"",'Ark1'!AI1053)</f>
        <v>7</v>
      </c>
      <c r="M60" s="450"/>
      <c r="N60" s="271">
        <f>+IF(L60=0,"",'Ark1'!AJ1053)</f>
        <v>113.52857142857148</v>
      </c>
      <c r="O60" s="458"/>
      <c r="P60" s="271">
        <f>+IF(L60=0,"",'Ark1'!AK1053)</f>
        <v>17.812597858192284</v>
      </c>
      <c r="Q60" s="458"/>
      <c r="R60" s="26">
        <f>+IF(H60=0,"",'Ark1'!T1053)</f>
        <v>4.125</v>
      </c>
      <c r="S60" s="31">
        <f>+IF(H60=0,"",'Ark1'!U1053)</f>
        <v>25.35</v>
      </c>
      <c r="T60" s="218"/>
      <c r="U60" s="33">
        <f>+IF(H60=0,"",'Ark1'!W1053)</f>
        <v>0</v>
      </c>
      <c r="V60" s="33">
        <f>+IF(H60=0,"",'Ark1'!X1053)</f>
        <v>100</v>
      </c>
      <c r="W60" s="33">
        <f>+IF(H60=0,"",'Ark1'!Y1053)</f>
        <v>62.5</v>
      </c>
      <c r="X60" s="33">
        <f>+IF(H60=0,"",'Ark1'!Z1053)</f>
        <v>0</v>
      </c>
      <c r="Y60" s="33">
        <f>+IF(H60=0,"",'Ark1'!AA1053)</f>
        <v>4.6216880033165282</v>
      </c>
      <c r="Z60" s="26">
        <f>+IF(H60=0,"",'Ark1'!AC1053)</f>
        <v>1.0532687216470451</v>
      </c>
      <c r="AA60" s="33">
        <f>+IF(H60=0,"",'Ark1'!AE1053)</f>
        <v>32.226558347610059</v>
      </c>
      <c r="AB60" s="26">
        <f t="shared" ref="AB60:AB70" si="47">+IF(H60=0,"",+S60/C60)</f>
        <v>6.3375000000000004</v>
      </c>
      <c r="AC60" s="28">
        <f t="shared" ref="AC60:AC70" si="48">+IF(H60=0,"",G60/H60)</f>
        <v>0.875</v>
      </c>
      <c r="AD60" s="218"/>
      <c r="AE60" s="27"/>
      <c r="AG60" s="28"/>
      <c r="AH60" s="26"/>
      <c r="AI60" s="27"/>
      <c r="AJ60" s="27"/>
      <c r="AK60" s="26"/>
      <c r="AL60" s="26"/>
      <c r="AM60" s="33"/>
      <c r="AN60" s="33"/>
      <c r="AO60" s="33"/>
    </row>
    <row r="61" spans="1:70" ht="17.25" customHeight="1">
      <c r="A61" s="218"/>
      <c r="B61" s="242">
        <f>+'Ark1'!C1054</f>
        <v>2024</v>
      </c>
      <c r="C61" s="27">
        <f>+'Ark1'!L1054</f>
        <v>4</v>
      </c>
      <c r="D61" s="248" t="s">
        <v>31</v>
      </c>
      <c r="E61" s="27">
        <f>+'Ark1'!D1054</f>
        <v>3</v>
      </c>
      <c r="F61" s="27" t="str">
        <f t="shared" si="46"/>
        <v>Mar</v>
      </c>
      <c r="G61" s="27">
        <f>+'Ark1'!Q1054</f>
        <v>22</v>
      </c>
      <c r="H61" s="27">
        <f>+'Ark1'!R1054</f>
        <v>22</v>
      </c>
      <c r="I61" s="28">
        <f>+IF(H61=0,"",'Ark1'!AG1054)</f>
        <v>1.0096374483708124</v>
      </c>
      <c r="J61" s="28">
        <f>+IF(H61=0,"",'Ark1'!AH1054)</f>
        <v>0.57694675188368405</v>
      </c>
      <c r="K61" s="218"/>
      <c r="L61" s="245">
        <f>+IF(I61=0,"",'Ark1'!AI1054)</f>
        <v>15</v>
      </c>
      <c r="M61" s="450"/>
      <c r="N61" s="271">
        <f>+IF(L61=0,"",'Ark1'!AJ1054)</f>
        <v>114.3866666666667</v>
      </c>
      <c r="O61" s="458"/>
      <c r="P61" s="271">
        <f>+IF(L61=0,"",'Ark1'!AK1054)</f>
        <v>16.91972071519287</v>
      </c>
      <c r="Q61" s="458"/>
      <c r="R61" s="26">
        <f>+IF(H61=0,"",'Ark1'!T1054)</f>
        <v>4.5454545454545459</v>
      </c>
      <c r="S61" s="31">
        <f>+IF(H61=0,"",'Ark1'!U1054)</f>
        <v>25.13636363636364</v>
      </c>
      <c r="T61" s="218"/>
      <c r="U61" s="33">
        <f>+IF(H61=0,"",'Ark1'!W1054)</f>
        <v>0</v>
      </c>
      <c r="V61" s="33">
        <f>+IF(H61=0,"",'Ark1'!X1054)</f>
        <v>90.909090909090892</v>
      </c>
      <c r="W61" s="33">
        <f>+IF(H61=0,"",'Ark1'!Y1054)</f>
        <v>72.727272727272734</v>
      </c>
      <c r="X61" s="33">
        <f>+IF(H61=0,"",'Ark1'!Z1054)</f>
        <v>4.5454545454545459</v>
      </c>
      <c r="Y61" s="33">
        <f>+IF(H61=0,"",'Ark1'!AA1054)</f>
        <v>5.3581327696184866</v>
      </c>
      <c r="Z61" s="26">
        <f>+IF(H61=0,"",'Ark1'!AC1054)</f>
        <v>1.3391745329687461</v>
      </c>
      <c r="AA61" s="33">
        <f>+IF(H61=0,"",'Ark1'!AE1054)</f>
        <v>18.410967768580928</v>
      </c>
      <c r="AB61" s="26">
        <f t="shared" si="47"/>
        <v>6.2840909090909101</v>
      </c>
      <c r="AC61" s="28">
        <f t="shared" si="48"/>
        <v>1</v>
      </c>
      <c r="AD61" s="218"/>
      <c r="AE61" s="242"/>
      <c r="AG61" s="28"/>
      <c r="AH61" s="26"/>
      <c r="AI61" s="222"/>
      <c r="AJ61" s="27"/>
      <c r="AK61" s="26"/>
      <c r="AL61" s="26"/>
      <c r="AM61" s="33"/>
      <c r="AN61" s="33"/>
      <c r="AO61" s="33"/>
    </row>
    <row r="62" spans="1:70">
      <c r="A62" s="218"/>
      <c r="B62" s="242">
        <f>+'Ark1'!C1055</f>
        <v>2024</v>
      </c>
      <c r="C62" s="27">
        <f>+'Ark1'!L1055</f>
        <v>4</v>
      </c>
      <c r="D62" s="248" t="s">
        <v>31</v>
      </c>
      <c r="E62" s="27">
        <f>+'Ark1'!D1055</f>
        <v>4</v>
      </c>
      <c r="F62" s="27" t="str">
        <f t="shared" si="46"/>
        <v>Apr</v>
      </c>
      <c r="G62" s="27">
        <f>+'Ark1'!Q1055</f>
        <v>12</v>
      </c>
      <c r="H62" s="27">
        <f>+'Ark1'!R1055</f>
        <v>14</v>
      </c>
      <c r="I62" s="28">
        <f>+IF(H62=0,"",'Ark1'!AG1055)</f>
        <v>3.4063260340632606</v>
      </c>
      <c r="J62" s="28">
        <f>+IF(H62=0,"",'Ark1'!AH1055)</f>
        <v>1.7386217968662501</v>
      </c>
      <c r="K62" s="218"/>
      <c r="L62" s="245">
        <f>+IF(I62=0,"",'Ark1'!AI1055)</f>
        <v>7</v>
      </c>
      <c r="M62" s="450"/>
      <c r="N62" s="271">
        <f>+IF(L62=0,"",'Ark1'!AJ1055)</f>
        <v>108.78571428571431</v>
      </c>
      <c r="O62" s="458"/>
      <c r="P62" s="271">
        <f>+IF(L62=0,"",'Ark1'!AK1055)</f>
        <v>15.534338725760135</v>
      </c>
      <c r="Q62" s="458"/>
      <c r="R62" s="26">
        <f>+IF(H62=0,"",'Ark1'!T1055)</f>
        <v>4.7142857142857153</v>
      </c>
      <c r="S62" s="31">
        <f>+IF(H62=0,"",'Ark1'!U1055)</f>
        <v>19.957142857142859</v>
      </c>
      <c r="T62" s="218"/>
      <c r="U62" s="33">
        <f>+IF(H62=0,"",'Ark1'!W1055)</f>
        <v>0</v>
      </c>
      <c r="V62" s="33">
        <f>+IF(H62=0,"",'Ark1'!X1055)</f>
        <v>71.428571428571445</v>
      </c>
      <c r="W62" s="33">
        <f>+IF(H62=0,"",'Ark1'!Y1055)</f>
        <v>28.571428571428577</v>
      </c>
      <c r="X62" s="33">
        <f>+IF(H62=0,"",'Ark1'!Z1055)</f>
        <v>0</v>
      </c>
      <c r="Y62" s="33">
        <f>+IF(H62=0,"",'Ark1'!AA1055)</f>
        <v>6.7514775404789615</v>
      </c>
      <c r="Z62" s="26">
        <f>+IF(H62=0,"",'Ark1'!AC1055)</f>
        <v>0.8806305718527101</v>
      </c>
      <c r="AA62" s="33">
        <f>+IF(H62=0,"",'Ark1'!AE1055)</f>
        <v>69.113512981511022</v>
      </c>
      <c r="AB62" s="26">
        <f t="shared" si="47"/>
        <v>4.9892857142857148</v>
      </c>
      <c r="AC62" s="28">
        <f t="shared" si="48"/>
        <v>0.8571428571428571</v>
      </c>
      <c r="AD62" s="218"/>
      <c r="AE62" s="242"/>
      <c r="AG62" s="28"/>
      <c r="AH62" s="26"/>
      <c r="AI62" s="27"/>
      <c r="AJ62" s="27"/>
      <c r="AK62" s="26"/>
      <c r="AL62" s="26"/>
      <c r="AM62" s="33"/>
      <c r="AN62" s="33"/>
      <c r="AO62" s="33"/>
    </row>
    <row r="63" spans="1:70">
      <c r="A63" s="218"/>
      <c r="B63" s="242">
        <f>+'Ark1'!C1056</f>
        <v>2024</v>
      </c>
      <c r="C63" s="27">
        <f>+'Ark1'!L1056</f>
        <v>4</v>
      </c>
      <c r="D63" s="248" t="s">
        <v>31</v>
      </c>
      <c r="E63" s="27">
        <f>+'Ark1'!D1056</f>
        <v>5</v>
      </c>
      <c r="F63" s="27" t="str">
        <f t="shared" si="46"/>
        <v>Mai</v>
      </c>
      <c r="G63" s="27">
        <f>+'Ark1'!Q1056</f>
        <v>5</v>
      </c>
      <c r="H63" s="27">
        <f>+'Ark1'!R1056</f>
        <v>6</v>
      </c>
      <c r="I63" s="28">
        <f>+IF(H63=0,"",'Ark1'!AG1056)</f>
        <v>4.4444444444444446</v>
      </c>
      <c r="J63" s="28">
        <f>+IF(H63=0,"",'Ark1'!AH1056)</f>
        <v>2.044734220773341</v>
      </c>
      <c r="K63" s="218"/>
      <c r="L63" s="245">
        <f>+IF(I63=0,"",'Ark1'!AI1056)</f>
        <v>6</v>
      </c>
      <c r="M63" s="450"/>
      <c r="N63" s="271">
        <f>+IF(L63=0,"",'Ark1'!AJ1056)</f>
        <v>104.85</v>
      </c>
      <c r="O63" s="458"/>
      <c r="P63" s="271">
        <f>+IF(L63=0,"",'Ark1'!AK1056)</f>
        <v>15.866162576316112</v>
      </c>
      <c r="Q63" s="458"/>
      <c r="R63" s="26">
        <f>+IF(H63=0,"",'Ark1'!T1056)</f>
        <v>4.6666666666666679</v>
      </c>
      <c r="S63" s="31">
        <f>+IF(H63=0,"",'Ark1'!U1056)</f>
        <v>18.816666666666663</v>
      </c>
      <c r="T63" s="218"/>
      <c r="U63" s="33">
        <f>+IF(H63=0,"",'Ark1'!W1056)</f>
        <v>0</v>
      </c>
      <c r="V63" s="33">
        <f>+IF(H63=0,"",'Ark1'!X1056)</f>
        <v>50</v>
      </c>
      <c r="W63" s="33">
        <f>+IF(H63=0,"",'Ark1'!Y1056)</f>
        <v>16.666666666666671</v>
      </c>
      <c r="X63" s="33">
        <f>+IF(H63=0,"",'Ark1'!Z1056)</f>
        <v>0</v>
      </c>
      <c r="Y63" s="33">
        <f>+IF(H63=0,"",'Ark1'!AA1056)</f>
        <v>5.8353567919098897</v>
      </c>
      <c r="Z63" s="26">
        <f>+IF(H63=0,"",'Ark1'!AC1056)</f>
        <v>0.9428090415820618</v>
      </c>
      <c r="AA63" s="33">
        <f>+IF(H63=0,"",'Ark1'!AE1056)</f>
        <v>37.059743152758656</v>
      </c>
      <c r="AB63" s="26">
        <f t="shared" si="47"/>
        <v>4.7041666666666657</v>
      </c>
      <c r="AC63" s="28">
        <f t="shared" si="48"/>
        <v>0.83333333333333337</v>
      </c>
      <c r="AD63" s="218"/>
      <c r="AE63" s="243"/>
      <c r="AG63" s="28"/>
      <c r="AH63" s="26"/>
      <c r="AI63" s="27"/>
      <c r="AJ63" s="27"/>
      <c r="AK63" s="26"/>
      <c r="AL63" s="26"/>
      <c r="AM63" s="33"/>
      <c r="AN63" s="33"/>
      <c r="AO63" s="33"/>
    </row>
    <row r="64" spans="1:70" ht="16.5" customHeight="1">
      <c r="A64" s="218"/>
      <c r="B64" s="242">
        <f>+'Ark1'!C1057</f>
        <v>2024</v>
      </c>
      <c r="C64" s="27">
        <f>+'Ark1'!L1057</f>
        <v>4</v>
      </c>
      <c r="D64" s="248" t="s">
        <v>31</v>
      </c>
      <c r="E64" s="27">
        <f>+'Ark1'!D1057</f>
        <v>6</v>
      </c>
      <c r="F64" s="27" t="str">
        <f t="shared" si="46"/>
        <v>Jun</v>
      </c>
      <c r="G64" s="27">
        <f>+'Ark1'!Q1057</f>
        <v>3</v>
      </c>
      <c r="H64" s="27">
        <f>+'Ark1'!R1057</f>
        <v>4</v>
      </c>
      <c r="I64" s="28">
        <f>+IF(H64=0,"",'Ark1'!AG1057)</f>
        <v>4.4943820224719104</v>
      </c>
      <c r="J64" s="28">
        <f>+IF(H64=0,"",'Ark1'!AH1057)</f>
        <v>2.7744091809873099</v>
      </c>
      <c r="K64" s="218"/>
      <c r="L64" s="245">
        <f>+IF(I64=0,"",'Ark1'!AI1057)</f>
        <v>4</v>
      </c>
      <c r="M64" s="450"/>
      <c r="N64" s="271">
        <f>+IF(L64=0,"",'Ark1'!AJ1057)</f>
        <v>118.075</v>
      </c>
      <c r="O64" s="458"/>
      <c r="P64" s="271">
        <f>+IF(L64=0,"",'Ark1'!AK1057)</f>
        <v>14.139012059639988</v>
      </c>
      <c r="Q64" s="458"/>
      <c r="R64" s="26">
        <f>+IF(H64=0,"",'Ark1'!T1057)</f>
        <v>5</v>
      </c>
      <c r="S64" s="31">
        <f>+IF(H64=0,"",'Ark1'!U1057)</f>
        <v>23.45</v>
      </c>
      <c r="T64" s="218"/>
      <c r="U64" s="33">
        <f>+IF(H64=0,"",'Ark1'!W1057)</f>
        <v>0</v>
      </c>
      <c r="V64" s="33">
        <f>+IF(H64=0,"",'Ark1'!X1057)</f>
        <v>75</v>
      </c>
      <c r="W64" s="33">
        <f>+IF(H64=0,"",'Ark1'!Y1057)</f>
        <v>50</v>
      </c>
      <c r="X64" s="33">
        <f>+IF(H64=0,"",'Ark1'!Z1057)</f>
        <v>0</v>
      </c>
      <c r="Y64" s="33">
        <f>+IF(H64=0,"",'Ark1'!AA1057)</f>
        <v>7.6238113827664948</v>
      </c>
      <c r="Z64" s="26">
        <f>+IF(H64=0,"",'Ark1'!AC1057)</f>
        <v>1</v>
      </c>
      <c r="AA64" s="33">
        <f>+IF(H64=0,"",'Ark1'!AE1057)</f>
        <v>23.610237840732193</v>
      </c>
      <c r="AB64" s="26">
        <f t="shared" si="47"/>
        <v>5.8624999999999998</v>
      </c>
      <c r="AC64" s="28">
        <f t="shared" si="48"/>
        <v>0.75</v>
      </c>
      <c r="AD64" s="218"/>
      <c r="AE64" s="242"/>
      <c r="AG64" s="28"/>
      <c r="AH64" s="26"/>
      <c r="AI64" s="27"/>
      <c r="AJ64" s="27"/>
      <c r="AK64" s="244"/>
      <c r="AL64" s="244"/>
      <c r="AM64" s="33"/>
      <c r="AN64" s="33"/>
      <c r="AO64" s="33"/>
    </row>
    <row r="65" spans="1:70">
      <c r="A65" s="218"/>
      <c r="B65" s="242">
        <f>+'Ark1'!C1058</f>
        <v>2024</v>
      </c>
      <c r="C65" s="27">
        <f>+'Ark1'!L1058</f>
        <v>4</v>
      </c>
      <c r="D65" s="248" t="s">
        <v>31</v>
      </c>
      <c r="E65" s="27">
        <f>+'Ark1'!D1058</f>
        <v>7</v>
      </c>
      <c r="F65" s="27" t="str">
        <f t="shared" si="46"/>
        <v>Jul</v>
      </c>
      <c r="G65" s="27">
        <f>+'Ark1'!Q1058</f>
        <v>0</v>
      </c>
      <c r="H65" s="27">
        <f>+'Ark1'!R1058</f>
        <v>0</v>
      </c>
      <c r="I65" s="28" t="str">
        <f>+IF(H65=0,"",'Ark1'!AG1058)</f>
        <v/>
      </c>
      <c r="J65" s="28" t="str">
        <f>+IF(H65=0,"",'Ark1'!AH1058)</f>
        <v/>
      </c>
      <c r="K65" s="218"/>
      <c r="L65" s="245">
        <f>+IF(I65=0,"",'Ark1'!AI1058)</f>
        <v>0</v>
      </c>
      <c r="M65" s="450"/>
      <c r="N65" s="271" t="str">
        <f>+IF(L65=0,"",'Ark1'!AJ1058)</f>
        <v/>
      </c>
      <c r="O65" s="458"/>
      <c r="P65" s="271" t="str">
        <f>+IF(L65=0,"",'Ark1'!AK1058)</f>
        <v/>
      </c>
      <c r="Q65" s="458"/>
      <c r="R65" s="26" t="str">
        <f>+IF(H65=0,"",'Ark1'!T1058)</f>
        <v/>
      </c>
      <c r="S65" s="31" t="str">
        <f>+IF(H65=0,"",'Ark1'!U1058)</f>
        <v/>
      </c>
      <c r="T65" s="218"/>
      <c r="U65" s="33" t="str">
        <f>+IF(H65=0,"",'Ark1'!W1058)</f>
        <v/>
      </c>
      <c r="V65" s="33" t="str">
        <f>+IF(H65=0,"",'Ark1'!X1058)</f>
        <v/>
      </c>
      <c r="W65" s="33" t="str">
        <f>+IF(H65=0,"",'Ark1'!Y1058)</f>
        <v/>
      </c>
      <c r="X65" s="33" t="str">
        <f>+IF(H65=0,"",'Ark1'!Z1058)</f>
        <v/>
      </c>
      <c r="Y65" s="33" t="str">
        <f>+IF(H65=0,"",'Ark1'!AA1058)</f>
        <v/>
      </c>
      <c r="Z65" s="26" t="str">
        <f>+IF(H65=0,"",'Ark1'!AC1058)</f>
        <v/>
      </c>
      <c r="AA65" s="33" t="str">
        <f>+IF(H65=0,"",'Ark1'!AE1058)</f>
        <v/>
      </c>
      <c r="AB65" s="26" t="str">
        <f t="shared" si="47"/>
        <v/>
      </c>
      <c r="AC65" s="28" t="str">
        <f t="shared" si="48"/>
        <v/>
      </c>
      <c r="AD65" s="218"/>
      <c r="AE65" s="221"/>
      <c r="AG65" s="28"/>
      <c r="AH65" s="26"/>
      <c r="AI65" s="221"/>
      <c r="AJ65" s="27"/>
      <c r="AN65" s="27"/>
    </row>
    <row r="66" spans="1:70">
      <c r="A66" s="218"/>
      <c r="B66" s="242">
        <f>+'Ark1'!C1059</f>
        <v>2024</v>
      </c>
      <c r="C66" s="27">
        <f>+'Ark1'!L1059</f>
        <v>4</v>
      </c>
      <c r="D66" s="248" t="s">
        <v>31</v>
      </c>
      <c r="E66" s="27">
        <f>+'Ark1'!D1059</f>
        <v>8</v>
      </c>
      <c r="F66" s="27" t="str">
        <f t="shared" si="46"/>
        <v>Aug</v>
      </c>
      <c r="G66" s="27">
        <f>+'Ark1'!Q1059</f>
        <v>0</v>
      </c>
      <c r="H66" s="27">
        <f>+'Ark1'!R1059</f>
        <v>0</v>
      </c>
      <c r="I66" s="28" t="str">
        <f>+IF(H66=0,"",'Ark1'!AG1059)</f>
        <v/>
      </c>
      <c r="J66" s="28" t="str">
        <f>+IF(H66=0,"",'Ark1'!AH1059)</f>
        <v/>
      </c>
      <c r="K66" s="218"/>
      <c r="L66" s="245">
        <f>+IF(I66=0,"",'Ark1'!AI1059)</f>
        <v>0</v>
      </c>
      <c r="M66" s="450"/>
      <c r="N66" s="271" t="str">
        <f>+IF(L66=0,"",'Ark1'!AJ1059)</f>
        <v/>
      </c>
      <c r="O66" s="458"/>
      <c r="P66" s="271" t="str">
        <f>+IF(L66=0,"",'Ark1'!AK1059)</f>
        <v/>
      </c>
      <c r="Q66" s="458"/>
      <c r="R66" s="26" t="str">
        <f>+IF(H66=0,"",'Ark1'!T1059)</f>
        <v/>
      </c>
      <c r="S66" s="31" t="str">
        <f>+IF(H66=0,"",'Ark1'!U1059)</f>
        <v/>
      </c>
      <c r="T66" s="218"/>
      <c r="U66" s="33" t="str">
        <f>+IF(H66=0,"",'Ark1'!W1059)</f>
        <v/>
      </c>
      <c r="V66" s="33" t="str">
        <f>+IF(H66=0,"",'Ark1'!X1059)</f>
        <v/>
      </c>
      <c r="W66" s="33" t="str">
        <f>+IF(H66=0,"",'Ark1'!Y1059)</f>
        <v/>
      </c>
      <c r="X66" s="33" t="str">
        <f>+IF(H66=0,"",'Ark1'!Z1059)</f>
        <v/>
      </c>
      <c r="Y66" s="33" t="str">
        <f>+IF(H66=0,"",'Ark1'!AA1059)</f>
        <v/>
      </c>
      <c r="Z66" s="26" t="str">
        <f>+IF(H66=0,"",'Ark1'!AC1059)</f>
        <v/>
      </c>
      <c r="AA66" s="33" t="str">
        <f>+IF(H66=0,"",'Ark1'!AE1059)</f>
        <v/>
      </c>
      <c r="AB66" s="26" t="str">
        <f t="shared" si="47"/>
        <v/>
      </c>
      <c r="AC66" s="28" t="str">
        <f t="shared" si="48"/>
        <v/>
      </c>
      <c r="AD66" s="218"/>
      <c r="AE66" s="221"/>
      <c r="AG66" s="28"/>
      <c r="AH66" s="26"/>
      <c r="AI66" s="245"/>
      <c r="AJ66" s="27"/>
      <c r="AK66" s="26"/>
      <c r="AL66" s="222"/>
      <c r="AN66" s="27"/>
    </row>
    <row r="67" spans="1:70">
      <c r="A67" s="218"/>
      <c r="B67" s="242">
        <f>+'Ark1'!C1060</f>
        <v>2024</v>
      </c>
      <c r="C67" s="27">
        <f>+'Ark1'!L1060</f>
        <v>4</v>
      </c>
      <c r="D67" s="248" t="s">
        <v>31</v>
      </c>
      <c r="E67" s="27">
        <f>+'Ark1'!D1060</f>
        <v>9</v>
      </c>
      <c r="F67" s="27" t="str">
        <f t="shared" si="46"/>
        <v>Sep</v>
      </c>
      <c r="G67" s="27">
        <f>+'Ark1'!Q1060</f>
        <v>3</v>
      </c>
      <c r="H67" s="27">
        <f>+'Ark1'!R1060</f>
        <v>3</v>
      </c>
      <c r="I67" s="28">
        <f>+IF(H67=0,"",'Ark1'!AG1060)</f>
        <v>1.3157894736842111</v>
      </c>
      <c r="J67" s="28">
        <f>+IF(H67=0,"",'Ark1'!AH1060)</f>
        <v>0.58181408957911318</v>
      </c>
      <c r="K67" s="218"/>
      <c r="L67" s="245">
        <f>+IF(I67=0,"",'Ark1'!AI1060)</f>
        <v>3</v>
      </c>
      <c r="M67" s="450"/>
      <c r="N67" s="271">
        <f>+IF(L67=0,"",'Ark1'!AJ1060)</f>
        <v>104</v>
      </c>
      <c r="O67" s="458"/>
      <c r="P67" s="271">
        <f>+IF(L67=0,"",'Ark1'!AK1060)</f>
        <v>15.33438871905182</v>
      </c>
      <c r="Q67" s="458"/>
      <c r="R67" s="26">
        <f>+IF(H67=0,"",'Ark1'!T1060)</f>
        <v>4.6666666666666679</v>
      </c>
      <c r="S67" s="31">
        <f>+IF(H67=0,"",'Ark1'!U1060)</f>
        <v>17.233333333333338</v>
      </c>
      <c r="T67" s="218"/>
      <c r="U67" s="33">
        <f>+IF(H67=0,"",'Ark1'!W1060)</f>
        <v>0</v>
      </c>
      <c r="V67" s="33">
        <f>+IF(H67=0,"",'Ark1'!X1060)</f>
        <v>100</v>
      </c>
      <c r="W67" s="33">
        <f>+IF(H67=0,"",'Ark1'!Y1060)</f>
        <v>0</v>
      </c>
      <c r="X67" s="33">
        <f>+IF(H67=0,"",'Ark1'!Z1060)</f>
        <v>0</v>
      </c>
      <c r="Y67" s="33">
        <f>+IF(H67=0,"",'Ark1'!AA1060)</f>
        <v>1.2036980056845228</v>
      </c>
      <c r="Z67" s="26">
        <f>+IF(H67=0,"",'Ark1'!AC1060)</f>
        <v>0.9428090415820618</v>
      </c>
      <c r="AA67" s="33">
        <f>+IF(H67=0,"",'Ark1'!AE1060)</f>
        <v>97.907556248493989</v>
      </c>
      <c r="AB67" s="26">
        <f t="shared" si="47"/>
        <v>4.3083333333333345</v>
      </c>
      <c r="AC67" s="28">
        <f t="shared" si="48"/>
        <v>1</v>
      </c>
      <c r="AD67" s="218"/>
      <c r="AE67" s="221"/>
      <c r="AG67" s="28"/>
      <c r="AH67" s="26"/>
      <c r="AI67" s="245"/>
      <c r="AJ67" s="27"/>
      <c r="AN67" s="27"/>
    </row>
    <row r="68" spans="1:70">
      <c r="A68" s="218"/>
      <c r="B68" s="242">
        <f>+'Ark1'!C1061</f>
        <v>2024</v>
      </c>
      <c r="C68" s="27">
        <f>+'Ark1'!L1061</f>
        <v>4</v>
      </c>
      <c r="D68" s="248" t="s">
        <v>31</v>
      </c>
      <c r="E68" s="27">
        <f>+'Ark1'!D1061</f>
        <v>10</v>
      </c>
      <c r="F68" s="27" t="str">
        <f t="shared" si="46"/>
        <v>Okt</v>
      </c>
      <c r="G68" s="27">
        <f>+'Ark1'!Q1061</f>
        <v>8</v>
      </c>
      <c r="H68" s="27">
        <f>+'Ark1'!R1061</f>
        <v>10</v>
      </c>
      <c r="I68" s="28">
        <f>+IF(H68=0,"",'Ark1'!AG1061)</f>
        <v>1.8382352941176472</v>
      </c>
      <c r="J68" s="28">
        <f>+IF(H68=0,"",'Ark1'!AH1061)</f>
        <v>0.83257974991424699</v>
      </c>
      <c r="K68" s="218"/>
      <c r="L68" s="245">
        <f>+IF(I68=0,"",'Ark1'!AI1061)</f>
        <v>10</v>
      </c>
      <c r="M68" s="450"/>
      <c r="N68" s="271">
        <f>+IF(L68=0,"",'Ark1'!AJ1061)</f>
        <v>105.57</v>
      </c>
      <c r="O68" s="458"/>
      <c r="P68" s="271">
        <f>+IF(L68=0,"",'Ark1'!AK1061)</f>
        <v>15.830091534400614</v>
      </c>
      <c r="Q68" s="458"/>
      <c r="R68" s="26">
        <f>+IF(H68=0,"",'Ark1'!T1061)</f>
        <v>4.8</v>
      </c>
      <c r="S68" s="31">
        <f>+IF(H68=0,"",'Ark1'!U1061)</f>
        <v>18.689999999999998</v>
      </c>
      <c r="T68" s="218"/>
      <c r="U68" s="33">
        <f>+IF(H68=0,"",'Ark1'!W1061)</f>
        <v>0</v>
      </c>
      <c r="V68" s="33">
        <f>+IF(H68=0,"",'Ark1'!X1061)</f>
        <v>90</v>
      </c>
      <c r="W68" s="33">
        <f>+IF(H68=0,"",'Ark1'!Y1061)</f>
        <v>20</v>
      </c>
      <c r="X68" s="33">
        <f>+IF(H68=0,"",'Ark1'!Z1061)</f>
        <v>0</v>
      </c>
      <c r="Y68" s="33">
        <f>+IF(H68=0,"",'Ark1'!AA1061)</f>
        <v>3.1117358499718626</v>
      </c>
      <c r="Z68" s="26">
        <f>+IF(H68=0,"",'Ark1'!AC1061)</f>
        <v>1.326649916142161</v>
      </c>
      <c r="AA68" s="33">
        <f>+IF(H68=0,"",'Ark1'!AE1061)</f>
        <v>-4.8931926215117985</v>
      </c>
      <c r="AB68" s="26">
        <f t="shared" si="47"/>
        <v>4.6724999999999994</v>
      </c>
      <c r="AC68" s="28">
        <f t="shared" si="48"/>
        <v>0.8</v>
      </c>
      <c r="AD68" s="218"/>
      <c r="AE68" s="221"/>
      <c r="AG68" s="28"/>
      <c r="AH68" s="26"/>
      <c r="AI68" s="245"/>
      <c r="AJ68" s="27"/>
      <c r="AN68" s="27"/>
    </row>
    <row r="69" spans="1:70">
      <c r="A69" s="218"/>
      <c r="B69" s="242">
        <f>+'Ark1'!C1062</f>
        <v>2024</v>
      </c>
      <c r="C69" s="27">
        <f>+'Ark1'!L1062</f>
        <v>4</v>
      </c>
      <c r="D69" s="248" t="s">
        <v>31</v>
      </c>
      <c r="E69" s="27">
        <f>+'Ark1'!D1062</f>
        <v>11</v>
      </c>
      <c r="F69" s="27" t="str">
        <f t="shared" si="46"/>
        <v>Nov</v>
      </c>
      <c r="G69" s="27">
        <f>+'Ark1'!Q1062</f>
        <v>4</v>
      </c>
      <c r="H69" s="27">
        <f>+'Ark1'!R1062</f>
        <v>4</v>
      </c>
      <c r="I69" s="28">
        <f>+IF(H69=0,"",'Ark1'!AG1062)</f>
        <v>1.2944983818770228</v>
      </c>
      <c r="J69" s="28">
        <f>+IF(H69=0,"",'Ark1'!AH1062)</f>
        <v>0.52680704307794524</v>
      </c>
      <c r="K69" s="218"/>
      <c r="L69" s="245">
        <f>+IF(I69=0,"",'Ark1'!AI1062)</f>
        <v>4</v>
      </c>
      <c r="M69" s="450"/>
      <c r="N69" s="271">
        <f>+IF(L69=0,"",'Ark1'!AJ1062)</f>
        <v>102.6</v>
      </c>
      <c r="O69" s="458"/>
      <c r="P69" s="271">
        <f>+IF(L69=0,"",'Ark1'!AK1062)</f>
        <v>16.278857965326289</v>
      </c>
      <c r="Q69" s="458"/>
      <c r="R69" s="26">
        <f>+IF(H69=0,"",'Ark1'!T1062)</f>
        <v>4.5</v>
      </c>
      <c r="S69" s="31">
        <f>+IF(H69=0,"",'Ark1'!U1062)</f>
        <v>16.650000000000006</v>
      </c>
      <c r="T69" s="218"/>
      <c r="U69" s="33">
        <f>+IF(H69=0,"",'Ark1'!W1062)</f>
        <v>0</v>
      </c>
      <c r="V69" s="33">
        <f>+IF(H69=0,"",'Ark1'!X1062)</f>
        <v>50</v>
      </c>
      <c r="W69" s="33">
        <f>+IF(H69=0,"",'Ark1'!Y1062)</f>
        <v>0</v>
      </c>
      <c r="X69" s="33">
        <f>+IF(H69=0,"",'Ark1'!Z1062)</f>
        <v>0</v>
      </c>
      <c r="Y69" s="33">
        <f>+IF(H69=0,"",'Ark1'!AA1062)</f>
        <v>2.5303161857759839</v>
      </c>
      <c r="Z69" s="26">
        <f>+IF(H69=0,"",'Ark1'!AC1062)</f>
        <v>0.5</v>
      </c>
      <c r="AA69" s="33">
        <f>+IF(H69=0,"",'Ark1'!AE1062)</f>
        <v>-90.897731000154053</v>
      </c>
      <c r="AB69" s="26">
        <f t="shared" si="47"/>
        <v>4.1625000000000014</v>
      </c>
      <c r="AC69" s="28">
        <f t="shared" si="48"/>
        <v>1</v>
      </c>
      <c r="AD69" s="218"/>
      <c r="AE69" s="221"/>
      <c r="AG69" s="28"/>
      <c r="AH69" s="26"/>
      <c r="AI69" s="245"/>
      <c r="AJ69" s="27"/>
      <c r="AN69" s="27"/>
    </row>
    <row r="70" spans="1:70">
      <c r="A70" s="218"/>
      <c r="B70" s="242">
        <f>+'Ark1'!C1063</f>
        <v>2024</v>
      </c>
      <c r="C70" s="27">
        <f>+'Ark1'!L1063</f>
        <v>4</v>
      </c>
      <c r="D70" s="248" t="s">
        <v>31</v>
      </c>
      <c r="E70" s="27">
        <f>+'Ark1'!D1063</f>
        <v>12</v>
      </c>
      <c r="F70" s="27" t="str">
        <f t="shared" si="46"/>
        <v>Des</v>
      </c>
      <c r="G70" s="27">
        <f>+'Ark1'!Q1063</f>
        <v>1</v>
      </c>
      <c r="H70" s="27">
        <f>+'Ark1'!R1063</f>
        <v>9</v>
      </c>
      <c r="I70" s="28">
        <f>+IF(H70=0,"",'Ark1'!AG1063)</f>
        <v>8.5714285714285694</v>
      </c>
      <c r="J70" s="28">
        <f>+IF(H70=0,"",'Ark1'!AH1063)</f>
        <v>3.2676990055904609</v>
      </c>
      <c r="K70" s="218"/>
      <c r="L70" s="245">
        <f>+IF(I70=0,"",'Ark1'!AI1063)</f>
        <v>9</v>
      </c>
      <c r="M70" s="450"/>
      <c r="N70" s="271">
        <f>+IF(L70=0,"",'Ark1'!AJ1063)</f>
        <v>97.699999999999989</v>
      </c>
      <c r="O70" s="458"/>
      <c r="P70" s="271">
        <f>+IF(L70=0,"",'Ark1'!AK1063)</f>
        <v>15.718471379523637</v>
      </c>
      <c r="Q70" s="458"/>
      <c r="R70" s="26">
        <f>+IF(H70=0,"",'Ark1'!T1063)</f>
        <v>5</v>
      </c>
      <c r="S70" s="31">
        <f>+IF(H70=0,"",'Ark1'!U1063)</f>
        <v>14.677777777777781</v>
      </c>
      <c r="T70" s="218"/>
      <c r="U70" s="33">
        <f>+IF(H70=0,"",'Ark1'!W1063)</f>
        <v>0</v>
      </c>
      <c r="V70" s="33">
        <f>+IF(H70=0,"",'Ark1'!X1063)</f>
        <v>22.222222222222225</v>
      </c>
      <c r="W70" s="33">
        <f>+IF(H70=0,"",'Ark1'!Y1063)</f>
        <v>0</v>
      </c>
      <c r="X70" s="33">
        <f>+IF(H70=0,"",'Ark1'!Z1063)</f>
        <v>0</v>
      </c>
      <c r="Y70" s="33">
        <f>+IF(H70=0,"",'Ark1'!AA1063)</f>
        <v>1.3709508280166482</v>
      </c>
      <c r="Z70" s="26">
        <f>+IF(H70=0,"",'Ark1'!AC1063)</f>
        <v>0.81649658092772603</v>
      </c>
      <c r="AA70" s="33">
        <f>+IF(H70=0,"",'Ark1'!AE1063)</f>
        <v>37.719405443763762</v>
      </c>
      <c r="AB70" s="26">
        <f t="shared" si="47"/>
        <v>3.6694444444444452</v>
      </c>
      <c r="AC70" s="28">
        <f t="shared" si="48"/>
        <v>0.1111111111111111</v>
      </c>
      <c r="AD70" s="218"/>
      <c r="AE70" s="221"/>
      <c r="AG70" s="28"/>
      <c r="AH70" s="26"/>
      <c r="AI70" s="245"/>
      <c r="AJ70" s="27"/>
      <c r="AN70" s="27"/>
    </row>
    <row r="71" spans="1:70" ht="15" customHeight="1">
      <c r="A71" s="218"/>
      <c r="B71" s="218"/>
      <c r="C71" s="218"/>
      <c r="D71" s="218"/>
      <c r="E71" s="218"/>
      <c r="F71" s="218"/>
      <c r="G71" s="218"/>
      <c r="H71" s="218"/>
      <c r="I71" s="219"/>
      <c r="J71" s="219"/>
      <c r="K71" s="218"/>
      <c r="L71" s="237"/>
      <c r="M71" s="450"/>
      <c r="N71" s="235"/>
      <c r="O71" s="458"/>
      <c r="P71" s="235"/>
      <c r="Q71" s="458"/>
      <c r="R71" s="218"/>
      <c r="S71" s="218"/>
      <c r="T71" s="218"/>
      <c r="U71" s="220"/>
      <c r="V71" s="220"/>
      <c r="W71" s="220"/>
      <c r="X71" s="220"/>
      <c r="Y71" s="220"/>
      <c r="Z71" s="218"/>
      <c r="AA71" s="220"/>
      <c r="AB71" s="468"/>
      <c r="AC71" s="219"/>
      <c r="AD71" s="218"/>
      <c r="AE71" s="221"/>
      <c r="AG71" s="28"/>
      <c r="AH71" s="26"/>
      <c r="AI71" s="222"/>
      <c r="AJ71" s="27"/>
      <c r="AN71" s="27"/>
      <c r="BF71" s="234"/>
    </row>
    <row r="72" spans="1:70" ht="15" customHeight="1">
      <c r="A72" s="218"/>
      <c r="B72" s="218"/>
      <c r="C72" s="236" t="s">
        <v>0</v>
      </c>
      <c r="D72" s="218"/>
      <c r="E72" s="278" t="str">
        <f>+D74</f>
        <v>O</v>
      </c>
      <c r="F72" s="236" t="s">
        <v>559</v>
      </c>
      <c r="G72" s="218"/>
      <c r="H72" s="242">
        <f>SUM(H74:H85)</f>
        <v>209</v>
      </c>
      <c r="I72" s="219"/>
      <c r="J72" s="219"/>
      <c r="K72" s="218"/>
      <c r="L72" s="237"/>
      <c r="M72" s="450"/>
      <c r="N72" s="235"/>
      <c r="O72" s="458"/>
      <c r="P72" s="235"/>
      <c r="Q72" s="458"/>
      <c r="R72" s="218"/>
      <c r="S72" s="271">
        <f>+Klasse!M15</f>
        <v>24.83684210526317</v>
      </c>
      <c r="T72" s="218"/>
      <c r="U72" s="220"/>
      <c r="V72" s="220"/>
      <c r="W72" s="220"/>
      <c r="X72" s="220"/>
      <c r="Y72" s="220"/>
      <c r="Z72" s="218"/>
      <c r="AA72" s="220"/>
      <c r="AB72" s="222">
        <f>+S72/C74</f>
        <v>4.9673684210526341</v>
      </c>
      <c r="AC72" s="219"/>
      <c r="AD72" s="218"/>
      <c r="AE72" s="221"/>
      <c r="AG72" s="28"/>
      <c r="AH72" s="26"/>
      <c r="AI72" s="222"/>
      <c r="AJ72" s="27"/>
      <c r="AN72" s="27"/>
      <c r="BF72" s="234"/>
    </row>
    <row r="73" spans="1:70" ht="15" customHeight="1">
      <c r="A73" s="218"/>
      <c r="B73" s="218"/>
      <c r="C73" s="218"/>
      <c r="D73" s="218"/>
      <c r="E73" s="218"/>
      <c r="F73" s="218"/>
      <c r="G73" s="218"/>
      <c r="H73" s="218"/>
      <c r="I73" s="219"/>
      <c r="J73" s="219"/>
      <c r="K73" s="218"/>
      <c r="L73" s="237"/>
      <c r="M73" s="450"/>
      <c r="N73" s="235"/>
      <c r="O73" s="458"/>
      <c r="P73" s="235"/>
      <c r="Q73" s="458"/>
      <c r="R73" s="218"/>
      <c r="S73" s="218"/>
      <c r="T73" s="218"/>
      <c r="U73" s="220"/>
      <c r="V73" s="220"/>
      <c r="W73" s="220"/>
      <c r="X73" s="220"/>
      <c r="Y73" s="220"/>
      <c r="Z73" s="218"/>
      <c r="AA73" s="220"/>
      <c r="AB73" s="468"/>
      <c r="AC73" s="220"/>
      <c r="AD73" s="220"/>
      <c r="AE73" s="221"/>
      <c r="AG73" s="28"/>
      <c r="AH73" s="26"/>
      <c r="AI73" s="222"/>
      <c r="AJ73" s="27"/>
      <c r="AN73" s="27"/>
      <c r="BF73" s="234">
        <f>1+BF70</f>
        <v>1</v>
      </c>
      <c r="BG73" s="27">
        <v>20.659867330016564</v>
      </c>
      <c r="BH73" s="27">
        <f t="shared" ref="BH73" si="49">+BG73</f>
        <v>20.659867330016564</v>
      </c>
      <c r="BI73" s="27">
        <f t="shared" ref="BI73" si="50">+BH73</f>
        <v>20.659867330016564</v>
      </c>
      <c r="BJ73" s="27">
        <f t="shared" ref="BJ73" si="51">+BI73</f>
        <v>20.659867330016564</v>
      </c>
      <c r="BK73" s="27">
        <f t="shared" ref="BK73" si="52">+BJ73</f>
        <v>20.659867330016564</v>
      </c>
      <c r="BL73" s="27">
        <f t="shared" ref="BL73" si="53">+BK73</f>
        <v>20.659867330016564</v>
      </c>
      <c r="BM73" s="27">
        <f t="shared" ref="BM73" si="54">+BL73</f>
        <v>20.659867330016564</v>
      </c>
      <c r="BN73" s="27">
        <f t="shared" ref="BN73" si="55">+BM73</f>
        <v>20.659867330016564</v>
      </c>
      <c r="BO73" s="27">
        <f t="shared" ref="BO73" si="56">+BN73</f>
        <v>20.659867330016564</v>
      </c>
      <c r="BP73" s="27">
        <f t="shared" ref="BP73" si="57">+BO73</f>
        <v>20.659867330016564</v>
      </c>
      <c r="BQ73" s="27">
        <f t="shared" ref="BQ73" si="58">+BP73</f>
        <v>20.659867330016564</v>
      </c>
      <c r="BR73" s="27">
        <f t="shared" ref="BR73" si="59">+BQ73</f>
        <v>20.659867330016564</v>
      </c>
    </row>
    <row r="74" spans="1:70">
      <c r="A74" s="218"/>
      <c r="B74" s="242">
        <f>+'Ark1'!C1064</f>
        <v>2024</v>
      </c>
      <c r="C74" s="238">
        <f>+'Ark1'!L1064</f>
        <v>5</v>
      </c>
      <c r="D74" s="249" t="s">
        <v>401</v>
      </c>
      <c r="E74" s="238">
        <f>+'Ark1'!D1064</f>
        <v>1</v>
      </c>
      <c r="F74" s="238" t="str">
        <f t="shared" ref="F74:F85" si="60">+F59</f>
        <v>Jan</v>
      </c>
      <c r="G74" s="238">
        <f>+'Ark1'!Q1064</f>
        <v>10</v>
      </c>
      <c r="H74" s="238">
        <f>+'Ark1'!R1064</f>
        <v>11</v>
      </c>
      <c r="I74" s="239">
        <f>+IF(H74=0,"",'Ark1'!AG1064)</f>
        <v>3.8461538461538449</v>
      </c>
      <c r="J74" s="239">
        <f>+IF(H74=0,"",'Ark1'!AH1064)</f>
        <v>2.598774561588844</v>
      </c>
      <c r="K74" s="218"/>
      <c r="L74" s="439">
        <f>+IF(I74=0,"",'Ark1'!AI1064)</f>
        <v>7</v>
      </c>
      <c r="M74" s="450"/>
      <c r="N74" s="270">
        <f>+IF(L74=0,"",'Ark1'!AJ1064)</f>
        <v>117.01428571428571</v>
      </c>
      <c r="O74" s="458"/>
      <c r="P74" s="270">
        <f>+IF(L74=0,"",'Ark1'!AK1064)</f>
        <v>19.190308554759721</v>
      </c>
      <c r="Q74" s="458"/>
      <c r="R74" s="240">
        <f>+IF(H74=0,"",'Ark1'!T1064)</f>
        <v>4.9090909090909092</v>
      </c>
      <c r="S74" s="31">
        <f>+IF(H74=0,"",'Ark1'!U1064)</f>
        <v>27.95454545454545</v>
      </c>
      <c r="T74" s="218"/>
      <c r="U74" s="241">
        <f>+IF(H74=0,"",'Ark1'!W1064)</f>
        <v>0</v>
      </c>
      <c r="V74" s="241">
        <f>+IF(H74=0,"",'Ark1'!X1064)</f>
        <v>100</v>
      </c>
      <c r="W74" s="241">
        <f>+IF(H74=0,"",'Ark1'!Y1064)</f>
        <v>54.545454545454554</v>
      </c>
      <c r="X74" s="241">
        <f>+IF(H74=0,"",'Ark1'!Z1064)</f>
        <v>18.181818181818183</v>
      </c>
      <c r="Y74" s="241">
        <f>+IF(H74=0,"",'Ark1'!AA1064)</f>
        <v>7.9985639206915504</v>
      </c>
      <c r="Z74" s="240">
        <f>+IF(H74=0,"",'Ark1'!AC1064)</f>
        <v>1.0833068443466336</v>
      </c>
      <c r="AA74" s="241">
        <f>+IF(H74=0,"",'Ark1'!AE1064)</f>
        <v>-9.9098406336157883</v>
      </c>
      <c r="AB74" s="240">
        <f t="shared" si="3"/>
        <v>5.5909090909090899</v>
      </c>
      <c r="AC74" s="239">
        <f t="shared" si="4"/>
        <v>0.90909090909090906</v>
      </c>
      <c r="AD74" s="218"/>
      <c r="AE74" s="221"/>
      <c r="AG74" s="28"/>
      <c r="AH74" s="26"/>
      <c r="AI74" s="245"/>
      <c r="AJ74" s="27"/>
      <c r="AN74" s="27"/>
    </row>
    <row r="75" spans="1:70">
      <c r="A75" s="218"/>
      <c r="B75" s="242">
        <f>+'Ark1'!C1065</f>
        <v>2024</v>
      </c>
      <c r="C75" s="238">
        <f>+'Ark1'!L1065</f>
        <v>5</v>
      </c>
      <c r="D75" s="249" t="s">
        <v>401</v>
      </c>
      <c r="E75" s="238">
        <f>+'Ark1'!D1065</f>
        <v>2</v>
      </c>
      <c r="F75" s="238" t="str">
        <f t="shared" si="60"/>
        <v>Feb</v>
      </c>
      <c r="G75" s="238">
        <f>+'Ark1'!Q1065</f>
        <v>13</v>
      </c>
      <c r="H75" s="238">
        <f>+'Ark1'!R1065</f>
        <v>13</v>
      </c>
      <c r="I75" s="239">
        <f>+IF(H75=0,"",'Ark1'!AG1065)</f>
        <v>4.1139240506329111</v>
      </c>
      <c r="J75" s="239">
        <f>+IF(H75=0,"",'Ark1'!AH1065)</f>
        <v>2.6836491537940321</v>
      </c>
      <c r="K75" s="218"/>
      <c r="L75" s="439">
        <f>+IF(I75=0,"",'Ark1'!AI1065)</f>
        <v>11</v>
      </c>
      <c r="M75" s="450"/>
      <c r="N75" s="270">
        <f>+IF(L75=0,"",'Ark1'!AJ1065)</f>
        <v>112.59090909090909</v>
      </c>
      <c r="O75" s="458"/>
      <c r="P75" s="270">
        <f>+IF(L75=0,"",'Ark1'!AK1065)</f>
        <v>18.507590767156156</v>
      </c>
      <c r="Q75" s="458"/>
      <c r="R75" s="240">
        <f>+IF(H75=0,"",'Ark1'!T1065)</f>
        <v>4.9230769230769216</v>
      </c>
      <c r="S75" s="31">
        <f>+IF(H75=0,"",'Ark1'!U1065)</f>
        <v>27.11538461538462</v>
      </c>
      <c r="T75" s="218"/>
      <c r="U75" s="241">
        <f>+IF(H75=0,"",'Ark1'!W1065)</f>
        <v>0</v>
      </c>
      <c r="V75" s="241">
        <f>+IF(H75=0,"",'Ark1'!X1065)</f>
        <v>100</v>
      </c>
      <c r="W75" s="241">
        <f>+IF(H75=0,"",'Ark1'!Y1065)</f>
        <v>76.923076923076891</v>
      </c>
      <c r="X75" s="241">
        <f>+IF(H75=0,"",'Ark1'!Z1065)</f>
        <v>7.6923076923076898</v>
      </c>
      <c r="Y75" s="241">
        <f>+IF(H75=0,"",'Ark1'!AA1065)</f>
        <v>4.8220401290239314</v>
      </c>
      <c r="Z75" s="240">
        <f>+IF(H75=0,"",'Ark1'!AC1065)</f>
        <v>1.1409536133993321</v>
      </c>
      <c r="AA75" s="241">
        <f>+IF(H75=0,"",'Ark1'!AE1065)</f>
        <v>-0.25812242035719796</v>
      </c>
      <c r="AB75" s="240">
        <f t="shared" ref="AB75:AB85" si="61">+IF(H75=0,"",+S75/C75)</f>
        <v>5.4230769230769242</v>
      </c>
      <c r="AC75" s="239">
        <f t="shared" ref="AC75:AC85" si="62">+IF(H75=0,"",G75/H75)</f>
        <v>1</v>
      </c>
      <c r="AD75" s="218"/>
      <c r="AE75" s="221"/>
      <c r="AG75" s="28"/>
      <c r="AH75" s="26"/>
      <c r="AI75" s="245"/>
      <c r="AJ75" s="27"/>
      <c r="AN75" s="27"/>
    </row>
    <row r="76" spans="1:70">
      <c r="A76" s="218"/>
      <c r="B76" s="242">
        <f>+'Ark1'!C1066</f>
        <v>2024</v>
      </c>
      <c r="C76" s="238">
        <f>+'Ark1'!L1066</f>
        <v>5</v>
      </c>
      <c r="D76" s="249" t="s">
        <v>401</v>
      </c>
      <c r="E76" s="238">
        <f>+'Ark1'!D1066</f>
        <v>3</v>
      </c>
      <c r="F76" s="238" t="str">
        <f t="shared" si="60"/>
        <v>Mar</v>
      </c>
      <c r="G76" s="238">
        <f>+'Ark1'!Q1066</f>
        <v>68</v>
      </c>
      <c r="H76" s="238">
        <f>+'Ark1'!R1066</f>
        <v>83</v>
      </c>
      <c r="I76" s="239">
        <f>+IF(H76=0,"",'Ark1'!AG1066)</f>
        <v>3.809086737035337</v>
      </c>
      <c r="J76" s="239">
        <f>+IF(H76=0,"",'Ark1'!AH1066)</f>
        <v>2.4263062679578593</v>
      </c>
      <c r="K76" s="218"/>
      <c r="L76" s="439">
        <f>+IF(I76=0,"",'Ark1'!AI1066)</f>
        <v>67</v>
      </c>
      <c r="M76" s="450"/>
      <c r="N76" s="270">
        <f>+IF(L76=0,"",'Ark1'!AJ1066)</f>
        <v>115.17164179104478</v>
      </c>
      <c r="O76" s="458"/>
      <c r="P76" s="270">
        <f>+IF(L76=0,"",'Ark1'!AK1066)</f>
        <v>18.614917988334405</v>
      </c>
      <c r="Q76" s="458"/>
      <c r="R76" s="240">
        <f>+IF(H76=0,"",'Ark1'!T1066)</f>
        <v>5.1325301204819276</v>
      </c>
      <c r="S76" s="31">
        <f>+IF(H76=0,"",'Ark1'!U1066)</f>
        <v>28.019277108433727</v>
      </c>
      <c r="T76" s="218"/>
      <c r="U76" s="241">
        <f>+IF(H76=0,"",'Ark1'!W1066)</f>
        <v>2.4096385542168672</v>
      </c>
      <c r="V76" s="241">
        <f>+IF(H76=0,"",'Ark1'!X1066)</f>
        <v>93.975903614457835</v>
      </c>
      <c r="W76" s="241">
        <f>+IF(H76=0,"",'Ark1'!Y1066)</f>
        <v>73.493975903614427</v>
      </c>
      <c r="X76" s="241">
        <f>+IF(H76=0,"",'Ark1'!Z1066)</f>
        <v>21.686746987951807</v>
      </c>
      <c r="Y76" s="241">
        <f>+IF(H76=0,"",'Ark1'!AA1066)</f>
        <v>7.7483065826743553</v>
      </c>
      <c r="Z76" s="240">
        <f>+IF(H76=0,"",'Ark1'!AC1066)</f>
        <v>1.2684406928435537</v>
      </c>
      <c r="AA76" s="241">
        <f>+IF(H76=0,"",'Ark1'!AE1066)</f>
        <v>26.293466519973595</v>
      </c>
      <c r="AB76" s="240">
        <f t="shared" si="61"/>
        <v>5.6038554216867453</v>
      </c>
      <c r="AC76" s="239">
        <f t="shared" si="62"/>
        <v>0.81927710843373491</v>
      </c>
      <c r="AD76" s="218"/>
      <c r="AE76" s="221"/>
      <c r="AG76" s="28"/>
      <c r="AH76" s="26"/>
      <c r="AI76" s="245"/>
      <c r="AJ76" s="27"/>
      <c r="AN76" s="27"/>
    </row>
    <row r="77" spans="1:70">
      <c r="A77" s="218"/>
      <c r="B77" s="242">
        <f>+'Ark1'!C1067</f>
        <v>2024</v>
      </c>
      <c r="C77" s="238">
        <f>+'Ark1'!L1067</f>
        <v>5</v>
      </c>
      <c r="D77" s="249" t="s">
        <v>401</v>
      </c>
      <c r="E77" s="238">
        <f>+'Ark1'!D1067</f>
        <v>4</v>
      </c>
      <c r="F77" s="238" t="str">
        <f t="shared" si="60"/>
        <v>Apr</v>
      </c>
      <c r="G77" s="238">
        <f>+'Ark1'!Q1067</f>
        <v>27</v>
      </c>
      <c r="H77" s="238">
        <f>+'Ark1'!R1067</f>
        <v>32</v>
      </c>
      <c r="I77" s="239">
        <f>+IF(H77=0,"",'Ark1'!AG1067)</f>
        <v>7.7858880778588819</v>
      </c>
      <c r="J77" s="239">
        <f>+IF(H77=0,"",'Ark1'!AH1067)</f>
        <v>4.8661497678933694</v>
      </c>
      <c r="K77" s="218"/>
      <c r="L77" s="439">
        <f>+IF(I77=0,"",'Ark1'!AI1067)</f>
        <v>25</v>
      </c>
      <c r="M77" s="450"/>
      <c r="N77" s="270">
        <f>+IF(L77=0,"",'Ark1'!AJ1067)</f>
        <v>111.43199999999997</v>
      </c>
      <c r="O77" s="458"/>
      <c r="P77" s="270">
        <f>+IF(L77=0,"",'Ark1'!AK1067)</f>
        <v>17.762997503850681</v>
      </c>
      <c r="Q77" s="458"/>
      <c r="R77" s="240">
        <f>+IF(H77=0,"",'Ark1'!T1067)</f>
        <v>5.4375</v>
      </c>
      <c r="S77" s="31">
        <f>+IF(H77=0,"",'Ark1'!U1067)</f>
        <v>24.437500000000004</v>
      </c>
      <c r="T77" s="218"/>
      <c r="U77" s="241">
        <f>+IF(H77=0,"",'Ark1'!W1067)</f>
        <v>0</v>
      </c>
      <c r="V77" s="241">
        <f>+IF(H77=0,"",'Ark1'!X1067)</f>
        <v>96.875</v>
      </c>
      <c r="W77" s="241">
        <f>+IF(H77=0,"",'Ark1'!Y1067)</f>
        <v>46.875</v>
      </c>
      <c r="X77" s="241">
        <f>+IF(H77=0,"",'Ark1'!Z1067)</f>
        <v>9.375</v>
      </c>
      <c r="Y77" s="241">
        <f>+IF(H77=0,"",'Ark1'!AA1067)</f>
        <v>6.7226645573016652</v>
      </c>
      <c r="Z77" s="240">
        <f>+IF(H77=0,"",'Ark1'!AC1067)</f>
        <v>1.3448396744593758</v>
      </c>
      <c r="AA77" s="241">
        <f>+IF(H77=0,"",'Ark1'!AE1067)</f>
        <v>33.450394739963173</v>
      </c>
      <c r="AB77" s="240">
        <f t="shared" si="61"/>
        <v>4.8875000000000011</v>
      </c>
      <c r="AC77" s="239">
        <f t="shared" si="62"/>
        <v>0.84375</v>
      </c>
      <c r="AD77" s="218"/>
      <c r="AE77" s="221"/>
      <c r="AG77" s="28"/>
      <c r="AH77" s="26"/>
      <c r="AI77" s="245"/>
      <c r="AJ77" s="27"/>
      <c r="AN77" s="27"/>
    </row>
    <row r="78" spans="1:70">
      <c r="A78" s="218"/>
      <c r="B78" s="242">
        <f>+'Ark1'!C1068</f>
        <v>2024</v>
      </c>
      <c r="C78" s="238">
        <f>+'Ark1'!L1068</f>
        <v>5</v>
      </c>
      <c r="D78" s="249" t="s">
        <v>401</v>
      </c>
      <c r="E78" s="238">
        <f>+'Ark1'!D1068</f>
        <v>5</v>
      </c>
      <c r="F78" s="238" t="str">
        <f t="shared" si="60"/>
        <v>Mai</v>
      </c>
      <c r="G78" s="238">
        <f>+'Ark1'!Q1068</f>
        <v>8</v>
      </c>
      <c r="H78" s="238">
        <f>+'Ark1'!R1068</f>
        <v>8</v>
      </c>
      <c r="I78" s="239">
        <f>+IF(H78=0,"",'Ark1'!AG1068)</f>
        <v>5.9259259259259265</v>
      </c>
      <c r="J78" s="239">
        <f>+IF(H78=0,"",'Ark1'!AH1068)</f>
        <v>3.547948926922031</v>
      </c>
      <c r="K78" s="218"/>
      <c r="L78" s="439">
        <f>+IF(I78=0,"",'Ark1'!AI1068)</f>
        <v>8</v>
      </c>
      <c r="M78" s="450"/>
      <c r="N78" s="270">
        <f>+IF(L78=0,"",'Ark1'!AJ1068)</f>
        <v>110.6375</v>
      </c>
      <c r="O78" s="458"/>
      <c r="P78" s="270">
        <f>+IF(L78=0,"",'Ark1'!AK1068)</f>
        <v>17.663309509921024</v>
      </c>
      <c r="Q78" s="458"/>
      <c r="R78" s="240">
        <f>+IF(H78=0,"",'Ark1'!T1068)</f>
        <v>5</v>
      </c>
      <c r="S78" s="31">
        <f>+IF(H78=0,"",'Ark1'!U1068)</f>
        <v>24.487500000000001</v>
      </c>
      <c r="T78" s="218"/>
      <c r="U78" s="241">
        <f>+IF(H78=0,"",'Ark1'!W1068)</f>
        <v>0</v>
      </c>
      <c r="V78" s="241">
        <f>+IF(H78=0,"",'Ark1'!X1068)</f>
        <v>87.5</v>
      </c>
      <c r="W78" s="241">
        <f>+IF(H78=0,"",'Ark1'!Y1068)</f>
        <v>62.5</v>
      </c>
      <c r="X78" s="241">
        <f>+IF(H78=0,"",'Ark1'!Z1068)</f>
        <v>0</v>
      </c>
      <c r="Y78" s="241">
        <f>+IF(H78=0,"",'Ark1'!AA1068)</f>
        <v>6.5879506487222548</v>
      </c>
      <c r="Z78" s="240">
        <f>+IF(H78=0,"",'Ark1'!AC1068)</f>
        <v>1.1180339887498949</v>
      </c>
      <c r="AA78" s="241">
        <f>+IF(H78=0,"",'Ark1'!AE1068)</f>
        <v>-27.832262858639329</v>
      </c>
      <c r="AB78" s="240">
        <f t="shared" si="61"/>
        <v>4.8975</v>
      </c>
      <c r="AC78" s="239">
        <f t="shared" si="62"/>
        <v>1</v>
      </c>
      <c r="AD78" s="218"/>
      <c r="AE78" s="221"/>
      <c r="AG78" s="28"/>
      <c r="AH78" s="26"/>
      <c r="AI78" s="245"/>
      <c r="AJ78" s="27"/>
      <c r="AN78" s="27"/>
    </row>
    <row r="79" spans="1:70">
      <c r="A79" s="218"/>
      <c r="B79" s="242">
        <f>+'Ark1'!C1069</f>
        <v>2024</v>
      </c>
      <c r="C79" s="238">
        <f>+'Ark1'!L1069</f>
        <v>5</v>
      </c>
      <c r="D79" s="249" t="s">
        <v>401</v>
      </c>
      <c r="E79" s="238">
        <f>+'Ark1'!D1069</f>
        <v>6</v>
      </c>
      <c r="F79" s="238" t="str">
        <f t="shared" si="60"/>
        <v>Jun</v>
      </c>
      <c r="G79" s="238">
        <f>+'Ark1'!Q1069</f>
        <v>2</v>
      </c>
      <c r="H79" s="238">
        <f>+'Ark1'!R1069</f>
        <v>2</v>
      </c>
      <c r="I79" s="239">
        <f>+IF(H79=0,"",'Ark1'!AG1069)</f>
        <v>2.2471910112359552</v>
      </c>
      <c r="J79" s="239">
        <f>+IF(H79=0,"",'Ark1'!AH1069)</f>
        <v>1.3014286136827471</v>
      </c>
      <c r="K79" s="218"/>
      <c r="L79" s="439">
        <f>+IF(I79=0,"",'Ark1'!AI1069)</f>
        <v>2</v>
      </c>
      <c r="M79" s="450"/>
      <c r="N79" s="270">
        <f>+IF(L79=0,"",'Ark1'!AJ1069)</f>
        <v>111.5</v>
      </c>
      <c r="O79" s="458"/>
      <c r="P79" s="270">
        <f>+IF(L79=0,"",'Ark1'!AK1069)</f>
        <v>15.886995567772709</v>
      </c>
      <c r="Q79" s="458"/>
      <c r="R79" s="240">
        <f>+IF(H79=0,"",'Ark1'!T1069)</f>
        <v>5</v>
      </c>
      <c r="S79" s="31">
        <f>+IF(H79=0,"",'Ark1'!U1069)</f>
        <v>22</v>
      </c>
      <c r="T79" s="218"/>
      <c r="U79" s="241">
        <f>+IF(H79=0,"",'Ark1'!W1069)</f>
        <v>0</v>
      </c>
      <c r="V79" s="241">
        <f>+IF(H79=0,"",'Ark1'!X1069)</f>
        <v>100</v>
      </c>
      <c r="W79" s="241">
        <f>+IF(H79=0,"",'Ark1'!Y1069)</f>
        <v>50</v>
      </c>
      <c r="X79" s="241">
        <f>+IF(H79=0,"",'Ark1'!Z1069)</f>
        <v>0</v>
      </c>
      <c r="Y79" s="241">
        <f>+IF(H79=0,"",'Ark1'!AA1069)</f>
        <v>4.1000000000000085</v>
      </c>
      <c r="Z79" s="240">
        <f>+IF(H79=0,"",'Ark1'!AC1069)</f>
        <v>1</v>
      </c>
      <c r="AA79" s="241">
        <f>+IF(H79=0,"",'Ark1'!AE1069)</f>
        <v>100.00000000000038</v>
      </c>
      <c r="AB79" s="240">
        <f t="shared" si="61"/>
        <v>4.4000000000000004</v>
      </c>
      <c r="AC79" s="239">
        <f t="shared" si="62"/>
        <v>1</v>
      </c>
      <c r="AD79" s="218"/>
      <c r="AE79" s="221"/>
      <c r="AG79" s="28"/>
      <c r="AH79" s="26"/>
      <c r="AI79" s="245"/>
      <c r="AJ79" s="27"/>
      <c r="AN79" s="27"/>
    </row>
    <row r="80" spans="1:70">
      <c r="A80" s="218"/>
      <c r="B80" s="242">
        <f>+'Ark1'!C1070</f>
        <v>2024</v>
      </c>
      <c r="C80" s="238">
        <f>+'Ark1'!L1070</f>
        <v>5</v>
      </c>
      <c r="D80" s="249" t="s">
        <v>401</v>
      </c>
      <c r="E80" s="238">
        <f>+'Ark1'!D1070</f>
        <v>7</v>
      </c>
      <c r="F80" s="238" t="str">
        <f t="shared" si="60"/>
        <v>Jul</v>
      </c>
      <c r="G80" s="238">
        <f>+'Ark1'!Q1070</f>
        <v>1</v>
      </c>
      <c r="H80" s="238">
        <f>+'Ark1'!R1070</f>
        <v>1</v>
      </c>
      <c r="I80" s="239">
        <f>+IF(H80=0,"",'Ark1'!AG1070)</f>
        <v>4</v>
      </c>
      <c r="J80" s="239">
        <f>+IF(H80=0,"",'Ark1'!AH1070)</f>
        <v>2.8497942386831281</v>
      </c>
      <c r="K80" s="218"/>
      <c r="L80" s="439">
        <f>+IF(I80=0,"",'Ark1'!AI1070)</f>
        <v>1</v>
      </c>
      <c r="M80" s="450"/>
      <c r="N80" s="270">
        <f>+IF(L80=0,"",'Ark1'!AJ1070)</f>
        <v>120.9</v>
      </c>
      <c r="O80" s="458"/>
      <c r="P80" s="270">
        <f>+IF(L80=0,"",'Ark1'!AK1070)</f>
        <v>15.674758791450044</v>
      </c>
      <c r="Q80" s="458"/>
      <c r="R80" s="240">
        <f>+IF(H80=0,"",'Ark1'!T1070)</f>
        <v>5</v>
      </c>
      <c r="S80" s="31">
        <f>+IF(H80=0,"",'Ark1'!U1070)</f>
        <v>27.7</v>
      </c>
      <c r="T80" s="218"/>
      <c r="U80" s="241">
        <f>+IF(H80=0,"",'Ark1'!W1070)</f>
        <v>0</v>
      </c>
      <c r="V80" s="241">
        <f>+IF(H80=0,"",'Ark1'!X1070)</f>
        <v>100</v>
      </c>
      <c r="W80" s="241">
        <f>+IF(H80=0,"",'Ark1'!Y1070)</f>
        <v>100</v>
      </c>
      <c r="X80" s="241">
        <f>+IF(H80=0,"",'Ark1'!Z1070)</f>
        <v>0</v>
      </c>
      <c r="Y80" s="241">
        <f>+IF(H80=0,"",'Ark1'!AA1070)</f>
        <v>0</v>
      </c>
      <c r="Z80" s="240">
        <f>+IF(H80=0,"",'Ark1'!AC1070)</f>
        <v>0</v>
      </c>
      <c r="AA80" s="241">
        <f>+IF(H80=0,"",'Ark1'!AE1070)</f>
        <v>0</v>
      </c>
      <c r="AB80" s="240">
        <f t="shared" si="61"/>
        <v>5.54</v>
      </c>
      <c r="AC80" s="239">
        <f t="shared" si="62"/>
        <v>1</v>
      </c>
      <c r="AD80" s="218"/>
      <c r="AE80" s="221"/>
      <c r="AG80" s="28"/>
      <c r="AH80" s="26"/>
      <c r="AI80" s="245"/>
      <c r="AJ80" s="27"/>
      <c r="AN80" s="27"/>
    </row>
    <row r="81" spans="1:70">
      <c r="A81" s="218"/>
      <c r="B81" s="242">
        <f>+'Ark1'!C1071</f>
        <v>2024</v>
      </c>
      <c r="C81" s="238">
        <f>+'Ark1'!L1071</f>
        <v>5</v>
      </c>
      <c r="D81" s="249" t="s">
        <v>401</v>
      </c>
      <c r="E81" s="238">
        <f>+'Ark1'!D1071</f>
        <v>8</v>
      </c>
      <c r="F81" s="238" t="str">
        <f t="shared" si="60"/>
        <v>Aug</v>
      </c>
      <c r="G81" s="238">
        <f>+'Ark1'!Q1071</f>
        <v>5</v>
      </c>
      <c r="H81" s="238">
        <f>+'Ark1'!R1071</f>
        <v>5</v>
      </c>
      <c r="I81" s="239">
        <f>+IF(H81=0,"",'Ark1'!AG1071)</f>
        <v>3.7878787878787881</v>
      </c>
      <c r="J81" s="239">
        <f>+IF(H81=0,"",'Ark1'!AH1071)</f>
        <v>1.6483900258434028</v>
      </c>
      <c r="K81" s="218"/>
      <c r="L81" s="439">
        <f>+IF(I81=0,"",'Ark1'!AI1071)</f>
        <v>5</v>
      </c>
      <c r="M81" s="450"/>
      <c r="N81" s="270">
        <f>+IF(L81=0,"",'Ark1'!AJ1071)</f>
        <v>102.56</v>
      </c>
      <c r="O81" s="458"/>
      <c r="P81" s="270">
        <f>+IF(L81=0,"",'Ark1'!AK1071)</f>
        <v>17.454445996778052</v>
      </c>
      <c r="Q81" s="458"/>
      <c r="R81" s="240">
        <f>+IF(H81=0,"",'Ark1'!T1071)</f>
        <v>5.8</v>
      </c>
      <c r="S81" s="31">
        <f>+IF(H81=0,"",'Ark1'!U1071)</f>
        <v>18.879999999999995</v>
      </c>
      <c r="T81" s="218"/>
      <c r="U81" s="241">
        <f>+IF(H81=0,"",'Ark1'!W1071)</f>
        <v>0</v>
      </c>
      <c r="V81" s="241">
        <f>+IF(H81=0,"",'Ark1'!X1071)</f>
        <v>100</v>
      </c>
      <c r="W81" s="241">
        <f>+IF(H81=0,"",'Ark1'!Y1071)</f>
        <v>0</v>
      </c>
      <c r="X81" s="241">
        <f>+IF(H81=0,"",'Ark1'!Z1071)</f>
        <v>0</v>
      </c>
      <c r="Y81" s="241">
        <f>+IF(H81=0,"",'Ark1'!AA1071)</f>
        <v>1.7645396000090212</v>
      </c>
      <c r="Z81" s="240">
        <f>+IF(H81=0,"",'Ark1'!AC1071)</f>
        <v>0.74833147735479011</v>
      </c>
      <c r="AA81" s="241">
        <f>+IF(H81=0,"",'Ark1'!AE1071)</f>
        <v>40.591898777542355</v>
      </c>
      <c r="AB81" s="240">
        <f t="shared" si="61"/>
        <v>3.7759999999999989</v>
      </c>
      <c r="AC81" s="239">
        <f t="shared" si="62"/>
        <v>1</v>
      </c>
      <c r="AD81" s="218"/>
      <c r="AE81" s="221"/>
      <c r="AG81" s="28"/>
      <c r="AH81" s="26"/>
      <c r="AI81" s="245"/>
      <c r="AJ81" s="27"/>
      <c r="AN81" s="27"/>
    </row>
    <row r="82" spans="1:70">
      <c r="A82" s="218"/>
      <c r="B82" s="242">
        <f>+'Ark1'!C1072</f>
        <v>2024</v>
      </c>
      <c r="C82" s="238">
        <f>+'Ark1'!L1072</f>
        <v>5</v>
      </c>
      <c r="D82" s="249" t="s">
        <v>401</v>
      </c>
      <c r="E82" s="238">
        <f>+'Ark1'!D1072</f>
        <v>9</v>
      </c>
      <c r="F82" s="238" t="str">
        <f t="shared" si="60"/>
        <v>Sep</v>
      </c>
      <c r="G82" s="238">
        <f>+'Ark1'!Q1072</f>
        <v>10</v>
      </c>
      <c r="H82" s="238">
        <f>+'Ark1'!R1072</f>
        <v>11</v>
      </c>
      <c r="I82" s="239">
        <f>+IF(H82=0,"",'Ark1'!AG1072)</f>
        <v>4.8245614035087723</v>
      </c>
      <c r="J82" s="239">
        <f>+IF(H82=0,"",'Ark1'!AH1072)</f>
        <v>2.353139770425388</v>
      </c>
      <c r="K82" s="218"/>
      <c r="L82" s="439">
        <f>+IF(I82=0,"",'Ark1'!AI1072)</f>
        <v>11</v>
      </c>
      <c r="M82" s="450"/>
      <c r="N82" s="270">
        <f>+IF(L82=0,"",'Ark1'!AJ1072)</f>
        <v>103.3909090909091</v>
      </c>
      <c r="O82" s="458"/>
      <c r="P82" s="270">
        <f>+IF(L82=0,"",'Ark1'!AK1072)</f>
        <v>17.033010056941553</v>
      </c>
      <c r="Q82" s="458"/>
      <c r="R82" s="240">
        <f>+IF(H82=0,"",'Ark1'!T1072)</f>
        <v>6.2727272727272716</v>
      </c>
      <c r="S82" s="31">
        <f>+IF(H82=0,"",'Ark1'!U1072)</f>
        <v>19.009090909090911</v>
      </c>
      <c r="T82" s="218"/>
      <c r="U82" s="241">
        <f>+IF(H82=0,"",'Ark1'!W1072)</f>
        <v>0</v>
      </c>
      <c r="V82" s="241">
        <f>+IF(H82=0,"",'Ark1'!X1072)</f>
        <v>90.909090909090892</v>
      </c>
      <c r="W82" s="241">
        <f>+IF(H82=0,"",'Ark1'!Y1072)</f>
        <v>9.0909090909090917</v>
      </c>
      <c r="X82" s="241">
        <f>+IF(H82=0,"",'Ark1'!Z1072)</f>
        <v>0</v>
      </c>
      <c r="Y82" s="241">
        <f>+IF(H82=0,"",'Ark1'!AA1072)</f>
        <v>3.7514735396918577</v>
      </c>
      <c r="Z82" s="240">
        <f>+IF(H82=0,"",'Ark1'!AC1072)</f>
        <v>1.482682402754554</v>
      </c>
      <c r="AA82" s="241">
        <f>+IF(H82=0,"",'Ark1'!AE1072)</f>
        <v>-32.895934291055944</v>
      </c>
      <c r="AB82" s="240">
        <f t="shared" si="61"/>
        <v>3.8018181818181822</v>
      </c>
      <c r="AC82" s="239">
        <f t="shared" si="62"/>
        <v>0.90909090909090906</v>
      </c>
      <c r="AD82" s="218"/>
      <c r="AE82" s="221"/>
      <c r="AG82" s="28"/>
      <c r="AH82" s="26"/>
      <c r="AI82" s="245"/>
      <c r="AJ82" s="27"/>
      <c r="AN82" s="27"/>
    </row>
    <row r="83" spans="1:70">
      <c r="A83" s="218"/>
      <c r="B83" s="242">
        <f>+'Ark1'!C1073</f>
        <v>2024</v>
      </c>
      <c r="C83" s="238">
        <f>+'Ark1'!L1073</f>
        <v>5</v>
      </c>
      <c r="D83" s="249" t="s">
        <v>401</v>
      </c>
      <c r="E83" s="238">
        <f>+'Ark1'!D1073</f>
        <v>10</v>
      </c>
      <c r="F83" s="238" t="str">
        <f t="shared" si="60"/>
        <v>Okt</v>
      </c>
      <c r="G83" s="238">
        <f>+'Ark1'!Q1073</f>
        <v>12</v>
      </c>
      <c r="H83" s="238">
        <f>+'Ark1'!R1073</f>
        <v>14</v>
      </c>
      <c r="I83" s="239">
        <f>+IF(H83=0,"",'Ark1'!AG1073)</f>
        <v>2.5735294117647065</v>
      </c>
      <c r="J83" s="239">
        <f>+IF(H83=0,"",'Ark1'!AH1073)</f>
        <v>1.2597835916305471</v>
      </c>
      <c r="K83" s="218"/>
      <c r="L83" s="439">
        <f>+IF(I83=0,"",'Ark1'!AI1073)</f>
        <v>14</v>
      </c>
      <c r="M83" s="450"/>
      <c r="N83" s="270">
        <f>+IF(L83=0,"",'Ark1'!AJ1073)</f>
        <v>104.75</v>
      </c>
      <c r="O83" s="458"/>
      <c r="P83" s="270">
        <f>+IF(L83=0,"",'Ark1'!AK1073)</f>
        <v>17.395938161984319</v>
      </c>
      <c r="Q83" s="458"/>
      <c r="R83" s="240">
        <f>+IF(H83=0,"",'Ark1'!T1073)</f>
        <v>6</v>
      </c>
      <c r="S83" s="31">
        <f>+IF(H83=0,"",'Ark1'!U1073)</f>
        <v>20.200000000000003</v>
      </c>
      <c r="T83" s="218"/>
      <c r="U83" s="241">
        <f>+IF(H83=0,"",'Ark1'!W1073)</f>
        <v>0</v>
      </c>
      <c r="V83" s="241">
        <f>+IF(H83=0,"",'Ark1'!X1073)</f>
        <v>85.714285714285694</v>
      </c>
      <c r="W83" s="241">
        <f>+IF(H83=0,"",'Ark1'!Y1073)</f>
        <v>28.571428571428577</v>
      </c>
      <c r="X83" s="241">
        <f>+IF(H83=0,"",'Ark1'!Z1073)</f>
        <v>0</v>
      </c>
      <c r="Y83" s="241">
        <f>+IF(H83=0,"",'Ark1'!AA1073)</f>
        <v>4.1431526988169454</v>
      </c>
      <c r="Z83" s="240">
        <f>+IF(H83=0,"",'Ark1'!AC1073)</f>
        <v>1.4142135623730951</v>
      </c>
      <c r="AA83" s="241">
        <f>+IF(H83=0,"",'Ark1'!AE1073)</f>
        <v>-49.859662527021186</v>
      </c>
      <c r="AB83" s="240">
        <f t="shared" si="61"/>
        <v>4.0400000000000009</v>
      </c>
      <c r="AC83" s="239">
        <f t="shared" si="62"/>
        <v>0.8571428571428571</v>
      </c>
      <c r="AD83" s="218"/>
      <c r="AE83" s="221"/>
      <c r="AG83" s="28"/>
      <c r="AH83" s="26"/>
      <c r="AI83" s="245"/>
      <c r="AJ83" s="27"/>
      <c r="AN83" s="27"/>
    </row>
    <row r="84" spans="1:70">
      <c r="A84" s="218"/>
      <c r="B84" s="242">
        <f>+'Ark1'!C1074</f>
        <v>2024</v>
      </c>
      <c r="C84" s="238">
        <f>+'Ark1'!L1074</f>
        <v>5</v>
      </c>
      <c r="D84" s="249" t="s">
        <v>401</v>
      </c>
      <c r="E84" s="238">
        <f>+'Ark1'!D1074</f>
        <v>11</v>
      </c>
      <c r="F84" s="238" t="str">
        <f t="shared" si="60"/>
        <v>Nov</v>
      </c>
      <c r="G84" s="238">
        <f>+'Ark1'!Q1074</f>
        <v>13</v>
      </c>
      <c r="H84" s="238">
        <f>+'Ark1'!R1074</f>
        <v>17</v>
      </c>
      <c r="I84" s="239">
        <f>+IF(H84=0,"",'Ark1'!AG1074)</f>
        <v>5.5016181229773444</v>
      </c>
      <c r="J84" s="239">
        <f>+IF(H84=0,"",'Ark1'!AH1074)</f>
        <v>2.6688392843017819</v>
      </c>
      <c r="K84" s="218"/>
      <c r="L84" s="439">
        <f>+IF(I84=0,"",'Ark1'!AI1074)</f>
        <v>17</v>
      </c>
      <c r="M84" s="450"/>
      <c r="N84" s="270">
        <f>+IF(L84=0,"",'Ark1'!AJ1074)</f>
        <v>102.88235294117648</v>
      </c>
      <c r="O84" s="458"/>
      <c r="P84" s="270">
        <f>+IF(L84=0,"",'Ark1'!AK1074)</f>
        <v>18.151048475413795</v>
      </c>
      <c r="Q84" s="458"/>
      <c r="R84" s="240">
        <f>+IF(H84=0,"",'Ark1'!T1074)</f>
        <v>5.1764705882352944</v>
      </c>
      <c r="S84" s="31">
        <f>+IF(H84=0,"",'Ark1'!U1074)</f>
        <v>19.847058823529412</v>
      </c>
      <c r="T84" s="218"/>
      <c r="U84" s="241">
        <f>+IF(H84=0,"",'Ark1'!W1074)</f>
        <v>0</v>
      </c>
      <c r="V84" s="241">
        <f>+IF(H84=0,"",'Ark1'!X1074)</f>
        <v>94.117647058823522</v>
      </c>
      <c r="W84" s="241">
        <f>+IF(H84=0,"",'Ark1'!Y1074)</f>
        <v>11.76470588235294</v>
      </c>
      <c r="X84" s="241">
        <f>+IF(H84=0,"",'Ark1'!Z1074)</f>
        <v>0</v>
      </c>
      <c r="Y84" s="241">
        <f>+IF(H84=0,"",'Ark1'!AA1074)</f>
        <v>2.5736487367294765</v>
      </c>
      <c r="Z84" s="240">
        <f>+IF(H84=0,"",'Ark1'!AC1074)</f>
        <v>0.70588235294117507</v>
      </c>
      <c r="AA84" s="241">
        <f>+IF(H84=0,"",'Ark1'!AE1074)</f>
        <v>22.208494084444808</v>
      </c>
      <c r="AB84" s="240">
        <f t="shared" si="61"/>
        <v>3.9694117647058826</v>
      </c>
      <c r="AC84" s="239">
        <f t="shared" si="62"/>
        <v>0.76470588235294112</v>
      </c>
      <c r="AD84" s="218"/>
      <c r="AE84" s="221"/>
      <c r="AG84" s="28"/>
      <c r="AH84" s="26"/>
      <c r="AI84" s="245"/>
      <c r="AJ84" s="27"/>
      <c r="AN84" s="27"/>
    </row>
    <row r="85" spans="1:70">
      <c r="A85" s="218"/>
      <c r="B85" s="242">
        <f>+'Ark1'!C1075</f>
        <v>2024</v>
      </c>
      <c r="C85" s="238">
        <f>+'Ark1'!L1075</f>
        <v>5</v>
      </c>
      <c r="D85" s="249" t="s">
        <v>401</v>
      </c>
      <c r="E85" s="238">
        <f>+'Ark1'!D1075</f>
        <v>12</v>
      </c>
      <c r="F85" s="238" t="str">
        <f t="shared" si="60"/>
        <v>Des</v>
      </c>
      <c r="G85" s="238">
        <f>+'Ark1'!Q1075</f>
        <v>6</v>
      </c>
      <c r="H85" s="238">
        <f>+'Ark1'!R1075</f>
        <v>12</v>
      </c>
      <c r="I85" s="239">
        <f>+IF(H85=0,"",'Ark1'!AG1075)</f>
        <v>11.428571428571431</v>
      </c>
      <c r="J85" s="239">
        <f>+IF(H85=0,"",'Ark1'!AH1075)</f>
        <v>5.738880918220949</v>
      </c>
      <c r="K85" s="218"/>
      <c r="L85" s="439">
        <f>+IF(I85=0,"",'Ark1'!AI1075)</f>
        <v>12</v>
      </c>
      <c r="M85" s="450"/>
      <c r="N85" s="270">
        <f>+IF(L85=0,"",'Ark1'!AJ1075)</f>
        <v>103.31666666666663</v>
      </c>
      <c r="O85" s="458"/>
      <c r="P85" s="270">
        <f>+IF(L85=0,"",'Ark1'!AK1075)</f>
        <v>17.158484472922805</v>
      </c>
      <c r="Q85" s="458"/>
      <c r="R85" s="240">
        <f>+IF(H85=0,"",'Ark1'!T1075)</f>
        <v>4.9166666666666679</v>
      </c>
      <c r="S85" s="31">
        <f>+IF(H85=0,"",'Ark1'!U1075)</f>
        <v>19.333333333333336</v>
      </c>
      <c r="T85" s="218"/>
      <c r="U85" s="241">
        <f>+IF(H85=0,"",'Ark1'!W1075)</f>
        <v>0</v>
      </c>
      <c r="V85" s="241">
        <f>+IF(H85=0,"",'Ark1'!X1075)</f>
        <v>41.666666666666657</v>
      </c>
      <c r="W85" s="241">
        <f>+IF(H85=0,"",'Ark1'!Y1075)</f>
        <v>25</v>
      </c>
      <c r="X85" s="241">
        <f>+IF(H85=0,"",'Ark1'!Z1075)</f>
        <v>0</v>
      </c>
      <c r="Y85" s="241">
        <f>+IF(H85=0,"",'Ark1'!AA1075)</f>
        <v>5.3815012362309638</v>
      </c>
      <c r="Z85" s="240">
        <f>+IF(H85=0,"",'Ark1'!AC1075)</f>
        <v>0.9537935951882982</v>
      </c>
      <c r="AA85" s="241">
        <f>+IF(H85=0,"",'Ark1'!AE1075)</f>
        <v>-50.113027384824761</v>
      </c>
      <c r="AB85" s="240">
        <f t="shared" si="61"/>
        <v>3.8666666666666671</v>
      </c>
      <c r="AC85" s="239">
        <f t="shared" si="62"/>
        <v>0.5</v>
      </c>
      <c r="AD85" s="218"/>
      <c r="AE85" s="221"/>
      <c r="AG85" s="28"/>
      <c r="AH85" s="26"/>
      <c r="AI85" s="245"/>
      <c r="AJ85" s="27"/>
      <c r="AN85" s="27"/>
    </row>
    <row r="86" spans="1:70" ht="15" customHeight="1">
      <c r="A86" s="218"/>
      <c r="B86" s="218"/>
      <c r="C86" s="218"/>
      <c r="D86" s="218"/>
      <c r="E86" s="218"/>
      <c r="F86" s="218"/>
      <c r="G86" s="218"/>
      <c r="H86" s="218"/>
      <c r="I86" s="219"/>
      <c r="J86" s="219"/>
      <c r="K86" s="218"/>
      <c r="L86" s="237"/>
      <c r="M86" s="450"/>
      <c r="N86" s="235"/>
      <c r="O86" s="458"/>
      <c r="P86" s="235"/>
      <c r="Q86" s="458"/>
      <c r="R86" s="218"/>
      <c r="S86" s="218"/>
      <c r="T86" s="218"/>
      <c r="U86" s="220"/>
      <c r="V86" s="220"/>
      <c r="W86" s="220"/>
      <c r="X86" s="220"/>
      <c r="Y86" s="220"/>
      <c r="Z86" s="218"/>
      <c r="AA86" s="220"/>
      <c r="AB86" s="468"/>
      <c r="AC86" s="219"/>
      <c r="AD86" s="218"/>
      <c r="AE86" s="221"/>
      <c r="AG86" s="28"/>
      <c r="AH86" s="26"/>
      <c r="AI86" s="222"/>
      <c r="AJ86" s="27"/>
      <c r="AN86" s="27"/>
      <c r="BF86" s="234"/>
    </row>
    <row r="87" spans="1:70" ht="15" customHeight="1">
      <c r="A87" s="218"/>
      <c r="B87" s="218"/>
      <c r="C87" s="236" t="s">
        <v>0</v>
      </c>
      <c r="D87" s="218"/>
      <c r="E87" s="278" t="str">
        <f>+D89</f>
        <v>O+</v>
      </c>
      <c r="F87" s="236" t="s">
        <v>559</v>
      </c>
      <c r="G87" s="218"/>
      <c r="H87" s="242">
        <f>SUM(H89:H100)</f>
        <v>510</v>
      </c>
      <c r="I87" s="219"/>
      <c r="J87" s="219"/>
      <c r="K87" s="218"/>
      <c r="L87" s="237"/>
      <c r="M87" s="450"/>
      <c r="N87" s="235"/>
      <c r="O87" s="458"/>
      <c r="P87" s="235"/>
      <c r="Q87" s="458"/>
      <c r="R87" s="218"/>
      <c r="S87" s="271">
        <f>+Klasse!M16</f>
        <v>29.101568627450952</v>
      </c>
      <c r="T87" s="218"/>
      <c r="U87" s="220"/>
      <c r="V87" s="220"/>
      <c r="W87" s="220"/>
      <c r="X87" s="220"/>
      <c r="Y87" s="220"/>
      <c r="Z87" s="218"/>
      <c r="AA87" s="220"/>
      <c r="AB87" s="222" t="e">
        <f>+S87/#REF!</f>
        <v>#REF!</v>
      </c>
      <c r="AC87" s="219"/>
      <c r="AD87" s="218"/>
      <c r="AE87" s="221"/>
      <c r="AG87" s="28"/>
      <c r="AH87" s="26"/>
      <c r="AI87" s="222"/>
      <c r="AJ87" s="27"/>
      <c r="AN87" s="27"/>
      <c r="BF87" s="234"/>
    </row>
    <row r="88" spans="1:70" ht="15" customHeight="1">
      <c r="A88" s="218"/>
      <c r="B88" s="218"/>
      <c r="C88" s="218"/>
      <c r="D88" s="218"/>
      <c r="E88" s="218"/>
      <c r="F88" s="218"/>
      <c r="G88" s="218"/>
      <c r="H88" s="218"/>
      <c r="I88" s="219"/>
      <c r="J88" s="219"/>
      <c r="K88" s="218"/>
      <c r="L88" s="237"/>
      <c r="M88" s="450"/>
      <c r="N88" s="235"/>
      <c r="O88" s="458"/>
      <c r="P88" s="235"/>
      <c r="Q88" s="458"/>
      <c r="R88" s="218"/>
      <c r="S88" s="218"/>
      <c r="T88" s="218"/>
      <c r="U88" s="220"/>
      <c r="V88" s="220"/>
      <c r="W88" s="220"/>
      <c r="X88" s="220"/>
      <c r="Y88" s="220"/>
      <c r="Z88" s="218"/>
      <c r="AA88" s="220"/>
      <c r="AB88" s="468"/>
      <c r="AC88" s="220"/>
      <c r="AD88" s="220"/>
      <c r="AE88" s="221"/>
      <c r="AG88" s="28"/>
      <c r="AH88" s="26"/>
      <c r="AI88" s="222"/>
      <c r="AJ88" s="27"/>
      <c r="AN88" s="27"/>
      <c r="BF88" s="234">
        <f>1+BF85</f>
        <v>1</v>
      </c>
      <c r="BG88" s="27">
        <v>20.659867330016564</v>
      </c>
      <c r="BH88" s="27">
        <f t="shared" ref="BH88" si="63">+BG88</f>
        <v>20.659867330016564</v>
      </c>
      <c r="BI88" s="27">
        <f t="shared" ref="BI88" si="64">+BH88</f>
        <v>20.659867330016564</v>
      </c>
      <c r="BJ88" s="27">
        <f t="shared" ref="BJ88" si="65">+BI88</f>
        <v>20.659867330016564</v>
      </c>
      <c r="BK88" s="27">
        <f t="shared" ref="BK88" si="66">+BJ88</f>
        <v>20.659867330016564</v>
      </c>
      <c r="BL88" s="27">
        <f t="shared" ref="BL88" si="67">+BK88</f>
        <v>20.659867330016564</v>
      </c>
      <c r="BM88" s="27">
        <f t="shared" ref="BM88" si="68">+BL88</f>
        <v>20.659867330016564</v>
      </c>
      <c r="BN88" s="27">
        <f t="shared" ref="BN88" si="69">+BM88</f>
        <v>20.659867330016564</v>
      </c>
      <c r="BO88" s="27">
        <f t="shared" ref="BO88" si="70">+BN88</f>
        <v>20.659867330016564</v>
      </c>
      <c r="BP88" s="27">
        <f t="shared" ref="BP88" si="71">+BO88</f>
        <v>20.659867330016564</v>
      </c>
      <c r="BQ88" s="27">
        <f t="shared" ref="BQ88" si="72">+BP88</f>
        <v>20.659867330016564</v>
      </c>
      <c r="BR88" s="27">
        <f t="shared" ref="BR88" si="73">+BQ88</f>
        <v>20.659867330016564</v>
      </c>
    </row>
    <row r="89" spans="1:70">
      <c r="A89" s="218"/>
      <c r="B89" s="242">
        <f>+'Ark1'!C1076</f>
        <v>2024</v>
      </c>
      <c r="C89" s="27">
        <f>+'Ark1'!L1076</f>
        <v>6</v>
      </c>
      <c r="D89" s="27" t="s">
        <v>32</v>
      </c>
      <c r="E89" s="27">
        <f>+'Ark1'!D1076</f>
        <v>1</v>
      </c>
      <c r="F89" s="27" t="str">
        <f>+F74</f>
        <v>Jan</v>
      </c>
      <c r="G89" s="27">
        <f>+'Ark1'!Q1076</f>
        <v>30</v>
      </c>
      <c r="H89" s="27">
        <f>+'Ark1'!R1076</f>
        <v>34</v>
      </c>
      <c r="I89" s="28">
        <f>+IF(H89=0,"",'Ark1'!AG1076)</f>
        <v>11.88811188811189</v>
      </c>
      <c r="J89" s="28">
        <f>+IF(H89=0,"",'Ark1'!AH1076)</f>
        <v>8.1673357278681564</v>
      </c>
      <c r="K89" s="218"/>
      <c r="L89" s="245">
        <f>+IF(I89=0,"",'Ark1'!AI1076)</f>
        <v>24</v>
      </c>
      <c r="M89" s="450"/>
      <c r="N89" s="271">
        <f>+IF(L89=0,"",'Ark1'!AJ1076)</f>
        <v>114.82500000000002</v>
      </c>
      <c r="O89" s="458"/>
      <c r="P89" s="271">
        <f>+IF(L89=0,"",'Ark1'!AK1076)</f>
        <v>20.399977532040655</v>
      </c>
      <c r="Q89" s="458"/>
      <c r="R89" s="26">
        <f>+IF(H89=0,"",'Ark1'!T1076)</f>
        <v>5.8529411764705879</v>
      </c>
      <c r="S89" s="31">
        <f>+IF(H89=0,"",'Ark1'!U1076)</f>
        <v>28.423529411764697</v>
      </c>
      <c r="T89" s="218"/>
      <c r="U89" s="33">
        <f>+IF(H89=0,"",'Ark1'!W1076)</f>
        <v>5.882352941176471</v>
      </c>
      <c r="V89" s="33">
        <f>+IF(H89=0,"",'Ark1'!X1076)</f>
        <v>97.058823529411754</v>
      </c>
      <c r="W89" s="33">
        <f>+IF(H89=0,"",'Ark1'!Y1076)</f>
        <v>67.647058823529392</v>
      </c>
      <c r="X89" s="33">
        <f>+IF(H89=0,"",'Ark1'!Z1076)</f>
        <v>23.52941176470588</v>
      </c>
      <c r="Y89" s="33">
        <f>+IF(H89=0,"",'Ark1'!AA1076)</f>
        <v>8.762589558945864</v>
      </c>
      <c r="Z89" s="26">
        <f>+IF(H89=0,"",'Ark1'!AC1076)</f>
        <v>1.4375705188058747</v>
      </c>
      <c r="AA89" s="33">
        <f>+IF(H89=0,"",'Ark1'!AE1076)</f>
        <v>41.447752714528754</v>
      </c>
      <c r="AB89" s="26">
        <f t="shared" si="3"/>
        <v>4.7372549019607826</v>
      </c>
      <c r="AC89" s="28">
        <f t="shared" si="4"/>
        <v>0.88235294117647056</v>
      </c>
      <c r="AD89" s="218"/>
      <c r="AE89" s="221"/>
      <c r="AG89" s="28"/>
      <c r="AH89" s="26"/>
      <c r="AI89" s="245"/>
      <c r="AJ89" s="27"/>
      <c r="AN89" s="27"/>
    </row>
    <row r="90" spans="1:70">
      <c r="A90" s="218"/>
      <c r="B90" s="242">
        <f>+'Ark1'!C1077</f>
        <v>2024</v>
      </c>
      <c r="C90" s="27">
        <f>+'Ark1'!L1077</f>
        <v>6</v>
      </c>
      <c r="D90" s="27" t="s">
        <v>32</v>
      </c>
      <c r="E90" s="27">
        <f>+'Ark1'!D1077</f>
        <v>2</v>
      </c>
      <c r="F90" s="27" t="str">
        <f t="shared" ref="F90:F100" si="74">+F75</f>
        <v>Feb</v>
      </c>
      <c r="G90" s="27">
        <f>+'Ark1'!Q1077</f>
        <v>29</v>
      </c>
      <c r="H90" s="27">
        <f>+'Ark1'!R1077</f>
        <v>32</v>
      </c>
      <c r="I90" s="28">
        <f>+IF(H90=0,"",'Ark1'!AG1077)</f>
        <v>10.126582278481012</v>
      </c>
      <c r="J90" s="28">
        <f>+IF(H90=0,"",'Ark1'!AH1077)</f>
        <v>7.0307801234859282</v>
      </c>
      <c r="K90" s="218"/>
      <c r="L90" s="245">
        <f>+IF(I90=0,"",'Ark1'!AI1077)</f>
        <v>28</v>
      </c>
      <c r="M90" s="450"/>
      <c r="N90" s="271">
        <f>+IF(L90=0,"",'Ark1'!AJ1077)</f>
        <v>112.36428571428576</v>
      </c>
      <c r="O90" s="458"/>
      <c r="P90" s="271">
        <f>+IF(L90=0,"",'Ark1'!AK1077)</f>
        <v>19.888375491618287</v>
      </c>
      <c r="Q90" s="458"/>
      <c r="R90" s="26">
        <f>+IF(H90=0,"",'Ark1'!T1077)</f>
        <v>5.75</v>
      </c>
      <c r="S90" s="31">
        <f>+IF(H90=0,"",'Ark1'!U1077)</f>
        <v>28.859375</v>
      </c>
      <c r="T90" s="218"/>
      <c r="U90" s="33">
        <f>+IF(H90=0,"",'Ark1'!W1077)</f>
        <v>0</v>
      </c>
      <c r="V90" s="33">
        <f>+IF(H90=0,"",'Ark1'!X1077)</f>
        <v>100</v>
      </c>
      <c r="W90" s="33">
        <f>+IF(H90=0,"",'Ark1'!Y1077)</f>
        <v>75</v>
      </c>
      <c r="X90" s="33">
        <f>+IF(H90=0,"",'Ark1'!Z1077)</f>
        <v>18.75</v>
      </c>
      <c r="Y90" s="33">
        <f>+IF(H90=0,"",'Ark1'!AA1077)</f>
        <v>6.7702409195962128</v>
      </c>
      <c r="Z90" s="26">
        <f>+IF(H90=0,"",'Ark1'!AC1077)</f>
        <v>1.4142135623730951</v>
      </c>
      <c r="AA90" s="33">
        <f>+IF(H90=0,"",'Ark1'!AE1077)</f>
        <v>-7.2539184713421934</v>
      </c>
      <c r="AB90" s="26">
        <f t="shared" si="3"/>
        <v>4.809895833333333</v>
      </c>
      <c r="AC90" s="28">
        <f t="shared" si="4"/>
        <v>0.90625</v>
      </c>
      <c r="AD90" s="218"/>
      <c r="AE90" s="221"/>
      <c r="AG90" s="28"/>
      <c r="AH90" s="26"/>
      <c r="AI90" s="245"/>
      <c r="AJ90" s="27"/>
      <c r="AN90" s="27"/>
    </row>
    <row r="91" spans="1:70">
      <c r="A91" s="218"/>
      <c r="B91" s="242">
        <f>+'Ark1'!C1078</f>
        <v>2024</v>
      </c>
      <c r="C91" s="27">
        <f>+'Ark1'!L1078</f>
        <v>6</v>
      </c>
      <c r="D91" s="27" t="s">
        <v>32</v>
      </c>
      <c r="E91" s="27">
        <f>+'Ark1'!D1078</f>
        <v>3</v>
      </c>
      <c r="F91" s="27" t="str">
        <f t="shared" si="74"/>
        <v>Mar</v>
      </c>
      <c r="G91" s="27">
        <f>+'Ark1'!Q1078</f>
        <v>200</v>
      </c>
      <c r="H91" s="27">
        <f>+'Ark1'!R1078</f>
        <v>233</v>
      </c>
      <c r="I91" s="28">
        <f>+IF(H91=0,"",'Ark1'!AG1078)</f>
        <v>10.692978430472694</v>
      </c>
      <c r="J91" s="28">
        <f>+IF(H91=0,"",'Ark1'!AH1078)</f>
        <v>7.7172105407023981</v>
      </c>
      <c r="K91" s="218"/>
      <c r="L91" s="245">
        <f>+IF(I91=0,"",'Ark1'!AI1078)</f>
        <v>198</v>
      </c>
      <c r="M91" s="450"/>
      <c r="N91" s="271">
        <f>+IF(L91=0,"",'Ark1'!AJ1078)</f>
        <v>115.90606060606062</v>
      </c>
      <c r="O91" s="458"/>
      <c r="P91" s="271">
        <f>+IF(L91=0,"",'Ark1'!AK1078)</f>
        <v>20.691303250081688</v>
      </c>
      <c r="Q91" s="458"/>
      <c r="R91" s="26">
        <f>+IF(H91=0,"",'Ark1'!T1078)</f>
        <v>5.8454935622317592</v>
      </c>
      <c r="S91" s="31">
        <f>+IF(H91=0,"",'Ark1'!U1078)</f>
        <v>31.746351931330494</v>
      </c>
      <c r="T91" s="218"/>
      <c r="U91" s="33">
        <f>+IF(H91=0,"",'Ark1'!W1078)</f>
        <v>5.5793991416309021</v>
      </c>
      <c r="V91" s="33">
        <f>+IF(H91=0,"",'Ark1'!X1078)</f>
        <v>98.712446351931334</v>
      </c>
      <c r="W91" s="33">
        <f>+IF(H91=0,"",'Ark1'!Y1078)</f>
        <v>87.982832618025739</v>
      </c>
      <c r="X91" s="33">
        <f>+IF(H91=0,"",'Ark1'!Z1078)</f>
        <v>32.188841201716748</v>
      </c>
      <c r="Y91" s="33">
        <f>+IF(H91=0,"",'Ark1'!AA1078)</f>
        <v>7.2442309144159331</v>
      </c>
      <c r="Z91" s="26">
        <f>+IF(H91=0,"",'Ark1'!AC1078)</f>
        <v>1.5145046474711681</v>
      </c>
      <c r="AA91" s="33">
        <f>+IF(H91=0,"",'Ark1'!AE1078)</f>
        <v>13.334240036677929</v>
      </c>
      <c r="AB91" s="26">
        <f t="shared" si="3"/>
        <v>5.2910586552217493</v>
      </c>
      <c r="AC91" s="28">
        <f t="shared" si="4"/>
        <v>0.85836909871244638</v>
      </c>
      <c r="AD91" s="218"/>
      <c r="AE91" s="221"/>
      <c r="AG91" s="28"/>
      <c r="AH91" s="26"/>
      <c r="AI91" s="245"/>
      <c r="AJ91" s="27"/>
      <c r="AN91" s="27"/>
    </row>
    <row r="92" spans="1:70">
      <c r="A92" s="218"/>
      <c r="B92" s="242">
        <f>+'Ark1'!C1079</f>
        <v>2024</v>
      </c>
      <c r="C92" s="27">
        <f>+'Ark1'!L1079</f>
        <v>6</v>
      </c>
      <c r="D92" s="27" t="s">
        <v>32</v>
      </c>
      <c r="E92" s="27">
        <f>+'Ark1'!D1079</f>
        <v>4</v>
      </c>
      <c r="F92" s="27" t="str">
        <f t="shared" si="74"/>
        <v>Apr</v>
      </c>
      <c r="G92" s="27">
        <f>+'Ark1'!Q1079</f>
        <v>57</v>
      </c>
      <c r="H92" s="27">
        <f>+'Ark1'!R1079</f>
        <v>63</v>
      </c>
      <c r="I92" s="28">
        <f>+IF(H92=0,"",'Ark1'!AG1079)</f>
        <v>15.328467153284668</v>
      </c>
      <c r="J92" s="28">
        <f>+IF(H92=0,"",'Ark1'!AH1079)</f>
        <v>11.373224975420342</v>
      </c>
      <c r="K92" s="218"/>
      <c r="L92" s="245">
        <f>+IF(I92=0,"",'Ark1'!AI1079)</f>
        <v>41</v>
      </c>
      <c r="M92" s="450"/>
      <c r="N92" s="271">
        <f>+IF(L92=0,"",'Ark1'!AJ1079)</f>
        <v>114.96585365853652</v>
      </c>
      <c r="O92" s="458"/>
      <c r="P92" s="271">
        <f>+IF(L92=0,"",'Ark1'!AK1079)</f>
        <v>20.01953847021662</v>
      </c>
      <c r="Q92" s="458"/>
      <c r="R92" s="26">
        <f>+IF(H92=0,"",'Ark1'!T1079)</f>
        <v>6.3174603174603181</v>
      </c>
      <c r="S92" s="31">
        <f>+IF(H92=0,"",'Ark1'!U1079)</f>
        <v>29.011111111111113</v>
      </c>
      <c r="T92" s="218"/>
      <c r="U92" s="33">
        <f>+IF(H92=0,"",'Ark1'!W1079)</f>
        <v>9.5238095238095273</v>
      </c>
      <c r="V92" s="33">
        <f>+IF(H92=0,"",'Ark1'!X1079)</f>
        <v>95.238095238095283</v>
      </c>
      <c r="W92" s="33">
        <f>+IF(H92=0,"",'Ark1'!Y1079)</f>
        <v>73.015873015873026</v>
      </c>
      <c r="X92" s="33">
        <f>+IF(H92=0,"",'Ark1'!Z1079)</f>
        <v>25.396825396825392</v>
      </c>
      <c r="Y92" s="33">
        <f>+IF(H92=0,"",'Ark1'!AA1079)</f>
        <v>7.8633389069422686</v>
      </c>
      <c r="Z92" s="26">
        <f>+IF(H92=0,"",'Ark1'!AC1079)</f>
        <v>1.5100236182889248</v>
      </c>
      <c r="AA92" s="33">
        <f>+IF(H92=0,"",'Ark1'!AE1079)</f>
        <v>22.308338424473437</v>
      </c>
      <c r="AB92" s="26">
        <f t="shared" ref="AB92:AB170" si="75">+IF(H92=0,"",+S92/C92)</f>
        <v>4.8351851851851855</v>
      </c>
      <c r="AC92" s="28">
        <f t="shared" ref="AC92:AC170" si="76">+IF(H92=0,"",G92/H92)</f>
        <v>0.90476190476190477</v>
      </c>
      <c r="AD92" s="218"/>
      <c r="AE92" s="221"/>
      <c r="AG92" s="28"/>
      <c r="AH92" s="26"/>
      <c r="AI92" s="245"/>
      <c r="AJ92" s="27"/>
      <c r="AN92" s="27"/>
    </row>
    <row r="93" spans="1:70">
      <c r="A93" s="218"/>
      <c r="B93" s="242">
        <f>+'Ark1'!C1080</f>
        <v>2024</v>
      </c>
      <c r="C93" s="27">
        <f>+'Ark1'!L1080</f>
        <v>6</v>
      </c>
      <c r="D93" s="27" t="s">
        <v>32</v>
      </c>
      <c r="E93" s="27">
        <f>+'Ark1'!D1080</f>
        <v>5</v>
      </c>
      <c r="F93" s="27" t="str">
        <f t="shared" si="74"/>
        <v>Mai</v>
      </c>
      <c r="G93" s="27">
        <f>+'Ark1'!Q1080</f>
        <v>14</v>
      </c>
      <c r="H93" s="27">
        <f>+'Ark1'!R1080</f>
        <v>15</v>
      </c>
      <c r="I93" s="28">
        <f>+IF(H93=0,"",'Ark1'!AG1080)</f>
        <v>11.111111111111112</v>
      </c>
      <c r="J93" s="28">
        <f>+IF(H93=0,"",'Ark1'!AH1080)</f>
        <v>7.3838630806845948</v>
      </c>
      <c r="K93" s="218"/>
      <c r="L93" s="245">
        <f>+IF(I93=0,"",'Ark1'!AI1080)</f>
        <v>14</v>
      </c>
      <c r="M93" s="450"/>
      <c r="N93" s="271">
        <f>+IF(L93=0,"",'Ark1'!AJ1080)</f>
        <v>108.5642857142857</v>
      </c>
      <c r="O93" s="458"/>
      <c r="P93" s="271">
        <f>+IF(L93=0,"",'Ark1'!AK1080)</f>
        <v>20.391166718150405</v>
      </c>
      <c r="Q93" s="458"/>
      <c r="R93" s="26">
        <f>+IF(H93=0,"",'Ark1'!T1080)</f>
        <v>6.2666666666666648</v>
      </c>
      <c r="S93" s="31">
        <f>+IF(H93=0,"",'Ark1'!U1080)</f>
        <v>27.18</v>
      </c>
      <c r="T93" s="218"/>
      <c r="U93" s="33">
        <f>+IF(H93=0,"",'Ark1'!W1080)</f>
        <v>0</v>
      </c>
      <c r="V93" s="33">
        <f>+IF(H93=0,"",'Ark1'!X1080)</f>
        <v>100</v>
      </c>
      <c r="W93" s="33">
        <f>+IF(H93=0,"",'Ark1'!Y1080)</f>
        <v>80</v>
      </c>
      <c r="X93" s="33">
        <f>+IF(H93=0,"",'Ark1'!Z1080)</f>
        <v>6.6666666666666687</v>
      </c>
      <c r="Y93" s="33">
        <f>+IF(H93=0,"",'Ark1'!AA1080)</f>
        <v>7.0488013165360321</v>
      </c>
      <c r="Z93" s="26">
        <f>+IF(H93=0,"",'Ark1'!AC1080)</f>
        <v>1.4817407180595259</v>
      </c>
      <c r="AA93" s="33">
        <f>+IF(H93=0,"",'Ark1'!AE1080)</f>
        <v>2.9233898461791221</v>
      </c>
      <c r="AB93" s="26">
        <f t="shared" si="75"/>
        <v>4.53</v>
      </c>
      <c r="AC93" s="28">
        <f t="shared" si="76"/>
        <v>0.93333333333333335</v>
      </c>
      <c r="AD93" s="218"/>
      <c r="AE93" s="221"/>
      <c r="AG93" s="28"/>
      <c r="AH93" s="26"/>
      <c r="AI93" s="245"/>
      <c r="AJ93" s="27"/>
      <c r="AN93" s="27"/>
    </row>
    <row r="94" spans="1:70">
      <c r="A94" s="218"/>
      <c r="B94" s="242">
        <f>+'Ark1'!C1081</f>
        <v>2024</v>
      </c>
      <c r="C94" s="27">
        <f>+'Ark1'!L1081</f>
        <v>6</v>
      </c>
      <c r="D94" s="27" t="s">
        <v>32</v>
      </c>
      <c r="E94" s="27">
        <f>+'Ark1'!D1081</f>
        <v>6</v>
      </c>
      <c r="F94" s="27" t="str">
        <f t="shared" si="74"/>
        <v>Jun</v>
      </c>
      <c r="G94" s="27">
        <f>+'Ark1'!Q1081</f>
        <v>16</v>
      </c>
      <c r="H94" s="27">
        <f>+'Ark1'!R1081</f>
        <v>19</v>
      </c>
      <c r="I94" s="28">
        <f>+IF(H94=0,"",'Ark1'!AG1081)</f>
        <v>21.348314606741575</v>
      </c>
      <c r="J94" s="28">
        <f>+IF(H94=0,"",'Ark1'!AH1081)</f>
        <v>15.708834925611525</v>
      </c>
      <c r="K94" s="218"/>
      <c r="L94" s="245">
        <f>+IF(I94=0,"",'Ark1'!AI1081)</f>
        <v>19</v>
      </c>
      <c r="M94" s="450"/>
      <c r="N94" s="271">
        <f>+IF(L94=0,"",'Ark1'!AJ1081)</f>
        <v>111.64210526315794</v>
      </c>
      <c r="O94" s="458"/>
      <c r="P94" s="271">
        <f>+IF(L94=0,"",'Ark1'!AK1081)</f>
        <v>19.043973805419355</v>
      </c>
      <c r="Q94" s="458"/>
      <c r="R94" s="26">
        <f>+IF(H94=0,"",'Ark1'!T1081)</f>
        <v>6</v>
      </c>
      <c r="S94" s="31">
        <f>+IF(H94=0,"",'Ark1'!U1081)</f>
        <v>27.952631578947376</v>
      </c>
      <c r="T94" s="218"/>
      <c r="U94" s="33">
        <f>+IF(H94=0,"",'Ark1'!W1081)</f>
        <v>5.2631578947368443</v>
      </c>
      <c r="V94" s="33">
        <f>+IF(H94=0,"",'Ark1'!X1081)</f>
        <v>78.947368421052644</v>
      </c>
      <c r="W94" s="33">
        <f>+IF(H94=0,"",'Ark1'!Y1081)</f>
        <v>63.15789473684211</v>
      </c>
      <c r="X94" s="33">
        <f>+IF(H94=0,"",'Ark1'!Z1081)</f>
        <v>26.315789473684205</v>
      </c>
      <c r="Y94" s="33">
        <f>+IF(H94=0,"",'Ark1'!AA1081)</f>
        <v>10.478216422205731</v>
      </c>
      <c r="Z94" s="26">
        <f>+IF(H94=0,"",'Ark1'!AC1081)</f>
        <v>2.0261449005179104</v>
      </c>
      <c r="AA94" s="33">
        <f>+IF(H94=0,"",'Ark1'!AE1081)</f>
        <v>53.547880434531933</v>
      </c>
      <c r="AB94" s="26">
        <f t="shared" si="75"/>
        <v>4.6587719298245629</v>
      </c>
      <c r="AC94" s="28">
        <f t="shared" si="76"/>
        <v>0.84210526315789469</v>
      </c>
      <c r="AD94" s="218"/>
      <c r="AE94" s="221"/>
      <c r="AG94" s="28"/>
      <c r="AH94" s="26"/>
      <c r="AI94" s="245"/>
      <c r="AJ94" s="27"/>
      <c r="AN94" s="27"/>
    </row>
    <row r="95" spans="1:70">
      <c r="A95" s="218"/>
      <c r="B95" s="242">
        <f>+'Ark1'!C1082</f>
        <v>2024</v>
      </c>
      <c r="C95" s="27">
        <f>+'Ark1'!L1082</f>
        <v>6</v>
      </c>
      <c r="D95" s="27" t="s">
        <v>32</v>
      </c>
      <c r="E95" s="27">
        <f>+'Ark1'!D1082</f>
        <v>7</v>
      </c>
      <c r="F95" s="27" t="str">
        <f t="shared" si="74"/>
        <v>Jul</v>
      </c>
      <c r="G95" s="27">
        <f>+'Ark1'!Q1082</f>
        <v>2</v>
      </c>
      <c r="H95" s="27">
        <f>+'Ark1'!R1082</f>
        <v>2</v>
      </c>
      <c r="I95" s="28">
        <f>+IF(H95=0,"",'Ark1'!AG1082)</f>
        <v>8</v>
      </c>
      <c r="J95" s="28">
        <f>+IF(H95=0,"",'Ark1'!AH1082)</f>
        <v>5.07201646090535</v>
      </c>
      <c r="K95" s="218"/>
      <c r="L95" s="245">
        <f>+IF(I95=0,"",'Ark1'!AI1082)</f>
        <v>2</v>
      </c>
      <c r="M95" s="450"/>
      <c r="N95" s="271">
        <f>+IF(L95=0,"",'Ark1'!AJ1082)</f>
        <v>111</v>
      </c>
      <c r="O95" s="458"/>
      <c r="P95" s="271">
        <f>+IF(L95=0,"",'Ark1'!AK1082)</f>
        <v>17.920519857200837</v>
      </c>
      <c r="Q95" s="458"/>
      <c r="R95" s="26">
        <f>+IF(H95=0,"",'Ark1'!T1082)</f>
        <v>6.5</v>
      </c>
      <c r="S95" s="31">
        <f>+IF(H95=0,"",'Ark1'!U1082)</f>
        <v>24.65</v>
      </c>
      <c r="T95" s="218"/>
      <c r="U95" s="33">
        <f>+IF(H95=0,"",'Ark1'!W1082)</f>
        <v>0</v>
      </c>
      <c r="V95" s="33">
        <f>+IF(H95=0,"",'Ark1'!X1082)</f>
        <v>100</v>
      </c>
      <c r="W95" s="33">
        <f>+IF(H95=0,"",'Ark1'!Y1082)</f>
        <v>50</v>
      </c>
      <c r="X95" s="33">
        <f>+IF(H95=0,"",'Ark1'!Z1082)</f>
        <v>0</v>
      </c>
      <c r="Y95" s="33">
        <f>+IF(H95=0,"",'Ark1'!AA1082)</f>
        <v>3.0500000000000007</v>
      </c>
      <c r="Z95" s="26">
        <f>+IF(H95=0,"",'Ark1'!AC1082)</f>
        <v>1.5</v>
      </c>
      <c r="AA95" s="33">
        <f>+IF(H95=0,"",'Ark1'!AE1082)</f>
        <v>-99.999999999999673</v>
      </c>
      <c r="AB95" s="26">
        <f t="shared" si="75"/>
        <v>4.1083333333333334</v>
      </c>
      <c r="AC95" s="28">
        <f t="shared" si="76"/>
        <v>1</v>
      </c>
      <c r="AD95" s="218"/>
      <c r="AE95" s="221"/>
      <c r="AG95" s="28"/>
      <c r="AH95" s="26"/>
      <c r="AI95" s="245"/>
      <c r="AJ95" s="27"/>
      <c r="AN95" s="27"/>
    </row>
    <row r="96" spans="1:70">
      <c r="A96" s="218"/>
      <c r="B96" s="242">
        <f>+'Ark1'!C1083</f>
        <v>2024</v>
      </c>
      <c r="C96" s="27">
        <f>+'Ark1'!L1083</f>
        <v>6</v>
      </c>
      <c r="D96" s="27" t="s">
        <v>32</v>
      </c>
      <c r="E96" s="27">
        <f>+'Ark1'!D1083</f>
        <v>8</v>
      </c>
      <c r="F96" s="27" t="str">
        <f t="shared" si="74"/>
        <v>Aug</v>
      </c>
      <c r="G96" s="27">
        <f>+'Ark1'!Q1083</f>
        <v>8</v>
      </c>
      <c r="H96" s="27">
        <f>+'Ark1'!R1083</f>
        <v>8</v>
      </c>
      <c r="I96" s="28">
        <f>+IF(H96=0,"",'Ark1'!AG1083)</f>
        <v>6.0606060606060606</v>
      </c>
      <c r="J96" s="28">
        <f>+IF(H96=0,"",'Ark1'!AH1083)</f>
        <v>3.1745477404484181</v>
      </c>
      <c r="K96" s="218"/>
      <c r="L96" s="245">
        <f>+IF(I96=0,"",'Ark1'!AI1083)</f>
        <v>8</v>
      </c>
      <c r="M96" s="450"/>
      <c r="N96" s="271">
        <f>+IF(L96=0,"",'Ark1'!AJ1083)</f>
        <v>105.8125</v>
      </c>
      <c r="O96" s="458"/>
      <c r="P96" s="271">
        <f>+IF(L96=0,"",'Ark1'!AK1083)</f>
        <v>18.949577201339675</v>
      </c>
      <c r="Q96" s="458"/>
      <c r="R96" s="26">
        <f>+IF(H96=0,"",'Ark1'!T1083)</f>
        <v>7.625</v>
      </c>
      <c r="S96" s="31">
        <f>+IF(H96=0,"",'Ark1'!U1083)</f>
        <v>22.725000000000001</v>
      </c>
      <c r="T96" s="218"/>
      <c r="U96" s="33">
        <f>+IF(H96=0,"",'Ark1'!W1083)</f>
        <v>25</v>
      </c>
      <c r="V96" s="33">
        <f>+IF(H96=0,"",'Ark1'!X1083)</f>
        <v>100</v>
      </c>
      <c r="W96" s="33">
        <f>+IF(H96=0,"",'Ark1'!Y1083)</f>
        <v>50</v>
      </c>
      <c r="X96" s="33">
        <f>+IF(H96=0,"",'Ark1'!Z1083)</f>
        <v>0</v>
      </c>
      <c r="Y96" s="33">
        <f>+IF(H96=0,"",'Ark1'!AA1083)</f>
        <v>4.6197267235194595</v>
      </c>
      <c r="Z96" s="26">
        <f>+IF(H96=0,"",'Ark1'!AC1083)</f>
        <v>0.99215674164922163</v>
      </c>
      <c r="AA96" s="33">
        <f>+IF(H96=0,"",'Ark1'!AE1083)</f>
        <v>-42.612151787412152</v>
      </c>
      <c r="AB96" s="26">
        <f t="shared" si="75"/>
        <v>3.7875000000000001</v>
      </c>
      <c r="AC96" s="28">
        <f t="shared" si="76"/>
        <v>1</v>
      </c>
      <c r="AD96" s="218"/>
      <c r="AE96" s="221"/>
      <c r="AG96" s="28"/>
      <c r="AH96" s="26"/>
      <c r="AI96" s="245"/>
      <c r="AJ96" s="27"/>
      <c r="AN96" s="27"/>
    </row>
    <row r="97" spans="1:70">
      <c r="A97" s="218"/>
      <c r="B97" s="242">
        <f>+'Ark1'!C1084</f>
        <v>2024</v>
      </c>
      <c r="C97" s="27">
        <f>+'Ark1'!L1084</f>
        <v>6</v>
      </c>
      <c r="D97" s="27" t="s">
        <v>32</v>
      </c>
      <c r="E97" s="27">
        <f>+'Ark1'!D1084</f>
        <v>9</v>
      </c>
      <c r="F97" s="27" t="str">
        <f t="shared" si="74"/>
        <v>Sep</v>
      </c>
      <c r="G97" s="27">
        <f>+'Ark1'!Q1084</f>
        <v>19</v>
      </c>
      <c r="H97" s="27">
        <f>+'Ark1'!R1084</f>
        <v>22</v>
      </c>
      <c r="I97" s="28">
        <f>+IF(H97=0,"",'Ark1'!AG1084)</f>
        <v>9.6491228070175445</v>
      </c>
      <c r="J97" s="28">
        <f>+IF(H97=0,"",'Ark1'!AH1084)</f>
        <v>5.7191087103308575</v>
      </c>
      <c r="K97" s="218"/>
      <c r="L97" s="245">
        <f>+IF(I97=0,"",'Ark1'!AI1084)</f>
        <v>22</v>
      </c>
      <c r="M97" s="450"/>
      <c r="N97" s="271">
        <f>+IF(L97=0,"",'Ark1'!AJ1084)</f>
        <v>105.75</v>
      </c>
      <c r="O97" s="458"/>
      <c r="P97" s="271">
        <f>+IF(L97=0,"",'Ark1'!AK1084)</f>
        <v>19.210395552851701</v>
      </c>
      <c r="Q97" s="458"/>
      <c r="R97" s="26">
        <f>+IF(H97=0,"",'Ark1'!T1084)</f>
        <v>7.1818181818181808</v>
      </c>
      <c r="S97" s="31">
        <f>+IF(H97=0,"",'Ark1'!U1084)</f>
        <v>23.099999999999994</v>
      </c>
      <c r="T97" s="218"/>
      <c r="U97" s="33">
        <f>+IF(H97=0,"",'Ark1'!W1084)</f>
        <v>9.0909090909090917</v>
      </c>
      <c r="V97" s="33">
        <f>+IF(H97=0,"",'Ark1'!X1084)</f>
        <v>100</v>
      </c>
      <c r="W97" s="33">
        <f>+IF(H97=0,"",'Ark1'!Y1084)</f>
        <v>31.818181818181817</v>
      </c>
      <c r="X97" s="33">
        <f>+IF(H97=0,"",'Ark1'!Z1084)</f>
        <v>4.5454545454545459</v>
      </c>
      <c r="Y97" s="33">
        <f>+IF(H97=0,"",'Ark1'!AA1084)</f>
        <v>5.9399265376540908</v>
      </c>
      <c r="Z97" s="26">
        <f>+IF(H97=0,"",'Ark1'!AC1084)</f>
        <v>1.3696835612108516</v>
      </c>
      <c r="AA97" s="33">
        <f>+IF(H97=0,"",'Ark1'!AE1084)</f>
        <v>-57.713355252500072</v>
      </c>
      <c r="AB97" s="26">
        <f t="shared" si="75"/>
        <v>3.8499999999999992</v>
      </c>
      <c r="AC97" s="28">
        <f t="shared" si="76"/>
        <v>0.86363636363636365</v>
      </c>
      <c r="AD97" s="218"/>
      <c r="AE97" s="221"/>
      <c r="AG97" s="28"/>
      <c r="AH97" s="26"/>
      <c r="AI97" s="245"/>
      <c r="AJ97" s="27"/>
      <c r="AN97" s="27"/>
    </row>
    <row r="98" spans="1:70">
      <c r="A98" s="218"/>
      <c r="B98" s="242">
        <f>+'Ark1'!C1085</f>
        <v>2024</v>
      </c>
      <c r="C98" s="27">
        <f>+'Ark1'!L1085</f>
        <v>6</v>
      </c>
      <c r="D98" s="27" t="s">
        <v>32</v>
      </c>
      <c r="E98" s="27">
        <f>+'Ark1'!D1085</f>
        <v>10</v>
      </c>
      <c r="F98" s="27" t="str">
        <f t="shared" si="74"/>
        <v>Okt</v>
      </c>
      <c r="G98" s="27">
        <f>+'Ark1'!Q1085</f>
        <v>31</v>
      </c>
      <c r="H98" s="27">
        <f>+'Ark1'!R1085</f>
        <v>41</v>
      </c>
      <c r="I98" s="28">
        <f>+IF(H98=0,"",'Ark1'!AG1085)</f>
        <v>7.5367647058823524</v>
      </c>
      <c r="J98" s="28">
        <f>+IF(H98=0,"",'Ark1'!AH1085)</f>
        <v>4.4929905605324221</v>
      </c>
      <c r="K98" s="218"/>
      <c r="L98" s="245">
        <f>+IF(I98=0,"",'Ark1'!AI1085)</f>
        <v>41</v>
      </c>
      <c r="M98" s="450"/>
      <c r="N98" s="271">
        <f>+IF(L98=0,"",'Ark1'!AJ1085)</f>
        <v>108.24146341463415</v>
      </c>
      <c r="O98" s="458"/>
      <c r="P98" s="271">
        <f>+IF(L98=0,"",'Ark1'!AK1085)</f>
        <v>19.171488669787003</v>
      </c>
      <c r="Q98" s="458"/>
      <c r="R98" s="26">
        <f>+IF(H98=0,"",'Ark1'!T1085)</f>
        <v>6.5121951219512209</v>
      </c>
      <c r="S98" s="31">
        <f>+IF(H98=0,"",'Ark1'!U1085)</f>
        <v>24.599999999999994</v>
      </c>
      <c r="T98" s="218"/>
      <c r="U98" s="33">
        <f>+IF(H98=0,"",'Ark1'!W1085)</f>
        <v>4.8780487804878048</v>
      </c>
      <c r="V98" s="33">
        <f>+IF(H98=0,"",'Ark1'!X1085)</f>
        <v>97.560975609756099</v>
      </c>
      <c r="W98" s="33">
        <f>+IF(H98=0,"",'Ark1'!Y1085)</f>
        <v>58.536585365853675</v>
      </c>
      <c r="X98" s="33">
        <f>+IF(H98=0,"",'Ark1'!Z1085)</f>
        <v>4.8780487804878048</v>
      </c>
      <c r="Y98" s="33">
        <f>+IF(H98=0,"",'Ark1'!AA1085)</f>
        <v>5.2955112146411603</v>
      </c>
      <c r="Z98" s="26">
        <f>+IF(H98=0,"",'Ark1'!AC1085)</f>
        <v>1.3814441227811063</v>
      </c>
      <c r="AA98" s="33">
        <f>+IF(H98=0,"",'Ark1'!AE1085)</f>
        <v>-51.27802190633416</v>
      </c>
      <c r="AB98" s="26">
        <f t="shared" si="75"/>
        <v>4.0999999999999988</v>
      </c>
      <c r="AC98" s="28">
        <f t="shared" si="76"/>
        <v>0.75609756097560976</v>
      </c>
      <c r="AD98" s="218"/>
      <c r="AE98" s="221"/>
      <c r="AG98" s="28"/>
      <c r="AH98" s="26"/>
      <c r="AI98" s="245"/>
      <c r="AJ98" s="27"/>
      <c r="AN98" s="27"/>
    </row>
    <row r="99" spans="1:70">
      <c r="A99" s="218"/>
      <c r="B99" s="242">
        <f>+'Ark1'!C1086</f>
        <v>2024</v>
      </c>
      <c r="C99" s="27">
        <f>+'Ark1'!L1086</f>
        <v>6</v>
      </c>
      <c r="D99" s="27" t="s">
        <v>32</v>
      </c>
      <c r="E99" s="27">
        <f>+'Ark1'!D1086</f>
        <v>11</v>
      </c>
      <c r="F99" s="27" t="str">
        <f t="shared" si="74"/>
        <v>Nov</v>
      </c>
      <c r="G99" s="27">
        <f>+'Ark1'!Q1086</f>
        <v>30</v>
      </c>
      <c r="H99" s="27">
        <f>+'Ark1'!R1086</f>
        <v>35</v>
      </c>
      <c r="I99" s="28">
        <f>+IF(H99=0,"",'Ark1'!AG1086)</f>
        <v>11.326860841423947</v>
      </c>
      <c r="J99" s="28">
        <f>+IF(H99=0,"",'Ark1'!AH1086)</f>
        <v>6.9560677730141869</v>
      </c>
      <c r="K99" s="218"/>
      <c r="L99" s="245">
        <f>+IF(I99=0,"",'Ark1'!AI1086)</f>
        <v>35</v>
      </c>
      <c r="M99" s="450"/>
      <c r="N99" s="271">
        <f>+IF(L99=0,"",'Ark1'!AJ1086)</f>
        <v>108.28285714285705</v>
      </c>
      <c r="O99" s="458"/>
      <c r="P99" s="271">
        <f>+IF(L99=0,"",'Ark1'!AK1086)</f>
        <v>19.593137459868224</v>
      </c>
      <c r="Q99" s="458"/>
      <c r="R99" s="26">
        <f>+IF(H99=0,"",'Ark1'!T1086)</f>
        <v>5.4</v>
      </c>
      <c r="S99" s="31">
        <f>+IF(H99=0,"",'Ark1'!U1086)</f>
        <v>25.125714285714281</v>
      </c>
      <c r="T99" s="218"/>
      <c r="U99" s="33">
        <f>+IF(H99=0,"",'Ark1'!W1086)</f>
        <v>0</v>
      </c>
      <c r="V99" s="33">
        <f>+IF(H99=0,"",'Ark1'!X1086)</f>
        <v>100</v>
      </c>
      <c r="W99" s="33">
        <f>+IF(H99=0,"",'Ark1'!Y1086)</f>
        <v>57.142857142857153</v>
      </c>
      <c r="X99" s="33">
        <f>+IF(H99=0,"",'Ark1'!Z1086)</f>
        <v>2.8571428571428577</v>
      </c>
      <c r="Y99" s="33">
        <f>+IF(H99=0,"",'Ark1'!AA1086)</f>
        <v>4.8515295294896701</v>
      </c>
      <c r="Z99" s="26">
        <f>+IF(H99=0,"",'Ark1'!AC1086)</f>
        <v>0.93197179601714619</v>
      </c>
      <c r="AA99" s="33">
        <f>+IF(H99=0,"",'Ark1'!AE1086)</f>
        <v>-33.844731669879096</v>
      </c>
      <c r="AB99" s="26">
        <f t="shared" ref="AB99:AB100" si="77">+IF(H99=0,"",+S99/C99)</f>
        <v>4.1876190476190471</v>
      </c>
      <c r="AC99" s="28">
        <f t="shared" ref="AC99:AC100" si="78">+IF(H99=0,"",G99/H99)</f>
        <v>0.8571428571428571</v>
      </c>
      <c r="AD99" s="218"/>
      <c r="AE99" s="221"/>
      <c r="AG99" s="28"/>
      <c r="AH99" s="26"/>
      <c r="AI99" s="245"/>
      <c r="AJ99" s="27"/>
      <c r="AN99" s="27"/>
    </row>
    <row r="100" spans="1:70">
      <c r="A100" s="218"/>
      <c r="B100" s="242">
        <f>+'Ark1'!C1087</f>
        <v>2024</v>
      </c>
      <c r="C100" s="27">
        <f>+'Ark1'!L1087</f>
        <v>6</v>
      </c>
      <c r="D100" s="27" t="s">
        <v>32</v>
      </c>
      <c r="E100" s="27">
        <f>+'Ark1'!D1087</f>
        <v>12</v>
      </c>
      <c r="F100" s="27" t="str">
        <f t="shared" si="74"/>
        <v>Des</v>
      </c>
      <c r="G100" s="27">
        <f>+'Ark1'!Q1087</f>
        <v>6</v>
      </c>
      <c r="H100" s="27">
        <f>+'Ark1'!R1087</f>
        <v>6</v>
      </c>
      <c r="I100" s="28">
        <f>+IF(H100=0,"",'Ark1'!AG1087)</f>
        <v>5.7142857142857153</v>
      </c>
      <c r="J100" s="28">
        <f>+IF(H100=0,"",'Ark1'!AH1087)</f>
        <v>3.9875327759362791</v>
      </c>
      <c r="K100" s="218"/>
      <c r="L100" s="245">
        <f>+IF(I100=0,"",'Ark1'!AI1087)</f>
        <v>6</v>
      </c>
      <c r="M100" s="450"/>
      <c r="N100" s="271">
        <f>+IF(L100=0,"",'Ark1'!AJ1087)</f>
        <v>111.2166666666667</v>
      </c>
      <c r="O100" s="458"/>
      <c r="P100" s="271">
        <f>+IF(L100=0,"",'Ark1'!AK1087)</f>
        <v>19.179268793636805</v>
      </c>
      <c r="Q100" s="458"/>
      <c r="R100" s="26">
        <f>+IF(H100=0,"",'Ark1'!T1087)</f>
        <v>5.3333333333333321</v>
      </c>
      <c r="S100" s="31">
        <f>+IF(H100=0,"",'Ark1'!U1087)</f>
        <v>26.86666666666666</v>
      </c>
      <c r="T100" s="218"/>
      <c r="U100" s="33">
        <f>+IF(H100=0,"",'Ark1'!W1087)</f>
        <v>0</v>
      </c>
      <c r="V100" s="33">
        <f>+IF(H100=0,"",'Ark1'!X1087)</f>
        <v>100</v>
      </c>
      <c r="W100" s="33">
        <f>+IF(H100=0,"",'Ark1'!Y1087)</f>
        <v>66.666666666666686</v>
      </c>
      <c r="X100" s="33">
        <f>+IF(H100=0,"",'Ark1'!Z1087)</f>
        <v>16.666666666666671</v>
      </c>
      <c r="Y100" s="33">
        <f>+IF(H100=0,"",'Ark1'!AA1087)</f>
        <v>6.1345107565495667</v>
      </c>
      <c r="Z100" s="26">
        <f>+IF(H100=0,"",'Ark1'!AC1087)</f>
        <v>1.374368541872554</v>
      </c>
      <c r="AA100" s="33">
        <f>+IF(H100=0,"",'Ark1'!AE1087)</f>
        <v>-80.324505803399362</v>
      </c>
      <c r="AB100" s="26">
        <f t="shared" si="77"/>
        <v>4.477777777777777</v>
      </c>
      <c r="AC100" s="28">
        <f t="shared" si="78"/>
        <v>1</v>
      </c>
      <c r="AD100" s="218"/>
      <c r="AE100" s="221"/>
      <c r="AG100" s="28"/>
      <c r="AH100" s="26"/>
      <c r="AI100" s="245"/>
      <c r="AJ100" s="27"/>
      <c r="AN100" s="27"/>
    </row>
    <row r="101" spans="1:70" ht="15" customHeight="1">
      <c r="A101" s="218"/>
      <c r="B101" s="218"/>
      <c r="C101" s="218"/>
      <c r="D101" s="218"/>
      <c r="E101" s="218"/>
      <c r="F101" s="218"/>
      <c r="G101" s="218"/>
      <c r="H101" s="218"/>
      <c r="I101" s="219"/>
      <c r="J101" s="219"/>
      <c r="K101" s="218"/>
      <c r="L101" s="237"/>
      <c r="M101" s="450"/>
      <c r="N101" s="235"/>
      <c r="O101" s="458"/>
      <c r="P101" s="235"/>
      <c r="Q101" s="458"/>
      <c r="R101" s="218"/>
      <c r="S101" s="218"/>
      <c r="T101" s="218"/>
      <c r="U101" s="220"/>
      <c r="V101" s="220"/>
      <c r="W101" s="220"/>
      <c r="X101" s="220"/>
      <c r="Y101" s="220"/>
      <c r="Z101" s="218"/>
      <c r="AA101" s="220"/>
      <c r="AB101" s="468"/>
      <c r="AC101" s="219"/>
      <c r="AD101" s="218"/>
      <c r="AE101" s="221"/>
      <c r="AG101" s="28"/>
      <c r="AH101" s="26"/>
      <c r="AI101" s="222"/>
      <c r="AJ101" s="27"/>
      <c r="AN101" s="27"/>
      <c r="BF101" s="234"/>
    </row>
    <row r="102" spans="1:70" ht="15" customHeight="1">
      <c r="A102" s="218"/>
      <c r="B102" s="218"/>
      <c r="C102" s="236" t="s">
        <v>0</v>
      </c>
      <c r="D102" s="218"/>
      <c r="E102" s="278" t="str">
        <f>+D104</f>
        <v>R-</v>
      </c>
      <c r="F102" s="236" t="s">
        <v>559</v>
      </c>
      <c r="G102" s="218"/>
      <c r="H102" s="242">
        <f>SUM(H104:H114)</f>
        <v>704</v>
      </c>
      <c r="I102" s="219"/>
      <c r="J102" s="219"/>
      <c r="K102" s="218"/>
      <c r="L102" s="237"/>
      <c r="M102" s="450"/>
      <c r="N102" s="235"/>
      <c r="O102" s="458"/>
      <c r="P102" s="235"/>
      <c r="Q102" s="458"/>
      <c r="R102" s="218"/>
      <c r="S102" s="271">
        <f>+Klasse!M17</f>
        <v>33.949583333333365</v>
      </c>
      <c r="T102" s="218"/>
      <c r="U102" s="220"/>
      <c r="V102" s="220"/>
      <c r="W102" s="220"/>
      <c r="X102" s="220"/>
      <c r="Y102" s="220"/>
      <c r="Z102" s="218"/>
      <c r="AA102" s="220"/>
      <c r="AB102" s="222"/>
      <c r="AC102" s="219"/>
      <c r="AD102" s="218"/>
      <c r="AE102" s="221"/>
      <c r="AG102" s="28"/>
      <c r="AH102" s="26"/>
      <c r="AI102" s="222"/>
      <c r="AJ102" s="27"/>
      <c r="AN102" s="27"/>
      <c r="BF102" s="234"/>
    </row>
    <row r="103" spans="1:70" ht="15" customHeight="1">
      <c r="A103" s="218"/>
      <c r="B103" s="218"/>
      <c r="C103" s="218"/>
      <c r="D103" s="218"/>
      <c r="E103" s="218"/>
      <c r="F103" s="218"/>
      <c r="G103" s="218"/>
      <c r="H103" s="218"/>
      <c r="I103" s="219"/>
      <c r="J103" s="219"/>
      <c r="K103" s="218"/>
      <c r="L103" s="237"/>
      <c r="M103" s="450"/>
      <c r="N103" s="235"/>
      <c r="O103" s="458"/>
      <c r="P103" s="235"/>
      <c r="Q103" s="458"/>
      <c r="R103" s="218"/>
      <c r="S103" s="218"/>
      <c r="T103" s="218"/>
      <c r="U103" s="220"/>
      <c r="V103" s="220"/>
      <c r="W103" s="220"/>
      <c r="X103" s="220"/>
      <c r="Y103" s="220"/>
      <c r="Z103" s="218"/>
      <c r="AA103" s="220"/>
      <c r="AB103" s="468"/>
      <c r="AC103" s="220"/>
      <c r="AD103" s="220"/>
      <c r="AE103" s="221"/>
      <c r="AG103" s="28"/>
      <c r="AH103" s="26"/>
      <c r="AI103" s="222"/>
      <c r="AJ103" s="27"/>
      <c r="AN103" s="27"/>
      <c r="BF103" s="234">
        <f>1+BF100</f>
        <v>1</v>
      </c>
      <c r="BG103" s="27">
        <v>20.659867330016564</v>
      </c>
      <c r="BH103" s="27">
        <f t="shared" ref="BH103" si="79">+BG103</f>
        <v>20.659867330016564</v>
      </c>
      <c r="BI103" s="27">
        <f t="shared" ref="BI103" si="80">+BH103</f>
        <v>20.659867330016564</v>
      </c>
      <c r="BJ103" s="27">
        <f t="shared" ref="BJ103" si="81">+BI103</f>
        <v>20.659867330016564</v>
      </c>
      <c r="BK103" s="27">
        <f t="shared" ref="BK103" si="82">+BJ103</f>
        <v>20.659867330016564</v>
      </c>
      <c r="BL103" s="27">
        <f t="shared" ref="BL103" si="83">+BK103</f>
        <v>20.659867330016564</v>
      </c>
      <c r="BM103" s="27">
        <f t="shared" ref="BM103" si="84">+BL103</f>
        <v>20.659867330016564</v>
      </c>
      <c r="BN103" s="27">
        <f t="shared" ref="BN103" si="85">+BM103</f>
        <v>20.659867330016564</v>
      </c>
      <c r="BO103" s="27">
        <f t="shared" ref="BO103" si="86">+BN103</f>
        <v>20.659867330016564</v>
      </c>
      <c r="BP103" s="27">
        <f t="shared" ref="BP103" si="87">+BO103</f>
        <v>20.659867330016564</v>
      </c>
      <c r="BQ103" s="27">
        <f t="shared" ref="BQ103" si="88">+BP103</f>
        <v>20.659867330016564</v>
      </c>
      <c r="BR103" s="27">
        <f t="shared" ref="BR103" si="89">+BQ103</f>
        <v>20.659867330016564</v>
      </c>
    </row>
    <row r="104" spans="1:70">
      <c r="A104" s="218"/>
      <c r="B104" s="242">
        <f>+'Ark1'!C1088</f>
        <v>2024</v>
      </c>
      <c r="C104" s="238">
        <f>+'Ark1'!L1088</f>
        <v>7</v>
      </c>
      <c r="D104" s="238" t="s">
        <v>33</v>
      </c>
      <c r="E104" s="238">
        <f>+'Ark1'!D1088</f>
        <v>1</v>
      </c>
      <c r="F104" s="238" t="str">
        <f>+F89</f>
        <v>Jan</v>
      </c>
      <c r="G104" s="238">
        <f>+'Ark1'!Q1088</f>
        <v>41</v>
      </c>
      <c r="H104" s="238">
        <f>+'Ark1'!R1088</f>
        <v>45</v>
      </c>
      <c r="I104" s="239">
        <f>+IF(H104=0,"",'Ark1'!AG1088)</f>
        <v>15.734265734265733</v>
      </c>
      <c r="J104" s="239">
        <f>+IF(H104=0,"",'Ark1'!AH1088)</f>
        <v>12.221424043946756</v>
      </c>
      <c r="K104" s="218"/>
      <c r="L104" s="439">
        <f>+IF(I104=0,"",'Ark1'!AI1088)</f>
        <v>29</v>
      </c>
      <c r="M104" s="450"/>
      <c r="N104" s="270">
        <f>+IF(L104=0,"",'Ark1'!AJ1088)</f>
        <v>115.40344827586202</v>
      </c>
      <c r="O104" s="458"/>
      <c r="P104" s="270">
        <f>+IF(L104=0,"",'Ark1'!AK1088)</f>
        <v>21.932186551747797</v>
      </c>
      <c r="Q104" s="458"/>
      <c r="R104" s="240">
        <f>+IF(H104=0,"",'Ark1'!T1088)</f>
        <v>6.0444444444444443</v>
      </c>
      <c r="S104" s="239">
        <f>+IF(H104=0,"",'Ark1'!U1088)</f>
        <v>32.135555555555563</v>
      </c>
      <c r="T104" s="218"/>
      <c r="U104" s="241">
        <f>+IF(H104=0,"",'Ark1'!W1088)</f>
        <v>8.8888888888888893</v>
      </c>
      <c r="V104" s="241">
        <f>+IF(H104=0,"",'Ark1'!X1088)</f>
        <v>100</v>
      </c>
      <c r="W104" s="241">
        <f>+IF(H104=0,"",'Ark1'!Y1088)</f>
        <v>80</v>
      </c>
      <c r="X104" s="241">
        <f>+IF(H104=0,"",'Ark1'!Z1088)</f>
        <v>40</v>
      </c>
      <c r="Y104" s="241">
        <f>+IF(H104=0,"",'Ark1'!AA1088)</f>
        <v>8.7217520043103622</v>
      </c>
      <c r="Z104" s="240">
        <f>+IF(H104=0,"",'Ark1'!AC1088)</f>
        <v>1.5910242061927782</v>
      </c>
      <c r="AA104" s="241">
        <f>+IF(H104=0,"",'Ark1'!AE1088)</f>
        <v>36.517146720427952</v>
      </c>
      <c r="AB104" s="240">
        <f t="shared" si="75"/>
        <v>4.5907936507936515</v>
      </c>
      <c r="AC104" s="239">
        <f t="shared" si="76"/>
        <v>0.91111111111111109</v>
      </c>
      <c r="AD104" s="218"/>
      <c r="AE104" s="221"/>
      <c r="AG104" s="28"/>
      <c r="AH104" s="26"/>
      <c r="AI104" s="245"/>
      <c r="AJ104" s="27"/>
      <c r="AN104" s="27"/>
    </row>
    <row r="105" spans="1:70">
      <c r="A105" s="218"/>
      <c r="B105" s="242">
        <f>+'Ark1'!C1089</f>
        <v>2024</v>
      </c>
      <c r="C105" s="238">
        <f>+'Ark1'!L1089</f>
        <v>7</v>
      </c>
      <c r="D105" s="238" t="s">
        <v>33</v>
      </c>
      <c r="E105" s="238">
        <f>+'Ark1'!D1089</f>
        <v>2</v>
      </c>
      <c r="F105" s="238" t="str">
        <f t="shared" ref="F105:F115" si="90">+F90</f>
        <v>Feb</v>
      </c>
      <c r="G105" s="238">
        <f>+'Ark1'!Q1089</f>
        <v>44</v>
      </c>
      <c r="H105" s="238">
        <f>+'Ark1'!R1089</f>
        <v>50</v>
      </c>
      <c r="I105" s="239">
        <f>+IF(H105=0,"",'Ark1'!AG1089)</f>
        <v>15.822784810126588</v>
      </c>
      <c r="J105" s="239">
        <f>+IF(H105=0,"",'Ark1'!AH1089)</f>
        <v>13.49666161658457</v>
      </c>
      <c r="K105" s="218"/>
      <c r="L105" s="439">
        <f>+IF(I105=0,"",'Ark1'!AI1089)</f>
        <v>34</v>
      </c>
      <c r="M105" s="450"/>
      <c r="N105" s="270">
        <f>+IF(L105=0,"",'Ark1'!AJ1089)</f>
        <v>116.23823529411764</v>
      </c>
      <c r="O105" s="458"/>
      <c r="P105" s="270">
        <f>+IF(L105=0,"",'Ark1'!AK1089)</f>
        <v>22.610369329809849</v>
      </c>
      <c r="Q105" s="458"/>
      <c r="R105" s="240">
        <f>+IF(H105=0,"",'Ark1'!T1089)</f>
        <v>6.4</v>
      </c>
      <c r="S105" s="239">
        <f>+IF(H105=0,"",'Ark1'!U1089)</f>
        <v>35.455999999999989</v>
      </c>
      <c r="T105" s="218"/>
      <c r="U105" s="241">
        <f>+IF(H105=0,"",'Ark1'!W1089)</f>
        <v>16</v>
      </c>
      <c r="V105" s="241">
        <f>+IF(H105=0,"",'Ark1'!X1089)</f>
        <v>100</v>
      </c>
      <c r="W105" s="241">
        <f>+IF(H105=0,"",'Ark1'!Y1089)</f>
        <v>96</v>
      </c>
      <c r="X105" s="241">
        <f>+IF(H105=0,"",'Ark1'!Z1089)</f>
        <v>64</v>
      </c>
      <c r="Y105" s="241">
        <f>+IF(H105=0,"",'Ark1'!AA1089)</f>
        <v>7.125620253704275</v>
      </c>
      <c r="Z105" s="240">
        <f>+IF(H105=0,"",'Ark1'!AC1089)</f>
        <v>1.5999999999999972</v>
      </c>
      <c r="AA105" s="241">
        <f>+IF(H105=0,"",'Ark1'!AE1089)</f>
        <v>13.293579594107319</v>
      </c>
      <c r="AB105" s="240">
        <f t="shared" si="75"/>
        <v>5.0651428571428552</v>
      </c>
      <c r="AC105" s="239">
        <f t="shared" si="76"/>
        <v>0.88</v>
      </c>
      <c r="AD105" s="218"/>
      <c r="AE105" s="221"/>
      <c r="AG105" s="28"/>
      <c r="AH105" s="26"/>
      <c r="AI105" s="245"/>
      <c r="AJ105" s="27"/>
      <c r="AN105" s="27"/>
    </row>
    <row r="106" spans="1:70">
      <c r="A106" s="218"/>
      <c r="B106" s="242">
        <f>+'Ark1'!C1090</f>
        <v>2024</v>
      </c>
      <c r="C106" s="238">
        <f>+'Ark1'!L1090</f>
        <v>7</v>
      </c>
      <c r="D106" s="238" t="s">
        <v>33</v>
      </c>
      <c r="E106" s="238">
        <f>+'Ark1'!D1090</f>
        <v>3</v>
      </c>
      <c r="F106" s="238" t="str">
        <f t="shared" si="90"/>
        <v>Mar</v>
      </c>
      <c r="G106" s="238">
        <f>+'Ark1'!Q1090</f>
        <v>285</v>
      </c>
      <c r="H106" s="238">
        <f>+'Ark1'!R1090</f>
        <v>323</v>
      </c>
      <c r="I106" s="239">
        <f>+IF(H106=0,"",'Ark1'!AG1090)</f>
        <v>14.823313446535105</v>
      </c>
      <c r="J106" s="239">
        <f>+IF(H106=0,"",'Ark1'!AH1090)</f>
        <v>12.076757913977548</v>
      </c>
      <c r="K106" s="218"/>
      <c r="L106" s="439">
        <f>+IF(I106=0,"",'Ark1'!AI1090)</f>
        <v>268</v>
      </c>
      <c r="M106" s="450"/>
      <c r="N106" s="270">
        <f>+IF(L106=0,"",'Ark1'!AJ1090)</f>
        <v>116.72574626865671</v>
      </c>
      <c r="O106" s="458"/>
      <c r="P106" s="270">
        <f>+IF(L106=0,"",'Ark1'!AK1090)</f>
        <v>22.639459915227047</v>
      </c>
      <c r="Q106" s="458"/>
      <c r="R106" s="240">
        <f>+IF(H106=0,"",'Ark1'!T1090)</f>
        <v>6.5603715170278631</v>
      </c>
      <c r="S106" s="239">
        <f>+IF(H106=0,"",'Ark1'!U1090)</f>
        <v>35.837461300309577</v>
      </c>
      <c r="T106" s="218"/>
      <c r="U106" s="241">
        <f>+IF(H106=0,"",'Ark1'!W1090)</f>
        <v>13.622291021671828</v>
      </c>
      <c r="V106" s="241">
        <f>+IF(H106=0,"",'Ark1'!X1090)</f>
        <v>99.690402476780221</v>
      </c>
      <c r="W106" s="241">
        <f>+IF(H106=0,"",'Ark1'!Y1090)</f>
        <v>96.904024767801886</v>
      </c>
      <c r="X106" s="241">
        <f>+IF(H106=0,"",'Ark1'!Z1090)</f>
        <v>54.179566563467489</v>
      </c>
      <c r="Y106" s="241">
        <f>+IF(H106=0,"",'Ark1'!AA1090)</f>
        <v>6.9272461386788908</v>
      </c>
      <c r="Z106" s="240">
        <f>+IF(H106=0,"",'Ark1'!AC1090)</f>
        <v>1.7218076355393812</v>
      </c>
      <c r="AA106" s="241">
        <f>+IF(H106=0,"",'Ark1'!AE1090)</f>
        <v>6.6246980844463277</v>
      </c>
      <c r="AB106" s="240">
        <f t="shared" si="75"/>
        <v>5.1196373286156538</v>
      </c>
      <c r="AC106" s="239">
        <f t="shared" si="76"/>
        <v>0.88235294117647056</v>
      </c>
      <c r="AD106" s="218"/>
      <c r="AE106" s="26"/>
      <c r="AG106" s="28"/>
      <c r="AH106" s="26"/>
      <c r="AI106" s="27"/>
      <c r="AJ106" s="27"/>
      <c r="AN106" s="27"/>
    </row>
    <row r="107" spans="1:70">
      <c r="A107" s="218"/>
      <c r="B107" s="242">
        <f>+'Ark1'!C1091</f>
        <v>2024</v>
      </c>
      <c r="C107" s="238">
        <f>+'Ark1'!L1091</f>
        <v>7</v>
      </c>
      <c r="D107" s="238" t="s">
        <v>33</v>
      </c>
      <c r="E107" s="238">
        <f>+'Ark1'!D1091</f>
        <v>4</v>
      </c>
      <c r="F107" s="238" t="str">
        <f t="shared" si="90"/>
        <v>Apr</v>
      </c>
      <c r="G107" s="238">
        <f>+'Ark1'!Q1091</f>
        <v>68</v>
      </c>
      <c r="H107" s="238">
        <f>+'Ark1'!R1091</f>
        <v>80</v>
      </c>
      <c r="I107" s="239">
        <f>+IF(H107=0,"",'Ark1'!AG1091)</f>
        <v>19.464720194647203</v>
      </c>
      <c r="J107" s="239">
        <f>+IF(H107=0,"",'Ark1'!AH1091)</f>
        <v>17.623925028935545</v>
      </c>
      <c r="K107" s="218"/>
      <c r="L107" s="439">
        <f>+IF(I107=0,"",'Ark1'!AI1091)</f>
        <v>56</v>
      </c>
      <c r="M107" s="450"/>
      <c r="N107" s="270">
        <f>+IF(L107=0,"",'Ark1'!AJ1091)</f>
        <v>115.0071428571428</v>
      </c>
      <c r="O107" s="458"/>
      <c r="P107" s="270">
        <f>+IF(L107=0,"",'Ark1'!AK1091)</f>
        <v>22.369323147528466</v>
      </c>
      <c r="Q107" s="458"/>
      <c r="R107" s="240">
        <f>+IF(H107=0,"",'Ark1'!T1091)</f>
        <v>7.1124999999999998</v>
      </c>
      <c r="S107" s="239">
        <f>+IF(H107=0,"",'Ark1'!U1091)</f>
        <v>35.402499999999989</v>
      </c>
      <c r="T107" s="218"/>
      <c r="U107" s="241">
        <f>+IF(H107=0,"",'Ark1'!W1091)</f>
        <v>13.75</v>
      </c>
      <c r="V107" s="241">
        <f>+IF(H107=0,"",'Ark1'!X1091)</f>
        <v>100</v>
      </c>
      <c r="W107" s="241">
        <f>+IF(H107=0,"",'Ark1'!Y1091)</f>
        <v>92.5</v>
      </c>
      <c r="X107" s="241">
        <f>+IF(H107=0,"",'Ark1'!Z1091)</f>
        <v>53.75</v>
      </c>
      <c r="Y107" s="241">
        <f>+IF(H107=0,"",'Ark1'!AA1091)</f>
        <v>7.8841133775460932</v>
      </c>
      <c r="Z107" s="240">
        <f>+IF(H107=0,"",'Ark1'!AC1091)</f>
        <v>1.5165235738358973</v>
      </c>
      <c r="AA107" s="241">
        <f>+IF(H107=0,"",'Ark1'!AE1091)</f>
        <v>19.976414315017699</v>
      </c>
      <c r="AB107" s="240">
        <f t="shared" si="75"/>
        <v>5.0574999999999983</v>
      </c>
      <c r="AC107" s="239">
        <f t="shared" si="76"/>
        <v>0.85</v>
      </c>
      <c r="AD107" s="218"/>
      <c r="AE107" s="222"/>
      <c r="AG107" s="28"/>
      <c r="AH107" s="26"/>
      <c r="AI107" s="245"/>
      <c r="AJ107" s="27"/>
      <c r="AN107" s="27"/>
    </row>
    <row r="108" spans="1:70">
      <c r="A108" s="218"/>
      <c r="B108" s="242">
        <f>+'Ark1'!C1092</f>
        <v>2024</v>
      </c>
      <c r="C108" s="238">
        <f>+'Ark1'!L1092</f>
        <v>7</v>
      </c>
      <c r="D108" s="238" t="s">
        <v>33</v>
      </c>
      <c r="E108" s="238">
        <f>+'Ark1'!D1092</f>
        <v>5</v>
      </c>
      <c r="F108" s="238" t="str">
        <f t="shared" si="90"/>
        <v>Mai</v>
      </c>
      <c r="G108" s="238">
        <f>+'Ark1'!Q1092</f>
        <v>15</v>
      </c>
      <c r="H108" s="238">
        <f>+'Ark1'!R1092</f>
        <v>16</v>
      </c>
      <c r="I108" s="239">
        <f>+IF(H108=0,"",'Ark1'!AG1092)</f>
        <v>11.851851851851851</v>
      </c>
      <c r="J108" s="239">
        <f>+IF(H108=0,"",'Ark1'!AH1092)</f>
        <v>10.270759757312319</v>
      </c>
      <c r="K108" s="218"/>
      <c r="L108" s="439">
        <f>+IF(I108=0,"",'Ark1'!AI1092)</f>
        <v>16</v>
      </c>
      <c r="M108" s="450"/>
      <c r="N108" s="270">
        <f>+IF(L108=0,"",'Ark1'!AJ1092)</f>
        <v>116.56874999999998</v>
      </c>
      <c r="O108" s="458"/>
      <c r="P108" s="270">
        <f>+IF(L108=0,"",'Ark1'!AK1092)</f>
        <v>22.329576675227361</v>
      </c>
      <c r="Q108" s="458"/>
      <c r="R108" s="240">
        <f>+IF(H108=0,"",'Ark1'!T1092)</f>
        <v>7.3125</v>
      </c>
      <c r="S108" s="239">
        <f>+IF(H108=0,"",'Ark1'!U1092)</f>
        <v>35.443749999999994</v>
      </c>
      <c r="T108" s="218"/>
      <c r="U108" s="241">
        <f>+IF(H108=0,"",'Ark1'!W1092)</f>
        <v>25</v>
      </c>
      <c r="V108" s="241">
        <f>+IF(H108=0,"",'Ark1'!X1092)</f>
        <v>100</v>
      </c>
      <c r="W108" s="241">
        <f>+IF(H108=0,"",'Ark1'!Y1092)</f>
        <v>100</v>
      </c>
      <c r="X108" s="241">
        <f>+IF(H108=0,"",'Ark1'!Z1092)</f>
        <v>50</v>
      </c>
      <c r="Y108" s="241">
        <f>+IF(H108=0,"",'Ark1'!AA1092)</f>
        <v>4.6690428288355186</v>
      </c>
      <c r="Z108" s="240">
        <f>+IF(H108=0,"",'Ark1'!AC1092)</f>
        <v>1.7218721642444883</v>
      </c>
      <c r="AA108" s="241">
        <f>+IF(H108=0,"",'Ark1'!AE1092)</f>
        <v>27.428068028390044</v>
      </c>
      <c r="AB108" s="240">
        <f t="shared" si="75"/>
        <v>5.0633928571428566</v>
      </c>
      <c r="AC108" s="239">
        <f t="shared" si="76"/>
        <v>0.9375</v>
      </c>
      <c r="AD108" s="218"/>
      <c r="AE108" s="26"/>
      <c r="AG108" s="28"/>
      <c r="AH108" s="26"/>
      <c r="AI108" s="27"/>
      <c r="AJ108" s="27"/>
      <c r="AN108" s="27"/>
    </row>
    <row r="109" spans="1:70">
      <c r="A109" s="218"/>
      <c r="B109" s="242">
        <f>+'Ark1'!C1093</f>
        <v>2024</v>
      </c>
      <c r="C109" s="238">
        <f>+'Ark1'!L1093</f>
        <v>7</v>
      </c>
      <c r="D109" s="238" t="s">
        <v>33</v>
      </c>
      <c r="E109" s="238">
        <f>+'Ark1'!D1093</f>
        <v>6</v>
      </c>
      <c r="F109" s="238" t="str">
        <f t="shared" si="90"/>
        <v>Jun</v>
      </c>
      <c r="G109" s="238">
        <f>+'Ark1'!Q1093</f>
        <v>14</v>
      </c>
      <c r="H109" s="238">
        <f>+'Ark1'!R1093</f>
        <v>15</v>
      </c>
      <c r="I109" s="239">
        <f>+IF(H109=0,"",'Ark1'!AG1093)</f>
        <v>16.853932584269664</v>
      </c>
      <c r="J109" s="239">
        <f>+IF(H109=0,"",'Ark1'!AH1093)</f>
        <v>14.945724511224819</v>
      </c>
      <c r="K109" s="218"/>
      <c r="L109" s="439">
        <f>+IF(I109=0,"",'Ark1'!AI1093)</f>
        <v>15</v>
      </c>
      <c r="M109" s="450"/>
      <c r="N109" s="270">
        <f>+IF(L109=0,"",'Ark1'!AJ1093)</f>
        <v>115.82666666666664</v>
      </c>
      <c r="O109" s="458"/>
      <c r="P109" s="270">
        <f>+IF(L109=0,"",'Ark1'!AK1093)</f>
        <v>21.394110470879625</v>
      </c>
      <c r="Q109" s="458"/>
      <c r="R109" s="240">
        <f>+IF(H109=0,"",'Ark1'!T1093)</f>
        <v>7.1333333333333355</v>
      </c>
      <c r="S109" s="239">
        <f>+IF(H109=0,"",'Ark1'!U1093)</f>
        <v>33.686666666666675</v>
      </c>
      <c r="T109" s="218"/>
      <c r="U109" s="241">
        <f>+IF(H109=0,"",'Ark1'!W1093)</f>
        <v>13.333333333333337</v>
      </c>
      <c r="V109" s="241">
        <f>+IF(H109=0,"",'Ark1'!X1093)</f>
        <v>100</v>
      </c>
      <c r="W109" s="241">
        <f>+IF(H109=0,"",'Ark1'!Y1093)</f>
        <v>93.333333333333314</v>
      </c>
      <c r="X109" s="241">
        <f>+IF(H109=0,"",'Ark1'!Z1093)</f>
        <v>33.333333333333343</v>
      </c>
      <c r="Y109" s="241">
        <f>+IF(H109=0,"",'Ark1'!AA1093)</f>
        <v>7.2632285444483502</v>
      </c>
      <c r="Z109" s="240">
        <f>+IF(H109=0,"",'Ark1'!AC1093)</f>
        <v>1.5434449203720284</v>
      </c>
      <c r="AA109" s="241">
        <f>+IF(H109=0,"",'Ark1'!AE1093)</f>
        <v>-15.505452760082289</v>
      </c>
      <c r="AB109" s="240">
        <f t="shared" si="75"/>
        <v>4.8123809523809538</v>
      </c>
      <c r="AC109" s="239">
        <f t="shared" si="76"/>
        <v>0.93333333333333335</v>
      </c>
      <c r="AD109" s="218"/>
      <c r="AE109" s="26"/>
      <c r="AG109" s="28"/>
      <c r="AH109" s="26"/>
      <c r="AI109" s="27"/>
      <c r="AJ109" s="27"/>
      <c r="AN109" s="27"/>
    </row>
    <row r="110" spans="1:70">
      <c r="A110" s="218"/>
      <c r="B110" s="242">
        <f>+'Ark1'!C1094</f>
        <v>2024</v>
      </c>
      <c r="C110" s="238">
        <f>+'Ark1'!L1094</f>
        <v>7</v>
      </c>
      <c r="D110" s="238" t="s">
        <v>33</v>
      </c>
      <c r="E110" s="238">
        <f>+'Ark1'!D1094</f>
        <v>7</v>
      </c>
      <c r="F110" s="238" t="str">
        <f t="shared" si="90"/>
        <v>Jul</v>
      </c>
      <c r="G110" s="238">
        <f>+'Ark1'!Q1094</f>
        <v>3</v>
      </c>
      <c r="H110" s="238">
        <f>+'Ark1'!R1094</f>
        <v>4</v>
      </c>
      <c r="I110" s="239">
        <f>+IF(H110=0,"",'Ark1'!AG1094)</f>
        <v>16</v>
      </c>
      <c r="J110" s="239">
        <f>+IF(H110=0,"",'Ark1'!AH1094)</f>
        <v>11.13168724279835</v>
      </c>
      <c r="K110" s="218"/>
      <c r="L110" s="439">
        <f>+IF(I110=0,"",'Ark1'!AI1094)</f>
        <v>4</v>
      </c>
      <c r="M110" s="450"/>
      <c r="N110" s="270">
        <f>+IF(L110=0,"",'Ark1'!AJ1094)</f>
        <v>109.47499999999999</v>
      </c>
      <c r="O110" s="458"/>
      <c r="P110" s="270">
        <f>+IF(L110=0,"",'Ark1'!AK1094)</f>
        <v>20.428342349108902</v>
      </c>
      <c r="Q110" s="458"/>
      <c r="R110" s="240">
        <f>+IF(H110=0,"",'Ark1'!T1094)</f>
        <v>8</v>
      </c>
      <c r="S110" s="239">
        <f>+IF(H110=0,"",'Ark1'!U1094)</f>
        <v>27.05</v>
      </c>
      <c r="T110" s="218"/>
      <c r="U110" s="241">
        <f>+IF(H110=0,"",'Ark1'!W1094)</f>
        <v>25</v>
      </c>
      <c r="V110" s="241">
        <f>+IF(H110=0,"",'Ark1'!X1094)</f>
        <v>100</v>
      </c>
      <c r="W110" s="241">
        <f>+IF(H110=0,"",'Ark1'!Y1094)</f>
        <v>75</v>
      </c>
      <c r="X110" s="241">
        <f>+IF(H110=0,"",'Ark1'!Z1094)</f>
        <v>0</v>
      </c>
      <c r="Y110" s="241">
        <f>+IF(H110=0,"",'Ark1'!AA1094)</f>
        <v>4.5213382974513321</v>
      </c>
      <c r="Z110" s="240">
        <f>+IF(H110=0,"",'Ark1'!AC1094)</f>
        <v>2.1213203435596424</v>
      </c>
      <c r="AA110" s="241">
        <f>+IF(H110=0,"",'Ark1'!AE1094)</f>
        <v>59.429434201451954</v>
      </c>
      <c r="AB110" s="240">
        <f t="shared" si="75"/>
        <v>3.8642857142857143</v>
      </c>
      <c r="AC110" s="239">
        <f t="shared" si="76"/>
        <v>0.75</v>
      </c>
      <c r="AD110" s="218"/>
      <c r="AE110" s="26"/>
      <c r="AG110" s="28"/>
      <c r="AH110" s="26"/>
      <c r="AI110" s="27"/>
      <c r="AJ110" s="27"/>
      <c r="AN110" s="27"/>
    </row>
    <row r="111" spans="1:70">
      <c r="A111" s="218"/>
      <c r="B111" s="242">
        <f>+'Ark1'!C1095</f>
        <v>2024</v>
      </c>
      <c r="C111" s="238">
        <f>+'Ark1'!L1095</f>
        <v>7</v>
      </c>
      <c r="D111" s="238" t="s">
        <v>33</v>
      </c>
      <c r="E111" s="238">
        <f>+'Ark1'!D1095</f>
        <v>8</v>
      </c>
      <c r="F111" s="238" t="str">
        <f t="shared" si="90"/>
        <v>Aug</v>
      </c>
      <c r="G111" s="238">
        <f>+'Ark1'!Q1095</f>
        <v>12</v>
      </c>
      <c r="H111" s="238">
        <f>+'Ark1'!R1095</f>
        <v>14</v>
      </c>
      <c r="I111" s="239">
        <f>+IF(H111=0,"",'Ark1'!AG1095)</f>
        <v>10.606060606060607</v>
      </c>
      <c r="J111" s="239">
        <f>+IF(H111=0,"",'Ark1'!AH1095)</f>
        <v>6.6965844799888279</v>
      </c>
      <c r="K111" s="218"/>
      <c r="L111" s="439">
        <f>+IF(I111=0,"",'Ark1'!AI1095)</f>
        <v>14</v>
      </c>
      <c r="M111" s="450"/>
      <c r="N111" s="270">
        <f>+IF(L111=0,"",'Ark1'!AJ1095)</f>
        <v>108.1</v>
      </c>
      <c r="O111" s="458"/>
      <c r="P111" s="270">
        <f>+IF(L111=0,"",'Ark1'!AK1095)</f>
        <v>21.511639826861312</v>
      </c>
      <c r="Q111" s="458"/>
      <c r="R111" s="240">
        <f>+IF(H111=0,"",'Ark1'!T1095)</f>
        <v>7.8571428571428559</v>
      </c>
      <c r="S111" s="239">
        <f>+IF(H111=0,"",'Ark1'!U1095)</f>
        <v>27.392857142857153</v>
      </c>
      <c r="T111" s="218"/>
      <c r="U111" s="241">
        <f>+IF(H111=0,"",'Ark1'!W1095)</f>
        <v>7.1428571428571441</v>
      </c>
      <c r="V111" s="241">
        <f>+IF(H111=0,"",'Ark1'!X1095)</f>
        <v>100</v>
      </c>
      <c r="W111" s="241">
        <f>+IF(H111=0,"",'Ark1'!Y1095)</f>
        <v>71.428571428571445</v>
      </c>
      <c r="X111" s="241">
        <f>+IF(H111=0,"",'Ark1'!Z1095)</f>
        <v>14.285714285714288</v>
      </c>
      <c r="Y111" s="241">
        <f>+IF(H111=0,"",'Ark1'!AA1095)</f>
        <v>5.0901114618323859</v>
      </c>
      <c r="Z111" s="240">
        <f>+IF(H111=0,"",'Ark1'!AC1095)</f>
        <v>0.83299312783504575</v>
      </c>
      <c r="AA111" s="241">
        <f>+IF(H111=0,"",'Ark1'!AE1095)</f>
        <v>-14.006453956483519</v>
      </c>
      <c r="AB111" s="240">
        <f t="shared" si="75"/>
        <v>3.9132653061224505</v>
      </c>
      <c r="AC111" s="239">
        <f t="shared" si="76"/>
        <v>0.8571428571428571</v>
      </c>
      <c r="AD111" s="218"/>
      <c r="AE111" s="26"/>
      <c r="AG111" s="28"/>
      <c r="AH111" s="26"/>
      <c r="AI111" s="27"/>
      <c r="AJ111" s="27"/>
      <c r="AN111" s="27"/>
    </row>
    <row r="112" spans="1:70">
      <c r="A112" s="218"/>
      <c r="B112" s="242">
        <f>+'Ark1'!C1096</f>
        <v>2024</v>
      </c>
      <c r="C112" s="238">
        <f>+'Ark1'!L1096</f>
        <v>7</v>
      </c>
      <c r="D112" s="238" t="s">
        <v>33</v>
      </c>
      <c r="E112" s="238">
        <f>+'Ark1'!D1096</f>
        <v>9</v>
      </c>
      <c r="F112" s="238" t="str">
        <f t="shared" si="90"/>
        <v>Sep</v>
      </c>
      <c r="G112" s="238">
        <f>+'Ark1'!Q1096</f>
        <v>19</v>
      </c>
      <c r="H112" s="238">
        <f>+'Ark1'!R1096</f>
        <v>28</v>
      </c>
      <c r="I112" s="239">
        <f>+IF(H112=0,"",'Ark1'!AG1096)</f>
        <v>12.280701754385968</v>
      </c>
      <c r="J112" s="239">
        <f>+IF(H112=0,"",'Ark1'!AH1096)</f>
        <v>8.4222372270988064</v>
      </c>
      <c r="K112" s="218"/>
      <c r="L112" s="439">
        <f>+IF(I112=0,"",'Ark1'!AI1096)</f>
        <v>28</v>
      </c>
      <c r="M112" s="450"/>
      <c r="N112" s="270">
        <f>+IF(L112=0,"",'Ark1'!AJ1096)</f>
        <v>107.54285714285717</v>
      </c>
      <c r="O112" s="458"/>
      <c r="P112" s="270">
        <f>+IF(L112=0,"",'Ark1'!AK1096)</f>
        <v>21.190523282038392</v>
      </c>
      <c r="Q112" s="458"/>
      <c r="R112" s="240">
        <f>+IF(H112=0,"",'Ark1'!T1096)</f>
        <v>7.8214285714285694</v>
      </c>
      <c r="S112" s="239">
        <f>+IF(H112=0,"",'Ark1'!U1096)</f>
        <v>26.728571428571424</v>
      </c>
      <c r="T112" s="218"/>
      <c r="U112" s="241">
        <f>+IF(H112=0,"",'Ark1'!W1096)</f>
        <v>25</v>
      </c>
      <c r="V112" s="241">
        <f>+IF(H112=0,"",'Ark1'!X1096)</f>
        <v>100</v>
      </c>
      <c r="W112" s="241">
        <f>+IF(H112=0,"",'Ark1'!Y1096)</f>
        <v>67.85714285714289</v>
      </c>
      <c r="X112" s="241">
        <f>+IF(H112=0,"",'Ark1'!Z1096)</f>
        <v>7.1428571428571441</v>
      </c>
      <c r="Y112" s="241">
        <f>+IF(H112=0,"",'Ark1'!AA1096)</f>
        <v>5.7687493781369215</v>
      </c>
      <c r="Z112" s="240">
        <f>+IF(H112=0,"",'Ark1'!AC1096)</f>
        <v>1.0708331678974976</v>
      </c>
      <c r="AA112" s="241">
        <f>+IF(H112=0,"",'Ark1'!AE1096)</f>
        <v>-48.713037493908317</v>
      </c>
      <c r="AB112" s="240">
        <f t="shared" si="75"/>
        <v>3.8183673469387749</v>
      </c>
      <c r="AC112" s="239">
        <f t="shared" si="76"/>
        <v>0.6785714285714286</v>
      </c>
      <c r="AD112" s="218"/>
      <c r="AE112" s="26"/>
      <c r="AG112" s="28"/>
      <c r="AH112" s="26"/>
      <c r="AI112" s="27"/>
      <c r="AJ112" s="27"/>
      <c r="AN112" s="27"/>
    </row>
    <row r="113" spans="1:70">
      <c r="A113" s="218"/>
      <c r="B113" s="242">
        <f>+'Ark1'!C1097</f>
        <v>2024</v>
      </c>
      <c r="C113" s="238">
        <f>+'Ark1'!L1097</f>
        <v>7</v>
      </c>
      <c r="D113" s="238" t="s">
        <v>33</v>
      </c>
      <c r="E113" s="238">
        <f>+'Ark1'!D1097</f>
        <v>10</v>
      </c>
      <c r="F113" s="238" t="str">
        <f t="shared" si="90"/>
        <v>Okt</v>
      </c>
      <c r="G113" s="238">
        <f>+'Ark1'!Q1097</f>
        <v>69</v>
      </c>
      <c r="H113" s="238">
        <f>+'Ark1'!R1097</f>
        <v>81</v>
      </c>
      <c r="I113" s="239">
        <f>+IF(H113=0,"",'Ark1'!AG1097)</f>
        <v>14.88970588235294</v>
      </c>
      <c r="J113" s="239">
        <f>+IF(H113=0,"",'Ark1'!AH1097)</f>
        <v>11.080571802764572</v>
      </c>
      <c r="K113" s="218"/>
      <c r="L113" s="439">
        <f>+IF(I113=0,"",'Ark1'!AI1097)</f>
        <v>81</v>
      </c>
      <c r="M113" s="450"/>
      <c r="N113" s="270">
        <f>+IF(L113=0,"",'Ark1'!AJ1097)</f>
        <v>112.3493827160494</v>
      </c>
      <c r="O113" s="458"/>
      <c r="P113" s="270">
        <f>+IF(L113=0,"",'Ark1'!AK1097)</f>
        <v>21.387691558966527</v>
      </c>
      <c r="Q113" s="458"/>
      <c r="R113" s="240">
        <f>+IF(H113=0,"",'Ark1'!T1097)</f>
        <v>7.0246913580246932</v>
      </c>
      <c r="S113" s="239">
        <f>+IF(H113=0,"",'Ark1'!U1097)</f>
        <v>30.708641975308641</v>
      </c>
      <c r="T113" s="218"/>
      <c r="U113" s="241">
        <f>+IF(H113=0,"",'Ark1'!W1097)</f>
        <v>8.6419753086419746</v>
      </c>
      <c r="V113" s="241">
        <f>+IF(H113=0,"",'Ark1'!X1097)</f>
        <v>100</v>
      </c>
      <c r="W113" s="241">
        <f>+IF(H113=0,"",'Ark1'!Y1097)</f>
        <v>87.654320987654302</v>
      </c>
      <c r="X113" s="241">
        <f>+IF(H113=0,"",'Ark1'!Z1097)</f>
        <v>29.629629629629633</v>
      </c>
      <c r="Y113" s="241">
        <f>+IF(H113=0,"",'Ark1'!AA1097)</f>
        <v>6.2452193574313712</v>
      </c>
      <c r="Z113" s="240">
        <f>+IF(H113=0,"",'Ark1'!AC1097)</f>
        <v>1.2666209411042575</v>
      </c>
      <c r="AA113" s="241">
        <f>+IF(H113=0,"",'Ark1'!AE1097)</f>
        <v>-38.255559296002545</v>
      </c>
      <c r="AB113" s="240">
        <f t="shared" si="75"/>
        <v>4.3869488536155199</v>
      </c>
      <c r="AC113" s="239">
        <f t="shared" si="76"/>
        <v>0.85185185185185186</v>
      </c>
      <c r="AD113" s="218"/>
      <c r="AE113" s="242"/>
      <c r="AG113" s="28"/>
      <c r="AH113" s="26"/>
      <c r="AI113" s="27"/>
      <c r="AJ113" s="27"/>
      <c r="AN113" s="27"/>
    </row>
    <row r="114" spans="1:70">
      <c r="A114" s="218"/>
      <c r="B114" s="242">
        <f>+'Ark1'!C1098</f>
        <v>2024</v>
      </c>
      <c r="C114" s="238">
        <f>+'Ark1'!L1098</f>
        <v>7</v>
      </c>
      <c r="D114" s="238" t="s">
        <v>33</v>
      </c>
      <c r="E114" s="238">
        <f>+'Ark1'!D1098</f>
        <v>11</v>
      </c>
      <c r="F114" s="238" t="str">
        <f t="shared" si="90"/>
        <v>Nov</v>
      </c>
      <c r="G114" s="238">
        <f>+'Ark1'!Q1098</f>
        <v>43</v>
      </c>
      <c r="H114" s="238">
        <f>+'Ark1'!R1098</f>
        <v>48</v>
      </c>
      <c r="I114" s="239">
        <f>+IF(H114=0,"",'Ark1'!AG1098)</f>
        <v>15.533980582524276</v>
      </c>
      <c r="J114" s="239">
        <f>+IF(H114=0,"",'Ark1'!AH1098)</f>
        <v>11.81519039407698</v>
      </c>
      <c r="K114" s="218"/>
      <c r="L114" s="439">
        <f>+IF(I114=0,"",'Ark1'!AI1098)</f>
        <v>48</v>
      </c>
      <c r="M114" s="450"/>
      <c r="N114" s="270">
        <f>+IF(L114=0,"",'Ark1'!AJ1098)</f>
        <v>112.30625000000002</v>
      </c>
      <c r="O114" s="458"/>
      <c r="P114" s="270">
        <f>+IF(L114=0,"",'Ark1'!AK1098)</f>
        <v>21.793941385135515</v>
      </c>
      <c r="Q114" s="458"/>
      <c r="R114" s="240">
        <f>+IF(H114=0,"",'Ark1'!T1098)</f>
        <v>5.958333333333333</v>
      </c>
      <c r="S114" s="239">
        <f>+IF(H114=0,"",'Ark1'!U1098)</f>
        <v>31.118750000000009</v>
      </c>
      <c r="T114" s="218"/>
      <c r="U114" s="241">
        <f>+IF(H114=0,"",'Ark1'!W1098)</f>
        <v>0</v>
      </c>
      <c r="V114" s="241">
        <f>+IF(H114=0,"",'Ark1'!X1098)</f>
        <v>100</v>
      </c>
      <c r="W114" s="241">
        <f>+IF(H114=0,"",'Ark1'!Y1098)</f>
        <v>89.583333333333314</v>
      </c>
      <c r="X114" s="241">
        <f>+IF(H114=0,"",'Ark1'!Z1098)</f>
        <v>22.916666666666671</v>
      </c>
      <c r="Y114" s="241">
        <f>+IF(H114=0,"",'Ark1'!AA1098)</f>
        <v>5.8703228279343298</v>
      </c>
      <c r="Z114" s="240">
        <f>+IF(H114=0,"",'Ark1'!AC1098)</f>
        <v>1.3378828631668624</v>
      </c>
      <c r="AA114" s="241">
        <f>+IF(H114=0,"",'Ark1'!AE1098)</f>
        <v>-29.964910289985177</v>
      </c>
      <c r="AB114" s="240">
        <f t="shared" si="75"/>
        <v>4.4455357142857155</v>
      </c>
      <c r="AC114" s="239">
        <f t="shared" si="76"/>
        <v>0.89583333333333337</v>
      </c>
      <c r="AD114" s="218"/>
      <c r="AE114" s="221"/>
      <c r="AG114" s="28"/>
      <c r="AH114" s="26"/>
      <c r="AI114" s="221"/>
      <c r="AJ114" s="27"/>
      <c r="AN114" s="27"/>
    </row>
    <row r="115" spans="1:70">
      <c r="A115" s="218"/>
      <c r="B115" s="242">
        <f>+'Ark1'!C1099</f>
        <v>2024</v>
      </c>
      <c r="C115" s="27">
        <f>+'Ark1'!L1099</f>
        <v>7</v>
      </c>
      <c r="D115" s="27" t="s">
        <v>34</v>
      </c>
      <c r="E115" s="27">
        <f>+'Ark1'!D1099</f>
        <v>12</v>
      </c>
      <c r="F115" s="238" t="str">
        <f t="shared" si="90"/>
        <v>Des</v>
      </c>
      <c r="G115" s="238">
        <f>+'Ark1'!Q1099</f>
        <v>15</v>
      </c>
      <c r="H115" s="238">
        <f>+'Ark1'!R1099</f>
        <v>16</v>
      </c>
      <c r="I115" s="28">
        <f>+IF(H115=0,"",'Ark1'!AG1099)</f>
        <v>15.238095238095244</v>
      </c>
      <c r="J115" s="28">
        <f>+IF(H115=0,"",'Ark1'!AH1099)</f>
        <v>12.949586899520112</v>
      </c>
      <c r="K115" s="218"/>
      <c r="L115" s="245">
        <f>+IF(I115=0,"",'Ark1'!AI1099)</f>
        <v>16</v>
      </c>
      <c r="M115" s="450"/>
      <c r="N115" s="271">
        <f>+IF(L115=0,"",'Ark1'!AJ1099)</f>
        <v>113.18125000000001</v>
      </c>
      <c r="O115" s="458"/>
      <c r="P115" s="271">
        <f>+IF(L115=0,"",'Ark1'!AK1099)</f>
        <v>22.400257548495535</v>
      </c>
      <c r="Q115" s="458"/>
      <c r="R115" s="26">
        <f>+IF(H115=0,"",'Ark1'!T1099)</f>
        <v>5.6875</v>
      </c>
      <c r="S115" s="28">
        <f>+IF(H115=0,"",'Ark1'!U1099)</f>
        <v>32.718749999999993</v>
      </c>
      <c r="T115" s="218"/>
      <c r="U115" s="33">
        <f>+IF(H115=0,"",'Ark1'!W1099)</f>
        <v>6.25</v>
      </c>
      <c r="V115" s="33">
        <f>+IF(H115=0,"",'Ark1'!X1099)</f>
        <v>100</v>
      </c>
      <c r="W115" s="33">
        <f>+IF(H115=0,"",'Ark1'!Y1099)</f>
        <v>100</v>
      </c>
      <c r="X115" s="33">
        <f>+IF(H115=0,"",'Ark1'!Z1099)</f>
        <v>43.75</v>
      </c>
      <c r="Y115" s="33">
        <f>+IF(H115=0,"",'Ark1'!AA1099)</f>
        <v>5.1167883909245839</v>
      </c>
      <c r="Z115" s="26">
        <f>+IF(H115=0,"",'Ark1'!AC1099)</f>
        <v>1.3095204274848102</v>
      </c>
      <c r="AA115" s="33">
        <f>+IF(H115=0,"",'Ark1'!AE1099)</f>
        <v>-16.049315400950075</v>
      </c>
      <c r="AB115" s="26">
        <f t="shared" si="75"/>
        <v>4.6741071428571415</v>
      </c>
      <c r="AC115" s="28">
        <f t="shared" si="76"/>
        <v>0.9375</v>
      </c>
      <c r="AD115" s="218"/>
      <c r="AE115" s="221"/>
      <c r="AG115" s="28"/>
      <c r="AH115" s="26"/>
      <c r="AI115" s="222"/>
      <c r="AJ115" s="27"/>
      <c r="AN115" s="27"/>
    </row>
    <row r="116" spans="1:70" ht="15" customHeight="1">
      <c r="A116" s="218"/>
      <c r="B116" s="218"/>
      <c r="C116" s="218"/>
      <c r="D116" s="218"/>
      <c r="E116" s="218"/>
      <c r="F116" s="218"/>
      <c r="G116" s="218"/>
      <c r="H116" s="218"/>
      <c r="I116" s="219"/>
      <c r="J116" s="219"/>
      <c r="K116" s="218"/>
      <c r="L116" s="237"/>
      <c r="M116" s="450"/>
      <c r="N116" s="235"/>
      <c r="O116" s="458"/>
      <c r="P116" s="235"/>
      <c r="Q116" s="458"/>
      <c r="R116" s="218"/>
      <c r="S116" s="218"/>
      <c r="T116" s="218"/>
      <c r="U116" s="220"/>
      <c r="V116" s="220"/>
      <c r="W116" s="220"/>
      <c r="X116" s="220"/>
      <c r="Y116" s="220"/>
      <c r="Z116" s="218"/>
      <c r="AA116" s="220"/>
      <c r="AB116" s="468"/>
      <c r="AC116" s="220"/>
      <c r="AD116" s="220"/>
      <c r="AE116" s="221"/>
      <c r="AG116" s="28"/>
      <c r="AH116" s="26"/>
      <c r="AI116" s="222"/>
      <c r="AJ116" s="27"/>
      <c r="AN116" s="27"/>
      <c r="BF116" s="234">
        <f>1+BF113</f>
        <v>1</v>
      </c>
      <c r="BG116" s="27">
        <v>20.659867330016564</v>
      </c>
      <c r="BH116" s="27">
        <f t="shared" ref="BH116" si="91">+BG116</f>
        <v>20.659867330016564</v>
      </c>
      <c r="BI116" s="27">
        <f t="shared" ref="BI116" si="92">+BH116</f>
        <v>20.659867330016564</v>
      </c>
      <c r="BJ116" s="27">
        <f t="shared" ref="BJ116" si="93">+BI116</f>
        <v>20.659867330016564</v>
      </c>
      <c r="BK116" s="27">
        <f t="shared" ref="BK116" si="94">+BJ116</f>
        <v>20.659867330016564</v>
      </c>
      <c r="BL116" s="27">
        <f t="shared" ref="BL116" si="95">+BK116</f>
        <v>20.659867330016564</v>
      </c>
      <c r="BM116" s="27">
        <f t="shared" ref="BM116" si="96">+BL116</f>
        <v>20.659867330016564</v>
      </c>
      <c r="BN116" s="27">
        <f t="shared" ref="BN116" si="97">+BM116</f>
        <v>20.659867330016564</v>
      </c>
      <c r="BO116" s="27">
        <f t="shared" ref="BO116" si="98">+BN116</f>
        <v>20.659867330016564</v>
      </c>
      <c r="BP116" s="27">
        <f t="shared" ref="BP116" si="99">+BO116</f>
        <v>20.659867330016564</v>
      </c>
      <c r="BQ116" s="27">
        <f t="shared" ref="BQ116" si="100">+BP116</f>
        <v>20.659867330016564</v>
      </c>
      <c r="BR116" s="27">
        <f t="shared" ref="BR116" si="101">+BQ116</f>
        <v>20.659867330016564</v>
      </c>
    </row>
    <row r="117" spans="1:70" ht="15" customHeight="1">
      <c r="A117" s="218"/>
      <c r="B117" s="218"/>
      <c r="C117" s="236" t="s">
        <v>0</v>
      </c>
      <c r="D117" s="218"/>
      <c r="E117" s="278" t="str">
        <f>+D119</f>
        <v>R</v>
      </c>
      <c r="F117" s="236" t="s">
        <v>559</v>
      </c>
      <c r="G117" s="218"/>
      <c r="H117" s="242">
        <f>SUM(H119:H129)</f>
        <v>951</v>
      </c>
      <c r="I117" s="219"/>
      <c r="J117" s="219"/>
      <c r="K117" s="218"/>
      <c r="L117" s="237"/>
      <c r="M117" s="450"/>
      <c r="N117" s="235"/>
      <c r="O117" s="458"/>
      <c r="P117" s="235"/>
      <c r="Q117" s="458"/>
      <c r="R117" s="218"/>
      <c r="S117" s="271">
        <f>+Klasse!M34</f>
        <v>30.256946826758195</v>
      </c>
      <c r="T117" s="218"/>
      <c r="U117" s="220"/>
      <c r="V117" s="220"/>
      <c r="W117" s="220"/>
      <c r="X117" s="220"/>
      <c r="Y117" s="220"/>
      <c r="Z117" s="218"/>
      <c r="AA117" s="220"/>
      <c r="AB117" s="222"/>
      <c r="AC117" s="219"/>
      <c r="AD117" s="218"/>
      <c r="AE117" s="221"/>
      <c r="AG117" s="28"/>
      <c r="AH117" s="26"/>
      <c r="AI117" s="222"/>
      <c r="AJ117" s="27"/>
      <c r="AN117" s="27"/>
      <c r="BF117" s="234"/>
    </row>
    <row r="118" spans="1:70" ht="15" customHeight="1">
      <c r="A118" s="218"/>
      <c r="B118" s="218"/>
      <c r="C118" s="218"/>
      <c r="D118" s="218"/>
      <c r="E118" s="218"/>
      <c r="F118" s="218"/>
      <c r="G118" s="218"/>
      <c r="H118" s="218"/>
      <c r="I118" s="219"/>
      <c r="J118" s="219"/>
      <c r="K118" s="218"/>
      <c r="L118" s="237"/>
      <c r="M118" s="450"/>
      <c r="N118" s="235"/>
      <c r="O118" s="458"/>
      <c r="P118" s="235"/>
      <c r="Q118" s="458"/>
      <c r="R118" s="218"/>
      <c r="S118" s="218"/>
      <c r="T118" s="218"/>
      <c r="U118" s="220"/>
      <c r="V118" s="220"/>
      <c r="W118" s="220"/>
      <c r="X118" s="220"/>
      <c r="Y118" s="220"/>
      <c r="Z118" s="218"/>
      <c r="AA118" s="220"/>
      <c r="AB118" s="468"/>
      <c r="AC118" s="220"/>
      <c r="AD118" s="220"/>
      <c r="AE118" s="221"/>
      <c r="AG118" s="28"/>
      <c r="AH118" s="26"/>
      <c r="AI118" s="222"/>
      <c r="AJ118" s="27"/>
      <c r="AN118" s="27"/>
      <c r="BF118" s="234"/>
    </row>
    <row r="119" spans="1:70">
      <c r="A119" s="218"/>
      <c r="B119" s="242">
        <f>+'Ark1'!C1100</f>
        <v>2024</v>
      </c>
      <c r="C119" s="27">
        <f>+'Ark1'!L1100</f>
        <v>8</v>
      </c>
      <c r="D119" s="27" t="s">
        <v>34</v>
      </c>
      <c r="E119" s="27">
        <f>+'Ark1'!D1100</f>
        <v>1</v>
      </c>
      <c r="F119" s="27" t="str">
        <f t="shared" ref="F119:F130" si="102">+F104</f>
        <v>Jan</v>
      </c>
      <c r="G119" s="27">
        <f>+'Ark1'!Q1100</f>
        <v>57</v>
      </c>
      <c r="H119" s="27">
        <f>+'Ark1'!R1100</f>
        <v>62</v>
      </c>
      <c r="I119" s="28">
        <f>+IF(H119=0,"",'Ark1'!AG1100)</f>
        <v>21.67832167832168</v>
      </c>
      <c r="J119" s="28">
        <f>+IF(H119=0,"",'Ark1'!AH1100)</f>
        <v>20.015212338897101</v>
      </c>
      <c r="K119" s="218"/>
      <c r="L119" s="245">
        <f>+IF(I119=0,"",'Ark1'!AI1100)</f>
        <v>50</v>
      </c>
      <c r="M119" s="450"/>
      <c r="N119" s="271">
        <f>+IF(L119=0,"",'Ark1'!AJ1100)</f>
        <v>117.03400000000001</v>
      </c>
      <c r="O119" s="458"/>
      <c r="P119" s="271">
        <f>+IF(L119=0,"",'Ark1'!AK1100)</f>
        <v>23.931398733881597</v>
      </c>
      <c r="Q119" s="458"/>
      <c r="R119" s="26">
        <f>+IF(H119=0,"",'Ark1'!T1100)</f>
        <v>6.564516129032258</v>
      </c>
      <c r="S119" s="28">
        <f>+IF(H119=0,"",'Ark1'!U1100)</f>
        <v>38.198387096774177</v>
      </c>
      <c r="T119" s="218"/>
      <c r="U119" s="33">
        <f>+IF(H119=0,"",'Ark1'!W1100)</f>
        <v>9.6774193548387117</v>
      </c>
      <c r="V119" s="33">
        <f>+IF(H119=0,"",'Ark1'!X1100)</f>
        <v>98.387096774193566</v>
      </c>
      <c r="W119" s="33">
        <f>+IF(H119=0,"",'Ark1'!Y1100)</f>
        <v>95.161290322580641</v>
      </c>
      <c r="X119" s="33">
        <f>+IF(H119=0,"",'Ark1'!Z1100)</f>
        <v>69.354838709677423</v>
      </c>
      <c r="Y119" s="33">
        <f>+IF(H119=0,"",'Ark1'!AA1100)</f>
        <v>8.3919795030248441</v>
      </c>
      <c r="Z119" s="26">
        <f>+IF(H119=0,"",'Ark1'!AC1100)</f>
        <v>1.5199848019394651</v>
      </c>
      <c r="AA119" s="33">
        <f>+IF(H119=0,"",'Ark1'!AE1100)</f>
        <v>17.975096267542501</v>
      </c>
      <c r="AB119" s="26">
        <f t="shared" si="75"/>
        <v>4.7747983870967721</v>
      </c>
      <c r="AC119" s="28">
        <f t="shared" si="76"/>
        <v>0.91935483870967738</v>
      </c>
      <c r="AD119" s="218"/>
      <c r="AE119" s="221"/>
      <c r="AG119" s="28"/>
      <c r="AH119" s="26"/>
      <c r="AI119" s="222"/>
      <c r="AJ119" s="27"/>
      <c r="AN119" s="27"/>
    </row>
    <row r="120" spans="1:70">
      <c r="A120" s="218"/>
      <c r="B120" s="242">
        <f>+'Ark1'!C1101</f>
        <v>2024</v>
      </c>
      <c r="C120" s="27">
        <f>+'Ark1'!L1101</f>
        <v>8</v>
      </c>
      <c r="D120" s="27" t="s">
        <v>34</v>
      </c>
      <c r="E120" s="27">
        <f>+'Ark1'!D1101</f>
        <v>2</v>
      </c>
      <c r="F120" s="27" t="str">
        <f t="shared" si="102"/>
        <v>Feb</v>
      </c>
      <c r="G120" s="27">
        <f>+'Ark1'!Q1101</f>
        <v>70</v>
      </c>
      <c r="H120" s="27">
        <f>+'Ark1'!R1101</f>
        <v>78</v>
      </c>
      <c r="I120" s="28">
        <f>+IF(H120=0,"",'Ark1'!AG1101)</f>
        <v>24.683544303797472</v>
      </c>
      <c r="J120" s="28">
        <f>+IF(H120=0,"",'Ark1'!AH1101)</f>
        <v>24.318048587372765</v>
      </c>
      <c r="K120" s="218"/>
      <c r="L120" s="245">
        <f>+IF(I120=0,"",'Ark1'!AI1101)</f>
        <v>62</v>
      </c>
      <c r="M120" s="450"/>
      <c r="N120" s="271">
        <f>+IF(L120=0,"",'Ark1'!AJ1101)</f>
        <v>118.32741935483864</v>
      </c>
      <c r="O120" s="458"/>
      <c r="P120" s="271">
        <f>+IF(L120=0,"",'Ark1'!AK1101)</f>
        <v>25.123910378898064</v>
      </c>
      <c r="Q120" s="458"/>
      <c r="R120" s="26">
        <f>+IF(H120=0,"",'Ark1'!T1101)</f>
        <v>6.4743589743589745</v>
      </c>
      <c r="S120" s="28">
        <f>+IF(H120=0,"",'Ark1'!U1101)</f>
        <v>40.95128205128205</v>
      </c>
      <c r="T120" s="218"/>
      <c r="U120" s="33">
        <f>+IF(H120=0,"",'Ark1'!W1101)</f>
        <v>7.6923076923076898</v>
      </c>
      <c r="V120" s="33">
        <f>+IF(H120=0,"",'Ark1'!X1101)</f>
        <v>100</v>
      </c>
      <c r="W120" s="33">
        <f>+IF(H120=0,"",'Ark1'!Y1101)</f>
        <v>98.71794871794873</v>
      </c>
      <c r="X120" s="33">
        <f>+IF(H120=0,"",'Ark1'!Z1101)</f>
        <v>76.923076923076891</v>
      </c>
      <c r="Y120" s="33">
        <f>+IF(H120=0,"",'Ark1'!AA1101)</f>
        <v>7.723386788485378</v>
      </c>
      <c r="Z120" s="26">
        <f>+IF(H120=0,"",'Ark1'!AC1101)</f>
        <v>1.4825857433963228</v>
      </c>
      <c r="AA120" s="33">
        <f>+IF(H120=0,"",'Ark1'!AE1101)</f>
        <v>22.258698879535942</v>
      </c>
      <c r="AB120" s="26">
        <f t="shared" si="75"/>
        <v>5.1189102564102562</v>
      </c>
      <c r="AC120" s="28">
        <f t="shared" si="76"/>
        <v>0.89743589743589747</v>
      </c>
      <c r="AD120" s="218"/>
      <c r="AE120" s="221"/>
      <c r="AG120" s="28"/>
      <c r="AH120" s="26"/>
      <c r="AI120" s="222"/>
      <c r="AJ120" s="27"/>
      <c r="AN120" s="27"/>
    </row>
    <row r="121" spans="1:70">
      <c r="A121" s="218"/>
      <c r="B121" s="242">
        <f>+'Ark1'!C1102</f>
        <v>2024</v>
      </c>
      <c r="C121" s="27">
        <f>+'Ark1'!L1102</f>
        <v>8</v>
      </c>
      <c r="D121" s="27" t="s">
        <v>34</v>
      </c>
      <c r="E121" s="27">
        <f>+'Ark1'!D1102</f>
        <v>3</v>
      </c>
      <c r="F121" s="27" t="str">
        <f t="shared" si="102"/>
        <v>Mar</v>
      </c>
      <c r="G121" s="27">
        <f>+'Ark1'!Q1102</f>
        <v>418</v>
      </c>
      <c r="H121" s="27">
        <f>+'Ark1'!R1102</f>
        <v>472</v>
      </c>
      <c r="I121" s="28">
        <f>+IF(H121=0,"",'Ark1'!AG1102)</f>
        <v>21.661312528682881</v>
      </c>
      <c r="J121" s="28">
        <f>+IF(H121=0,"",'Ark1'!AH1102)</f>
        <v>20.619847385586151</v>
      </c>
      <c r="K121" s="218"/>
      <c r="L121" s="245">
        <f>+IF(I121=0,"",'Ark1'!AI1102)</f>
        <v>391</v>
      </c>
      <c r="M121" s="450"/>
      <c r="N121" s="271">
        <f>+IF(L121=0,"",'Ark1'!AJ1102)</f>
        <v>118.9539641943734</v>
      </c>
      <c r="O121" s="458"/>
      <c r="P121" s="271">
        <f>+IF(L121=0,"",'Ark1'!AK1102)</f>
        <v>24.932275678411742</v>
      </c>
      <c r="Q121" s="458"/>
      <c r="R121" s="26">
        <f>+IF(H121=0,"",'Ark1'!T1102)</f>
        <v>6.9194915254237293</v>
      </c>
      <c r="S121" s="28">
        <f>+IF(H121=0,"",'Ark1'!U1102)</f>
        <v>41.872881355932222</v>
      </c>
      <c r="T121" s="218"/>
      <c r="U121" s="33">
        <f>+IF(H121=0,"",'Ark1'!W1102)</f>
        <v>20.338983050847457</v>
      </c>
      <c r="V121" s="33">
        <f>+IF(H121=0,"",'Ark1'!X1102)</f>
        <v>100</v>
      </c>
      <c r="W121" s="33">
        <f>+IF(H121=0,"",'Ark1'!Y1102)</f>
        <v>99.788135593220318</v>
      </c>
      <c r="X121" s="33">
        <f>+IF(H121=0,"",'Ark1'!Z1102)</f>
        <v>81.355932203389827</v>
      </c>
      <c r="Y121" s="33">
        <f>+IF(H121=0,"",'Ark1'!AA1102)</f>
        <v>7.5515646713725184</v>
      </c>
      <c r="Z121" s="26">
        <f>+IF(H121=0,"",'Ark1'!AC1102)</f>
        <v>1.7617286615840748</v>
      </c>
      <c r="AA121" s="33">
        <f>+IF(H121=0,"",'Ark1'!AE1102)</f>
        <v>15.413413728928187</v>
      </c>
      <c r="AB121" s="26">
        <f t="shared" si="75"/>
        <v>5.2341101694915277</v>
      </c>
      <c r="AC121" s="28">
        <f t="shared" si="76"/>
        <v>0.88559322033898302</v>
      </c>
      <c r="AD121" s="218"/>
      <c r="AE121" s="221"/>
      <c r="AG121" s="28"/>
      <c r="AH121" s="26"/>
      <c r="AI121" s="222"/>
      <c r="AJ121" s="27"/>
      <c r="AN121" s="27"/>
    </row>
    <row r="122" spans="1:70">
      <c r="A122" s="218"/>
      <c r="B122" s="242">
        <f>+'Ark1'!C1103</f>
        <v>2024</v>
      </c>
      <c r="C122" s="27">
        <f>+'Ark1'!L1103</f>
        <v>8</v>
      </c>
      <c r="D122" s="27" t="s">
        <v>34</v>
      </c>
      <c r="E122" s="27">
        <f>+'Ark1'!D1103</f>
        <v>4</v>
      </c>
      <c r="F122" s="27" t="str">
        <f t="shared" si="102"/>
        <v>Apr</v>
      </c>
      <c r="G122" s="27">
        <f>+'Ark1'!Q1103</f>
        <v>60</v>
      </c>
      <c r="H122" s="27">
        <f>+'Ark1'!R1103</f>
        <v>67</v>
      </c>
      <c r="I122" s="28">
        <f>+IF(H122=0,"",'Ark1'!AG1103)</f>
        <v>16.301703163017031</v>
      </c>
      <c r="J122" s="28">
        <f>+IF(H122=0,"",'Ark1'!AH1103)</f>
        <v>17.154733606302347</v>
      </c>
      <c r="K122" s="218"/>
      <c r="L122" s="245">
        <f>+IF(I122=0,"",'Ark1'!AI1103)</f>
        <v>52</v>
      </c>
      <c r="M122" s="450"/>
      <c r="N122" s="271">
        <f>+IF(L122=0,"",'Ark1'!AJ1103)</f>
        <v>119.4807692307692</v>
      </c>
      <c r="O122" s="458"/>
      <c r="P122" s="271">
        <f>+IF(L122=0,"",'Ark1'!AK1103)</f>
        <v>24.447491613989559</v>
      </c>
      <c r="Q122" s="458"/>
      <c r="R122" s="26">
        <f>+IF(H122=0,"",'Ark1'!T1103)</f>
        <v>7.5820895522388065</v>
      </c>
      <c r="S122" s="28">
        <f>+IF(H122=0,"",'Ark1'!U1103)</f>
        <v>41.146268656716408</v>
      </c>
      <c r="T122" s="218"/>
      <c r="U122" s="33">
        <f>+IF(H122=0,"",'Ark1'!W1103)</f>
        <v>31.343283582089548</v>
      </c>
      <c r="V122" s="33">
        <f>+IF(H122=0,"",'Ark1'!X1103)</f>
        <v>100</v>
      </c>
      <c r="W122" s="33">
        <f>+IF(H122=0,"",'Ark1'!Y1103)</f>
        <v>100</v>
      </c>
      <c r="X122" s="33">
        <f>+IF(H122=0,"",'Ark1'!Z1103)</f>
        <v>79.104477611940311</v>
      </c>
      <c r="Y122" s="33">
        <f>+IF(H122=0,"",'Ark1'!AA1103)</f>
        <v>7.5833542839881423</v>
      </c>
      <c r="Z122" s="26">
        <f>+IF(H122=0,"",'Ark1'!AC1103)</f>
        <v>1.8779891892568177</v>
      </c>
      <c r="AA122" s="33">
        <f>+IF(H122=0,"",'Ark1'!AE1103)</f>
        <v>37.780755490908149</v>
      </c>
      <c r="AB122" s="26">
        <f t="shared" si="75"/>
        <v>5.1432835820895511</v>
      </c>
      <c r="AC122" s="28">
        <f t="shared" si="76"/>
        <v>0.89552238805970152</v>
      </c>
      <c r="AD122" s="218"/>
      <c r="AE122" s="221"/>
      <c r="AG122" s="28"/>
      <c r="AH122" s="26"/>
      <c r="AI122" s="222"/>
      <c r="AJ122" s="27"/>
      <c r="AN122" s="27"/>
    </row>
    <row r="123" spans="1:70">
      <c r="A123" s="218"/>
      <c r="B123" s="242">
        <f>+'Ark1'!C1104</f>
        <v>2024</v>
      </c>
      <c r="C123" s="27">
        <f>+'Ark1'!L1104</f>
        <v>8</v>
      </c>
      <c r="D123" s="27" t="s">
        <v>34</v>
      </c>
      <c r="E123" s="27">
        <f>+'Ark1'!D1104</f>
        <v>5</v>
      </c>
      <c r="F123" s="27" t="str">
        <f t="shared" si="102"/>
        <v>Mai</v>
      </c>
      <c r="G123" s="27">
        <f>+'Ark1'!Q1104</f>
        <v>24</v>
      </c>
      <c r="H123" s="27">
        <f>+'Ark1'!R1104</f>
        <v>29</v>
      </c>
      <c r="I123" s="28">
        <f>+IF(H123=0,"",'Ark1'!AG1104)</f>
        <v>21.481481481481481</v>
      </c>
      <c r="J123" s="28">
        <f>+IF(H123=0,"",'Ark1'!AH1104)</f>
        <v>20.695463189350718</v>
      </c>
      <c r="K123" s="218"/>
      <c r="L123" s="245">
        <f>+IF(I123=0,"",'Ark1'!AI1104)</f>
        <v>29</v>
      </c>
      <c r="M123" s="450"/>
      <c r="N123" s="271">
        <f>+IF(L123=0,"",'Ark1'!AJ1104)</f>
        <v>116.67586206896549</v>
      </c>
      <c r="O123" s="458"/>
      <c r="P123" s="271">
        <f>+IF(L123=0,"",'Ark1'!AK1104)</f>
        <v>24.488174446042834</v>
      </c>
      <c r="Q123" s="458"/>
      <c r="R123" s="26">
        <f>+IF(H123=0,"",'Ark1'!T1104)</f>
        <v>7.5172413793103487</v>
      </c>
      <c r="S123" s="28">
        <f>+IF(H123=0,"",'Ark1'!U1104)</f>
        <v>39.403448275862075</v>
      </c>
      <c r="T123" s="218"/>
      <c r="U123" s="33">
        <f>+IF(H123=0,"",'Ark1'!W1104)</f>
        <v>20.689655172413797</v>
      </c>
      <c r="V123" s="33">
        <f>+IF(H123=0,"",'Ark1'!X1104)</f>
        <v>100</v>
      </c>
      <c r="W123" s="33">
        <f>+IF(H123=0,"",'Ark1'!Y1104)</f>
        <v>100</v>
      </c>
      <c r="X123" s="33">
        <f>+IF(H123=0,"",'Ark1'!Z1104)</f>
        <v>72.413793103448299</v>
      </c>
      <c r="Y123" s="33">
        <f>+IF(H123=0,"",'Ark1'!AA1104)</f>
        <v>8.0114350498315385</v>
      </c>
      <c r="Z123" s="26">
        <f>+IF(H123=0,"",'Ark1'!AC1104)</f>
        <v>1.8122321853063317</v>
      </c>
      <c r="AA123" s="33">
        <f>+IF(H123=0,"",'Ark1'!AE1104)</f>
        <v>1.6265188209603147</v>
      </c>
      <c r="AB123" s="26">
        <f t="shared" si="75"/>
        <v>4.9254310344827594</v>
      </c>
      <c r="AC123" s="28">
        <f t="shared" si="76"/>
        <v>0.82758620689655171</v>
      </c>
      <c r="AD123" s="218"/>
      <c r="AE123" s="221"/>
      <c r="AG123" s="28"/>
      <c r="AH123" s="26"/>
      <c r="AI123" s="222"/>
      <c r="AJ123" s="27"/>
      <c r="AN123" s="27"/>
    </row>
    <row r="124" spans="1:70">
      <c r="A124" s="218"/>
      <c r="B124" s="242">
        <f>+'Ark1'!C1105</f>
        <v>2024</v>
      </c>
      <c r="C124" s="27">
        <f>+'Ark1'!L1105</f>
        <v>8</v>
      </c>
      <c r="D124" s="27" t="s">
        <v>34</v>
      </c>
      <c r="E124" s="27">
        <f>+'Ark1'!D1105</f>
        <v>6</v>
      </c>
      <c r="F124" s="27" t="str">
        <f t="shared" si="102"/>
        <v>Jun</v>
      </c>
      <c r="G124" s="27">
        <f>+'Ark1'!Q1105</f>
        <v>13</v>
      </c>
      <c r="H124" s="27">
        <f>+'Ark1'!R1105</f>
        <v>14</v>
      </c>
      <c r="I124" s="28">
        <f>+IF(H124=0,"",'Ark1'!AG1105)</f>
        <v>15.730337078651679</v>
      </c>
      <c r="J124" s="28">
        <f>+IF(H124=0,"",'Ark1'!AH1105)</f>
        <v>16.158419355792827</v>
      </c>
      <c r="K124" s="218"/>
      <c r="L124" s="245">
        <f>+IF(I124=0,"",'Ark1'!AI1105)</f>
        <v>14</v>
      </c>
      <c r="M124" s="450"/>
      <c r="N124" s="271">
        <f>+IF(L124=0,"",'Ark1'!AJ1105)</f>
        <v>116.00714285714288</v>
      </c>
      <c r="O124" s="458"/>
      <c r="P124" s="271">
        <f>+IF(L124=0,"",'Ark1'!AK1105)</f>
        <v>24.950510735740831</v>
      </c>
      <c r="Q124" s="458"/>
      <c r="R124" s="26">
        <f>+IF(H124=0,"",'Ark1'!T1105)</f>
        <v>7.3571428571428559</v>
      </c>
      <c r="S124" s="28">
        <f>+IF(H124=0,"",'Ark1'!U1105)</f>
        <v>39.021428571428558</v>
      </c>
      <c r="T124" s="218"/>
      <c r="U124" s="33">
        <f>+IF(H124=0,"",'Ark1'!W1105)</f>
        <v>35.714285714285722</v>
      </c>
      <c r="V124" s="33">
        <f>+IF(H124=0,"",'Ark1'!X1105)</f>
        <v>100</v>
      </c>
      <c r="W124" s="33">
        <f>+IF(H124=0,"",'Ark1'!Y1105)</f>
        <v>100</v>
      </c>
      <c r="X124" s="33">
        <f>+IF(H124=0,"",'Ark1'!Z1105)</f>
        <v>78.571428571428555</v>
      </c>
      <c r="Y124" s="33">
        <f>+IF(H124=0,"",'Ark1'!AA1105)</f>
        <v>5.4944359610985405</v>
      </c>
      <c r="Z124" s="26">
        <f>+IF(H124=0,"",'Ark1'!AC1105)</f>
        <v>2.1249249686633607</v>
      </c>
      <c r="AA124" s="33">
        <f>+IF(H124=0,"",'Ark1'!AE1105)</f>
        <v>26.486312392985937</v>
      </c>
      <c r="AB124" s="26">
        <f t="shared" si="75"/>
        <v>4.8776785714285698</v>
      </c>
      <c r="AC124" s="28">
        <f t="shared" si="76"/>
        <v>0.9285714285714286</v>
      </c>
      <c r="AD124" s="218"/>
      <c r="AE124" s="221"/>
      <c r="AG124" s="28"/>
      <c r="AH124" s="26"/>
      <c r="AI124" s="222"/>
      <c r="AJ124" s="27"/>
      <c r="AN124" s="27"/>
    </row>
    <row r="125" spans="1:70">
      <c r="A125" s="218"/>
      <c r="B125" s="242">
        <f>+'Ark1'!C1106</f>
        <v>2024</v>
      </c>
      <c r="C125" s="27">
        <f>+'Ark1'!L1106</f>
        <v>8</v>
      </c>
      <c r="D125" s="27" t="s">
        <v>34</v>
      </c>
      <c r="E125" s="27">
        <f>+'Ark1'!D1106</f>
        <v>7</v>
      </c>
      <c r="F125" s="27" t="str">
        <f t="shared" si="102"/>
        <v>Jul</v>
      </c>
      <c r="G125" s="27">
        <f>+'Ark1'!Q1106</f>
        <v>5</v>
      </c>
      <c r="H125" s="27">
        <f>+'Ark1'!R1106</f>
        <v>10</v>
      </c>
      <c r="I125" s="28">
        <f>+IF(H125=0,"",'Ark1'!AG1106)</f>
        <v>40</v>
      </c>
      <c r="J125" s="28">
        <f>+IF(H125=0,"",'Ark1'!AH1106)</f>
        <v>38.981481481481488</v>
      </c>
      <c r="K125" s="218"/>
      <c r="L125" s="245">
        <f>+IF(I125=0,"",'Ark1'!AI1106)</f>
        <v>10</v>
      </c>
      <c r="M125" s="450"/>
      <c r="N125" s="271">
        <f>+IF(L125=0,"",'Ark1'!AJ1106)</f>
        <v>115.39999999999998</v>
      </c>
      <c r="O125" s="458"/>
      <c r="P125" s="271">
        <f>+IF(L125=0,"",'Ark1'!AK1106)</f>
        <v>24.480742121068577</v>
      </c>
      <c r="Q125" s="458"/>
      <c r="R125" s="26">
        <f>+IF(H125=0,"",'Ark1'!T1106)</f>
        <v>9.1</v>
      </c>
      <c r="S125" s="28">
        <f>+IF(H125=0,"",'Ark1'!U1106)</f>
        <v>37.89</v>
      </c>
      <c r="T125" s="218"/>
      <c r="U125" s="33">
        <f>+IF(H125=0,"",'Ark1'!W1106)</f>
        <v>70</v>
      </c>
      <c r="V125" s="33">
        <f>+IF(H125=0,"",'Ark1'!X1106)</f>
        <v>100</v>
      </c>
      <c r="W125" s="33">
        <f>+IF(H125=0,"",'Ark1'!Y1106)</f>
        <v>100</v>
      </c>
      <c r="X125" s="33">
        <f>+IF(H125=0,"",'Ark1'!Z1106)</f>
        <v>50</v>
      </c>
      <c r="Y125" s="33">
        <f>+IF(H125=0,"",'Ark1'!AA1106)</f>
        <v>7.5692073561238882</v>
      </c>
      <c r="Z125" s="26">
        <f>+IF(H125=0,"",'Ark1'!AC1106)</f>
        <v>2.3853720883753144</v>
      </c>
      <c r="AA125" s="33">
        <f>+IF(H125=0,"",'Ark1'!AE1106)</f>
        <v>-57.871960263033998</v>
      </c>
      <c r="AB125" s="26">
        <f t="shared" si="75"/>
        <v>4.7362500000000001</v>
      </c>
      <c r="AC125" s="28">
        <f t="shared" si="76"/>
        <v>0.5</v>
      </c>
      <c r="AD125" s="218"/>
      <c r="AE125" s="221"/>
      <c r="AG125" s="28"/>
      <c r="AH125" s="26"/>
      <c r="AI125" s="222"/>
      <c r="AJ125" s="27"/>
      <c r="AN125" s="27"/>
    </row>
    <row r="126" spans="1:70">
      <c r="A126" s="218"/>
      <c r="B126" s="242">
        <f>+'Ark1'!C1107</f>
        <v>2024</v>
      </c>
      <c r="C126" s="27">
        <f>+'Ark1'!L1107</f>
        <v>8</v>
      </c>
      <c r="D126" s="27" t="s">
        <v>34</v>
      </c>
      <c r="E126" s="27">
        <f>+'Ark1'!D1107</f>
        <v>8</v>
      </c>
      <c r="F126" s="27" t="str">
        <f t="shared" si="102"/>
        <v>Aug</v>
      </c>
      <c r="G126" s="27">
        <f>+'Ark1'!Q1107</f>
        <v>15</v>
      </c>
      <c r="H126" s="27">
        <f>+'Ark1'!R1107</f>
        <v>17</v>
      </c>
      <c r="I126" s="28">
        <f>+IF(H126=0,"",'Ark1'!AG1107)</f>
        <v>12.878787878787877</v>
      </c>
      <c r="J126" s="28">
        <f>+IF(H126=0,"",'Ark1'!AH1107)</f>
        <v>10.452608786757002</v>
      </c>
      <c r="K126" s="218"/>
      <c r="L126" s="245">
        <f>+IF(I126=0,"",'Ark1'!AI1107)</f>
        <v>17</v>
      </c>
      <c r="M126" s="450"/>
      <c r="N126" s="271">
        <f>+IF(L126=0,"",'Ark1'!AJ1107)</f>
        <v>113.59411764705882</v>
      </c>
      <c r="O126" s="458"/>
      <c r="P126" s="271">
        <f>+IF(L126=0,"",'Ark1'!AK1107)</f>
        <v>23.712022585447205</v>
      </c>
      <c r="Q126" s="458"/>
      <c r="R126" s="26">
        <f>+IF(H126=0,"",'Ark1'!T1107)</f>
        <v>7.8235294117647056</v>
      </c>
      <c r="S126" s="28">
        <f>+IF(H126=0,"",'Ark1'!U1107)</f>
        <v>35.211764705882359</v>
      </c>
      <c r="T126" s="218"/>
      <c r="U126" s="33">
        <f>+IF(H126=0,"",'Ark1'!W1107)</f>
        <v>35.294117647058826</v>
      </c>
      <c r="V126" s="33">
        <f>+IF(H126=0,"",'Ark1'!X1107)</f>
        <v>100</v>
      </c>
      <c r="W126" s="33">
        <f>+IF(H126=0,"",'Ark1'!Y1107)</f>
        <v>100</v>
      </c>
      <c r="X126" s="33">
        <f>+IF(H126=0,"",'Ark1'!Z1107)</f>
        <v>52.941176470588239</v>
      </c>
      <c r="Y126" s="33">
        <f>+IF(H126=0,"",'Ark1'!AA1107)</f>
        <v>7.419123331193533</v>
      </c>
      <c r="Z126" s="26">
        <f>+IF(H126=0,"",'Ark1'!AC1107)</f>
        <v>1.338800785498947</v>
      </c>
      <c r="AA126" s="33">
        <f>+IF(H126=0,"",'Ark1'!AE1107)</f>
        <v>-76.138495371210396</v>
      </c>
      <c r="AB126" s="26">
        <f t="shared" si="75"/>
        <v>4.4014705882352949</v>
      </c>
      <c r="AC126" s="28">
        <f t="shared" si="76"/>
        <v>0.88235294117647056</v>
      </c>
      <c r="AD126" s="218"/>
      <c r="AE126" s="221"/>
      <c r="AG126" s="28"/>
      <c r="AH126" s="26"/>
      <c r="AI126" s="222"/>
      <c r="AJ126" s="27"/>
      <c r="AN126" s="27"/>
    </row>
    <row r="127" spans="1:70">
      <c r="A127" s="218"/>
      <c r="B127" s="242">
        <f>+'Ark1'!C1108</f>
        <v>2024</v>
      </c>
      <c r="C127" s="27">
        <f>+'Ark1'!L1108</f>
        <v>8</v>
      </c>
      <c r="D127" s="27" t="s">
        <v>34</v>
      </c>
      <c r="E127" s="27">
        <f>+'Ark1'!D1108</f>
        <v>9</v>
      </c>
      <c r="F127" s="27" t="str">
        <f t="shared" si="102"/>
        <v>Sep</v>
      </c>
      <c r="G127" s="27">
        <f>+'Ark1'!Q1108</f>
        <v>34</v>
      </c>
      <c r="H127" s="27">
        <f>+'Ark1'!R1108</f>
        <v>42</v>
      </c>
      <c r="I127" s="28">
        <f>+IF(H127=0,"",'Ark1'!AG1108)</f>
        <v>18.421052631578945</v>
      </c>
      <c r="J127" s="28">
        <f>+IF(H127=0,"",'Ark1'!AH1108)</f>
        <v>15.71123115012378</v>
      </c>
      <c r="K127" s="218"/>
      <c r="L127" s="245">
        <f>+IF(I127=0,"",'Ark1'!AI1108)</f>
        <v>42</v>
      </c>
      <c r="M127" s="450"/>
      <c r="N127" s="271">
        <f>+IF(L127=0,"",'Ark1'!AJ1108)</f>
        <v>111.7166666666667</v>
      </c>
      <c r="O127" s="458"/>
      <c r="P127" s="271">
        <f>+IF(L127=0,"",'Ark1'!AK1108)</f>
        <v>23.547477313479902</v>
      </c>
      <c r="Q127" s="458"/>
      <c r="R127" s="26">
        <f>+IF(H127=0,"",'Ark1'!T1108)</f>
        <v>8.5476190476190457</v>
      </c>
      <c r="S127" s="28">
        <f>+IF(H127=0,"",'Ark1'!U1108)</f>
        <v>33.24047619047618</v>
      </c>
      <c r="T127" s="218"/>
      <c r="U127" s="33">
        <f>+IF(H127=0,"",'Ark1'!W1108)</f>
        <v>61.904761904761877</v>
      </c>
      <c r="V127" s="33">
        <f>+IF(H127=0,"",'Ark1'!X1108)</f>
        <v>100</v>
      </c>
      <c r="W127" s="33">
        <f>+IF(H127=0,"",'Ark1'!Y1108)</f>
        <v>92.857142857142875</v>
      </c>
      <c r="X127" s="33">
        <f>+IF(H127=0,"",'Ark1'!Z1108)</f>
        <v>42.857142857142847</v>
      </c>
      <c r="Y127" s="33">
        <f>+IF(H127=0,"",'Ark1'!AA1108)</f>
        <v>7.4145307632991857</v>
      </c>
      <c r="Z127" s="26">
        <f>+IF(H127=0,"",'Ark1'!AC1108)</f>
        <v>1.2189453082066863</v>
      </c>
      <c r="AA127" s="33">
        <f>+IF(H127=0,"",'Ark1'!AE1108)</f>
        <v>-27.616736068870967</v>
      </c>
      <c r="AB127" s="26">
        <f t="shared" si="75"/>
        <v>4.1550595238095225</v>
      </c>
      <c r="AC127" s="28">
        <f t="shared" si="76"/>
        <v>0.80952380952380953</v>
      </c>
      <c r="AD127" s="218"/>
      <c r="AE127" s="221"/>
      <c r="AG127" s="28"/>
      <c r="AH127" s="26"/>
      <c r="AI127" s="222"/>
      <c r="AJ127" s="27"/>
      <c r="AN127" s="27"/>
    </row>
    <row r="128" spans="1:70">
      <c r="A128" s="218"/>
      <c r="B128" s="242">
        <f>+'Ark1'!C1109</f>
        <v>2024</v>
      </c>
      <c r="C128" s="27">
        <f>+'Ark1'!L1109</f>
        <v>8</v>
      </c>
      <c r="D128" s="27" t="s">
        <v>34</v>
      </c>
      <c r="E128" s="27">
        <f>+'Ark1'!D1109</f>
        <v>10</v>
      </c>
      <c r="F128" s="27" t="str">
        <f t="shared" si="102"/>
        <v>Okt</v>
      </c>
      <c r="G128" s="27">
        <f>+'Ark1'!Q1109</f>
        <v>94</v>
      </c>
      <c r="H128" s="27">
        <f>+'Ark1'!R1109</f>
        <v>102</v>
      </c>
      <c r="I128" s="28">
        <f>+IF(H128=0,"",'Ark1'!AG1109)</f>
        <v>18.75</v>
      </c>
      <c r="J128" s="28">
        <f>+IF(H128=0,"",'Ark1'!AH1109)</f>
        <v>16.7709804305894</v>
      </c>
      <c r="K128" s="218"/>
      <c r="L128" s="245">
        <f>+IF(I128=0,"",'Ark1'!AI1109)</f>
        <v>102</v>
      </c>
      <c r="M128" s="450"/>
      <c r="N128" s="271">
        <f>+IF(L128=0,"",'Ark1'!AJ1109)</f>
        <v>115.5186274509804</v>
      </c>
      <c r="O128" s="458"/>
      <c r="P128" s="271">
        <f>+IF(L128=0,"",'Ark1'!AK1109)</f>
        <v>23.726509344467122</v>
      </c>
      <c r="Q128" s="458"/>
      <c r="R128" s="26">
        <f>+IF(H128=0,"",'Ark1'!T1109)</f>
        <v>7.5882352941176476</v>
      </c>
      <c r="S128" s="28">
        <f>+IF(H128=0,"",'Ark1'!U1109)</f>
        <v>36.909803921568624</v>
      </c>
      <c r="T128" s="218"/>
      <c r="U128" s="33">
        <f>+IF(H128=0,"",'Ark1'!W1109)</f>
        <v>30.3921568627451</v>
      </c>
      <c r="V128" s="33">
        <f>+IF(H128=0,"",'Ark1'!X1109)</f>
        <v>100</v>
      </c>
      <c r="W128" s="33">
        <f>+IF(H128=0,"",'Ark1'!Y1109)</f>
        <v>100</v>
      </c>
      <c r="X128" s="33">
        <f>+IF(H128=0,"",'Ark1'!Z1109)</f>
        <v>55.882352941176485</v>
      </c>
      <c r="Y128" s="33">
        <f>+IF(H128=0,"",'Ark1'!AA1109)</f>
        <v>6.8922165506577882</v>
      </c>
      <c r="Z128" s="26">
        <f>+IF(H128=0,"",'Ark1'!AC1109)</f>
        <v>1.5925866318448132</v>
      </c>
      <c r="AA128" s="33">
        <f>+IF(H128=0,"",'Ark1'!AE1109)</f>
        <v>-44.773944876796307</v>
      </c>
      <c r="AB128" s="26">
        <f t="shared" si="75"/>
        <v>4.613725490196078</v>
      </c>
      <c r="AC128" s="28">
        <f t="shared" si="76"/>
        <v>0.92156862745098034</v>
      </c>
      <c r="AD128" s="218"/>
      <c r="AE128" s="221"/>
      <c r="AG128" s="28"/>
      <c r="AH128" s="26"/>
      <c r="AI128" s="222"/>
      <c r="AJ128" s="27"/>
      <c r="AN128" s="27"/>
    </row>
    <row r="129" spans="1:70">
      <c r="A129" s="218"/>
      <c r="B129" s="242">
        <f>+'Ark1'!C1110</f>
        <v>2024</v>
      </c>
      <c r="C129" s="27">
        <f>+'Ark1'!L1110</f>
        <v>8</v>
      </c>
      <c r="D129" s="27" t="s">
        <v>34</v>
      </c>
      <c r="E129" s="27">
        <f>+'Ark1'!D1110</f>
        <v>11</v>
      </c>
      <c r="F129" s="27" t="str">
        <f t="shared" si="102"/>
        <v>Nov</v>
      </c>
      <c r="G129" s="27">
        <f>+'Ark1'!Q1110</f>
        <v>57</v>
      </c>
      <c r="H129" s="27">
        <f>+'Ark1'!R1110</f>
        <v>58</v>
      </c>
      <c r="I129" s="28">
        <f>+IF(H129=0,"",'Ark1'!AG1110)</f>
        <v>18.770226537216832</v>
      </c>
      <c r="J129" s="28">
        <f>+IF(H129=0,"",'Ark1'!AH1110)</f>
        <v>18.104443846798812</v>
      </c>
      <c r="K129" s="218"/>
      <c r="L129" s="245">
        <f>+IF(I129=0,"",'Ark1'!AI1110)</f>
        <v>58</v>
      </c>
      <c r="M129" s="450"/>
      <c r="N129" s="271">
        <f>+IF(L129=0,"",'Ark1'!AJ1110)</f>
        <v>117.33448275862072</v>
      </c>
      <c r="O129" s="458"/>
      <c r="P129" s="271">
        <f>+IF(L129=0,"",'Ark1'!AK1110)</f>
        <v>24.224083859355719</v>
      </c>
      <c r="Q129" s="458"/>
      <c r="R129" s="26">
        <f>+IF(H129=0,"",'Ark1'!T1110)</f>
        <v>6.4137931034482794</v>
      </c>
      <c r="S129" s="28">
        <f>+IF(H129=0,"",'Ark1'!U1110)</f>
        <v>39.462068965517254</v>
      </c>
      <c r="T129" s="218"/>
      <c r="U129" s="33">
        <f>+IF(H129=0,"",'Ark1'!W1110)</f>
        <v>6.8965517241379306</v>
      </c>
      <c r="V129" s="33">
        <f>+IF(H129=0,"",'Ark1'!X1110)</f>
        <v>100</v>
      </c>
      <c r="W129" s="33">
        <f>+IF(H129=0,"",'Ark1'!Y1110)</f>
        <v>100</v>
      </c>
      <c r="X129" s="33">
        <f>+IF(H129=0,"",'Ark1'!Z1110)</f>
        <v>75.86206896551721</v>
      </c>
      <c r="Y129" s="33">
        <f>+IF(H129=0,"",'Ark1'!AA1110)</f>
        <v>6.9159692163961646</v>
      </c>
      <c r="Z129" s="26">
        <f>+IF(H129=0,"",'Ark1'!AC1110)</f>
        <v>1.3135170313614422</v>
      </c>
      <c r="AA129" s="33">
        <f>+IF(H129=0,"",'Ark1'!AE1110)</f>
        <v>-43.460939442881127</v>
      </c>
      <c r="AB129" s="26">
        <f t="shared" si="75"/>
        <v>4.9327586206896568</v>
      </c>
      <c r="AC129" s="28">
        <f t="shared" si="76"/>
        <v>0.98275862068965514</v>
      </c>
      <c r="AD129" s="218"/>
      <c r="AE129" s="221"/>
      <c r="AG129" s="28"/>
      <c r="AH129" s="26"/>
      <c r="AI129" s="222"/>
      <c r="AJ129" s="27"/>
      <c r="AN129" s="27"/>
    </row>
    <row r="130" spans="1:70">
      <c r="A130" s="218"/>
      <c r="B130" s="242">
        <f>+'Ark1'!C1111</f>
        <v>2024</v>
      </c>
      <c r="C130" s="238">
        <f>+'Ark1'!L1111</f>
        <v>8</v>
      </c>
      <c r="D130" s="27" t="s">
        <v>34</v>
      </c>
      <c r="E130" s="238">
        <f>+'Ark1'!D1111</f>
        <v>12</v>
      </c>
      <c r="F130" s="238" t="str">
        <f t="shared" si="102"/>
        <v>Des</v>
      </c>
      <c r="G130" s="238">
        <f>+'Ark1'!Q1111</f>
        <v>15</v>
      </c>
      <c r="H130" s="238">
        <f>+'Ark1'!R1111</f>
        <v>17</v>
      </c>
      <c r="I130" s="239">
        <f>+IF(H130=0,"",'Ark1'!AG1111)</f>
        <v>16.190476190476186</v>
      </c>
      <c r="J130" s="239">
        <f>+IF(H130=0,"",'Ark1'!AH1111)</f>
        <v>17.243852965913028</v>
      </c>
      <c r="K130" s="218"/>
      <c r="L130" s="439">
        <f>+IF(I130=0,"",'Ark1'!AI1111)</f>
        <v>17</v>
      </c>
      <c r="M130" s="450"/>
      <c r="N130" s="270">
        <f>+IF(L130=0,"",'Ark1'!AJ1111)</f>
        <v>119.15294117647056</v>
      </c>
      <c r="O130" s="458"/>
      <c r="P130" s="270">
        <f>+IF(L130=0,"",'Ark1'!AK1111)</f>
        <v>24.087101599287035</v>
      </c>
      <c r="Q130" s="458"/>
      <c r="R130" s="240">
        <f>+IF(H130=0,"",'Ark1'!T1111)</f>
        <v>6</v>
      </c>
      <c r="S130" s="239">
        <f>+IF(H130=0,"",'Ark1'!U1111)</f>
        <v>41.005882352941178</v>
      </c>
      <c r="T130" s="218"/>
      <c r="U130" s="241">
        <f>+IF(H130=0,"",'Ark1'!W1111)</f>
        <v>0</v>
      </c>
      <c r="V130" s="241">
        <f>+IF(H130=0,"",'Ark1'!X1111)</f>
        <v>100</v>
      </c>
      <c r="W130" s="241">
        <f>+IF(H130=0,"",'Ark1'!Y1111)</f>
        <v>100</v>
      </c>
      <c r="X130" s="241">
        <f>+IF(H130=0,"",'Ark1'!Z1111)</f>
        <v>82.352941176470608</v>
      </c>
      <c r="Y130" s="241">
        <f>+IF(H130=0,"",'Ark1'!AA1111)</f>
        <v>6.3109121731130964</v>
      </c>
      <c r="Z130" s="240">
        <f>+IF(H130=0,"",'Ark1'!AC1111)</f>
        <v>1.3719886811400701</v>
      </c>
      <c r="AA130" s="241">
        <f>+IF(H130=0,"",'Ark1'!AE1111)</f>
        <v>-17.052267441687519</v>
      </c>
      <c r="AB130" s="240">
        <f t="shared" si="75"/>
        <v>5.1257352941176473</v>
      </c>
      <c r="AC130" s="239">
        <f t="shared" si="76"/>
        <v>0.88235294117647056</v>
      </c>
      <c r="AD130" s="218"/>
      <c r="AE130" s="221"/>
      <c r="AG130" s="28"/>
      <c r="AH130" s="26"/>
      <c r="AI130" s="222"/>
      <c r="AJ130" s="27"/>
      <c r="AN130" s="27"/>
    </row>
    <row r="131" spans="1:70" ht="15" customHeight="1">
      <c r="A131" s="218"/>
      <c r="B131" s="218"/>
      <c r="C131" s="218"/>
      <c r="D131" s="218"/>
      <c r="E131" s="218"/>
      <c r="F131" s="218"/>
      <c r="G131" s="218"/>
      <c r="H131" s="218"/>
      <c r="I131" s="219"/>
      <c r="J131" s="219"/>
      <c r="K131" s="218"/>
      <c r="L131" s="237"/>
      <c r="M131" s="450"/>
      <c r="N131" s="235"/>
      <c r="O131" s="458"/>
      <c r="P131" s="235"/>
      <c r="Q131" s="458"/>
      <c r="R131" s="218"/>
      <c r="S131" s="218"/>
      <c r="T131" s="218"/>
      <c r="U131" s="220"/>
      <c r="V131" s="220"/>
      <c r="W131" s="220"/>
      <c r="X131" s="220"/>
      <c r="Y131" s="220"/>
      <c r="Z131" s="218"/>
      <c r="AA131" s="220"/>
      <c r="AB131" s="468"/>
      <c r="AC131" s="220"/>
      <c r="AD131" s="220"/>
      <c r="AE131" s="221"/>
      <c r="AG131" s="28"/>
      <c r="AH131" s="26"/>
      <c r="AI131" s="222"/>
      <c r="AJ131" s="27"/>
      <c r="AN131" s="27"/>
      <c r="BF131" s="234">
        <f>1+BF128</f>
        <v>1</v>
      </c>
      <c r="BG131" s="27">
        <v>20.659867330016564</v>
      </c>
      <c r="BH131" s="27">
        <f t="shared" ref="BH131" si="103">+BG131</f>
        <v>20.659867330016564</v>
      </c>
      <c r="BI131" s="27">
        <f t="shared" ref="BI131" si="104">+BH131</f>
        <v>20.659867330016564</v>
      </c>
      <c r="BJ131" s="27">
        <f t="shared" ref="BJ131" si="105">+BI131</f>
        <v>20.659867330016564</v>
      </c>
      <c r="BK131" s="27">
        <f t="shared" ref="BK131" si="106">+BJ131</f>
        <v>20.659867330016564</v>
      </c>
      <c r="BL131" s="27">
        <f t="shared" ref="BL131" si="107">+BK131</f>
        <v>20.659867330016564</v>
      </c>
      <c r="BM131" s="27">
        <f t="shared" ref="BM131" si="108">+BL131</f>
        <v>20.659867330016564</v>
      </c>
      <c r="BN131" s="27">
        <f t="shared" ref="BN131" si="109">+BM131</f>
        <v>20.659867330016564</v>
      </c>
      <c r="BO131" s="27">
        <f t="shared" ref="BO131" si="110">+BN131</f>
        <v>20.659867330016564</v>
      </c>
      <c r="BP131" s="27">
        <f t="shared" ref="BP131" si="111">+BO131</f>
        <v>20.659867330016564</v>
      </c>
      <c r="BQ131" s="27">
        <f t="shared" ref="BQ131" si="112">+BP131</f>
        <v>20.659867330016564</v>
      </c>
      <c r="BR131" s="27">
        <f t="shared" ref="BR131" si="113">+BQ131</f>
        <v>20.659867330016564</v>
      </c>
    </row>
    <row r="132" spans="1:70" ht="15" customHeight="1">
      <c r="A132" s="218"/>
      <c r="B132" s="236" t="s">
        <v>637</v>
      </c>
      <c r="C132" s="218"/>
      <c r="D132" s="236" t="str">
        <f>+D134</f>
        <v>R+</v>
      </c>
      <c r="E132" s="218"/>
      <c r="F132" s="218"/>
      <c r="G132" s="218"/>
      <c r="H132" s="242">
        <f>SUM(H134:H145)</f>
        <v>1174</v>
      </c>
      <c r="I132" s="219"/>
      <c r="J132" s="219"/>
      <c r="K132" s="218"/>
      <c r="L132" s="237"/>
      <c r="M132" s="450"/>
      <c r="N132" s="235"/>
      <c r="O132" s="458"/>
      <c r="P132" s="235"/>
      <c r="Q132" s="458"/>
      <c r="R132" s="218"/>
      <c r="S132" s="218"/>
      <c r="T132" s="218"/>
      <c r="U132" s="220"/>
      <c r="V132" s="220"/>
      <c r="W132" s="220"/>
      <c r="X132" s="220"/>
      <c r="Y132" s="220"/>
      <c r="Z132" s="218"/>
      <c r="AA132" s="220"/>
      <c r="AB132" s="468"/>
      <c r="AC132" s="220"/>
      <c r="AD132" s="220"/>
      <c r="AE132" s="221"/>
      <c r="AG132" s="28"/>
      <c r="AH132" s="26"/>
      <c r="AI132" s="222"/>
      <c r="AJ132" s="27"/>
      <c r="AN132" s="27"/>
      <c r="BF132" s="234"/>
    </row>
    <row r="133" spans="1:70" ht="15" customHeight="1">
      <c r="A133" s="218"/>
      <c r="B133" s="218"/>
      <c r="C133" s="218"/>
      <c r="D133" s="218"/>
      <c r="E133" s="218"/>
      <c r="F133" s="218"/>
      <c r="G133" s="218"/>
      <c r="H133" s="218"/>
      <c r="I133" s="219"/>
      <c r="J133" s="219"/>
      <c r="K133" s="218"/>
      <c r="L133" s="237"/>
      <c r="M133" s="450"/>
      <c r="N133" s="235"/>
      <c r="O133" s="458"/>
      <c r="P133" s="235"/>
      <c r="Q133" s="458"/>
      <c r="R133" s="218"/>
      <c r="S133" s="218"/>
      <c r="T133" s="218"/>
      <c r="U133" s="220"/>
      <c r="V133" s="220"/>
      <c r="W133" s="220"/>
      <c r="X133" s="220"/>
      <c r="Y133" s="220"/>
      <c r="Z133" s="218"/>
      <c r="AA133" s="220"/>
      <c r="AB133" s="468"/>
      <c r="AC133" s="220"/>
      <c r="AD133" s="220"/>
      <c r="AE133" s="221"/>
      <c r="AG133" s="28"/>
      <c r="AH133" s="26"/>
      <c r="AI133" s="222"/>
      <c r="AJ133" s="27"/>
      <c r="AN133" s="27"/>
      <c r="BF133" s="234"/>
    </row>
    <row r="134" spans="1:70">
      <c r="A134" s="218"/>
      <c r="B134" s="242">
        <f>+'Ark1'!C1112</f>
        <v>2024</v>
      </c>
      <c r="C134" s="238">
        <f>+'Ark1'!L1112</f>
        <v>9</v>
      </c>
      <c r="D134" s="238" t="s">
        <v>35</v>
      </c>
      <c r="E134" s="238">
        <f>+'Ark1'!D1112</f>
        <v>1</v>
      </c>
      <c r="F134" s="238" t="str">
        <f t="shared" ref="F134:F145" si="114">+F119</f>
        <v>Jan</v>
      </c>
      <c r="G134" s="238">
        <f>+'Ark1'!Q1112</f>
        <v>60</v>
      </c>
      <c r="H134" s="238">
        <f>+'Ark1'!R1112</f>
        <v>67</v>
      </c>
      <c r="I134" s="239">
        <f>+IF(H134=0,"",'Ark1'!AG1112)</f>
        <v>23.42657342657343</v>
      </c>
      <c r="J134" s="239">
        <f>+IF(H134=0,"",'Ark1'!AH1112)</f>
        <v>26.253961546587796</v>
      </c>
      <c r="K134" s="218"/>
      <c r="L134" s="439">
        <f>+IF(I134=0,"",'Ark1'!AI1112)</f>
        <v>49</v>
      </c>
      <c r="M134" s="450"/>
      <c r="N134" s="270">
        <f>+IF(L134=0,"",'Ark1'!AJ1112)</f>
        <v>119.20408163265304</v>
      </c>
      <c r="O134" s="458"/>
      <c r="P134" s="270">
        <f>+IF(L134=0,"",'Ark1'!AK1112)</f>
        <v>27.212156155508566</v>
      </c>
      <c r="Q134" s="458"/>
      <c r="R134" s="240">
        <f>+IF(H134=0,"",'Ark1'!T1112)</f>
        <v>6.6417910447761193</v>
      </c>
      <c r="S134" s="239">
        <f>+IF(H134=0,"",'Ark1'!U1112)</f>
        <v>46.365671641791046</v>
      </c>
      <c r="T134" s="218"/>
      <c r="U134" s="241">
        <f>+IF(H134=0,"",'Ark1'!W1112)</f>
        <v>11.940298507462691</v>
      </c>
      <c r="V134" s="241">
        <f>+IF(H134=0,"",'Ark1'!X1112)</f>
        <v>100</v>
      </c>
      <c r="W134" s="241">
        <f>+IF(H134=0,"",'Ark1'!Y1112)</f>
        <v>100</v>
      </c>
      <c r="X134" s="241">
        <f>+IF(H134=0,"",'Ark1'!Z1112)</f>
        <v>94.029850746268622</v>
      </c>
      <c r="Y134" s="241">
        <f>+IF(H134=0,"",'Ark1'!AA1112)</f>
        <v>7.7114482105581628</v>
      </c>
      <c r="Z134" s="240">
        <f>+IF(H134=0,"",'Ark1'!AC1112)</f>
        <v>1.6180095800438996</v>
      </c>
      <c r="AA134" s="241">
        <f>+IF(H134=0,"",'Ark1'!AE1112)</f>
        <v>14.088520979783343</v>
      </c>
      <c r="AB134" s="240">
        <f t="shared" si="75"/>
        <v>5.1517412935323383</v>
      </c>
      <c r="AC134" s="239">
        <f t="shared" si="76"/>
        <v>0.89552238805970152</v>
      </c>
      <c r="AD134" s="218"/>
      <c r="AE134" s="221"/>
      <c r="AG134" s="28"/>
      <c r="AH134" s="26"/>
      <c r="AI134" s="222"/>
      <c r="AJ134" s="27"/>
      <c r="AN134" s="27"/>
    </row>
    <row r="135" spans="1:70">
      <c r="A135" s="218"/>
      <c r="B135" s="242">
        <f>+'Ark1'!C1113</f>
        <v>2024</v>
      </c>
      <c r="C135" s="238">
        <f>+'Ark1'!L1113</f>
        <v>9</v>
      </c>
      <c r="D135" s="238" t="s">
        <v>35</v>
      </c>
      <c r="E135" s="238">
        <f>+'Ark1'!D1113</f>
        <v>2</v>
      </c>
      <c r="F135" s="238" t="str">
        <f t="shared" si="114"/>
        <v>Feb</v>
      </c>
      <c r="G135" s="238">
        <f>+'Ark1'!Q1113</f>
        <v>61</v>
      </c>
      <c r="H135" s="238">
        <f>+'Ark1'!R1113</f>
        <v>73</v>
      </c>
      <c r="I135" s="239">
        <f>+IF(H135=0,"",'Ark1'!AG1113)</f>
        <v>23.101265822784807</v>
      </c>
      <c r="J135" s="239">
        <f>+IF(H135=0,"",'Ark1'!AH1113)</f>
        <v>25.928999398558048</v>
      </c>
      <c r="K135" s="218"/>
      <c r="L135" s="439">
        <f>+IF(I135=0,"",'Ark1'!AI1113)</f>
        <v>63</v>
      </c>
      <c r="M135" s="450"/>
      <c r="N135" s="270">
        <f>+IF(L135=0,"",'Ark1'!AJ1113)</f>
        <v>119.14444444444445</v>
      </c>
      <c r="O135" s="458"/>
      <c r="P135" s="270">
        <f>+IF(L135=0,"",'Ark1'!AK1113)</f>
        <v>28.072281411272776</v>
      </c>
      <c r="Q135" s="458"/>
      <c r="R135" s="240">
        <f>+IF(H135=0,"",'Ark1'!T1113)</f>
        <v>6.9178082191780819</v>
      </c>
      <c r="S135" s="239">
        <f>+IF(H135=0,"",'Ark1'!U1113)</f>
        <v>46.654794520547931</v>
      </c>
      <c r="T135" s="218"/>
      <c r="U135" s="241">
        <f>+IF(H135=0,"",'Ark1'!W1113)</f>
        <v>10.95890410958904</v>
      </c>
      <c r="V135" s="241">
        <f>+IF(H135=0,"",'Ark1'!X1113)</f>
        <v>100</v>
      </c>
      <c r="W135" s="241">
        <f>+IF(H135=0,"",'Ark1'!Y1113)</f>
        <v>100</v>
      </c>
      <c r="X135" s="241">
        <f>+IF(H135=0,"",'Ark1'!Z1113)</f>
        <v>83.561643835616422</v>
      </c>
      <c r="Y135" s="241">
        <f>+IF(H135=0,"",'Ark1'!AA1113)</f>
        <v>9.3155495443878173</v>
      </c>
      <c r="Z135" s="240">
        <f>+IF(H135=0,"",'Ark1'!AC1113)</f>
        <v>1.6940946962706804</v>
      </c>
      <c r="AA135" s="241">
        <f>+IF(H135=0,"",'Ark1'!AE1113)</f>
        <v>33.820653218978975</v>
      </c>
      <c r="AB135" s="240">
        <f t="shared" si="75"/>
        <v>5.1838660578386593</v>
      </c>
      <c r="AC135" s="239">
        <f t="shared" si="76"/>
        <v>0.83561643835616439</v>
      </c>
      <c r="AD135" s="218"/>
      <c r="AE135" s="221"/>
      <c r="AG135" s="28"/>
      <c r="AH135" s="26"/>
      <c r="AI135" s="222"/>
      <c r="AJ135" s="27"/>
      <c r="AN135" s="27"/>
    </row>
    <row r="136" spans="1:70">
      <c r="A136" s="218"/>
      <c r="B136" s="242">
        <f>+'Ark1'!C1114</f>
        <v>2024</v>
      </c>
      <c r="C136" s="238">
        <f>+'Ark1'!L1114</f>
        <v>9</v>
      </c>
      <c r="D136" s="238" t="s">
        <v>35</v>
      </c>
      <c r="E136" s="238">
        <f>+'Ark1'!D1114</f>
        <v>3</v>
      </c>
      <c r="F136" s="238" t="str">
        <f t="shared" si="114"/>
        <v>Mar</v>
      </c>
      <c r="G136" s="238">
        <f>+'Ark1'!Q1114</f>
        <v>488</v>
      </c>
      <c r="H136" s="238">
        <f>+'Ark1'!R1114</f>
        <v>560</v>
      </c>
      <c r="I136" s="239">
        <f>+IF(H136=0,"",'Ark1'!AG1114)</f>
        <v>25.69986232216613</v>
      </c>
      <c r="J136" s="239">
        <f>+IF(H136=0,"",'Ark1'!AH1114)</f>
        <v>28.166477828760524</v>
      </c>
      <c r="K136" s="218"/>
      <c r="L136" s="439">
        <f>+IF(I136=0,"",'Ark1'!AI1114)</f>
        <v>472</v>
      </c>
      <c r="M136" s="450"/>
      <c r="N136" s="270">
        <f>+IF(L136=0,"",'Ark1'!AJ1114)</f>
        <v>120.11483050847455</v>
      </c>
      <c r="O136" s="458"/>
      <c r="P136" s="270">
        <f>+IF(L136=0,"",'Ark1'!AK1114)</f>
        <v>27.750595895262567</v>
      </c>
      <c r="Q136" s="458"/>
      <c r="R136" s="240">
        <f>+IF(H136=0,"",'Ark1'!T1114)</f>
        <v>7.3767857142857123</v>
      </c>
      <c r="S136" s="239">
        <f>+IF(H136=0,"",'Ark1'!U1114)</f>
        <v>48.209642857142818</v>
      </c>
      <c r="T136" s="218"/>
      <c r="U136" s="241">
        <f>+IF(H136=0,"",'Ark1'!W1114)</f>
        <v>24.285714285714281</v>
      </c>
      <c r="V136" s="241">
        <f>+IF(H136=0,"",'Ark1'!X1114)</f>
        <v>100</v>
      </c>
      <c r="W136" s="241">
        <f>+IF(H136=0,"",'Ark1'!Y1114)</f>
        <v>100</v>
      </c>
      <c r="X136" s="241">
        <f>+IF(H136=0,"",'Ark1'!Z1114)</f>
        <v>96.785714285714306</v>
      </c>
      <c r="Y136" s="241">
        <f>+IF(H136=0,"",'Ark1'!AA1114)</f>
        <v>7.7179299510679549</v>
      </c>
      <c r="Z136" s="240">
        <f>+IF(H136=0,"",'Ark1'!AC1114)</f>
        <v>1.8397875528973235</v>
      </c>
      <c r="AA136" s="241">
        <f>+IF(H136=0,"",'Ark1'!AE1114)</f>
        <v>30.170710917687895</v>
      </c>
      <c r="AB136" s="240">
        <f t="shared" si="75"/>
        <v>5.3566269841269794</v>
      </c>
      <c r="AC136" s="239">
        <f t="shared" si="76"/>
        <v>0.87142857142857144</v>
      </c>
      <c r="AD136" s="218"/>
      <c r="AE136" s="221"/>
      <c r="AG136" s="28"/>
      <c r="AH136" s="26"/>
      <c r="AI136" s="222"/>
      <c r="AJ136" s="27"/>
      <c r="AN136" s="27"/>
    </row>
    <row r="137" spans="1:70">
      <c r="A137" s="218"/>
      <c r="B137" s="242">
        <f>+'Ark1'!C1115</f>
        <v>2024</v>
      </c>
      <c r="C137" s="238">
        <f>+'Ark1'!L1115</f>
        <v>9</v>
      </c>
      <c r="D137" s="238" t="s">
        <v>35</v>
      </c>
      <c r="E137" s="238">
        <f>+'Ark1'!D1115</f>
        <v>4</v>
      </c>
      <c r="F137" s="238" t="str">
        <f t="shared" si="114"/>
        <v>Apr</v>
      </c>
      <c r="G137" s="238">
        <f>+'Ark1'!Q1115</f>
        <v>81</v>
      </c>
      <c r="H137" s="238">
        <f>+'Ark1'!R1115</f>
        <v>92</v>
      </c>
      <c r="I137" s="239">
        <f>+IF(H137=0,"",'Ark1'!AG1115)</f>
        <v>22.384428223844282</v>
      </c>
      <c r="J137" s="239">
        <f>+IF(H137=0,"",'Ark1'!AH1115)</f>
        <v>27.516147901083993</v>
      </c>
      <c r="K137" s="218"/>
      <c r="L137" s="439">
        <f>+IF(I137=0,"",'Ark1'!AI1115)</f>
        <v>73</v>
      </c>
      <c r="M137" s="450"/>
      <c r="N137" s="270">
        <f>+IF(L137=0,"",'Ark1'!AJ1115)</f>
        <v>120.30547945205473</v>
      </c>
      <c r="O137" s="458"/>
      <c r="P137" s="270">
        <f>+IF(L137=0,"",'Ark1'!AK1115)</f>
        <v>27.324173697333219</v>
      </c>
      <c r="Q137" s="458"/>
      <c r="R137" s="240">
        <f>+IF(H137=0,"",'Ark1'!T1115)</f>
        <v>7.8260869565217392</v>
      </c>
      <c r="S137" s="239">
        <f>+IF(H137=0,"",'Ark1'!U1115)</f>
        <v>48.064130434782591</v>
      </c>
      <c r="T137" s="218"/>
      <c r="U137" s="241">
        <f>+IF(H137=0,"",'Ark1'!W1115)</f>
        <v>30.434782608695649</v>
      </c>
      <c r="V137" s="241">
        <f>+IF(H137=0,"",'Ark1'!X1115)</f>
        <v>100</v>
      </c>
      <c r="W137" s="241">
        <f>+IF(H137=0,"",'Ark1'!Y1115)</f>
        <v>100</v>
      </c>
      <c r="X137" s="241">
        <f>+IF(H137=0,"",'Ark1'!Z1115)</f>
        <v>91.304347826086953</v>
      </c>
      <c r="Y137" s="241">
        <f>+IF(H137=0,"",'Ark1'!AA1115)</f>
        <v>8.2288144521149054</v>
      </c>
      <c r="Z137" s="240">
        <f>+IF(H137=0,"",'Ark1'!AC1115)</f>
        <v>1.9088392537839296</v>
      </c>
      <c r="AA137" s="241">
        <f>+IF(H137=0,"",'Ark1'!AE1115)</f>
        <v>36.940718531178838</v>
      </c>
      <c r="AB137" s="240">
        <f t="shared" si="75"/>
        <v>5.3404589371980657</v>
      </c>
      <c r="AC137" s="239">
        <f t="shared" si="76"/>
        <v>0.88043478260869568</v>
      </c>
      <c r="AD137" s="218"/>
      <c r="AE137" s="221"/>
      <c r="AG137" s="28"/>
      <c r="AH137" s="26"/>
      <c r="AI137" s="222"/>
      <c r="AJ137" s="27"/>
      <c r="AN137" s="27"/>
    </row>
    <row r="138" spans="1:70">
      <c r="A138" s="218"/>
      <c r="B138" s="242">
        <f>+'Ark1'!C1116</f>
        <v>2024</v>
      </c>
      <c r="C138" s="238">
        <f>+'Ark1'!L1116</f>
        <v>9</v>
      </c>
      <c r="D138" s="238" t="s">
        <v>35</v>
      </c>
      <c r="E138" s="238">
        <f>+'Ark1'!D1116</f>
        <v>5</v>
      </c>
      <c r="F138" s="238" t="str">
        <f t="shared" si="114"/>
        <v>Mai</v>
      </c>
      <c r="G138" s="238">
        <f>+'Ark1'!Q1116</f>
        <v>38</v>
      </c>
      <c r="H138" s="238">
        <f>+'Ark1'!R1116</f>
        <v>40</v>
      </c>
      <c r="I138" s="239">
        <f>+IF(H138=0,"",'Ark1'!AG1116)</f>
        <v>29.629629629629633</v>
      </c>
      <c r="J138" s="239">
        <f>+IF(H138=0,"",'Ark1'!AH1116)</f>
        <v>35.021280449153309</v>
      </c>
      <c r="K138" s="218"/>
      <c r="L138" s="439">
        <f>+IF(I138=0,"",'Ark1'!AI1116)</f>
        <v>38</v>
      </c>
      <c r="M138" s="450"/>
      <c r="N138" s="270">
        <f>+IF(L138=0,"",'Ark1'!AJ1116)</f>
        <v>120.9368421052632</v>
      </c>
      <c r="O138" s="458"/>
      <c r="P138" s="270">
        <f>+IF(L138=0,"",'Ark1'!AK1116)</f>
        <v>27.466045976057838</v>
      </c>
      <c r="Q138" s="458"/>
      <c r="R138" s="240">
        <f>+IF(H138=0,"",'Ark1'!T1116)</f>
        <v>8.4749999999999996</v>
      </c>
      <c r="S138" s="239">
        <f>+IF(H138=0,"",'Ark1'!U1116)</f>
        <v>48.342499999999994</v>
      </c>
      <c r="T138" s="218"/>
      <c r="U138" s="241">
        <f>+IF(H138=0,"",'Ark1'!W1116)</f>
        <v>37.5</v>
      </c>
      <c r="V138" s="241">
        <f>+IF(H138=0,"",'Ark1'!X1116)</f>
        <v>100</v>
      </c>
      <c r="W138" s="241">
        <f>+IF(H138=0,"",'Ark1'!Y1116)</f>
        <v>100</v>
      </c>
      <c r="X138" s="241">
        <f>+IF(H138=0,"",'Ark1'!Z1116)</f>
        <v>92.5</v>
      </c>
      <c r="Y138" s="241">
        <f>+IF(H138=0,"",'Ark1'!AA1116)</f>
        <v>6.8182067840453042</v>
      </c>
      <c r="Z138" s="240">
        <f>+IF(H138=0,"",'Ark1'!AC1116)</f>
        <v>2.2021296510423745</v>
      </c>
      <c r="AA138" s="241">
        <f>+IF(H138=0,"",'Ark1'!AE1116)</f>
        <v>10.488558389423098</v>
      </c>
      <c r="AB138" s="240">
        <f t="shared" si="75"/>
        <v>5.3713888888888883</v>
      </c>
      <c r="AC138" s="239">
        <f t="shared" si="76"/>
        <v>0.95</v>
      </c>
      <c r="AD138" s="218"/>
      <c r="AE138" s="221"/>
      <c r="AG138" s="28"/>
      <c r="AH138" s="26"/>
      <c r="AI138" s="222"/>
      <c r="AJ138" s="27"/>
      <c r="AN138" s="27"/>
    </row>
    <row r="139" spans="1:70">
      <c r="A139" s="218"/>
      <c r="B139" s="242">
        <f>+'Ark1'!C1117</f>
        <v>2024</v>
      </c>
      <c r="C139" s="238">
        <f>+'Ark1'!L1117</f>
        <v>9</v>
      </c>
      <c r="D139" s="238" t="s">
        <v>35</v>
      </c>
      <c r="E139" s="238">
        <f>+'Ark1'!D1117</f>
        <v>6</v>
      </c>
      <c r="F139" s="238" t="str">
        <f t="shared" si="114"/>
        <v>Jun</v>
      </c>
      <c r="G139" s="238">
        <f>+'Ark1'!Q1117</f>
        <v>16</v>
      </c>
      <c r="H139" s="238">
        <f>+'Ark1'!R1117</f>
        <v>18</v>
      </c>
      <c r="I139" s="239">
        <f>+IF(H139=0,"",'Ark1'!AG1117)</f>
        <v>20.224719101123597</v>
      </c>
      <c r="J139" s="239">
        <f>+IF(H139=0,"",'Ark1'!AH1117)</f>
        <v>23.517406607708008</v>
      </c>
      <c r="K139" s="218"/>
      <c r="L139" s="439">
        <f>+IF(I139=0,"",'Ark1'!AI1117)</f>
        <v>18</v>
      </c>
      <c r="M139" s="450"/>
      <c r="N139" s="270">
        <f>+IF(L139=0,"",'Ark1'!AJ1117)</f>
        <v>117.21111111111109</v>
      </c>
      <c r="O139" s="458"/>
      <c r="P139" s="270">
        <f>+IF(L139=0,"",'Ark1'!AK1117)</f>
        <v>27.234241234781035</v>
      </c>
      <c r="Q139" s="458"/>
      <c r="R139" s="240">
        <f>+IF(H139=0,"",'Ark1'!T1117)</f>
        <v>8.1111111111111107</v>
      </c>
      <c r="S139" s="239">
        <f>+IF(H139=0,"",'Ark1'!U1117)</f>
        <v>44.172222222222224</v>
      </c>
      <c r="T139" s="218"/>
      <c r="U139" s="241">
        <f>+IF(H139=0,"",'Ark1'!W1117)</f>
        <v>33.333333333333343</v>
      </c>
      <c r="V139" s="241">
        <f>+IF(H139=0,"",'Ark1'!X1117)</f>
        <v>100</v>
      </c>
      <c r="W139" s="241">
        <f>+IF(H139=0,"",'Ark1'!Y1117)</f>
        <v>100</v>
      </c>
      <c r="X139" s="241">
        <f>+IF(H139=0,"",'Ark1'!Z1117)</f>
        <v>94.444444444444443</v>
      </c>
      <c r="Y139" s="241">
        <f>+IF(H139=0,"",'Ark1'!AA1117)</f>
        <v>7.2244804161925744</v>
      </c>
      <c r="Z139" s="240">
        <f>+IF(H139=0,"",'Ark1'!AC1117)</f>
        <v>1.629208699846135</v>
      </c>
      <c r="AA139" s="241">
        <f>+IF(H139=0,"",'Ark1'!AE1117)</f>
        <v>0.8758265733724534</v>
      </c>
      <c r="AB139" s="240">
        <f t="shared" si="75"/>
        <v>4.9080246913580252</v>
      </c>
      <c r="AC139" s="239">
        <f t="shared" si="76"/>
        <v>0.88888888888888884</v>
      </c>
      <c r="AD139" s="218"/>
      <c r="AE139" s="221"/>
      <c r="AG139" s="28"/>
      <c r="AH139" s="26"/>
      <c r="AI139" s="222"/>
      <c r="AJ139" s="27"/>
      <c r="AN139" s="27"/>
    </row>
    <row r="140" spans="1:70">
      <c r="A140" s="218"/>
      <c r="B140" s="242">
        <f>+'Ark1'!C1118</f>
        <v>2024</v>
      </c>
      <c r="C140" s="238">
        <f>+'Ark1'!L1118</f>
        <v>9</v>
      </c>
      <c r="D140" s="238" t="s">
        <v>35</v>
      </c>
      <c r="E140" s="238">
        <f>+'Ark1'!D1118</f>
        <v>7</v>
      </c>
      <c r="F140" s="238" t="str">
        <f t="shared" si="114"/>
        <v>Jul</v>
      </c>
      <c r="G140" s="238">
        <f>+'Ark1'!Q1118</f>
        <v>4</v>
      </c>
      <c r="H140" s="238">
        <f>+'Ark1'!R1118</f>
        <v>4</v>
      </c>
      <c r="I140" s="239">
        <f>+IF(H140=0,"",'Ark1'!AG1118)</f>
        <v>16</v>
      </c>
      <c r="J140" s="239">
        <f>+IF(H140=0,"",'Ark1'!AH1118)</f>
        <v>17.448559670781894</v>
      </c>
      <c r="K140" s="218"/>
      <c r="L140" s="439">
        <f>+IF(I140=0,"",'Ark1'!AI1118)</f>
        <v>4</v>
      </c>
      <c r="M140" s="450"/>
      <c r="N140" s="270">
        <f>+IF(L140=0,"",'Ark1'!AJ1118)</f>
        <v>115.35</v>
      </c>
      <c r="O140" s="458"/>
      <c r="P140" s="270">
        <f>+IF(L140=0,"",'Ark1'!AK1118)</f>
        <v>27.563181516770712</v>
      </c>
      <c r="Q140" s="458"/>
      <c r="R140" s="240">
        <f>+IF(H140=0,"",'Ark1'!T1118)</f>
        <v>8.5</v>
      </c>
      <c r="S140" s="239">
        <f>+IF(H140=0,"",'Ark1'!U1118)</f>
        <v>42.4</v>
      </c>
      <c r="T140" s="218"/>
      <c r="U140" s="241">
        <f>+IF(H140=0,"",'Ark1'!W1118)</f>
        <v>50</v>
      </c>
      <c r="V140" s="241">
        <f>+IF(H140=0,"",'Ark1'!X1118)</f>
        <v>100</v>
      </c>
      <c r="W140" s="241">
        <f>+IF(H140=0,"",'Ark1'!Y1118)</f>
        <v>100</v>
      </c>
      <c r="X140" s="241">
        <f>+IF(H140=0,"",'Ark1'!Z1118)</f>
        <v>75</v>
      </c>
      <c r="Y140" s="241">
        <f>+IF(H140=0,"",'Ark1'!AA1118)</f>
        <v>6.6434177950811009</v>
      </c>
      <c r="Z140" s="240">
        <f>+IF(H140=0,"",'Ark1'!AC1118)</f>
        <v>2.5</v>
      </c>
      <c r="AA140" s="241">
        <f>+IF(H140=0,"",'Ark1'!AE1118)</f>
        <v>23.933463904336602</v>
      </c>
      <c r="AB140" s="240">
        <f t="shared" si="75"/>
        <v>4.7111111111111112</v>
      </c>
      <c r="AC140" s="239">
        <f t="shared" si="76"/>
        <v>1</v>
      </c>
      <c r="AD140" s="218"/>
      <c r="AE140" s="221"/>
      <c r="AG140" s="28"/>
      <c r="AH140" s="26"/>
      <c r="AI140" s="222"/>
      <c r="AJ140" s="27"/>
      <c r="AN140" s="27"/>
    </row>
    <row r="141" spans="1:70">
      <c r="A141" s="218"/>
      <c r="B141" s="242">
        <f>+'Ark1'!C1119</f>
        <v>2024</v>
      </c>
      <c r="C141" s="238">
        <f>+'Ark1'!L1119</f>
        <v>9</v>
      </c>
      <c r="D141" s="238" t="s">
        <v>35</v>
      </c>
      <c r="E141" s="238">
        <f>+'Ark1'!D1119</f>
        <v>8</v>
      </c>
      <c r="F141" s="238" t="str">
        <f t="shared" si="114"/>
        <v>Aug</v>
      </c>
      <c r="G141" s="238">
        <f>+'Ark1'!Q1119</f>
        <v>31</v>
      </c>
      <c r="H141" s="238">
        <f>+'Ark1'!R1119</f>
        <v>33</v>
      </c>
      <c r="I141" s="239">
        <f>+IF(H141=0,"",'Ark1'!AG1119)</f>
        <v>25</v>
      </c>
      <c r="J141" s="239">
        <f>+IF(H141=0,"",'Ark1'!AH1119)</f>
        <v>24.051826499965088</v>
      </c>
      <c r="K141" s="218"/>
      <c r="L141" s="439">
        <f>+IF(I141=0,"",'Ark1'!AI1119)</f>
        <v>33</v>
      </c>
      <c r="M141" s="450"/>
      <c r="N141" s="270">
        <f>+IF(L141=0,"",'Ark1'!AJ1119)</f>
        <v>116.45454545454544</v>
      </c>
      <c r="O141" s="458"/>
      <c r="P141" s="270">
        <f>+IF(L141=0,"",'Ark1'!AK1119)</f>
        <v>26.333353210383397</v>
      </c>
      <c r="Q141" s="458"/>
      <c r="R141" s="240">
        <f>+IF(H141=0,"",'Ark1'!T1119)</f>
        <v>8.6363636363636385</v>
      </c>
      <c r="S141" s="239">
        <f>+IF(H141=0,"",'Ark1'!U1119)</f>
        <v>41.739393939393949</v>
      </c>
      <c r="T141" s="218"/>
      <c r="U141" s="241">
        <f>+IF(H141=0,"",'Ark1'!W1119)</f>
        <v>54.545454545454554</v>
      </c>
      <c r="V141" s="241">
        <f>+IF(H141=0,"",'Ark1'!X1119)</f>
        <v>100</v>
      </c>
      <c r="W141" s="241">
        <f>+IF(H141=0,"",'Ark1'!Y1119)</f>
        <v>100</v>
      </c>
      <c r="X141" s="241">
        <f>+IF(H141=0,"",'Ark1'!Z1119)</f>
        <v>72.727272727272734</v>
      </c>
      <c r="Y141" s="241">
        <f>+IF(H141=0,"",'Ark1'!AA1119)</f>
        <v>7.0504218396872149</v>
      </c>
      <c r="Z141" s="240">
        <f>+IF(H141=0,"",'Ark1'!AC1119)</f>
        <v>1.5919909741289318</v>
      </c>
      <c r="AA141" s="241">
        <f>+IF(H141=0,"",'Ark1'!AE1119)</f>
        <v>-56.163043193554842</v>
      </c>
      <c r="AB141" s="240">
        <f t="shared" si="75"/>
        <v>4.6377104377104388</v>
      </c>
      <c r="AC141" s="239">
        <f t="shared" si="76"/>
        <v>0.93939393939393945</v>
      </c>
      <c r="AD141" s="218"/>
      <c r="AE141" s="221"/>
      <c r="AG141" s="28"/>
      <c r="AH141" s="26"/>
      <c r="AI141" s="222"/>
      <c r="AJ141" s="27"/>
      <c r="AN141" s="27"/>
    </row>
    <row r="142" spans="1:70">
      <c r="A142" s="218"/>
      <c r="B142" s="242">
        <f>+'Ark1'!C1120</f>
        <v>2024</v>
      </c>
      <c r="C142" s="238">
        <f>+'Ark1'!L1120</f>
        <v>9</v>
      </c>
      <c r="D142" s="238" t="s">
        <v>35</v>
      </c>
      <c r="E142" s="238">
        <f>+'Ark1'!D1120</f>
        <v>9</v>
      </c>
      <c r="F142" s="238" t="str">
        <f t="shared" si="114"/>
        <v>Sep</v>
      </c>
      <c r="G142" s="238">
        <f>+'Ark1'!Q1120</f>
        <v>50</v>
      </c>
      <c r="H142" s="238">
        <f>+'Ark1'!R1120</f>
        <v>51</v>
      </c>
      <c r="I142" s="239">
        <f>+IF(H142=0,"",'Ark1'!AG1120)</f>
        <v>22.368421052631575</v>
      </c>
      <c r="J142" s="239">
        <f>+IF(H142=0,"",'Ark1'!AH1120)</f>
        <v>24.347287868557281</v>
      </c>
      <c r="K142" s="218"/>
      <c r="L142" s="439">
        <f>+IF(I142=0,"",'Ark1'!AI1120)</f>
        <v>51</v>
      </c>
      <c r="M142" s="450"/>
      <c r="N142" s="270">
        <f>+IF(L142=0,"",'Ark1'!AJ1120)</f>
        <v>117.3313725490196</v>
      </c>
      <c r="O142" s="458"/>
      <c r="P142" s="270">
        <f>+IF(L142=0,"",'Ark1'!AK1120)</f>
        <v>26.198158569541995</v>
      </c>
      <c r="Q142" s="458"/>
      <c r="R142" s="240">
        <f>+IF(H142=0,"",'Ark1'!T1120)</f>
        <v>8.9019607843137223</v>
      </c>
      <c r="S142" s="239">
        <f>+IF(H142=0,"",'Ark1'!U1120)</f>
        <v>42.421568627450995</v>
      </c>
      <c r="T142" s="218"/>
      <c r="U142" s="241">
        <f>+IF(H142=0,"",'Ark1'!W1120)</f>
        <v>62.745098039215677</v>
      </c>
      <c r="V142" s="241">
        <f>+IF(H142=0,"",'Ark1'!X1120)</f>
        <v>100</v>
      </c>
      <c r="W142" s="241">
        <f>+IF(H142=0,"",'Ark1'!Y1120)</f>
        <v>100</v>
      </c>
      <c r="X142" s="241">
        <f>+IF(H142=0,"",'Ark1'!Z1120)</f>
        <v>84.313725490196092</v>
      </c>
      <c r="Y142" s="241">
        <f>+IF(H142=0,"",'Ark1'!AA1120)</f>
        <v>6.846762902663575</v>
      </c>
      <c r="Z142" s="240">
        <f>+IF(H142=0,"",'Ark1'!AC1120)</f>
        <v>1.2719431168805373</v>
      </c>
      <c r="AA142" s="241">
        <f>+IF(H142=0,"",'Ark1'!AE1120)</f>
        <v>-34.086328247604534</v>
      </c>
      <c r="AB142" s="240">
        <f t="shared" si="75"/>
        <v>4.7135076252723325</v>
      </c>
      <c r="AC142" s="239">
        <f t="shared" si="76"/>
        <v>0.98039215686274506</v>
      </c>
      <c r="AD142" s="218"/>
      <c r="AE142" s="221"/>
      <c r="AG142" s="28"/>
      <c r="AH142" s="26"/>
      <c r="AI142" s="222"/>
      <c r="AJ142" s="27"/>
      <c r="AN142" s="27"/>
    </row>
    <row r="143" spans="1:70">
      <c r="A143" s="218"/>
      <c r="B143" s="242">
        <f>+'Ark1'!C1121</f>
        <v>2024</v>
      </c>
      <c r="C143" s="238">
        <f>+'Ark1'!L1121</f>
        <v>9</v>
      </c>
      <c r="D143" s="238" t="s">
        <v>35</v>
      </c>
      <c r="E143" s="238">
        <f>+'Ark1'!D1121</f>
        <v>10</v>
      </c>
      <c r="F143" s="238" t="str">
        <f t="shared" si="114"/>
        <v>Okt</v>
      </c>
      <c r="G143" s="238">
        <f>+'Ark1'!Q1121</f>
        <v>129</v>
      </c>
      <c r="H143" s="238">
        <f>+'Ark1'!R1121</f>
        <v>137</v>
      </c>
      <c r="I143" s="239">
        <f>+IF(H143=0,"",'Ark1'!AG1121)</f>
        <v>25.183823529411764</v>
      </c>
      <c r="J143" s="239">
        <f>+IF(H143=0,"",'Ark1'!AH1121)</f>
        <v>26.295977869148221</v>
      </c>
      <c r="K143" s="218"/>
      <c r="L143" s="439">
        <f>+IF(I143=0,"",'Ark1'!AI1121)</f>
        <v>137</v>
      </c>
      <c r="M143" s="450"/>
      <c r="N143" s="270">
        <f>+IF(L143=0,"",'Ark1'!AJ1121)</f>
        <v>116.80583941605845</v>
      </c>
      <c r="O143" s="458"/>
      <c r="P143" s="270">
        <f>+IF(L143=0,"",'Ark1'!AK1121)</f>
        <v>26.801419541603703</v>
      </c>
      <c r="Q143" s="458"/>
      <c r="R143" s="240">
        <f>+IF(H143=0,"",'Ark1'!T1121)</f>
        <v>7.9854014598540148</v>
      </c>
      <c r="S143" s="239">
        <f>+IF(H143=0,"",'Ark1'!U1121)</f>
        <v>43.087591240875902</v>
      </c>
      <c r="T143" s="218"/>
      <c r="U143" s="241">
        <f>+IF(H143=0,"",'Ark1'!W1121)</f>
        <v>37.226277372262757</v>
      </c>
      <c r="V143" s="241">
        <f>+IF(H143=0,"",'Ark1'!X1121)</f>
        <v>100</v>
      </c>
      <c r="W143" s="241">
        <f>+IF(H143=0,"",'Ark1'!Y1121)</f>
        <v>100</v>
      </c>
      <c r="X143" s="241">
        <f>+IF(H143=0,"",'Ark1'!Z1121)</f>
        <v>82.481751824817508</v>
      </c>
      <c r="Y143" s="241">
        <f>+IF(H143=0,"",'Ark1'!AA1121)</f>
        <v>7.5445097285771645</v>
      </c>
      <c r="Z143" s="240">
        <f>+IF(H143=0,"",'Ark1'!AC1121)</f>
        <v>1.4846435412816781</v>
      </c>
      <c r="AA143" s="241">
        <f>+IF(H143=0,"",'Ark1'!AE1121)</f>
        <v>-46.374293051483477</v>
      </c>
      <c r="AB143" s="240">
        <f t="shared" si="75"/>
        <v>4.7875101378750999</v>
      </c>
      <c r="AC143" s="239">
        <f t="shared" si="76"/>
        <v>0.94160583941605835</v>
      </c>
      <c r="AD143" s="218"/>
      <c r="AE143" s="221"/>
      <c r="AG143" s="28"/>
      <c r="AH143" s="26"/>
      <c r="AI143" s="222"/>
      <c r="AJ143" s="27"/>
      <c r="AN143" s="27"/>
    </row>
    <row r="144" spans="1:70">
      <c r="A144" s="218"/>
      <c r="B144" s="242">
        <f>+'Ark1'!C1122</f>
        <v>2024</v>
      </c>
      <c r="C144" s="238">
        <f>+'Ark1'!L1122</f>
        <v>9</v>
      </c>
      <c r="D144" s="238" t="s">
        <v>35</v>
      </c>
      <c r="E144" s="238">
        <f>+'Ark1'!D1122</f>
        <v>11</v>
      </c>
      <c r="F144" s="238" t="str">
        <f t="shared" si="114"/>
        <v>Nov</v>
      </c>
      <c r="G144" s="238">
        <f>+'Ark1'!Q1122</f>
        <v>70</v>
      </c>
      <c r="H144" s="238">
        <f>+'Ark1'!R1122</f>
        <v>76</v>
      </c>
      <c r="I144" s="239">
        <f>+IF(H144=0,"",'Ark1'!AG1122)</f>
        <v>24.595469255663421</v>
      </c>
      <c r="J144" s="239">
        <f>+IF(H144=0,"",'Ark1'!AH1122)</f>
        <v>28.26644096755312</v>
      </c>
      <c r="K144" s="218"/>
      <c r="L144" s="439">
        <f>+IF(I144=0,"",'Ark1'!AI1122)</f>
        <v>76</v>
      </c>
      <c r="M144" s="450"/>
      <c r="N144" s="270">
        <f>+IF(L144=0,"",'Ark1'!AJ1122)</f>
        <v>120.39868421052635</v>
      </c>
      <c r="O144" s="458"/>
      <c r="P144" s="270">
        <f>+IF(L144=0,"",'Ark1'!AK1122)</f>
        <v>26.899855272561425</v>
      </c>
      <c r="Q144" s="458"/>
      <c r="R144" s="240">
        <f>+IF(H144=0,"",'Ark1'!T1122)</f>
        <v>6.9868421052631566</v>
      </c>
      <c r="S144" s="239">
        <f>+IF(H144=0,"",'Ark1'!U1122)</f>
        <v>47.019736842105281</v>
      </c>
      <c r="T144" s="218"/>
      <c r="U144" s="241">
        <f>+IF(H144=0,"",'Ark1'!W1122)</f>
        <v>9.2105263157894726</v>
      </c>
      <c r="V144" s="241">
        <f>+IF(H144=0,"",'Ark1'!X1122)</f>
        <v>100</v>
      </c>
      <c r="W144" s="241">
        <f>+IF(H144=0,"",'Ark1'!Y1122)</f>
        <v>100</v>
      </c>
      <c r="X144" s="241">
        <f>+IF(H144=0,"",'Ark1'!Z1122)</f>
        <v>94.736842105263179</v>
      </c>
      <c r="Y144" s="241">
        <f>+IF(H144=0,"",'Ark1'!AA1122)</f>
        <v>6.3216008077741721</v>
      </c>
      <c r="Z144" s="240">
        <f>+IF(H144=0,"",'Ark1'!AC1122)</f>
        <v>1.3523217953679327</v>
      </c>
      <c r="AA144" s="241">
        <f>+IF(H144=0,"",'Ark1'!AE1122)</f>
        <v>-24.192308046111393</v>
      </c>
      <c r="AB144" s="240">
        <f t="shared" si="75"/>
        <v>5.2244152046783645</v>
      </c>
      <c r="AC144" s="239">
        <f t="shared" si="76"/>
        <v>0.92105263157894735</v>
      </c>
      <c r="AD144" s="218"/>
      <c r="AE144" s="221"/>
      <c r="AG144" s="28"/>
      <c r="AH144" s="26"/>
      <c r="AI144" s="222"/>
      <c r="AJ144" s="27"/>
      <c r="AN144" s="27"/>
    </row>
    <row r="145" spans="1:70">
      <c r="A145" s="218"/>
      <c r="B145" s="242">
        <f>+'Ark1'!C1123</f>
        <v>2024</v>
      </c>
      <c r="C145" s="27">
        <f>+'Ark1'!L1123</f>
        <v>9</v>
      </c>
      <c r="D145" s="238" t="s">
        <v>35</v>
      </c>
      <c r="E145" s="27">
        <f>+'Ark1'!D1123</f>
        <v>12</v>
      </c>
      <c r="F145" s="27" t="str">
        <f t="shared" si="114"/>
        <v>Des</v>
      </c>
      <c r="G145" s="27">
        <f>+'Ark1'!Q1123</f>
        <v>18</v>
      </c>
      <c r="H145" s="27">
        <f>+'Ark1'!R1123</f>
        <v>23</v>
      </c>
      <c r="I145" s="28">
        <f>+IF(H145=0,"",'Ark1'!AG1123)</f>
        <v>21.904761904761905</v>
      </c>
      <c r="J145" s="28">
        <f>+IF(H145=0,"",'Ark1'!AH1123)</f>
        <v>26.354326423588791</v>
      </c>
      <c r="K145" s="218"/>
      <c r="L145" s="245">
        <f>+IF(I145=0,"",'Ark1'!AI1123)</f>
        <v>23</v>
      </c>
      <c r="M145" s="450"/>
      <c r="N145" s="271">
        <f>+IF(L145=0,"",'Ark1'!AJ1123)</f>
        <v>119.30000000000003</v>
      </c>
      <c r="O145" s="458"/>
      <c r="P145" s="271">
        <f>+IF(L145=0,"",'Ark1'!AK1123)</f>
        <v>27.220643039124255</v>
      </c>
      <c r="Q145" s="458"/>
      <c r="R145" s="26">
        <f>+IF(H145=0,"",'Ark1'!T1123)</f>
        <v>6.5652173913043477</v>
      </c>
      <c r="S145" s="28">
        <f>+IF(H145=0,"",'Ark1'!U1123)</f>
        <v>46.321739130434786</v>
      </c>
      <c r="T145" s="218"/>
      <c r="U145" s="33">
        <f>+IF(H145=0,"",'Ark1'!W1123)</f>
        <v>4.3478260869565215</v>
      </c>
      <c r="V145" s="33">
        <f>+IF(H145=0,"",'Ark1'!X1123)</f>
        <v>100</v>
      </c>
      <c r="W145" s="33">
        <f>+IF(H145=0,"",'Ark1'!Y1123)</f>
        <v>100</v>
      </c>
      <c r="X145" s="33">
        <f>+IF(H145=0,"",'Ark1'!Z1123)</f>
        <v>95.652173913043484</v>
      </c>
      <c r="Y145" s="33">
        <f>+IF(H145=0,"",'Ark1'!AA1123)</f>
        <v>4.9744526919170804</v>
      </c>
      <c r="Z145" s="26">
        <f>+IF(H145=0,"",'Ark1'!AC1123)</f>
        <v>1.1354404223652697</v>
      </c>
      <c r="AA145" s="33">
        <f>+IF(H145=0,"",'Ark1'!AE1123)</f>
        <v>-36.011975249998684</v>
      </c>
      <c r="AB145" s="26">
        <f t="shared" si="75"/>
        <v>5.1468599033816425</v>
      </c>
      <c r="AC145" s="28">
        <f t="shared" si="76"/>
        <v>0.78260869565217395</v>
      </c>
      <c r="AD145" s="218"/>
      <c r="AE145" s="221"/>
      <c r="AG145" s="28"/>
      <c r="AH145" s="26"/>
      <c r="AI145" s="222"/>
      <c r="AJ145" s="27"/>
      <c r="AN145" s="27"/>
    </row>
    <row r="146" spans="1:70" ht="15" customHeight="1">
      <c r="A146" s="218"/>
      <c r="B146" s="218"/>
      <c r="C146" s="218"/>
      <c r="D146" s="218"/>
      <c r="E146" s="218"/>
      <c r="F146" s="218"/>
      <c r="G146" s="218"/>
      <c r="H146" s="218"/>
      <c r="I146" s="219"/>
      <c r="J146" s="219"/>
      <c r="K146" s="218"/>
      <c r="L146" s="237"/>
      <c r="M146" s="450"/>
      <c r="N146" s="235"/>
      <c r="O146" s="458"/>
      <c r="P146" s="235"/>
      <c r="Q146" s="458"/>
      <c r="R146" s="218"/>
      <c r="S146" s="218"/>
      <c r="T146" s="218"/>
      <c r="U146" s="220"/>
      <c r="V146" s="220"/>
      <c r="W146" s="220"/>
      <c r="X146" s="220"/>
      <c r="Y146" s="220"/>
      <c r="Z146" s="218"/>
      <c r="AA146" s="220"/>
      <c r="AB146" s="468"/>
      <c r="AC146" s="220"/>
      <c r="AD146" s="220"/>
      <c r="AE146" s="221"/>
      <c r="AG146" s="28"/>
      <c r="AH146" s="26"/>
      <c r="AI146" s="222"/>
      <c r="AJ146" s="27"/>
      <c r="AN146" s="27"/>
      <c r="BF146" s="234">
        <f>1+BF143</f>
        <v>1</v>
      </c>
      <c r="BG146" s="27">
        <v>20.659867330016564</v>
      </c>
      <c r="BH146" s="27">
        <f t="shared" ref="BH146" si="115">+BG146</f>
        <v>20.659867330016564</v>
      </c>
      <c r="BI146" s="27">
        <f t="shared" ref="BI146" si="116">+BH146</f>
        <v>20.659867330016564</v>
      </c>
      <c r="BJ146" s="27">
        <f t="shared" ref="BJ146" si="117">+BI146</f>
        <v>20.659867330016564</v>
      </c>
      <c r="BK146" s="27">
        <f t="shared" ref="BK146" si="118">+BJ146</f>
        <v>20.659867330016564</v>
      </c>
      <c r="BL146" s="27">
        <f t="shared" ref="BL146" si="119">+BK146</f>
        <v>20.659867330016564</v>
      </c>
      <c r="BM146" s="27">
        <f t="shared" ref="BM146" si="120">+BL146</f>
        <v>20.659867330016564</v>
      </c>
      <c r="BN146" s="27">
        <f t="shared" ref="BN146" si="121">+BM146</f>
        <v>20.659867330016564</v>
      </c>
      <c r="BO146" s="27">
        <f t="shared" ref="BO146" si="122">+BN146</f>
        <v>20.659867330016564</v>
      </c>
      <c r="BP146" s="27">
        <f t="shared" ref="BP146" si="123">+BO146</f>
        <v>20.659867330016564</v>
      </c>
      <c r="BQ146" s="27">
        <f t="shared" ref="BQ146" si="124">+BP146</f>
        <v>20.659867330016564</v>
      </c>
      <c r="BR146" s="27">
        <f t="shared" ref="BR146" si="125">+BQ146</f>
        <v>20.659867330016564</v>
      </c>
    </row>
    <row r="147" spans="1:70" ht="15" customHeight="1">
      <c r="A147" s="218"/>
      <c r="B147" s="236" t="s">
        <v>637</v>
      </c>
      <c r="C147" s="218"/>
      <c r="D147" s="236" t="str">
        <f>+D149</f>
        <v>U-</v>
      </c>
      <c r="E147" s="218"/>
      <c r="F147" s="218"/>
      <c r="G147" s="218"/>
      <c r="H147" s="242">
        <f>SUM(H149:H160)</f>
        <v>633</v>
      </c>
      <c r="I147" s="219"/>
      <c r="J147" s="219"/>
      <c r="K147" s="218"/>
      <c r="L147" s="237"/>
      <c r="M147" s="450"/>
      <c r="N147" s="235"/>
      <c r="O147" s="458"/>
      <c r="P147" s="235"/>
      <c r="Q147" s="458"/>
      <c r="R147" s="218"/>
      <c r="S147" s="218"/>
      <c r="T147" s="218"/>
      <c r="U147" s="220"/>
      <c r="V147" s="220"/>
      <c r="W147" s="220"/>
      <c r="X147" s="220"/>
      <c r="Y147" s="220"/>
      <c r="Z147" s="218"/>
      <c r="AA147" s="220"/>
      <c r="AB147" s="468"/>
      <c r="AC147" s="220"/>
      <c r="AD147" s="220"/>
      <c r="AE147" s="221"/>
      <c r="AG147" s="28"/>
      <c r="AH147" s="26"/>
      <c r="AI147" s="222"/>
      <c r="AJ147" s="27"/>
      <c r="AN147" s="27"/>
      <c r="BF147" s="234"/>
    </row>
    <row r="148" spans="1:70" ht="15" customHeight="1">
      <c r="A148" s="218"/>
      <c r="B148" s="218"/>
      <c r="C148" s="218"/>
      <c r="D148" s="218"/>
      <c r="E148" s="218"/>
      <c r="F148" s="218"/>
      <c r="G148" s="218"/>
      <c r="H148" s="218"/>
      <c r="I148" s="219"/>
      <c r="J148" s="219"/>
      <c r="K148" s="218"/>
      <c r="L148" s="237"/>
      <c r="M148" s="450"/>
      <c r="N148" s="235"/>
      <c r="O148" s="458"/>
      <c r="P148" s="235"/>
      <c r="Q148" s="458"/>
      <c r="R148" s="218"/>
      <c r="S148" s="218"/>
      <c r="T148" s="218"/>
      <c r="U148" s="220"/>
      <c r="V148" s="220"/>
      <c r="W148" s="220"/>
      <c r="X148" s="220"/>
      <c r="Y148" s="220"/>
      <c r="Z148" s="218"/>
      <c r="AA148" s="220"/>
      <c r="AB148" s="468"/>
      <c r="AC148" s="220"/>
      <c r="AD148" s="220"/>
      <c r="AE148" s="221"/>
      <c r="AG148" s="28"/>
      <c r="AH148" s="26"/>
      <c r="AI148" s="222"/>
      <c r="AJ148" s="27"/>
      <c r="AN148" s="27"/>
      <c r="BF148" s="234"/>
    </row>
    <row r="149" spans="1:70">
      <c r="A149" s="218"/>
      <c r="B149" s="242">
        <f>+'Ark1'!C1124</f>
        <v>2024</v>
      </c>
      <c r="C149" s="27">
        <f>+'Ark1'!L1124</f>
        <v>10</v>
      </c>
      <c r="D149" s="27" t="s">
        <v>36</v>
      </c>
      <c r="E149" s="27">
        <f>+'Ark1'!D1124</f>
        <v>1</v>
      </c>
      <c r="F149" s="27" t="str">
        <f t="shared" ref="F149:F160" si="126">+F134</f>
        <v>Jan</v>
      </c>
      <c r="G149" s="27">
        <f>+'Ark1'!Q1124</f>
        <v>33</v>
      </c>
      <c r="H149" s="27">
        <f>+'Ark1'!R1124</f>
        <v>37</v>
      </c>
      <c r="I149" s="28">
        <f>+IF(H149=0,"",'Ark1'!AG1124)</f>
        <v>12.937062937062937</v>
      </c>
      <c r="J149" s="28">
        <f>+IF(H149=0,"",'Ark1'!AH1124)</f>
        <v>16.438622438199875</v>
      </c>
      <c r="K149" s="218"/>
      <c r="L149" s="245">
        <f>+IF(I149=0,"",'Ark1'!AI1124)</f>
        <v>21</v>
      </c>
      <c r="M149" s="450"/>
      <c r="N149" s="271">
        <f>+IF(L149=0,"",'Ark1'!AJ1124)</f>
        <v>120.50952380952378</v>
      </c>
      <c r="O149" s="458"/>
      <c r="P149" s="271">
        <f>+IF(L149=0,"",'Ark1'!AK1124)</f>
        <v>30.711009799598578</v>
      </c>
      <c r="Q149" s="458"/>
      <c r="R149" s="26">
        <f>+IF(H149=0,"",'Ark1'!T1124)</f>
        <v>7.1621621621621614</v>
      </c>
      <c r="S149" s="28">
        <f>+IF(H149=0,"",'Ark1'!U1124)</f>
        <v>52.570270270270257</v>
      </c>
      <c r="T149" s="218"/>
      <c r="U149" s="33">
        <f>+IF(H149=0,"",'Ark1'!W1124)</f>
        <v>8.1081081081081106</v>
      </c>
      <c r="V149" s="33">
        <f>+IF(H149=0,"",'Ark1'!X1124)</f>
        <v>100</v>
      </c>
      <c r="W149" s="33">
        <f>+IF(H149=0,"",'Ark1'!Y1124)</f>
        <v>100</v>
      </c>
      <c r="X149" s="33">
        <f>+IF(H149=0,"",'Ark1'!Z1124)</f>
        <v>100</v>
      </c>
      <c r="Y149" s="33">
        <f>+IF(H149=0,"",'Ark1'!AA1124)</f>
        <v>7.0109129168001392</v>
      </c>
      <c r="Z149" s="26">
        <f>+IF(H149=0,"",'Ark1'!AC1124)</f>
        <v>1.0270270270270283</v>
      </c>
      <c r="AA149" s="33">
        <f>+IF(H149=0,"",'Ark1'!AE1124)</f>
        <v>30.921109537591207</v>
      </c>
      <c r="AB149" s="26">
        <f t="shared" si="75"/>
        <v>5.2570270270270258</v>
      </c>
      <c r="AC149" s="28">
        <f t="shared" si="76"/>
        <v>0.89189189189189189</v>
      </c>
      <c r="AD149" s="218"/>
      <c r="AE149" s="26"/>
      <c r="AG149" s="28"/>
      <c r="AH149" s="26"/>
      <c r="AI149" s="27"/>
      <c r="AJ149" s="27"/>
      <c r="AN149" s="27"/>
    </row>
    <row r="150" spans="1:70">
      <c r="A150" s="218"/>
      <c r="B150" s="242">
        <f>+'Ark1'!C1125</f>
        <v>2024</v>
      </c>
      <c r="C150" s="27">
        <f>+'Ark1'!L1125</f>
        <v>10</v>
      </c>
      <c r="D150" s="27" t="s">
        <v>36</v>
      </c>
      <c r="E150" s="27">
        <f>+'Ark1'!D1125</f>
        <v>2</v>
      </c>
      <c r="F150" s="27" t="str">
        <f t="shared" si="126"/>
        <v>Feb</v>
      </c>
      <c r="G150" s="27">
        <f>+'Ark1'!Q1125</f>
        <v>30</v>
      </c>
      <c r="H150" s="27">
        <f>+'Ark1'!R1125</f>
        <v>31</v>
      </c>
      <c r="I150" s="28">
        <f>+IF(H150=0,"",'Ark1'!AG1125)</f>
        <v>9.8101265822784818</v>
      </c>
      <c r="J150" s="28">
        <f>+IF(H150=0,"",'Ark1'!AH1125)</f>
        <v>12.258757070749361</v>
      </c>
      <c r="K150" s="218"/>
      <c r="L150" s="245">
        <f>+IF(I150=0,"",'Ark1'!AI1125)</f>
        <v>26</v>
      </c>
      <c r="M150" s="450"/>
      <c r="N150" s="271">
        <f>+IF(L150=0,"",'Ark1'!AJ1125)</f>
        <v>118.09999999999998</v>
      </c>
      <c r="O150" s="458"/>
      <c r="P150" s="271">
        <f>+IF(L150=0,"",'Ark1'!AK1125)</f>
        <v>31.598730672955607</v>
      </c>
      <c r="Q150" s="458"/>
      <c r="R150" s="26">
        <f>+IF(H150=0,"",'Ark1'!T1125)</f>
        <v>7.3548387096774208</v>
      </c>
      <c r="S150" s="28">
        <f>+IF(H150=0,"",'Ark1'!U1125)</f>
        <v>51.941935483870978</v>
      </c>
      <c r="T150" s="218"/>
      <c r="U150" s="33">
        <f>+IF(H150=0,"",'Ark1'!W1125)</f>
        <v>16.129032258064512</v>
      </c>
      <c r="V150" s="33">
        <f>+IF(H150=0,"",'Ark1'!X1125)</f>
        <v>100</v>
      </c>
      <c r="W150" s="33">
        <f>+IF(H150=0,"",'Ark1'!Y1125)</f>
        <v>100</v>
      </c>
      <c r="X150" s="33">
        <f>+IF(H150=0,"",'Ark1'!Z1125)</f>
        <v>96.774193548387117</v>
      </c>
      <c r="Y150" s="33">
        <f>+IF(H150=0,"",'Ark1'!AA1125)</f>
        <v>7.5552918516480876</v>
      </c>
      <c r="Z150" s="26">
        <f>+IF(H150=0,"",'Ark1'!AC1125)</f>
        <v>1.1230254958405963</v>
      </c>
      <c r="AA150" s="33">
        <f>+IF(H150=0,"",'Ark1'!AE1125)</f>
        <v>18.719925168631711</v>
      </c>
      <c r="AB150" s="26">
        <f t="shared" si="75"/>
        <v>5.1941935483870978</v>
      </c>
      <c r="AC150" s="28">
        <f t="shared" si="76"/>
        <v>0.967741935483871</v>
      </c>
      <c r="AD150" s="218"/>
      <c r="AE150" s="222"/>
      <c r="AG150" s="28"/>
      <c r="AH150" s="26"/>
      <c r="AI150" s="222"/>
      <c r="AJ150" s="27"/>
      <c r="AN150" s="27"/>
    </row>
    <row r="151" spans="1:70">
      <c r="A151" s="218"/>
      <c r="B151" s="242">
        <f>+'Ark1'!C1126</f>
        <v>2024</v>
      </c>
      <c r="C151" s="27">
        <f>+'Ark1'!L1126</f>
        <v>10</v>
      </c>
      <c r="D151" s="27" t="s">
        <v>36</v>
      </c>
      <c r="E151" s="27">
        <f>+'Ark1'!D1126</f>
        <v>3</v>
      </c>
      <c r="F151" s="27" t="str">
        <f t="shared" si="126"/>
        <v>Mar</v>
      </c>
      <c r="G151" s="27">
        <f>+'Ark1'!Q1126</f>
        <v>242</v>
      </c>
      <c r="H151" s="27">
        <f>+'Ark1'!R1126</f>
        <v>261</v>
      </c>
      <c r="I151" s="28">
        <f>+IF(H151=0,"",'Ark1'!AG1126)</f>
        <v>11.977971546580999</v>
      </c>
      <c r="J151" s="28">
        <f>+IF(H151=0,"",'Ark1'!AH1126)</f>
        <v>14.698266238494972</v>
      </c>
      <c r="K151" s="218"/>
      <c r="L151" s="245">
        <f>+IF(I151=0,"",'Ark1'!AI1126)</f>
        <v>228</v>
      </c>
      <c r="M151" s="450"/>
      <c r="N151" s="271">
        <f>+IF(L151=0,"",'Ark1'!AJ1126)</f>
        <v>121.48640350877189</v>
      </c>
      <c r="O151" s="458"/>
      <c r="P151" s="271">
        <f>+IF(L151=0,"",'Ark1'!AK1126)</f>
        <v>30.020895933075511</v>
      </c>
      <c r="Q151" s="458"/>
      <c r="R151" s="26">
        <f>+IF(H151=0,"",'Ark1'!T1126)</f>
        <v>7.85057471264368</v>
      </c>
      <c r="S151" s="28">
        <f>+IF(H151=0,"",'Ark1'!U1126)</f>
        <v>53.977777777777774</v>
      </c>
      <c r="T151" s="218"/>
      <c r="U151" s="33">
        <f>+IF(H151=0,"",'Ark1'!W1126)</f>
        <v>31.800766283524904</v>
      </c>
      <c r="V151" s="33">
        <f>+IF(H151=0,"",'Ark1'!X1126)</f>
        <v>100</v>
      </c>
      <c r="W151" s="33">
        <f>+IF(H151=0,"",'Ark1'!Y1126)</f>
        <v>100</v>
      </c>
      <c r="X151" s="33">
        <f>+IF(H151=0,"",'Ark1'!Z1126)</f>
        <v>98.084291187739481</v>
      </c>
      <c r="Y151" s="33">
        <f>+IF(H151=0,"",'Ark1'!AA1126)</f>
        <v>7.8506292573308478</v>
      </c>
      <c r="Z151" s="26">
        <f>+IF(H151=0,"",'Ark1'!AC1126)</f>
        <v>1.6691618262686301</v>
      </c>
      <c r="AA151" s="33">
        <f>+IF(H151=0,"",'Ark1'!AE1126)</f>
        <v>43.247788519265207</v>
      </c>
      <c r="AB151" s="26">
        <f t="shared" si="75"/>
        <v>5.3977777777777778</v>
      </c>
      <c r="AC151" s="28">
        <f t="shared" si="76"/>
        <v>0.92720306513409967</v>
      </c>
      <c r="AD151" s="218"/>
      <c r="AE151" s="26"/>
      <c r="AG151" s="28"/>
      <c r="AH151" s="26"/>
      <c r="AI151" s="27"/>
      <c r="AJ151" s="27"/>
      <c r="AN151" s="27"/>
    </row>
    <row r="152" spans="1:70">
      <c r="A152" s="218"/>
      <c r="B152" s="242">
        <f>+'Ark1'!C1127</f>
        <v>2024</v>
      </c>
      <c r="C152" s="27">
        <f>+'Ark1'!L1127</f>
        <v>10</v>
      </c>
      <c r="D152" s="27" t="s">
        <v>36</v>
      </c>
      <c r="E152" s="27">
        <f>+'Ark1'!D1127</f>
        <v>4</v>
      </c>
      <c r="F152" s="27" t="str">
        <f t="shared" si="126"/>
        <v>Apr</v>
      </c>
      <c r="G152" s="27">
        <f>+'Ark1'!Q1127</f>
        <v>32</v>
      </c>
      <c r="H152" s="27">
        <f>+'Ark1'!R1127</f>
        <v>35</v>
      </c>
      <c r="I152" s="28">
        <f>+IF(H152=0,"",'Ark1'!AG1127)</f>
        <v>8.5158150851581524</v>
      </c>
      <c r="J152" s="28">
        <f>+IF(H152=0,"",'Ark1'!AH1127)</f>
        <v>11.50701298054785</v>
      </c>
      <c r="K152" s="218"/>
      <c r="L152" s="245">
        <f>+IF(I152=0,"",'Ark1'!AI1127)</f>
        <v>32</v>
      </c>
      <c r="M152" s="450"/>
      <c r="N152" s="271">
        <f>+IF(L152=0,"",'Ark1'!AJ1127)</f>
        <v>121.75000000000001</v>
      </c>
      <c r="O152" s="458"/>
      <c r="P152" s="271">
        <f>+IF(L152=0,"",'Ark1'!AK1127)</f>
        <v>29.260895834661241</v>
      </c>
      <c r="Q152" s="458"/>
      <c r="R152" s="26">
        <f>+IF(H152=0,"",'Ark1'!T1127)</f>
        <v>8</v>
      </c>
      <c r="S152" s="28">
        <f>+IF(H152=0,"",'Ark1'!U1127)</f>
        <v>52.83428571428572</v>
      </c>
      <c r="T152" s="218"/>
      <c r="U152" s="33">
        <f>+IF(H152=0,"",'Ark1'!W1127)</f>
        <v>22.857142857142861</v>
      </c>
      <c r="V152" s="33">
        <f>+IF(H152=0,"",'Ark1'!X1127)</f>
        <v>100</v>
      </c>
      <c r="W152" s="33">
        <f>+IF(H152=0,"",'Ark1'!Y1127)</f>
        <v>100</v>
      </c>
      <c r="X152" s="33">
        <f>+IF(H152=0,"",'Ark1'!Z1127)</f>
        <v>100</v>
      </c>
      <c r="Y152" s="33">
        <f>+IF(H152=0,"",'Ark1'!AA1127)</f>
        <v>7.1450259564516481</v>
      </c>
      <c r="Z152" s="26">
        <f>+IF(H152=0,"",'Ark1'!AC1127)</f>
        <v>1.4735767952260139</v>
      </c>
      <c r="AA152" s="33">
        <f>+IF(H152=0,"",'Ark1'!AE1127)</f>
        <v>41.139079704176474</v>
      </c>
      <c r="AB152" s="26">
        <f t="shared" si="75"/>
        <v>5.2834285714285718</v>
      </c>
      <c r="AC152" s="28">
        <f t="shared" si="76"/>
        <v>0.91428571428571426</v>
      </c>
      <c r="AD152" s="218"/>
      <c r="AE152" s="26"/>
      <c r="AG152" s="28"/>
      <c r="AH152" s="26"/>
      <c r="AI152" s="27"/>
      <c r="AJ152" s="27"/>
      <c r="AN152" s="27"/>
    </row>
    <row r="153" spans="1:70">
      <c r="A153" s="218"/>
      <c r="B153" s="242">
        <f>+'Ark1'!C1128</f>
        <v>2024</v>
      </c>
      <c r="C153" s="27">
        <f>+'Ark1'!L1128</f>
        <v>10</v>
      </c>
      <c r="D153" s="27" t="s">
        <v>36</v>
      </c>
      <c r="E153" s="27">
        <f>+'Ark1'!D1128</f>
        <v>5</v>
      </c>
      <c r="F153" s="27" t="str">
        <f t="shared" si="126"/>
        <v>Mai</v>
      </c>
      <c r="G153" s="27">
        <f>+'Ark1'!Q1128</f>
        <v>9</v>
      </c>
      <c r="H153" s="27">
        <f>+'Ark1'!R1128</f>
        <v>9</v>
      </c>
      <c r="I153" s="28">
        <f>+IF(H153=0,"",'Ark1'!AG1128)</f>
        <v>6.6666666666666687</v>
      </c>
      <c r="J153" s="28">
        <f>+IF(H153=0,"",'Ark1'!AH1128)</f>
        <v>9.0826768088381797</v>
      </c>
      <c r="K153" s="218"/>
      <c r="L153" s="245">
        <f>+IF(I153=0,"",'Ark1'!AI1128)</f>
        <v>9</v>
      </c>
      <c r="M153" s="450"/>
      <c r="N153" s="271">
        <f>+IF(L153=0,"",'Ark1'!AJ1128)</f>
        <v>122.02222222222223</v>
      </c>
      <c r="O153" s="458"/>
      <c r="P153" s="271">
        <f>+IF(L153=0,"",'Ark1'!AK1128)</f>
        <v>31.023542870411671</v>
      </c>
      <c r="Q153" s="458"/>
      <c r="R153" s="26">
        <f>+IF(H153=0,"",'Ark1'!T1128)</f>
        <v>8</v>
      </c>
      <c r="S153" s="28">
        <f>+IF(H153=0,"",'Ark1'!U1128)</f>
        <v>55.722222222222221</v>
      </c>
      <c r="T153" s="218"/>
      <c r="U153" s="33">
        <f>+IF(H153=0,"",'Ark1'!W1128)</f>
        <v>33.333333333333343</v>
      </c>
      <c r="V153" s="33">
        <f>+IF(H153=0,"",'Ark1'!X1128)</f>
        <v>100</v>
      </c>
      <c r="W153" s="33">
        <f>+IF(H153=0,"",'Ark1'!Y1128)</f>
        <v>100</v>
      </c>
      <c r="X153" s="33">
        <f>+IF(H153=0,"",'Ark1'!Z1128)</f>
        <v>100</v>
      </c>
      <c r="Y153" s="33">
        <f>+IF(H153=0,"",'Ark1'!AA1128)</f>
        <v>5.5274623025555378</v>
      </c>
      <c r="Z153" s="26">
        <f>+IF(H153=0,"",'Ark1'!AC1128)</f>
        <v>1.763834207376394</v>
      </c>
      <c r="AA153" s="33">
        <f>+IF(H153=0,"",'Ark1'!AE1128)</f>
        <v>13.789842647131263</v>
      </c>
      <c r="AB153" s="26">
        <f t="shared" si="75"/>
        <v>5.572222222222222</v>
      </c>
      <c r="AC153" s="28">
        <f t="shared" si="76"/>
        <v>1</v>
      </c>
      <c r="AD153" s="218"/>
      <c r="AE153" s="242"/>
      <c r="AG153" s="28"/>
      <c r="AH153" s="26"/>
      <c r="AI153" s="242"/>
      <c r="AJ153" s="27"/>
      <c r="AN153" s="27"/>
    </row>
    <row r="154" spans="1:70">
      <c r="A154" s="218"/>
      <c r="B154" s="242">
        <f>+'Ark1'!C1129</f>
        <v>2024</v>
      </c>
      <c r="C154" s="27">
        <f>+'Ark1'!L1129</f>
        <v>10</v>
      </c>
      <c r="D154" s="27" t="s">
        <v>36</v>
      </c>
      <c r="E154" s="27">
        <f>+'Ark1'!D1129</f>
        <v>6</v>
      </c>
      <c r="F154" s="27" t="str">
        <f t="shared" si="126"/>
        <v>Jun</v>
      </c>
      <c r="G154" s="27">
        <f>+'Ark1'!Q1129</f>
        <v>8</v>
      </c>
      <c r="H154" s="27">
        <f>+'Ark1'!R1129</f>
        <v>8</v>
      </c>
      <c r="I154" s="28">
        <f>+IF(H154=0,"",'Ark1'!AG1129)</f>
        <v>8.9887640449438209</v>
      </c>
      <c r="J154" s="28">
        <f>+IF(H154=0,"",'Ark1'!AH1129)</f>
        <v>13.463870567008779</v>
      </c>
      <c r="K154" s="218"/>
      <c r="L154" s="245">
        <f>+IF(I154=0,"",'Ark1'!AI1129)</f>
        <v>8</v>
      </c>
      <c r="M154" s="450"/>
      <c r="N154" s="271">
        <f>+IF(L154=0,"",'Ark1'!AJ1129)</f>
        <v>124.77500000000001</v>
      </c>
      <c r="O154" s="458"/>
      <c r="P154" s="271">
        <f>+IF(L154=0,"",'Ark1'!AK1129)</f>
        <v>29.263246578730502</v>
      </c>
      <c r="Q154" s="458"/>
      <c r="R154" s="26">
        <f>+IF(H154=0,"",'Ark1'!T1129)</f>
        <v>9</v>
      </c>
      <c r="S154" s="28">
        <f>+IF(H154=0,"",'Ark1'!U1129)</f>
        <v>56.9</v>
      </c>
      <c r="T154" s="218"/>
      <c r="U154" s="33">
        <f>+IF(H154=0,"",'Ark1'!W1129)</f>
        <v>62.5</v>
      </c>
      <c r="V154" s="33">
        <f>+IF(H154=0,"",'Ark1'!X1129)</f>
        <v>100</v>
      </c>
      <c r="W154" s="33">
        <f>+IF(H154=0,"",'Ark1'!Y1129)</f>
        <v>100</v>
      </c>
      <c r="X154" s="33">
        <f>+IF(H154=0,"",'Ark1'!Z1129)</f>
        <v>100</v>
      </c>
      <c r="Y154" s="33">
        <f>+IF(H154=0,"",'Ark1'!AA1129)</f>
        <v>6.0926184846911156</v>
      </c>
      <c r="Z154" s="26">
        <f>+IF(H154=0,"",'Ark1'!AC1129)</f>
        <v>1.6583123951777001</v>
      </c>
      <c r="AA154" s="33">
        <f>+IF(H154=0,"",'Ark1'!AE1129)</f>
        <v>-13.485472888854828</v>
      </c>
      <c r="AB154" s="26">
        <f t="shared" si="75"/>
        <v>5.6899999999999995</v>
      </c>
      <c r="AC154" s="28">
        <f t="shared" si="76"/>
        <v>1</v>
      </c>
      <c r="AD154" s="218"/>
      <c r="AE154" s="221"/>
      <c r="AG154" s="28"/>
      <c r="AH154" s="26"/>
      <c r="AI154" s="221"/>
      <c r="AJ154" s="27"/>
      <c r="AN154" s="27"/>
    </row>
    <row r="155" spans="1:70">
      <c r="A155" s="218"/>
      <c r="B155" s="242">
        <f>+'Ark1'!C1130</f>
        <v>2024</v>
      </c>
      <c r="C155" s="27">
        <f>+'Ark1'!L1130</f>
        <v>10</v>
      </c>
      <c r="D155" s="27" t="s">
        <v>36</v>
      </c>
      <c r="E155" s="27">
        <f>+'Ark1'!D1130</f>
        <v>7</v>
      </c>
      <c r="F155" s="27" t="str">
        <f t="shared" si="126"/>
        <v>Jul</v>
      </c>
      <c r="G155" s="27">
        <f>+'Ark1'!Q1130</f>
        <v>3</v>
      </c>
      <c r="H155" s="27">
        <f>+'Ark1'!R1130</f>
        <v>3</v>
      </c>
      <c r="I155" s="28">
        <f>+IF(H155=0,"",'Ark1'!AG1130)</f>
        <v>12</v>
      </c>
      <c r="J155" s="28">
        <f>+IF(H155=0,"",'Ark1'!AH1130)</f>
        <v>17.36625514403293</v>
      </c>
      <c r="K155" s="218"/>
      <c r="L155" s="245">
        <f>+IF(I155=0,"",'Ark1'!AI1130)</f>
        <v>3</v>
      </c>
      <c r="M155" s="450"/>
      <c r="N155" s="271">
        <f>+IF(L155=0,"",'Ark1'!AJ1130)</f>
        <v>124.9</v>
      </c>
      <c r="O155" s="458"/>
      <c r="P155" s="271">
        <f>+IF(L155=0,"",'Ark1'!AK1130)</f>
        <v>28.808502558687259</v>
      </c>
      <c r="Q155" s="458"/>
      <c r="R155" s="26">
        <f>+IF(H155=0,"",'Ark1'!T1130)</f>
        <v>9.6666666666666643</v>
      </c>
      <c r="S155" s="28">
        <f>+IF(H155=0,"",'Ark1'!U1130)</f>
        <v>56.26666666666668</v>
      </c>
      <c r="T155" s="218"/>
      <c r="U155" s="33">
        <f>+IF(H155=0,"",'Ark1'!W1130)</f>
        <v>100</v>
      </c>
      <c r="V155" s="33">
        <f>+IF(H155=0,"",'Ark1'!X1130)</f>
        <v>100</v>
      </c>
      <c r="W155" s="33">
        <f>+IF(H155=0,"",'Ark1'!Y1130)</f>
        <v>100</v>
      </c>
      <c r="X155" s="33">
        <f>+IF(H155=0,"",'Ark1'!Z1130)</f>
        <v>100</v>
      </c>
      <c r="Y155" s="33">
        <f>+IF(H155=0,"",'Ark1'!AA1130)</f>
        <v>4.6649997022745531</v>
      </c>
      <c r="Z155" s="26">
        <f>+IF(H155=0,"",'Ark1'!AC1130)</f>
        <v>0.47140452079105849</v>
      </c>
      <c r="AA155" s="33">
        <f>+IF(H155=0,"",'Ark1'!AE1130)</f>
        <v>-95.998783136708667</v>
      </c>
      <c r="AB155" s="26">
        <f t="shared" si="75"/>
        <v>5.6266666666666678</v>
      </c>
      <c r="AC155" s="28">
        <f t="shared" si="76"/>
        <v>1</v>
      </c>
      <c r="AD155" s="218"/>
      <c r="AE155" s="221"/>
      <c r="AG155" s="28"/>
      <c r="AH155" s="26"/>
      <c r="AI155" s="222"/>
      <c r="AJ155" s="27"/>
      <c r="AN155" s="27"/>
    </row>
    <row r="156" spans="1:70">
      <c r="A156" s="218"/>
      <c r="B156" s="242">
        <f>+'Ark1'!C1131</f>
        <v>2024</v>
      </c>
      <c r="C156" s="27">
        <f>+'Ark1'!L1131</f>
        <v>10</v>
      </c>
      <c r="D156" s="27" t="s">
        <v>36</v>
      </c>
      <c r="E156" s="27">
        <f>+'Ark1'!D1131</f>
        <v>8</v>
      </c>
      <c r="F156" s="27" t="str">
        <f t="shared" si="126"/>
        <v>Aug</v>
      </c>
      <c r="G156" s="27">
        <f>+'Ark1'!Q1131</f>
        <v>32</v>
      </c>
      <c r="H156" s="27">
        <f>+'Ark1'!R1131</f>
        <v>35</v>
      </c>
      <c r="I156" s="28">
        <f>+IF(H156=0,"",'Ark1'!AG1131)</f>
        <v>26.515151515151519</v>
      </c>
      <c r="J156" s="28">
        <f>+IF(H156=0,"",'Ark1'!AH1131)</f>
        <v>32.53125654815954</v>
      </c>
      <c r="K156" s="218"/>
      <c r="L156" s="245">
        <f>+IF(I156=0,"",'Ark1'!AI1131)</f>
        <v>35</v>
      </c>
      <c r="M156" s="450"/>
      <c r="N156" s="271">
        <f>+IF(L156=0,"",'Ark1'!AJ1131)</f>
        <v>122.17714285714288</v>
      </c>
      <c r="O156" s="458"/>
      <c r="P156" s="271">
        <f>+IF(L156=0,"",'Ark1'!AK1131)</f>
        <v>29.206201882405495</v>
      </c>
      <c r="Q156" s="458"/>
      <c r="R156" s="26">
        <f>+IF(H156=0,"",'Ark1'!T1131)</f>
        <v>9.2857142857142883</v>
      </c>
      <c r="S156" s="28">
        <f>+IF(H156=0,"",'Ark1'!U1131)</f>
        <v>53.22857142857147</v>
      </c>
      <c r="T156" s="218"/>
      <c r="U156" s="33">
        <f>+IF(H156=0,"",'Ark1'!W1131)</f>
        <v>60</v>
      </c>
      <c r="V156" s="33">
        <f>+IF(H156=0,"",'Ark1'!X1131)</f>
        <v>100</v>
      </c>
      <c r="W156" s="33">
        <f>+IF(H156=0,"",'Ark1'!Y1131)</f>
        <v>100</v>
      </c>
      <c r="X156" s="33">
        <f>+IF(H156=0,"",'Ark1'!Z1131)</f>
        <v>100</v>
      </c>
      <c r="Y156" s="33">
        <f>+IF(H156=0,"",'Ark1'!AA1131)</f>
        <v>6.6700426826035502</v>
      </c>
      <c r="Z156" s="26">
        <f>+IF(H156=0,"",'Ark1'!AC1131)</f>
        <v>1.765889958898559</v>
      </c>
      <c r="AA156" s="33">
        <f>+IF(H156=0,"",'Ark1'!AE1131)</f>
        <v>-36.236711096154046</v>
      </c>
      <c r="AB156" s="26">
        <f t="shared" si="75"/>
        <v>5.3228571428571474</v>
      </c>
      <c r="AC156" s="28">
        <f t="shared" si="76"/>
        <v>0.91428571428571426</v>
      </c>
      <c r="AD156" s="218"/>
      <c r="AE156" s="221"/>
      <c r="AG156" s="28"/>
      <c r="AH156" s="26"/>
      <c r="AI156" s="222"/>
      <c r="AJ156" s="27"/>
      <c r="AN156" s="27"/>
    </row>
    <row r="157" spans="1:70">
      <c r="A157" s="218"/>
      <c r="B157" s="242">
        <f>+'Ark1'!C1132</f>
        <v>2024</v>
      </c>
      <c r="C157" s="27">
        <f>+'Ark1'!L1132</f>
        <v>10</v>
      </c>
      <c r="D157" s="27" t="s">
        <v>36</v>
      </c>
      <c r="E157" s="27">
        <f>+'Ark1'!D1132</f>
        <v>9</v>
      </c>
      <c r="F157" s="27" t="str">
        <f t="shared" si="126"/>
        <v>Sep</v>
      </c>
      <c r="G157" s="27">
        <f>+'Ark1'!Q1132</f>
        <v>37</v>
      </c>
      <c r="H157" s="27">
        <f>+'Ark1'!R1132</f>
        <v>39</v>
      </c>
      <c r="I157" s="28">
        <f>+IF(H157=0,"",'Ark1'!AG1132)</f>
        <v>17.10526315789474</v>
      </c>
      <c r="J157" s="28">
        <f>+IF(H157=0,"",'Ark1'!AH1132)</f>
        <v>21.792707629979745</v>
      </c>
      <c r="K157" s="218"/>
      <c r="L157" s="245">
        <f>+IF(I157=0,"",'Ark1'!AI1132)</f>
        <v>39</v>
      </c>
      <c r="M157" s="450"/>
      <c r="N157" s="271">
        <f>+IF(L157=0,"",'Ark1'!AJ1132)</f>
        <v>119.1307692307692</v>
      </c>
      <c r="O157" s="458"/>
      <c r="P157" s="271">
        <f>+IF(L157=0,"",'Ark1'!AK1132)</f>
        <v>29.262297802505639</v>
      </c>
      <c r="Q157" s="458"/>
      <c r="R157" s="26">
        <f>+IF(H157=0,"",'Ark1'!T1132)</f>
        <v>9.2307692307692282</v>
      </c>
      <c r="S157" s="28">
        <f>+IF(H157=0,"",'Ark1'!U1132)</f>
        <v>49.65384615384616</v>
      </c>
      <c r="T157" s="218"/>
      <c r="U157" s="33">
        <f>+IF(H157=0,"",'Ark1'!W1132)</f>
        <v>64.102564102564102</v>
      </c>
      <c r="V157" s="33">
        <f>+IF(H157=0,"",'Ark1'!X1132)</f>
        <v>100</v>
      </c>
      <c r="W157" s="33">
        <f>+IF(H157=0,"",'Ark1'!Y1132)</f>
        <v>100</v>
      </c>
      <c r="X157" s="33">
        <f>+IF(H157=0,"",'Ark1'!Z1132)</f>
        <v>97.435897435897445</v>
      </c>
      <c r="Y157" s="33">
        <f>+IF(H157=0,"",'Ark1'!AA1132)</f>
        <v>7.5514592291259808</v>
      </c>
      <c r="Z157" s="26">
        <f>+IF(H157=0,"",'Ark1'!AC1132)</f>
        <v>1.45816073929364</v>
      </c>
      <c r="AA157" s="33">
        <f>+IF(H157=0,"",'Ark1'!AE1132)</f>
        <v>-33.691586693170358</v>
      </c>
      <c r="AB157" s="26">
        <f t="shared" si="75"/>
        <v>4.9653846153846164</v>
      </c>
      <c r="AC157" s="28">
        <f t="shared" si="76"/>
        <v>0.94871794871794868</v>
      </c>
      <c r="AD157" s="218"/>
      <c r="AE157" s="221"/>
      <c r="AG157" s="28"/>
      <c r="AH157" s="26"/>
      <c r="AI157" s="222"/>
      <c r="AJ157" s="27"/>
      <c r="AN157" s="27"/>
    </row>
    <row r="158" spans="1:70">
      <c r="A158" s="218"/>
      <c r="B158" s="242">
        <f>+'Ark1'!C1133</f>
        <v>2024</v>
      </c>
      <c r="C158" s="27">
        <f>+'Ark1'!L1133</f>
        <v>10</v>
      </c>
      <c r="D158" s="27" t="s">
        <v>36</v>
      </c>
      <c r="E158" s="27">
        <f>+'Ark1'!D1133</f>
        <v>10</v>
      </c>
      <c r="F158" s="27" t="str">
        <f t="shared" si="126"/>
        <v>Okt</v>
      </c>
      <c r="G158" s="27">
        <f>+'Ark1'!Q1133</f>
        <v>94</v>
      </c>
      <c r="H158" s="27">
        <f>+'Ark1'!R1133</f>
        <v>104</v>
      </c>
      <c r="I158" s="28">
        <f>+IF(H158=0,"",'Ark1'!AG1133)</f>
        <v>19.117647058823529</v>
      </c>
      <c r="J158" s="28">
        <f>+IF(H158=0,"",'Ark1'!AH1133)</f>
        <v>24.286026113335978</v>
      </c>
      <c r="K158" s="218"/>
      <c r="L158" s="245">
        <f>+IF(I158=0,"",'Ark1'!AI1133)</f>
        <v>104</v>
      </c>
      <c r="M158" s="450"/>
      <c r="N158" s="271">
        <f>+IF(L158=0,"",'Ark1'!AJ1133)</f>
        <v>120.25673076923076</v>
      </c>
      <c r="O158" s="458"/>
      <c r="P158" s="271">
        <f>+IF(L158=0,"",'Ark1'!AK1133)</f>
        <v>30.046563815812</v>
      </c>
      <c r="Q158" s="458"/>
      <c r="R158" s="26">
        <f>+IF(H158=0,"",'Ark1'!T1133)</f>
        <v>8.5673076923076898</v>
      </c>
      <c r="S158" s="28">
        <f>+IF(H158=0,"",'Ark1'!U1133)</f>
        <v>52.421153846153842</v>
      </c>
      <c r="T158" s="218"/>
      <c r="U158" s="33">
        <f>+IF(H158=0,"",'Ark1'!W1133)</f>
        <v>47.115384615384606</v>
      </c>
      <c r="V158" s="33">
        <f>+IF(H158=0,"",'Ark1'!X1133)</f>
        <v>100</v>
      </c>
      <c r="W158" s="33">
        <f>+IF(H158=0,"",'Ark1'!Y1133)</f>
        <v>100</v>
      </c>
      <c r="X158" s="33">
        <f>+IF(H158=0,"",'Ark1'!Z1133)</f>
        <v>99.038461538461561</v>
      </c>
      <c r="Y158" s="33">
        <f>+IF(H158=0,"",'Ark1'!AA1133)</f>
        <v>6.734079131222134</v>
      </c>
      <c r="Z158" s="26">
        <f>+IF(H158=0,"",'Ark1'!AC1133)</f>
        <v>1.591832658610121</v>
      </c>
      <c r="AA158" s="33">
        <f>+IF(H158=0,"",'Ark1'!AE1133)</f>
        <v>-37.534670780010671</v>
      </c>
      <c r="AB158" s="26">
        <f t="shared" si="75"/>
        <v>5.2421153846153841</v>
      </c>
      <c r="AC158" s="28">
        <f t="shared" si="76"/>
        <v>0.90384615384615385</v>
      </c>
      <c r="AD158" s="218"/>
      <c r="AE158" s="221"/>
      <c r="AG158" s="28"/>
      <c r="AH158" s="26"/>
      <c r="AI158" s="222"/>
      <c r="AJ158" s="27"/>
      <c r="AN158" s="27"/>
    </row>
    <row r="159" spans="1:70">
      <c r="A159" s="218"/>
      <c r="B159" s="242">
        <f>+'Ark1'!C1134</f>
        <v>2024</v>
      </c>
      <c r="C159" s="27">
        <f>+'Ark1'!L1134</f>
        <v>10</v>
      </c>
      <c r="D159" s="27" t="s">
        <v>36</v>
      </c>
      <c r="E159" s="27">
        <f>+'Ark1'!D1134</f>
        <v>11</v>
      </c>
      <c r="F159" s="27" t="str">
        <f t="shared" si="126"/>
        <v>Nov</v>
      </c>
      <c r="G159" s="27">
        <f>+'Ark1'!Q1134</f>
        <v>49</v>
      </c>
      <c r="H159" s="27">
        <f>+'Ark1'!R1134</f>
        <v>52</v>
      </c>
      <c r="I159" s="28">
        <f>+IF(H159=0,"",'Ark1'!AG1134)</f>
        <v>16.828478964401295</v>
      </c>
      <c r="J159" s="28">
        <f>+IF(H159=0,"",'Ark1'!AH1134)</f>
        <v>22.861527265823991</v>
      </c>
      <c r="K159" s="218"/>
      <c r="L159" s="245">
        <f>+IF(I159=0,"",'Ark1'!AI1134)</f>
        <v>52</v>
      </c>
      <c r="M159" s="450"/>
      <c r="N159" s="271">
        <f>+IF(L159=0,"",'Ark1'!AJ1134)</f>
        <v>122.5038461538461</v>
      </c>
      <c r="O159" s="458"/>
      <c r="P159" s="271">
        <f>+IF(L159=0,"",'Ark1'!AK1134)</f>
        <v>30.214989360321077</v>
      </c>
      <c r="Q159" s="458"/>
      <c r="R159" s="26">
        <f>+IF(H159=0,"",'Ark1'!T1134)</f>
        <v>7.4807692307692291</v>
      </c>
      <c r="S159" s="28">
        <f>+IF(H159=0,"",'Ark1'!U1134)</f>
        <v>55.580769230769242</v>
      </c>
      <c r="T159" s="218"/>
      <c r="U159" s="33">
        <f>+IF(H159=0,"",'Ark1'!W1134)</f>
        <v>19.230769230769223</v>
      </c>
      <c r="V159" s="33">
        <f>+IF(H159=0,"",'Ark1'!X1134)</f>
        <v>100</v>
      </c>
      <c r="W159" s="33">
        <f>+IF(H159=0,"",'Ark1'!Y1134)</f>
        <v>100</v>
      </c>
      <c r="X159" s="33">
        <f>+IF(H159=0,"",'Ark1'!Z1134)</f>
        <v>100</v>
      </c>
      <c r="Y159" s="33">
        <f>+IF(H159=0,"",'Ark1'!AA1134)</f>
        <v>5.3211493286238438</v>
      </c>
      <c r="Z159" s="26">
        <f>+IF(H159=0,"",'Ark1'!AC1134)</f>
        <v>1.2479272756082771</v>
      </c>
      <c r="AA159" s="33">
        <f>+IF(H159=0,"",'Ark1'!AE1134)</f>
        <v>-18.395312182801479</v>
      </c>
      <c r="AB159" s="26">
        <f t="shared" si="75"/>
        <v>5.558076923076924</v>
      </c>
      <c r="AC159" s="28">
        <f t="shared" si="76"/>
        <v>0.94230769230769229</v>
      </c>
      <c r="AD159" s="218"/>
      <c r="AE159" s="221"/>
      <c r="AG159" s="28"/>
      <c r="AH159" s="26"/>
      <c r="AI159" s="222"/>
      <c r="AJ159" s="27"/>
      <c r="AN159" s="27"/>
    </row>
    <row r="160" spans="1:70">
      <c r="A160" s="218"/>
      <c r="B160" s="242">
        <f>+'Ark1'!C1135</f>
        <v>2024</v>
      </c>
      <c r="C160" s="238">
        <f>+'Ark1'!L1135</f>
        <v>10</v>
      </c>
      <c r="D160" s="249" t="s">
        <v>37</v>
      </c>
      <c r="E160" s="238">
        <f>+'Ark1'!D1135</f>
        <v>12</v>
      </c>
      <c r="F160" s="238" t="str">
        <f t="shared" si="126"/>
        <v>Des</v>
      </c>
      <c r="G160" s="238">
        <f>+'Ark1'!Q1135</f>
        <v>15</v>
      </c>
      <c r="H160" s="238">
        <f>+'Ark1'!R1135</f>
        <v>19</v>
      </c>
      <c r="I160" s="239">
        <f>+IF(H160=0,"",'Ark1'!AG1135)</f>
        <v>18.095238095238088</v>
      </c>
      <c r="J160" s="239">
        <f>+IF(H160=0,"",'Ark1'!AH1135)</f>
        <v>25.928857665858601</v>
      </c>
      <c r="K160" s="218"/>
      <c r="L160" s="439">
        <f>+IF(I160=0,"",'Ark1'!AI1135)</f>
        <v>19</v>
      </c>
      <c r="M160" s="450"/>
      <c r="N160" s="270">
        <f>+IF(L160=0,"",'Ark1'!AJ1135)</f>
        <v>120.98947368421057</v>
      </c>
      <c r="O160" s="458"/>
      <c r="P160" s="270">
        <f>+IF(L160=0,"",'Ark1'!AK1135)</f>
        <v>31.218913803895379</v>
      </c>
      <c r="Q160" s="458"/>
      <c r="R160" s="240">
        <f>+IF(H160=0,"",'Ark1'!T1135)</f>
        <v>7.4210526315789505</v>
      </c>
      <c r="S160" s="239">
        <f>+IF(H160=0,"",'Ark1'!U1135)</f>
        <v>55.168421052631594</v>
      </c>
      <c r="T160" s="218"/>
      <c r="U160" s="241">
        <f>+IF(H160=0,"",'Ark1'!W1135)</f>
        <v>26.315789473684205</v>
      </c>
      <c r="V160" s="241">
        <f>+IF(H160=0,"",'Ark1'!X1135)</f>
        <v>100</v>
      </c>
      <c r="W160" s="241">
        <f>+IF(H160=0,"",'Ark1'!Y1135)</f>
        <v>100</v>
      </c>
      <c r="X160" s="241">
        <f>+IF(H160=0,"",'Ark1'!Z1135)</f>
        <v>100</v>
      </c>
      <c r="Y160" s="241">
        <f>+IF(H160=0,"",'Ark1'!AA1135)</f>
        <v>3.4721527724663699</v>
      </c>
      <c r="Z160" s="240">
        <f>+IF(H160=0,"",'Ark1'!AC1135)</f>
        <v>1.310515747156707</v>
      </c>
      <c r="AA160" s="241">
        <f>+IF(H160=0,"",'Ark1'!AE1135)</f>
        <v>-25.038622830113304</v>
      </c>
      <c r="AB160" s="240">
        <f t="shared" si="75"/>
        <v>5.5168421052631595</v>
      </c>
      <c r="AC160" s="239">
        <f t="shared" si="76"/>
        <v>0.78947368421052633</v>
      </c>
      <c r="AD160" s="218"/>
      <c r="AE160" s="221"/>
      <c r="AG160" s="28"/>
      <c r="AH160" s="26"/>
      <c r="AI160" s="222"/>
      <c r="AJ160" s="27"/>
      <c r="AN160" s="27"/>
    </row>
    <row r="161" spans="1:70" ht="15" customHeight="1">
      <c r="A161" s="218"/>
      <c r="B161" s="218"/>
      <c r="C161" s="218"/>
      <c r="D161" s="218"/>
      <c r="E161" s="218"/>
      <c r="F161" s="218"/>
      <c r="G161" s="218"/>
      <c r="H161" s="218"/>
      <c r="I161" s="219"/>
      <c r="J161" s="219"/>
      <c r="K161" s="218"/>
      <c r="L161" s="237"/>
      <c r="M161" s="450"/>
      <c r="N161" s="235"/>
      <c r="O161" s="458"/>
      <c r="P161" s="235"/>
      <c r="Q161" s="458"/>
      <c r="R161" s="218"/>
      <c r="S161" s="218"/>
      <c r="T161" s="218"/>
      <c r="U161" s="220"/>
      <c r="V161" s="220"/>
      <c r="W161" s="220"/>
      <c r="X161" s="220"/>
      <c r="Y161" s="220"/>
      <c r="Z161" s="218"/>
      <c r="AA161" s="220"/>
      <c r="AB161" s="468"/>
      <c r="AC161" s="220"/>
      <c r="AD161" s="220"/>
      <c r="AE161" s="221"/>
      <c r="AG161" s="28"/>
      <c r="AH161" s="26"/>
      <c r="AI161" s="222"/>
      <c r="AJ161" s="27"/>
      <c r="AN161" s="27"/>
      <c r="BF161" s="234">
        <f>1+BF158</f>
        <v>1</v>
      </c>
      <c r="BG161" s="27">
        <v>20.659867330016564</v>
      </c>
      <c r="BH161" s="27">
        <f t="shared" ref="BH161" si="127">+BG161</f>
        <v>20.659867330016564</v>
      </c>
      <c r="BI161" s="27">
        <f t="shared" ref="BI161" si="128">+BH161</f>
        <v>20.659867330016564</v>
      </c>
      <c r="BJ161" s="27">
        <f t="shared" ref="BJ161" si="129">+BI161</f>
        <v>20.659867330016564</v>
      </c>
      <c r="BK161" s="27">
        <f t="shared" ref="BK161" si="130">+BJ161</f>
        <v>20.659867330016564</v>
      </c>
      <c r="BL161" s="27">
        <f t="shared" ref="BL161" si="131">+BK161</f>
        <v>20.659867330016564</v>
      </c>
      <c r="BM161" s="27">
        <f t="shared" ref="BM161" si="132">+BL161</f>
        <v>20.659867330016564</v>
      </c>
      <c r="BN161" s="27">
        <f t="shared" ref="BN161" si="133">+BM161</f>
        <v>20.659867330016564</v>
      </c>
      <c r="BO161" s="27">
        <f t="shared" ref="BO161" si="134">+BN161</f>
        <v>20.659867330016564</v>
      </c>
      <c r="BP161" s="27">
        <f t="shared" ref="BP161" si="135">+BO161</f>
        <v>20.659867330016564</v>
      </c>
      <c r="BQ161" s="27">
        <f t="shared" ref="BQ161" si="136">+BP161</f>
        <v>20.659867330016564</v>
      </c>
      <c r="BR161" s="27">
        <f t="shared" ref="BR161" si="137">+BQ161</f>
        <v>20.659867330016564</v>
      </c>
    </row>
    <row r="162" spans="1:70" ht="15" customHeight="1">
      <c r="A162" s="218"/>
      <c r="B162" s="236" t="s">
        <v>637</v>
      </c>
      <c r="C162" s="218"/>
      <c r="D162" s="236" t="str">
        <f>+D164</f>
        <v>U</v>
      </c>
      <c r="E162" s="218"/>
      <c r="F162" s="218"/>
      <c r="G162" s="218"/>
      <c r="H162" s="242">
        <f>SUM(H164:H175)</f>
        <v>327</v>
      </c>
      <c r="I162" s="219"/>
      <c r="J162" s="219"/>
      <c r="K162" s="218"/>
      <c r="L162" s="237"/>
      <c r="M162" s="450"/>
      <c r="N162" s="235"/>
      <c r="O162" s="458"/>
      <c r="P162" s="235"/>
      <c r="Q162" s="458"/>
      <c r="R162" s="218"/>
      <c r="S162" s="218"/>
      <c r="T162" s="218"/>
      <c r="U162" s="220"/>
      <c r="V162" s="220"/>
      <c r="W162" s="220"/>
      <c r="X162" s="220"/>
      <c r="Y162" s="220"/>
      <c r="Z162" s="218"/>
      <c r="AA162" s="220"/>
      <c r="AB162" s="468"/>
      <c r="AC162" s="220"/>
      <c r="AD162" s="220"/>
      <c r="AE162" s="221"/>
      <c r="AG162" s="28"/>
      <c r="AH162" s="26"/>
      <c r="AI162" s="222"/>
      <c r="AJ162" s="27"/>
      <c r="AN162" s="27"/>
      <c r="BF162" s="234"/>
    </row>
    <row r="163" spans="1:70" ht="15" customHeight="1">
      <c r="A163" s="218"/>
      <c r="B163" s="218"/>
      <c r="C163" s="218"/>
      <c r="D163" s="218"/>
      <c r="E163" s="218"/>
      <c r="F163" s="218"/>
      <c r="G163" s="218"/>
      <c r="H163" s="218"/>
      <c r="I163" s="219"/>
      <c r="J163" s="219"/>
      <c r="K163" s="218"/>
      <c r="L163" s="237"/>
      <c r="M163" s="450"/>
      <c r="N163" s="235"/>
      <c r="O163" s="458"/>
      <c r="P163" s="235"/>
      <c r="Q163" s="458"/>
      <c r="R163" s="218"/>
      <c r="S163" s="218"/>
      <c r="T163" s="218"/>
      <c r="U163" s="220"/>
      <c r="V163" s="220"/>
      <c r="W163" s="220"/>
      <c r="X163" s="220"/>
      <c r="Y163" s="220"/>
      <c r="Z163" s="218"/>
      <c r="AA163" s="220"/>
      <c r="AB163" s="468"/>
      <c r="AC163" s="220"/>
      <c r="AD163" s="220"/>
      <c r="AE163" s="221"/>
      <c r="AG163" s="28"/>
      <c r="AH163" s="26"/>
      <c r="AI163" s="222"/>
      <c r="AJ163" s="27"/>
      <c r="AN163" s="27"/>
      <c r="BF163" s="234"/>
    </row>
    <row r="164" spans="1:70">
      <c r="A164" s="218"/>
      <c r="B164" s="242">
        <f>+'Ark1'!C1136</f>
        <v>2024</v>
      </c>
      <c r="C164" s="238">
        <f>+'Ark1'!L1136</f>
        <v>11</v>
      </c>
      <c r="D164" s="249" t="s">
        <v>37</v>
      </c>
      <c r="E164" s="238">
        <f>+'Ark1'!D1136</f>
        <v>1</v>
      </c>
      <c r="F164" s="238" t="str">
        <f t="shared" ref="F164:F175" si="138">+F149</f>
        <v>Jan</v>
      </c>
      <c r="G164" s="238">
        <f>+'Ark1'!Q1136</f>
        <v>22</v>
      </c>
      <c r="H164" s="238">
        <f>+'Ark1'!R1136</f>
        <v>22</v>
      </c>
      <c r="I164" s="239">
        <f>+IF(H164=0,"",'Ark1'!AG1136)</f>
        <v>7.6923076923076898</v>
      </c>
      <c r="J164" s="239">
        <f>+IF(H164=0,"",'Ark1'!AH1136)</f>
        <v>10.888654130572576</v>
      </c>
      <c r="K164" s="218"/>
      <c r="L164" s="439">
        <f>+IF(I164=0,"",'Ark1'!AI1136)</f>
        <v>14</v>
      </c>
      <c r="M164" s="450"/>
      <c r="N164" s="270">
        <f>+IF(L164=0,"",'Ark1'!AJ1136)</f>
        <v>122.02857142857133</v>
      </c>
      <c r="O164" s="458"/>
      <c r="P164" s="270">
        <f>+IF(L164=0,"",'Ark1'!AK1136)</f>
        <v>33.501577951159383</v>
      </c>
      <c r="Q164" s="458"/>
      <c r="R164" s="240">
        <f>+IF(H164=0,"",'Ark1'!T1136)</f>
        <v>7.7272727272727284</v>
      </c>
      <c r="S164" s="239">
        <f>+IF(H164=0,"",'Ark1'!U1136)</f>
        <v>58.563636363636355</v>
      </c>
      <c r="T164" s="218"/>
      <c r="U164" s="241">
        <f>+IF(H164=0,"",'Ark1'!W1136)</f>
        <v>31.818181818181817</v>
      </c>
      <c r="V164" s="241">
        <f>+IF(H164=0,"",'Ark1'!X1136)</f>
        <v>100</v>
      </c>
      <c r="W164" s="241">
        <f>+IF(H164=0,"",'Ark1'!Y1136)</f>
        <v>100</v>
      </c>
      <c r="X164" s="241">
        <f>+IF(H164=0,"",'Ark1'!Z1136)</f>
        <v>100</v>
      </c>
      <c r="Y164" s="241">
        <f>+IF(H164=0,"",'Ark1'!AA1136)</f>
        <v>8.0339928629738377</v>
      </c>
      <c r="Z164" s="240">
        <f>+IF(H164=0,"",'Ark1'!AC1136)</f>
        <v>1.6287702606517185</v>
      </c>
      <c r="AA164" s="241">
        <f>+IF(H164=0,"",'Ark1'!AE1136)</f>
        <v>45.950072621522061</v>
      </c>
      <c r="AB164" s="240">
        <f t="shared" si="75"/>
        <v>5.3239669421487594</v>
      </c>
      <c r="AC164" s="239">
        <f t="shared" si="76"/>
        <v>1</v>
      </c>
      <c r="AD164" s="218"/>
      <c r="AE164" s="221"/>
      <c r="AG164" s="28"/>
      <c r="AH164" s="26"/>
      <c r="AI164" s="222"/>
      <c r="AJ164" s="27"/>
      <c r="AN164" s="27"/>
    </row>
    <row r="165" spans="1:70">
      <c r="A165" s="218"/>
      <c r="B165" s="242">
        <f>+'Ark1'!C1137</f>
        <v>2024</v>
      </c>
      <c r="C165" s="238">
        <f>+'Ark1'!L1137</f>
        <v>11</v>
      </c>
      <c r="D165" s="249" t="s">
        <v>37</v>
      </c>
      <c r="E165" s="238">
        <f>+'Ark1'!D1137</f>
        <v>2</v>
      </c>
      <c r="F165" s="238" t="str">
        <f t="shared" si="138"/>
        <v>Feb</v>
      </c>
      <c r="G165" s="238">
        <f>+'Ark1'!Q1137</f>
        <v>22</v>
      </c>
      <c r="H165" s="238">
        <f>+'Ark1'!R1137</f>
        <v>24</v>
      </c>
      <c r="I165" s="239">
        <f>+IF(H165=0,"",'Ark1'!AG1137)</f>
        <v>7.5949367088607556</v>
      </c>
      <c r="J165" s="239">
        <f>+IF(H165=0,"",'Ark1'!AH1137)</f>
        <v>10.310541982931236</v>
      </c>
      <c r="K165" s="218"/>
      <c r="L165" s="439">
        <f>+IF(I165=0,"",'Ark1'!AI1137)</f>
        <v>14</v>
      </c>
      <c r="M165" s="450"/>
      <c r="N165" s="270">
        <f>+IF(L165=0,"",'Ark1'!AJ1137)</f>
        <v>120.90714285714289</v>
      </c>
      <c r="O165" s="458"/>
      <c r="P165" s="270">
        <f>+IF(L165=0,"",'Ark1'!AK1137)</f>
        <v>32.360178728105595</v>
      </c>
      <c r="Q165" s="458"/>
      <c r="R165" s="240">
        <f>+IF(H165=0,"",'Ark1'!T1137)</f>
        <v>7.25</v>
      </c>
      <c r="S165" s="239">
        <f>+IF(H165=0,"",'Ark1'!U1137)</f>
        <v>56.429166666666681</v>
      </c>
      <c r="T165" s="218"/>
      <c r="U165" s="241">
        <f>+IF(H165=0,"",'Ark1'!W1137)</f>
        <v>16.666666666666671</v>
      </c>
      <c r="V165" s="241">
        <f>+IF(H165=0,"",'Ark1'!X1137)</f>
        <v>100</v>
      </c>
      <c r="W165" s="241">
        <f>+IF(H165=0,"",'Ark1'!Y1137)</f>
        <v>100</v>
      </c>
      <c r="X165" s="241">
        <f>+IF(H165=0,"",'Ark1'!Z1137)</f>
        <v>100</v>
      </c>
      <c r="Y165" s="241">
        <f>+IF(H165=0,"",'Ark1'!AA1137)</f>
        <v>5.6531318139200302</v>
      </c>
      <c r="Z165" s="240">
        <f>+IF(H165=0,"",'Ark1'!AC1137)</f>
        <v>1.5877132402714711</v>
      </c>
      <c r="AA165" s="241">
        <f>+IF(H165=0,"",'Ark1'!AE1137)</f>
        <v>16.584402034872038</v>
      </c>
      <c r="AB165" s="240">
        <f t="shared" si="75"/>
        <v>5.1299242424242442</v>
      </c>
      <c r="AC165" s="239">
        <f t="shared" si="76"/>
        <v>0.91666666666666663</v>
      </c>
      <c r="AD165" s="218"/>
      <c r="AE165" s="221"/>
      <c r="AG165" s="28"/>
      <c r="AH165" s="26"/>
      <c r="AI165" s="222"/>
      <c r="AJ165" s="27"/>
      <c r="AN165" s="27"/>
    </row>
    <row r="166" spans="1:70">
      <c r="A166" s="218"/>
      <c r="B166" s="242">
        <f>+'Ark1'!C1138</f>
        <v>2024</v>
      </c>
      <c r="C166" s="238">
        <f>+'Ark1'!L1138</f>
        <v>11</v>
      </c>
      <c r="D166" s="249" t="s">
        <v>37</v>
      </c>
      <c r="E166" s="238">
        <f>+'Ark1'!D1138</f>
        <v>3</v>
      </c>
      <c r="F166" s="238" t="str">
        <f t="shared" si="138"/>
        <v>Mar</v>
      </c>
      <c r="G166" s="238">
        <f>+'Ark1'!Q1138</f>
        <v>144</v>
      </c>
      <c r="H166" s="238">
        <f>+'Ark1'!R1138</f>
        <v>155</v>
      </c>
      <c r="I166" s="239">
        <f>+IF(H166=0,"",'Ark1'!AG1138)</f>
        <v>7.1133547498852723</v>
      </c>
      <c r="J166" s="239">
        <f>+IF(H166=0,"",'Ark1'!AH1138)</f>
        <v>9.5265072081828386</v>
      </c>
      <c r="K166" s="218"/>
      <c r="L166" s="439">
        <f>+IF(I166=0,"",'Ark1'!AI1138)</f>
        <v>129</v>
      </c>
      <c r="M166" s="450"/>
      <c r="N166" s="270">
        <f>+IF(L166=0,"",'Ark1'!AJ1138)</f>
        <v>122.04806201550387</v>
      </c>
      <c r="O166" s="458"/>
      <c r="P166" s="270">
        <f>+IF(L166=0,"",'Ark1'!AK1138)</f>
        <v>32.408063666903949</v>
      </c>
      <c r="Q166" s="458"/>
      <c r="R166" s="240">
        <f>+IF(H166=0,"",'Ark1'!T1138)</f>
        <v>8.7096774193548399</v>
      </c>
      <c r="S166" s="239">
        <f>+IF(H166=0,"",'Ark1'!U1138)</f>
        <v>58.910322580645143</v>
      </c>
      <c r="T166" s="218"/>
      <c r="U166" s="241">
        <f>+IF(H166=0,"",'Ark1'!W1138)</f>
        <v>52.903225806451601</v>
      </c>
      <c r="V166" s="241">
        <f>+IF(H166=0,"",'Ark1'!X1138)</f>
        <v>100</v>
      </c>
      <c r="W166" s="241">
        <f>+IF(H166=0,"",'Ark1'!Y1138)</f>
        <v>100</v>
      </c>
      <c r="X166" s="241">
        <f>+IF(H166=0,"",'Ark1'!Z1138)</f>
        <v>99.354838709677423</v>
      </c>
      <c r="Y166" s="241">
        <f>+IF(H166=0,"",'Ark1'!AA1138)</f>
        <v>7.8863555031299821</v>
      </c>
      <c r="Z166" s="240">
        <f>+IF(H166=0,"",'Ark1'!AC1138)</f>
        <v>1.831508251847886</v>
      </c>
      <c r="AA166" s="241">
        <f>+IF(H166=0,"",'Ark1'!AE1138)</f>
        <v>32.104780165591478</v>
      </c>
      <c r="AB166" s="240">
        <f t="shared" si="75"/>
        <v>5.3554838709677401</v>
      </c>
      <c r="AC166" s="239">
        <f t="shared" si="76"/>
        <v>0.92903225806451617</v>
      </c>
      <c r="AD166" s="218"/>
      <c r="AE166" s="221"/>
      <c r="AG166" s="28"/>
      <c r="AH166" s="26"/>
      <c r="AI166" s="222"/>
      <c r="AJ166" s="27"/>
      <c r="AN166" s="27"/>
    </row>
    <row r="167" spans="1:70">
      <c r="A167" s="218"/>
      <c r="B167" s="242">
        <f>+'Ark1'!C1139</f>
        <v>2024</v>
      </c>
      <c r="C167" s="238">
        <f>+'Ark1'!L1139</f>
        <v>11</v>
      </c>
      <c r="D167" s="249" t="s">
        <v>37</v>
      </c>
      <c r="E167" s="238">
        <f>+'Ark1'!D1139</f>
        <v>4</v>
      </c>
      <c r="F167" s="238" t="str">
        <f t="shared" si="138"/>
        <v>Apr</v>
      </c>
      <c r="G167" s="238">
        <f>+'Ark1'!Q1139</f>
        <v>18</v>
      </c>
      <c r="H167" s="238">
        <f>+'Ark1'!R1139</f>
        <v>18</v>
      </c>
      <c r="I167" s="239">
        <f>+IF(H167=0,"",'Ark1'!AG1139)</f>
        <v>4.3795620437956222</v>
      </c>
      <c r="J167" s="239">
        <f>+IF(H167=0,"",'Ark1'!AH1139)</f>
        <v>6.2438550858110062</v>
      </c>
      <c r="K167" s="218"/>
      <c r="L167" s="439">
        <f>+IF(I167=0,"",'Ark1'!AI1139)</f>
        <v>16</v>
      </c>
      <c r="M167" s="450"/>
      <c r="N167" s="270">
        <f>+IF(L167=0,"",'Ark1'!AJ1139)</f>
        <v>120.96250000000001</v>
      </c>
      <c r="O167" s="458"/>
      <c r="P167" s="270">
        <f>+IF(L167=0,"",'Ark1'!AK1139)</f>
        <v>31.099726861002189</v>
      </c>
      <c r="Q167" s="458"/>
      <c r="R167" s="240">
        <f>+IF(H167=0,"",'Ark1'!T1139)</f>
        <v>9.2777777777777768</v>
      </c>
      <c r="S167" s="239">
        <f>+IF(H167=0,"",'Ark1'!U1139)</f>
        <v>55.74444444444444</v>
      </c>
      <c r="T167" s="218"/>
      <c r="U167" s="241">
        <f>+IF(H167=0,"",'Ark1'!W1139)</f>
        <v>83.333333333333314</v>
      </c>
      <c r="V167" s="241">
        <f>+IF(H167=0,"",'Ark1'!X1139)</f>
        <v>100</v>
      </c>
      <c r="W167" s="241">
        <f>+IF(H167=0,"",'Ark1'!Y1139)</f>
        <v>100</v>
      </c>
      <c r="X167" s="241">
        <f>+IF(H167=0,"",'Ark1'!Z1139)</f>
        <v>100</v>
      </c>
      <c r="Y167" s="241">
        <f>+IF(H167=0,"",'Ark1'!AA1139)</f>
        <v>8.0531720611765127</v>
      </c>
      <c r="Z167" s="240">
        <f>+IF(H167=0,"",'Ark1'!AC1139)</f>
        <v>1.1453071182271219</v>
      </c>
      <c r="AA167" s="241">
        <f>+IF(H167=0,"",'Ark1'!AE1139)</f>
        <v>28.657790951226897</v>
      </c>
      <c r="AB167" s="240">
        <f t="shared" si="75"/>
        <v>5.0676767676767671</v>
      </c>
      <c r="AC167" s="239">
        <f t="shared" si="76"/>
        <v>1</v>
      </c>
      <c r="AD167" s="218"/>
      <c r="AE167" s="221"/>
      <c r="AG167" s="28"/>
      <c r="AH167" s="26"/>
      <c r="AI167" s="222"/>
      <c r="AJ167" s="27"/>
      <c r="AN167" s="27"/>
    </row>
    <row r="168" spans="1:70">
      <c r="A168" s="218"/>
      <c r="B168" s="242">
        <f>+'Ark1'!C1140</f>
        <v>2024</v>
      </c>
      <c r="C168" s="238">
        <f>+'Ark1'!L1140</f>
        <v>11</v>
      </c>
      <c r="D168" s="249" t="s">
        <v>37</v>
      </c>
      <c r="E168" s="238">
        <f>+'Ark1'!D1140</f>
        <v>5</v>
      </c>
      <c r="F168" s="238" t="str">
        <f t="shared" si="138"/>
        <v>Mai</v>
      </c>
      <c r="G168" s="238">
        <f>+'Ark1'!Q1140</f>
        <v>6</v>
      </c>
      <c r="H168" s="238">
        <f>+'Ark1'!R1140</f>
        <v>6</v>
      </c>
      <c r="I168" s="239">
        <f>+IF(H168=0,"",'Ark1'!AG1140)</f>
        <v>4.4444444444444446</v>
      </c>
      <c r="J168" s="239">
        <f>+IF(H168=0,"",'Ark1'!AH1140)</f>
        <v>6.2120800507108589</v>
      </c>
      <c r="K168" s="218"/>
      <c r="L168" s="439">
        <f>+IF(I168=0,"",'Ark1'!AI1140)</f>
        <v>6</v>
      </c>
      <c r="M168" s="450"/>
      <c r="N168" s="270">
        <f>+IF(L168=0,"",'Ark1'!AJ1140)</f>
        <v>121.86666666666665</v>
      </c>
      <c r="O168" s="458"/>
      <c r="P168" s="270">
        <f>+IF(L168=0,"",'Ark1'!AK1140)</f>
        <v>31.567821125359774</v>
      </c>
      <c r="Q168" s="458"/>
      <c r="R168" s="240">
        <f>+IF(H168=0,"",'Ark1'!T1140)</f>
        <v>8.8333333333333357</v>
      </c>
      <c r="S168" s="239">
        <f>+IF(H168=0,"",'Ark1'!U1140)</f>
        <v>57.16666666666665</v>
      </c>
      <c r="T168" s="218"/>
      <c r="U168" s="241">
        <f>+IF(H168=0,"",'Ark1'!W1140)</f>
        <v>50</v>
      </c>
      <c r="V168" s="241">
        <f>+IF(H168=0,"",'Ark1'!X1140)</f>
        <v>100</v>
      </c>
      <c r="W168" s="241">
        <f>+IF(H168=0,"",'Ark1'!Y1140)</f>
        <v>100</v>
      </c>
      <c r="X168" s="241">
        <f>+IF(H168=0,"",'Ark1'!Z1140)</f>
        <v>100</v>
      </c>
      <c r="Y168" s="241">
        <f>+IF(H168=0,"",'Ark1'!AA1140)</f>
        <v>6.659496143770161</v>
      </c>
      <c r="Z168" s="240">
        <f>+IF(H168=0,"",'Ark1'!AC1140)</f>
        <v>1.0671873729054688</v>
      </c>
      <c r="AA168" s="241">
        <f>+IF(H168=0,"",'Ark1'!AE1140)</f>
        <v>76.607540744160787</v>
      </c>
      <c r="AB168" s="240">
        <f t="shared" si="75"/>
        <v>5.1969696969696955</v>
      </c>
      <c r="AC168" s="239">
        <f t="shared" si="76"/>
        <v>1</v>
      </c>
      <c r="AD168" s="218"/>
      <c r="AE168" s="221"/>
      <c r="AG168" s="28"/>
      <c r="AH168" s="26"/>
      <c r="AI168" s="222"/>
      <c r="AJ168" s="27"/>
      <c r="AN168" s="27"/>
    </row>
    <row r="169" spans="1:70">
      <c r="A169" s="218"/>
      <c r="B169" s="242">
        <f>+'Ark1'!C1141</f>
        <v>2024</v>
      </c>
      <c r="C169" s="238">
        <f>+'Ark1'!L1141</f>
        <v>11</v>
      </c>
      <c r="D169" s="249" t="s">
        <v>37</v>
      </c>
      <c r="E169" s="238">
        <f>+'Ark1'!D1141</f>
        <v>6</v>
      </c>
      <c r="F169" s="238" t="str">
        <f t="shared" si="138"/>
        <v>Jun</v>
      </c>
      <c r="G169" s="238">
        <f>+'Ark1'!Q1141</f>
        <v>4</v>
      </c>
      <c r="H169" s="238">
        <f>+'Ark1'!R1141</f>
        <v>4</v>
      </c>
      <c r="I169" s="239">
        <f>+IF(H169=0,"",'Ark1'!AG1141)</f>
        <v>4.4943820224719104</v>
      </c>
      <c r="J169" s="239">
        <f>+IF(H169=0,"",'Ark1'!AH1141)</f>
        <v>6.6136235913514154</v>
      </c>
      <c r="K169" s="218"/>
      <c r="L169" s="439">
        <f>+IF(I169=0,"",'Ark1'!AI1141)</f>
        <v>4</v>
      </c>
      <c r="M169" s="450"/>
      <c r="N169" s="270">
        <f>+IF(L169=0,"",'Ark1'!AJ1141)</f>
        <v>118.8</v>
      </c>
      <c r="O169" s="458"/>
      <c r="P169" s="270">
        <f>+IF(L169=0,"",'Ark1'!AK1141)</f>
        <v>33.363236608265375</v>
      </c>
      <c r="Q169" s="458"/>
      <c r="R169" s="240">
        <f>+IF(H169=0,"",'Ark1'!T1141)</f>
        <v>8.5</v>
      </c>
      <c r="S169" s="239">
        <f>+IF(H169=0,"",'Ark1'!U1141)</f>
        <v>55.9</v>
      </c>
      <c r="T169" s="218"/>
      <c r="U169" s="241">
        <f>+IF(H169=0,"",'Ark1'!W1141)</f>
        <v>50</v>
      </c>
      <c r="V169" s="241">
        <f>+IF(H169=0,"",'Ark1'!X1141)</f>
        <v>100</v>
      </c>
      <c r="W169" s="241">
        <f>+IF(H169=0,"",'Ark1'!Y1141)</f>
        <v>100</v>
      </c>
      <c r="X169" s="241">
        <f>+IF(H169=0,"",'Ark1'!Z1141)</f>
        <v>100</v>
      </c>
      <c r="Y169" s="241">
        <f>+IF(H169=0,"",'Ark1'!AA1141)</f>
        <v>6.8102863375925438</v>
      </c>
      <c r="Z169" s="240">
        <f>+IF(H169=0,"",'Ark1'!AC1141)</f>
        <v>1.6583123951777001</v>
      </c>
      <c r="AA169" s="241">
        <f>+IF(H169=0,"",'Ark1'!AE1141)</f>
        <v>42.502014812049566</v>
      </c>
      <c r="AB169" s="240">
        <f t="shared" si="75"/>
        <v>5.081818181818182</v>
      </c>
      <c r="AC169" s="239">
        <f t="shared" si="76"/>
        <v>1</v>
      </c>
      <c r="AD169" s="218"/>
      <c r="AE169" s="221"/>
      <c r="AG169" s="28"/>
      <c r="AH169" s="26"/>
      <c r="AI169" s="222"/>
      <c r="AJ169" s="27"/>
      <c r="AN169" s="27"/>
    </row>
    <row r="170" spans="1:70">
      <c r="A170" s="218"/>
      <c r="B170" s="242">
        <f>+'Ark1'!C1142</f>
        <v>2024</v>
      </c>
      <c r="C170" s="238">
        <f>+'Ark1'!L1142</f>
        <v>11</v>
      </c>
      <c r="D170" s="249" t="s">
        <v>37</v>
      </c>
      <c r="E170" s="238">
        <f>+'Ark1'!D1142</f>
        <v>7</v>
      </c>
      <c r="F170" s="238" t="str">
        <f t="shared" si="138"/>
        <v>Jul</v>
      </c>
      <c r="G170" s="238">
        <f>+'Ark1'!Q1142</f>
        <v>0</v>
      </c>
      <c r="H170" s="238">
        <f>+'Ark1'!R1142</f>
        <v>0</v>
      </c>
      <c r="I170" s="239" t="str">
        <f>+IF(H170=0,"",'Ark1'!AG1142)</f>
        <v/>
      </c>
      <c r="J170" s="239" t="str">
        <f>+IF(H170=0,"",'Ark1'!AH1142)</f>
        <v/>
      </c>
      <c r="K170" s="218"/>
      <c r="L170" s="439">
        <f>+IF(I170=0,"",'Ark1'!AI1142)</f>
        <v>0</v>
      </c>
      <c r="M170" s="450"/>
      <c r="N170" s="270" t="str">
        <f>+IF(L170=0,"",'Ark1'!AJ1142)</f>
        <v/>
      </c>
      <c r="O170" s="458"/>
      <c r="P170" s="270" t="str">
        <f>+IF(L170=0,"",'Ark1'!AK1142)</f>
        <v/>
      </c>
      <c r="Q170" s="458"/>
      <c r="R170" s="240" t="str">
        <f>+IF(H170=0,"",'Ark1'!T1142)</f>
        <v/>
      </c>
      <c r="S170" s="239" t="str">
        <f>+IF(H170=0,"",'Ark1'!U1142)</f>
        <v/>
      </c>
      <c r="T170" s="218"/>
      <c r="U170" s="241" t="str">
        <f>+IF(H170=0,"",'Ark1'!W1142)</f>
        <v/>
      </c>
      <c r="V170" s="241" t="str">
        <f>+IF(H170=0,"",'Ark1'!X1142)</f>
        <v/>
      </c>
      <c r="W170" s="241" t="str">
        <f>+IF(H170=0,"",'Ark1'!Y1142)</f>
        <v/>
      </c>
      <c r="X170" s="241" t="str">
        <f>+IF(H170=0,"",'Ark1'!Z1142)</f>
        <v/>
      </c>
      <c r="Y170" s="241" t="str">
        <f>+IF(H170=0,"",'Ark1'!AA1142)</f>
        <v/>
      </c>
      <c r="Z170" s="240" t="str">
        <f>+IF(H170=0,"",'Ark1'!AC1142)</f>
        <v/>
      </c>
      <c r="AA170" s="241" t="str">
        <f>+IF(H170=0,"",'Ark1'!AE1142)</f>
        <v/>
      </c>
      <c r="AB170" s="240" t="str">
        <f t="shared" si="75"/>
        <v/>
      </c>
      <c r="AC170" s="239" t="str">
        <f t="shared" si="76"/>
        <v/>
      </c>
      <c r="AD170" s="218"/>
      <c r="AE170" s="221"/>
      <c r="AG170" s="28"/>
      <c r="AH170" s="26"/>
      <c r="AI170" s="222"/>
      <c r="AJ170" s="27"/>
      <c r="AN170" s="27"/>
    </row>
    <row r="171" spans="1:70">
      <c r="A171" s="218"/>
      <c r="B171" s="242">
        <f>+'Ark1'!C1143</f>
        <v>2024</v>
      </c>
      <c r="C171" s="238">
        <f>+'Ark1'!L1143</f>
        <v>11</v>
      </c>
      <c r="D171" s="249" t="s">
        <v>37</v>
      </c>
      <c r="E171" s="238">
        <f>+'Ark1'!D1143</f>
        <v>8</v>
      </c>
      <c r="F171" s="238" t="str">
        <f t="shared" si="138"/>
        <v>Aug</v>
      </c>
      <c r="G171" s="238">
        <f>+'Ark1'!Q1143</f>
        <v>13</v>
      </c>
      <c r="H171" s="238">
        <f>+'Ark1'!R1143</f>
        <v>13</v>
      </c>
      <c r="I171" s="239">
        <f>+IF(H171=0,"",'Ark1'!AG1143)</f>
        <v>9.8484848484848477</v>
      </c>
      <c r="J171" s="239">
        <f>+IF(H171=0,"",'Ark1'!AH1143)</f>
        <v>14.074177551162951</v>
      </c>
      <c r="K171" s="218"/>
      <c r="L171" s="439">
        <f>+IF(I171=0,"",'Ark1'!AI1143)</f>
        <v>13</v>
      </c>
      <c r="M171" s="450"/>
      <c r="N171" s="270">
        <f>+IF(L171=0,"",'Ark1'!AJ1143)</f>
        <v>123.86153846153844</v>
      </c>
      <c r="O171" s="458"/>
      <c r="P171" s="270">
        <f>+IF(L171=0,"",'Ark1'!AK1143)</f>
        <v>32.634208538716152</v>
      </c>
      <c r="Q171" s="458"/>
      <c r="R171" s="240">
        <f>+IF(H171=0,"",'Ark1'!T1143)</f>
        <v>10.692307692307699</v>
      </c>
      <c r="S171" s="239">
        <f>+IF(H171=0,"",'Ark1'!U1143)</f>
        <v>62</v>
      </c>
      <c r="T171" s="218"/>
      <c r="U171" s="241">
        <f>+IF(H171=0,"",'Ark1'!W1143)</f>
        <v>100</v>
      </c>
      <c r="V171" s="241">
        <f>+IF(H171=0,"",'Ark1'!X1143)</f>
        <v>100</v>
      </c>
      <c r="W171" s="241">
        <f>+IF(H171=0,"",'Ark1'!Y1143)</f>
        <v>100</v>
      </c>
      <c r="X171" s="241">
        <f>+IF(H171=0,"",'Ark1'!Z1143)</f>
        <v>100</v>
      </c>
      <c r="Y171" s="241">
        <f>+IF(H171=0,"",'Ark1'!AA1143)</f>
        <v>4.5684537023778367</v>
      </c>
      <c r="Z171" s="240">
        <f>+IF(H171=0,"",'Ark1'!AC1143)</f>
        <v>0.99108451744040094</v>
      </c>
      <c r="AA171" s="241">
        <f>+IF(H171=0,"",'Ark1'!AE1143)</f>
        <v>2.2086153196485032</v>
      </c>
      <c r="AB171" s="240">
        <f t="shared" ref="AB171:AB233" si="139">+IF(H171=0,"",+S171/C171)</f>
        <v>5.6363636363636367</v>
      </c>
      <c r="AC171" s="239">
        <f t="shared" ref="AC171:AC233" si="140">+IF(H171=0,"",G171/H171)</f>
        <v>1</v>
      </c>
      <c r="AD171" s="218"/>
      <c r="AE171" s="221"/>
      <c r="AG171" s="28"/>
      <c r="AH171" s="26"/>
      <c r="AI171" s="222"/>
      <c r="AJ171" s="27"/>
      <c r="AN171" s="27"/>
    </row>
    <row r="172" spans="1:70">
      <c r="A172" s="218"/>
      <c r="B172" s="242">
        <f>+'Ark1'!C1144</f>
        <v>2024</v>
      </c>
      <c r="C172" s="238">
        <f>+'Ark1'!L1144</f>
        <v>11</v>
      </c>
      <c r="D172" s="249" t="s">
        <v>37</v>
      </c>
      <c r="E172" s="238">
        <f>+'Ark1'!D1144</f>
        <v>9</v>
      </c>
      <c r="F172" s="238" t="str">
        <f t="shared" si="138"/>
        <v>Sep</v>
      </c>
      <c r="G172" s="238">
        <f>+'Ark1'!Q1144</f>
        <v>19</v>
      </c>
      <c r="H172" s="238">
        <f>+'Ark1'!R1144</f>
        <v>21</v>
      </c>
      <c r="I172" s="239">
        <f>+IF(H172=0,"",'Ark1'!AG1144)</f>
        <v>9.2105263157894726</v>
      </c>
      <c r="J172" s="239">
        <f>+IF(H172=0,"",'Ark1'!AH1144)</f>
        <v>13.983794733288324</v>
      </c>
      <c r="K172" s="218"/>
      <c r="L172" s="439">
        <f>+IF(I172=0,"",'Ark1'!AI1144)</f>
        <v>21</v>
      </c>
      <c r="M172" s="450"/>
      <c r="N172" s="270">
        <f>+IF(L172=0,"",'Ark1'!AJ1144)</f>
        <v>120.98095238095242</v>
      </c>
      <c r="O172" s="458"/>
      <c r="P172" s="270">
        <f>+IF(L172=0,"",'Ark1'!AK1144)</f>
        <v>33.401224533627989</v>
      </c>
      <c r="Q172" s="458"/>
      <c r="R172" s="240">
        <f>+IF(H172=0,"",'Ark1'!T1144)</f>
        <v>10.142857142857141</v>
      </c>
      <c r="S172" s="239">
        <f>+IF(H172=0,"",'Ark1'!U1144)</f>
        <v>59.171428571428592</v>
      </c>
      <c r="T172" s="218"/>
      <c r="U172" s="241">
        <f>+IF(H172=0,"",'Ark1'!W1144)</f>
        <v>85.714285714285694</v>
      </c>
      <c r="V172" s="241">
        <f>+IF(H172=0,"",'Ark1'!X1144)</f>
        <v>100</v>
      </c>
      <c r="W172" s="241">
        <f>+IF(H172=0,"",'Ark1'!Y1144)</f>
        <v>100</v>
      </c>
      <c r="X172" s="241">
        <f>+IF(H172=0,"",'Ark1'!Z1144)</f>
        <v>100</v>
      </c>
      <c r="Y172" s="241">
        <f>+IF(H172=0,"",'Ark1'!AA1144)</f>
        <v>6.3933107048466482</v>
      </c>
      <c r="Z172" s="240">
        <f>+IF(H172=0,"",'Ark1'!AC1144)</f>
        <v>1.2453996981544844</v>
      </c>
      <c r="AA172" s="241">
        <f>+IF(H172=0,"",'Ark1'!AE1144)</f>
        <v>-36.310901233614651</v>
      </c>
      <c r="AB172" s="240">
        <f t="shared" si="139"/>
        <v>5.3792207792207813</v>
      </c>
      <c r="AC172" s="239">
        <f t="shared" si="140"/>
        <v>0.90476190476190477</v>
      </c>
      <c r="AD172" s="218"/>
      <c r="AE172" s="221"/>
      <c r="AG172" s="28"/>
      <c r="AH172" s="26"/>
      <c r="AI172" s="222"/>
      <c r="AJ172" s="27"/>
      <c r="AN172" s="27"/>
    </row>
    <row r="173" spans="1:70">
      <c r="A173" s="218"/>
      <c r="B173" s="242">
        <f>+'Ark1'!C1145</f>
        <v>2024</v>
      </c>
      <c r="C173" s="238">
        <f>+'Ark1'!L1145</f>
        <v>11</v>
      </c>
      <c r="D173" s="249" t="s">
        <v>37</v>
      </c>
      <c r="E173" s="238">
        <f>+'Ark1'!D1145</f>
        <v>10</v>
      </c>
      <c r="F173" s="238" t="str">
        <f t="shared" si="138"/>
        <v>Okt</v>
      </c>
      <c r="G173" s="238">
        <f>+'Ark1'!Q1145</f>
        <v>41</v>
      </c>
      <c r="H173" s="238">
        <f>+'Ark1'!R1145</f>
        <v>45</v>
      </c>
      <c r="I173" s="239">
        <f>+IF(H173=0,"",'Ark1'!AG1145)</f>
        <v>8.2720588235294112</v>
      </c>
      <c r="J173" s="239">
        <f>+IF(H173=0,"",'Ark1'!AH1145)</f>
        <v>12.488250780682719</v>
      </c>
      <c r="K173" s="218"/>
      <c r="L173" s="439">
        <f>+IF(I173=0,"",'Ark1'!AI1145)</f>
        <v>45</v>
      </c>
      <c r="M173" s="450"/>
      <c r="N173" s="270">
        <f>+IF(L173=0,"",'Ark1'!AJ1145)</f>
        <v>122.93777777777778</v>
      </c>
      <c r="O173" s="458"/>
      <c r="P173" s="270">
        <f>+IF(L173=0,"",'Ark1'!AK1145)</f>
        <v>33.522677425741627</v>
      </c>
      <c r="Q173" s="458"/>
      <c r="R173" s="240">
        <f>+IF(H173=0,"",'Ark1'!T1145)</f>
        <v>9.9555555555555557</v>
      </c>
      <c r="S173" s="239">
        <f>+IF(H173=0,"",'Ark1'!U1145)</f>
        <v>62.29777777777781</v>
      </c>
      <c r="T173" s="218"/>
      <c r="U173" s="241">
        <f>+IF(H173=0,"",'Ark1'!W1145)</f>
        <v>71.111111111111114</v>
      </c>
      <c r="V173" s="241">
        <f>+IF(H173=0,"",'Ark1'!X1145)</f>
        <v>100</v>
      </c>
      <c r="W173" s="241">
        <f>+IF(H173=0,"",'Ark1'!Y1145)</f>
        <v>100</v>
      </c>
      <c r="X173" s="241">
        <f>+IF(H173=0,"",'Ark1'!Z1145)</f>
        <v>100</v>
      </c>
      <c r="Y173" s="241">
        <f>+IF(H173=0,"",'Ark1'!AA1145)</f>
        <v>7.6074667674123218</v>
      </c>
      <c r="Z173" s="240">
        <f>+IF(H173=0,"",'Ark1'!AC1145)</f>
        <v>4.5604851377192324</v>
      </c>
      <c r="AA173" s="241">
        <f>+IF(H173=0,"",'Ark1'!AE1145)</f>
        <v>-7.6481583289112622</v>
      </c>
      <c r="AB173" s="240">
        <f t="shared" si="139"/>
        <v>5.6634343434343464</v>
      </c>
      <c r="AC173" s="239">
        <f t="shared" si="140"/>
        <v>0.91111111111111109</v>
      </c>
      <c r="AD173" s="218"/>
      <c r="AE173" s="221"/>
      <c r="AG173" s="28"/>
      <c r="AH173" s="26"/>
      <c r="AI173" s="222"/>
      <c r="AJ173" s="27"/>
      <c r="AN173" s="27"/>
    </row>
    <row r="174" spans="1:70">
      <c r="A174" s="218"/>
      <c r="B174" s="242">
        <f>+'Ark1'!C1146</f>
        <v>2024</v>
      </c>
      <c r="C174" s="238">
        <f>+'Ark1'!L1146</f>
        <v>11</v>
      </c>
      <c r="D174" s="249" t="s">
        <v>37</v>
      </c>
      <c r="E174" s="238">
        <f>+'Ark1'!D1146</f>
        <v>11</v>
      </c>
      <c r="F174" s="238" t="str">
        <f t="shared" si="138"/>
        <v>Nov</v>
      </c>
      <c r="G174" s="238">
        <f>+'Ark1'!Q1146</f>
        <v>15</v>
      </c>
      <c r="H174" s="238">
        <f>+'Ark1'!R1146</f>
        <v>16</v>
      </c>
      <c r="I174" s="239">
        <f>+IF(H174=0,"",'Ark1'!AG1146)</f>
        <v>5.1779935275080913</v>
      </c>
      <c r="J174" s="239">
        <f>+IF(H174=0,"",'Ark1'!AH1146)</f>
        <v>7.8586005600291076</v>
      </c>
      <c r="K174" s="218"/>
      <c r="L174" s="439">
        <f>+IF(I174=0,"",'Ark1'!AI1146)</f>
        <v>16</v>
      </c>
      <c r="M174" s="450"/>
      <c r="N174" s="270">
        <f>+IF(L174=0,"",'Ark1'!AJ1146)</f>
        <v>122.94374999999999</v>
      </c>
      <c r="O174" s="458"/>
      <c r="P174" s="270">
        <f>+IF(L174=0,"",'Ark1'!AK1146)</f>
        <v>33.335155869045941</v>
      </c>
      <c r="Q174" s="458"/>
      <c r="R174" s="240">
        <f>+IF(H174=0,"",'Ark1'!T1146)</f>
        <v>8.5</v>
      </c>
      <c r="S174" s="239">
        <f>+IF(H174=0,"",'Ark1'!U1146)</f>
        <v>62.093750000000014</v>
      </c>
      <c r="T174" s="218"/>
      <c r="U174" s="241">
        <f>+IF(H174=0,"",'Ark1'!W1146)</f>
        <v>43.75</v>
      </c>
      <c r="V174" s="241">
        <f>+IF(H174=0,"",'Ark1'!X1146)</f>
        <v>100</v>
      </c>
      <c r="W174" s="241">
        <f>+IF(H174=0,"",'Ark1'!Y1146)</f>
        <v>100</v>
      </c>
      <c r="X174" s="241">
        <f>+IF(H174=0,"",'Ark1'!Z1146)</f>
        <v>100</v>
      </c>
      <c r="Y174" s="241">
        <f>+IF(H174=0,"",'Ark1'!AA1146)</f>
        <v>5.7740225092650963</v>
      </c>
      <c r="Z174" s="240">
        <f>+IF(H174=0,"",'Ark1'!AC1146)</f>
        <v>1.1180339887498949</v>
      </c>
      <c r="AA174" s="241">
        <f>+IF(H174=0,"",'Ark1'!AE1146)</f>
        <v>17.281632230529762</v>
      </c>
      <c r="AB174" s="240">
        <f t="shared" si="139"/>
        <v>5.6448863636363651</v>
      </c>
      <c r="AC174" s="239">
        <f t="shared" si="140"/>
        <v>0.9375</v>
      </c>
      <c r="AD174" s="218"/>
      <c r="AE174" s="221"/>
      <c r="AG174" s="28"/>
      <c r="AH174" s="26"/>
      <c r="AI174" s="222"/>
      <c r="AJ174" s="27"/>
      <c r="AN174" s="27"/>
    </row>
    <row r="175" spans="1:70">
      <c r="A175" s="218"/>
      <c r="B175" s="242">
        <f>+'Ark1'!C1147</f>
        <v>2024</v>
      </c>
      <c r="C175" s="27">
        <f>+'Ark1'!L1147</f>
        <v>11</v>
      </c>
      <c r="D175" s="27" t="s">
        <v>38</v>
      </c>
      <c r="E175" s="27">
        <f>+'Ark1'!D1147</f>
        <v>12</v>
      </c>
      <c r="F175" s="27" t="str">
        <f t="shared" si="138"/>
        <v>Des</v>
      </c>
      <c r="G175" s="27">
        <f>+'Ark1'!Q1147</f>
        <v>3</v>
      </c>
      <c r="H175" s="27">
        <f>+'Ark1'!R1147</f>
        <v>3</v>
      </c>
      <c r="I175" s="28">
        <f>+IF(H175=0,"",'Ark1'!AG1147)</f>
        <v>2.8571428571428577</v>
      </c>
      <c r="J175" s="28">
        <f>+IF(H175=0,"",'Ark1'!AH1147)</f>
        <v>4.5292633453717892</v>
      </c>
      <c r="K175" s="218"/>
      <c r="L175" s="245">
        <f>+IF(I175=0,"",'Ark1'!AI1147)</f>
        <v>3</v>
      </c>
      <c r="M175" s="450"/>
      <c r="N175" s="271">
        <f>+IF(L175=0,"",'Ark1'!AJ1147)</f>
        <v>122.1</v>
      </c>
      <c r="O175" s="458"/>
      <c r="P175" s="271">
        <f>+IF(L175=0,"",'Ark1'!AK1147)</f>
        <v>33.4392410498277</v>
      </c>
      <c r="Q175" s="458"/>
      <c r="R175" s="26">
        <f>+IF(H175=0,"",'Ark1'!T1147)</f>
        <v>7</v>
      </c>
      <c r="S175" s="28">
        <f>+IF(H175=0,"",'Ark1'!U1147)</f>
        <v>61.033333333333331</v>
      </c>
      <c r="T175" s="218"/>
      <c r="U175" s="33">
        <f>+IF(H175=0,"",'Ark1'!W1147)</f>
        <v>0</v>
      </c>
      <c r="V175" s="33">
        <f>+IF(H175=0,"",'Ark1'!X1147)</f>
        <v>100</v>
      </c>
      <c r="W175" s="33">
        <f>+IF(H175=0,"",'Ark1'!Y1147)</f>
        <v>100</v>
      </c>
      <c r="X175" s="33">
        <f>+IF(H175=0,"",'Ark1'!Z1147)</f>
        <v>100</v>
      </c>
      <c r="Y175" s="33">
        <f>+IF(H175=0,"",'Ark1'!AA1147)</f>
        <v>6.3636118325646205</v>
      </c>
      <c r="Z175" s="26">
        <f>+IF(H175=0,"",'Ark1'!AC1147)</f>
        <v>0.81649658092772603</v>
      </c>
      <c r="AA175" s="33">
        <f>+IF(H175=0,"",'Ark1'!AE1147)</f>
        <v>26.944491038467682</v>
      </c>
      <c r="AB175" s="26">
        <f t="shared" si="139"/>
        <v>5.5484848484848479</v>
      </c>
      <c r="AC175" s="28">
        <f t="shared" si="140"/>
        <v>1</v>
      </c>
      <c r="AD175" s="218"/>
      <c r="AE175" s="221"/>
      <c r="AG175" s="28"/>
      <c r="AH175" s="26"/>
      <c r="AI175" s="222"/>
      <c r="AJ175" s="27"/>
      <c r="AN175" s="27"/>
    </row>
    <row r="176" spans="1:70" ht="15" customHeight="1">
      <c r="A176" s="218"/>
      <c r="B176" s="218"/>
      <c r="C176" s="218"/>
      <c r="D176" s="218"/>
      <c r="E176" s="218"/>
      <c r="F176" s="218"/>
      <c r="G176" s="218"/>
      <c r="H176" s="218"/>
      <c r="I176" s="219"/>
      <c r="J176" s="219"/>
      <c r="K176" s="218"/>
      <c r="L176" s="237"/>
      <c r="M176" s="450"/>
      <c r="N176" s="235"/>
      <c r="O176" s="458"/>
      <c r="P176" s="235"/>
      <c r="Q176" s="458"/>
      <c r="R176" s="218"/>
      <c r="S176" s="218"/>
      <c r="T176" s="218"/>
      <c r="U176" s="220"/>
      <c r="V176" s="220"/>
      <c r="W176" s="220"/>
      <c r="X176" s="220"/>
      <c r="Y176" s="220"/>
      <c r="Z176" s="218"/>
      <c r="AA176" s="220"/>
      <c r="AB176" s="468"/>
      <c r="AC176" s="220"/>
      <c r="AD176" s="220"/>
      <c r="AE176" s="221"/>
      <c r="AG176" s="28"/>
      <c r="AH176" s="26"/>
      <c r="AI176" s="222"/>
      <c r="AJ176" s="27"/>
      <c r="AN176" s="27"/>
      <c r="BF176" s="234">
        <f>1+BF173</f>
        <v>1</v>
      </c>
      <c r="BG176" s="27">
        <v>20.659867330016564</v>
      </c>
      <c r="BH176" s="27">
        <f t="shared" ref="BH176" si="141">+BG176</f>
        <v>20.659867330016564</v>
      </c>
      <c r="BI176" s="27">
        <f t="shared" ref="BI176" si="142">+BH176</f>
        <v>20.659867330016564</v>
      </c>
      <c r="BJ176" s="27">
        <f t="shared" ref="BJ176" si="143">+BI176</f>
        <v>20.659867330016564</v>
      </c>
      <c r="BK176" s="27">
        <f t="shared" ref="BK176" si="144">+BJ176</f>
        <v>20.659867330016564</v>
      </c>
      <c r="BL176" s="27">
        <f t="shared" ref="BL176" si="145">+BK176</f>
        <v>20.659867330016564</v>
      </c>
      <c r="BM176" s="27">
        <f t="shared" ref="BM176" si="146">+BL176</f>
        <v>20.659867330016564</v>
      </c>
      <c r="BN176" s="27">
        <f t="shared" ref="BN176" si="147">+BM176</f>
        <v>20.659867330016564</v>
      </c>
      <c r="BO176" s="27">
        <f t="shared" ref="BO176" si="148">+BN176</f>
        <v>20.659867330016564</v>
      </c>
      <c r="BP176" s="27">
        <f t="shared" ref="BP176" si="149">+BO176</f>
        <v>20.659867330016564</v>
      </c>
      <c r="BQ176" s="27">
        <f t="shared" ref="BQ176" si="150">+BP176</f>
        <v>20.659867330016564</v>
      </c>
      <c r="BR176" s="27">
        <f t="shared" ref="BR176" si="151">+BQ176</f>
        <v>20.659867330016564</v>
      </c>
    </row>
    <row r="177" spans="1:70" ht="15" customHeight="1">
      <c r="A177" s="218"/>
      <c r="B177" s="218" t="s">
        <v>637</v>
      </c>
      <c r="C177" s="218"/>
      <c r="D177" s="236" t="str">
        <f>+D179</f>
        <v>U+</v>
      </c>
      <c r="E177" s="218"/>
      <c r="F177" s="218"/>
      <c r="G177" s="218"/>
      <c r="H177" s="242">
        <f>SUM(H179:H190)</f>
        <v>76</v>
      </c>
      <c r="I177" s="219"/>
      <c r="J177" s="219"/>
      <c r="K177" s="218"/>
      <c r="L177" s="237"/>
      <c r="M177" s="450"/>
      <c r="N177" s="235"/>
      <c r="O177" s="458"/>
      <c r="P177" s="235"/>
      <c r="Q177" s="458"/>
      <c r="R177" s="218"/>
      <c r="S177" s="218"/>
      <c r="T177" s="218"/>
      <c r="U177" s="220"/>
      <c r="V177" s="220"/>
      <c r="W177" s="220"/>
      <c r="X177" s="220"/>
      <c r="Y177" s="220"/>
      <c r="Z177" s="218"/>
      <c r="AA177" s="220"/>
      <c r="AB177" s="468"/>
      <c r="AC177" s="220"/>
      <c r="AD177" s="220"/>
      <c r="AE177" s="221"/>
      <c r="AG177" s="28"/>
      <c r="AH177" s="26"/>
      <c r="AI177" s="222"/>
      <c r="AJ177" s="27"/>
      <c r="AN177" s="27"/>
      <c r="BF177" s="234"/>
    </row>
    <row r="178" spans="1:70" ht="15" customHeight="1">
      <c r="A178" s="218"/>
      <c r="B178" s="218"/>
      <c r="C178" s="218"/>
      <c r="D178" s="218"/>
      <c r="E178" s="218"/>
      <c r="F178" s="218"/>
      <c r="G178" s="218"/>
      <c r="H178" s="218"/>
      <c r="I178" s="219"/>
      <c r="J178" s="219"/>
      <c r="K178" s="218"/>
      <c r="L178" s="237"/>
      <c r="M178" s="450"/>
      <c r="N178" s="235"/>
      <c r="O178" s="458"/>
      <c r="P178" s="235"/>
      <c r="Q178" s="458"/>
      <c r="R178" s="218"/>
      <c r="S178" s="218"/>
      <c r="T178" s="218"/>
      <c r="U178" s="220"/>
      <c r="V178" s="220"/>
      <c r="W178" s="220"/>
      <c r="X178" s="220"/>
      <c r="Y178" s="220"/>
      <c r="Z178" s="218"/>
      <c r="AA178" s="220"/>
      <c r="AB178" s="468"/>
      <c r="AC178" s="220"/>
      <c r="AD178" s="220"/>
      <c r="AE178" s="221"/>
      <c r="AG178" s="28"/>
      <c r="AH178" s="26"/>
      <c r="AI178" s="222"/>
      <c r="AJ178" s="27"/>
      <c r="AN178" s="27"/>
      <c r="BF178" s="234"/>
    </row>
    <row r="179" spans="1:70">
      <c r="A179" s="218"/>
      <c r="B179" s="242">
        <f>+'Ark1'!C1148</f>
        <v>2024</v>
      </c>
      <c r="C179" s="27">
        <f>+'Ark1'!L1148</f>
        <v>12</v>
      </c>
      <c r="D179" s="27" t="s">
        <v>38</v>
      </c>
      <c r="E179" s="27">
        <f>+'Ark1'!D1148</f>
        <v>1</v>
      </c>
      <c r="F179" s="27" t="str">
        <f t="shared" ref="F179:F188" si="152">+F164</f>
        <v>Jan</v>
      </c>
      <c r="G179" s="27">
        <f>+'Ark1'!Q1148</f>
        <v>5</v>
      </c>
      <c r="H179" s="27">
        <f>+'Ark1'!R1148</f>
        <v>6</v>
      </c>
      <c r="I179" s="28">
        <f>+IF(H179=0,"",'Ark1'!AG1148)</f>
        <v>2.0979020979020975</v>
      </c>
      <c r="J179" s="28">
        <f>+IF(H179=0,"",'Ark1'!AH1148)</f>
        <v>3.0627508979505591</v>
      </c>
      <c r="K179" s="218"/>
      <c r="L179" s="245">
        <f>+IF(I179=0,"",'Ark1'!AI1148)</f>
        <v>5</v>
      </c>
      <c r="M179" s="450"/>
      <c r="N179" s="271">
        <f>+IF(L179=0,"",'Ark1'!AJ1148)</f>
        <v>120.92</v>
      </c>
      <c r="O179" s="458"/>
      <c r="P179" s="271">
        <f>+IF(L179=0,"",'Ark1'!AK1148)</f>
        <v>34.540123391008471</v>
      </c>
      <c r="Q179" s="458"/>
      <c r="R179" s="26">
        <f>+IF(H179=0,"",'Ark1'!T1148)</f>
        <v>8.3333333333333357</v>
      </c>
      <c r="S179" s="28">
        <f>+IF(H179=0,"",'Ark1'!U1148)</f>
        <v>60.4</v>
      </c>
      <c r="T179" s="218"/>
      <c r="U179" s="33">
        <f>+IF(H179=0,"",'Ark1'!W1148)</f>
        <v>50</v>
      </c>
      <c r="V179" s="33">
        <f>+IF(H179=0,"",'Ark1'!X1148)</f>
        <v>100</v>
      </c>
      <c r="W179" s="33">
        <f>+IF(H179=0,"",'Ark1'!Y1148)</f>
        <v>100</v>
      </c>
      <c r="X179" s="33">
        <f>+IF(H179=0,"",'Ark1'!Z1148)</f>
        <v>100</v>
      </c>
      <c r="Y179" s="33">
        <f>+IF(H179=0,"",'Ark1'!AA1148)</f>
        <v>8.0678373806119144</v>
      </c>
      <c r="Z179" s="26">
        <f>+IF(H179=0,"",'Ark1'!AC1148)</f>
        <v>0.74535599249992179</v>
      </c>
      <c r="AA179" s="33">
        <f>+IF(H179=0,"",'Ark1'!AE1148)</f>
        <v>-36.584893708852249</v>
      </c>
      <c r="AB179" s="26">
        <f t="shared" si="139"/>
        <v>5.0333333333333332</v>
      </c>
      <c r="AC179" s="28">
        <f t="shared" si="140"/>
        <v>0.83333333333333337</v>
      </c>
      <c r="AD179" s="218"/>
      <c r="AE179" s="221"/>
      <c r="AG179" s="28"/>
      <c r="AH179" s="26"/>
      <c r="AI179" s="222"/>
      <c r="AJ179" s="27"/>
      <c r="AN179" s="27"/>
    </row>
    <row r="180" spans="1:70">
      <c r="A180" s="218"/>
      <c r="B180" s="242">
        <f>+'Ark1'!C1149</f>
        <v>2024</v>
      </c>
      <c r="C180" s="27">
        <f>+'Ark1'!L1149</f>
        <v>12</v>
      </c>
      <c r="D180" s="27" t="s">
        <v>38</v>
      </c>
      <c r="E180" s="27">
        <f>+'Ark1'!D1149</f>
        <v>2</v>
      </c>
      <c r="F180" s="27" t="str">
        <f t="shared" si="152"/>
        <v>Feb</v>
      </c>
      <c r="G180" s="27">
        <f>+'Ark1'!Q1149</f>
        <v>1</v>
      </c>
      <c r="H180" s="27">
        <f>+'Ark1'!R1149</f>
        <v>1</v>
      </c>
      <c r="I180" s="28">
        <f>+IF(H180=0,"",'Ark1'!AG1149)</f>
        <v>0.31645569620253161</v>
      </c>
      <c r="J180" s="28">
        <f>+IF(H180=0,"",'Ark1'!AH1149)</f>
        <v>0.53901378748543982</v>
      </c>
      <c r="K180" s="218"/>
      <c r="L180" s="245">
        <f>+IF(I180=0,"",'Ark1'!AI1149)</f>
        <v>0</v>
      </c>
      <c r="M180" s="450"/>
      <c r="N180" s="271" t="str">
        <f>+IF(L180=0,"",'Ark1'!AJ1149)</f>
        <v/>
      </c>
      <c r="O180" s="458"/>
      <c r="P180" s="271" t="str">
        <f>+IF(L180=0,"",'Ark1'!AK1149)</f>
        <v/>
      </c>
      <c r="Q180" s="458"/>
      <c r="R180" s="26">
        <f>+IF(H180=0,"",'Ark1'!T1149)</f>
        <v>7</v>
      </c>
      <c r="S180" s="28">
        <f>+IF(H180=0,"",'Ark1'!U1149)</f>
        <v>70.8</v>
      </c>
      <c r="T180" s="218"/>
      <c r="U180" s="33">
        <f>+IF(H180=0,"",'Ark1'!W1149)</f>
        <v>0</v>
      </c>
      <c r="V180" s="33">
        <f>+IF(H180=0,"",'Ark1'!X1149)</f>
        <v>100</v>
      </c>
      <c r="W180" s="33">
        <f>+IF(H180=0,"",'Ark1'!Y1149)</f>
        <v>100</v>
      </c>
      <c r="X180" s="33">
        <f>+IF(H180=0,"",'Ark1'!Z1149)</f>
        <v>100</v>
      </c>
      <c r="Y180" s="33">
        <f>+IF(H180=0,"",'Ark1'!AA1149)</f>
        <v>0</v>
      </c>
      <c r="Z180" s="26">
        <f>+IF(H180=0,"",'Ark1'!AC1149)</f>
        <v>0</v>
      </c>
      <c r="AA180" s="33">
        <f>+IF(H180=0,"",'Ark1'!AE1149)</f>
        <v>0</v>
      </c>
      <c r="AB180" s="26">
        <f t="shared" si="139"/>
        <v>5.8999999999999995</v>
      </c>
      <c r="AC180" s="28">
        <f t="shared" si="140"/>
        <v>1</v>
      </c>
      <c r="AD180" s="218"/>
      <c r="AE180" s="221"/>
      <c r="AG180" s="28"/>
      <c r="AH180" s="26"/>
      <c r="AI180" s="222"/>
      <c r="AJ180" s="27"/>
      <c r="AN180" s="27"/>
    </row>
    <row r="181" spans="1:70">
      <c r="A181" s="218"/>
      <c r="B181" s="242">
        <f>+'Ark1'!C1150</f>
        <v>2024</v>
      </c>
      <c r="C181" s="27">
        <f>+'Ark1'!L1150</f>
        <v>12</v>
      </c>
      <c r="D181" s="27" t="s">
        <v>38</v>
      </c>
      <c r="E181" s="27">
        <f>+'Ark1'!D1150</f>
        <v>3</v>
      </c>
      <c r="F181" s="27" t="str">
        <f t="shared" si="152"/>
        <v>Mar</v>
      </c>
      <c r="G181" s="27">
        <f>+'Ark1'!Q1150</f>
        <v>42</v>
      </c>
      <c r="H181" s="27">
        <f>+'Ark1'!R1150</f>
        <v>44</v>
      </c>
      <c r="I181" s="28">
        <f>+IF(H181=0,"",'Ark1'!AG1150)</f>
        <v>2.0192748967416247</v>
      </c>
      <c r="J181" s="28">
        <f>+IF(H181=0,"",'Ark1'!AH1150)</f>
        <v>2.8224485494953551</v>
      </c>
      <c r="K181" s="218"/>
      <c r="L181" s="245">
        <f>+IF(I181=0,"",'Ark1'!AI1150)</f>
        <v>31</v>
      </c>
      <c r="M181" s="450"/>
      <c r="N181" s="271">
        <f>+IF(L181=0,"",'Ark1'!AJ1150)</f>
        <v>120.17741935483872</v>
      </c>
      <c r="O181" s="458"/>
      <c r="P181" s="271">
        <f>+IF(L181=0,"",'Ark1'!AK1150)</f>
        <v>35.51853361087872</v>
      </c>
      <c r="Q181" s="458"/>
      <c r="R181" s="26">
        <f>+IF(H181=0,"",'Ark1'!T1150)</f>
        <v>8.5454545454545432</v>
      </c>
      <c r="S181" s="28">
        <f>+IF(H181=0,"",'Ark1'!U1150)</f>
        <v>61.484090909090916</v>
      </c>
      <c r="T181" s="218"/>
      <c r="U181" s="33">
        <f>+IF(H181=0,"",'Ark1'!W1150)</f>
        <v>50</v>
      </c>
      <c r="V181" s="33">
        <f>+IF(H181=0,"",'Ark1'!X1150)</f>
        <v>100</v>
      </c>
      <c r="W181" s="33">
        <f>+IF(H181=0,"",'Ark1'!Y1150)</f>
        <v>100</v>
      </c>
      <c r="X181" s="33">
        <f>+IF(H181=0,"",'Ark1'!Z1150)</f>
        <v>100</v>
      </c>
      <c r="Y181" s="33">
        <f>+IF(H181=0,"",'Ark1'!AA1150)</f>
        <v>7.0927601750534608</v>
      </c>
      <c r="Z181" s="26">
        <f>+IF(H181=0,"",'Ark1'!AC1150)</f>
        <v>2.4629485789352872</v>
      </c>
      <c r="AA181" s="33">
        <f>+IF(H181=0,"",'Ark1'!AE1150)</f>
        <v>31.026442159366113</v>
      </c>
      <c r="AB181" s="26">
        <f t="shared" si="139"/>
        <v>5.1236742424242427</v>
      </c>
      <c r="AC181" s="28">
        <f t="shared" si="140"/>
        <v>0.95454545454545459</v>
      </c>
      <c r="AD181" s="218"/>
      <c r="AE181" s="221"/>
      <c r="AG181" s="28"/>
      <c r="AH181" s="26"/>
      <c r="AI181" s="222"/>
      <c r="AJ181" s="27"/>
      <c r="AN181" s="27"/>
    </row>
    <row r="182" spans="1:70">
      <c r="A182" s="218"/>
      <c r="B182" s="242">
        <f>+'Ark1'!C1151</f>
        <v>2024</v>
      </c>
      <c r="C182" s="27">
        <f>+'Ark1'!L1151</f>
        <v>12</v>
      </c>
      <c r="D182" s="27" t="s">
        <v>38</v>
      </c>
      <c r="E182" s="27">
        <f>+'Ark1'!D1151</f>
        <v>4</v>
      </c>
      <c r="F182" s="27" t="str">
        <f t="shared" si="152"/>
        <v>Apr</v>
      </c>
      <c r="G182" s="27">
        <f>+'Ark1'!Q1151</f>
        <v>2</v>
      </c>
      <c r="H182" s="27">
        <f>+'Ark1'!R1151</f>
        <v>2</v>
      </c>
      <c r="I182" s="28">
        <f>+IF(H182=0,"",'Ark1'!AG1151)</f>
        <v>0.48661800486618007</v>
      </c>
      <c r="J182" s="28">
        <f>+IF(H182=0,"",'Ark1'!AH1151)</f>
        <v>0.68511904021107406</v>
      </c>
      <c r="K182" s="218"/>
      <c r="L182" s="245">
        <f>+IF(I182=0,"",'Ark1'!AI1151)</f>
        <v>1</v>
      </c>
      <c r="M182" s="450"/>
      <c r="N182" s="271">
        <f>+IF(L182=0,"",'Ark1'!AJ1151)</f>
        <v>114.9</v>
      </c>
      <c r="O182" s="458"/>
      <c r="P182" s="271">
        <f>+IF(L182=0,"",'Ark1'!AK1151)</f>
        <v>36.257896375695552</v>
      </c>
      <c r="Q182" s="458"/>
      <c r="R182" s="26">
        <f>+IF(H182=0,"",'Ark1'!T1151)</f>
        <v>8</v>
      </c>
      <c r="S182" s="28">
        <f>+IF(H182=0,"",'Ark1'!U1151)</f>
        <v>55.05</v>
      </c>
      <c r="T182" s="218"/>
      <c r="U182" s="33">
        <f>+IF(H182=0,"",'Ark1'!W1151)</f>
        <v>0</v>
      </c>
      <c r="V182" s="33">
        <f>+IF(H182=0,"",'Ark1'!X1151)</f>
        <v>100</v>
      </c>
      <c r="W182" s="33">
        <f>+IF(H182=0,"",'Ark1'!Y1151)</f>
        <v>100</v>
      </c>
      <c r="X182" s="33">
        <f>+IF(H182=0,"",'Ark1'!Z1151)</f>
        <v>100</v>
      </c>
      <c r="Y182" s="33">
        <f>+IF(H182=0,"",'Ark1'!AA1151)</f>
        <v>5.0000000005093186E-2</v>
      </c>
      <c r="Z182" s="26">
        <f>+IF(H182=0,"",'Ark1'!AC1151)</f>
        <v>0</v>
      </c>
      <c r="AA182" s="33">
        <f>+IF(H182=0,"",'Ark1'!AE1151)</f>
        <v>0</v>
      </c>
      <c r="AB182" s="26">
        <f t="shared" si="139"/>
        <v>4.5874999999999995</v>
      </c>
      <c r="AC182" s="28">
        <f t="shared" si="140"/>
        <v>1</v>
      </c>
      <c r="AD182" s="218"/>
      <c r="AE182" s="221"/>
      <c r="AG182" s="28"/>
      <c r="AH182" s="26"/>
      <c r="AI182" s="222"/>
      <c r="AJ182" s="27"/>
      <c r="AN182" s="27"/>
    </row>
    <row r="183" spans="1:70">
      <c r="A183" s="218"/>
      <c r="B183" s="242">
        <f>+'Ark1'!C1152</f>
        <v>2024</v>
      </c>
      <c r="C183" s="27">
        <f>+'Ark1'!L1152</f>
        <v>12</v>
      </c>
      <c r="D183" s="27" t="s">
        <v>38</v>
      </c>
      <c r="E183" s="27">
        <f>+'Ark1'!D1152</f>
        <v>5</v>
      </c>
      <c r="F183" s="27" t="str">
        <f t="shared" si="152"/>
        <v>Mai</v>
      </c>
      <c r="G183" s="27">
        <f>+'Ark1'!Q1152</f>
        <v>2</v>
      </c>
      <c r="H183" s="27">
        <f>+'Ark1'!R1152</f>
        <v>2</v>
      </c>
      <c r="I183" s="28">
        <f>+IF(H183=0,"",'Ark1'!AG1152)</f>
        <v>1.4814814814814816</v>
      </c>
      <c r="J183" s="28">
        <f>+IF(H183=0,"",'Ark1'!AH1152)</f>
        <v>2.3308883455582716</v>
      </c>
      <c r="K183" s="218"/>
      <c r="L183" s="245">
        <f>+IF(I183=0,"",'Ark1'!AI1152)</f>
        <v>2</v>
      </c>
      <c r="M183" s="450"/>
      <c r="N183" s="271">
        <f>+IF(L183=0,"",'Ark1'!AJ1152)</f>
        <v>121.65</v>
      </c>
      <c r="O183" s="458"/>
      <c r="P183" s="271">
        <f>+IF(L183=0,"",'Ark1'!AK1152)</f>
        <v>35.743172335824781</v>
      </c>
      <c r="Q183" s="458"/>
      <c r="R183" s="26">
        <f>+IF(H183=0,"",'Ark1'!T1152)</f>
        <v>9</v>
      </c>
      <c r="S183" s="28">
        <f>+IF(H183=0,"",'Ark1'!U1152)</f>
        <v>64.349999999999994</v>
      </c>
      <c r="T183" s="218"/>
      <c r="U183" s="33">
        <f>+IF(H183=0,"",'Ark1'!W1152)</f>
        <v>50</v>
      </c>
      <c r="V183" s="33">
        <f>+IF(H183=0,"",'Ark1'!X1152)</f>
        <v>100</v>
      </c>
      <c r="W183" s="33">
        <f>+IF(H183=0,"",'Ark1'!Y1152)</f>
        <v>100</v>
      </c>
      <c r="X183" s="33">
        <f>+IF(H183=0,"",'Ark1'!Z1152)</f>
        <v>100</v>
      </c>
      <c r="Y183" s="33">
        <f>+IF(H183=0,"",'Ark1'!AA1152)</f>
        <v>2.350000000000009</v>
      </c>
      <c r="Z183" s="26">
        <f>+IF(H183=0,"",'Ark1'!AC1152)</f>
        <v>1</v>
      </c>
      <c r="AA183" s="33">
        <f>+IF(H183=0,"",'Ark1'!AE1152)</f>
        <v>100.00000000000063</v>
      </c>
      <c r="AB183" s="26">
        <f t="shared" si="139"/>
        <v>5.3624999999999998</v>
      </c>
      <c r="AC183" s="28">
        <f t="shared" si="140"/>
        <v>1</v>
      </c>
      <c r="AD183" s="218"/>
      <c r="AE183" s="221"/>
      <c r="AG183" s="28"/>
      <c r="AH183" s="26"/>
      <c r="AI183" s="222"/>
      <c r="AJ183" s="27"/>
      <c r="AN183" s="27"/>
    </row>
    <row r="184" spans="1:70">
      <c r="A184" s="218"/>
      <c r="B184" s="242">
        <f>+'Ark1'!C1153</f>
        <v>2024</v>
      </c>
      <c r="C184" s="27">
        <f>+'Ark1'!L1153</f>
        <v>12</v>
      </c>
      <c r="D184" s="27" t="s">
        <v>38</v>
      </c>
      <c r="E184" s="27">
        <f>+'Ark1'!D1153</f>
        <v>6</v>
      </c>
      <c r="F184" s="27" t="str">
        <f t="shared" si="152"/>
        <v>Jun</v>
      </c>
      <c r="G184" s="27">
        <f>+'Ark1'!Q1153</f>
        <v>2</v>
      </c>
      <c r="H184" s="27">
        <f>+'Ark1'!R1153</f>
        <v>2</v>
      </c>
      <c r="I184" s="28">
        <f>+IF(H184=0,"",'Ark1'!AG1153)</f>
        <v>2.2471910112359552</v>
      </c>
      <c r="J184" s="28">
        <f>+IF(H184=0,"",'Ark1'!AH1153)</f>
        <v>3.8747079180099968</v>
      </c>
      <c r="K184" s="218"/>
      <c r="L184" s="245">
        <f>+IF(I184=0,"",'Ark1'!AI1153)</f>
        <v>2</v>
      </c>
      <c r="M184" s="450"/>
      <c r="N184" s="271">
        <f>+IF(L184=0,"",'Ark1'!AJ1153)</f>
        <v>122.3</v>
      </c>
      <c r="O184" s="458"/>
      <c r="P184" s="271">
        <f>+IF(L184=0,"",'Ark1'!AK1153)</f>
        <v>35.939739318527245</v>
      </c>
      <c r="Q184" s="458"/>
      <c r="R184" s="26">
        <f>+IF(H184=0,"",'Ark1'!T1153)</f>
        <v>9.5</v>
      </c>
      <c r="S184" s="28">
        <f>+IF(H184=0,"",'Ark1'!U1153)</f>
        <v>65.5</v>
      </c>
      <c r="T184" s="218"/>
      <c r="U184" s="33">
        <f>+IF(H184=0,"",'Ark1'!W1153)</f>
        <v>50</v>
      </c>
      <c r="V184" s="33">
        <f>+IF(H184=0,"",'Ark1'!X1153)</f>
        <v>100</v>
      </c>
      <c r="W184" s="33">
        <f>+IF(H184=0,"",'Ark1'!Y1153)</f>
        <v>100</v>
      </c>
      <c r="X184" s="33">
        <f>+IF(H184=0,"",'Ark1'!Z1153)</f>
        <v>100</v>
      </c>
      <c r="Y184" s="33">
        <f>+IF(H184=0,"",'Ark1'!AA1153)</f>
        <v>6.2000000000000401</v>
      </c>
      <c r="Z184" s="26">
        <f>+IF(H184=0,"",'Ark1'!AC1153)</f>
        <v>3.5</v>
      </c>
      <c r="AA184" s="33">
        <f>+IF(H184=0,"",'Ark1'!AE1153)</f>
        <v>-99.999999999999019</v>
      </c>
      <c r="AB184" s="26">
        <f t="shared" si="139"/>
        <v>5.458333333333333</v>
      </c>
      <c r="AC184" s="28">
        <f t="shared" si="140"/>
        <v>1</v>
      </c>
      <c r="AD184" s="218"/>
      <c r="AE184" s="221"/>
      <c r="AG184" s="28"/>
      <c r="AH184" s="26"/>
      <c r="AI184" s="222"/>
      <c r="AJ184" s="27"/>
      <c r="AN184" s="27"/>
    </row>
    <row r="185" spans="1:70">
      <c r="A185" s="218"/>
      <c r="B185" s="242">
        <f>+'Ark1'!C1154</f>
        <v>2024</v>
      </c>
      <c r="C185" s="27">
        <f>+'Ark1'!L1154</f>
        <v>12</v>
      </c>
      <c r="D185" s="27" t="s">
        <v>38</v>
      </c>
      <c r="E185" s="27">
        <f>+'Ark1'!D1154</f>
        <v>7</v>
      </c>
      <c r="F185" s="27" t="str">
        <f t="shared" si="152"/>
        <v>Jul</v>
      </c>
      <c r="G185" s="27">
        <f>+'Ark1'!Q1154</f>
        <v>1</v>
      </c>
      <c r="H185" s="27">
        <f>+'Ark1'!R1154</f>
        <v>1</v>
      </c>
      <c r="I185" s="28">
        <f>+IF(H185=0,"",'Ark1'!AG1154)</f>
        <v>4</v>
      </c>
      <c r="J185" s="28">
        <f>+IF(H185=0,"",'Ark1'!AH1154)</f>
        <v>7.1502057613168741</v>
      </c>
      <c r="K185" s="218"/>
      <c r="L185" s="245">
        <f>+IF(I185=0,"",'Ark1'!AI1154)</f>
        <v>1</v>
      </c>
      <c r="M185" s="450"/>
      <c r="N185" s="271">
        <f>+IF(L185=0,"",'Ark1'!AJ1154)</f>
        <v>125.7</v>
      </c>
      <c r="O185" s="458"/>
      <c r="P185" s="271">
        <f>+IF(L185=0,"",'Ark1'!AK1154)</f>
        <v>34.9928223150837</v>
      </c>
      <c r="Q185" s="458"/>
      <c r="R185" s="26">
        <f>+IF(H185=0,"",'Ark1'!T1154)</f>
        <v>11</v>
      </c>
      <c r="S185" s="28">
        <f>+IF(H185=0,"",'Ark1'!U1154)</f>
        <v>69.5</v>
      </c>
      <c r="T185" s="218"/>
      <c r="U185" s="33">
        <f>+IF(H185=0,"",'Ark1'!W1154)</f>
        <v>100</v>
      </c>
      <c r="V185" s="33">
        <f>+IF(H185=0,"",'Ark1'!X1154)</f>
        <v>100</v>
      </c>
      <c r="W185" s="33">
        <f>+IF(H185=0,"",'Ark1'!Y1154)</f>
        <v>100</v>
      </c>
      <c r="X185" s="33">
        <f>+IF(H185=0,"",'Ark1'!Z1154)</f>
        <v>100</v>
      </c>
      <c r="Y185" s="33">
        <f>+IF(H185=0,"",'Ark1'!AA1154)</f>
        <v>0</v>
      </c>
      <c r="Z185" s="26">
        <f>+IF(H185=0,"",'Ark1'!AC1154)</f>
        <v>0</v>
      </c>
      <c r="AA185" s="33">
        <f>+IF(H185=0,"",'Ark1'!AE1154)</f>
        <v>0</v>
      </c>
      <c r="AB185" s="26">
        <f t="shared" si="139"/>
        <v>5.791666666666667</v>
      </c>
      <c r="AC185" s="28">
        <f t="shared" si="140"/>
        <v>1</v>
      </c>
      <c r="AD185" s="218"/>
      <c r="AE185" s="221"/>
      <c r="AG185" s="28"/>
      <c r="AH185" s="26"/>
      <c r="AI185" s="222"/>
      <c r="AJ185" s="27"/>
      <c r="AN185" s="27"/>
    </row>
    <row r="186" spans="1:70">
      <c r="A186" s="218"/>
      <c r="B186" s="242">
        <f>+'Ark1'!C1155</f>
        <v>2024</v>
      </c>
      <c r="C186" s="27">
        <f>+'Ark1'!L1155</f>
        <v>12</v>
      </c>
      <c r="D186" s="27" t="s">
        <v>38</v>
      </c>
      <c r="E186" s="27">
        <f>+'Ark1'!D1155</f>
        <v>8</v>
      </c>
      <c r="F186" s="27" t="str">
        <f t="shared" si="152"/>
        <v>Aug</v>
      </c>
      <c r="G186" s="27">
        <f>+'Ark1'!Q1155</f>
        <v>4</v>
      </c>
      <c r="H186" s="27">
        <f>+'Ark1'!R1155</f>
        <v>4</v>
      </c>
      <c r="I186" s="28">
        <f>+IF(H186=0,"",'Ark1'!AG1155)</f>
        <v>3.0303030303030303</v>
      </c>
      <c r="J186" s="28">
        <f>+IF(H186=0,"",'Ark1'!AH1155)</f>
        <v>4.5383110986938595</v>
      </c>
      <c r="K186" s="218"/>
      <c r="L186" s="245">
        <f>+IF(I186=0,"",'Ark1'!AI1155)</f>
        <v>4</v>
      </c>
      <c r="M186" s="450"/>
      <c r="N186" s="271">
        <f>+IF(L186=0,"",'Ark1'!AJ1155)</f>
        <v>122.7</v>
      </c>
      <c r="O186" s="458"/>
      <c r="P186" s="271">
        <f>+IF(L186=0,"",'Ark1'!AK1155)</f>
        <v>35.19697595229534</v>
      </c>
      <c r="Q186" s="458"/>
      <c r="R186" s="26">
        <f>+IF(H186=0,"",'Ark1'!T1155)</f>
        <v>11</v>
      </c>
      <c r="S186" s="28">
        <f>+IF(H186=0,"",'Ark1'!U1155)</f>
        <v>64.974999999999994</v>
      </c>
      <c r="T186" s="218"/>
      <c r="U186" s="33">
        <f>+IF(H186=0,"",'Ark1'!W1155)</f>
        <v>100</v>
      </c>
      <c r="V186" s="33">
        <f>+IF(H186=0,"",'Ark1'!X1155)</f>
        <v>100</v>
      </c>
      <c r="W186" s="33">
        <f>+IF(H186=0,"",'Ark1'!Y1155)</f>
        <v>100</v>
      </c>
      <c r="X186" s="33">
        <f>+IF(H186=0,"",'Ark1'!Z1155)</f>
        <v>100</v>
      </c>
      <c r="Y186" s="33">
        <f>+IF(H186=0,"",'Ark1'!AA1155)</f>
        <v>3.3424354892802355</v>
      </c>
      <c r="Z186" s="26">
        <f>+IF(H186=0,"",'Ark1'!AC1155)</f>
        <v>1.2247448713915889</v>
      </c>
      <c r="AA186" s="33">
        <f>+IF(H186=0,"",'Ark1'!AE1155)</f>
        <v>-96.491361015286884</v>
      </c>
      <c r="AB186" s="26">
        <f t="shared" si="139"/>
        <v>5.4145833333333329</v>
      </c>
      <c r="AC186" s="28">
        <f t="shared" si="140"/>
        <v>1</v>
      </c>
      <c r="AD186" s="218"/>
      <c r="AE186" s="221"/>
      <c r="AG186" s="28"/>
      <c r="AH186" s="26"/>
      <c r="AI186" s="222"/>
      <c r="AJ186" s="27"/>
      <c r="AN186" s="27"/>
    </row>
    <row r="187" spans="1:70">
      <c r="A187" s="218"/>
      <c r="B187" s="242">
        <f>+'Ark1'!C1156</f>
        <v>2024</v>
      </c>
      <c r="C187" s="27">
        <f>+'Ark1'!L1156</f>
        <v>12</v>
      </c>
      <c r="D187" s="27" t="s">
        <v>38</v>
      </c>
      <c r="E187" s="27">
        <f>+'Ark1'!D1156</f>
        <v>9</v>
      </c>
      <c r="F187" s="27" t="str">
        <f t="shared" si="152"/>
        <v>Sep</v>
      </c>
      <c r="G187" s="27">
        <f>+'Ark1'!Q1156</f>
        <v>6</v>
      </c>
      <c r="H187" s="27">
        <f>+'Ark1'!R1156</f>
        <v>7</v>
      </c>
      <c r="I187" s="28">
        <f>+IF(H187=0,"",'Ark1'!AG1156)</f>
        <v>3.0701754385964919</v>
      </c>
      <c r="J187" s="28">
        <f>+IF(H187=0,"",'Ark1'!AH1156)</f>
        <v>5.1766824217870813</v>
      </c>
      <c r="K187" s="218"/>
      <c r="L187" s="245">
        <f>+IF(I187=0,"",'Ark1'!AI1156)</f>
        <v>7</v>
      </c>
      <c r="M187" s="450"/>
      <c r="N187" s="271">
        <f>+IF(L187=0,"",'Ark1'!AJ1156)</f>
        <v>121.25714285714288</v>
      </c>
      <c r="O187" s="458"/>
      <c r="P187" s="271">
        <f>+IF(L187=0,"",'Ark1'!AK1156)</f>
        <v>36.808935685186334</v>
      </c>
      <c r="Q187" s="458"/>
      <c r="R187" s="26">
        <f>+IF(H187=0,"",'Ark1'!T1156)</f>
        <v>11.142857142857141</v>
      </c>
      <c r="S187" s="28">
        <f>+IF(H187=0,"",'Ark1'!U1156)</f>
        <v>65.714285714285751</v>
      </c>
      <c r="T187" s="218"/>
      <c r="U187" s="33">
        <f>+IF(H187=0,"",'Ark1'!W1156)</f>
        <v>100</v>
      </c>
      <c r="V187" s="33">
        <f>+IF(H187=0,"",'Ark1'!X1156)</f>
        <v>100</v>
      </c>
      <c r="W187" s="33">
        <f>+IF(H187=0,"",'Ark1'!Y1156)</f>
        <v>100</v>
      </c>
      <c r="X187" s="33">
        <f>+IF(H187=0,"",'Ark1'!Z1156)</f>
        <v>100</v>
      </c>
      <c r="Y187" s="33">
        <f>+IF(H187=0,"",'Ark1'!AA1156)</f>
        <v>7.6696858887865584</v>
      </c>
      <c r="Z187" s="26">
        <f>+IF(H187=0,"",'Ark1'!AC1156)</f>
        <v>1.2453996981544797</v>
      </c>
      <c r="AA187" s="33">
        <f>+IF(H187=0,"",'Ark1'!AE1156)</f>
        <v>-67.323391997713287</v>
      </c>
      <c r="AB187" s="26">
        <f t="shared" si="139"/>
        <v>5.4761904761904789</v>
      </c>
      <c r="AC187" s="28">
        <f t="shared" si="140"/>
        <v>0.8571428571428571</v>
      </c>
      <c r="AD187" s="218"/>
      <c r="AE187" s="221"/>
      <c r="AG187" s="28"/>
      <c r="AH187" s="26"/>
      <c r="AI187" s="222"/>
      <c r="AJ187" s="27"/>
      <c r="AN187" s="27"/>
    </row>
    <row r="188" spans="1:70">
      <c r="A188" s="218"/>
      <c r="B188" s="242">
        <f>+'Ark1'!C1157</f>
        <v>2024</v>
      </c>
      <c r="C188" s="27">
        <f>+'Ark1'!L1157</f>
        <v>12</v>
      </c>
      <c r="D188" s="27" t="s">
        <v>38</v>
      </c>
      <c r="E188" s="27">
        <f>+'Ark1'!D1157</f>
        <v>10</v>
      </c>
      <c r="F188" s="27" t="str">
        <f t="shared" si="152"/>
        <v>Okt</v>
      </c>
      <c r="G188" s="27">
        <f>+'Ark1'!Q1157</f>
        <v>6</v>
      </c>
      <c r="H188" s="27">
        <f>+'Ark1'!R1157</f>
        <v>6</v>
      </c>
      <c r="I188" s="28">
        <f>+IF(H188=0,"",'Ark1'!AG1157)</f>
        <v>1.1029411764705881</v>
      </c>
      <c r="J188" s="28">
        <f>+IF(H188=0,"",'Ark1'!AH1157)</f>
        <v>1.8139458221780715</v>
      </c>
      <c r="K188" s="218"/>
      <c r="L188" s="245">
        <f>+IF(I188=0,"",'Ark1'!AI1157)</f>
        <v>6</v>
      </c>
      <c r="M188" s="450"/>
      <c r="N188" s="271">
        <f>+IF(L188=0,"",'Ark1'!AJ1157)</f>
        <v>124.05</v>
      </c>
      <c r="O188" s="458"/>
      <c r="P188" s="271">
        <f>+IF(L188=0,"",'Ark1'!AK1157)</f>
        <v>35.517747822029143</v>
      </c>
      <c r="Q188" s="458"/>
      <c r="R188" s="26">
        <f>+IF(H188=0,"",'Ark1'!T1157)</f>
        <v>9.8333333333333357</v>
      </c>
      <c r="S188" s="28">
        <f>+IF(H188=0,"",'Ark1'!U1157)</f>
        <v>67.866666666666646</v>
      </c>
      <c r="T188" s="218"/>
      <c r="U188" s="33">
        <f>+IF(H188=0,"",'Ark1'!W1157)</f>
        <v>83.333333333333314</v>
      </c>
      <c r="V188" s="33">
        <f>+IF(H188=0,"",'Ark1'!X1157)</f>
        <v>100</v>
      </c>
      <c r="W188" s="33">
        <f>+IF(H188=0,"",'Ark1'!Y1157)</f>
        <v>100</v>
      </c>
      <c r="X188" s="33">
        <f>+IF(H188=0,"",'Ark1'!Z1157)</f>
        <v>100</v>
      </c>
      <c r="Y188" s="33">
        <f>+IF(H188=0,"",'Ark1'!AA1157)</f>
        <v>4.3323075709013432</v>
      </c>
      <c r="Z188" s="26">
        <f>+IF(H188=0,"",'Ark1'!AC1157)</f>
        <v>0.89752746785574389</v>
      </c>
      <c r="AA188" s="33">
        <f>+IF(H188=0,"",'Ark1'!AE1157)</f>
        <v>54.29302771671324</v>
      </c>
      <c r="AB188" s="26">
        <f t="shared" si="139"/>
        <v>5.6555555555555541</v>
      </c>
      <c r="AC188" s="28">
        <f t="shared" si="140"/>
        <v>1</v>
      </c>
      <c r="AD188" s="218"/>
      <c r="AE188" s="221"/>
      <c r="AG188" s="28"/>
      <c r="AH188" s="26"/>
      <c r="AI188" s="222"/>
      <c r="AJ188" s="27"/>
      <c r="AN188" s="27"/>
    </row>
    <row r="189" spans="1:70">
      <c r="A189" s="218"/>
      <c r="B189" s="242">
        <f>+'Ark1'!C1158</f>
        <v>2024</v>
      </c>
      <c r="C189" s="27">
        <f>+'Ark1'!L1158</f>
        <v>12</v>
      </c>
      <c r="D189" s="27" t="s">
        <v>38</v>
      </c>
      <c r="E189" s="27">
        <f>+'Ark1'!D1158</f>
        <v>11</v>
      </c>
      <c r="F189" s="27" t="str">
        <f t="shared" ref="F189:F190" si="153">+F174</f>
        <v>Nov</v>
      </c>
      <c r="G189" s="27">
        <f>+'Ark1'!Q1158</f>
        <v>1</v>
      </c>
      <c r="H189" s="27">
        <f>+'Ark1'!R1158</f>
        <v>1</v>
      </c>
      <c r="I189" s="28">
        <f>+IF(H189=0,"",'Ark1'!AG1158)</f>
        <v>0.3236245954692557</v>
      </c>
      <c r="J189" s="28">
        <f>+IF(H189=0,"",'Ark1'!AH1158)</f>
        <v>0.5426270744016074</v>
      </c>
      <c r="K189" s="218"/>
      <c r="L189" s="245">
        <f>+IF(I189=0,"",'Ark1'!AI1158)</f>
        <v>1</v>
      </c>
      <c r="M189" s="450"/>
      <c r="N189" s="271">
        <f>+IF(L189=0,"",'Ark1'!AJ1158)</f>
        <v>121.5</v>
      </c>
      <c r="O189" s="458"/>
      <c r="P189" s="271">
        <f>+IF(L189=0,"",'Ark1'!AK1158)</f>
        <v>38.246815593689455</v>
      </c>
      <c r="Q189" s="458"/>
      <c r="R189" s="26">
        <f>+IF(H189=0,"",'Ark1'!T1158)</f>
        <v>10</v>
      </c>
      <c r="S189" s="28">
        <f>+IF(H189=0,"",'Ark1'!U1158)</f>
        <v>68.600000000000023</v>
      </c>
      <c r="T189" s="218"/>
      <c r="U189" s="33">
        <f>+IF(H189=0,"",'Ark1'!W1158)</f>
        <v>100</v>
      </c>
      <c r="V189" s="33">
        <f>+IF(H189=0,"",'Ark1'!X1158)</f>
        <v>100</v>
      </c>
      <c r="W189" s="33">
        <f>+IF(H189=0,"",'Ark1'!Y1158)</f>
        <v>100</v>
      </c>
      <c r="X189" s="33">
        <f>+IF(H189=0,"",'Ark1'!Z1158)</f>
        <v>100</v>
      </c>
      <c r="Y189" s="33">
        <f>+IF(H189=0,"",'Ark1'!AA1158)</f>
        <v>0</v>
      </c>
      <c r="Z189" s="26">
        <f>+IF(H189=0,"",'Ark1'!AC1158)</f>
        <v>0</v>
      </c>
      <c r="AA189" s="33">
        <f>+IF(H189=0,"",'Ark1'!AE1158)</f>
        <v>0</v>
      </c>
      <c r="AB189" s="26">
        <f t="shared" ref="AB189:AB190" si="154">+IF(H189=0,"",+S189/C189)</f>
        <v>5.7166666666666686</v>
      </c>
      <c r="AC189" s="28">
        <f t="shared" ref="AC189:AC190" si="155">+IF(H189=0,"",G189/H189)</f>
        <v>1</v>
      </c>
      <c r="AD189" s="218"/>
      <c r="AE189" s="221"/>
      <c r="AG189" s="28"/>
      <c r="AH189" s="26"/>
      <c r="AI189" s="222"/>
      <c r="AJ189" s="27"/>
      <c r="AN189" s="27"/>
    </row>
    <row r="190" spans="1:70">
      <c r="A190" s="218"/>
      <c r="B190" s="242">
        <f>+'Ark1'!C1159</f>
        <v>2024</v>
      </c>
      <c r="C190" s="27">
        <f>+'Ark1'!L1159</f>
        <v>12</v>
      </c>
      <c r="D190" s="27" t="s">
        <v>38</v>
      </c>
      <c r="E190" s="27">
        <f>+'Ark1'!D1159</f>
        <v>12</v>
      </c>
      <c r="F190" s="27" t="str">
        <f t="shared" si="153"/>
        <v>Des</v>
      </c>
      <c r="G190" s="27">
        <f>+'Ark1'!Q1159</f>
        <v>0</v>
      </c>
      <c r="H190" s="27">
        <f>+'Ark1'!R1159</f>
        <v>0</v>
      </c>
      <c r="I190" s="28" t="str">
        <f>+IF(H190=0,"",'Ark1'!AG1159)</f>
        <v/>
      </c>
      <c r="J190" s="28" t="str">
        <f>+IF(H190=0,"",'Ark1'!AH1159)</f>
        <v/>
      </c>
      <c r="K190" s="218"/>
      <c r="L190" s="245">
        <f>+IF(I190=0,"",'Ark1'!AI1159)</f>
        <v>0</v>
      </c>
      <c r="M190" s="450"/>
      <c r="N190" s="271" t="str">
        <f>+IF(L190=0,"",'Ark1'!AJ1159)</f>
        <v/>
      </c>
      <c r="O190" s="458"/>
      <c r="P190" s="271" t="str">
        <f>+IF(L190=0,"",'Ark1'!AK1159)</f>
        <v/>
      </c>
      <c r="Q190" s="458"/>
      <c r="R190" s="26" t="str">
        <f>+IF(H190=0,"",'Ark1'!T1159)</f>
        <v/>
      </c>
      <c r="S190" s="28" t="str">
        <f>+IF(H190=0,"",'Ark1'!U1159)</f>
        <v/>
      </c>
      <c r="T190" s="218"/>
      <c r="U190" s="33" t="str">
        <f>+IF(H190=0,"",'Ark1'!W1159)</f>
        <v/>
      </c>
      <c r="V190" s="33" t="str">
        <f>+IF(H190=0,"",'Ark1'!X1159)</f>
        <v/>
      </c>
      <c r="W190" s="33" t="str">
        <f>+IF(H190=0,"",'Ark1'!Y1159)</f>
        <v/>
      </c>
      <c r="X190" s="33" t="str">
        <f>+IF(H190=0,"",'Ark1'!Z1159)</f>
        <v/>
      </c>
      <c r="Y190" s="33" t="str">
        <f>+IF(H190=0,"",'Ark1'!AA1159)</f>
        <v/>
      </c>
      <c r="Z190" s="26" t="str">
        <f>+IF(H190=0,"",'Ark1'!AC1159)</f>
        <v/>
      </c>
      <c r="AA190" s="33" t="str">
        <f>+IF(H190=0,"",'Ark1'!AE1159)</f>
        <v/>
      </c>
      <c r="AB190" s="26" t="str">
        <f t="shared" si="154"/>
        <v/>
      </c>
      <c r="AC190" s="28" t="str">
        <f t="shared" si="155"/>
        <v/>
      </c>
      <c r="AD190" s="218"/>
      <c r="AE190" s="221"/>
      <c r="AG190" s="28"/>
      <c r="AH190" s="26"/>
      <c r="AI190" s="222"/>
      <c r="AJ190" s="27"/>
      <c r="AN190" s="27"/>
    </row>
    <row r="191" spans="1:70" ht="15" customHeight="1">
      <c r="A191" s="218"/>
      <c r="B191" s="218"/>
      <c r="C191" s="218"/>
      <c r="D191" s="218"/>
      <c r="E191" s="218"/>
      <c r="F191" s="218"/>
      <c r="G191" s="218"/>
      <c r="H191" s="218"/>
      <c r="I191" s="219"/>
      <c r="J191" s="219"/>
      <c r="K191" s="218"/>
      <c r="L191" s="237"/>
      <c r="M191" s="450"/>
      <c r="N191" s="235"/>
      <c r="O191" s="458"/>
      <c r="P191" s="235"/>
      <c r="Q191" s="458"/>
      <c r="R191" s="218"/>
      <c r="S191" s="218"/>
      <c r="T191" s="218"/>
      <c r="U191" s="220"/>
      <c r="V191" s="220"/>
      <c r="W191" s="220"/>
      <c r="X191" s="220"/>
      <c r="Y191" s="220"/>
      <c r="Z191" s="218"/>
      <c r="AA191" s="220"/>
      <c r="AB191" s="468"/>
      <c r="AC191" s="220"/>
      <c r="AD191" s="220"/>
      <c r="AE191" s="221"/>
      <c r="AG191" s="28"/>
      <c r="AH191" s="26"/>
      <c r="AI191" s="222"/>
      <c r="AJ191" s="27"/>
      <c r="AN191" s="27"/>
      <c r="BF191" s="234">
        <f>1+BF187</f>
        <v>1</v>
      </c>
      <c r="BG191" s="27">
        <v>20.659867330016564</v>
      </c>
      <c r="BH191" s="27">
        <f t="shared" ref="BH191" si="156">+BG191</f>
        <v>20.659867330016564</v>
      </c>
      <c r="BI191" s="27">
        <f t="shared" ref="BI191" si="157">+BH191</f>
        <v>20.659867330016564</v>
      </c>
      <c r="BJ191" s="27">
        <f t="shared" ref="BJ191" si="158">+BI191</f>
        <v>20.659867330016564</v>
      </c>
      <c r="BK191" s="27">
        <f t="shared" ref="BK191" si="159">+BJ191</f>
        <v>20.659867330016564</v>
      </c>
      <c r="BL191" s="27">
        <f t="shared" ref="BL191" si="160">+BK191</f>
        <v>20.659867330016564</v>
      </c>
      <c r="BM191" s="27">
        <f t="shared" ref="BM191" si="161">+BL191</f>
        <v>20.659867330016564</v>
      </c>
      <c r="BN191" s="27">
        <f t="shared" ref="BN191" si="162">+BM191</f>
        <v>20.659867330016564</v>
      </c>
      <c r="BO191" s="27">
        <f t="shared" ref="BO191" si="163">+BN191</f>
        <v>20.659867330016564</v>
      </c>
      <c r="BP191" s="27">
        <f t="shared" ref="BP191" si="164">+BO191</f>
        <v>20.659867330016564</v>
      </c>
      <c r="BQ191" s="27">
        <f t="shared" ref="BQ191" si="165">+BP191</f>
        <v>20.659867330016564</v>
      </c>
      <c r="BR191" s="27">
        <f t="shared" ref="BR191" si="166">+BQ191</f>
        <v>20.659867330016564</v>
      </c>
    </row>
    <row r="192" spans="1:70" ht="15" customHeight="1">
      <c r="A192" s="218"/>
      <c r="B192" s="218" t="s">
        <v>637</v>
      </c>
      <c r="C192" s="218"/>
      <c r="D192" s="236" t="str">
        <f>+D194</f>
        <v>E-</v>
      </c>
      <c r="E192" s="218"/>
      <c r="F192" s="218"/>
      <c r="G192" s="218"/>
      <c r="H192" s="242">
        <f>SUM(H194:H205)</f>
        <v>17</v>
      </c>
      <c r="I192" s="219"/>
      <c r="J192" s="219"/>
      <c r="K192" s="218"/>
      <c r="L192" s="237"/>
      <c r="M192" s="450"/>
      <c r="N192" s="235"/>
      <c r="O192" s="458"/>
      <c r="P192" s="235"/>
      <c r="Q192" s="458"/>
      <c r="R192" s="218"/>
      <c r="S192" s="218"/>
      <c r="T192" s="218"/>
      <c r="U192" s="220"/>
      <c r="V192" s="220"/>
      <c r="W192" s="220"/>
      <c r="X192" s="220"/>
      <c r="Y192" s="220"/>
      <c r="Z192" s="218"/>
      <c r="AA192" s="220"/>
      <c r="AB192" s="468"/>
      <c r="AC192" s="220"/>
      <c r="AD192" s="220"/>
      <c r="AE192" s="221"/>
      <c r="AG192" s="28"/>
      <c r="AH192" s="26"/>
      <c r="AI192" s="222"/>
      <c r="AJ192" s="27"/>
      <c r="AN192" s="27"/>
      <c r="BF192" s="234"/>
    </row>
    <row r="193" spans="1:70" ht="15" customHeight="1">
      <c r="A193" s="218"/>
      <c r="B193" s="218"/>
      <c r="C193" s="218"/>
      <c r="D193" s="218"/>
      <c r="E193" s="218"/>
      <c r="F193" s="218"/>
      <c r="G193" s="218"/>
      <c r="H193" s="218"/>
      <c r="I193" s="219"/>
      <c r="J193" s="219"/>
      <c r="K193" s="218"/>
      <c r="L193" s="237"/>
      <c r="M193" s="450"/>
      <c r="N193" s="235"/>
      <c r="O193" s="458"/>
      <c r="P193" s="235"/>
      <c r="Q193" s="458"/>
      <c r="R193" s="218"/>
      <c r="S193" s="218"/>
      <c r="T193" s="218"/>
      <c r="U193" s="220"/>
      <c r="V193" s="220"/>
      <c r="W193" s="220"/>
      <c r="X193" s="220"/>
      <c r="Y193" s="220"/>
      <c r="Z193" s="218"/>
      <c r="AA193" s="220"/>
      <c r="AB193" s="468"/>
      <c r="AC193" s="220"/>
      <c r="AD193" s="220"/>
      <c r="AE193" s="221"/>
      <c r="AG193" s="28"/>
      <c r="AH193" s="26"/>
      <c r="AI193" s="222"/>
      <c r="AJ193" s="27"/>
      <c r="AN193" s="27"/>
      <c r="BF193" s="234"/>
    </row>
    <row r="194" spans="1:70">
      <c r="A194" s="218"/>
      <c r="B194" s="242">
        <f>+'Ark1'!C1160</f>
        <v>2024</v>
      </c>
      <c r="C194" s="238">
        <f>+'Ark1'!L1160</f>
        <v>13</v>
      </c>
      <c r="D194" s="238" t="s">
        <v>39</v>
      </c>
      <c r="E194" s="238">
        <f>+'Ark1'!D1160</f>
        <v>1</v>
      </c>
      <c r="F194" s="238" t="str">
        <f>+F179</f>
        <v>Jan</v>
      </c>
      <c r="G194" s="238">
        <f>+'Ark1'!Q1160</f>
        <v>0</v>
      </c>
      <c r="H194" s="238">
        <f>+'Ark1'!R1160</f>
        <v>0</v>
      </c>
      <c r="I194" s="239" t="str">
        <f>+IF(H194=0,"",'Ark1'!AG1160)</f>
        <v/>
      </c>
      <c r="J194" s="239" t="str">
        <f>+IF(H194=0,"",'Ark1'!AH1160)</f>
        <v/>
      </c>
      <c r="K194" s="218"/>
      <c r="L194" s="439">
        <f>+IF(I194=0,"",'Ark1'!AI1160)</f>
        <v>0</v>
      </c>
      <c r="M194" s="450"/>
      <c r="N194" s="270" t="str">
        <f>+IF(L194=0,"",'Ark1'!AJ1160)</f>
        <v/>
      </c>
      <c r="O194" s="458"/>
      <c r="P194" s="270" t="str">
        <f>+IF(L194=0,"",'Ark1'!AK1160)</f>
        <v/>
      </c>
      <c r="Q194" s="458"/>
      <c r="R194" s="240" t="str">
        <f>+IF(H194=0,"",'Ark1'!T1160)</f>
        <v/>
      </c>
      <c r="S194" s="239" t="str">
        <f>+IF(H194=0,"",'Ark1'!U1160)</f>
        <v/>
      </c>
      <c r="T194" s="218"/>
      <c r="U194" s="241" t="str">
        <f>+IF(H194=0,"",'Ark1'!W1160)</f>
        <v/>
      </c>
      <c r="V194" s="241" t="str">
        <f>+IF(H194=0,"",'Ark1'!X1160)</f>
        <v/>
      </c>
      <c r="W194" s="241" t="str">
        <f>+IF(H194=0,"",'Ark1'!Y1160)</f>
        <v/>
      </c>
      <c r="X194" s="241" t="str">
        <f>+IF(H194=0,"",'Ark1'!Z1160)</f>
        <v/>
      </c>
      <c r="Y194" s="241" t="str">
        <f>+IF(H194=0,"",'Ark1'!AA1160)</f>
        <v/>
      </c>
      <c r="Z194" s="240" t="str">
        <f>+IF(H194=0,"",'Ark1'!AC1160)</f>
        <v/>
      </c>
      <c r="AA194" s="241" t="str">
        <f>+IF(H194=0,"",'Ark1'!AE1160)</f>
        <v/>
      </c>
      <c r="AB194" s="240" t="str">
        <f t="shared" si="139"/>
        <v/>
      </c>
      <c r="AC194" s="239" t="str">
        <f t="shared" si="140"/>
        <v/>
      </c>
      <c r="AD194" s="218"/>
      <c r="AE194" s="26"/>
      <c r="AG194" s="28"/>
      <c r="AH194" s="26"/>
      <c r="AI194" s="27"/>
      <c r="AJ194" s="27"/>
      <c r="AN194" s="27"/>
    </row>
    <row r="195" spans="1:70">
      <c r="A195" s="218"/>
      <c r="B195" s="242">
        <f>+'Ark1'!C1161</f>
        <v>2024</v>
      </c>
      <c r="C195" s="238">
        <f>+'Ark1'!L1161</f>
        <v>13</v>
      </c>
      <c r="D195" s="238" t="s">
        <v>39</v>
      </c>
      <c r="E195" s="238">
        <f>+'Ark1'!D1161</f>
        <v>2</v>
      </c>
      <c r="F195" s="238" t="str">
        <f t="shared" ref="F195:F205" si="167">+F180</f>
        <v>Feb</v>
      </c>
      <c r="G195" s="238">
        <f>+'Ark1'!Q1161</f>
        <v>2</v>
      </c>
      <c r="H195" s="238">
        <f>+'Ark1'!R1161</f>
        <v>2</v>
      </c>
      <c r="I195" s="239">
        <f>+IF(H195=0,"",'Ark1'!AG1161)</f>
        <v>0.63291139240506322</v>
      </c>
      <c r="J195" s="239">
        <f>+IF(H195=0,"",'Ark1'!AH1161)</f>
        <v>0.97601084118126269</v>
      </c>
      <c r="K195" s="218"/>
      <c r="L195" s="439">
        <f>+IF(I195=0,"",'Ark1'!AI1161)</f>
        <v>2</v>
      </c>
      <c r="M195" s="450"/>
      <c r="N195" s="270">
        <f>+IF(L195=0,"",'Ark1'!AJ1161)</f>
        <v>118.45</v>
      </c>
      <c r="O195" s="458"/>
      <c r="P195" s="270">
        <f>+IF(L195=0,"",'Ark1'!AK1161)</f>
        <v>38.3443732532198</v>
      </c>
      <c r="Q195" s="458"/>
      <c r="R195" s="240">
        <f>+IF(H195=0,"",'Ark1'!T1161)</f>
        <v>8</v>
      </c>
      <c r="S195" s="239">
        <f>+IF(H195=0,"",'Ark1'!U1161)</f>
        <v>64.100000000000023</v>
      </c>
      <c r="T195" s="218"/>
      <c r="U195" s="241">
        <f>+IF(H195=0,"",'Ark1'!W1161)</f>
        <v>0</v>
      </c>
      <c r="V195" s="241">
        <f>+IF(H195=0,"",'Ark1'!X1161)</f>
        <v>100</v>
      </c>
      <c r="W195" s="241">
        <f>+IF(H195=0,"",'Ark1'!Y1161)</f>
        <v>100</v>
      </c>
      <c r="X195" s="241">
        <f>+IF(H195=0,"",'Ark1'!Z1161)</f>
        <v>100</v>
      </c>
      <c r="Y195" s="241">
        <f>+IF(H195=0,"",'Ark1'!AA1161)</f>
        <v>8</v>
      </c>
      <c r="Z195" s="240">
        <f>+IF(H195=0,"",'Ark1'!AC1161)</f>
        <v>0</v>
      </c>
      <c r="AA195" s="241">
        <f>+IF(H195=0,"",'Ark1'!AE1161)</f>
        <v>0</v>
      </c>
      <c r="AB195" s="240">
        <f t="shared" si="139"/>
        <v>4.9307692307692328</v>
      </c>
      <c r="AC195" s="239">
        <f t="shared" si="140"/>
        <v>1</v>
      </c>
      <c r="AD195" s="218"/>
      <c r="AE195" s="26"/>
      <c r="AG195" s="28"/>
      <c r="AH195" s="26"/>
      <c r="AI195" s="27"/>
      <c r="AJ195" s="27"/>
      <c r="AN195" s="27"/>
    </row>
    <row r="196" spans="1:70">
      <c r="A196" s="218"/>
      <c r="B196" s="242">
        <f>+'Ark1'!C1162</f>
        <v>2024</v>
      </c>
      <c r="C196" s="238">
        <f>+'Ark1'!L1162</f>
        <v>13</v>
      </c>
      <c r="D196" s="238" t="s">
        <v>39</v>
      </c>
      <c r="E196" s="238">
        <f>+'Ark1'!D1162</f>
        <v>3</v>
      </c>
      <c r="F196" s="238" t="str">
        <f t="shared" si="167"/>
        <v>Mar</v>
      </c>
      <c r="G196" s="238">
        <f>+'Ark1'!Q1162</f>
        <v>8</v>
      </c>
      <c r="H196" s="238">
        <f>+'Ark1'!R1162</f>
        <v>8</v>
      </c>
      <c r="I196" s="239">
        <f>+IF(H196=0,"",'Ark1'!AG1162)</f>
        <v>0.36714089031665903</v>
      </c>
      <c r="J196" s="239">
        <f>+IF(H196=0,"",'Ark1'!AH1162)</f>
        <v>0.55274211419163821</v>
      </c>
      <c r="K196" s="218"/>
      <c r="L196" s="439">
        <f>+IF(I196=0,"",'Ark1'!AI1162)</f>
        <v>7</v>
      </c>
      <c r="M196" s="450"/>
      <c r="N196" s="270">
        <f>+IF(L196=0,"",'Ark1'!AJ1162)</f>
        <v>121.5</v>
      </c>
      <c r="O196" s="458"/>
      <c r="P196" s="270">
        <f>+IF(L196=0,"",'Ark1'!AK1162)</f>
        <v>36.834052962590889</v>
      </c>
      <c r="Q196" s="458"/>
      <c r="R196" s="240">
        <f>+IF(H196=0,"",'Ark1'!T1162)</f>
        <v>9.625</v>
      </c>
      <c r="S196" s="239">
        <f>+IF(H196=0,"",'Ark1'!U1162)</f>
        <v>66.224999999999994</v>
      </c>
      <c r="T196" s="218"/>
      <c r="U196" s="241">
        <f>+IF(H196=0,"",'Ark1'!W1162)</f>
        <v>62.5</v>
      </c>
      <c r="V196" s="241">
        <f>+IF(H196=0,"",'Ark1'!X1162)</f>
        <v>100</v>
      </c>
      <c r="W196" s="241">
        <f>+IF(H196=0,"",'Ark1'!Y1162)</f>
        <v>100</v>
      </c>
      <c r="X196" s="241">
        <f>+IF(H196=0,"",'Ark1'!Z1162)</f>
        <v>100</v>
      </c>
      <c r="Y196" s="241">
        <f>+IF(H196=0,"",'Ark1'!AA1162)</f>
        <v>9.9654089228691376</v>
      </c>
      <c r="Z196" s="240">
        <f>+IF(H196=0,"",'Ark1'!AC1162)</f>
        <v>2.6427968139832463</v>
      </c>
      <c r="AA196" s="241">
        <f>+IF(H196=0,"",'Ark1'!AE1162)</f>
        <v>59.7434911998768</v>
      </c>
      <c r="AB196" s="240">
        <f t="shared" si="139"/>
        <v>5.0942307692307685</v>
      </c>
      <c r="AC196" s="239">
        <f t="shared" si="140"/>
        <v>1</v>
      </c>
      <c r="AD196" s="218"/>
      <c r="AE196" s="26"/>
      <c r="AG196" s="28"/>
      <c r="AH196" s="26"/>
      <c r="AI196" s="27"/>
      <c r="AJ196" s="27"/>
      <c r="AN196" s="27"/>
    </row>
    <row r="197" spans="1:70">
      <c r="A197" s="218"/>
      <c r="B197" s="242">
        <f>+'Ark1'!C1163</f>
        <v>2024</v>
      </c>
      <c r="C197" s="238">
        <f>+'Ark1'!L1163</f>
        <v>13</v>
      </c>
      <c r="D197" s="238" t="s">
        <v>39</v>
      </c>
      <c r="E197" s="238">
        <f>+'Ark1'!D1163</f>
        <v>4</v>
      </c>
      <c r="F197" s="238" t="str">
        <f t="shared" si="167"/>
        <v>Apr</v>
      </c>
      <c r="G197" s="238">
        <f>+'Ark1'!Q1163</f>
        <v>0</v>
      </c>
      <c r="H197" s="238">
        <f>+'Ark1'!R1163</f>
        <v>0</v>
      </c>
      <c r="I197" s="239" t="str">
        <f>+IF(H197=0,"",'Ark1'!AG1163)</f>
        <v/>
      </c>
      <c r="J197" s="239" t="str">
        <f>+IF(H197=0,"",'Ark1'!AH1163)</f>
        <v/>
      </c>
      <c r="K197" s="218"/>
      <c r="L197" s="439">
        <f>+IF(I197=0,"",'Ark1'!AI1163)</f>
        <v>0</v>
      </c>
      <c r="M197" s="450"/>
      <c r="N197" s="270" t="str">
        <f>+IF(L197=0,"",'Ark1'!AJ1163)</f>
        <v/>
      </c>
      <c r="O197" s="458"/>
      <c r="P197" s="270" t="str">
        <f>+IF(L197=0,"",'Ark1'!AK1163)</f>
        <v/>
      </c>
      <c r="Q197" s="458"/>
      <c r="R197" s="240" t="str">
        <f>+IF(H197=0,"",'Ark1'!T1163)</f>
        <v/>
      </c>
      <c r="S197" s="239" t="str">
        <f>+IF(H197=0,"",'Ark1'!U1163)</f>
        <v/>
      </c>
      <c r="T197" s="218"/>
      <c r="U197" s="241" t="str">
        <f>+IF(H197=0,"",'Ark1'!W1163)</f>
        <v/>
      </c>
      <c r="V197" s="241" t="str">
        <f>+IF(H197=0,"",'Ark1'!X1163)</f>
        <v/>
      </c>
      <c r="W197" s="241" t="str">
        <f>+IF(H197=0,"",'Ark1'!Y1163)</f>
        <v/>
      </c>
      <c r="X197" s="241" t="str">
        <f>+IF(H197=0,"",'Ark1'!Z1163)</f>
        <v/>
      </c>
      <c r="Y197" s="241" t="str">
        <f>+IF(H197=0,"",'Ark1'!AA1163)</f>
        <v/>
      </c>
      <c r="Z197" s="240" t="str">
        <f>+IF(H197=0,"",'Ark1'!AC1163)</f>
        <v/>
      </c>
      <c r="AA197" s="241" t="str">
        <f>+IF(H197=0,"",'Ark1'!AE1163)</f>
        <v/>
      </c>
      <c r="AB197" s="240" t="str">
        <f t="shared" si="139"/>
        <v/>
      </c>
      <c r="AC197" s="239" t="str">
        <f t="shared" si="140"/>
        <v/>
      </c>
      <c r="AD197" s="218"/>
      <c r="AE197" s="222"/>
      <c r="AG197" s="28"/>
      <c r="AH197" s="26"/>
      <c r="AI197" s="222"/>
      <c r="AJ197" s="27"/>
      <c r="AN197" s="27"/>
    </row>
    <row r="198" spans="1:70">
      <c r="A198" s="218"/>
      <c r="B198" s="242">
        <f>+'Ark1'!C1164</f>
        <v>2024</v>
      </c>
      <c r="C198" s="238">
        <f>+'Ark1'!L1164</f>
        <v>13</v>
      </c>
      <c r="D198" s="238" t="s">
        <v>39</v>
      </c>
      <c r="E198" s="238">
        <f>+'Ark1'!D1164</f>
        <v>5</v>
      </c>
      <c r="F198" s="238" t="str">
        <f t="shared" si="167"/>
        <v>Mai</v>
      </c>
      <c r="G198" s="238">
        <f>+'Ark1'!Q1164</f>
        <v>2</v>
      </c>
      <c r="H198" s="238">
        <f>+'Ark1'!R1164</f>
        <v>2</v>
      </c>
      <c r="I198" s="239">
        <f>+IF(H198=0,"",'Ark1'!AG1164)</f>
        <v>1.4814814814814816</v>
      </c>
      <c r="J198" s="239">
        <f>+IF(H198=0,"",'Ark1'!AH1164)</f>
        <v>2.3544326722810833</v>
      </c>
      <c r="K198" s="218"/>
      <c r="L198" s="439">
        <f>+IF(I198=0,"",'Ark1'!AI1164)</f>
        <v>1</v>
      </c>
      <c r="M198" s="450"/>
      <c r="N198" s="270">
        <f>+IF(L198=0,"",'Ark1'!AJ1164)</f>
        <v>123.4</v>
      </c>
      <c r="O198" s="458"/>
      <c r="P198" s="270">
        <f>+IF(L198=0,"",'Ark1'!AK1164)</f>
        <v>35.229989224561876</v>
      </c>
      <c r="Q198" s="458"/>
      <c r="R198" s="240">
        <f>+IF(H198=0,"",'Ark1'!T1164)</f>
        <v>13</v>
      </c>
      <c r="S198" s="239">
        <f>+IF(H198=0,"",'Ark1'!U1164)</f>
        <v>65</v>
      </c>
      <c r="T198" s="218"/>
      <c r="U198" s="241">
        <f>+IF(H198=0,"",'Ark1'!W1164)</f>
        <v>100</v>
      </c>
      <c r="V198" s="241">
        <f>+IF(H198=0,"",'Ark1'!X1164)</f>
        <v>100</v>
      </c>
      <c r="W198" s="241">
        <f>+IF(H198=0,"",'Ark1'!Y1164)</f>
        <v>100</v>
      </c>
      <c r="X198" s="241">
        <f>+IF(H198=0,"",'Ark1'!Z1164)</f>
        <v>100</v>
      </c>
      <c r="Y198" s="241">
        <f>+IF(H198=0,"",'Ark1'!AA1164)</f>
        <v>1.2000000000002125</v>
      </c>
      <c r="Z198" s="240">
        <f>+IF(H198=0,"",'Ark1'!AC1164)</f>
        <v>2</v>
      </c>
      <c r="AA198" s="241">
        <f>+IF(H198=0,"",'Ark1'!AE1164)</f>
        <v>99.999999999986116</v>
      </c>
      <c r="AB198" s="240">
        <f t="shared" si="139"/>
        <v>5</v>
      </c>
      <c r="AC198" s="239">
        <f t="shared" si="140"/>
        <v>1</v>
      </c>
      <c r="AD198" s="218"/>
      <c r="AE198" s="222"/>
      <c r="AG198" s="28"/>
      <c r="AH198" s="26"/>
      <c r="AI198" s="222"/>
      <c r="AJ198" s="27"/>
      <c r="AN198" s="27"/>
    </row>
    <row r="199" spans="1:70">
      <c r="A199" s="218"/>
      <c r="B199" s="242">
        <f>+'Ark1'!C1165</f>
        <v>2024</v>
      </c>
      <c r="C199" s="238">
        <f>+'Ark1'!L1165</f>
        <v>13</v>
      </c>
      <c r="D199" s="238" t="s">
        <v>39</v>
      </c>
      <c r="E199" s="238">
        <f>+'Ark1'!D1165</f>
        <v>6</v>
      </c>
      <c r="F199" s="238" t="str">
        <f t="shared" si="167"/>
        <v>Jun</v>
      </c>
      <c r="G199" s="238">
        <f>+'Ark1'!Q1165</f>
        <v>0</v>
      </c>
      <c r="H199" s="238">
        <f>+'Ark1'!R1165</f>
        <v>0</v>
      </c>
      <c r="I199" s="239" t="str">
        <f>+IF(H199=0,"",'Ark1'!AG1165)</f>
        <v/>
      </c>
      <c r="J199" s="239" t="str">
        <f>+IF(H199=0,"",'Ark1'!AH1165)</f>
        <v/>
      </c>
      <c r="K199" s="218"/>
      <c r="L199" s="439">
        <f>+IF(I199=0,"",'Ark1'!AI1165)</f>
        <v>0</v>
      </c>
      <c r="M199" s="450"/>
      <c r="N199" s="270" t="str">
        <f>+IF(L199=0,"",'Ark1'!AJ1165)</f>
        <v/>
      </c>
      <c r="O199" s="458"/>
      <c r="P199" s="270" t="str">
        <f>+IF(L199=0,"",'Ark1'!AK1165)</f>
        <v/>
      </c>
      <c r="Q199" s="458"/>
      <c r="R199" s="240" t="str">
        <f>+IF(H199=0,"",'Ark1'!T1165)</f>
        <v/>
      </c>
      <c r="S199" s="239" t="str">
        <f>+IF(H199=0,"",'Ark1'!U1165)</f>
        <v/>
      </c>
      <c r="T199" s="218"/>
      <c r="U199" s="241" t="str">
        <f>+IF(H199=0,"",'Ark1'!W1165)</f>
        <v/>
      </c>
      <c r="V199" s="241" t="str">
        <f>+IF(H199=0,"",'Ark1'!X1165)</f>
        <v/>
      </c>
      <c r="W199" s="241" t="str">
        <f>+IF(H199=0,"",'Ark1'!Y1165)</f>
        <v/>
      </c>
      <c r="X199" s="241" t="str">
        <f>+IF(H199=0,"",'Ark1'!Z1165)</f>
        <v/>
      </c>
      <c r="Y199" s="241" t="str">
        <f>+IF(H199=0,"",'Ark1'!AA1165)</f>
        <v/>
      </c>
      <c r="Z199" s="240" t="str">
        <f>+IF(H199=0,"",'Ark1'!AC1165)</f>
        <v/>
      </c>
      <c r="AA199" s="241" t="str">
        <f>+IF(H199=0,"",'Ark1'!AE1165)</f>
        <v/>
      </c>
      <c r="AB199" s="240" t="str">
        <f t="shared" si="139"/>
        <v/>
      </c>
      <c r="AC199" s="239" t="str">
        <f t="shared" si="140"/>
        <v/>
      </c>
      <c r="AD199" s="218"/>
      <c r="AE199" s="26"/>
      <c r="AG199" s="28"/>
      <c r="AH199" s="26"/>
      <c r="AI199" s="27"/>
      <c r="AJ199" s="27"/>
      <c r="AN199" s="27"/>
    </row>
    <row r="200" spans="1:70">
      <c r="A200" s="218"/>
      <c r="B200" s="242">
        <f>+'Ark1'!C1166</f>
        <v>2024</v>
      </c>
      <c r="C200" s="238">
        <f>+'Ark1'!L1166</f>
        <v>13</v>
      </c>
      <c r="D200" s="238" t="s">
        <v>39</v>
      </c>
      <c r="E200" s="238">
        <f>+'Ark1'!D1166</f>
        <v>7</v>
      </c>
      <c r="F200" s="238" t="str">
        <f t="shared" si="167"/>
        <v>Jul</v>
      </c>
      <c r="G200" s="238">
        <f>+'Ark1'!Q1166</f>
        <v>0</v>
      </c>
      <c r="H200" s="238">
        <f>+'Ark1'!R1166</f>
        <v>0</v>
      </c>
      <c r="I200" s="239" t="str">
        <f>+IF(H200=0,"",'Ark1'!AG1166)</f>
        <v/>
      </c>
      <c r="J200" s="239" t="str">
        <f>+IF(H200=0,"",'Ark1'!AH1166)</f>
        <v/>
      </c>
      <c r="K200" s="218"/>
      <c r="L200" s="439">
        <f>+IF(I200=0,"",'Ark1'!AI1166)</f>
        <v>0</v>
      </c>
      <c r="M200" s="450"/>
      <c r="N200" s="270" t="str">
        <f>+IF(L200=0,"",'Ark1'!AJ1166)</f>
        <v/>
      </c>
      <c r="O200" s="458"/>
      <c r="P200" s="270" t="str">
        <f>+IF(L200=0,"",'Ark1'!AK1166)</f>
        <v/>
      </c>
      <c r="Q200" s="458"/>
      <c r="R200" s="240" t="str">
        <f>+IF(H200=0,"",'Ark1'!T1166)</f>
        <v/>
      </c>
      <c r="S200" s="239" t="str">
        <f>+IF(H200=0,"",'Ark1'!U1166)</f>
        <v/>
      </c>
      <c r="T200" s="218"/>
      <c r="U200" s="241" t="str">
        <f>+IF(H200=0,"",'Ark1'!W1166)</f>
        <v/>
      </c>
      <c r="V200" s="241" t="str">
        <f>+IF(H200=0,"",'Ark1'!X1166)</f>
        <v/>
      </c>
      <c r="W200" s="241" t="str">
        <f>+IF(H200=0,"",'Ark1'!Y1166)</f>
        <v/>
      </c>
      <c r="X200" s="241" t="str">
        <f>+IF(H200=0,"",'Ark1'!Z1166)</f>
        <v/>
      </c>
      <c r="Y200" s="241" t="str">
        <f>+IF(H200=0,"",'Ark1'!AA1166)</f>
        <v/>
      </c>
      <c r="Z200" s="240" t="str">
        <f>+IF(H200=0,"",'Ark1'!AC1166)</f>
        <v/>
      </c>
      <c r="AA200" s="241" t="str">
        <f>+IF(H200=0,"",'Ark1'!AE1166)</f>
        <v/>
      </c>
      <c r="AB200" s="240" t="str">
        <f t="shared" si="139"/>
        <v/>
      </c>
      <c r="AC200" s="239" t="str">
        <f t="shared" si="140"/>
        <v/>
      </c>
      <c r="AD200" s="218"/>
      <c r="AE200" s="26"/>
      <c r="AG200" s="28"/>
      <c r="AH200" s="26"/>
      <c r="AI200" s="27"/>
      <c r="AJ200" s="27"/>
      <c r="AN200" s="27"/>
    </row>
    <row r="201" spans="1:70">
      <c r="A201" s="218"/>
      <c r="B201" s="242">
        <f>+'Ark1'!C1167</f>
        <v>2024</v>
      </c>
      <c r="C201" s="238">
        <f>+'Ark1'!L1167</f>
        <v>13</v>
      </c>
      <c r="D201" s="238" t="s">
        <v>39</v>
      </c>
      <c r="E201" s="238">
        <f>+'Ark1'!D1167</f>
        <v>8</v>
      </c>
      <c r="F201" s="238" t="str">
        <f t="shared" si="167"/>
        <v>Aug</v>
      </c>
      <c r="G201" s="238">
        <f>+'Ark1'!Q1167</f>
        <v>2</v>
      </c>
      <c r="H201" s="238">
        <f>+'Ark1'!R1167</f>
        <v>2</v>
      </c>
      <c r="I201" s="239">
        <f>+IF(H201=0,"",'Ark1'!AG1167)</f>
        <v>1.5151515151515151</v>
      </c>
      <c r="J201" s="239">
        <f>+IF(H201=0,"",'Ark1'!AH1167)</f>
        <v>2.2822518684081872</v>
      </c>
      <c r="K201" s="218"/>
      <c r="L201" s="439">
        <f>+IF(I201=0,"",'Ark1'!AI1167)</f>
        <v>2</v>
      </c>
      <c r="M201" s="450"/>
      <c r="N201" s="270">
        <f>+IF(L201=0,"",'Ark1'!AJ1167)</f>
        <v>120.85</v>
      </c>
      <c r="O201" s="458"/>
      <c r="P201" s="270">
        <f>+IF(L201=0,"",'Ark1'!AK1167)</f>
        <v>36.972528050566943</v>
      </c>
      <c r="Q201" s="458"/>
      <c r="R201" s="240">
        <f>+IF(H201=0,"",'Ark1'!T1167)</f>
        <v>13.5</v>
      </c>
      <c r="S201" s="239">
        <f>+IF(H201=0,"",'Ark1'!U1167)</f>
        <v>65.350000000000023</v>
      </c>
      <c r="T201" s="218"/>
      <c r="U201" s="241">
        <f>+IF(H201=0,"",'Ark1'!W1167)</f>
        <v>100</v>
      </c>
      <c r="V201" s="241">
        <f>+IF(H201=0,"",'Ark1'!X1167)</f>
        <v>100</v>
      </c>
      <c r="W201" s="241">
        <f>+IF(H201=0,"",'Ark1'!Y1167)</f>
        <v>100</v>
      </c>
      <c r="X201" s="241">
        <f>+IF(H201=0,"",'Ark1'!Z1167)</f>
        <v>100</v>
      </c>
      <c r="Y201" s="241">
        <f>+IF(H201=0,"",'Ark1'!AA1167)</f>
        <v>4.0499999999999057</v>
      </c>
      <c r="Z201" s="240">
        <f>+IF(H201=0,"",'Ark1'!AC1167)</f>
        <v>0.5</v>
      </c>
      <c r="AA201" s="241">
        <f>+IF(H201=0,"",'Ark1'!AE1167)</f>
        <v>-100.00000000000684</v>
      </c>
      <c r="AB201" s="240">
        <f t="shared" si="139"/>
        <v>5.0269230769230786</v>
      </c>
      <c r="AC201" s="239">
        <f t="shared" si="140"/>
        <v>1</v>
      </c>
      <c r="AD201" s="218"/>
      <c r="AE201" s="26"/>
      <c r="AG201" s="28"/>
      <c r="AH201" s="26"/>
      <c r="AI201" s="27"/>
      <c r="AJ201" s="27"/>
      <c r="AN201" s="27"/>
    </row>
    <row r="202" spans="1:70">
      <c r="A202" s="218"/>
      <c r="B202" s="242">
        <f>+'Ark1'!C1168</f>
        <v>2024</v>
      </c>
      <c r="C202" s="238">
        <f>+'Ark1'!L1168</f>
        <v>13</v>
      </c>
      <c r="D202" s="238" t="s">
        <v>39</v>
      </c>
      <c r="E202" s="238">
        <f>+'Ark1'!D1168</f>
        <v>9</v>
      </c>
      <c r="F202" s="238" t="str">
        <f t="shared" si="167"/>
        <v>Sep</v>
      </c>
      <c r="G202" s="238">
        <f>+'Ark1'!Q1168</f>
        <v>2</v>
      </c>
      <c r="H202" s="238">
        <f>+'Ark1'!R1168</f>
        <v>2</v>
      </c>
      <c r="I202" s="239">
        <f>+IF(H202=0,"",'Ark1'!AG1168)</f>
        <v>0.87719298245614019</v>
      </c>
      <c r="J202" s="239">
        <f>+IF(H202=0,"",'Ark1'!AH1168)</f>
        <v>1.4573486383074501</v>
      </c>
      <c r="K202" s="218"/>
      <c r="L202" s="439">
        <f>+IF(I202=0,"",'Ark1'!AI1168)</f>
        <v>2</v>
      </c>
      <c r="M202" s="450"/>
      <c r="N202" s="270">
        <f>+IF(L202=0,"",'Ark1'!AJ1168)</f>
        <v>122</v>
      </c>
      <c r="O202" s="458"/>
      <c r="P202" s="270">
        <f>+IF(L202=0,"",'Ark1'!AK1168)</f>
        <v>35.573614927416024</v>
      </c>
      <c r="Q202" s="458"/>
      <c r="R202" s="240">
        <f>+IF(H202=0,"",'Ark1'!T1168)</f>
        <v>13</v>
      </c>
      <c r="S202" s="239">
        <f>+IF(H202=0,"",'Ark1'!U1168)</f>
        <v>64.75</v>
      </c>
      <c r="T202" s="218"/>
      <c r="U202" s="241">
        <f>+IF(H202=0,"",'Ark1'!W1168)</f>
        <v>100</v>
      </c>
      <c r="V202" s="241">
        <f>+IF(H202=0,"",'Ark1'!X1168)</f>
        <v>100</v>
      </c>
      <c r="W202" s="241">
        <f>+IF(H202=0,"",'Ark1'!Y1168)</f>
        <v>100</v>
      </c>
      <c r="X202" s="241">
        <f>+IF(H202=0,"",'Ark1'!Z1168)</f>
        <v>100</v>
      </c>
      <c r="Y202" s="241">
        <f>+IF(H202=0,"",'Ark1'!AA1168)</f>
        <v>5.5499999999999776</v>
      </c>
      <c r="Z202" s="240">
        <f>+IF(H202=0,"",'Ark1'!AC1168)</f>
        <v>0</v>
      </c>
      <c r="AA202" s="241">
        <f>+IF(H202=0,"",'Ark1'!AE1168)</f>
        <v>0</v>
      </c>
      <c r="AB202" s="240">
        <f t="shared" si="139"/>
        <v>4.9807692307692308</v>
      </c>
      <c r="AC202" s="239">
        <f t="shared" si="140"/>
        <v>1</v>
      </c>
      <c r="AD202" s="218"/>
      <c r="AE202" s="26"/>
      <c r="AG202" s="28"/>
      <c r="AH202" s="26"/>
      <c r="AI202" s="27"/>
      <c r="AJ202" s="27"/>
      <c r="AN202" s="27"/>
    </row>
    <row r="203" spans="1:70">
      <c r="A203" s="218"/>
      <c r="B203" s="242">
        <f>+'Ark1'!C1169</f>
        <v>2024</v>
      </c>
      <c r="C203" s="238">
        <f>+'Ark1'!L1169</f>
        <v>13</v>
      </c>
      <c r="D203" s="238" t="s">
        <v>39</v>
      </c>
      <c r="E203" s="238">
        <f>+'Ark1'!D1169</f>
        <v>10</v>
      </c>
      <c r="F203" s="238" t="str">
        <f t="shared" si="167"/>
        <v>Okt</v>
      </c>
      <c r="G203" s="238">
        <f>+'Ark1'!Q1169</f>
        <v>1</v>
      </c>
      <c r="H203" s="238">
        <f>+'Ark1'!R1169</f>
        <v>1</v>
      </c>
      <c r="I203" s="239">
        <f>+IF(H203=0,"",'Ark1'!AG1169)</f>
        <v>0.18382352941176472</v>
      </c>
      <c r="J203" s="239">
        <f>+IF(H203=0,"",'Ark1'!AH1169)</f>
        <v>0.28287219967659022</v>
      </c>
      <c r="K203" s="218"/>
      <c r="L203" s="439">
        <f>+IF(I203=0,"",'Ark1'!AI1169)</f>
        <v>1</v>
      </c>
      <c r="M203" s="450"/>
      <c r="N203" s="270">
        <f>+IF(L203=0,"",'Ark1'!AJ1169)</f>
        <v>118.4</v>
      </c>
      <c r="O203" s="458"/>
      <c r="P203" s="270">
        <f>+IF(L203=0,"",'Ark1'!AK1169)</f>
        <v>38.257678931899406</v>
      </c>
      <c r="Q203" s="458"/>
      <c r="R203" s="240">
        <f>+IF(H203=0,"",'Ark1'!T1169)</f>
        <v>13</v>
      </c>
      <c r="S203" s="239">
        <f>+IF(H203=0,"",'Ark1'!U1169)</f>
        <v>63.5</v>
      </c>
      <c r="T203" s="218"/>
      <c r="U203" s="241">
        <f>+IF(H203=0,"",'Ark1'!W1169)</f>
        <v>100</v>
      </c>
      <c r="V203" s="241">
        <f>+IF(H203=0,"",'Ark1'!X1169)</f>
        <v>100</v>
      </c>
      <c r="W203" s="241">
        <f>+IF(H203=0,"",'Ark1'!Y1169)</f>
        <v>100</v>
      </c>
      <c r="X203" s="241">
        <f>+IF(H203=0,"",'Ark1'!Z1169)</f>
        <v>100</v>
      </c>
      <c r="Y203" s="241">
        <f>+IF(H203=0,"",'Ark1'!AA1169)</f>
        <v>0</v>
      </c>
      <c r="Z203" s="240">
        <f>+IF(H203=0,"",'Ark1'!AC1169)</f>
        <v>0</v>
      </c>
      <c r="AA203" s="241">
        <f>+IF(H203=0,"",'Ark1'!AE1169)</f>
        <v>0</v>
      </c>
      <c r="AB203" s="240">
        <f t="shared" si="139"/>
        <v>4.884615384615385</v>
      </c>
      <c r="AC203" s="239">
        <f t="shared" si="140"/>
        <v>1</v>
      </c>
      <c r="AD203" s="218"/>
      <c r="AE203" s="26"/>
      <c r="AG203" s="28"/>
      <c r="AH203" s="26"/>
      <c r="AI203" s="27"/>
      <c r="AJ203" s="27"/>
      <c r="AN203" s="27"/>
    </row>
    <row r="204" spans="1:70">
      <c r="A204" s="218"/>
      <c r="B204" s="242">
        <f>+'Ark1'!C1170</f>
        <v>2024</v>
      </c>
      <c r="C204" s="238">
        <f>+'Ark1'!L1170</f>
        <v>13</v>
      </c>
      <c r="D204" s="238" t="s">
        <v>39</v>
      </c>
      <c r="E204" s="238">
        <f>+'Ark1'!D1170</f>
        <v>11</v>
      </c>
      <c r="F204" s="238" t="str">
        <f t="shared" si="167"/>
        <v>Nov</v>
      </c>
      <c r="G204" s="238">
        <f>+'Ark1'!Q1170</f>
        <v>0</v>
      </c>
      <c r="H204" s="238">
        <f>+'Ark1'!R1170</f>
        <v>0</v>
      </c>
      <c r="I204" s="239" t="str">
        <f>+IF(H204=0,"",'Ark1'!AG1170)</f>
        <v/>
      </c>
      <c r="J204" s="239" t="str">
        <f>+IF(H204=0,"",'Ark1'!AH1170)</f>
        <v/>
      </c>
      <c r="K204" s="218"/>
      <c r="L204" s="439">
        <f>+IF(I204=0,"",'Ark1'!AI1170)</f>
        <v>0</v>
      </c>
      <c r="M204" s="450"/>
      <c r="N204" s="270" t="str">
        <f>+IF(L204=0,"",'Ark1'!AJ1170)</f>
        <v/>
      </c>
      <c r="O204" s="458"/>
      <c r="P204" s="270" t="str">
        <f>+IF(L204=0,"",'Ark1'!AK1170)</f>
        <v/>
      </c>
      <c r="Q204" s="458"/>
      <c r="R204" s="240" t="str">
        <f>+IF(H204=0,"",'Ark1'!T1170)</f>
        <v/>
      </c>
      <c r="S204" s="239" t="str">
        <f>+IF(H204=0,"",'Ark1'!U1170)</f>
        <v/>
      </c>
      <c r="T204" s="218"/>
      <c r="U204" s="241" t="str">
        <f>+IF(H204=0,"",'Ark1'!W1170)</f>
        <v/>
      </c>
      <c r="V204" s="241" t="str">
        <f>+IF(H204=0,"",'Ark1'!X1170)</f>
        <v/>
      </c>
      <c r="W204" s="241" t="str">
        <f>+IF(H204=0,"",'Ark1'!Y1170)</f>
        <v/>
      </c>
      <c r="X204" s="241" t="str">
        <f>+IF(H204=0,"",'Ark1'!Z1170)</f>
        <v/>
      </c>
      <c r="Y204" s="241" t="str">
        <f>+IF(H204=0,"",'Ark1'!AA1170)</f>
        <v/>
      </c>
      <c r="Z204" s="240" t="str">
        <f>+IF(H204=0,"",'Ark1'!AC1170)</f>
        <v/>
      </c>
      <c r="AA204" s="241" t="str">
        <f>+IF(H204=0,"",'Ark1'!AE1170)</f>
        <v/>
      </c>
      <c r="AB204" s="240" t="str">
        <f t="shared" si="139"/>
        <v/>
      </c>
      <c r="AC204" s="239" t="str">
        <f t="shared" si="140"/>
        <v/>
      </c>
      <c r="AD204" s="218"/>
      <c r="AE204" s="26"/>
      <c r="AG204" s="28"/>
      <c r="AH204" s="26"/>
      <c r="AI204" s="27"/>
      <c r="AJ204" s="27"/>
      <c r="AN204" s="27"/>
    </row>
    <row r="205" spans="1:70">
      <c r="A205" s="218"/>
      <c r="B205" s="242">
        <f>+'Ark1'!C1171</f>
        <v>2024</v>
      </c>
      <c r="C205" s="27">
        <f>+'Ark1'!L1171</f>
        <v>13</v>
      </c>
      <c r="D205" s="248" t="s">
        <v>402</v>
      </c>
      <c r="E205" s="27">
        <f>+'Ark1'!D1171</f>
        <v>12</v>
      </c>
      <c r="F205" s="238" t="str">
        <f t="shared" si="167"/>
        <v>Des</v>
      </c>
      <c r="G205" s="27">
        <f>+'Ark1'!Q1171</f>
        <v>0</v>
      </c>
      <c r="H205" s="27">
        <f>+'Ark1'!R1171</f>
        <v>0</v>
      </c>
      <c r="I205" s="28" t="str">
        <f>+IF(H205=0,"",'Ark1'!AG1171)</f>
        <v/>
      </c>
      <c r="J205" s="28" t="str">
        <f>+IF(H205=0,"",'Ark1'!AH1171)</f>
        <v/>
      </c>
      <c r="K205" s="218"/>
      <c r="L205" s="245">
        <f>+IF(I205=0,"",'Ark1'!AI1171)</f>
        <v>0</v>
      </c>
      <c r="M205" s="450"/>
      <c r="N205" s="271" t="str">
        <f>+IF(L205=0,"",'Ark1'!AJ1171)</f>
        <v/>
      </c>
      <c r="O205" s="458"/>
      <c r="P205" s="271" t="str">
        <f>+IF(L205=0,"",'Ark1'!AK1171)</f>
        <v/>
      </c>
      <c r="Q205" s="458"/>
      <c r="R205" s="26" t="str">
        <f>+IF(H205=0,"",'Ark1'!T1171)</f>
        <v/>
      </c>
      <c r="S205" s="28" t="str">
        <f>+IF(H205=0,"",'Ark1'!U1171)</f>
        <v/>
      </c>
      <c r="T205" s="218"/>
      <c r="U205" s="33" t="str">
        <f>+IF(H205=0,"",'Ark1'!W1171)</f>
        <v/>
      </c>
      <c r="V205" s="33" t="str">
        <f>+IF(H205=0,"",'Ark1'!X1171)</f>
        <v/>
      </c>
      <c r="W205" s="33" t="str">
        <f>+IF(H205=0,"",'Ark1'!Y1171)</f>
        <v/>
      </c>
      <c r="X205" s="33" t="str">
        <f>+IF(H205=0,"",'Ark1'!Z1171)</f>
        <v/>
      </c>
      <c r="Y205" s="33" t="str">
        <f>+IF(H205=0,"",'Ark1'!AA1171)</f>
        <v/>
      </c>
      <c r="Z205" s="26" t="str">
        <f>+IF(H205=0,"",'Ark1'!AC1171)</f>
        <v/>
      </c>
      <c r="AA205" s="33" t="str">
        <f>+IF(H205=0,"",'Ark1'!AE1171)</f>
        <v/>
      </c>
      <c r="AB205" s="26" t="str">
        <f t="shared" si="139"/>
        <v/>
      </c>
      <c r="AC205" s="28" t="str">
        <f t="shared" si="140"/>
        <v/>
      </c>
      <c r="AD205" s="218"/>
      <c r="AE205" s="26"/>
      <c r="AG205" s="28"/>
      <c r="AH205" s="26"/>
      <c r="AI205" s="27"/>
      <c r="AJ205" s="27"/>
      <c r="AN205" s="27"/>
    </row>
    <row r="206" spans="1:70" ht="15" customHeight="1">
      <c r="A206" s="218"/>
      <c r="B206" s="218"/>
      <c r="C206" s="218"/>
      <c r="D206" s="218"/>
      <c r="E206" s="218"/>
      <c r="F206" s="218"/>
      <c r="G206" s="218"/>
      <c r="H206" s="218"/>
      <c r="I206" s="219"/>
      <c r="J206" s="219"/>
      <c r="K206" s="218"/>
      <c r="L206" s="237"/>
      <c r="M206" s="450"/>
      <c r="N206" s="235"/>
      <c r="O206" s="458"/>
      <c r="P206" s="235"/>
      <c r="Q206" s="458"/>
      <c r="R206" s="218"/>
      <c r="S206" s="218"/>
      <c r="T206" s="218"/>
      <c r="U206" s="220"/>
      <c r="V206" s="220"/>
      <c r="W206" s="220"/>
      <c r="X206" s="220"/>
      <c r="Y206" s="220"/>
      <c r="Z206" s="218"/>
      <c r="AA206" s="220"/>
      <c r="AB206" s="468"/>
      <c r="AC206" s="220"/>
      <c r="AD206" s="220"/>
      <c r="AE206" s="221"/>
      <c r="AG206" s="28"/>
      <c r="AH206" s="26"/>
      <c r="AI206" s="222"/>
      <c r="AJ206" s="27"/>
      <c r="AN206" s="27"/>
      <c r="BF206" s="234">
        <f>1+BF202</f>
        <v>1</v>
      </c>
      <c r="BG206" s="27">
        <v>20.659867330016564</v>
      </c>
      <c r="BH206" s="27">
        <f t="shared" ref="BH206" si="168">+BG206</f>
        <v>20.659867330016564</v>
      </c>
      <c r="BI206" s="27">
        <f t="shared" ref="BI206" si="169">+BH206</f>
        <v>20.659867330016564</v>
      </c>
      <c r="BJ206" s="27">
        <f t="shared" ref="BJ206" si="170">+BI206</f>
        <v>20.659867330016564</v>
      </c>
      <c r="BK206" s="27">
        <f t="shared" ref="BK206" si="171">+BJ206</f>
        <v>20.659867330016564</v>
      </c>
      <c r="BL206" s="27">
        <f t="shared" ref="BL206" si="172">+BK206</f>
        <v>20.659867330016564</v>
      </c>
      <c r="BM206" s="27">
        <f t="shared" ref="BM206" si="173">+BL206</f>
        <v>20.659867330016564</v>
      </c>
      <c r="BN206" s="27">
        <f t="shared" ref="BN206" si="174">+BM206</f>
        <v>20.659867330016564</v>
      </c>
      <c r="BO206" s="27">
        <f t="shared" ref="BO206" si="175">+BN206</f>
        <v>20.659867330016564</v>
      </c>
      <c r="BP206" s="27">
        <f t="shared" ref="BP206" si="176">+BO206</f>
        <v>20.659867330016564</v>
      </c>
      <c r="BQ206" s="27">
        <f t="shared" ref="BQ206" si="177">+BP206</f>
        <v>20.659867330016564</v>
      </c>
      <c r="BR206" s="27">
        <f t="shared" ref="BR206" si="178">+BQ206</f>
        <v>20.659867330016564</v>
      </c>
    </row>
    <row r="207" spans="1:70" ht="15" customHeight="1">
      <c r="A207" s="218"/>
      <c r="B207" s="218" t="s">
        <v>637</v>
      </c>
      <c r="C207" s="218"/>
      <c r="D207" s="236" t="str">
        <f>+D209</f>
        <v>E</v>
      </c>
      <c r="E207" s="218"/>
      <c r="F207" s="218"/>
      <c r="G207" s="218"/>
      <c r="H207" s="242">
        <f>SUM(H209:H220)</f>
        <v>7</v>
      </c>
      <c r="I207" s="219"/>
      <c r="J207" s="219"/>
      <c r="K207" s="218"/>
      <c r="L207" s="237"/>
      <c r="M207" s="450"/>
      <c r="N207" s="235"/>
      <c r="O207" s="458"/>
      <c r="P207" s="235"/>
      <c r="Q207" s="458"/>
      <c r="R207" s="218"/>
      <c r="S207" s="218"/>
      <c r="T207" s="218"/>
      <c r="U207" s="220"/>
      <c r="V207" s="220"/>
      <c r="W207" s="220"/>
      <c r="X207" s="220"/>
      <c r="Y207" s="220"/>
      <c r="Z207" s="218"/>
      <c r="AA207" s="220"/>
      <c r="AB207" s="468"/>
      <c r="AC207" s="220"/>
      <c r="AD207" s="220"/>
      <c r="AE207" s="221"/>
      <c r="AG207" s="28"/>
      <c r="AH207" s="26"/>
      <c r="AI207" s="222"/>
      <c r="AJ207" s="27"/>
      <c r="AN207" s="27"/>
      <c r="BF207" s="234"/>
    </row>
    <row r="208" spans="1:70" ht="15" customHeight="1">
      <c r="A208" s="218"/>
      <c r="B208" s="218"/>
      <c r="C208" s="218"/>
      <c r="D208" s="218"/>
      <c r="E208" s="218"/>
      <c r="F208" s="218"/>
      <c r="G208" s="218"/>
      <c r="H208" s="218"/>
      <c r="I208" s="219"/>
      <c r="J208" s="219"/>
      <c r="K208" s="218"/>
      <c r="L208" s="237"/>
      <c r="M208" s="450"/>
      <c r="N208" s="235"/>
      <c r="O208" s="458"/>
      <c r="P208" s="235"/>
      <c r="Q208" s="458"/>
      <c r="R208" s="218"/>
      <c r="S208" s="218"/>
      <c r="T208" s="218"/>
      <c r="U208" s="220"/>
      <c r="V208" s="220"/>
      <c r="W208" s="220"/>
      <c r="X208" s="220"/>
      <c r="Y208" s="220"/>
      <c r="Z208" s="218"/>
      <c r="AA208" s="220"/>
      <c r="AB208" s="468"/>
      <c r="AC208" s="220"/>
      <c r="AD208" s="220"/>
      <c r="AE208" s="221"/>
      <c r="AG208" s="28"/>
      <c r="AH208" s="26"/>
      <c r="AI208" s="222"/>
      <c r="AJ208" s="27"/>
      <c r="AN208" s="27"/>
      <c r="BF208" s="234"/>
    </row>
    <row r="209" spans="1:70">
      <c r="A209" s="218"/>
      <c r="B209" s="242">
        <f>+'Ark1'!C1181</f>
        <v>2024</v>
      </c>
      <c r="C209" s="27">
        <f>+'Ark1'!L1172</f>
        <v>14</v>
      </c>
      <c r="D209" s="248" t="s">
        <v>402</v>
      </c>
      <c r="E209" s="27">
        <f>+'Ark1'!D1172</f>
        <v>1</v>
      </c>
      <c r="F209" s="27" t="str">
        <f t="shared" ref="F209:F220" si="179">+F194</f>
        <v>Jan</v>
      </c>
      <c r="G209" s="27">
        <f>+'Ark1'!Q1172</f>
        <v>0</v>
      </c>
      <c r="H209" s="27">
        <f>+'Ark1'!R1172</f>
        <v>0</v>
      </c>
      <c r="I209" s="28" t="str">
        <f>+IF(H209=0,"",'Ark1'!AG1172)</f>
        <v/>
      </c>
      <c r="J209" s="28" t="str">
        <f>+IF(H209=0,"",'Ark1'!AH1172)</f>
        <v/>
      </c>
      <c r="K209" s="218"/>
      <c r="L209" s="245">
        <f>+IF(I209=0,"",'Ark1'!AI1172)</f>
        <v>0</v>
      </c>
      <c r="M209" s="450"/>
      <c r="N209" s="271" t="str">
        <f>+IF(L209=0,"",'Ark1'!AJ1172)</f>
        <v/>
      </c>
      <c r="O209" s="458"/>
      <c r="P209" s="271" t="str">
        <f>+IF(L209=0,"",'Ark1'!AK1172)</f>
        <v/>
      </c>
      <c r="Q209" s="458"/>
      <c r="R209" s="26" t="str">
        <f>+IF(H209=0,"",'Ark1'!T1172)</f>
        <v/>
      </c>
      <c r="S209" s="28" t="str">
        <f>+IF(H209=0,"",'Ark1'!U1172)</f>
        <v/>
      </c>
      <c r="T209" s="218"/>
      <c r="U209" s="33" t="str">
        <f>+IF(H209=0,"",'Ark1'!W1172)</f>
        <v/>
      </c>
      <c r="V209" s="33" t="str">
        <f>+IF(H209=0,"",'Ark1'!X1172)</f>
        <v/>
      </c>
      <c r="W209" s="33" t="str">
        <f>+IF(H209=0,"",'Ark1'!Y1172)</f>
        <v/>
      </c>
      <c r="X209" s="33" t="str">
        <f>+IF(H209=0,"",'Ark1'!Z1172)</f>
        <v/>
      </c>
      <c r="Y209" s="33" t="str">
        <f>+IF(H209=0,"",'Ark1'!AA1172)</f>
        <v/>
      </c>
      <c r="Z209" s="26" t="str">
        <f>+IF(H209=0,"",'Ark1'!AC1172)</f>
        <v/>
      </c>
      <c r="AA209" s="33" t="str">
        <f>+IF(H209=0,"",'Ark1'!AE1172)</f>
        <v/>
      </c>
      <c r="AB209" s="26" t="str">
        <f t="shared" si="139"/>
        <v/>
      </c>
      <c r="AC209" s="28" t="str">
        <f t="shared" si="140"/>
        <v/>
      </c>
      <c r="AD209" s="218"/>
      <c r="AE209" s="26"/>
      <c r="AG209" s="28"/>
      <c r="AH209" s="26"/>
      <c r="AI209" s="27"/>
      <c r="AJ209" s="27"/>
      <c r="AN209" s="27"/>
    </row>
    <row r="210" spans="1:70">
      <c r="A210" s="218"/>
      <c r="B210" s="242">
        <f>+'Ark1'!C1182</f>
        <v>2024</v>
      </c>
      <c r="C210" s="27">
        <f>+'Ark1'!L1173</f>
        <v>14</v>
      </c>
      <c r="D210" s="248" t="s">
        <v>402</v>
      </c>
      <c r="E210" s="27">
        <f>+'Ark1'!D1173</f>
        <v>2</v>
      </c>
      <c r="F210" s="27" t="str">
        <f t="shared" si="179"/>
        <v>Feb</v>
      </c>
      <c r="G210" s="27">
        <f>+'Ark1'!Q1173</f>
        <v>0</v>
      </c>
      <c r="H210" s="27">
        <f>+'Ark1'!R1173</f>
        <v>0</v>
      </c>
      <c r="I210" s="28" t="str">
        <f>+IF(H210=0,"",'Ark1'!AG1173)</f>
        <v/>
      </c>
      <c r="J210" s="28" t="str">
        <f>+IF(H210=0,"",'Ark1'!AH1173)</f>
        <v/>
      </c>
      <c r="K210" s="218"/>
      <c r="L210" s="245">
        <f>+IF(I210=0,"",'Ark1'!AI1173)</f>
        <v>0</v>
      </c>
      <c r="M210" s="450"/>
      <c r="N210" s="271" t="str">
        <f>+IF(L210=0,"",'Ark1'!AJ1173)</f>
        <v/>
      </c>
      <c r="O210" s="458"/>
      <c r="P210" s="271" t="str">
        <f>+IF(L210=0,"",'Ark1'!AK1173)</f>
        <v/>
      </c>
      <c r="Q210" s="458"/>
      <c r="R210" s="26" t="str">
        <f>+IF(H210=0,"",'Ark1'!T1173)</f>
        <v/>
      </c>
      <c r="S210" s="28" t="str">
        <f>+IF(H210=0,"",'Ark1'!U1173)</f>
        <v/>
      </c>
      <c r="T210" s="218"/>
      <c r="U210" s="33" t="str">
        <f>+IF(H210=0,"",'Ark1'!W1173)</f>
        <v/>
      </c>
      <c r="V210" s="33" t="str">
        <f>+IF(H210=0,"",'Ark1'!X1173)</f>
        <v/>
      </c>
      <c r="W210" s="33" t="str">
        <f>+IF(H210=0,"",'Ark1'!Y1173)</f>
        <v/>
      </c>
      <c r="X210" s="33" t="str">
        <f>+IF(H210=0,"",'Ark1'!Z1173)</f>
        <v/>
      </c>
      <c r="Y210" s="33" t="str">
        <f>+IF(H210=0,"",'Ark1'!AA1173)</f>
        <v/>
      </c>
      <c r="Z210" s="26" t="str">
        <f>+IF(H210=0,"",'Ark1'!AC1173)</f>
        <v/>
      </c>
      <c r="AA210" s="33" t="str">
        <f>+IF(H210=0,"",'Ark1'!AE1173)</f>
        <v/>
      </c>
      <c r="AB210" s="26" t="str">
        <f t="shared" si="139"/>
        <v/>
      </c>
      <c r="AC210" s="28" t="str">
        <f t="shared" si="140"/>
        <v/>
      </c>
      <c r="AD210" s="218"/>
      <c r="AE210" s="26"/>
      <c r="AG210" s="28"/>
      <c r="AH210" s="26"/>
      <c r="AI210" s="27"/>
      <c r="AJ210" s="27"/>
      <c r="AN210" s="27"/>
    </row>
    <row r="211" spans="1:70">
      <c r="A211" s="218"/>
      <c r="B211" s="242">
        <f>+'Ark1'!C1183</f>
        <v>2024</v>
      </c>
      <c r="C211" s="27">
        <f>+'Ark1'!L1174</f>
        <v>14</v>
      </c>
      <c r="D211" s="248" t="s">
        <v>402</v>
      </c>
      <c r="E211" s="27">
        <f>+'Ark1'!D1174</f>
        <v>3</v>
      </c>
      <c r="F211" s="27" t="str">
        <f t="shared" si="179"/>
        <v>Mar</v>
      </c>
      <c r="G211" s="27">
        <f>+'Ark1'!Q1174</f>
        <v>6</v>
      </c>
      <c r="H211" s="27">
        <f>+'Ark1'!R1174</f>
        <v>6</v>
      </c>
      <c r="I211" s="28">
        <f>+IF(H211=0,"",'Ark1'!AG1174)</f>
        <v>0.2753556677374942</v>
      </c>
      <c r="J211" s="28">
        <f>+IF(H211=0,"",'Ark1'!AH1174)</f>
        <v>0.43422285376851616</v>
      </c>
      <c r="K211" s="218"/>
      <c r="L211" s="245">
        <f>+IF(I211=0,"",'Ark1'!AI1174)</f>
        <v>6</v>
      </c>
      <c r="M211" s="450"/>
      <c r="N211" s="271">
        <f>+IF(L211=0,"",'Ark1'!AJ1174)</f>
        <v>119.46666666666664</v>
      </c>
      <c r="O211" s="458"/>
      <c r="P211" s="271">
        <f>+IF(L211=0,"",'Ark1'!AK1174)</f>
        <v>40.619443685654552</v>
      </c>
      <c r="Q211" s="458"/>
      <c r="R211" s="26">
        <f>+IF(H211=0,"",'Ark1'!T1174)</f>
        <v>10.833333333333336</v>
      </c>
      <c r="S211" s="28">
        <f>+IF(H211=0,"",'Ark1'!U1174)</f>
        <v>69.366666666666688</v>
      </c>
      <c r="T211" s="218"/>
      <c r="U211" s="33">
        <f>+IF(H211=0,"",'Ark1'!W1174)</f>
        <v>83.333333333333314</v>
      </c>
      <c r="V211" s="33">
        <f>+IF(H211=0,"",'Ark1'!X1174)</f>
        <v>100</v>
      </c>
      <c r="W211" s="33">
        <f>+IF(H211=0,"",'Ark1'!Y1174)</f>
        <v>100</v>
      </c>
      <c r="X211" s="33">
        <f>+IF(H211=0,"",'Ark1'!Z1174)</f>
        <v>100</v>
      </c>
      <c r="Y211" s="33">
        <f>+IF(H211=0,"",'Ark1'!AA1174)</f>
        <v>7.5311943866088882</v>
      </c>
      <c r="Z211" s="26">
        <f>+IF(H211=0,"",'Ark1'!AC1174)</f>
        <v>3.0776975521032286</v>
      </c>
      <c r="AA211" s="33">
        <f>+IF(H211=0,"",'Ark1'!AE1174)</f>
        <v>44.269497663473715</v>
      </c>
      <c r="AB211" s="26">
        <f t="shared" si="139"/>
        <v>4.9547619047619067</v>
      </c>
      <c r="AC211" s="28">
        <f t="shared" si="140"/>
        <v>1</v>
      </c>
      <c r="AD211" s="218"/>
      <c r="AE211" s="26"/>
      <c r="AG211" s="28"/>
      <c r="AH211" s="26"/>
      <c r="AI211" s="27"/>
      <c r="AJ211" s="27"/>
      <c r="AN211" s="27"/>
    </row>
    <row r="212" spans="1:70">
      <c r="A212" s="218"/>
      <c r="B212" s="242">
        <f>+'Ark1'!C1184</f>
        <v>2024</v>
      </c>
      <c r="C212" s="27">
        <f>+'Ark1'!L1175</f>
        <v>14</v>
      </c>
      <c r="D212" s="248" t="s">
        <v>402</v>
      </c>
      <c r="E212" s="27">
        <f>+'Ark1'!D1175</f>
        <v>4</v>
      </c>
      <c r="F212" s="27" t="str">
        <f t="shared" si="179"/>
        <v>Apr</v>
      </c>
      <c r="G212" s="27">
        <f>+'Ark1'!Q1175</f>
        <v>0</v>
      </c>
      <c r="H212" s="27">
        <f>+'Ark1'!R1175</f>
        <v>0</v>
      </c>
      <c r="I212" s="28" t="str">
        <f>+IF(H212=0,"",'Ark1'!AG1175)</f>
        <v/>
      </c>
      <c r="J212" s="28" t="str">
        <f>+IF(H212=0,"",'Ark1'!AH1175)</f>
        <v/>
      </c>
      <c r="K212" s="218"/>
      <c r="L212" s="245">
        <f>+IF(I212=0,"",'Ark1'!AI1175)</f>
        <v>0</v>
      </c>
      <c r="M212" s="450"/>
      <c r="N212" s="271" t="str">
        <f>+IF(L212=0,"",'Ark1'!AJ1175)</f>
        <v/>
      </c>
      <c r="O212" s="458"/>
      <c r="P212" s="271" t="str">
        <f>+IF(L212=0,"",'Ark1'!AK1175)</f>
        <v/>
      </c>
      <c r="Q212" s="458"/>
      <c r="R212" s="26" t="str">
        <f>+IF(H212=0,"",'Ark1'!T1175)</f>
        <v/>
      </c>
      <c r="S212" s="28" t="str">
        <f>+IF(H212=0,"",'Ark1'!U1175)</f>
        <v/>
      </c>
      <c r="T212" s="218"/>
      <c r="U212" s="33" t="str">
        <f>+IF(H212=0,"",'Ark1'!W1175)</f>
        <v/>
      </c>
      <c r="V212" s="33" t="str">
        <f>+IF(H212=0,"",'Ark1'!X1175)</f>
        <v/>
      </c>
      <c r="W212" s="33" t="str">
        <f>+IF(H212=0,"",'Ark1'!Y1175)</f>
        <v/>
      </c>
      <c r="X212" s="33" t="str">
        <f>+IF(H212=0,"",'Ark1'!Z1175)</f>
        <v/>
      </c>
      <c r="Y212" s="33" t="str">
        <f>+IF(H212=0,"",'Ark1'!AA1175)</f>
        <v/>
      </c>
      <c r="Z212" s="26" t="str">
        <f>+IF(H212=0,"",'Ark1'!AC1175)</f>
        <v/>
      </c>
      <c r="AA212" s="33" t="str">
        <f>+IF(H212=0,"",'Ark1'!AE1175)</f>
        <v/>
      </c>
      <c r="AB212" s="26" t="str">
        <f t="shared" si="139"/>
        <v/>
      </c>
      <c r="AC212" s="28" t="str">
        <f t="shared" si="140"/>
        <v/>
      </c>
      <c r="AD212" s="218"/>
      <c r="AE212" s="26"/>
      <c r="AG212" s="28"/>
      <c r="AH212" s="26"/>
      <c r="AI212" s="27"/>
      <c r="AJ212" s="27"/>
      <c r="AN212" s="27"/>
    </row>
    <row r="213" spans="1:70">
      <c r="A213" s="218"/>
      <c r="B213" s="242">
        <f>+'Ark1'!C1185</f>
        <v>2024</v>
      </c>
      <c r="C213" s="27">
        <f>+'Ark1'!L1176</f>
        <v>14</v>
      </c>
      <c r="D213" s="248" t="s">
        <v>402</v>
      </c>
      <c r="E213" s="27">
        <f>+'Ark1'!D1176</f>
        <v>5</v>
      </c>
      <c r="F213" s="27" t="str">
        <f t="shared" si="179"/>
        <v>Mai</v>
      </c>
      <c r="G213" s="27">
        <f>+'Ark1'!Q1176</f>
        <v>0</v>
      </c>
      <c r="H213" s="27">
        <f>+'Ark1'!R1176</f>
        <v>0</v>
      </c>
      <c r="I213" s="28" t="str">
        <f>+IF(H213=0,"",'Ark1'!AG1176)</f>
        <v/>
      </c>
      <c r="J213" s="28" t="str">
        <f>+IF(H213=0,"",'Ark1'!AH1176)</f>
        <v/>
      </c>
      <c r="K213" s="218"/>
      <c r="L213" s="245">
        <f>+IF(I213=0,"",'Ark1'!AI1176)</f>
        <v>0</v>
      </c>
      <c r="M213" s="450"/>
      <c r="N213" s="271" t="str">
        <f>+IF(L213=0,"",'Ark1'!AJ1176)</f>
        <v/>
      </c>
      <c r="O213" s="458"/>
      <c r="P213" s="271" t="str">
        <f>+IF(L213=0,"",'Ark1'!AK1176)</f>
        <v/>
      </c>
      <c r="Q213" s="458"/>
      <c r="R213" s="26" t="str">
        <f>+IF(H213=0,"",'Ark1'!T1176)</f>
        <v/>
      </c>
      <c r="S213" s="28" t="str">
        <f>+IF(H213=0,"",'Ark1'!U1176)</f>
        <v/>
      </c>
      <c r="T213" s="218"/>
      <c r="U213" s="33" t="str">
        <f>+IF(H213=0,"",'Ark1'!W1176)</f>
        <v/>
      </c>
      <c r="V213" s="33" t="str">
        <f>+IF(H213=0,"",'Ark1'!X1176)</f>
        <v/>
      </c>
      <c r="W213" s="33" t="str">
        <f>+IF(H213=0,"",'Ark1'!Y1176)</f>
        <v/>
      </c>
      <c r="X213" s="33" t="str">
        <f>+IF(H213=0,"",'Ark1'!Z1176)</f>
        <v/>
      </c>
      <c r="Y213" s="33" t="str">
        <f>+IF(H213=0,"",'Ark1'!AA1176)</f>
        <v/>
      </c>
      <c r="Z213" s="26" t="str">
        <f>+IF(H213=0,"",'Ark1'!AC1176)</f>
        <v/>
      </c>
      <c r="AA213" s="33" t="str">
        <f>+IF(H213=0,"",'Ark1'!AE1176)</f>
        <v/>
      </c>
      <c r="AB213" s="26" t="str">
        <f t="shared" si="139"/>
        <v/>
      </c>
      <c r="AC213" s="28" t="str">
        <f t="shared" si="140"/>
        <v/>
      </c>
      <c r="AD213" s="218"/>
      <c r="AE213" s="26"/>
      <c r="AG213" s="28"/>
      <c r="AH213" s="26"/>
      <c r="AI213" s="27"/>
      <c r="AJ213" s="27"/>
      <c r="AN213" s="27"/>
    </row>
    <row r="214" spans="1:70">
      <c r="A214" s="218"/>
      <c r="B214" s="242">
        <f>+'Ark1'!C1186</f>
        <v>2024</v>
      </c>
      <c r="C214" s="27">
        <f>+'Ark1'!L1177</f>
        <v>14</v>
      </c>
      <c r="D214" s="248" t="s">
        <v>402</v>
      </c>
      <c r="E214" s="27">
        <f>+'Ark1'!D1177</f>
        <v>6</v>
      </c>
      <c r="F214" s="27" t="str">
        <f t="shared" si="179"/>
        <v>Jun</v>
      </c>
      <c r="G214" s="27">
        <f>+'Ark1'!Q1177</f>
        <v>0</v>
      </c>
      <c r="H214" s="27">
        <f>+'Ark1'!R1177</f>
        <v>0</v>
      </c>
      <c r="I214" s="28" t="str">
        <f>+IF(H214=0,"",'Ark1'!AG1177)</f>
        <v/>
      </c>
      <c r="J214" s="28" t="str">
        <f>+IF(H214=0,"",'Ark1'!AH1177)</f>
        <v/>
      </c>
      <c r="K214" s="218"/>
      <c r="L214" s="245">
        <f>+IF(I214=0,"",'Ark1'!AI1177)</f>
        <v>0</v>
      </c>
      <c r="M214" s="450"/>
      <c r="N214" s="271" t="str">
        <f>+IF(L214=0,"",'Ark1'!AJ1177)</f>
        <v/>
      </c>
      <c r="O214" s="458"/>
      <c r="P214" s="271" t="str">
        <f>+IF(L214=0,"",'Ark1'!AK1177)</f>
        <v/>
      </c>
      <c r="Q214" s="458"/>
      <c r="R214" s="26" t="str">
        <f>+IF(H214=0,"",'Ark1'!T1177)</f>
        <v/>
      </c>
      <c r="S214" s="28" t="str">
        <f>+IF(H214=0,"",'Ark1'!U1177)</f>
        <v/>
      </c>
      <c r="T214" s="218"/>
      <c r="U214" s="33" t="str">
        <f>+IF(H214=0,"",'Ark1'!W1177)</f>
        <v/>
      </c>
      <c r="V214" s="33" t="str">
        <f>+IF(H214=0,"",'Ark1'!X1177)</f>
        <v/>
      </c>
      <c r="W214" s="33" t="str">
        <f>+IF(H214=0,"",'Ark1'!Y1177)</f>
        <v/>
      </c>
      <c r="X214" s="33" t="str">
        <f>+IF(H214=0,"",'Ark1'!Z1177)</f>
        <v/>
      </c>
      <c r="Y214" s="33" t="str">
        <f>+IF(H214=0,"",'Ark1'!AA1177)</f>
        <v/>
      </c>
      <c r="Z214" s="26" t="str">
        <f>+IF(H214=0,"",'Ark1'!AC1177)</f>
        <v/>
      </c>
      <c r="AA214" s="33" t="str">
        <f>+IF(H214=0,"",'Ark1'!AE1177)</f>
        <v/>
      </c>
      <c r="AB214" s="26" t="str">
        <f t="shared" si="139"/>
        <v/>
      </c>
      <c r="AC214" s="28" t="str">
        <f t="shared" si="140"/>
        <v/>
      </c>
      <c r="AD214" s="218"/>
      <c r="AE214" s="26"/>
      <c r="AG214" s="28"/>
      <c r="AH214" s="26"/>
      <c r="AI214" s="27"/>
      <c r="AJ214" s="27"/>
      <c r="AN214" s="27"/>
    </row>
    <row r="215" spans="1:70">
      <c r="A215" s="218"/>
      <c r="B215" s="242">
        <f>+'Ark1'!C1187</f>
        <v>2024</v>
      </c>
      <c r="C215" s="27">
        <f>+'Ark1'!L1178</f>
        <v>14</v>
      </c>
      <c r="D215" s="248" t="s">
        <v>402</v>
      </c>
      <c r="E215" s="27">
        <f>+'Ark1'!D1178</f>
        <v>7</v>
      </c>
      <c r="F215" s="27" t="str">
        <f t="shared" si="179"/>
        <v>Jul</v>
      </c>
      <c r="G215" s="27">
        <f>+'Ark1'!Q1178</f>
        <v>0</v>
      </c>
      <c r="H215" s="27">
        <f>+'Ark1'!R1178</f>
        <v>0</v>
      </c>
      <c r="I215" s="28" t="str">
        <f>+IF(H215=0,"",'Ark1'!AG1178)</f>
        <v/>
      </c>
      <c r="J215" s="28" t="str">
        <f>+IF(H215=0,"",'Ark1'!AH1178)</f>
        <v/>
      </c>
      <c r="K215" s="218"/>
      <c r="L215" s="245">
        <f>+IF(I215=0,"",'Ark1'!AI1178)</f>
        <v>0</v>
      </c>
      <c r="M215" s="450"/>
      <c r="N215" s="271" t="str">
        <f>+IF(L215=0,"",'Ark1'!AJ1178)</f>
        <v/>
      </c>
      <c r="O215" s="458"/>
      <c r="P215" s="271" t="str">
        <f>+IF(L215=0,"",'Ark1'!AK1178)</f>
        <v/>
      </c>
      <c r="Q215" s="458"/>
      <c r="R215" s="26" t="str">
        <f>+IF(H215=0,"",'Ark1'!T1178)</f>
        <v/>
      </c>
      <c r="S215" s="28" t="str">
        <f>+IF(H215=0,"",'Ark1'!U1178)</f>
        <v/>
      </c>
      <c r="T215" s="218"/>
      <c r="U215" s="33" t="str">
        <f>+IF(H215=0,"",'Ark1'!W1178)</f>
        <v/>
      </c>
      <c r="V215" s="33" t="str">
        <f>+IF(H215=0,"",'Ark1'!X1178)</f>
        <v/>
      </c>
      <c r="W215" s="33" t="str">
        <f>+IF(H215=0,"",'Ark1'!Y1178)</f>
        <v/>
      </c>
      <c r="X215" s="33" t="str">
        <f>+IF(H215=0,"",'Ark1'!Z1178)</f>
        <v/>
      </c>
      <c r="Y215" s="33" t="str">
        <f>+IF(H215=0,"",'Ark1'!AA1178)</f>
        <v/>
      </c>
      <c r="Z215" s="26" t="str">
        <f>+IF(H215=0,"",'Ark1'!AC1178)</f>
        <v/>
      </c>
      <c r="AA215" s="33" t="str">
        <f>+IF(H215=0,"",'Ark1'!AE1178)</f>
        <v/>
      </c>
      <c r="AB215" s="26" t="str">
        <f t="shared" si="139"/>
        <v/>
      </c>
      <c r="AC215" s="28" t="str">
        <f t="shared" si="140"/>
        <v/>
      </c>
      <c r="AD215" s="218"/>
      <c r="AE215" s="26"/>
      <c r="AG215" s="28"/>
      <c r="AH215" s="26"/>
      <c r="AI215" s="27"/>
      <c r="AJ215" s="27"/>
      <c r="AN215" s="27"/>
    </row>
    <row r="216" spans="1:70">
      <c r="A216" s="218"/>
      <c r="B216" s="242">
        <f>+'Ark1'!C1188</f>
        <v>2024</v>
      </c>
      <c r="C216" s="27">
        <f>+'Ark1'!L1179</f>
        <v>14</v>
      </c>
      <c r="D216" s="248" t="s">
        <v>402</v>
      </c>
      <c r="E216" s="27">
        <f>+'Ark1'!D1179</f>
        <v>8</v>
      </c>
      <c r="F216" s="27" t="str">
        <f t="shared" si="179"/>
        <v>Aug</v>
      </c>
      <c r="G216" s="27">
        <f>+'Ark1'!Q1179</f>
        <v>0</v>
      </c>
      <c r="H216" s="27">
        <f>+'Ark1'!R1179</f>
        <v>0</v>
      </c>
      <c r="I216" s="28" t="str">
        <f>+IF(H216=0,"",'Ark1'!AG1179)</f>
        <v/>
      </c>
      <c r="J216" s="28" t="str">
        <f>+IF(H216=0,"",'Ark1'!AH1179)</f>
        <v/>
      </c>
      <c r="K216" s="218"/>
      <c r="L216" s="245">
        <f>+IF(I216=0,"",'Ark1'!AI1179)</f>
        <v>0</v>
      </c>
      <c r="M216" s="450"/>
      <c r="N216" s="271" t="str">
        <f>+IF(L216=0,"",'Ark1'!AJ1179)</f>
        <v/>
      </c>
      <c r="O216" s="458"/>
      <c r="P216" s="271" t="str">
        <f>+IF(L216=0,"",'Ark1'!AK1179)</f>
        <v/>
      </c>
      <c r="Q216" s="458"/>
      <c r="R216" s="26" t="str">
        <f>+IF(H216=0,"",'Ark1'!T1179)</f>
        <v/>
      </c>
      <c r="S216" s="28" t="str">
        <f>+IF(H216=0,"",'Ark1'!U1179)</f>
        <v/>
      </c>
      <c r="T216" s="218"/>
      <c r="U216" s="33" t="str">
        <f>+IF(H216=0,"",'Ark1'!W1179)</f>
        <v/>
      </c>
      <c r="V216" s="33" t="str">
        <f>+IF(H216=0,"",'Ark1'!X1179)</f>
        <v/>
      </c>
      <c r="W216" s="33" t="str">
        <f>+IF(H216=0,"",'Ark1'!Y1179)</f>
        <v/>
      </c>
      <c r="X216" s="33" t="str">
        <f>+IF(H216=0,"",'Ark1'!Z1179)</f>
        <v/>
      </c>
      <c r="Y216" s="33" t="str">
        <f>+IF(H216=0,"",'Ark1'!AA1179)</f>
        <v/>
      </c>
      <c r="Z216" s="26" t="str">
        <f>+IF(H216=0,"",'Ark1'!AC1179)</f>
        <v/>
      </c>
      <c r="AA216" s="33" t="str">
        <f>+IF(H216=0,"",'Ark1'!AE1179)</f>
        <v/>
      </c>
      <c r="AB216" s="26" t="str">
        <f t="shared" si="139"/>
        <v/>
      </c>
      <c r="AC216" s="28" t="str">
        <f t="shared" si="140"/>
        <v/>
      </c>
      <c r="AD216" s="218"/>
      <c r="AE216" s="26"/>
      <c r="AG216" s="28"/>
      <c r="AH216" s="26"/>
      <c r="AI216" s="27"/>
      <c r="AJ216" s="27"/>
      <c r="AN216" s="27"/>
    </row>
    <row r="217" spans="1:70">
      <c r="A217" s="218"/>
      <c r="B217" s="242">
        <f>+'Ark1'!C1189</f>
        <v>2024</v>
      </c>
      <c r="C217" s="27">
        <f>+'Ark1'!L1180</f>
        <v>14</v>
      </c>
      <c r="D217" s="248" t="s">
        <v>402</v>
      </c>
      <c r="E217" s="27">
        <f>+'Ark1'!D1180</f>
        <v>9</v>
      </c>
      <c r="F217" s="27" t="str">
        <f t="shared" si="179"/>
        <v>Sep</v>
      </c>
      <c r="G217" s="27">
        <f>+'Ark1'!Q1180</f>
        <v>0</v>
      </c>
      <c r="H217" s="27">
        <f>+'Ark1'!R1180</f>
        <v>0</v>
      </c>
      <c r="I217" s="28" t="str">
        <f>+IF(H217=0,"",'Ark1'!AG1180)</f>
        <v/>
      </c>
      <c r="J217" s="28" t="str">
        <f>+IF(H217=0,"",'Ark1'!AH1180)</f>
        <v/>
      </c>
      <c r="K217" s="218"/>
      <c r="L217" s="245">
        <f>+IF(I217=0,"",'Ark1'!AI1180)</f>
        <v>0</v>
      </c>
      <c r="M217" s="450"/>
      <c r="N217" s="271" t="str">
        <f>+IF(L217=0,"",'Ark1'!AJ1180)</f>
        <v/>
      </c>
      <c r="O217" s="458"/>
      <c r="P217" s="271" t="str">
        <f>+IF(L217=0,"",'Ark1'!AK1180)</f>
        <v/>
      </c>
      <c r="Q217" s="458"/>
      <c r="R217" s="26" t="str">
        <f>+IF(H217=0,"",'Ark1'!T1180)</f>
        <v/>
      </c>
      <c r="S217" s="28" t="str">
        <f>+IF(H217=0,"",'Ark1'!U1180)</f>
        <v/>
      </c>
      <c r="T217" s="218"/>
      <c r="U217" s="33" t="str">
        <f>+IF(H217=0,"",'Ark1'!W1180)</f>
        <v/>
      </c>
      <c r="V217" s="33" t="str">
        <f>+IF(H217=0,"",'Ark1'!X1180)</f>
        <v/>
      </c>
      <c r="W217" s="33" t="str">
        <f>+IF(H217=0,"",'Ark1'!Y1180)</f>
        <v/>
      </c>
      <c r="X217" s="33" t="str">
        <f>+IF(H217=0,"",'Ark1'!Z1180)</f>
        <v/>
      </c>
      <c r="Y217" s="33" t="str">
        <f>+IF(H217=0,"",'Ark1'!AA1180)</f>
        <v/>
      </c>
      <c r="Z217" s="26" t="str">
        <f>+IF(H217=0,"",'Ark1'!AC1180)</f>
        <v/>
      </c>
      <c r="AA217" s="33" t="str">
        <f>+IF(H217=0,"",'Ark1'!AE1180)</f>
        <v/>
      </c>
      <c r="AB217" s="26" t="str">
        <f t="shared" si="139"/>
        <v/>
      </c>
      <c r="AC217" s="28" t="str">
        <f t="shared" si="140"/>
        <v/>
      </c>
      <c r="AD217" s="218"/>
      <c r="AE217" s="26"/>
      <c r="AG217" s="28"/>
      <c r="AH217" s="26"/>
      <c r="AI217" s="27"/>
      <c r="AJ217" s="27"/>
      <c r="AN217" s="27"/>
    </row>
    <row r="218" spans="1:70">
      <c r="A218" s="218"/>
      <c r="B218" s="242">
        <f>+'Ark1'!C1190</f>
        <v>2024</v>
      </c>
      <c r="C218" s="27">
        <f>+'Ark1'!L1181</f>
        <v>14</v>
      </c>
      <c r="D218" s="248" t="s">
        <v>402</v>
      </c>
      <c r="E218" s="27">
        <f>+'Ark1'!D1181</f>
        <v>10</v>
      </c>
      <c r="F218" s="27" t="str">
        <f t="shared" si="179"/>
        <v>Okt</v>
      </c>
      <c r="G218" s="27">
        <f>+'Ark1'!Q1181</f>
        <v>1</v>
      </c>
      <c r="H218" s="27">
        <f>+'Ark1'!R1181</f>
        <v>1</v>
      </c>
      <c r="I218" s="28">
        <f>+IF(H218=0,"",'Ark1'!AG1181)</f>
        <v>0.18382352941176472</v>
      </c>
      <c r="J218" s="28">
        <f>+IF(H218=0,"",'Ark1'!AH1181)</f>
        <v>0.23743446051594111</v>
      </c>
      <c r="K218" s="218"/>
      <c r="L218" s="245">
        <f>+IF(I218=0,"",'Ark1'!AI1181)</f>
        <v>1</v>
      </c>
      <c r="M218" s="450"/>
      <c r="N218" s="271">
        <f>+IF(L218=0,"",'Ark1'!AJ1181)</f>
        <v>113.9</v>
      </c>
      <c r="O218" s="458"/>
      <c r="P218" s="271">
        <f>+IF(L218=0,"",'Ark1'!AK1181)</f>
        <v>36.070821787165357</v>
      </c>
      <c r="Q218" s="458"/>
      <c r="R218" s="26">
        <f>+IF(H218=0,"",'Ark1'!T1181)</f>
        <v>9</v>
      </c>
      <c r="S218" s="28">
        <f>+IF(H218=0,"",'Ark1'!U1181)</f>
        <v>53.3</v>
      </c>
      <c r="T218" s="218"/>
      <c r="U218" s="33">
        <f>+IF(H218=0,"",'Ark1'!W1181)</f>
        <v>100</v>
      </c>
      <c r="V218" s="33">
        <f>+IF(H218=0,"",'Ark1'!X1181)</f>
        <v>100</v>
      </c>
      <c r="W218" s="33">
        <f>+IF(H218=0,"",'Ark1'!Y1181)</f>
        <v>100</v>
      </c>
      <c r="X218" s="33">
        <f>+IF(H218=0,"",'Ark1'!Z1181)</f>
        <v>100</v>
      </c>
      <c r="Y218" s="33">
        <f>+IF(H218=0,"",'Ark1'!AA1181)</f>
        <v>0</v>
      </c>
      <c r="Z218" s="26">
        <f>+IF(H218=0,"",'Ark1'!AC1181)</f>
        <v>0</v>
      </c>
      <c r="AA218" s="33">
        <f>+IF(H218=0,"",'Ark1'!AE1181)</f>
        <v>0</v>
      </c>
      <c r="AB218" s="26">
        <f t="shared" si="139"/>
        <v>3.8071428571428569</v>
      </c>
      <c r="AC218" s="28">
        <f t="shared" si="140"/>
        <v>1</v>
      </c>
      <c r="AD218" s="218"/>
      <c r="AE218" s="26"/>
      <c r="AG218" s="28"/>
      <c r="AH218" s="26"/>
      <c r="AI218" s="27"/>
      <c r="AJ218" s="27"/>
      <c r="AN218" s="27"/>
    </row>
    <row r="219" spans="1:70">
      <c r="A219" s="218"/>
      <c r="B219" s="242">
        <f>+'Ark1'!C1191</f>
        <v>2024</v>
      </c>
      <c r="C219" s="27">
        <f>+'Ark1'!L1182</f>
        <v>14</v>
      </c>
      <c r="D219" s="248" t="s">
        <v>402</v>
      </c>
      <c r="E219" s="27">
        <f>+'Ark1'!D1182</f>
        <v>11</v>
      </c>
      <c r="F219" s="27" t="str">
        <f t="shared" si="179"/>
        <v>Nov</v>
      </c>
      <c r="G219" s="27">
        <f>+'Ark1'!Q1182</f>
        <v>0</v>
      </c>
      <c r="H219" s="27">
        <f>+'Ark1'!R1182</f>
        <v>0</v>
      </c>
      <c r="I219" s="28" t="str">
        <f>+IF(H219=0,"",'Ark1'!AG1182)</f>
        <v/>
      </c>
      <c r="J219" s="28" t="str">
        <f>+IF(H219=0,"",'Ark1'!AH1182)</f>
        <v/>
      </c>
      <c r="K219" s="218"/>
      <c r="L219" s="245">
        <f>+IF(I219=0,"",'Ark1'!AI1182)</f>
        <v>0</v>
      </c>
      <c r="M219" s="450"/>
      <c r="N219" s="271" t="str">
        <f>+IF(L219=0,"",'Ark1'!AJ1182)</f>
        <v/>
      </c>
      <c r="O219" s="458"/>
      <c r="P219" s="271" t="str">
        <f>+IF(L219=0,"",'Ark1'!AK1182)</f>
        <v/>
      </c>
      <c r="Q219" s="458"/>
      <c r="R219" s="26" t="str">
        <f>+IF(H219=0,"",'Ark1'!T1182)</f>
        <v/>
      </c>
      <c r="S219" s="28" t="str">
        <f>+IF(H219=0,"",'Ark1'!U1182)</f>
        <v/>
      </c>
      <c r="T219" s="218"/>
      <c r="U219" s="33" t="str">
        <f>+IF(H219=0,"",'Ark1'!W1182)</f>
        <v/>
      </c>
      <c r="V219" s="33" t="str">
        <f>+IF(H219=0,"",'Ark1'!X1182)</f>
        <v/>
      </c>
      <c r="W219" s="33" t="str">
        <f>+IF(H219=0,"",'Ark1'!Y1182)</f>
        <v/>
      </c>
      <c r="X219" s="33" t="str">
        <f>+IF(H219=0,"",'Ark1'!Z1182)</f>
        <v/>
      </c>
      <c r="Y219" s="33" t="str">
        <f>+IF(H219=0,"",'Ark1'!AA1182)</f>
        <v/>
      </c>
      <c r="Z219" s="26" t="str">
        <f>+IF(H219=0,"",'Ark1'!AC1182)</f>
        <v/>
      </c>
      <c r="AA219" s="33" t="str">
        <f>+IF(H219=0,"",'Ark1'!AE1182)</f>
        <v/>
      </c>
      <c r="AB219" s="26" t="str">
        <f t="shared" si="139"/>
        <v/>
      </c>
      <c r="AC219" s="28" t="str">
        <f t="shared" si="140"/>
        <v/>
      </c>
      <c r="AD219" s="218"/>
      <c r="AE219" s="26"/>
      <c r="AG219" s="28"/>
      <c r="AH219" s="26"/>
      <c r="AI219" s="27"/>
      <c r="AJ219" s="27"/>
      <c r="AN219" s="27"/>
    </row>
    <row r="220" spans="1:70">
      <c r="A220" s="218"/>
      <c r="B220" s="242">
        <f>+'Ark1'!C1192</f>
        <v>2024</v>
      </c>
      <c r="C220" s="238">
        <f>+'Ark1'!L1183</f>
        <v>14</v>
      </c>
      <c r="D220" s="248" t="s">
        <v>402</v>
      </c>
      <c r="E220" s="238">
        <f>+'Ark1'!D1183</f>
        <v>12</v>
      </c>
      <c r="F220" s="238" t="str">
        <f t="shared" si="179"/>
        <v>Des</v>
      </c>
      <c r="G220" s="238">
        <f>+'Ark1'!Q1183</f>
        <v>0</v>
      </c>
      <c r="H220" s="238">
        <f>+'Ark1'!R1183</f>
        <v>0</v>
      </c>
      <c r="I220" s="240" t="str">
        <f>+IF(H220=0,"",'Ark1'!AG1183)</f>
        <v/>
      </c>
      <c r="J220" s="240" t="str">
        <f>+IF(H220=0,"",'Ark1'!AH1183)</f>
        <v/>
      </c>
      <c r="K220" s="218"/>
      <c r="L220" s="439">
        <f>+IF(I220=0,"",'Ark1'!AI1183)</f>
        <v>0</v>
      </c>
      <c r="M220" s="450"/>
      <c r="N220" s="462" t="str">
        <f>+IF(L220=0,"",'Ark1'!AJ1183)</f>
        <v/>
      </c>
      <c r="O220" s="458"/>
      <c r="P220" s="462" t="str">
        <f>+IF(L220=0,"",'Ark1'!AK1183)</f>
        <v/>
      </c>
      <c r="Q220" s="458"/>
      <c r="R220" s="240" t="str">
        <f>+IF(H220=0,"",'Ark1'!T1183)</f>
        <v/>
      </c>
      <c r="S220" s="239" t="str">
        <f>+IF(H220=0,"",'Ark1'!U1183)</f>
        <v/>
      </c>
      <c r="T220" s="218"/>
      <c r="U220" s="241" t="str">
        <f>+IF(H220=0,"",'Ark1'!W1183)</f>
        <v/>
      </c>
      <c r="V220" s="241" t="str">
        <f>+IF(H220=0,"",'Ark1'!X1183)</f>
        <v/>
      </c>
      <c r="W220" s="241" t="str">
        <f>+IF(H220=0,"",'Ark1'!Y1183)</f>
        <v/>
      </c>
      <c r="X220" s="241" t="str">
        <f>+IF(H220=0,"",'Ark1'!Z1183)</f>
        <v/>
      </c>
      <c r="Y220" s="241" t="str">
        <f>+IF(H220=0,"",'Ark1'!AA1183)</f>
        <v/>
      </c>
      <c r="Z220" s="240" t="str">
        <f>+IF(H220=0,"",'Ark1'!AC1183)</f>
        <v/>
      </c>
      <c r="AA220" s="241" t="str">
        <f>+IF(H220=0,"",'Ark1'!AE1183)</f>
        <v/>
      </c>
      <c r="AB220" s="240" t="str">
        <f t="shared" si="139"/>
        <v/>
      </c>
      <c r="AC220" s="239" t="str">
        <f t="shared" si="140"/>
        <v/>
      </c>
      <c r="AD220" s="218"/>
      <c r="AE220" s="26"/>
      <c r="AG220" s="28"/>
      <c r="AH220" s="26"/>
      <c r="AI220" s="27"/>
      <c r="AJ220" s="27"/>
      <c r="AN220" s="27"/>
    </row>
    <row r="221" spans="1:70" ht="15" customHeight="1">
      <c r="A221" s="218"/>
      <c r="B221" s="526"/>
      <c r="C221" s="218"/>
      <c r="D221" s="218"/>
      <c r="E221" s="218"/>
      <c r="F221" s="218"/>
      <c r="G221" s="218"/>
      <c r="H221" s="218"/>
      <c r="I221" s="219"/>
      <c r="J221" s="219"/>
      <c r="K221" s="218"/>
      <c r="L221" s="237"/>
      <c r="M221" s="450"/>
      <c r="N221" s="235"/>
      <c r="O221" s="458"/>
      <c r="P221" s="235"/>
      <c r="Q221" s="458"/>
      <c r="R221" s="218"/>
      <c r="S221" s="218"/>
      <c r="T221" s="218"/>
      <c r="U221" s="220"/>
      <c r="V221" s="220"/>
      <c r="W221" s="220"/>
      <c r="X221" s="220"/>
      <c r="Y221" s="220"/>
      <c r="Z221" s="218"/>
      <c r="AA221" s="220"/>
      <c r="AB221" s="468"/>
      <c r="AC221" s="220"/>
      <c r="AD221" s="220"/>
      <c r="AE221" s="221"/>
      <c r="AG221" s="28"/>
      <c r="AH221" s="26"/>
      <c r="AI221" s="222"/>
      <c r="AJ221" s="27"/>
      <c r="AN221" s="27"/>
      <c r="BF221" s="234">
        <f>1+BF217</f>
        <v>1</v>
      </c>
      <c r="BG221" s="27">
        <v>20.659867330016564</v>
      </c>
      <c r="BH221" s="27">
        <f t="shared" ref="BH221" si="180">+BG221</f>
        <v>20.659867330016564</v>
      </c>
      <c r="BI221" s="27">
        <f t="shared" ref="BI221" si="181">+BH221</f>
        <v>20.659867330016564</v>
      </c>
      <c r="BJ221" s="27">
        <f t="shared" ref="BJ221" si="182">+BI221</f>
        <v>20.659867330016564</v>
      </c>
      <c r="BK221" s="27">
        <f t="shared" ref="BK221" si="183">+BJ221</f>
        <v>20.659867330016564</v>
      </c>
      <c r="BL221" s="27">
        <f t="shared" ref="BL221" si="184">+BK221</f>
        <v>20.659867330016564</v>
      </c>
      <c r="BM221" s="27">
        <f t="shared" ref="BM221" si="185">+BL221</f>
        <v>20.659867330016564</v>
      </c>
      <c r="BN221" s="27">
        <f t="shared" ref="BN221" si="186">+BM221</f>
        <v>20.659867330016564</v>
      </c>
      <c r="BO221" s="27">
        <f t="shared" ref="BO221" si="187">+BN221</f>
        <v>20.659867330016564</v>
      </c>
      <c r="BP221" s="27">
        <f t="shared" ref="BP221" si="188">+BO221</f>
        <v>20.659867330016564</v>
      </c>
      <c r="BQ221" s="27">
        <f t="shared" ref="BQ221" si="189">+BP221</f>
        <v>20.659867330016564</v>
      </c>
      <c r="BR221" s="27">
        <f t="shared" ref="BR221" si="190">+BQ221</f>
        <v>20.659867330016564</v>
      </c>
    </row>
    <row r="222" spans="1:70" ht="15" customHeight="1">
      <c r="A222" s="218"/>
      <c r="B222" s="526"/>
      <c r="C222" s="218"/>
      <c r="D222" s="236" t="str">
        <f>+D224</f>
        <v>E+</v>
      </c>
      <c r="E222" s="218"/>
      <c r="F222" s="218"/>
      <c r="G222" s="218"/>
      <c r="H222" s="242">
        <f>SUM(H224:H235)</f>
        <v>1</v>
      </c>
      <c r="I222" s="219"/>
      <c r="J222" s="219"/>
      <c r="K222" s="218"/>
      <c r="L222" s="237"/>
      <c r="M222" s="450"/>
      <c r="N222" s="235"/>
      <c r="O222" s="458"/>
      <c r="P222" s="235"/>
      <c r="Q222" s="458"/>
      <c r="R222" s="218"/>
      <c r="S222" s="218"/>
      <c r="T222" s="218"/>
      <c r="U222" s="220"/>
      <c r="V222" s="220"/>
      <c r="W222" s="220"/>
      <c r="X222" s="220"/>
      <c r="Y222" s="220"/>
      <c r="Z222" s="218"/>
      <c r="AA222" s="220"/>
      <c r="AB222" s="468"/>
      <c r="AC222" s="220"/>
      <c r="AD222" s="220"/>
      <c r="AE222" s="221"/>
      <c r="AG222" s="28"/>
      <c r="AH222" s="26"/>
      <c r="AI222" s="222"/>
      <c r="AJ222" s="27"/>
      <c r="AN222" s="27"/>
      <c r="BF222" s="234"/>
    </row>
    <row r="223" spans="1:70" ht="15" customHeight="1">
      <c r="A223" s="218"/>
      <c r="B223" s="526"/>
      <c r="C223" s="218"/>
      <c r="D223" s="218"/>
      <c r="E223" s="218"/>
      <c r="F223" s="218"/>
      <c r="G223" s="218"/>
      <c r="H223" s="218"/>
      <c r="I223" s="219"/>
      <c r="J223" s="219"/>
      <c r="K223" s="218"/>
      <c r="L223" s="237"/>
      <c r="M223" s="450"/>
      <c r="N223" s="235"/>
      <c r="O223" s="458"/>
      <c r="P223" s="235"/>
      <c r="Q223" s="458"/>
      <c r="R223" s="218"/>
      <c r="S223" s="218"/>
      <c r="T223" s="218"/>
      <c r="U223" s="220"/>
      <c r="V223" s="220"/>
      <c r="W223" s="220"/>
      <c r="X223" s="220"/>
      <c r="Y223" s="220"/>
      <c r="Z223" s="218"/>
      <c r="AA223" s="220"/>
      <c r="AB223" s="468"/>
      <c r="AC223" s="220"/>
      <c r="AD223" s="220"/>
      <c r="AE223" s="221"/>
      <c r="AG223" s="28"/>
      <c r="AH223" s="26"/>
      <c r="AI223" s="222"/>
      <c r="AJ223" s="27"/>
      <c r="AN223" s="27"/>
      <c r="BF223" s="234"/>
    </row>
    <row r="224" spans="1:70">
      <c r="A224" s="218"/>
      <c r="B224" s="242">
        <f>+'Ark1'!C1184</f>
        <v>2024</v>
      </c>
      <c r="C224" s="238">
        <f>+'Ark1'!L1184</f>
        <v>15</v>
      </c>
      <c r="D224" s="238" t="s">
        <v>40</v>
      </c>
      <c r="E224" s="238">
        <f>+'Ark1'!D1184</f>
        <v>1</v>
      </c>
      <c r="F224" s="238" t="str">
        <f t="shared" ref="F224:F233" si="191">+F209</f>
        <v>Jan</v>
      </c>
      <c r="G224" s="238">
        <f>+'Ark1'!Q1184</f>
        <v>0</v>
      </c>
      <c r="H224" s="238">
        <f>+'Ark1'!R1184</f>
        <v>0</v>
      </c>
      <c r="I224" s="240" t="str">
        <f>+IF(H224=0,"",'Ark1'!AG1184)</f>
        <v/>
      </c>
      <c r="J224" s="240" t="str">
        <f>+IF(H224=0,"",'Ark1'!AH1184)</f>
        <v/>
      </c>
      <c r="K224" s="218"/>
      <c r="L224" s="439">
        <f>+IF(I224=0,"",'Ark1'!AI1184)</f>
        <v>0</v>
      </c>
      <c r="M224" s="450"/>
      <c r="N224" s="462" t="str">
        <f>+IF(L224=0,"",'Ark1'!AJ1184)</f>
        <v/>
      </c>
      <c r="O224" s="458"/>
      <c r="P224" s="462" t="str">
        <f>+IF(L224=0,"",'Ark1'!AK1184)</f>
        <v/>
      </c>
      <c r="Q224" s="458"/>
      <c r="R224" s="240" t="str">
        <f>+IF(H224=0,"",'Ark1'!T1184)</f>
        <v/>
      </c>
      <c r="S224" s="239" t="str">
        <f>+IF(H224=0,"",'Ark1'!U1184)</f>
        <v/>
      </c>
      <c r="T224" s="218"/>
      <c r="U224" s="241" t="str">
        <f>+IF(H224=0,"",'Ark1'!W1184)</f>
        <v/>
      </c>
      <c r="V224" s="241" t="str">
        <f>+IF(H224=0,"",'Ark1'!X1184)</f>
        <v/>
      </c>
      <c r="W224" s="241" t="str">
        <f>+IF(H224=0,"",'Ark1'!Y1184)</f>
        <v/>
      </c>
      <c r="X224" s="241" t="str">
        <f>+IF(H224=0,"",'Ark1'!Z1184)</f>
        <v/>
      </c>
      <c r="Y224" s="241" t="str">
        <f>+IF(H224=0,"",'Ark1'!AA1184)</f>
        <v/>
      </c>
      <c r="Z224" s="240" t="str">
        <f>+IF(H224=0,"",'Ark1'!AC1184)</f>
        <v/>
      </c>
      <c r="AA224" s="241" t="str">
        <f>+IF(H224=0,"",'Ark1'!AE1184)</f>
        <v/>
      </c>
      <c r="AB224" s="240" t="str">
        <f t="shared" si="139"/>
        <v/>
      </c>
      <c r="AC224" s="239" t="str">
        <f t="shared" si="140"/>
        <v/>
      </c>
      <c r="AD224" s="218"/>
      <c r="AE224" s="26"/>
      <c r="AG224" s="28"/>
      <c r="AH224" s="26"/>
      <c r="AI224" s="27"/>
      <c r="AJ224" s="27"/>
      <c r="AN224" s="27"/>
    </row>
    <row r="225" spans="1:40">
      <c r="A225" s="218"/>
      <c r="B225" s="242">
        <f>+'Ark1'!C1185</f>
        <v>2024</v>
      </c>
      <c r="C225" s="238">
        <f>+'Ark1'!L1185</f>
        <v>15</v>
      </c>
      <c r="D225" s="238" t="s">
        <v>40</v>
      </c>
      <c r="E225" s="238">
        <f>+'Ark1'!D1185</f>
        <v>2</v>
      </c>
      <c r="F225" s="238" t="str">
        <f t="shared" si="191"/>
        <v>Feb</v>
      </c>
      <c r="G225" s="238">
        <f>+'Ark1'!Q1185</f>
        <v>0</v>
      </c>
      <c r="H225" s="238">
        <f>+'Ark1'!R1185</f>
        <v>0</v>
      </c>
      <c r="I225" s="240" t="str">
        <f>+IF(H225=0,"",'Ark1'!AG1185)</f>
        <v/>
      </c>
      <c r="J225" s="240" t="str">
        <f>+IF(H225=0,"",'Ark1'!AH1185)</f>
        <v/>
      </c>
      <c r="K225" s="218"/>
      <c r="L225" s="439">
        <f>+IF(I225=0,"",'Ark1'!AI1185)</f>
        <v>0</v>
      </c>
      <c r="M225" s="450"/>
      <c r="N225" s="462" t="str">
        <f>+IF(L225=0,"",'Ark1'!AJ1185)</f>
        <v/>
      </c>
      <c r="O225" s="458"/>
      <c r="P225" s="462" t="str">
        <f>+IF(L225=0,"",'Ark1'!AK1185)</f>
        <v/>
      </c>
      <c r="Q225" s="458"/>
      <c r="R225" s="240" t="str">
        <f>+IF(H225=0,"",'Ark1'!T1185)</f>
        <v/>
      </c>
      <c r="S225" s="239" t="str">
        <f>+IF(H225=0,"",'Ark1'!U1185)</f>
        <v/>
      </c>
      <c r="T225" s="218"/>
      <c r="U225" s="241" t="str">
        <f>+IF(H225=0,"",'Ark1'!W1185)</f>
        <v/>
      </c>
      <c r="V225" s="241" t="str">
        <f>+IF(H225=0,"",'Ark1'!X1185)</f>
        <v/>
      </c>
      <c r="W225" s="241" t="str">
        <f>+IF(H225=0,"",'Ark1'!Y1185)</f>
        <v/>
      </c>
      <c r="X225" s="241" t="str">
        <f>+IF(H225=0,"",'Ark1'!Z1185)</f>
        <v/>
      </c>
      <c r="Y225" s="241" t="str">
        <f>+IF(H225=0,"",'Ark1'!AA1185)</f>
        <v/>
      </c>
      <c r="Z225" s="240" t="str">
        <f>+IF(H225=0,"",'Ark1'!AC1185)</f>
        <v/>
      </c>
      <c r="AA225" s="241" t="str">
        <f>+IF(H225=0,"",'Ark1'!AE1185)</f>
        <v/>
      </c>
      <c r="AB225" s="240" t="str">
        <f t="shared" si="139"/>
        <v/>
      </c>
      <c r="AC225" s="239" t="str">
        <f t="shared" si="140"/>
        <v/>
      </c>
      <c r="AD225" s="218"/>
      <c r="AE225" s="26"/>
      <c r="AG225" s="28"/>
      <c r="AH225" s="26"/>
      <c r="AI225" s="27"/>
      <c r="AJ225" s="27"/>
      <c r="AN225" s="27"/>
    </row>
    <row r="226" spans="1:40">
      <c r="A226" s="218"/>
      <c r="B226" s="242">
        <f>+'Ark1'!C1186</f>
        <v>2024</v>
      </c>
      <c r="C226" s="238">
        <f>+'Ark1'!L1186</f>
        <v>15</v>
      </c>
      <c r="D226" s="238" t="s">
        <v>40</v>
      </c>
      <c r="E226" s="238">
        <f>+'Ark1'!D1186</f>
        <v>3</v>
      </c>
      <c r="F226" s="238" t="str">
        <f t="shared" si="191"/>
        <v>Mar</v>
      </c>
      <c r="G226" s="238">
        <f>+'Ark1'!Q1186</f>
        <v>0</v>
      </c>
      <c r="H226" s="238">
        <f>+'Ark1'!R1186</f>
        <v>0</v>
      </c>
      <c r="I226" s="240" t="str">
        <f>+IF(H226=0,"",'Ark1'!AG1186)</f>
        <v/>
      </c>
      <c r="J226" s="240" t="str">
        <f>+IF(H226=0,"",'Ark1'!AH1186)</f>
        <v/>
      </c>
      <c r="K226" s="218"/>
      <c r="L226" s="439">
        <f>+IF(I226=0,"",'Ark1'!AI1186)</f>
        <v>0</v>
      </c>
      <c r="M226" s="450"/>
      <c r="N226" s="462" t="str">
        <f>+IF(L226=0,"",'Ark1'!AJ1186)</f>
        <v/>
      </c>
      <c r="O226" s="458"/>
      <c r="P226" s="462" t="str">
        <f>+IF(L226=0,"",'Ark1'!AK1186)</f>
        <v/>
      </c>
      <c r="Q226" s="458"/>
      <c r="R226" s="240" t="str">
        <f>+IF(H226=0,"",'Ark1'!T1186)</f>
        <v/>
      </c>
      <c r="S226" s="239" t="str">
        <f>+IF(H226=0,"",'Ark1'!U1186)</f>
        <v/>
      </c>
      <c r="T226" s="218"/>
      <c r="U226" s="241" t="str">
        <f>+IF(H226=0,"",'Ark1'!W1186)</f>
        <v/>
      </c>
      <c r="V226" s="241" t="str">
        <f>+IF(H226=0,"",'Ark1'!X1186)</f>
        <v/>
      </c>
      <c r="W226" s="241" t="str">
        <f>+IF(H226=0,"",'Ark1'!Y1186)</f>
        <v/>
      </c>
      <c r="X226" s="241" t="str">
        <f>+IF(H226=0,"",'Ark1'!Z1186)</f>
        <v/>
      </c>
      <c r="Y226" s="241" t="str">
        <f>+IF(H226=0,"",'Ark1'!AA1186)</f>
        <v/>
      </c>
      <c r="Z226" s="240" t="str">
        <f>+IF(H226=0,"",'Ark1'!AC1186)</f>
        <v/>
      </c>
      <c r="AA226" s="241" t="str">
        <f>+IF(H226=0,"",'Ark1'!AE1186)</f>
        <v/>
      </c>
      <c r="AB226" s="240" t="str">
        <f t="shared" si="139"/>
        <v/>
      </c>
      <c r="AC226" s="239" t="str">
        <f t="shared" si="140"/>
        <v/>
      </c>
      <c r="AD226" s="218"/>
      <c r="AE226" s="26"/>
      <c r="AG226" s="28"/>
      <c r="AH226" s="26"/>
      <c r="AI226" s="27"/>
      <c r="AJ226" s="27"/>
      <c r="AN226" s="27"/>
    </row>
    <row r="227" spans="1:40">
      <c r="A227" s="218"/>
      <c r="B227" s="242">
        <f>+'Ark1'!C1187</f>
        <v>2024</v>
      </c>
      <c r="C227" s="238">
        <f>+'Ark1'!L1187</f>
        <v>15</v>
      </c>
      <c r="D227" s="238" t="s">
        <v>40</v>
      </c>
      <c r="E227" s="238">
        <f>+'Ark1'!D1187</f>
        <v>4</v>
      </c>
      <c r="F227" s="238" t="str">
        <f t="shared" si="191"/>
        <v>Apr</v>
      </c>
      <c r="G227" s="238">
        <f>+'Ark1'!Q1187</f>
        <v>1</v>
      </c>
      <c r="H227" s="238">
        <f>+'Ark1'!R1187</f>
        <v>1</v>
      </c>
      <c r="I227" s="240">
        <f>+IF(H227=0,"",'Ark1'!AG1187)</f>
        <v>0.24330900243309003</v>
      </c>
      <c r="J227" s="240">
        <f>+IF(H227=0,"",'Ark1'!AH1187)</f>
        <v>0.34784881333150802</v>
      </c>
      <c r="K227" s="218"/>
      <c r="L227" s="439">
        <f>+IF(I227=0,"",'Ark1'!AI1187)</f>
        <v>1</v>
      </c>
      <c r="M227" s="450"/>
      <c r="N227" s="462">
        <f>+IF(L227=0,"",'Ark1'!AJ1187)</f>
        <v>107.8</v>
      </c>
      <c r="O227" s="458"/>
      <c r="P227" s="462">
        <f>+IF(L227=0,"",'Ark1'!AK1187)</f>
        <v>44.622667182039578</v>
      </c>
      <c r="Q227" s="458"/>
      <c r="R227" s="240">
        <f>+IF(H227=0,"",'Ark1'!T1187)</f>
        <v>10</v>
      </c>
      <c r="S227" s="239">
        <f>+IF(H227=0,"",'Ark1'!U1187)</f>
        <v>55.9</v>
      </c>
      <c r="T227" s="218"/>
      <c r="U227" s="241">
        <f>+IF(H227=0,"",'Ark1'!W1187)</f>
        <v>100</v>
      </c>
      <c r="V227" s="241">
        <f>+IF(H227=0,"",'Ark1'!X1187)</f>
        <v>100</v>
      </c>
      <c r="W227" s="241">
        <f>+IF(H227=0,"",'Ark1'!Y1187)</f>
        <v>100</v>
      </c>
      <c r="X227" s="241">
        <f>+IF(H227=0,"",'Ark1'!Z1187)</f>
        <v>100</v>
      </c>
      <c r="Y227" s="241">
        <f>+IF(H227=0,"",'Ark1'!AA1187)</f>
        <v>0</v>
      </c>
      <c r="Z227" s="240">
        <f>+IF(H227=0,"",'Ark1'!AC1187)</f>
        <v>0</v>
      </c>
      <c r="AA227" s="241">
        <f>+IF(H227=0,"",'Ark1'!AE1187)</f>
        <v>0</v>
      </c>
      <c r="AB227" s="240">
        <f t="shared" si="139"/>
        <v>3.7266666666666666</v>
      </c>
      <c r="AC227" s="239">
        <f t="shared" si="140"/>
        <v>1</v>
      </c>
      <c r="AD227" s="218"/>
      <c r="AE227" s="26"/>
      <c r="AG227" s="28"/>
      <c r="AH227" s="26"/>
      <c r="AI227" s="27"/>
      <c r="AJ227" s="27"/>
      <c r="AN227" s="27"/>
    </row>
    <row r="228" spans="1:40">
      <c r="A228" s="218"/>
      <c r="B228" s="242">
        <f>+'Ark1'!C1188</f>
        <v>2024</v>
      </c>
      <c r="C228" s="238">
        <f>+'Ark1'!L1188</f>
        <v>15</v>
      </c>
      <c r="D228" s="238" t="s">
        <v>40</v>
      </c>
      <c r="E228" s="238">
        <f>+'Ark1'!D1188</f>
        <v>5</v>
      </c>
      <c r="F228" s="238" t="str">
        <f t="shared" si="191"/>
        <v>Mai</v>
      </c>
      <c r="G228" s="238">
        <f>+'Ark1'!Q1188</f>
        <v>0</v>
      </c>
      <c r="H228" s="238">
        <f>+'Ark1'!R1188</f>
        <v>0</v>
      </c>
      <c r="I228" s="240" t="str">
        <f>+IF(H228=0,"",'Ark1'!AG1188)</f>
        <v/>
      </c>
      <c r="J228" s="240" t="str">
        <f>+IF(H228=0,"",'Ark1'!AH1188)</f>
        <v/>
      </c>
      <c r="K228" s="218"/>
      <c r="L228" s="439">
        <f>+IF(I228=0,"",'Ark1'!AI1188)</f>
        <v>0</v>
      </c>
      <c r="M228" s="450"/>
      <c r="N228" s="462" t="str">
        <f>+IF(L228=0,"",'Ark1'!AJ1188)</f>
        <v/>
      </c>
      <c r="O228" s="458"/>
      <c r="P228" s="462" t="str">
        <f>+IF(L228=0,"",'Ark1'!AK1188)</f>
        <v/>
      </c>
      <c r="Q228" s="458"/>
      <c r="R228" s="240" t="str">
        <f>+IF(H228=0,"",'Ark1'!T1188)</f>
        <v/>
      </c>
      <c r="S228" s="239" t="str">
        <f>+IF(H228=0,"",'Ark1'!U1188)</f>
        <v/>
      </c>
      <c r="T228" s="218"/>
      <c r="U228" s="241" t="str">
        <f>+IF(H228=0,"",'Ark1'!W1188)</f>
        <v/>
      </c>
      <c r="V228" s="241" t="str">
        <f>+IF(H228=0,"",'Ark1'!X1188)</f>
        <v/>
      </c>
      <c r="W228" s="241" t="str">
        <f>+IF(H228=0,"",'Ark1'!Y1188)</f>
        <v/>
      </c>
      <c r="X228" s="241" t="str">
        <f>+IF(H228=0,"",'Ark1'!Z1188)</f>
        <v/>
      </c>
      <c r="Y228" s="241" t="str">
        <f>+IF(H228=0,"",'Ark1'!AA1188)</f>
        <v/>
      </c>
      <c r="Z228" s="240" t="str">
        <f>+IF(H228=0,"",'Ark1'!AC1188)</f>
        <v/>
      </c>
      <c r="AA228" s="241" t="str">
        <f>+IF(H228=0,"",'Ark1'!AE1188)</f>
        <v/>
      </c>
      <c r="AB228" s="240" t="str">
        <f t="shared" si="139"/>
        <v/>
      </c>
      <c r="AC228" s="239" t="str">
        <f t="shared" si="140"/>
        <v/>
      </c>
      <c r="AD228" s="218"/>
      <c r="AE228" s="26"/>
      <c r="AG228" s="28"/>
      <c r="AH228" s="26"/>
      <c r="AI228" s="27"/>
      <c r="AJ228" s="27"/>
      <c r="AN228" s="27"/>
    </row>
    <row r="229" spans="1:40">
      <c r="A229" s="218"/>
      <c r="B229" s="242">
        <f>+'Ark1'!C1189</f>
        <v>2024</v>
      </c>
      <c r="C229" s="238">
        <f>+'Ark1'!L1189</f>
        <v>15</v>
      </c>
      <c r="D229" s="238" t="s">
        <v>40</v>
      </c>
      <c r="E229" s="238">
        <f>+'Ark1'!D1189</f>
        <v>6</v>
      </c>
      <c r="F229" s="238" t="str">
        <f t="shared" si="191"/>
        <v>Jun</v>
      </c>
      <c r="G229" s="238">
        <f>+'Ark1'!Q1189</f>
        <v>0</v>
      </c>
      <c r="H229" s="238">
        <f>+'Ark1'!R1189</f>
        <v>0</v>
      </c>
      <c r="I229" s="240" t="str">
        <f>+IF(H229=0,"",'Ark1'!AG1189)</f>
        <v/>
      </c>
      <c r="J229" s="240" t="str">
        <f>+IF(H229=0,"",'Ark1'!AH1189)</f>
        <v/>
      </c>
      <c r="K229" s="218"/>
      <c r="L229" s="439">
        <f>+IF(I229=0,"",'Ark1'!AI1189)</f>
        <v>0</v>
      </c>
      <c r="M229" s="450"/>
      <c r="N229" s="462" t="str">
        <f>+IF(L229=0,"",'Ark1'!AJ1189)</f>
        <v/>
      </c>
      <c r="O229" s="458"/>
      <c r="P229" s="462" t="str">
        <f>+IF(L229=0,"",'Ark1'!AK1189)</f>
        <v/>
      </c>
      <c r="Q229" s="458"/>
      <c r="R229" s="240" t="str">
        <f>+IF(H229=0,"",'Ark1'!T1189)</f>
        <v/>
      </c>
      <c r="S229" s="239" t="str">
        <f>+IF(H229=0,"",'Ark1'!U1189)</f>
        <v/>
      </c>
      <c r="T229" s="218"/>
      <c r="U229" s="241" t="str">
        <f>+IF(H229=0,"",'Ark1'!W1189)</f>
        <v/>
      </c>
      <c r="V229" s="241" t="str">
        <f>+IF(H229=0,"",'Ark1'!X1189)</f>
        <v/>
      </c>
      <c r="W229" s="241" t="str">
        <f>+IF(H229=0,"",'Ark1'!Y1189)</f>
        <v/>
      </c>
      <c r="X229" s="241" t="str">
        <f>+IF(H229=0,"",'Ark1'!Z1189)</f>
        <v/>
      </c>
      <c r="Y229" s="241" t="str">
        <f>+IF(H229=0,"",'Ark1'!AA1189)</f>
        <v/>
      </c>
      <c r="Z229" s="240" t="str">
        <f>+IF(H229=0,"",'Ark1'!AC1189)</f>
        <v/>
      </c>
      <c r="AA229" s="241" t="str">
        <f>+IF(H229=0,"",'Ark1'!AE1189)</f>
        <v/>
      </c>
      <c r="AB229" s="240" t="str">
        <f t="shared" si="139"/>
        <v/>
      </c>
      <c r="AC229" s="239" t="str">
        <f t="shared" si="140"/>
        <v/>
      </c>
      <c r="AD229" s="218"/>
      <c r="AE229" s="26"/>
      <c r="AG229" s="28"/>
      <c r="AH229" s="26"/>
      <c r="AI229" s="27"/>
      <c r="AJ229" s="27"/>
      <c r="AN229" s="27"/>
    </row>
    <row r="230" spans="1:40">
      <c r="A230" s="218"/>
      <c r="B230" s="242">
        <f>+'Ark1'!C1190</f>
        <v>2024</v>
      </c>
      <c r="C230" s="238">
        <f>+'Ark1'!L1190</f>
        <v>15</v>
      </c>
      <c r="D230" s="238" t="s">
        <v>40</v>
      </c>
      <c r="E230" s="238">
        <f>+'Ark1'!D1190</f>
        <v>7</v>
      </c>
      <c r="F230" s="238" t="str">
        <f t="shared" si="191"/>
        <v>Jul</v>
      </c>
      <c r="G230" s="238">
        <f>+'Ark1'!Q1190</f>
        <v>0</v>
      </c>
      <c r="H230" s="238">
        <f>+'Ark1'!R1190</f>
        <v>0</v>
      </c>
      <c r="I230" s="240" t="str">
        <f>+IF(H230=0,"",'Ark1'!AG1190)</f>
        <v/>
      </c>
      <c r="J230" s="240" t="str">
        <f>+IF(H230=0,"",'Ark1'!AH1190)</f>
        <v/>
      </c>
      <c r="K230" s="218"/>
      <c r="L230" s="439">
        <f>+IF(I230=0,"",'Ark1'!AI1190)</f>
        <v>0</v>
      </c>
      <c r="M230" s="450"/>
      <c r="N230" s="462" t="str">
        <f>+IF(L230=0,"",'Ark1'!AJ1190)</f>
        <v/>
      </c>
      <c r="O230" s="458"/>
      <c r="P230" s="462" t="str">
        <f>+IF(L230=0,"",'Ark1'!AK1190)</f>
        <v/>
      </c>
      <c r="Q230" s="458"/>
      <c r="R230" s="240" t="str">
        <f>+IF(H230=0,"",'Ark1'!T1190)</f>
        <v/>
      </c>
      <c r="S230" s="239" t="str">
        <f>+IF(H230=0,"",'Ark1'!U1190)</f>
        <v/>
      </c>
      <c r="T230" s="218"/>
      <c r="U230" s="241" t="str">
        <f>+IF(H230=0,"",'Ark1'!W1190)</f>
        <v/>
      </c>
      <c r="V230" s="241" t="str">
        <f>+IF(H230=0,"",'Ark1'!X1190)</f>
        <v/>
      </c>
      <c r="W230" s="241" t="str">
        <f>+IF(H230=0,"",'Ark1'!Y1190)</f>
        <v/>
      </c>
      <c r="X230" s="241" t="str">
        <f>+IF(H230=0,"",'Ark1'!Z1190)</f>
        <v/>
      </c>
      <c r="Y230" s="241" t="str">
        <f>+IF(H230=0,"",'Ark1'!AA1190)</f>
        <v/>
      </c>
      <c r="Z230" s="240" t="str">
        <f>+IF(H230=0,"",'Ark1'!AC1190)</f>
        <v/>
      </c>
      <c r="AA230" s="241" t="str">
        <f>+IF(H230=0,"",'Ark1'!AE1190)</f>
        <v/>
      </c>
      <c r="AB230" s="240" t="str">
        <f t="shared" si="139"/>
        <v/>
      </c>
      <c r="AC230" s="239" t="str">
        <f t="shared" si="140"/>
        <v/>
      </c>
      <c r="AD230" s="218"/>
      <c r="AE230" s="26"/>
      <c r="AG230" s="28"/>
      <c r="AH230" s="26"/>
      <c r="AI230" s="27"/>
      <c r="AJ230" s="27"/>
      <c r="AN230" s="27"/>
    </row>
    <row r="231" spans="1:40">
      <c r="A231" s="218"/>
      <c r="B231" s="242">
        <f>+'Ark1'!C1191</f>
        <v>2024</v>
      </c>
      <c r="C231" s="238">
        <f>+'Ark1'!L1191</f>
        <v>15</v>
      </c>
      <c r="D231" s="238" t="s">
        <v>40</v>
      </c>
      <c r="E231" s="238">
        <f>+'Ark1'!D1191</f>
        <v>8</v>
      </c>
      <c r="F231" s="238" t="str">
        <f t="shared" si="191"/>
        <v>Aug</v>
      </c>
      <c r="G231" s="238">
        <f>+'Ark1'!Q1191</f>
        <v>0</v>
      </c>
      <c r="H231" s="238">
        <f>+'Ark1'!R1191</f>
        <v>0</v>
      </c>
      <c r="I231" s="240" t="str">
        <f>+IF(H231=0,"",'Ark1'!AG1191)</f>
        <v/>
      </c>
      <c r="J231" s="240" t="str">
        <f>+IF(H231=0,"",'Ark1'!AH1191)</f>
        <v/>
      </c>
      <c r="K231" s="218"/>
      <c r="L231" s="439">
        <f>+IF(I231=0,"",'Ark1'!AI1191)</f>
        <v>0</v>
      </c>
      <c r="M231" s="450"/>
      <c r="N231" s="462" t="str">
        <f>+IF(L231=0,"",'Ark1'!AJ1191)</f>
        <v/>
      </c>
      <c r="O231" s="458"/>
      <c r="P231" s="462" t="str">
        <f>+IF(L231=0,"",'Ark1'!AK1191)</f>
        <v/>
      </c>
      <c r="Q231" s="458"/>
      <c r="R231" s="240" t="str">
        <f>+IF(H231=0,"",'Ark1'!T1191)</f>
        <v/>
      </c>
      <c r="S231" s="239" t="str">
        <f>+IF(H231=0,"",'Ark1'!U1191)</f>
        <v/>
      </c>
      <c r="T231" s="218"/>
      <c r="U231" s="241" t="str">
        <f>+IF(H231=0,"",'Ark1'!W1191)</f>
        <v/>
      </c>
      <c r="V231" s="241" t="str">
        <f>+IF(H231=0,"",'Ark1'!X1191)</f>
        <v/>
      </c>
      <c r="W231" s="241" t="str">
        <f>+IF(H231=0,"",'Ark1'!Y1191)</f>
        <v/>
      </c>
      <c r="X231" s="241" t="str">
        <f>+IF(H231=0,"",'Ark1'!Z1191)</f>
        <v/>
      </c>
      <c r="Y231" s="241" t="str">
        <f>+IF(H231=0,"",'Ark1'!AA1191)</f>
        <v/>
      </c>
      <c r="Z231" s="240" t="str">
        <f>+IF(H231=0,"",'Ark1'!AC1191)</f>
        <v/>
      </c>
      <c r="AA231" s="241" t="str">
        <f>+IF(H231=0,"",'Ark1'!AE1191)</f>
        <v/>
      </c>
      <c r="AB231" s="240" t="str">
        <f t="shared" si="139"/>
        <v/>
      </c>
      <c r="AC231" s="239" t="str">
        <f t="shared" si="140"/>
        <v/>
      </c>
      <c r="AD231" s="218"/>
      <c r="AE231" s="26"/>
      <c r="AG231" s="28"/>
      <c r="AH231" s="26"/>
      <c r="AI231" s="27"/>
      <c r="AJ231" s="27"/>
      <c r="AN231" s="27"/>
    </row>
    <row r="232" spans="1:40">
      <c r="A232" s="218"/>
      <c r="B232" s="242">
        <f>+'Ark1'!C1192</f>
        <v>2024</v>
      </c>
      <c r="C232" s="238">
        <f>+'Ark1'!L1192</f>
        <v>15</v>
      </c>
      <c r="D232" s="238" t="s">
        <v>40</v>
      </c>
      <c r="E232" s="238">
        <f>+'Ark1'!D1192</f>
        <v>9</v>
      </c>
      <c r="F232" s="238" t="str">
        <f t="shared" si="191"/>
        <v>Sep</v>
      </c>
      <c r="G232" s="238">
        <f>+'Ark1'!Q1192</f>
        <v>0</v>
      </c>
      <c r="H232" s="238">
        <f>+'Ark1'!R1192</f>
        <v>0</v>
      </c>
      <c r="I232" s="240" t="str">
        <f>+IF(H232=0,"",'Ark1'!AG1192)</f>
        <v/>
      </c>
      <c r="J232" s="240" t="str">
        <f>+IF(H232=0,"",'Ark1'!AH1192)</f>
        <v/>
      </c>
      <c r="K232" s="218"/>
      <c r="L232" s="439">
        <f>+IF(I232=0,"",'Ark1'!AI1192)</f>
        <v>0</v>
      </c>
      <c r="M232" s="450"/>
      <c r="N232" s="462" t="str">
        <f>+IF(L232=0,"",'Ark1'!AJ1192)</f>
        <v/>
      </c>
      <c r="O232" s="458"/>
      <c r="P232" s="462" t="str">
        <f>+IF(L232=0,"",'Ark1'!AK1192)</f>
        <v/>
      </c>
      <c r="Q232" s="458"/>
      <c r="R232" s="240" t="str">
        <f>+IF(H232=0,"",'Ark1'!T1192)</f>
        <v/>
      </c>
      <c r="S232" s="239" t="str">
        <f>+IF(H232=0,"",'Ark1'!U1192)</f>
        <v/>
      </c>
      <c r="T232" s="218"/>
      <c r="U232" s="241" t="str">
        <f>+IF(H232=0,"",'Ark1'!W1192)</f>
        <v/>
      </c>
      <c r="V232" s="241" t="str">
        <f>+IF(H232=0,"",'Ark1'!X1192)</f>
        <v/>
      </c>
      <c r="W232" s="241" t="str">
        <f>+IF(H232=0,"",'Ark1'!Y1192)</f>
        <v/>
      </c>
      <c r="X232" s="241" t="str">
        <f>+IF(H232=0,"",'Ark1'!Z1192)</f>
        <v/>
      </c>
      <c r="Y232" s="241" t="str">
        <f>+IF(H232=0,"",'Ark1'!AA1192)</f>
        <v/>
      </c>
      <c r="Z232" s="240" t="str">
        <f>+IF(H232=0,"",'Ark1'!AC1192)</f>
        <v/>
      </c>
      <c r="AA232" s="241" t="str">
        <f>+IF(H232=0,"",'Ark1'!AE1192)</f>
        <v/>
      </c>
      <c r="AB232" s="240" t="str">
        <f t="shared" si="139"/>
        <v/>
      </c>
      <c r="AC232" s="239" t="str">
        <f t="shared" si="140"/>
        <v/>
      </c>
      <c r="AD232" s="218"/>
      <c r="AE232" s="26"/>
      <c r="AG232" s="28"/>
      <c r="AH232" s="26"/>
      <c r="AI232" s="27"/>
      <c r="AJ232" s="27"/>
      <c r="AN232" s="27"/>
    </row>
    <row r="233" spans="1:40">
      <c r="A233" s="218"/>
      <c r="B233" s="242">
        <f>+'Ark1'!C1193</f>
        <v>2024</v>
      </c>
      <c r="C233" s="238">
        <f>+'Ark1'!L1193</f>
        <v>15</v>
      </c>
      <c r="D233" s="238" t="s">
        <v>40</v>
      </c>
      <c r="E233" s="238">
        <f>+'Ark1'!D1193</f>
        <v>10</v>
      </c>
      <c r="F233" s="238" t="str">
        <f t="shared" si="191"/>
        <v>Okt</v>
      </c>
      <c r="G233" s="238">
        <f>+'Ark1'!Q1193</f>
        <v>0</v>
      </c>
      <c r="H233" s="238">
        <f>+'Ark1'!R1193</f>
        <v>0</v>
      </c>
      <c r="I233" s="240" t="str">
        <f>+IF(H233=0,"",'Ark1'!AG1193)</f>
        <v/>
      </c>
      <c r="J233" s="240" t="str">
        <f>+IF(H233=0,"",'Ark1'!AH1193)</f>
        <v/>
      </c>
      <c r="K233" s="218"/>
      <c r="L233" s="439">
        <f>+IF(I233=0,"",'Ark1'!AI1193)</f>
        <v>0</v>
      </c>
      <c r="M233" s="450"/>
      <c r="N233" s="462" t="str">
        <f>+IF(L233=0,"",'Ark1'!AJ1193)</f>
        <v/>
      </c>
      <c r="O233" s="458"/>
      <c r="P233" s="462" t="str">
        <f>+IF(L233=0,"",'Ark1'!AK1193)</f>
        <v/>
      </c>
      <c r="Q233" s="458"/>
      <c r="R233" s="240" t="str">
        <f>+IF(H233=0,"",'Ark1'!T1193)</f>
        <v/>
      </c>
      <c r="S233" s="239" t="str">
        <f>+IF(H233=0,"",'Ark1'!U1193)</f>
        <v/>
      </c>
      <c r="T233" s="218"/>
      <c r="U233" s="241" t="str">
        <f>+IF(H233=0,"",'Ark1'!W1193)</f>
        <v/>
      </c>
      <c r="V233" s="241" t="str">
        <f>+IF(H233=0,"",'Ark1'!X1193)</f>
        <v/>
      </c>
      <c r="W233" s="241" t="str">
        <f>+IF(H233=0,"",'Ark1'!Y1193)</f>
        <v/>
      </c>
      <c r="X233" s="241" t="str">
        <f>+IF(H233=0,"",'Ark1'!Z1193)</f>
        <v/>
      </c>
      <c r="Y233" s="241" t="str">
        <f>+IF(H233=0,"",'Ark1'!AA1193)</f>
        <v/>
      </c>
      <c r="Z233" s="240" t="str">
        <f>+IF(H233=0,"",'Ark1'!AC1193)</f>
        <v/>
      </c>
      <c r="AA233" s="241" t="str">
        <f>+IF(H233=0,"",'Ark1'!AE1193)</f>
        <v/>
      </c>
      <c r="AB233" s="240" t="str">
        <f t="shared" si="139"/>
        <v/>
      </c>
      <c r="AC233" s="239" t="str">
        <f t="shared" si="140"/>
        <v/>
      </c>
      <c r="AD233" s="218"/>
      <c r="AE233" s="26"/>
      <c r="AG233" s="28"/>
      <c r="AH233" s="26"/>
      <c r="AI233" s="27"/>
      <c r="AJ233" s="27"/>
      <c r="AN233" s="27"/>
    </row>
    <row r="234" spans="1:40">
      <c r="A234" s="218"/>
      <c r="B234" s="242">
        <f>+'Ark1'!C1194</f>
        <v>2024</v>
      </c>
      <c r="C234" s="238">
        <f>+'Ark1'!L1194</f>
        <v>15</v>
      </c>
      <c r="D234" s="238" t="s">
        <v>40</v>
      </c>
      <c r="E234" s="238">
        <f>+'Ark1'!D1194</f>
        <v>11</v>
      </c>
      <c r="F234" s="238" t="str">
        <f t="shared" ref="F234:F235" si="192">+F219</f>
        <v>Nov</v>
      </c>
      <c r="G234" s="238">
        <f>+'Ark1'!Q1194</f>
        <v>0</v>
      </c>
      <c r="H234" s="238">
        <f>+'Ark1'!R1194</f>
        <v>0</v>
      </c>
      <c r="I234" s="240" t="str">
        <f>+IF(H234=0,"",'Ark1'!AG1194)</f>
        <v/>
      </c>
      <c r="J234" s="240" t="str">
        <f>+IF(H234=0,"",'Ark1'!AH1194)</f>
        <v/>
      </c>
      <c r="K234" s="218"/>
      <c r="L234" s="439">
        <f>+IF(I234=0,"",'Ark1'!AI1194)</f>
        <v>0</v>
      </c>
      <c r="M234" s="450"/>
      <c r="N234" s="462" t="str">
        <f>+IF(L234=0,"",'Ark1'!AJ1194)</f>
        <v/>
      </c>
      <c r="O234" s="458"/>
      <c r="P234" s="462" t="str">
        <f>+IF(L234=0,"",'Ark1'!AK1194)</f>
        <v/>
      </c>
      <c r="Q234" s="458"/>
      <c r="R234" s="240" t="str">
        <f>+IF(H234=0,"",'Ark1'!T1194)</f>
        <v/>
      </c>
      <c r="S234" s="239" t="str">
        <f>+IF(H234=0,"",'Ark1'!U1194)</f>
        <v/>
      </c>
      <c r="T234" s="218"/>
      <c r="U234" s="241" t="str">
        <f>+IF(H234=0,"",'Ark1'!W1194)</f>
        <v/>
      </c>
      <c r="V234" s="241" t="str">
        <f>+IF(H234=0,"",'Ark1'!X1194)</f>
        <v/>
      </c>
      <c r="W234" s="241" t="str">
        <f>+IF(H234=0,"",'Ark1'!Y1194)</f>
        <v/>
      </c>
      <c r="X234" s="241" t="str">
        <f>+IF(H234=0,"",'Ark1'!Z1194)</f>
        <v/>
      </c>
      <c r="Y234" s="241" t="str">
        <f>+IF(H234=0,"",'Ark1'!AA1194)</f>
        <v/>
      </c>
      <c r="Z234" s="240" t="str">
        <f>+IF(H234=0,"",'Ark1'!AC1194)</f>
        <v/>
      </c>
      <c r="AA234" s="241" t="str">
        <f>+IF(H234=0,"",'Ark1'!AE1194)</f>
        <v/>
      </c>
      <c r="AB234" s="240" t="str">
        <f t="shared" ref="AB234:AB235" si="193">+IF(H234=0,"",+S234/C234)</f>
        <v/>
      </c>
      <c r="AC234" s="239" t="str">
        <f t="shared" ref="AC234:AC235" si="194">+IF(H234=0,"",G234/H234)</f>
        <v/>
      </c>
      <c r="AD234" s="218"/>
      <c r="AE234" s="26"/>
      <c r="AG234" s="28"/>
      <c r="AH234" s="26"/>
      <c r="AI234" s="27"/>
      <c r="AJ234" s="27"/>
      <c r="AN234" s="27"/>
    </row>
    <row r="235" spans="1:40">
      <c r="A235" s="218"/>
      <c r="B235" s="242">
        <f>+'Ark1'!C1195</f>
        <v>2024</v>
      </c>
      <c r="C235" s="238">
        <f>+'Ark1'!L1195</f>
        <v>15</v>
      </c>
      <c r="D235" s="238" t="s">
        <v>40</v>
      </c>
      <c r="E235" s="238">
        <f>+'Ark1'!D1195</f>
        <v>12</v>
      </c>
      <c r="F235" s="238" t="str">
        <f t="shared" si="192"/>
        <v>Des</v>
      </c>
      <c r="G235" s="238">
        <f>+'Ark1'!Q1195</f>
        <v>0</v>
      </c>
      <c r="H235" s="238">
        <f>+'Ark1'!R1195</f>
        <v>0</v>
      </c>
      <c r="I235" s="240" t="str">
        <f>+IF(H235=0,"",'Ark1'!AG1195)</f>
        <v/>
      </c>
      <c r="J235" s="240" t="str">
        <f>+IF(H235=0,"",'Ark1'!AH1195)</f>
        <v/>
      </c>
      <c r="K235" s="218"/>
      <c r="L235" s="439">
        <f>+IF(I235=0,"",'Ark1'!AI1195)</f>
        <v>0</v>
      </c>
      <c r="M235" s="450"/>
      <c r="N235" s="462" t="str">
        <f>+IF(L235=0,"",'Ark1'!AJ1195)</f>
        <v/>
      </c>
      <c r="O235" s="458"/>
      <c r="P235" s="462" t="str">
        <f>+IF(L235=0,"",'Ark1'!AK1195)</f>
        <v/>
      </c>
      <c r="Q235" s="458"/>
      <c r="R235" s="240" t="str">
        <f>+IF(H235=0,"",'Ark1'!T1195)</f>
        <v/>
      </c>
      <c r="S235" s="239" t="str">
        <f>+IF(H235=0,"",'Ark1'!U1195)</f>
        <v/>
      </c>
      <c r="T235" s="218"/>
      <c r="U235" s="241" t="str">
        <f>+IF(H235=0,"",'Ark1'!W1195)</f>
        <v/>
      </c>
      <c r="V235" s="241" t="str">
        <f>+IF(H235=0,"",'Ark1'!X1195)</f>
        <v/>
      </c>
      <c r="W235" s="241" t="str">
        <f>+IF(H235=0,"",'Ark1'!Y1195)</f>
        <v/>
      </c>
      <c r="X235" s="241" t="str">
        <f>+IF(H235=0,"",'Ark1'!Z1195)</f>
        <v/>
      </c>
      <c r="Y235" s="241" t="str">
        <f>+IF(H235=0,"",'Ark1'!AA1195)</f>
        <v/>
      </c>
      <c r="Z235" s="240" t="str">
        <f>+IF(H235=0,"",'Ark1'!AC1195)</f>
        <v/>
      </c>
      <c r="AA235" s="241" t="str">
        <f>+IF(H235=0,"",'Ark1'!AE1195)</f>
        <v/>
      </c>
      <c r="AB235" s="240" t="str">
        <f t="shared" si="193"/>
        <v/>
      </c>
      <c r="AC235" s="239" t="str">
        <f t="shared" si="194"/>
        <v/>
      </c>
      <c r="AD235" s="218"/>
      <c r="AE235" s="26"/>
      <c r="AG235" s="28"/>
      <c r="AH235" s="26"/>
      <c r="AI235" s="27"/>
      <c r="AJ235" s="27"/>
      <c r="AN235" s="27"/>
    </row>
    <row r="236" spans="1:40">
      <c r="A236" s="218"/>
      <c r="B236" s="218"/>
      <c r="C236" s="218"/>
      <c r="D236" s="218"/>
      <c r="E236" s="218"/>
      <c r="F236" s="218"/>
      <c r="G236" s="218"/>
      <c r="H236" s="218"/>
      <c r="I236" s="218"/>
      <c r="J236" s="218"/>
      <c r="K236" s="218"/>
      <c r="L236" s="237"/>
      <c r="M236" s="450"/>
      <c r="N236" s="236"/>
      <c r="O236" s="458"/>
      <c r="P236" s="236"/>
      <c r="Q236" s="45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468"/>
      <c r="AC236" s="218"/>
      <c r="AD236" s="218"/>
      <c r="AE236" s="26"/>
      <c r="AG236" s="28"/>
      <c r="AH236" s="26"/>
      <c r="AI236" s="27"/>
      <c r="AJ236" s="27"/>
      <c r="AN236" s="27"/>
    </row>
    <row r="237" spans="1:40" ht="15">
      <c r="A237" s="34"/>
      <c r="B237" s="34"/>
      <c r="C237" s="34"/>
      <c r="D237" s="34"/>
      <c r="E237" s="34"/>
      <c r="F237" s="34"/>
      <c r="G237" s="34"/>
      <c r="H237" s="34"/>
      <c r="I237" s="163"/>
      <c r="J237" s="163"/>
      <c r="K237" s="163"/>
      <c r="L237" s="441"/>
      <c r="M237" s="163"/>
      <c r="N237" s="465"/>
      <c r="O237" s="465"/>
      <c r="P237" s="465"/>
      <c r="Q237" s="163"/>
      <c r="R237" s="34"/>
      <c r="S237" s="34"/>
    </row>
    <row r="238" spans="1:40" ht="15">
      <c r="A238" s="34"/>
      <c r="B238" s="34"/>
      <c r="C238" s="34"/>
      <c r="D238" s="34"/>
      <c r="E238" s="34"/>
      <c r="F238" s="34"/>
      <c r="G238" s="34"/>
      <c r="H238" s="34"/>
      <c r="I238" s="163"/>
      <c r="J238" s="163"/>
      <c r="K238" s="163"/>
      <c r="L238" s="441"/>
      <c r="M238" s="163"/>
      <c r="N238" s="465"/>
      <c r="O238" s="465"/>
      <c r="P238" s="465"/>
      <c r="Q238" s="163"/>
      <c r="R238" s="34"/>
      <c r="S238" s="34"/>
    </row>
    <row r="239" spans="1:40" ht="15">
      <c r="A239" s="34"/>
      <c r="B239" s="34"/>
      <c r="C239" s="34"/>
      <c r="D239" s="34"/>
      <c r="E239" s="34"/>
      <c r="F239" s="34"/>
      <c r="G239" s="34"/>
      <c r="H239" s="34"/>
      <c r="I239" s="163"/>
      <c r="J239" s="163"/>
      <c r="K239" s="163"/>
      <c r="L239" s="441"/>
      <c r="M239" s="163"/>
      <c r="N239" s="465"/>
      <c r="O239" s="465"/>
      <c r="P239" s="465"/>
      <c r="Q239" s="163"/>
      <c r="R239" s="34"/>
      <c r="S239" s="34"/>
    </row>
    <row r="240" spans="1:40" ht="15">
      <c r="A240" s="34"/>
      <c r="B240" s="34"/>
      <c r="C240" s="34"/>
      <c r="D240" s="34"/>
      <c r="E240" s="34"/>
      <c r="F240" s="34"/>
      <c r="G240" s="34"/>
      <c r="H240" s="34"/>
      <c r="I240" s="163"/>
      <c r="J240" s="163"/>
      <c r="K240" s="163"/>
      <c r="L240" s="441"/>
      <c r="M240" s="163"/>
      <c r="N240" s="465"/>
      <c r="O240" s="465"/>
      <c r="P240" s="465"/>
      <c r="Q240" s="163"/>
      <c r="R240" s="34"/>
      <c r="S240" s="34"/>
    </row>
    <row r="241" spans="1:19" ht="15">
      <c r="A241" s="34"/>
      <c r="B241" s="34"/>
      <c r="C241" s="34"/>
      <c r="D241" s="34"/>
      <c r="E241" s="34"/>
      <c r="F241" s="34"/>
      <c r="G241" s="34"/>
      <c r="H241" s="34"/>
      <c r="I241" s="163"/>
      <c r="J241" s="163"/>
      <c r="K241" s="163"/>
      <c r="L241" s="441"/>
      <c r="M241" s="163"/>
      <c r="N241" s="465"/>
      <c r="O241" s="465"/>
      <c r="P241" s="465"/>
      <c r="Q241" s="163"/>
      <c r="R241" s="34"/>
      <c r="S241" s="34"/>
    </row>
    <row r="242" spans="1:19" ht="15">
      <c r="A242" s="34"/>
      <c r="B242" s="34"/>
      <c r="C242" s="34"/>
      <c r="D242" s="34"/>
      <c r="E242" s="34"/>
      <c r="F242" s="34"/>
      <c r="G242" s="34"/>
      <c r="H242" s="34"/>
      <c r="I242" s="163"/>
      <c r="J242" s="163"/>
      <c r="K242" s="163"/>
      <c r="L242" s="441"/>
      <c r="M242" s="163"/>
      <c r="N242" s="465"/>
      <c r="O242" s="465"/>
      <c r="P242" s="465"/>
      <c r="Q242" s="163"/>
      <c r="R242" s="34"/>
      <c r="S242" s="34"/>
    </row>
    <row r="243" spans="1:19" ht="15">
      <c r="A243" s="34"/>
      <c r="B243" s="34"/>
      <c r="C243" s="34"/>
      <c r="D243" s="34"/>
      <c r="E243" s="34"/>
      <c r="F243" s="34"/>
      <c r="G243" s="34"/>
      <c r="H243" s="34"/>
      <c r="I243" s="163"/>
      <c r="J243" s="163"/>
      <c r="K243" s="163"/>
      <c r="L243" s="441"/>
      <c r="M243" s="163"/>
      <c r="N243" s="465"/>
      <c r="O243" s="465"/>
      <c r="P243" s="465"/>
      <c r="Q243" s="163"/>
      <c r="R243" s="34"/>
      <c r="S243" s="34"/>
    </row>
    <row r="244" spans="1:19" ht="15">
      <c r="A244" s="34"/>
      <c r="B244" s="34"/>
      <c r="C244" s="34"/>
      <c r="D244" s="34"/>
      <c r="E244" s="34"/>
      <c r="F244" s="34"/>
      <c r="G244" s="34"/>
      <c r="H244" s="34"/>
      <c r="I244" s="163"/>
      <c r="J244" s="163"/>
      <c r="K244" s="163"/>
      <c r="L244" s="441"/>
      <c r="M244" s="163"/>
      <c r="N244" s="465"/>
      <c r="O244" s="465"/>
      <c r="P244" s="465"/>
      <c r="Q244" s="163"/>
      <c r="R244" s="34"/>
      <c r="S244" s="34"/>
    </row>
    <row r="245" spans="1:19" ht="15">
      <c r="A245" s="34"/>
      <c r="B245" s="34"/>
      <c r="C245" s="34"/>
      <c r="D245" s="34"/>
      <c r="E245" s="34"/>
      <c r="F245" s="34"/>
      <c r="G245" s="34"/>
      <c r="H245" s="34"/>
      <c r="I245" s="163"/>
      <c r="J245" s="163"/>
      <c r="K245" s="163"/>
      <c r="L245" s="441"/>
      <c r="M245" s="163"/>
      <c r="N245" s="465"/>
      <c r="O245" s="465"/>
      <c r="P245" s="465"/>
      <c r="Q245" s="163"/>
      <c r="R245" s="34"/>
      <c r="S245" s="34"/>
    </row>
    <row r="246" spans="1:19" ht="15">
      <c r="A246" s="34"/>
      <c r="B246" s="34"/>
      <c r="C246" s="34"/>
      <c r="D246" s="34"/>
      <c r="E246" s="34"/>
      <c r="F246" s="34"/>
      <c r="G246" s="34"/>
      <c r="H246" s="34"/>
      <c r="I246" s="163"/>
      <c r="J246" s="163"/>
      <c r="K246" s="163"/>
      <c r="L246" s="441"/>
      <c r="M246" s="163"/>
      <c r="N246" s="465"/>
      <c r="O246" s="465"/>
      <c r="P246" s="465"/>
      <c r="Q246" s="163"/>
      <c r="R246" s="34"/>
      <c r="S246" s="34"/>
    </row>
    <row r="247" spans="1:19" ht="15">
      <c r="A247" s="34"/>
      <c r="B247" s="34"/>
      <c r="C247" s="34"/>
      <c r="D247" s="34"/>
      <c r="E247" s="34"/>
      <c r="F247" s="34"/>
      <c r="G247" s="34"/>
      <c r="H247" s="34"/>
      <c r="I247" s="163"/>
      <c r="J247" s="163"/>
      <c r="K247" s="163"/>
      <c r="L247" s="441"/>
      <c r="M247" s="163"/>
      <c r="N247" s="465"/>
      <c r="O247" s="465"/>
      <c r="P247" s="465"/>
      <c r="Q247" s="163"/>
      <c r="R247" s="34"/>
      <c r="S247" s="34"/>
    </row>
    <row r="248" spans="1:19" ht="15">
      <c r="A248" s="34"/>
      <c r="B248" s="34"/>
      <c r="C248" s="34"/>
      <c r="D248" s="34"/>
      <c r="E248" s="34"/>
      <c r="F248" s="34"/>
      <c r="G248" s="34"/>
      <c r="H248" s="34"/>
      <c r="I248" s="163"/>
      <c r="J248" s="163"/>
      <c r="K248" s="163"/>
      <c r="L248" s="441"/>
      <c r="M248" s="163"/>
      <c r="N248" s="465"/>
      <c r="O248" s="465"/>
      <c r="P248" s="465"/>
      <c r="Q248" s="163"/>
      <c r="R248" s="34"/>
      <c r="S248" s="34"/>
    </row>
  </sheetData>
  <mergeCells count="1">
    <mergeCell ref="W5:Y5"/>
  </mergeCells>
  <phoneticPr fontId="1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67EC8-987E-4A23-845C-AAC48898CA70}">
  <dimension ref="A1"/>
  <sheetViews>
    <sheetView topLeftCell="A33" workbookViewId="0">
      <selection activeCell="A33" sqref="A33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W510"/>
  <sheetViews>
    <sheetView zoomScale="82" zoomScaleNormal="82" workbookViewId="0">
      <pane xSplit="1" ySplit="9" topLeftCell="B10" activePane="bottomRight" state="frozen"/>
      <selection pane="topRight" activeCell="B1" sqref="B1"/>
      <selection pane="bottomLeft" activeCell="A11" sqref="A11"/>
      <selection pane="bottomRight" activeCell="B20" sqref="B20"/>
    </sheetView>
  </sheetViews>
  <sheetFormatPr baseColWidth="10" defaultColWidth="11.54296875" defaultRowHeight="15.6"/>
  <cols>
    <col min="1" max="1" width="2.08984375" style="27" customWidth="1"/>
    <col min="2" max="2" width="6.08984375" style="27" customWidth="1"/>
    <col min="3" max="3" width="3.453125" style="27" customWidth="1"/>
    <col min="4" max="4" width="3" style="27" customWidth="1"/>
    <col min="5" max="5" width="3.54296875" style="27" customWidth="1"/>
    <col min="6" max="6" width="4" style="27" customWidth="1"/>
    <col min="7" max="7" width="10.1796875" style="27" customWidth="1"/>
    <col min="8" max="8" width="6.6328125" style="27" customWidth="1"/>
    <col min="9" max="9" width="7" style="27" customWidth="1"/>
    <col min="10" max="12" width="6.36328125" style="28" customWidth="1"/>
    <col min="13" max="13" width="1.36328125" style="28" customWidth="1"/>
    <col min="14" max="14" width="6.36328125" style="245" customWidth="1"/>
    <col min="15" max="15" width="1.36328125" style="271" customWidth="1"/>
    <col min="16" max="16" width="6.36328125" style="271" customWidth="1"/>
    <col min="17" max="17" width="1.7265625" style="271" customWidth="1"/>
    <col min="18" max="18" width="6.54296875" style="27" customWidth="1"/>
    <col min="19" max="19" width="2.1796875" style="27" customWidth="1"/>
    <col min="20" max="20" width="6.36328125" style="271" customWidth="1"/>
    <col min="21" max="21" width="2.36328125" style="28" customWidth="1"/>
    <col min="22" max="22" width="7.54296875" style="27" customWidth="1"/>
    <col min="23" max="23" width="1.90625" style="27" customWidth="1"/>
    <col min="24" max="24" width="5.08984375" style="33" customWidth="1"/>
    <col min="25" max="27" width="6.54296875" style="33" customWidth="1"/>
    <col min="28" max="28" width="5.453125" style="33" customWidth="1"/>
    <col min="29" max="29" width="7" style="26" customWidth="1"/>
    <col min="30" max="30" width="5.6328125" style="33" customWidth="1"/>
    <col min="31" max="31" width="8.08984375" style="26" customWidth="1"/>
    <col min="32" max="32" width="5.90625" style="28" customWidth="1"/>
    <col min="33" max="33" width="9.453125" style="28" customWidth="1"/>
    <col min="34" max="34" width="8.90625" style="28" customWidth="1"/>
    <col min="35" max="35" width="11.54296875" style="28"/>
    <col min="36" max="36" width="9.81640625" style="33" customWidth="1"/>
    <col min="37" max="37" width="9.1796875" style="28" customWidth="1"/>
    <col min="38" max="38" width="6.81640625" style="28" customWidth="1"/>
    <col min="39" max="39" width="9.90625" style="28" customWidth="1"/>
    <col min="40" max="40" width="10" style="27" customWidth="1"/>
    <col min="41" max="41" width="13.08984375" style="27" customWidth="1"/>
    <col min="42" max="42" width="9.36328125" style="27" customWidth="1"/>
    <col min="43" max="43" width="9.81640625" style="28" customWidth="1"/>
    <col min="44" max="44" width="9.81640625" style="27" customWidth="1"/>
    <col min="45" max="45" width="11.54296875" style="27"/>
    <col min="46" max="46" width="14" style="27" customWidth="1"/>
    <col min="47" max="47" width="12.54296875" style="27" customWidth="1"/>
    <col min="48" max="48" width="10.90625" style="27" customWidth="1"/>
    <col min="49" max="16384" width="11.54296875" style="27"/>
  </cols>
  <sheetData>
    <row r="1" spans="1:75">
      <c r="A1" s="218"/>
      <c r="B1" s="218"/>
      <c r="C1" s="218"/>
      <c r="D1" s="218"/>
      <c r="E1" s="218"/>
      <c r="F1" s="218"/>
      <c r="G1" s="218"/>
      <c r="H1" s="218"/>
      <c r="I1" s="218"/>
      <c r="J1" s="219"/>
      <c r="K1" s="219"/>
      <c r="L1" s="219"/>
      <c r="M1" s="219"/>
      <c r="N1" s="237"/>
      <c r="O1" s="235"/>
      <c r="P1" s="235"/>
      <c r="Q1" s="235"/>
      <c r="R1" s="218"/>
      <c r="S1" s="218"/>
      <c r="T1" s="235"/>
      <c r="U1" s="219"/>
      <c r="V1" s="218"/>
      <c r="W1" s="218"/>
      <c r="X1" s="220"/>
      <c r="Y1" s="220"/>
      <c r="Z1" s="220"/>
      <c r="AA1" s="220"/>
      <c r="AB1" s="220"/>
      <c r="AC1" s="218"/>
      <c r="AD1" s="220"/>
      <c r="AE1" s="468"/>
      <c r="AF1" s="219"/>
      <c r="AG1" s="218"/>
      <c r="AH1" s="221"/>
      <c r="AJ1" s="28"/>
      <c r="AK1" s="26"/>
      <c r="AL1" s="222"/>
      <c r="AM1" s="27"/>
      <c r="AQ1" s="27"/>
    </row>
    <row r="2" spans="1:75" s="227" customFormat="1" ht="31.8">
      <c r="A2" s="223"/>
      <c r="B2" s="223"/>
      <c r="C2" s="223"/>
      <c r="D2" s="224" t="s">
        <v>646</v>
      </c>
      <c r="E2" s="224"/>
      <c r="F2" s="223"/>
      <c r="G2" s="223"/>
      <c r="H2" s="223"/>
      <c r="I2" s="223"/>
      <c r="J2" s="225"/>
      <c r="K2" s="225"/>
      <c r="L2" s="225"/>
      <c r="M2" s="225"/>
      <c r="N2" s="390"/>
      <c r="O2" s="460"/>
      <c r="P2" s="460"/>
      <c r="Q2" s="460"/>
      <c r="R2" s="223"/>
      <c r="S2" s="223"/>
      <c r="T2" s="460"/>
      <c r="U2" s="225"/>
      <c r="V2" s="223"/>
      <c r="W2" s="223"/>
      <c r="X2" s="226"/>
      <c r="Y2" s="226"/>
      <c r="Z2" s="390" t="str">
        <f>+År!B2</f>
        <v>VÆR :</v>
      </c>
      <c r="AA2" s="226"/>
      <c r="AB2" s="226"/>
      <c r="AC2" s="223"/>
      <c r="AD2" s="226"/>
      <c r="AE2" s="469"/>
      <c r="AF2" s="225"/>
      <c r="AG2" s="223"/>
      <c r="AH2" s="221"/>
      <c r="AI2" s="28"/>
      <c r="AJ2" s="28"/>
      <c r="AK2" s="26"/>
      <c r="AL2" s="222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I2" s="234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</row>
    <row r="3" spans="1:75" ht="15" customHeight="1">
      <c r="A3" s="218"/>
      <c r="B3" s="218"/>
      <c r="C3" s="218"/>
      <c r="D3" s="218"/>
      <c r="E3" s="218"/>
      <c r="F3" s="218"/>
      <c r="G3" s="218"/>
      <c r="H3" s="218"/>
      <c r="I3" s="218"/>
      <c r="J3" s="219"/>
      <c r="K3" s="219"/>
      <c r="L3" s="219"/>
      <c r="M3" s="219"/>
      <c r="N3" s="237"/>
      <c r="O3" s="235"/>
      <c r="P3" s="235"/>
      <c r="Q3" s="235"/>
      <c r="R3" s="218"/>
      <c r="S3" s="218"/>
      <c r="T3" s="235"/>
      <c r="U3" s="219"/>
      <c r="V3" s="218"/>
      <c r="W3" s="218"/>
      <c r="X3" s="220"/>
      <c r="Y3" s="220"/>
      <c r="Z3" s="220"/>
      <c r="AA3" s="220"/>
      <c r="AB3" s="220"/>
      <c r="AC3" s="218"/>
      <c r="AD3" s="220"/>
      <c r="AE3" s="468"/>
      <c r="AF3" s="219"/>
      <c r="AG3" s="218"/>
      <c r="AH3" s="221"/>
      <c r="AJ3" s="28"/>
      <c r="AK3" s="26"/>
      <c r="AL3" s="222"/>
      <c r="AM3" s="27"/>
      <c r="AQ3" s="27"/>
      <c r="BI3" s="234"/>
    </row>
    <row r="4" spans="1:75" s="234" customFormat="1" ht="19.8">
      <c r="A4" s="228"/>
      <c r="B4" s="228"/>
      <c r="C4" s="228"/>
      <c r="D4" s="228"/>
      <c r="E4" s="228"/>
      <c r="F4" s="228"/>
      <c r="G4" s="229" t="s">
        <v>5</v>
      </c>
      <c r="H4" s="229"/>
      <c r="I4" s="230">
        <f>+År!S2</f>
        <v>52</v>
      </c>
      <c r="J4" s="231"/>
      <c r="K4" s="231"/>
      <c r="L4" s="231"/>
      <c r="M4" s="231"/>
      <c r="N4" s="438"/>
      <c r="O4" s="461"/>
      <c r="P4" s="461"/>
      <c r="Q4" s="461"/>
      <c r="R4" s="228"/>
      <c r="S4" s="228"/>
      <c r="T4" s="461"/>
      <c r="U4" s="231"/>
      <c r="V4" s="229" t="s">
        <v>426</v>
      </c>
      <c r="W4" s="229"/>
      <c r="X4" s="232"/>
      <c r="Y4" s="232"/>
      <c r="Z4" s="232"/>
      <c r="AA4" s="543">
        <f>+I11+I39+I67+I95+I123+I151+I179+I206+I234+I290+I318+I346+I374+I402</f>
        <v>4068</v>
      </c>
      <c r="AB4" s="544"/>
      <c r="AC4" s="232"/>
      <c r="AD4" s="232"/>
      <c r="AE4" s="232"/>
      <c r="AF4" s="470"/>
      <c r="AG4" s="219"/>
      <c r="AH4" s="221"/>
      <c r="AI4" s="28"/>
      <c r="AJ4" s="26"/>
      <c r="AK4" s="221"/>
      <c r="AL4" s="28"/>
      <c r="AM4" s="28"/>
      <c r="AN4" s="26"/>
      <c r="AO4" s="222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33"/>
      <c r="BE4" s="233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</row>
    <row r="5" spans="1:75" ht="15" customHeight="1">
      <c r="A5" s="218"/>
      <c r="B5" s="218"/>
      <c r="C5" s="218"/>
      <c r="D5" s="218"/>
      <c r="E5" s="218"/>
      <c r="F5" s="218"/>
      <c r="G5" s="218"/>
      <c r="H5" s="218"/>
      <c r="I5" s="218"/>
      <c r="J5" s="219" t="s">
        <v>455</v>
      </c>
      <c r="K5" s="219"/>
      <c r="L5" s="219"/>
      <c r="M5" s="219"/>
      <c r="N5" s="237"/>
      <c r="O5" s="235"/>
      <c r="P5" s="235"/>
      <c r="Q5" s="235"/>
      <c r="R5" s="218"/>
      <c r="S5" s="218"/>
      <c r="T5" s="235"/>
      <c r="U5" s="219"/>
      <c r="V5" s="218"/>
      <c r="W5" s="218"/>
      <c r="X5" s="220"/>
      <c r="Y5" s="220"/>
      <c r="Z5" s="220"/>
      <c r="AA5" s="220"/>
      <c r="AB5" s="220"/>
      <c r="AC5" s="218"/>
      <c r="AD5" s="220"/>
      <c r="AE5" s="468"/>
      <c r="AF5" s="219"/>
      <c r="AG5" s="218"/>
      <c r="AH5" s="221"/>
      <c r="AJ5" s="28"/>
      <c r="AK5" s="26"/>
      <c r="AL5" s="222"/>
      <c r="AM5" s="27"/>
      <c r="AQ5" s="27"/>
      <c r="BI5" s="234"/>
    </row>
    <row r="6" spans="1:75" ht="15" customHeight="1">
      <c r="A6" s="218"/>
      <c r="B6" s="218"/>
      <c r="C6" s="218"/>
      <c r="D6" s="218"/>
      <c r="E6" s="218"/>
      <c r="F6" s="218"/>
      <c r="G6" s="218"/>
      <c r="H6" s="218"/>
      <c r="I6" s="218"/>
      <c r="J6" s="219"/>
      <c r="K6" s="219"/>
      <c r="L6" s="219"/>
      <c r="M6" s="219"/>
      <c r="N6" s="237"/>
      <c r="O6" s="235"/>
      <c r="P6" s="235"/>
      <c r="Q6" s="235"/>
      <c r="R6" s="218"/>
      <c r="S6" s="218"/>
      <c r="T6" s="235"/>
      <c r="U6" s="219"/>
      <c r="V6" s="218"/>
      <c r="W6" s="218"/>
      <c r="X6" s="220"/>
      <c r="Y6" s="220"/>
      <c r="Z6" s="220"/>
      <c r="AA6" s="220"/>
      <c r="AB6" s="220"/>
      <c r="AC6" s="218"/>
      <c r="AD6" s="220"/>
      <c r="AE6" s="471" t="s">
        <v>80</v>
      </c>
      <c r="AF6" s="235" t="s">
        <v>2</v>
      </c>
      <c r="AG6" s="218"/>
      <c r="AH6" s="221"/>
      <c r="AJ6" s="28"/>
      <c r="AK6" s="26"/>
      <c r="AL6" s="222"/>
      <c r="AM6" s="27"/>
      <c r="AQ6" s="27"/>
      <c r="BI6" s="234"/>
    </row>
    <row r="7" spans="1:75" ht="15" customHeight="1">
      <c r="A7" s="218"/>
      <c r="B7" s="218"/>
      <c r="C7" s="218"/>
      <c r="D7" s="218"/>
      <c r="E7" s="218"/>
      <c r="F7" s="218"/>
      <c r="G7" s="218"/>
      <c r="H7" s="236" t="s">
        <v>2</v>
      </c>
      <c r="I7" s="218"/>
      <c r="J7" s="219"/>
      <c r="K7" s="235" t="s">
        <v>556</v>
      </c>
      <c r="L7" s="219"/>
      <c r="M7" s="219"/>
      <c r="N7" s="237"/>
      <c r="O7" s="235"/>
      <c r="P7" s="235"/>
      <c r="Q7" s="235"/>
      <c r="R7" s="219"/>
      <c r="S7" s="219"/>
      <c r="T7" s="235"/>
      <c r="U7" s="219"/>
      <c r="V7" s="236" t="s">
        <v>22</v>
      </c>
      <c r="W7" s="236"/>
      <c r="X7" s="220" t="s">
        <v>404</v>
      </c>
      <c r="Y7" s="220" t="s">
        <v>404</v>
      </c>
      <c r="Z7" s="220" t="s">
        <v>404</v>
      </c>
      <c r="AA7" s="220" t="s">
        <v>404</v>
      </c>
      <c r="AB7" s="237" t="s">
        <v>427</v>
      </c>
      <c r="AC7" s="218"/>
      <c r="AD7" s="237" t="s">
        <v>526</v>
      </c>
      <c r="AE7" s="471" t="s">
        <v>43</v>
      </c>
      <c r="AF7" s="235" t="s">
        <v>8</v>
      </c>
      <c r="AG7" s="218"/>
      <c r="AH7" s="221"/>
      <c r="AJ7" s="28"/>
      <c r="AK7" s="26"/>
      <c r="AL7" s="222"/>
      <c r="AM7" s="27"/>
      <c r="AQ7" s="27"/>
      <c r="BI7" s="234"/>
    </row>
    <row r="8" spans="1:75" ht="15" customHeight="1">
      <c r="A8" s="218"/>
      <c r="B8" s="218"/>
      <c r="C8" s="218"/>
      <c r="D8" s="218"/>
      <c r="E8" s="218"/>
      <c r="F8" s="236"/>
      <c r="G8" s="236"/>
      <c r="H8" s="236" t="s">
        <v>485</v>
      </c>
      <c r="I8" s="236" t="s">
        <v>2</v>
      </c>
      <c r="J8" s="235" t="s">
        <v>2</v>
      </c>
      <c r="K8" s="235" t="s">
        <v>557</v>
      </c>
      <c r="L8" s="235" t="s">
        <v>1</v>
      </c>
      <c r="M8" s="235"/>
      <c r="N8" s="237" t="s">
        <v>2</v>
      </c>
      <c r="O8" s="235"/>
      <c r="P8" s="235" t="s">
        <v>22</v>
      </c>
      <c r="Q8" s="235"/>
      <c r="R8" s="235" t="s">
        <v>22</v>
      </c>
      <c r="S8" s="219"/>
      <c r="T8" s="235" t="s">
        <v>22</v>
      </c>
      <c r="U8" s="235"/>
      <c r="V8" s="236" t="s">
        <v>487</v>
      </c>
      <c r="W8" s="236"/>
      <c r="X8" s="237" t="s">
        <v>489</v>
      </c>
      <c r="Y8" s="237" t="s">
        <v>478</v>
      </c>
      <c r="Z8" s="237" t="s">
        <v>478</v>
      </c>
      <c r="AA8" s="237" t="s">
        <v>478</v>
      </c>
      <c r="AB8" s="237"/>
      <c r="AC8" s="236" t="s">
        <v>414</v>
      </c>
      <c r="AD8" s="237" t="s">
        <v>1</v>
      </c>
      <c r="AE8" s="471" t="s">
        <v>546</v>
      </c>
      <c r="AF8" s="235" t="s">
        <v>69</v>
      </c>
      <c r="AG8" s="218"/>
      <c r="AH8" s="221"/>
      <c r="AJ8" s="28"/>
      <c r="AK8" s="26"/>
      <c r="AL8" s="222"/>
      <c r="AM8" s="27"/>
      <c r="AQ8" s="27"/>
      <c r="BI8" s="234"/>
    </row>
    <row r="9" spans="1:75" ht="15" customHeight="1">
      <c r="A9" s="218"/>
      <c r="B9" s="218"/>
      <c r="C9" s="236" t="s">
        <v>0</v>
      </c>
      <c r="D9" s="236"/>
      <c r="E9" s="236" t="s">
        <v>438</v>
      </c>
      <c r="F9" s="236"/>
      <c r="G9" s="236"/>
      <c r="H9" s="51" t="s">
        <v>486</v>
      </c>
      <c r="I9" s="51" t="s">
        <v>8</v>
      </c>
      <c r="J9" s="97" t="s">
        <v>404</v>
      </c>
      <c r="K9" s="97" t="s">
        <v>558</v>
      </c>
      <c r="L9" s="97" t="s">
        <v>404</v>
      </c>
      <c r="M9" s="97"/>
      <c r="N9" s="73" t="s">
        <v>648</v>
      </c>
      <c r="O9" s="97"/>
      <c r="P9" s="97" t="s">
        <v>648</v>
      </c>
      <c r="Q9" s="235"/>
      <c r="R9" s="97" t="s">
        <v>44</v>
      </c>
      <c r="S9" s="219"/>
      <c r="T9" s="97" t="s">
        <v>643</v>
      </c>
      <c r="U9" s="97"/>
      <c r="V9" s="51" t="s">
        <v>415</v>
      </c>
      <c r="W9" s="236"/>
      <c r="X9" s="73" t="s">
        <v>490</v>
      </c>
      <c r="Y9" s="73" t="s">
        <v>547</v>
      </c>
      <c r="Z9" s="73" t="s">
        <v>548</v>
      </c>
      <c r="AA9" s="73" t="s">
        <v>549</v>
      </c>
      <c r="AB9" s="73" t="s">
        <v>1</v>
      </c>
      <c r="AC9" s="51" t="s">
        <v>415</v>
      </c>
      <c r="AD9" s="73" t="s">
        <v>496</v>
      </c>
      <c r="AE9" s="474" t="s">
        <v>44</v>
      </c>
      <c r="AF9" s="97" t="s">
        <v>528</v>
      </c>
      <c r="AG9" s="218"/>
      <c r="AH9" s="221"/>
      <c r="AJ9" s="28"/>
      <c r="AK9" s="26"/>
      <c r="AL9" s="222"/>
      <c r="AM9" s="27"/>
      <c r="AQ9" s="27"/>
      <c r="BI9" s="234"/>
    </row>
    <row r="10" spans="1:75" ht="15" customHeight="1">
      <c r="A10" s="218"/>
      <c r="B10" s="218"/>
      <c r="C10" s="236"/>
      <c r="D10" s="236"/>
      <c r="E10" s="236"/>
      <c r="F10" s="236"/>
      <c r="G10" s="236"/>
      <c r="H10" s="51"/>
      <c r="I10" s="51"/>
      <c r="J10" s="97"/>
      <c r="K10" s="97"/>
      <c r="L10" s="97"/>
      <c r="M10" s="97"/>
      <c r="N10" s="73"/>
      <c r="O10" s="97"/>
      <c r="P10" s="97"/>
      <c r="Q10" s="235"/>
      <c r="R10" s="97"/>
      <c r="S10" s="219"/>
      <c r="T10" s="97"/>
      <c r="U10" s="97"/>
      <c r="V10" s="51"/>
      <c r="W10" s="236"/>
      <c r="X10" s="73"/>
      <c r="Y10" s="73"/>
      <c r="Z10" s="73"/>
      <c r="AA10" s="73"/>
      <c r="AB10" s="73"/>
      <c r="AC10" s="51"/>
      <c r="AD10" s="73"/>
      <c r="AE10" s="474"/>
      <c r="AF10" s="97"/>
      <c r="AG10" s="218"/>
      <c r="AH10" s="221"/>
      <c r="AJ10" s="28"/>
      <c r="AK10" s="26"/>
      <c r="AL10" s="222"/>
      <c r="AM10" s="27"/>
      <c r="AQ10" s="27"/>
      <c r="BI10" s="234"/>
    </row>
    <row r="11" spans="1:75" ht="22.8">
      <c r="A11" s="218"/>
      <c r="B11" s="218"/>
      <c r="C11" s="218"/>
      <c r="D11" s="264" t="str">
        <f>+D13</f>
        <v>P-</v>
      </c>
      <c r="E11" s="218"/>
      <c r="F11" s="218"/>
      <c r="G11" s="218"/>
      <c r="H11" s="218"/>
      <c r="I11" s="265">
        <f>SUM(I13:I37)</f>
        <v>0</v>
      </c>
      <c r="J11" s="266"/>
      <c r="K11" s="266"/>
      <c r="L11" s="266"/>
      <c r="M11" s="97"/>
      <c r="N11" s="476"/>
      <c r="O11" s="97"/>
      <c r="P11" s="477"/>
      <c r="Q11" s="235"/>
      <c r="R11" s="268">
        <f>+Klasse!M11</f>
        <v>0</v>
      </c>
      <c r="S11" s="219"/>
      <c r="T11" s="477"/>
      <c r="U11" s="97"/>
      <c r="V11" s="267"/>
      <c r="W11" s="236"/>
      <c r="X11" s="220"/>
      <c r="Y11" s="220"/>
      <c r="Z11" s="220"/>
      <c r="AA11" s="220"/>
      <c r="AB11" s="220"/>
      <c r="AC11" s="218"/>
      <c r="AD11" s="220"/>
      <c r="AE11" s="468"/>
      <c r="AF11" s="220"/>
      <c r="AG11" s="218"/>
      <c r="AH11" s="221"/>
      <c r="AJ11" s="28"/>
      <c r="AK11" s="26"/>
      <c r="AL11" s="222"/>
      <c r="AM11" s="27"/>
      <c r="AQ11" s="27"/>
      <c r="BI11" s="234"/>
    </row>
    <row r="12" spans="1:75" ht="15" customHeight="1">
      <c r="A12" s="218"/>
      <c r="B12" s="218"/>
      <c r="C12" s="218"/>
      <c r="D12" s="264"/>
      <c r="E12" s="218"/>
      <c r="F12" s="218"/>
      <c r="G12" s="218"/>
      <c r="H12" s="218"/>
      <c r="I12" s="218"/>
      <c r="J12" s="218"/>
      <c r="K12" s="218"/>
      <c r="L12" s="218"/>
      <c r="M12" s="97"/>
      <c r="N12" s="237"/>
      <c r="O12" s="97"/>
      <c r="P12" s="236"/>
      <c r="Q12" s="235"/>
      <c r="R12" s="218"/>
      <c r="S12" s="219"/>
      <c r="T12" s="236"/>
      <c r="U12" s="97"/>
      <c r="V12" s="218"/>
      <c r="W12" s="236"/>
      <c r="X12" s="218"/>
      <c r="Y12" s="218"/>
      <c r="Z12" s="218"/>
      <c r="AA12" s="218"/>
      <c r="AB12" s="218"/>
      <c r="AC12" s="218"/>
      <c r="AD12" s="218"/>
      <c r="AE12" s="468"/>
      <c r="AF12" s="218"/>
      <c r="AG12" s="218"/>
      <c r="AH12" s="221"/>
      <c r="AJ12" s="28"/>
      <c r="AK12" s="26"/>
      <c r="AL12" s="222"/>
      <c r="AM12" s="27"/>
      <c r="AQ12" s="27"/>
      <c r="BI12" s="234"/>
    </row>
    <row r="13" spans="1:75" ht="15.6" customHeight="1">
      <c r="A13" s="218"/>
      <c r="B13" s="299">
        <f>+'Ark1'!C1556</f>
        <v>2024</v>
      </c>
      <c r="C13" s="238">
        <f>+'Ark1'!L1556</f>
        <v>1</v>
      </c>
      <c r="D13" s="238" t="s">
        <v>28</v>
      </c>
      <c r="E13" s="238">
        <f>+'Ark1'!H1556</f>
        <v>1</v>
      </c>
      <c r="F13" s="238">
        <f>+'Ark1'!J1556</f>
        <v>103</v>
      </c>
      <c r="G13" s="238" t="str">
        <f>VLOOKUP(F13,RNR!$A$1:$B$25,2)</f>
        <v>Rudshøgda</v>
      </c>
      <c r="H13" s="238" t="str">
        <f>+IF(I13=0,"",'Ark1'!Q1556)</f>
        <v/>
      </c>
      <c r="I13" s="238">
        <f>+'Ark1'!R1556</f>
        <v>0</v>
      </c>
      <c r="J13" s="239" t="str">
        <f>+IF(I13=0,"",'Ark1'!AG1556)</f>
        <v/>
      </c>
      <c r="K13" s="270" t="e">
        <f t="shared" ref="K13:K37" si="0">100*I13/$I$11</f>
        <v>#DIV/0!</v>
      </c>
      <c r="L13" s="239" t="str">
        <f>+IF(I13=0,"",'Ark1'!AH1556)</f>
        <v/>
      </c>
      <c r="M13" s="97"/>
      <c r="N13" s="439">
        <f>+IF(J13=0,"",'Ark1'!AI1556)</f>
        <v>0</v>
      </c>
      <c r="O13" s="97"/>
      <c r="P13" s="270" t="str">
        <f>+IF(N13=0,"",'Ark1'!AJ1556)</f>
        <v/>
      </c>
      <c r="Q13" s="235"/>
      <c r="R13" s="31" t="str">
        <f>+IF(I13=0,"",'Ark1'!U1556)</f>
        <v/>
      </c>
      <c r="S13" s="219"/>
      <c r="T13" s="270" t="str">
        <f>+IF(N13=0,"",'Ark1'!AK1556)</f>
        <v/>
      </c>
      <c r="U13" s="97"/>
      <c r="V13" s="240" t="str">
        <f>+IF(I13=0,"",'Ark1'!T1556)</f>
        <v/>
      </c>
      <c r="W13" s="236"/>
      <c r="X13" s="241" t="str">
        <f>+IF(I13=0,"",'Ark1'!W1556)</f>
        <v/>
      </c>
      <c r="Y13" s="241" t="str">
        <f>+IF(I13=0,"",'Ark1'!X1556)</f>
        <v/>
      </c>
      <c r="Z13" s="241" t="str">
        <f>+IF(I13=0,"",'Ark1'!Y1556)</f>
        <v/>
      </c>
      <c r="AA13" s="241" t="str">
        <f>+IF(I13=0,"",'Ark1'!Z1556)</f>
        <v/>
      </c>
      <c r="AB13" s="239" t="str">
        <f>+IF(I13=0,"",'Ark1'!AA1556)</f>
        <v/>
      </c>
      <c r="AC13" s="240" t="str">
        <f>+IF(I13=0,"",'Ark1'!AC1556)</f>
        <v/>
      </c>
      <c r="AD13" s="241" t="str">
        <f>+IF(I13=0,"",'Ark1'!AE1556)</f>
        <v/>
      </c>
      <c r="AE13" s="240" t="str">
        <f t="shared" ref="AE13:AE37" si="1">IF(I13=0,"",R13/C13)</f>
        <v/>
      </c>
      <c r="AF13" s="239" t="str">
        <f t="shared" ref="AF13:AF37" si="2">IF(I13=0,"",I13/H13)</f>
        <v/>
      </c>
      <c r="AG13" s="218"/>
      <c r="AH13" s="221"/>
      <c r="AJ13" s="28"/>
      <c r="AK13" s="26"/>
      <c r="AL13" s="222"/>
      <c r="AM13" s="27"/>
      <c r="AQ13" s="27"/>
      <c r="BI13" s="234"/>
    </row>
    <row r="14" spans="1:75" ht="15.6" customHeight="1">
      <c r="A14" s="218"/>
      <c r="B14" s="299">
        <f>+'Ark1'!C1557</f>
        <v>2024</v>
      </c>
      <c r="C14" s="238">
        <f>+'Ark1'!L1557</f>
        <v>1</v>
      </c>
      <c r="D14" s="238" t="s">
        <v>28</v>
      </c>
      <c r="E14" s="238">
        <f>+'Ark1'!H1557</f>
        <v>2</v>
      </c>
      <c r="F14" s="238">
        <f>+'Ark1'!J1557</f>
        <v>106</v>
      </c>
      <c r="G14" s="238" t="str">
        <f>VLOOKUP(F14,RNR!$A$1:$B$25,2)</f>
        <v>Furuseth</v>
      </c>
      <c r="H14" s="238" t="str">
        <f>+IF(I14=0,"",'Ark1'!Q1557)</f>
        <v/>
      </c>
      <c r="I14" s="238">
        <f>+'Ark1'!R1557</f>
        <v>0</v>
      </c>
      <c r="J14" s="239" t="str">
        <f>+IF(I14=0,"",'Ark1'!AG1557)</f>
        <v/>
      </c>
      <c r="K14" s="270" t="e">
        <f t="shared" si="0"/>
        <v>#DIV/0!</v>
      </c>
      <c r="L14" s="239" t="str">
        <f>+IF(I14=0,"",'Ark1'!AH1557)</f>
        <v/>
      </c>
      <c r="M14" s="97"/>
      <c r="N14" s="439">
        <f>+IF(J14=0,"",'Ark1'!AI1557)</f>
        <v>0</v>
      </c>
      <c r="O14" s="97"/>
      <c r="P14" s="270" t="str">
        <f>+IF(N14=0,"",'Ark1'!AJ1557)</f>
        <v/>
      </c>
      <c r="Q14" s="235"/>
      <c r="R14" s="31" t="str">
        <f>+IF(I14=0,"",'Ark1'!U1557)</f>
        <v/>
      </c>
      <c r="S14" s="219"/>
      <c r="T14" s="270" t="str">
        <f>+IF(N14=0,"",'Ark1'!AK1557)</f>
        <v/>
      </c>
      <c r="U14" s="97"/>
      <c r="V14" s="240" t="str">
        <f>+IF(I14=0,"",'Ark1'!T1557)</f>
        <v/>
      </c>
      <c r="W14" s="236"/>
      <c r="X14" s="241" t="str">
        <f>+IF(I14=0,"",'Ark1'!W1557)</f>
        <v/>
      </c>
      <c r="Y14" s="241" t="str">
        <f>+IF(I14=0,"",'Ark1'!X1557)</f>
        <v/>
      </c>
      <c r="Z14" s="241" t="str">
        <f>+IF(I14=0,"",'Ark1'!Y1557)</f>
        <v/>
      </c>
      <c r="AA14" s="241" t="str">
        <f>+IF(I14=0,"",'Ark1'!Z1557)</f>
        <v/>
      </c>
      <c r="AB14" s="239" t="str">
        <f>+IF(I14=0,"",'Ark1'!AA1557)</f>
        <v/>
      </c>
      <c r="AC14" s="240" t="str">
        <f>+IF(I14=0,"",'Ark1'!AC1557)</f>
        <v/>
      </c>
      <c r="AD14" s="241" t="str">
        <f>+IF(I14=0,"",'Ark1'!AE1557)</f>
        <v/>
      </c>
      <c r="AE14" s="240" t="str">
        <f t="shared" si="1"/>
        <v/>
      </c>
      <c r="AF14" s="239" t="str">
        <f t="shared" si="2"/>
        <v/>
      </c>
      <c r="AG14" s="218"/>
      <c r="AH14" s="221"/>
      <c r="AJ14" s="28"/>
      <c r="AK14" s="26"/>
      <c r="AL14" s="222"/>
      <c r="AM14" s="27"/>
      <c r="AQ14" s="27"/>
      <c r="BI14" s="234"/>
    </row>
    <row r="15" spans="1:75" ht="15.6" customHeight="1">
      <c r="A15" s="218"/>
      <c r="B15" s="299">
        <f>+'Ark1'!C1558</f>
        <v>2024</v>
      </c>
      <c r="C15" s="238">
        <f>+'Ark1'!L1558</f>
        <v>1</v>
      </c>
      <c r="D15" s="238" t="s">
        <v>28</v>
      </c>
      <c r="E15" s="238">
        <f>+'Ark1'!H1558</f>
        <v>1</v>
      </c>
      <c r="F15" s="238">
        <f>+'Ark1'!J1558</f>
        <v>110</v>
      </c>
      <c r="G15" s="238" t="str">
        <f>VLOOKUP(F15,RNR!$A$1:$B$25,2)</f>
        <v>Gol</v>
      </c>
      <c r="H15" s="238" t="str">
        <f>+IF(I15=0,"",'Ark1'!Q1558)</f>
        <v/>
      </c>
      <c r="I15" s="238">
        <f>+'Ark1'!R1558</f>
        <v>0</v>
      </c>
      <c r="J15" s="239" t="str">
        <f>+IF(I15=0,"",'Ark1'!AG1558)</f>
        <v/>
      </c>
      <c r="K15" s="270" t="e">
        <f t="shared" si="0"/>
        <v>#DIV/0!</v>
      </c>
      <c r="L15" s="239" t="str">
        <f>+IF(I15=0,"",'Ark1'!AH1558)</f>
        <v/>
      </c>
      <c r="M15" s="97"/>
      <c r="N15" s="439">
        <f>+IF(J15=0,"",'Ark1'!AI1558)</f>
        <v>0</v>
      </c>
      <c r="O15" s="97"/>
      <c r="P15" s="270" t="str">
        <f>+IF(N15=0,"",'Ark1'!AJ1558)</f>
        <v/>
      </c>
      <c r="Q15" s="235"/>
      <c r="R15" s="31" t="str">
        <f>+IF(I15=0,"",'Ark1'!U1558)</f>
        <v/>
      </c>
      <c r="S15" s="219"/>
      <c r="T15" s="270" t="str">
        <f>+IF(N15=0,"",'Ark1'!AK1558)</f>
        <v/>
      </c>
      <c r="U15" s="97"/>
      <c r="V15" s="240" t="str">
        <f>+IF(I15=0,"",'Ark1'!T1558)</f>
        <v/>
      </c>
      <c r="W15" s="236"/>
      <c r="X15" s="241" t="str">
        <f>+IF(I15=0,"",'Ark1'!W1558)</f>
        <v/>
      </c>
      <c r="Y15" s="241" t="str">
        <f>+IF(I15=0,"",'Ark1'!X1558)</f>
        <v/>
      </c>
      <c r="Z15" s="241" t="str">
        <f>+IF(I15=0,"",'Ark1'!Y1558)</f>
        <v/>
      </c>
      <c r="AA15" s="241" t="str">
        <f>+IF(I15=0,"",'Ark1'!Z1558)</f>
        <v/>
      </c>
      <c r="AB15" s="239" t="str">
        <f>+IF(I15=0,"",'Ark1'!AA1558)</f>
        <v/>
      </c>
      <c r="AC15" s="240" t="str">
        <f>+IF(I15=0,"",'Ark1'!AC1558)</f>
        <v/>
      </c>
      <c r="AD15" s="241" t="str">
        <f>+IF(I15=0,"",'Ark1'!AE1558)</f>
        <v/>
      </c>
      <c r="AE15" s="240" t="str">
        <f t="shared" si="1"/>
        <v/>
      </c>
      <c r="AF15" s="239" t="str">
        <f t="shared" si="2"/>
        <v/>
      </c>
      <c r="AG15" s="218"/>
      <c r="AH15" s="221"/>
      <c r="AJ15" s="28"/>
      <c r="AK15" s="26"/>
      <c r="AL15" s="222"/>
      <c r="AM15" s="27"/>
      <c r="AQ15" s="27"/>
      <c r="BI15" s="234"/>
    </row>
    <row r="16" spans="1:75" ht="15.6" customHeight="1">
      <c r="A16" s="218"/>
      <c r="B16" s="299">
        <f>+'Ark1'!C1559</f>
        <v>2024</v>
      </c>
      <c r="C16" s="238">
        <f>+'Ark1'!L1559</f>
        <v>1</v>
      </c>
      <c r="D16" s="238" t="s">
        <v>28</v>
      </c>
      <c r="E16" s="238">
        <f>+'Ark1'!H1559</f>
        <v>1</v>
      </c>
      <c r="F16" s="238">
        <f>+'Ark1'!J1559</f>
        <v>111</v>
      </c>
      <c r="G16" s="238" t="str">
        <f>VLOOKUP(F16,RNR!$A$1:$B$25,2)</f>
        <v>Forus</v>
      </c>
      <c r="H16" s="238" t="str">
        <f>+IF(I16=0,"",'Ark1'!Q1559)</f>
        <v/>
      </c>
      <c r="I16" s="238">
        <f>+'Ark1'!R1559</f>
        <v>0</v>
      </c>
      <c r="J16" s="239" t="str">
        <f>+IF(I16=0,"",'Ark1'!AG1559)</f>
        <v/>
      </c>
      <c r="K16" s="270" t="e">
        <f t="shared" si="0"/>
        <v>#DIV/0!</v>
      </c>
      <c r="L16" s="239" t="str">
        <f>+IF(I16=0,"",'Ark1'!AH1559)</f>
        <v/>
      </c>
      <c r="M16" s="97"/>
      <c r="N16" s="439">
        <f>+IF(J16=0,"",'Ark1'!AI1559)</f>
        <v>0</v>
      </c>
      <c r="O16" s="97"/>
      <c r="P16" s="270" t="str">
        <f>+IF(N16=0,"",'Ark1'!AJ1559)</f>
        <v/>
      </c>
      <c r="Q16" s="235"/>
      <c r="R16" s="31" t="str">
        <f>+IF(I16=0,"",'Ark1'!U1559)</f>
        <v/>
      </c>
      <c r="S16" s="219"/>
      <c r="T16" s="270" t="str">
        <f>+IF(N16=0,"",'Ark1'!AK1559)</f>
        <v/>
      </c>
      <c r="U16" s="97"/>
      <c r="V16" s="240" t="str">
        <f>+IF(I16=0,"",'Ark1'!T1559)</f>
        <v/>
      </c>
      <c r="W16" s="236"/>
      <c r="X16" s="241" t="str">
        <f>+IF(I16=0,"",'Ark1'!W1559)</f>
        <v/>
      </c>
      <c r="Y16" s="241" t="str">
        <f>+IF(I16=0,"",'Ark1'!X1559)</f>
        <v/>
      </c>
      <c r="Z16" s="241" t="str">
        <f>+IF(I16=0,"",'Ark1'!Y1559)</f>
        <v/>
      </c>
      <c r="AA16" s="241" t="str">
        <f>+IF(I16=0,"",'Ark1'!Z1559)</f>
        <v/>
      </c>
      <c r="AB16" s="239" t="str">
        <f>+IF(I16=0,"",'Ark1'!AA1559)</f>
        <v/>
      </c>
      <c r="AC16" s="240" t="str">
        <f>+IF(I16=0,"",'Ark1'!AC1559)</f>
        <v/>
      </c>
      <c r="AD16" s="241" t="str">
        <f>+IF(I16=0,"",'Ark1'!AE1559)</f>
        <v/>
      </c>
      <c r="AE16" s="240" t="str">
        <f t="shared" si="1"/>
        <v/>
      </c>
      <c r="AF16" s="239" t="str">
        <f t="shared" si="2"/>
        <v/>
      </c>
      <c r="AG16" s="218"/>
      <c r="AH16" s="221"/>
      <c r="AJ16" s="28"/>
      <c r="AK16" s="26"/>
      <c r="AL16" s="222"/>
      <c r="AM16" s="27"/>
      <c r="AQ16" s="27"/>
      <c r="BI16" s="234"/>
    </row>
    <row r="17" spans="1:61" ht="15.6" customHeight="1">
      <c r="A17" s="218"/>
      <c r="B17" s="299">
        <f>+'Ark1'!C1560</f>
        <v>2024</v>
      </c>
      <c r="C17" s="238">
        <f>+'Ark1'!L1560</f>
        <v>1</v>
      </c>
      <c r="D17" s="238" t="s">
        <v>28</v>
      </c>
      <c r="E17" s="238">
        <f>+'Ark1'!H1560</f>
        <v>1</v>
      </c>
      <c r="F17" s="238">
        <f>+'Ark1'!J1560</f>
        <v>116</v>
      </c>
      <c r="G17" s="238" t="str">
        <f>VLOOKUP(F17,RNR!$A$1:$B$25,2)</f>
        <v>Sandeid</v>
      </c>
      <c r="H17" s="238" t="str">
        <f>+IF(I17=0,"",'Ark1'!Q1560)</f>
        <v/>
      </c>
      <c r="I17" s="238">
        <f>+'Ark1'!R1560</f>
        <v>0</v>
      </c>
      <c r="J17" s="239" t="str">
        <f>+IF(I17=0,"",'Ark1'!AG1560)</f>
        <v/>
      </c>
      <c r="K17" s="270" t="e">
        <f t="shared" si="0"/>
        <v>#DIV/0!</v>
      </c>
      <c r="L17" s="239" t="str">
        <f>+IF(I17=0,"",'Ark1'!AH1560)</f>
        <v/>
      </c>
      <c r="M17" s="97"/>
      <c r="N17" s="439">
        <f>+IF(J17=0,"",'Ark1'!AI1560)</f>
        <v>0</v>
      </c>
      <c r="O17" s="97"/>
      <c r="P17" s="270" t="str">
        <f>+IF(N17=0,"",'Ark1'!AJ1560)</f>
        <v/>
      </c>
      <c r="Q17" s="235"/>
      <c r="R17" s="31" t="str">
        <f>+IF(I17=0,"",'Ark1'!U1560)</f>
        <v/>
      </c>
      <c r="S17" s="219"/>
      <c r="T17" s="270" t="str">
        <f>+IF(N17=0,"",'Ark1'!AK1560)</f>
        <v/>
      </c>
      <c r="U17" s="97"/>
      <c r="V17" s="240" t="str">
        <f>+IF(I17=0,"",'Ark1'!T1560)</f>
        <v/>
      </c>
      <c r="W17" s="236"/>
      <c r="X17" s="241" t="str">
        <f>+IF(I17=0,"",'Ark1'!W1560)</f>
        <v/>
      </c>
      <c r="Y17" s="241" t="str">
        <f>+IF(I17=0,"",'Ark1'!X1560)</f>
        <v/>
      </c>
      <c r="Z17" s="241" t="str">
        <f>+IF(I17=0,"",'Ark1'!Y1560)</f>
        <v/>
      </c>
      <c r="AA17" s="241" t="str">
        <f>+IF(I17=0,"",'Ark1'!Z1560)</f>
        <v/>
      </c>
      <c r="AB17" s="239" t="str">
        <f>+IF(I17=0,"",'Ark1'!AA1560)</f>
        <v/>
      </c>
      <c r="AC17" s="240" t="str">
        <f>+IF(I17=0,"",'Ark1'!AC1560)</f>
        <v/>
      </c>
      <c r="AD17" s="241" t="str">
        <f>+IF(I17=0,"",'Ark1'!AE1560)</f>
        <v/>
      </c>
      <c r="AE17" s="240" t="str">
        <f t="shared" si="1"/>
        <v/>
      </c>
      <c r="AF17" s="239" t="str">
        <f t="shared" si="2"/>
        <v/>
      </c>
      <c r="AG17" s="218"/>
      <c r="AH17" s="221"/>
      <c r="AJ17" s="28"/>
      <c r="AK17" s="26"/>
      <c r="AL17" s="222"/>
      <c r="AM17" s="27"/>
      <c r="AQ17" s="27"/>
      <c r="BI17" s="234"/>
    </row>
    <row r="18" spans="1:61" ht="15.6" customHeight="1">
      <c r="A18" s="218"/>
      <c r="B18" s="299">
        <f>+'Ark1'!C1561</f>
        <v>2024</v>
      </c>
      <c r="C18" s="238">
        <f>+'Ark1'!L1561</f>
        <v>1</v>
      </c>
      <c r="D18" s="238" t="s">
        <v>28</v>
      </c>
      <c r="E18" s="238">
        <f>+'Ark1'!H1561</f>
        <v>2</v>
      </c>
      <c r="F18" s="238">
        <f>+'Ark1'!J1561</f>
        <v>117</v>
      </c>
      <c r="G18" s="238" t="str">
        <f>VLOOKUP(F18,RNR!$A$1:$B$25,2)</f>
        <v>Jæren</v>
      </c>
      <c r="H18" s="238" t="str">
        <f>+IF(I18=0,"",'Ark1'!Q1561)</f>
        <v/>
      </c>
      <c r="I18" s="238">
        <f>+'Ark1'!R1561</f>
        <v>0</v>
      </c>
      <c r="J18" s="239" t="str">
        <f>+IF(I18=0,"",'Ark1'!AG1561)</f>
        <v/>
      </c>
      <c r="K18" s="270" t="e">
        <f t="shared" si="0"/>
        <v>#DIV/0!</v>
      </c>
      <c r="L18" s="239" t="str">
        <f>+IF(I18=0,"",'Ark1'!AH1561)</f>
        <v/>
      </c>
      <c r="M18" s="97"/>
      <c r="N18" s="439">
        <f>+IF(J18=0,"",'Ark1'!AI1561)</f>
        <v>0</v>
      </c>
      <c r="O18" s="97"/>
      <c r="P18" s="270" t="str">
        <f>+IF(N18=0,"",'Ark1'!AJ1561)</f>
        <v/>
      </c>
      <c r="Q18" s="235"/>
      <c r="R18" s="31" t="str">
        <f>+IF(I18=0,"",'Ark1'!U1561)</f>
        <v/>
      </c>
      <c r="S18" s="219"/>
      <c r="T18" s="270" t="str">
        <f>+IF(N18=0,"",'Ark1'!AK1561)</f>
        <v/>
      </c>
      <c r="U18" s="97"/>
      <c r="V18" s="240" t="str">
        <f>+IF(I18=0,"",'Ark1'!T1561)</f>
        <v/>
      </c>
      <c r="W18" s="236"/>
      <c r="X18" s="241" t="str">
        <f>+IF(I18=0,"",'Ark1'!W1561)</f>
        <v/>
      </c>
      <c r="Y18" s="241" t="str">
        <f>+IF(I18=0,"",'Ark1'!X1561)</f>
        <v/>
      </c>
      <c r="Z18" s="241" t="str">
        <f>+IF(I18=0,"",'Ark1'!Y1561)</f>
        <v/>
      </c>
      <c r="AA18" s="241" t="str">
        <f>+IF(I18=0,"",'Ark1'!Z1561)</f>
        <v/>
      </c>
      <c r="AB18" s="239" t="str">
        <f>+IF(I18=0,"",'Ark1'!AA1561)</f>
        <v/>
      </c>
      <c r="AC18" s="240" t="str">
        <f>+IF(I18=0,"",'Ark1'!AC1561)</f>
        <v/>
      </c>
      <c r="AD18" s="241" t="str">
        <f>+IF(I18=0,"",'Ark1'!AE1561)</f>
        <v/>
      </c>
      <c r="AE18" s="240" t="str">
        <f t="shared" si="1"/>
        <v/>
      </c>
      <c r="AF18" s="239" t="str">
        <f t="shared" si="2"/>
        <v/>
      </c>
      <c r="AG18" s="218"/>
      <c r="AH18" s="221"/>
      <c r="AJ18" s="28"/>
      <c r="AK18" s="26"/>
      <c r="AL18" s="222"/>
      <c r="AM18" s="27"/>
      <c r="AQ18" s="27"/>
      <c r="BI18" s="234"/>
    </row>
    <row r="19" spans="1:61" ht="15.6" customHeight="1">
      <c r="A19" s="218"/>
      <c r="B19" s="299">
        <f>+'Ark1'!C1562</f>
        <v>2024</v>
      </c>
      <c r="C19" s="238">
        <f>+'Ark1'!L1562</f>
        <v>1</v>
      </c>
      <c r="D19" s="238" t="s">
        <v>28</v>
      </c>
      <c r="E19" s="238">
        <f>+'Ark1'!H1562</f>
        <v>1</v>
      </c>
      <c r="F19" s="238">
        <f>+'Ark1'!J1562</f>
        <v>134</v>
      </c>
      <c r="G19" s="238" t="str">
        <f>VLOOKUP(F19,RNR!$A$1:$B$25,2)</f>
        <v>Førde</v>
      </c>
      <c r="H19" s="238" t="str">
        <f>+IF(I19=0,"",'Ark1'!Q1562)</f>
        <v/>
      </c>
      <c r="I19" s="238">
        <f>+'Ark1'!R1562</f>
        <v>0</v>
      </c>
      <c r="J19" s="239" t="str">
        <f>+IF(I19=0,"",'Ark1'!AG1562)</f>
        <v/>
      </c>
      <c r="K19" s="270" t="e">
        <f t="shared" si="0"/>
        <v>#DIV/0!</v>
      </c>
      <c r="L19" s="239" t="str">
        <f>+IF(I19=0,"",'Ark1'!AH1562)</f>
        <v/>
      </c>
      <c r="M19" s="97"/>
      <c r="N19" s="439">
        <f>+IF(J19=0,"",'Ark1'!AI1562)</f>
        <v>0</v>
      </c>
      <c r="O19" s="97"/>
      <c r="P19" s="270" t="str">
        <f>+IF(N19=0,"",'Ark1'!AJ1562)</f>
        <v/>
      </c>
      <c r="Q19" s="235"/>
      <c r="R19" s="31" t="str">
        <f>+IF(I19=0,"",'Ark1'!U1562)</f>
        <v/>
      </c>
      <c r="S19" s="219"/>
      <c r="T19" s="270" t="str">
        <f>+IF(N19=0,"",'Ark1'!AK1562)</f>
        <v/>
      </c>
      <c r="U19" s="97"/>
      <c r="V19" s="240" t="str">
        <f>+IF(I19=0,"",'Ark1'!T1562)</f>
        <v/>
      </c>
      <c r="W19" s="236"/>
      <c r="X19" s="241" t="str">
        <f>+IF(I19=0,"",'Ark1'!W1562)</f>
        <v/>
      </c>
      <c r="Y19" s="241" t="str">
        <f>+IF(I19=0,"",'Ark1'!X1562)</f>
        <v/>
      </c>
      <c r="Z19" s="241" t="str">
        <f>+IF(I19=0,"",'Ark1'!Y1562)</f>
        <v/>
      </c>
      <c r="AA19" s="241" t="str">
        <f>+IF(I19=0,"",'Ark1'!Z1562)</f>
        <v/>
      </c>
      <c r="AB19" s="239" t="str">
        <f>+IF(I19=0,"",'Ark1'!AA1562)</f>
        <v/>
      </c>
      <c r="AC19" s="240" t="str">
        <f>+IF(I19=0,"",'Ark1'!AC1562)</f>
        <v/>
      </c>
      <c r="AD19" s="241" t="str">
        <f>+IF(I19=0,"",'Ark1'!AE1562)</f>
        <v/>
      </c>
      <c r="AE19" s="240" t="str">
        <f t="shared" si="1"/>
        <v/>
      </c>
      <c r="AF19" s="239" t="str">
        <f t="shared" si="2"/>
        <v/>
      </c>
      <c r="AG19" s="218"/>
      <c r="AH19" s="221"/>
      <c r="AJ19" s="28"/>
      <c r="AK19" s="26"/>
      <c r="AL19" s="222"/>
      <c r="AM19" s="27"/>
      <c r="AQ19" s="27"/>
      <c r="BI19" s="234"/>
    </row>
    <row r="20" spans="1:61" ht="15.6" customHeight="1">
      <c r="A20" s="218"/>
      <c r="B20" s="299">
        <f>+'Ark1'!C1563</f>
        <v>2024</v>
      </c>
      <c r="C20" s="238">
        <f>+'Ark1'!L1563</f>
        <v>1</v>
      </c>
      <c r="D20" s="238" t="s">
        <v>28</v>
      </c>
      <c r="E20" s="238">
        <f>+'Ark1'!H1563</f>
        <v>2</v>
      </c>
      <c r="F20" s="238">
        <f>+'Ark1'!J1563</f>
        <v>141</v>
      </c>
      <c r="G20" s="238" t="str">
        <f>VLOOKUP(F20,RNR!$A$1:$B$25,2)</f>
        <v>Ølen</v>
      </c>
      <c r="H20" s="238" t="str">
        <f>+IF(I20=0,"",'Ark1'!Q1563)</f>
        <v/>
      </c>
      <c r="I20" s="238">
        <f>+'Ark1'!R1563</f>
        <v>0</v>
      </c>
      <c r="J20" s="239" t="str">
        <f>+IF(I20=0,"",'Ark1'!AG1563)</f>
        <v/>
      </c>
      <c r="K20" s="270" t="e">
        <f t="shared" si="0"/>
        <v>#DIV/0!</v>
      </c>
      <c r="L20" s="239" t="str">
        <f>+IF(I20=0,"",'Ark1'!AH1563)</f>
        <v/>
      </c>
      <c r="M20" s="97"/>
      <c r="N20" s="439">
        <f>+IF(J20=0,"",'Ark1'!AI1563)</f>
        <v>0</v>
      </c>
      <c r="O20" s="97"/>
      <c r="P20" s="270" t="str">
        <f>+IF(N20=0,"",'Ark1'!AJ1563)</f>
        <v/>
      </c>
      <c r="Q20" s="235"/>
      <c r="R20" s="31" t="str">
        <f>+IF(I20=0,"",'Ark1'!U1563)</f>
        <v/>
      </c>
      <c r="S20" s="219"/>
      <c r="T20" s="270" t="str">
        <f>+IF(N20=0,"",'Ark1'!AK1563)</f>
        <v/>
      </c>
      <c r="U20" s="97"/>
      <c r="V20" s="240" t="str">
        <f>+IF(I20=0,"",'Ark1'!T1563)</f>
        <v/>
      </c>
      <c r="W20" s="236"/>
      <c r="X20" s="241" t="str">
        <f>+IF(I20=0,"",'Ark1'!W1563)</f>
        <v/>
      </c>
      <c r="Y20" s="241" t="str">
        <f>+IF(I20=0,"",'Ark1'!X1563)</f>
        <v/>
      </c>
      <c r="Z20" s="241" t="str">
        <f>+IF(I20=0,"",'Ark1'!Y1563)</f>
        <v/>
      </c>
      <c r="AA20" s="241" t="str">
        <f>+IF(I20=0,"",'Ark1'!Z1563)</f>
        <v/>
      </c>
      <c r="AB20" s="239" t="str">
        <f>+IF(I20=0,"",'Ark1'!AA1563)</f>
        <v/>
      </c>
      <c r="AC20" s="240" t="str">
        <f>+IF(I20=0,"",'Ark1'!AC1563)</f>
        <v/>
      </c>
      <c r="AD20" s="241" t="str">
        <f>+IF(I20=0,"",'Ark1'!AE1563)</f>
        <v/>
      </c>
      <c r="AE20" s="240" t="str">
        <f t="shared" si="1"/>
        <v/>
      </c>
      <c r="AF20" s="239" t="str">
        <f t="shared" si="2"/>
        <v/>
      </c>
      <c r="AG20" s="218"/>
      <c r="AH20" s="221"/>
      <c r="AJ20" s="28"/>
      <c r="AK20" s="26"/>
      <c r="AL20" s="222"/>
      <c r="AM20" s="27"/>
      <c r="AQ20" s="27"/>
      <c r="BI20" s="234"/>
    </row>
    <row r="21" spans="1:61" ht="15.6" customHeight="1">
      <c r="A21" s="218"/>
      <c r="B21" s="299">
        <f>+'Ark1'!C1564</f>
        <v>2024</v>
      </c>
      <c r="C21" s="238">
        <f>+'Ark1'!L1564</f>
        <v>1</v>
      </c>
      <c r="D21" s="238" t="s">
        <v>28</v>
      </c>
      <c r="E21" s="238">
        <f>+'Ark1'!H1564</f>
        <v>2</v>
      </c>
      <c r="F21" s="238">
        <f>+'Ark1'!J1564</f>
        <v>143</v>
      </c>
      <c r="G21" s="238" t="str">
        <f>VLOOKUP(F21,RNR!$A$1:$B$25,2)</f>
        <v>Nordfjord</v>
      </c>
      <c r="H21" s="238" t="str">
        <f>+IF(I21=0,"",'Ark1'!Q1564)</f>
        <v/>
      </c>
      <c r="I21" s="238">
        <f>+'Ark1'!R1564</f>
        <v>0</v>
      </c>
      <c r="J21" s="239" t="str">
        <f>+IF(I21=0,"",'Ark1'!AG1564)</f>
        <v/>
      </c>
      <c r="K21" s="270" t="e">
        <f t="shared" si="0"/>
        <v>#DIV/0!</v>
      </c>
      <c r="L21" s="239" t="str">
        <f>+IF(I21=0,"",'Ark1'!AH1564)</f>
        <v/>
      </c>
      <c r="M21" s="97"/>
      <c r="N21" s="439">
        <f>+IF(J21=0,"",'Ark1'!AI1564)</f>
        <v>0</v>
      </c>
      <c r="O21" s="97"/>
      <c r="P21" s="270" t="str">
        <f>+IF(N21=0,"",'Ark1'!AJ1564)</f>
        <v/>
      </c>
      <c r="Q21" s="235"/>
      <c r="R21" s="31" t="str">
        <f>+IF(I21=0,"",'Ark1'!U1564)</f>
        <v/>
      </c>
      <c r="S21" s="219"/>
      <c r="T21" s="270" t="str">
        <f>+IF(N21=0,"",'Ark1'!AK1564)</f>
        <v/>
      </c>
      <c r="U21" s="97"/>
      <c r="V21" s="240" t="str">
        <f>+IF(I21=0,"",'Ark1'!T1564)</f>
        <v/>
      </c>
      <c r="W21" s="236"/>
      <c r="X21" s="241" t="str">
        <f>+IF(I21=0,"",'Ark1'!W1564)</f>
        <v/>
      </c>
      <c r="Y21" s="241" t="str">
        <f>+IF(I21=0,"",'Ark1'!X1564)</f>
        <v/>
      </c>
      <c r="Z21" s="241" t="str">
        <f>+IF(I21=0,"",'Ark1'!Y1564)</f>
        <v/>
      </c>
      <c r="AA21" s="241" t="str">
        <f>+IF(I21=0,"",'Ark1'!Z1564)</f>
        <v/>
      </c>
      <c r="AB21" s="239" t="str">
        <f>+IF(I21=0,"",'Ark1'!AA1564)</f>
        <v/>
      </c>
      <c r="AC21" s="240" t="str">
        <f>+IF(I21=0,"",'Ark1'!AC1564)</f>
        <v/>
      </c>
      <c r="AD21" s="241" t="str">
        <f>+IF(I21=0,"",'Ark1'!AE1564)</f>
        <v/>
      </c>
      <c r="AE21" s="240" t="str">
        <f t="shared" si="1"/>
        <v/>
      </c>
      <c r="AF21" s="239" t="str">
        <f t="shared" si="2"/>
        <v/>
      </c>
      <c r="AG21" s="218"/>
      <c r="AH21" s="221"/>
      <c r="AJ21" s="28"/>
      <c r="AK21" s="26"/>
      <c r="AL21" s="222"/>
      <c r="AM21" s="27"/>
      <c r="AQ21" s="27"/>
      <c r="BI21" s="234"/>
    </row>
    <row r="22" spans="1:61" ht="15.6" customHeight="1">
      <c r="A22" s="218"/>
      <c r="B22" s="299">
        <f>+'Ark1'!C1565</f>
        <v>2024</v>
      </c>
      <c r="C22" s="238">
        <f>+'Ark1'!L1565</f>
        <v>1</v>
      </c>
      <c r="D22" s="238" t="s">
        <v>28</v>
      </c>
      <c r="E22" s="238">
        <f>+'Ark1'!H1565</f>
        <v>2</v>
      </c>
      <c r="F22" s="238">
        <f>+'Ark1'!J1565</f>
        <v>147</v>
      </c>
      <c r="G22" s="238" t="str">
        <f>VLOOKUP(F22,RNR!$A$1:$B$25,2)</f>
        <v>Midt-Norge</v>
      </c>
      <c r="H22" s="238" t="str">
        <f>+IF(I22=0,"",'Ark1'!Q1565)</f>
        <v/>
      </c>
      <c r="I22" s="238">
        <f>+'Ark1'!R1565</f>
        <v>0</v>
      </c>
      <c r="J22" s="239" t="str">
        <f>+IF(I22=0,"",'Ark1'!AG1565)</f>
        <v/>
      </c>
      <c r="K22" s="270" t="e">
        <f t="shared" si="0"/>
        <v>#DIV/0!</v>
      </c>
      <c r="L22" s="239" t="str">
        <f>+IF(I22=0,"",'Ark1'!AH1565)</f>
        <v/>
      </c>
      <c r="M22" s="97"/>
      <c r="N22" s="439">
        <f>+IF(J22=0,"",'Ark1'!AI1565)</f>
        <v>0</v>
      </c>
      <c r="O22" s="97"/>
      <c r="P22" s="270" t="str">
        <f>+IF(N22=0,"",'Ark1'!AJ1565)</f>
        <v/>
      </c>
      <c r="Q22" s="235"/>
      <c r="R22" s="31" t="str">
        <f>+IF(I22=0,"",'Ark1'!U1565)</f>
        <v/>
      </c>
      <c r="S22" s="219"/>
      <c r="T22" s="270" t="str">
        <f>+IF(N22=0,"",'Ark1'!AK1565)</f>
        <v/>
      </c>
      <c r="U22" s="97"/>
      <c r="V22" s="240" t="str">
        <f>+IF(I22=0,"",'Ark1'!T1565)</f>
        <v/>
      </c>
      <c r="W22" s="236"/>
      <c r="X22" s="241" t="str">
        <f>+IF(I22=0,"",'Ark1'!W1565)</f>
        <v/>
      </c>
      <c r="Y22" s="241" t="str">
        <f>+IF(I22=0,"",'Ark1'!X1565)</f>
        <v/>
      </c>
      <c r="Z22" s="241" t="str">
        <f>+IF(I22=0,"",'Ark1'!Y1565)</f>
        <v/>
      </c>
      <c r="AA22" s="241" t="str">
        <f>+IF(I22=0,"",'Ark1'!Z1565)</f>
        <v/>
      </c>
      <c r="AB22" s="239" t="str">
        <f>+IF(I22=0,"",'Ark1'!AA1565)</f>
        <v/>
      </c>
      <c r="AC22" s="240" t="str">
        <f>+IF(I22=0,"",'Ark1'!AC1565)</f>
        <v/>
      </c>
      <c r="AD22" s="241" t="str">
        <f>+IF(I22=0,"",'Ark1'!AE1565)</f>
        <v/>
      </c>
      <c r="AE22" s="240" t="str">
        <f t="shared" si="1"/>
        <v/>
      </c>
      <c r="AF22" s="239" t="str">
        <f t="shared" si="2"/>
        <v/>
      </c>
      <c r="AG22" s="218"/>
      <c r="AH22" s="221"/>
      <c r="AJ22" s="28"/>
      <c r="AK22" s="26"/>
      <c r="AL22" s="222"/>
      <c r="AM22" s="27"/>
      <c r="AQ22" s="27"/>
      <c r="BI22" s="234"/>
    </row>
    <row r="23" spans="1:61" ht="15.6" customHeight="1">
      <c r="A23" s="218"/>
      <c r="B23" s="299">
        <f>+'Ark1'!C1566</f>
        <v>2024</v>
      </c>
      <c r="C23" s="238">
        <f>+'Ark1'!L1566</f>
        <v>1</v>
      </c>
      <c r="D23" s="238" t="s">
        <v>28</v>
      </c>
      <c r="E23" s="238">
        <f>+'Ark1'!H1566</f>
        <v>1</v>
      </c>
      <c r="F23" s="238">
        <f>+'Ark1'!J1566</f>
        <v>155</v>
      </c>
      <c r="G23" s="238" t="str">
        <f>VLOOKUP(F23,RNR!$A$1:$B$25,2)</f>
        <v>Målselv</v>
      </c>
      <c r="H23" s="238" t="str">
        <f>+IF(I23=0,"",'Ark1'!Q1566)</f>
        <v/>
      </c>
      <c r="I23" s="238">
        <f>+'Ark1'!R1566</f>
        <v>0</v>
      </c>
      <c r="J23" s="239" t="str">
        <f>+IF(I23=0,"",'Ark1'!AG1566)</f>
        <v/>
      </c>
      <c r="K23" s="270" t="e">
        <f t="shared" si="0"/>
        <v>#DIV/0!</v>
      </c>
      <c r="L23" s="239" t="str">
        <f>+IF(I23=0,"",'Ark1'!AH1566)</f>
        <v/>
      </c>
      <c r="M23" s="97"/>
      <c r="N23" s="439">
        <f>+IF(J23=0,"",'Ark1'!AI1566)</f>
        <v>0</v>
      </c>
      <c r="O23" s="97"/>
      <c r="P23" s="270" t="str">
        <f>+IF(N23=0,"",'Ark1'!AJ1566)</f>
        <v/>
      </c>
      <c r="Q23" s="235"/>
      <c r="R23" s="31" t="str">
        <f>+IF(I23=0,"",'Ark1'!U1566)</f>
        <v/>
      </c>
      <c r="S23" s="219"/>
      <c r="T23" s="270" t="str">
        <f>+IF(N23=0,"",'Ark1'!AK1566)</f>
        <v/>
      </c>
      <c r="U23" s="97"/>
      <c r="V23" s="240" t="str">
        <f>+IF(I23=0,"",'Ark1'!T1566)</f>
        <v/>
      </c>
      <c r="W23" s="236"/>
      <c r="X23" s="241" t="str">
        <f>+IF(I23=0,"",'Ark1'!W1566)</f>
        <v/>
      </c>
      <c r="Y23" s="241" t="str">
        <f>+IF(I23=0,"",'Ark1'!X1566)</f>
        <v/>
      </c>
      <c r="Z23" s="241" t="str">
        <f>+IF(I23=0,"",'Ark1'!Y1566)</f>
        <v/>
      </c>
      <c r="AA23" s="241" t="str">
        <f>+IF(I23=0,"",'Ark1'!Z1566)</f>
        <v/>
      </c>
      <c r="AB23" s="239" t="str">
        <f>+IF(I23=0,"",'Ark1'!AA1566)</f>
        <v/>
      </c>
      <c r="AC23" s="240" t="str">
        <f>+IF(I23=0,"",'Ark1'!AC1566)</f>
        <v/>
      </c>
      <c r="AD23" s="241" t="str">
        <f>+IF(I23=0,"",'Ark1'!AE1566)</f>
        <v/>
      </c>
      <c r="AE23" s="240" t="str">
        <f t="shared" si="1"/>
        <v/>
      </c>
      <c r="AF23" s="239" t="str">
        <f t="shared" si="2"/>
        <v/>
      </c>
      <c r="AG23" s="218"/>
      <c r="AH23" s="221"/>
      <c r="AJ23" s="28"/>
      <c r="AK23" s="26"/>
      <c r="AL23" s="222"/>
      <c r="AM23" s="27"/>
      <c r="AQ23" s="27"/>
      <c r="BI23" s="234"/>
    </row>
    <row r="24" spans="1:61" ht="15.6" customHeight="1">
      <c r="A24" s="218"/>
      <c r="B24" s="299">
        <f>+'Ark1'!C1567</f>
        <v>2024</v>
      </c>
      <c r="C24" s="238">
        <f>+'Ark1'!L1567</f>
        <v>1</v>
      </c>
      <c r="D24" s="238" t="s">
        <v>28</v>
      </c>
      <c r="E24" s="238">
        <f>+'Ark1'!H1567</f>
        <v>2</v>
      </c>
      <c r="F24" s="238">
        <f>+'Ark1'!J1567</f>
        <v>160</v>
      </c>
      <c r="G24" s="238" t="str">
        <f>VLOOKUP(F24,RNR!$A$1:$B$25,2)</f>
        <v>Oslo</v>
      </c>
      <c r="H24" s="238" t="str">
        <f>+IF(I24=0,"",'Ark1'!Q1567)</f>
        <v/>
      </c>
      <c r="I24" s="238">
        <f>+'Ark1'!R1567</f>
        <v>0</v>
      </c>
      <c r="J24" s="239" t="str">
        <f>+IF(I24=0,"",'Ark1'!AG1567)</f>
        <v/>
      </c>
      <c r="K24" s="270" t="e">
        <f t="shared" si="0"/>
        <v>#DIV/0!</v>
      </c>
      <c r="L24" s="239" t="str">
        <f>+IF(I24=0,"",'Ark1'!AH1567)</f>
        <v/>
      </c>
      <c r="M24" s="97"/>
      <c r="N24" s="439">
        <f>+IF(J24=0,"",'Ark1'!AI1567)</f>
        <v>0</v>
      </c>
      <c r="O24" s="97"/>
      <c r="P24" s="270" t="str">
        <f>+IF(N24=0,"",'Ark1'!AJ1567)</f>
        <v/>
      </c>
      <c r="Q24" s="235"/>
      <c r="R24" s="31" t="str">
        <f>+IF(I24=0,"",'Ark1'!U1567)</f>
        <v/>
      </c>
      <c r="S24" s="219"/>
      <c r="T24" s="270" t="str">
        <f>+IF(N24=0,"",'Ark1'!AK1567)</f>
        <v/>
      </c>
      <c r="U24" s="97"/>
      <c r="V24" s="240" t="str">
        <f>+IF(I24=0,"",'Ark1'!T1567)</f>
        <v/>
      </c>
      <c r="W24" s="236"/>
      <c r="X24" s="241" t="str">
        <f>+IF(I24=0,"",'Ark1'!W1567)</f>
        <v/>
      </c>
      <c r="Y24" s="241" t="str">
        <f>+IF(I24=0,"",'Ark1'!X1567)</f>
        <v/>
      </c>
      <c r="Z24" s="241" t="str">
        <f>+IF(I24=0,"",'Ark1'!Y1567)</f>
        <v/>
      </c>
      <c r="AA24" s="241" t="str">
        <f>+IF(I24=0,"",'Ark1'!Z1567)</f>
        <v/>
      </c>
      <c r="AB24" s="239" t="str">
        <f>+IF(I24=0,"",'Ark1'!AA1567)</f>
        <v/>
      </c>
      <c r="AC24" s="240" t="str">
        <f>+IF(I24=0,"",'Ark1'!AC1567)</f>
        <v/>
      </c>
      <c r="AD24" s="241" t="str">
        <f>+IF(I24=0,"",'Ark1'!AE1567)</f>
        <v/>
      </c>
      <c r="AE24" s="240" t="str">
        <f t="shared" si="1"/>
        <v/>
      </c>
      <c r="AF24" s="239" t="str">
        <f t="shared" si="2"/>
        <v/>
      </c>
      <c r="AG24" s="218"/>
      <c r="AH24" s="221"/>
      <c r="AJ24" s="28"/>
      <c r="AK24" s="26"/>
      <c r="AL24" s="222"/>
      <c r="AM24" s="27"/>
      <c r="AQ24" s="27"/>
      <c r="BI24" s="234"/>
    </row>
    <row r="25" spans="1:61" ht="15.6" customHeight="1">
      <c r="A25" s="218"/>
      <c r="B25" s="299">
        <f>+'Ark1'!C1568</f>
        <v>2024</v>
      </c>
      <c r="C25" s="238">
        <f>+'Ark1'!L1568</f>
        <v>1</v>
      </c>
      <c r="D25" s="238" t="s">
        <v>28</v>
      </c>
      <c r="E25" s="238">
        <f>+'Ark1'!H1568</f>
        <v>1</v>
      </c>
      <c r="F25" s="238">
        <f>+'Ark1'!J1568</f>
        <v>171</v>
      </c>
      <c r="G25" s="238" t="str">
        <f>VLOOKUP(F25,RNR!$A$1:$B$25,2)</f>
        <v>Prima</v>
      </c>
      <c r="H25" s="238" t="str">
        <f>+IF(I25=0,"",'Ark1'!Q1568)</f>
        <v/>
      </c>
      <c r="I25" s="238">
        <f>+'Ark1'!R1568</f>
        <v>0</v>
      </c>
      <c r="J25" s="239" t="str">
        <f>+IF(I25=0,"",'Ark1'!AG1568)</f>
        <v/>
      </c>
      <c r="K25" s="270" t="e">
        <f t="shared" si="0"/>
        <v>#DIV/0!</v>
      </c>
      <c r="L25" s="239" t="str">
        <f>+IF(I25=0,"",'Ark1'!AH1568)</f>
        <v/>
      </c>
      <c r="M25" s="97"/>
      <c r="N25" s="439">
        <f>+IF(J25=0,"",'Ark1'!AI1568)</f>
        <v>0</v>
      </c>
      <c r="O25" s="97"/>
      <c r="P25" s="270" t="str">
        <f>+IF(N25=0,"",'Ark1'!AJ1568)</f>
        <v/>
      </c>
      <c r="Q25" s="235"/>
      <c r="R25" s="31" t="str">
        <f>+IF(I25=0,"",'Ark1'!U1568)</f>
        <v/>
      </c>
      <c r="S25" s="219"/>
      <c r="T25" s="270" t="str">
        <f>+IF(N25=0,"",'Ark1'!AK1568)</f>
        <v/>
      </c>
      <c r="U25" s="97"/>
      <c r="V25" s="240" t="str">
        <f>+IF(I25=0,"",'Ark1'!T1568)</f>
        <v/>
      </c>
      <c r="W25" s="236"/>
      <c r="X25" s="241" t="str">
        <f>+IF(I25=0,"",'Ark1'!W1568)</f>
        <v/>
      </c>
      <c r="Y25" s="241" t="str">
        <f>+IF(I25=0,"",'Ark1'!X1568)</f>
        <v/>
      </c>
      <c r="Z25" s="241" t="str">
        <f>+IF(I25=0,"",'Ark1'!Y1568)</f>
        <v/>
      </c>
      <c r="AA25" s="241" t="str">
        <f>+IF(I25=0,"",'Ark1'!Z1568)</f>
        <v/>
      </c>
      <c r="AB25" s="239" t="str">
        <f>+IF(I25=0,"",'Ark1'!AA1568)</f>
        <v/>
      </c>
      <c r="AC25" s="240" t="str">
        <f>+IF(I25=0,"",'Ark1'!AC1568)</f>
        <v/>
      </c>
      <c r="AD25" s="241" t="str">
        <f>+IF(I25=0,"",'Ark1'!AE1568)</f>
        <v/>
      </c>
      <c r="AE25" s="240" t="str">
        <f t="shared" si="1"/>
        <v/>
      </c>
      <c r="AF25" s="239" t="str">
        <f t="shared" si="2"/>
        <v/>
      </c>
      <c r="AG25" s="218"/>
      <c r="AH25" s="221"/>
      <c r="AJ25" s="28"/>
      <c r="AK25" s="26"/>
      <c r="AL25" s="222"/>
      <c r="AM25" s="27"/>
      <c r="AQ25" s="27"/>
      <c r="BI25" s="234"/>
    </row>
    <row r="26" spans="1:61" ht="15.6" customHeight="1">
      <c r="A26" s="218"/>
      <c r="B26" s="299">
        <f>+'Ark1'!C1569</f>
        <v>2024</v>
      </c>
      <c r="C26" s="238">
        <f>+'Ark1'!L1569</f>
        <v>1</v>
      </c>
      <c r="D26" s="238" t="s">
        <v>28</v>
      </c>
      <c r="E26" s="238">
        <f>+'Ark1'!H1569</f>
        <v>2</v>
      </c>
      <c r="F26" s="238">
        <f>+'Ark1'!J1569</f>
        <v>175</v>
      </c>
      <c r="G26" s="238" t="str">
        <f>VLOOKUP(F26,RNR!$A$1:$B$25,2)</f>
        <v>Ole Ringdal</v>
      </c>
      <c r="H26" s="238" t="str">
        <f>+IF(I26=0,"",'Ark1'!Q1569)</f>
        <v/>
      </c>
      <c r="I26" s="238">
        <f>+'Ark1'!R1569</f>
        <v>0</v>
      </c>
      <c r="J26" s="239" t="str">
        <f>+IF(I26=0,"",'Ark1'!AG1569)</f>
        <v/>
      </c>
      <c r="K26" s="270" t="e">
        <f t="shared" si="0"/>
        <v>#DIV/0!</v>
      </c>
      <c r="L26" s="239" t="str">
        <f>+IF(I26=0,"",'Ark1'!AH1569)</f>
        <v/>
      </c>
      <c r="M26" s="97"/>
      <c r="N26" s="439">
        <f>+IF(J26=0,"",'Ark1'!AI1569)</f>
        <v>0</v>
      </c>
      <c r="O26" s="97"/>
      <c r="P26" s="270" t="str">
        <f>+IF(N26=0,"",'Ark1'!AJ1569)</f>
        <v/>
      </c>
      <c r="Q26" s="235"/>
      <c r="R26" s="31" t="str">
        <f>+IF(I26=0,"",'Ark1'!U1569)</f>
        <v/>
      </c>
      <c r="S26" s="219"/>
      <c r="T26" s="270" t="str">
        <f>+IF(N26=0,"",'Ark1'!AK1569)</f>
        <v/>
      </c>
      <c r="U26" s="97"/>
      <c r="V26" s="240" t="str">
        <f>+IF(I26=0,"",'Ark1'!T1569)</f>
        <v/>
      </c>
      <c r="W26" s="236"/>
      <c r="X26" s="241" t="str">
        <f>+IF(I26=0,"",'Ark1'!W1569)</f>
        <v/>
      </c>
      <c r="Y26" s="241" t="str">
        <f>+IF(I26=0,"",'Ark1'!X1569)</f>
        <v/>
      </c>
      <c r="Z26" s="241" t="str">
        <f>+IF(I26=0,"",'Ark1'!Y1569)</f>
        <v/>
      </c>
      <c r="AA26" s="241" t="str">
        <f>+IF(I26=0,"",'Ark1'!Z1569)</f>
        <v/>
      </c>
      <c r="AB26" s="239" t="str">
        <f>+IF(I26=0,"",'Ark1'!AA1569)</f>
        <v/>
      </c>
      <c r="AC26" s="240" t="str">
        <f>+IF(I26=0,"",'Ark1'!AC1569)</f>
        <v/>
      </c>
      <c r="AD26" s="241" t="str">
        <f>+IF(I26=0,"",'Ark1'!AE1569)</f>
        <v/>
      </c>
      <c r="AE26" s="240" t="str">
        <f t="shared" si="1"/>
        <v/>
      </c>
      <c r="AF26" s="239" t="str">
        <f t="shared" si="2"/>
        <v/>
      </c>
      <c r="AG26" s="218"/>
      <c r="AH26" s="221"/>
      <c r="AJ26" s="28"/>
      <c r="AK26" s="26"/>
      <c r="AL26" s="222"/>
      <c r="AM26" s="27"/>
      <c r="AQ26" s="27"/>
      <c r="BI26" s="234"/>
    </row>
    <row r="27" spans="1:61" ht="15.6" customHeight="1">
      <c r="A27" s="218"/>
      <c r="B27" s="299">
        <f>+'Ark1'!C1570</f>
        <v>2024</v>
      </c>
      <c r="C27" s="238">
        <f>+'Ark1'!L1570</f>
        <v>1</v>
      </c>
      <c r="D27" s="238" t="s">
        <v>28</v>
      </c>
      <c r="E27" s="238">
        <f>+'Ark1'!H1570</f>
        <v>2</v>
      </c>
      <c r="F27" s="238">
        <f>+'Ark1'!J1570</f>
        <v>177</v>
      </c>
      <c r="G27" s="238" t="str">
        <f>VLOOKUP(F27,RNR!$A$1:$B$25,2)</f>
        <v>Slakthuset</v>
      </c>
      <c r="H27" s="238" t="str">
        <f>+IF(I27=0,"",'Ark1'!Q1570)</f>
        <v/>
      </c>
      <c r="I27" s="238">
        <f>+'Ark1'!R1570</f>
        <v>0</v>
      </c>
      <c r="J27" s="239" t="str">
        <f>+IF(I27=0,"",'Ark1'!AG1570)</f>
        <v/>
      </c>
      <c r="K27" s="270" t="e">
        <f t="shared" si="0"/>
        <v>#DIV/0!</v>
      </c>
      <c r="L27" s="239" t="str">
        <f>+IF(I27=0,"",'Ark1'!AH1570)</f>
        <v/>
      </c>
      <c r="M27" s="97"/>
      <c r="N27" s="439">
        <f>+IF(J27=0,"",'Ark1'!AI1570)</f>
        <v>0</v>
      </c>
      <c r="O27" s="97"/>
      <c r="P27" s="270" t="str">
        <f>+IF(N27=0,"",'Ark1'!AJ1570)</f>
        <v/>
      </c>
      <c r="Q27" s="235"/>
      <c r="R27" s="31" t="str">
        <f>+IF(I27=0,"",'Ark1'!U1570)</f>
        <v/>
      </c>
      <c r="S27" s="219"/>
      <c r="T27" s="270" t="str">
        <f>+IF(N27=0,"",'Ark1'!AK1570)</f>
        <v/>
      </c>
      <c r="U27" s="97"/>
      <c r="V27" s="240" t="str">
        <f>+IF(I27=0,"",'Ark1'!T1570)</f>
        <v/>
      </c>
      <c r="W27" s="236"/>
      <c r="X27" s="241" t="str">
        <f>+IF(I27=0,"",'Ark1'!W1570)</f>
        <v/>
      </c>
      <c r="Y27" s="241" t="str">
        <f>+IF(I27=0,"",'Ark1'!X1570)</f>
        <v/>
      </c>
      <c r="Z27" s="241" t="str">
        <f>+IF(I27=0,"",'Ark1'!Y1570)</f>
        <v/>
      </c>
      <c r="AA27" s="241" t="str">
        <f>+IF(I27=0,"",'Ark1'!Z1570)</f>
        <v/>
      </c>
      <c r="AB27" s="239" t="str">
        <f>+IF(I27=0,"",'Ark1'!AA1570)</f>
        <v/>
      </c>
      <c r="AC27" s="240" t="str">
        <f>+IF(I27=0,"",'Ark1'!AC1570)</f>
        <v/>
      </c>
      <c r="AD27" s="241" t="str">
        <f>+IF(I27=0,"",'Ark1'!AE1570)</f>
        <v/>
      </c>
      <c r="AE27" s="240" t="str">
        <f t="shared" si="1"/>
        <v/>
      </c>
      <c r="AF27" s="239" t="str">
        <f t="shared" si="2"/>
        <v/>
      </c>
      <c r="AG27" s="218"/>
      <c r="AH27" s="221"/>
      <c r="AJ27" s="28"/>
      <c r="AK27" s="26"/>
      <c r="AL27" s="222"/>
      <c r="AM27" s="27"/>
      <c r="AQ27" s="27"/>
      <c r="BI27" s="234"/>
    </row>
    <row r="28" spans="1:61" ht="15.6" customHeight="1">
      <c r="A28" s="218"/>
      <c r="B28" s="299">
        <f>+'Ark1'!C1571</f>
        <v>2024</v>
      </c>
      <c r="C28" s="238">
        <f>+'Ark1'!L1571</f>
        <v>1</v>
      </c>
      <c r="D28" s="238" t="s">
        <v>28</v>
      </c>
      <c r="E28" s="238">
        <f>+'Ark1'!H1571</f>
        <v>2</v>
      </c>
      <c r="F28" s="238">
        <f>+'Ark1'!J1571</f>
        <v>178</v>
      </c>
      <c r="G28" s="238" t="str">
        <f>VLOOKUP(F28,RNR!$A$1:$B$25,2)</f>
        <v>Røros</v>
      </c>
      <c r="H28" s="238" t="str">
        <f>+IF(I28=0,"",'Ark1'!Q1571)</f>
        <v/>
      </c>
      <c r="I28" s="238">
        <f>+'Ark1'!R1571</f>
        <v>0</v>
      </c>
      <c r="J28" s="239" t="str">
        <f>+IF(I28=0,"",'Ark1'!AG1571)</f>
        <v/>
      </c>
      <c r="K28" s="270" t="e">
        <f t="shared" si="0"/>
        <v>#DIV/0!</v>
      </c>
      <c r="L28" s="239" t="str">
        <f>+IF(I28=0,"",'Ark1'!AH1571)</f>
        <v/>
      </c>
      <c r="M28" s="97"/>
      <c r="N28" s="439">
        <f>+IF(J28=0,"",'Ark1'!AI1571)</f>
        <v>0</v>
      </c>
      <c r="O28" s="97"/>
      <c r="P28" s="270" t="str">
        <f>+IF(N28=0,"",'Ark1'!AJ1571)</f>
        <v/>
      </c>
      <c r="Q28" s="235"/>
      <c r="R28" s="31" t="str">
        <f>+IF(I28=0,"",'Ark1'!U1571)</f>
        <v/>
      </c>
      <c r="S28" s="219"/>
      <c r="T28" s="270" t="str">
        <f>+IF(N28=0,"",'Ark1'!AK1571)</f>
        <v/>
      </c>
      <c r="U28" s="97"/>
      <c r="V28" s="240" t="str">
        <f>+IF(I28=0,"",'Ark1'!T1571)</f>
        <v/>
      </c>
      <c r="W28" s="236"/>
      <c r="X28" s="241" t="str">
        <f>+IF(I28=0,"",'Ark1'!W1571)</f>
        <v/>
      </c>
      <c r="Y28" s="241" t="str">
        <f>+IF(I28=0,"",'Ark1'!X1571)</f>
        <v/>
      </c>
      <c r="Z28" s="241" t="str">
        <f>+IF(I28=0,"",'Ark1'!Y1571)</f>
        <v/>
      </c>
      <c r="AA28" s="241" t="str">
        <f>+IF(I28=0,"",'Ark1'!Z1571)</f>
        <v/>
      </c>
      <c r="AB28" s="239" t="str">
        <f>+IF(I28=0,"",'Ark1'!AA1571)</f>
        <v/>
      </c>
      <c r="AC28" s="240" t="str">
        <f>+IF(I28=0,"",'Ark1'!AC1571)</f>
        <v/>
      </c>
      <c r="AD28" s="241" t="str">
        <f>+IF(I28=0,"",'Ark1'!AE1571)</f>
        <v/>
      </c>
      <c r="AE28" s="240" t="str">
        <f t="shared" si="1"/>
        <v/>
      </c>
      <c r="AF28" s="239" t="str">
        <f t="shared" si="2"/>
        <v/>
      </c>
      <c r="AG28" s="218"/>
      <c r="AH28" s="221"/>
      <c r="AJ28" s="28"/>
      <c r="AK28" s="26"/>
      <c r="AL28" s="222"/>
      <c r="AM28" s="27"/>
      <c r="AQ28" s="27"/>
      <c r="BI28" s="234"/>
    </row>
    <row r="29" spans="1:61" ht="15.6" customHeight="1">
      <c r="A29" s="218"/>
      <c r="B29" s="299">
        <f>+'Ark1'!C1572</f>
        <v>2024</v>
      </c>
      <c r="C29" s="238">
        <f>+'Ark1'!L1572</f>
        <v>1</v>
      </c>
      <c r="D29" s="238" t="s">
        <v>28</v>
      </c>
      <c r="E29" s="238">
        <f>+'Ark1'!H1572</f>
        <v>2</v>
      </c>
      <c r="F29" s="238">
        <f>+'Ark1'!J1572</f>
        <v>181</v>
      </c>
      <c r="G29" s="238" t="str">
        <f>VLOOKUP(F29,RNR!$A$1:$B$25,2)</f>
        <v>Horns</v>
      </c>
      <c r="H29" s="238" t="str">
        <f>+IF(I29=0,"",'Ark1'!Q1572)</f>
        <v/>
      </c>
      <c r="I29" s="238">
        <f>+'Ark1'!R1572</f>
        <v>0</v>
      </c>
      <c r="J29" s="239" t="str">
        <f>+IF(I29=0,"",'Ark1'!AG1572)</f>
        <v/>
      </c>
      <c r="K29" s="270" t="e">
        <f t="shared" si="0"/>
        <v>#DIV/0!</v>
      </c>
      <c r="L29" s="239" t="str">
        <f>+IF(I29=0,"",'Ark1'!AH1572)</f>
        <v/>
      </c>
      <c r="M29" s="97"/>
      <c r="N29" s="439">
        <f>+IF(J29=0,"",'Ark1'!AI1572)</f>
        <v>0</v>
      </c>
      <c r="O29" s="97"/>
      <c r="P29" s="270" t="str">
        <f>+IF(N29=0,"",'Ark1'!AJ1572)</f>
        <v/>
      </c>
      <c r="Q29" s="235"/>
      <c r="R29" s="31" t="str">
        <f>+IF(I29=0,"",'Ark1'!U1572)</f>
        <v/>
      </c>
      <c r="S29" s="219"/>
      <c r="T29" s="270" t="str">
        <f>+IF(N29=0,"",'Ark1'!AK1572)</f>
        <v/>
      </c>
      <c r="U29" s="97"/>
      <c r="V29" s="240" t="str">
        <f>+IF(I29=0,"",'Ark1'!T1572)</f>
        <v/>
      </c>
      <c r="W29" s="236"/>
      <c r="X29" s="241" t="str">
        <f>+IF(I29=0,"",'Ark1'!W1572)</f>
        <v/>
      </c>
      <c r="Y29" s="241" t="str">
        <f>+IF(I29=0,"",'Ark1'!X1572)</f>
        <v/>
      </c>
      <c r="Z29" s="241" t="str">
        <f>+IF(I29=0,"",'Ark1'!Y1572)</f>
        <v/>
      </c>
      <c r="AA29" s="241" t="str">
        <f>+IF(I29=0,"",'Ark1'!Z1572)</f>
        <v/>
      </c>
      <c r="AB29" s="239" t="str">
        <f>+IF(I29=0,"",'Ark1'!AA1572)</f>
        <v/>
      </c>
      <c r="AC29" s="240" t="str">
        <f>+IF(I29=0,"",'Ark1'!AC1572)</f>
        <v/>
      </c>
      <c r="AD29" s="241" t="str">
        <f>+IF(I29=0,"",'Ark1'!AE1572)</f>
        <v/>
      </c>
      <c r="AE29" s="240" t="str">
        <f t="shared" si="1"/>
        <v/>
      </c>
      <c r="AF29" s="239" t="str">
        <f t="shared" si="2"/>
        <v/>
      </c>
      <c r="AG29" s="218"/>
      <c r="AH29" s="221"/>
      <c r="AJ29" s="28"/>
      <c r="AK29" s="26"/>
      <c r="AL29" s="222"/>
      <c r="AM29" s="27"/>
      <c r="AQ29" s="27"/>
      <c r="BI29" s="234"/>
    </row>
    <row r="30" spans="1:61" ht="15.6" customHeight="1">
      <c r="A30" s="218"/>
      <c r="B30" s="299">
        <f>+'Ark1'!C1573</f>
        <v>2024</v>
      </c>
      <c r="C30" s="238">
        <f>+'Ark1'!L1573</f>
        <v>1</v>
      </c>
      <c r="D30" s="238" t="s">
        <v>28</v>
      </c>
      <c r="E30" s="238">
        <f>+'Ark1'!H1573</f>
        <v>1</v>
      </c>
      <c r="F30" s="238">
        <f>+'Ark1'!J1573</f>
        <v>262</v>
      </c>
      <c r="G30" s="238" t="str">
        <f>VLOOKUP(F30,RNR!$A$1:$B$25,2)</f>
        <v>Strilalam</v>
      </c>
      <c r="H30" s="238" t="str">
        <f>+IF(I30=0,"",'Ark1'!Q1573)</f>
        <v/>
      </c>
      <c r="I30" s="238">
        <f>+'Ark1'!R1573</f>
        <v>0</v>
      </c>
      <c r="J30" s="239" t="str">
        <f>+IF(I30=0,"",'Ark1'!AG1573)</f>
        <v/>
      </c>
      <c r="K30" s="270" t="e">
        <f t="shared" si="0"/>
        <v>#DIV/0!</v>
      </c>
      <c r="L30" s="239" t="str">
        <f>+IF(I30=0,"",'Ark1'!AH1573)</f>
        <v/>
      </c>
      <c r="M30" s="97"/>
      <c r="N30" s="439">
        <f>+IF(J30=0,"",'Ark1'!AI1573)</f>
        <v>0</v>
      </c>
      <c r="O30" s="97"/>
      <c r="P30" s="270" t="str">
        <f>+IF(N30=0,"",'Ark1'!AJ1573)</f>
        <v/>
      </c>
      <c r="Q30" s="235"/>
      <c r="R30" s="31" t="str">
        <f>+IF(I30=0,"",'Ark1'!U1573)</f>
        <v/>
      </c>
      <c r="S30" s="219"/>
      <c r="T30" s="270" t="str">
        <f>+IF(N30=0,"",'Ark1'!AK1573)</f>
        <v/>
      </c>
      <c r="U30" s="97"/>
      <c r="V30" s="240" t="str">
        <f>+IF(I30=0,"",'Ark1'!T1573)</f>
        <v/>
      </c>
      <c r="W30" s="236"/>
      <c r="X30" s="241" t="str">
        <f>+IF(I30=0,"",'Ark1'!W1573)</f>
        <v/>
      </c>
      <c r="Y30" s="241" t="str">
        <f>+IF(I30=0,"",'Ark1'!X1573)</f>
        <v/>
      </c>
      <c r="Z30" s="241" t="str">
        <f>+IF(I30=0,"",'Ark1'!Y1573)</f>
        <v/>
      </c>
      <c r="AA30" s="241" t="str">
        <f>+IF(I30=0,"",'Ark1'!Z1573)</f>
        <v/>
      </c>
      <c r="AB30" s="239" t="str">
        <f>+IF(I30=0,"",'Ark1'!AA1573)</f>
        <v/>
      </c>
      <c r="AC30" s="240" t="str">
        <f>+IF(I30=0,"",'Ark1'!AC1573)</f>
        <v/>
      </c>
      <c r="AD30" s="241" t="str">
        <f>+IF(I30=0,"",'Ark1'!AE1573)</f>
        <v/>
      </c>
      <c r="AE30" s="240" t="str">
        <f t="shared" si="1"/>
        <v/>
      </c>
      <c r="AF30" s="239" t="str">
        <f t="shared" si="2"/>
        <v/>
      </c>
      <c r="AG30" s="218"/>
      <c r="AH30" s="221"/>
      <c r="AJ30" s="28"/>
      <c r="AK30" s="26"/>
      <c r="AL30" s="222"/>
      <c r="AM30" s="27"/>
      <c r="AQ30" s="27"/>
      <c r="BI30" s="234"/>
    </row>
    <row r="31" spans="1:61" ht="15.6" customHeight="1">
      <c r="A31" s="218"/>
      <c r="B31" s="299">
        <f>+'Ark1'!C1574</f>
        <v>2024</v>
      </c>
      <c r="C31" s="238">
        <f>+'Ark1'!L1574</f>
        <v>1</v>
      </c>
      <c r="D31" s="238" t="s">
        <v>28</v>
      </c>
      <c r="E31" s="238">
        <f>+'Ark1'!H1574</f>
        <v>2</v>
      </c>
      <c r="F31" s="238">
        <f>+'Ark1'!J1574</f>
        <v>267</v>
      </c>
      <c r="G31" s="238" t="str">
        <f>VLOOKUP(F31,RNR!$A$1:$B$25,2)</f>
        <v>Dalpro</v>
      </c>
      <c r="H31" s="238" t="str">
        <f>+IF(I31=0,"",'Ark1'!Q1574)</f>
        <v/>
      </c>
      <c r="I31" s="238">
        <f>+'Ark1'!R1574</f>
        <v>0</v>
      </c>
      <c r="J31" s="239" t="str">
        <f>+IF(I31=0,"",'Ark1'!AG1574)</f>
        <v/>
      </c>
      <c r="K31" s="270" t="e">
        <f t="shared" si="0"/>
        <v>#DIV/0!</v>
      </c>
      <c r="L31" s="239" t="str">
        <f>+IF(I31=0,"",'Ark1'!AH1574)</f>
        <v/>
      </c>
      <c r="M31" s="97"/>
      <c r="N31" s="439">
        <f>+IF(J31=0,"",'Ark1'!AI1574)</f>
        <v>0</v>
      </c>
      <c r="O31" s="97"/>
      <c r="P31" s="270" t="str">
        <f>+IF(N31=0,"",'Ark1'!AJ1574)</f>
        <v/>
      </c>
      <c r="Q31" s="235"/>
      <c r="R31" s="31" t="str">
        <f>+IF(I31=0,"",'Ark1'!U1574)</f>
        <v/>
      </c>
      <c r="S31" s="219"/>
      <c r="T31" s="270" t="str">
        <f>+IF(N31=0,"",'Ark1'!AK1574)</f>
        <v/>
      </c>
      <c r="U31" s="97"/>
      <c r="V31" s="240" t="str">
        <f>+IF(I31=0,"",'Ark1'!T1574)</f>
        <v/>
      </c>
      <c r="W31" s="236"/>
      <c r="X31" s="241" t="str">
        <f>+IF(I31=0,"",'Ark1'!W1574)</f>
        <v/>
      </c>
      <c r="Y31" s="241" t="str">
        <f>+IF(I31=0,"",'Ark1'!X1574)</f>
        <v/>
      </c>
      <c r="Z31" s="241" t="str">
        <f>+IF(I31=0,"",'Ark1'!Y1574)</f>
        <v/>
      </c>
      <c r="AA31" s="241" t="str">
        <f>+IF(I31=0,"",'Ark1'!Z1574)</f>
        <v/>
      </c>
      <c r="AB31" s="239" t="str">
        <f>+IF(I31=0,"",'Ark1'!AA1574)</f>
        <v/>
      </c>
      <c r="AC31" s="240" t="str">
        <f>+IF(I31=0,"",'Ark1'!AC1574)</f>
        <v/>
      </c>
      <c r="AD31" s="241" t="str">
        <f>+IF(I31=0,"",'Ark1'!AE1574)</f>
        <v/>
      </c>
      <c r="AE31" s="240" t="str">
        <f t="shared" si="1"/>
        <v/>
      </c>
      <c r="AF31" s="239" t="str">
        <f t="shared" si="2"/>
        <v/>
      </c>
      <c r="AG31" s="218"/>
      <c r="AH31" s="221"/>
      <c r="AJ31" s="28"/>
      <c r="AK31" s="26"/>
      <c r="AL31" s="222"/>
      <c r="AM31" s="27"/>
      <c r="AQ31" s="27"/>
      <c r="BI31" s="234"/>
    </row>
    <row r="32" spans="1:61" ht="15.6" customHeight="1">
      <c r="A32" s="218"/>
      <c r="B32" s="299">
        <f>+'Ark1'!C1575</f>
        <v>2024</v>
      </c>
      <c r="C32" s="238">
        <f>+'Ark1'!L1575</f>
        <v>1</v>
      </c>
      <c r="D32" s="238" t="s">
        <v>28</v>
      </c>
      <c r="E32" s="238">
        <f>+'Ark1'!H1575</f>
        <v>1</v>
      </c>
      <c r="F32" s="238">
        <f>+'Ark1'!J1575</f>
        <v>309</v>
      </c>
      <c r="G32" s="238" t="str">
        <f>VLOOKUP(F32,RNR!$A$1:$B$25,2)</f>
        <v>Malvik</v>
      </c>
      <c r="H32" s="238" t="str">
        <f>+IF(I32=0,"",'Ark1'!Q1575)</f>
        <v/>
      </c>
      <c r="I32" s="238">
        <f>+'Ark1'!R1575</f>
        <v>0</v>
      </c>
      <c r="J32" s="239" t="str">
        <f>+IF(I32=0,"",'Ark1'!AG1575)</f>
        <v/>
      </c>
      <c r="K32" s="270" t="e">
        <f t="shared" si="0"/>
        <v>#DIV/0!</v>
      </c>
      <c r="L32" s="239" t="str">
        <f>+IF(I32=0,"",'Ark1'!AH1575)</f>
        <v/>
      </c>
      <c r="M32" s="97"/>
      <c r="N32" s="439">
        <f>+IF(J32=0,"",'Ark1'!AI1575)</f>
        <v>0</v>
      </c>
      <c r="O32" s="97"/>
      <c r="P32" s="270" t="str">
        <f>+IF(N32=0,"",'Ark1'!AJ1575)</f>
        <v/>
      </c>
      <c r="Q32" s="235"/>
      <c r="R32" s="31" t="str">
        <f>+IF(I32=0,"",'Ark1'!U1575)</f>
        <v/>
      </c>
      <c r="S32" s="219"/>
      <c r="T32" s="270" t="str">
        <f>+IF(N32=0,"",'Ark1'!AK1575)</f>
        <v/>
      </c>
      <c r="U32" s="97"/>
      <c r="V32" s="240" t="str">
        <f>+IF(I32=0,"",'Ark1'!T1575)</f>
        <v/>
      </c>
      <c r="W32" s="236"/>
      <c r="X32" s="241" t="str">
        <f>+IF(I32=0,"",'Ark1'!W1575)</f>
        <v/>
      </c>
      <c r="Y32" s="241" t="str">
        <f>+IF(I32=0,"",'Ark1'!X1575)</f>
        <v/>
      </c>
      <c r="Z32" s="241" t="str">
        <f>+IF(I32=0,"",'Ark1'!Y1575)</f>
        <v/>
      </c>
      <c r="AA32" s="241" t="str">
        <f>+IF(I32=0,"",'Ark1'!Z1575)</f>
        <v/>
      </c>
      <c r="AB32" s="239" t="str">
        <f>+IF(I32=0,"",'Ark1'!AA1575)</f>
        <v/>
      </c>
      <c r="AC32" s="240" t="str">
        <f>+IF(I32=0,"",'Ark1'!AC1575)</f>
        <v/>
      </c>
      <c r="AD32" s="241" t="str">
        <f>+IF(I32=0,"",'Ark1'!AE1575)</f>
        <v/>
      </c>
      <c r="AE32" s="240" t="str">
        <f t="shared" si="1"/>
        <v/>
      </c>
      <c r="AF32" s="239" t="str">
        <f t="shared" si="2"/>
        <v/>
      </c>
      <c r="AG32" s="218"/>
      <c r="AH32" s="221"/>
      <c r="AJ32" s="28"/>
      <c r="AK32" s="26"/>
      <c r="AL32" s="222"/>
      <c r="AM32" s="27"/>
      <c r="AQ32" s="27"/>
      <c r="BI32" s="234"/>
    </row>
    <row r="33" spans="1:61" ht="15.6" customHeight="1">
      <c r="A33" s="218"/>
      <c r="B33" s="299">
        <f>+'Ark1'!C1576</f>
        <v>2024</v>
      </c>
      <c r="C33" s="238">
        <f>+'Ark1'!L1576</f>
        <v>1</v>
      </c>
      <c r="D33" s="238" t="s">
        <v>28</v>
      </c>
      <c r="E33" s="238">
        <f>+'Ark1'!H1576</f>
        <v>2</v>
      </c>
      <c r="F33" s="238">
        <f>+'Ark1'!J1576</f>
        <v>470</v>
      </c>
      <c r="G33" s="238" t="str">
        <f>VLOOKUP(F33,RNR!$A$1:$B$25,2)</f>
        <v>Jens Eide</v>
      </c>
      <c r="H33" s="238" t="str">
        <f>+IF(I33=0,"",'Ark1'!Q1576)</f>
        <v/>
      </c>
      <c r="I33" s="238">
        <f>+'Ark1'!R1576</f>
        <v>0</v>
      </c>
      <c r="J33" s="239" t="str">
        <f>+IF(I33=0,"",'Ark1'!AG1576)</f>
        <v/>
      </c>
      <c r="K33" s="270" t="e">
        <f t="shared" si="0"/>
        <v>#DIV/0!</v>
      </c>
      <c r="L33" s="239" t="str">
        <f>+IF(I33=0,"",'Ark1'!AH1576)</f>
        <v/>
      </c>
      <c r="M33" s="97"/>
      <c r="N33" s="439">
        <f>+IF(J33=0,"",'Ark1'!AI1576)</f>
        <v>0</v>
      </c>
      <c r="O33" s="97"/>
      <c r="P33" s="270" t="str">
        <f>+IF(N33=0,"",'Ark1'!AJ1576)</f>
        <v/>
      </c>
      <c r="Q33" s="235"/>
      <c r="R33" s="31" t="str">
        <f>+IF(I33=0,"",'Ark1'!U1576)</f>
        <v/>
      </c>
      <c r="S33" s="219"/>
      <c r="T33" s="270" t="str">
        <f>+IF(N33=0,"",'Ark1'!AK1576)</f>
        <v/>
      </c>
      <c r="U33" s="97"/>
      <c r="V33" s="240" t="str">
        <f>+IF(I33=0,"",'Ark1'!T1576)</f>
        <v/>
      </c>
      <c r="W33" s="236"/>
      <c r="X33" s="241" t="str">
        <f>+IF(I33=0,"",'Ark1'!W1576)</f>
        <v/>
      </c>
      <c r="Y33" s="241" t="str">
        <f>+IF(I33=0,"",'Ark1'!X1576)</f>
        <v/>
      </c>
      <c r="Z33" s="241" t="str">
        <f>+IF(I33=0,"",'Ark1'!Y1576)</f>
        <v/>
      </c>
      <c r="AA33" s="241" t="str">
        <f>+IF(I33=0,"",'Ark1'!Z1576)</f>
        <v/>
      </c>
      <c r="AB33" s="239" t="str">
        <f>+IF(I33=0,"",'Ark1'!AA1576)</f>
        <v/>
      </c>
      <c r="AC33" s="240" t="str">
        <f>+IF(I33=0,"",'Ark1'!AC1576)</f>
        <v/>
      </c>
      <c r="AD33" s="241" t="str">
        <f>+IF(I33=0,"",'Ark1'!AE1576)</f>
        <v/>
      </c>
      <c r="AE33" s="240" t="str">
        <f t="shared" si="1"/>
        <v/>
      </c>
      <c r="AF33" s="239" t="str">
        <f t="shared" si="2"/>
        <v/>
      </c>
      <c r="AG33" s="218"/>
      <c r="AH33" s="221"/>
      <c r="AJ33" s="28"/>
      <c r="AK33" s="26"/>
      <c r="AL33" s="222"/>
      <c r="AM33" s="27"/>
      <c r="AQ33" s="27"/>
      <c r="BI33" s="234"/>
    </row>
    <row r="34" spans="1:61" ht="15.6" customHeight="1">
      <c r="A34" s="218"/>
      <c r="B34" s="299">
        <f>+'Ark1'!C1577</f>
        <v>2024</v>
      </c>
      <c r="C34" s="238">
        <f>+'Ark1'!L1577</f>
        <v>1</v>
      </c>
      <c r="D34" s="238" t="s">
        <v>28</v>
      </c>
      <c r="E34" s="238">
        <f>+'Ark1'!H1577</f>
        <v>2</v>
      </c>
      <c r="F34" s="238">
        <f>+'Ark1'!J1577</f>
        <v>629</v>
      </c>
      <c r="G34" s="238" t="str">
        <f>VLOOKUP(F34,RNR!$A$1:$B$25,2)</f>
        <v>Bø</v>
      </c>
      <c r="H34" s="238" t="str">
        <f>+IF(I34=0,"",'Ark1'!Q1577)</f>
        <v/>
      </c>
      <c r="I34" s="238">
        <f>+'Ark1'!R1577</f>
        <v>0</v>
      </c>
      <c r="J34" s="239" t="str">
        <f>+IF(I34=0,"",'Ark1'!AG1577)</f>
        <v/>
      </c>
      <c r="K34" s="270" t="e">
        <f t="shared" si="0"/>
        <v>#DIV/0!</v>
      </c>
      <c r="L34" s="239" t="str">
        <f>+IF(I34=0,"",'Ark1'!AH1577)</f>
        <v/>
      </c>
      <c r="M34" s="97"/>
      <c r="N34" s="439">
        <f>+IF(J34=0,"",'Ark1'!AI1577)</f>
        <v>0</v>
      </c>
      <c r="O34" s="97"/>
      <c r="P34" s="270" t="str">
        <f>+IF(N34=0,"",'Ark1'!AJ1577)</f>
        <v/>
      </c>
      <c r="Q34" s="235"/>
      <c r="R34" s="31" t="str">
        <f>+IF(I34=0,"",'Ark1'!U1577)</f>
        <v/>
      </c>
      <c r="S34" s="219"/>
      <c r="T34" s="270" t="str">
        <f>+IF(N34=0,"",'Ark1'!AK1577)</f>
        <v/>
      </c>
      <c r="U34" s="97"/>
      <c r="V34" s="240" t="str">
        <f>+IF(I34=0,"",'Ark1'!T1577)</f>
        <v/>
      </c>
      <c r="W34" s="236"/>
      <c r="X34" s="241" t="str">
        <f>+IF(I34=0,"",'Ark1'!W1577)</f>
        <v/>
      </c>
      <c r="Y34" s="241" t="str">
        <f>+IF(I34=0,"",'Ark1'!X1577)</f>
        <v/>
      </c>
      <c r="Z34" s="241" t="str">
        <f>+IF(I34=0,"",'Ark1'!Y1577)</f>
        <v/>
      </c>
      <c r="AA34" s="241" t="str">
        <f>+IF(I34=0,"",'Ark1'!Z1577)</f>
        <v/>
      </c>
      <c r="AB34" s="239" t="str">
        <f>+IF(I34=0,"",'Ark1'!AA1577)</f>
        <v/>
      </c>
      <c r="AC34" s="240" t="str">
        <f>+IF(I34=0,"",'Ark1'!AC1577)</f>
        <v/>
      </c>
      <c r="AD34" s="241" t="str">
        <f>+IF(I34=0,"",'Ark1'!AE1577)</f>
        <v/>
      </c>
      <c r="AE34" s="240" t="str">
        <f t="shared" si="1"/>
        <v/>
      </c>
      <c r="AF34" s="239" t="str">
        <f t="shared" si="2"/>
        <v/>
      </c>
      <c r="AG34" s="218"/>
      <c r="AH34" s="221"/>
      <c r="AJ34" s="28"/>
      <c r="AK34" s="26"/>
      <c r="AL34" s="222"/>
      <c r="AM34" s="27"/>
      <c r="AQ34" s="27"/>
      <c r="BI34" s="234"/>
    </row>
    <row r="35" spans="1:61" ht="15.6" customHeight="1">
      <c r="A35" s="218"/>
      <c r="B35" s="299">
        <f>+'Ark1'!C1578</f>
        <v>2024</v>
      </c>
      <c r="C35" s="238">
        <f>+'Ark1'!L1578</f>
        <v>1</v>
      </c>
      <c r="D35" s="238" t="s">
        <v>28</v>
      </c>
      <c r="E35" s="238">
        <f>+'Ark1'!H1578</f>
        <v>1</v>
      </c>
      <c r="F35" s="238">
        <f>+'Ark1'!J1578</f>
        <v>643</v>
      </c>
      <c r="G35" s="238" t="str">
        <f>VLOOKUP(F35,RNR!$A$1:$B$25,2)</f>
        <v>Bjerka</v>
      </c>
      <c r="H35" s="238" t="str">
        <f>+IF(I35=0,"",'Ark1'!Q1578)</f>
        <v/>
      </c>
      <c r="I35" s="238">
        <f>+'Ark1'!R1578</f>
        <v>0</v>
      </c>
      <c r="J35" s="239" t="str">
        <f>+IF(I35=0,"",'Ark1'!AG1578)</f>
        <v/>
      </c>
      <c r="K35" s="270" t="e">
        <f t="shared" si="0"/>
        <v>#DIV/0!</v>
      </c>
      <c r="L35" s="239" t="str">
        <f>+IF(I35=0,"",'Ark1'!AH1578)</f>
        <v/>
      </c>
      <c r="M35" s="97"/>
      <c r="N35" s="439">
        <f>+IF(J35=0,"",'Ark1'!AI1578)</f>
        <v>0</v>
      </c>
      <c r="O35" s="97"/>
      <c r="P35" s="270" t="str">
        <f>+IF(N35=0,"",'Ark1'!AJ1578)</f>
        <v/>
      </c>
      <c r="Q35" s="235"/>
      <c r="R35" s="31" t="str">
        <f>+IF(I35=0,"",'Ark1'!U1578)</f>
        <v/>
      </c>
      <c r="S35" s="219"/>
      <c r="T35" s="270" t="str">
        <f>+IF(N35=0,"",'Ark1'!AK1578)</f>
        <v/>
      </c>
      <c r="U35" s="97"/>
      <c r="V35" s="240" t="str">
        <f>+IF(I35=0,"",'Ark1'!T1578)</f>
        <v/>
      </c>
      <c r="W35" s="236"/>
      <c r="X35" s="241" t="str">
        <f>+IF(I35=0,"",'Ark1'!W1578)</f>
        <v/>
      </c>
      <c r="Y35" s="241" t="str">
        <f>+IF(I35=0,"",'Ark1'!X1578)</f>
        <v/>
      </c>
      <c r="Z35" s="241" t="str">
        <f>+IF(I35=0,"",'Ark1'!Y1578)</f>
        <v/>
      </c>
      <c r="AA35" s="241" t="str">
        <f>+IF(I35=0,"",'Ark1'!Z1578)</f>
        <v/>
      </c>
      <c r="AB35" s="239" t="str">
        <f>+IF(I35=0,"",'Ark1'!AA1578)</f>
        <v/>
      </c>
      <c r="AC35" s="240" t="str">
        <f>+IF(I35=0,"",'Ark1'!AC1578)</f>
        <v/>
      </c>
      <c r="AD35" s="241" t="str">
        <f>+IF(I35=0,"",'Ark1'!AE1578)</f>
        <v/>
      </c>
      <c r="AE35" s="240" t="str">
        <f t="shared" si="1"/>
        <v/>
      </c>
      <c r="AF35" s="239" t="str">
        <f t="shared" si="2"/>
        <v/>
      </c>
      <c r="AG35" s="218"/>
      <c r="AH35" s="221"/>
      <c r="AJ35" s="28"/>
      <c r="AK35" s="26"/>
      <c r="AL35" s="222"/>
      <c r="AM35" s="27"/>
      <c r="AQ35" s="27"/>
      <c r="BI35" s="234"/>
    </row>
    <row r="36" spans="1:61" ht="15.6" customHeight="1">
      <c r="A36" s="218"/>
      <c r="B36" s="299">
        <f>+'Ark1'!C1579</f>
        <v>2024</v>
      </c>
      <c r="C36" s="238">
        <f>+'Ark1'!L1579</f>
        <v>1</v>
      </c>
      <c r="D36" s="238" t="s">
        <v>28</v>
      </c>
      <c r="E36" s="238">
        <f>+'Ark1'!H1579</f>
        <v>2</v>
      </c>
      <c r="F36" s="238">
        <f>+'Ark1'!J1579</f>
        <v>704</v>
      </c>
      <c r="G36" s="238" t="str">
        <f>VLOOKUP(F36,RNR!$A$1:$B$25,2)</f>
        <v>Øre Vilt</v>
      </c>
      <c r="H36" s="238" t="str">
        <f>+IF(I36=0,"",'Ark1'!Q1579)</f>
        <v/>
      </c>
      <c r="I36" s="238">
        <f>+'Ark1'!R1579</f>
        <v>0</v>
      </c>
      <c r="J36" s="239" t="str">
        <f>+IF(I36=0,"",'Ark1'!AG1579)</f>
        <v/>
      </c>
      <c r="K36" s="270" t="e">
        <f t="shared" si="0"/>
        <v>#DIV/0!</v>
      </c>
      <c r="L36" s="239" t="str">
        <f>+IF(I36=0,"",'Ark1'!AH1579)</f>
        <v/>
      </c>
      <c r="M36" s="97"/>
      <c r="N36" s="439">
        <f>+IF(J36=0,"",'Ark1'!AI1579)</f>
        <v>0</v>
      </c>
      <c r="O36" s="97"/>
      <c r="P36" s="270" t="str">
        <f>+IF(N36=0,"",'Ark1'!AJ1579)</f>
        <v/>
      </c>
      <c r="Q36" s="235"/>
      <c r="R36" s="31" t="str">
        <f>+IF(I36=0,"",'Ark1'!U1579)</f>
        <v/>
      </c>
      <c r="S36" s="219"/>
      <c r="T36" s="270" t="str">
        <f>+IF(N36=0,"",'Ark1'!AK1579)</f>
        <v/>
      </c>
      <c r="U36" s="97"/>
      <c r="V36" s="240" t="str">
        <f>+IF(I36=0,"",'Ark1'!T1579)</f>
        <v/>
      </c>
      <c r="W36" s="236"/>
      <c r="X36" s="241" t="str">
        <f>+IF(I36=0,"",'Ark1'!W1579)</f>
        <v/>
      </c>
      <c r="Y36" s="241" t="str">
        <f>+IF(I36=0,"",'Ark1'!X1579)</f>
        <v/>
      </c>
      <c r="Z36" s="241" t="str">
        <f>+IF(I36=0,"",'Ark1'!Y1579)</f>
        <v/>
      </c>
      <c r="AA36" s="241" t="str">
        <f>+IF(I36=0,"",'Ark1'!Z1579)</f>
        <v/>
      </c>
      <c r="AB36" s="239" t="str">
        <f>+IF(I36=0,"",'Ark1'!AA1579)</f>
        <v/>
      </c>
      <c r="AC36" s="240" t="str">
        <f>+IF(I36=0,"",'Ark1'!AC1579)</f>
        <v/>
      </c>
      <c r="AD36" s="241" t="str">
        <f>+IF(I36=0,"",'Ark1'!AE1579)</f>
        <v/>
      </c>
      <c r="AE36" s="240" t="str">
        <f t="shared" si="1"/>
        <v/>
      </c>
      <c r="AF36" s="239" t="str">
        <f t="shared" si="2"/>
        <v/>
      </c>
      <c r="AG36" s="218"/>
      <c r="AH36" s="221"/>
      <c r="AJ36" s="28"/>
      <c r="AK36" s="26"/>
      <c r="AL36" s="222"/>
      <c r="AM36" s="27"/>
      <c r="AQ36" s="27"/>
      <c r="BI36" s="234"/>
    </row>
    <row r="37" spans="1:61" ht="15.6" customHeight="1">
      <c r="A37" s="218"/>
      <c r="B37" s="299">
        <f>+'Ark1'!C1580</f>
        <v>2024</v>
      </c>
      <c r="C37" s="238">
        <f>+'Ark1'!L1580</f>
        <v>1</v>
      </c>
      <c r="D37" s="238" t="s">
        <v>28</v>
      </c>
      <c r="E37" s="238">
        <f>+'Ark1'!H1580</f>
        <v>1</v>
      </c>
      <c r="F37" s="238">
        <f>+'Ark1'!J1580</f>
        <v>802</v>
      </c>
      <c r="G37" s="238" t="str">
        <f>VLOOKUP(F37,RNR!$A$1:$B$25,2)</f>
        <v>Karasjok</v>
      </c>
      <c r="H37" s="238" t="str">
        <f>+IF(I37=0,"",'Ark1'!Q1580)</f>
        <v/>
      </c>
      <c r="I37" s="238">
        <f>+'Ark1'!R1580</f>
        <v>0</v>
      </c>
      <c r="J37" s="239" t="str">
        <f>+IF(I37=0,"",'Ark1'!AG1580)</f>
        <v/>
      </c>
      <c r="K37" s="270" t="e">
        <f t="shared" si="0"/>
        <v>#DIV/0!</v>
      </c>
      <c r="L37" s="239" t="str">
        <f>+IF(I37=0,"",'Ark1'!AH1580)</f>
        <v/>
      </c>
      <c r="M37" s="97"/>
      <c r="N37" s="439">
        <f>+IF(J37=0,"",'Ark1'!AI1580)</f>
        <v>0</v>
      </c>
      <c r="O37" s="97"/>
      <c r="P37" s="270" t="str">
        <f>+IF(N37=0,"",'Ark1'!AJ1580)</f>
        <v/>
      </c>
      <c r="Q37" s="235"/>
      <c r="R37" s="31" t="str">
        <f>+IF(I37=0,"",'Ark1'!U1580)</f>
        <v/>
      </c>
      <c r="S37" s="219"/>
      <c r="T37" s="270" t="str">
        <f>+IF(N37=0,"",'Ark1'!AK1580)</f>
        <v/>
      </c>
      <c r="U37" s="97"/>
      <c r="V37" s="240" t="str">
        <f>+IF(I37=0,"",'Ark1'!T1580)</f>
        <v/>
      </c>
      <c r="W37" s="236"/>
      <c r="X37" s="241" t="str">
        <f>+IF(I37=0,"",'Ark1'!W1580)</f>
        <v/>
      </c>
      <c r="Y37" s="241" t="str">
        <f>+IF(I37=0,"",'Ark1'!X1580)</f>
        <v/>
      </c>
      <c r="Z37" s="241" t="str">
        <f>+IF(I37=0,"",'Ark1'!Y1580)</f>
        <v/>
      </c>
      <c r="AA37" s="241" t="str">
        <f>+IF(I37=0,"",'Ark1'!Z1580)</f>
        <v/>
      </c>
      <c r="AB37" s="239" t="str">
        <f>+IF(I37=0,"",'Ark1'!AA1580)</f>
        <v/>
      </c>
      <c r="AC37" s="240" t="str">
        <f>+IF(I37=0,"",'Ark1'!AC1580)</f>
        <v/>
      </c>
      <c r="AD37" s="241" t="str">
        <f>+IF(I37=0,"",'Ark1'!AE1580)</f>
        <v/>
      </c>
      <c r="AE37" s="240" t="str">
        <f t="shared" si="1"/>
        <v/>
      </c>
      <c r="AF37" s="239" t="str">
        <f t="shared" si="2"/>
        <v/>
      </c>
      <c r="AG37" s="218"/>
      <c r="AH37" s="221"/>
      <c r="AJ37" s="28"/>
      <c r="AK37" s="26"/>
      <c r="AL37" s="222"/>
      <c r="AM37" s="27"/>
      <c r="AQ37" s="27"/>
      <c r="BI37" s="234"/>
    </row>
    <row r="38" spans="1:61" ht="15" customHeight="1">
      <c r="A38" s="218"/>
      <c r="B38" s="218"/>
      <c r="C38" s="218"/>
      <c r="D38" s="218"/>
      <c r="E38" s="218"/>
      <c r="F38" s="218"/>
      <c r="G38" s="218"/>
      <c r="H38" s="218"/>
      <c r="I38" s="218"/>
      <c r="J38" s="219"/>
      <c r="K38" s="219"/>
      <c r="L38" s="219"/>
      <c r="M38" s="97"/>
      <c r="N38" s="237"/>
      <c r="O38" s="97"/>
      <c r="P38" s="235"/>
      <c r="Q38" s="235"/>
      <c r="R38" s="218"/>
      <c r="S38" s="219"/>
      <c r="T38" s="235"/>
      <c r="U38" s="97"/>
      <c r="V38" s="218"/>
      <c r="W38" s="236"/>
      <c r="X38" s="220"/>
      <c r="Y38" s="220"/>
      <c r="Z38" s="220"/>
      <c r="AA38" s="220"/>
      <c r="AB38" s="220"/>
      <c r="AC38" s="218"/>
      <c r="AD38" s="220"/>
      <c r="AE38" s="468"/>
      <c r="AF38" s="220"/>
      <c r="AG38" s="218"/>
      <c r="AH38" s="221"/>
      <c r="AJ38" s="28"/>
      <c r="AK38" s="26"/>
      <c r="AL38" s="222"/>
      <c r="AM38" s="27"/>
      <c r="AQ38" s="27"/>
      <c r="BI38" s="234"/>
    </row>
    <row r="39" spans="1:61" ht="22.8">
      <c r="A39" s="218"/>
      <c r="B39" s="218"/>
      <c r="C39" s="218"/>
      <c r="D39" s="264" t="str">
        <f>+D41</f>
        <v>P</v>
      </c>
      <c r="E39" s="218"/>
      <c r="F39" s="218"/>
      <c r="G39" s="218"/>
      <c r="H39" s="218"/>
      <c r="I39" s="265">
        <f>SUM(I41:I65)</f>
        <v>9</v>
      </c>
      <c r="J39" s="219"/>
      <c r="K39" s="219"/>
      <c r="L39" s="219"/>
      <c r="M39" s="97"/>
      <c r="N39" s="237"/>
      <c r="O39" s="97"/>
      <c r="P39" s="235"/>
      <c r="Q39" s="235"/>
      <c r="R39" s="268">
        <f>+Klasse!M12</f>
        <v>25.722222222222221</v>
      </c>
      <c r="S39" s="219"/>
      <c r="T39" s="517">
        <f>+Klasse!P12</f>
        <v>110.5857142857143</v>
      </c>
      <c r="U39" s="97"/>
      <c r="V39" s="518">
        <f>+Klasse!R12</f>
        <v>15.312194433022491</v>
      </c>
      <c r="W39" s="236"/>
      <c r="X39" s="220"/>
      <c r="Y39" s="220"/>
      <c r="Z39" s="220"/>
      <c r="AA39" s="220"/>
      <c r="AB39" s="220"/>
      <c r="AC39" s="218"/>
      <c r="AD39" s="220"/>
      <c r="AE39" s="468"/>
      <c r="AF39" s="220"/>
      <c r="AG39" s="218"/>
      <c r="AH39" s="221"/>
      <c r="AJ39" s="28"/>
      <c r="AK39" s="26"/>
      <c r="AL39" s="222"/>
      <c r="AM39" s="27"/>
      <c r="AQ39" s="27"/>
      <c r="BI39" s="234"/>
    </row>
    <row r="40" spans="1:61" ht="15" customHeight="1">
      <c r="A40" s="218"/>
      <c r="B40" s="218"/>
      <c r="C40" s="218"/>
      <c r="D40" s="218"/>
      <c r="E40" s="218"/>
      <c r="F40" s="218"/>
      <c r="G40" s="218"/>
      <c r="H40" s="236"/>
      <c r="I40" s="218"/>
      <c r="J40" s="219"/>
      <c r="K40" s="235"/>
      <c r="L40" s="219"/>
      <c r="M40" s="97"/>
      <c r="N40" s="237"/>
      <c r="O40" s="97"/>
      <c r="P40" s="235"/>
      <c r="Q40" s="235"/>
      <c r="R40" s="219"/>
      <c r="S40" s="219"/>
      <c r="T40" s="235"/>
      <c r="U40" s="97"/>
      <c r="V40" s="236"/>
      <c r="W40" s="236"/>
      <c r="X40" s="220"/>
      <c r="Y40" s="220"/>
      <c r="Z40" s="220"/>
      <c r="AA40" s="220"/>
      <c r="AB40" s="237"/>
      <c r="AC40" s="218"/>
      <c r="AD40" s="237"/>
      <c r="AE40" s="471"/>
      <c r="AF40" s="235"/>
      <c r="AG40" s="218"/>
      <c r="AH40" s="221"/>
      <c r="AJ40" s="28"/>
      <c r="AK40" s="26"/>
      <c r="AL40" s="222"/>
      <c r="AM40" s="27"/>
      <c r="AQ40" s="27"/>
      <c r="BI40" s="234"/>
    </row>
    <row r="41" spans="1:61" ht="15.6" customHeight="1">
      <c r="A41" s="218"/>
      <c r="B41" s="299">
        <f>+'Ark1'!C1581</f>
        <v>2024</v>
      </c>
      <c r="C41" s="27">
        <f>+'Ark1'!L1581</f>
        <v>2</v>
      </c>
      <c r="D41" s="27" t="s">
        <v>29</v>
      </c>
      <c r="E41" s="27">
        <f>+'Ark1'!H1581</f>
        <v>1</v>
      </c>
      <c r="F41" s="27">
        <f>+'Ark1'!J1581</f>
        <v>103</v>
      </c>
      <c r="G41" s="27" t="str">
        <f>+G13</f>
        <v>Rudshøgda</v>
      </c>
      <c r="H41" s="27" t="str">
        <f>+IF(I41=0,"",'Ark1'!Q1581)</f>
        <v/>
      </c>
      <c r="I41" s="27">
        <f>+'Ark1'!R1581</f>
        <v>0</v>
      </c>
      <c r="J41" s="28" t="str">
        <f>+IF(I41=0,"",'Ark1'!AG1581)</f>
        <v/>
      </c>
      <c r="K41" s="271">
        <f t="shared" ref="K41:K65" si="3">100*I41/$I$39</f>
        <v>0</v>
      </c>
      <c r="L41" s="28" t="str">
        <f>+IF(I41=0,"",'Ark1'!AH1581)</f>
        <v/>
      </c>
      <c r="M41" s="97"/>
      <c r="N41" s="245">
        <f>+IF(J41=0,"",'Ark1'!AI1581)</f>
        <v>0</v>
      </c>
      <c r="O41" s="97"/>
      <c r="P41" s="271" t="str">
        <f>+IF(N41=0,"",'Ark1'!AJ1581)</f>
        <v/>
      </c>
      <c r="Q41" s="235"/>
      <c r="R41" s="31" t="str">
        <f>+IF(I41=0,"",'Ark1'!U1581)</f>
        <v/>
      </c>
      <c r="S41" s="219"/>
      <c r="T41" s="271" t="str">
        <f>+IF(N41=0,"",'Ark1'!AK1581)</f>
        <v/>
      </c>
      <c r="U41" s="97"/>
      <c r="V41" s="26" t="str">
        <f>+IF(I41=0,"",'Ark1'!T1581)</f>
        <v/>
      </c>
      <c r="W41" s="236"/>
      <c r="X41" s="33" t="str">
        <f>+IF(I41=0,"",'Ark1'!W1581)</f>
        <v/>
      </c>
      <c r="Y41" s="33" t="str">
        <f>+IF(I41=0,"",'Ark1'!X1581)</f>
        <v/>
      </c>
      <c r="Z41" s="33" t="str">
        <f>+IF(I41=0,"",'Ark1'!Y1581)</f>
        <v/>
      </c>
      <c r="AA41" s="33" t="str">
        <f>+IF(I41=0,"",'Ark1'!Z1581)</f>
        <v/>
      </c>
      <c r="AB41" s="28" t="str">
        <f>+IF(I41=0,"",'Ark1'!AA1581)</f>
        <v/>
      </c>
      <c r="AC41" s="26" t="str">
        <f>+IF(I41=0,"",'Ark1'!AC1581)</f>
        <v/>
      </c>
      <c r="AD41" s="33" t="str">
        <f>+IF(I41=0,"",'Ark1'!AE1581)</f>
        <v/>
      </c>
      <c r="AE41" s="26" t="str">
        <f t="shared" ref="AE41:AE65" si="4">IF(I41=0,"",R41/C41)</f>
        <v/>
      </c>
      <c r="AF41" s="28" t="str">
        <f t="shared" ref="AF41:AF65" si="5">IF(I41=0,"",I41/H41)</f>
        <v/>
      </c>
      <c r="AG41" s="218"/>
      <c r="AH41" s="221"/>
      <c r="AJ41" s="28"/>
      <c r="AK41" s="26"/>
      <c r="AL41" s="222"/>
      <c r="AM41" s="27"/>
      <c r="AQ41" s="27"/>
    </row>
    <row r="42" spans="1:61">
      <c r="A42" s="218"/>
      <c r="B42" s="299">
        <f>+'Ark1'!C1582</f>
        <v>2024</v>
      </c>
      <c r="C42" s="27">
        <f>+'Ark1'!L1582</f>
        <v>2</v>
      </c>
      <c r="D42" s="27" t="s">
        <v>29</v>
      </c>
      <c r="E42" s="27">
        <f>+'Ark1'!H1582</f>
        <v>2</v>
      </c>
      <c r="F42" s="27">
        <f>+'Ark1'!J1582</f>
        <v>106</v>
      </c>
      <c r="G42" s="27" t="str">
        <f t="shared" ref="G42:G65" si="6">+G14</f>
        <v>Furuseth</v>
      </c>
      <c r="H42" s="27" t="str">
        <f>+IF(I42=0,"",'Ark1'!Q1582)</f>
        <v/>
      </c>
      <c r="I42" s="27">
        <f>+'Ark1'!R1582</f>
        <v>0</v>
      </c>
      <c r="J42" s="28" t="str">
        <f>+IF(I42=0,"",'Ark1'!AG1582)</f>
        <v/>
      </c>
      <c r="K42" s="271">
        <f t="shared" si="3"/>
        <v>0</v>
      </c>
      <c r="L42" s="28" t="str">
        <f>+IF(I42=0,"",'Ark1'!AH1582)</f>
        <v/>
      </c>
      <c r="M42" s="97"/>
      <c r="N42" s="245">
        <f>+IF(J42=0,"",'Ark1'!AI1582)</f>
        <v>0</v>
      </c>
      <c r="O42" s="97"/>
      <c r="P42" s="271" t="str">
        <f>+IF(N42=0,"",'Ark1'!AJ1582)</f>
        <v/>
      </c>
      <c r="Q42" s="235"/>
      <c r="R42" s="31" t="str">
        <f>+IF(I42=0,"",'Ark1'!U1582)</f>
        <v/>
      </c>
      <c r="S42" s="219"/>
      <c r="T42" s="271" t="str">
        <f>+IF(N42=0,"",'Ark1'!AK1582)</f>
        <v/>
      </c>
      <c r="U42" s="97"/>
      <c r="V42" s="26" t="str">
        <f>+IF(I42=0,"",'Ark1'!T1582)</f>
        <v/>
      </c>
      <c r="W42" s="236"/>
      <c r="X42" s="33" t="str">
        <f>+IF(I42=0,"",'Ark1'!W1582)</f>
        <v/>
      </c>
      <c r="Y42" s="33" t="str">
        <f>+IF(I42=0,"",'Ark1'!X1582)</f>
        <v/>
      </c>
      <c r="Z42" s="33" t="str">
        <f>+IF(I42=0,"",'Ark1'!Y1582)</f>
        <v/>
      </c>
      <c r="AA42" s="33" t="str">
        <f>+IF(I42=0,"",'Ark1'!Z1582)</f>
        <v/>
      </c>
      <c r="AB42" s="28" t="str">
        <f>+IF(I42=0,"",'Ark1'!AA1582)</f>
        <v/>
      </c>
      <c r="AC42" s="26" t="str">
        <f>+IF(I42=0,"",'Ark1'!AC1582)</f>
        <v/>
      </c>
      <c r="AD42" s="33" t="str">
        <f>+IF(I42=0,"",'Ark1'!AE1582)</f>
        <v/>
      </c>
      <c r="AE42" s="26" t="str">
        <f t="shared" si="4"/>
        <v/>
      </c>
      <c r="AF42" s="28" t="str">
        <f t="shared" si="5"/>
        <v/>
      </c>
      <c r="AG42" s="218"/>
      <c r="AH42" s="221"/>
      <c r="AJ42" s="28"/>
      <c r="AK42" s="26"/>
      <c r="AL42" s="222"/>
      <c r="AM42" s="27"/>
      <c r="AQ42" s="27"/>
    </row>
    <row r="43" spans="1:61">
      <c r="A43" s="218"/>
      <c r="B43" s="299">
        <f>+'Ark1'!C1583</f>
        <v>2024</v>
      </c>
      <c r="C43" s="27">
        <f>+'Ark1'!L1583</f>
        <v>2</v>
      </c>
      <c r="D43" s="27" t="s">
        <v>29</v>
      </c>
      <c r="E43" s="27">
        <f>+'Ark1'!H1583</f>
        <v>1</v>
      </c>
      <c r="F43" s="27">
        <f>+'Ark1'!J1583</f>
        <v>110</v>
      </c>
      <c r="G43" s="27" t="str">
        <f t="shared" si="6"/>
        <v>Gol</v>
      </c>
      <c r="H43" s="27">
        <f>+IF(I43=0,"",'Ark1'!Q1583)</f>
        <v>5</v>
      </c>
      <c r="I43" s="27">
        <f>+'Ark1'!R1583</f>
        <v>5</v>
      </c>
      <c r="J43" s="28">
        <f>+IF(I43=0,"",'Ark1'!AG1583)</f>
        <v>0.81833060556464821</v>
      </c>
      <c r="K43" s="271">
        <f t="shared" si="3"/>
        <v>55.555555555555557</v>
      </c>
      <c r="L43" s="28">
        <f>+IF(I43=0,"",'Ark1'!AH1583)</f>
        <v>0.40021994422842799</v>
      </c>
      <c r="M43" s="97"/>
      <c r="N43" s="245">
        <f>+IF(J43=0,"",'Ark1'!AI1583)</f>
        <v>5</v>
      </c>
      <c r="O43" s="97"/>
      <c r="P43" s="271">
        <f>+IF(N43=0,"",'Ark1'!AJ1583)</f>
        <v>108.6</v>
      </c>
      <c r="Q43" s="235"/>
      <c r="R43" s="31">
        <f>+IF(I43=0,"",'Ark1'!U1583)</f>
        <v>20.379999999999995</v>
      </c>
      <c r="S43" s="219"/>
      <c r="T43" s="271">
        <f>+IF(N43=0,"",'Ark1'!AK1583)</f>
        <v>15.820522587255455</v>
      </c>
      <c r="U43" s="97"/>
      <c r="V43" s="26">
        <f>+IF(I43=0,"",'Ark1'!T1583)</f>
        <v>3.2</v>
      </c>
      <c r="W43" s="236"/>
      <c r="X43" s="33">
        <f>+IF(I43=0,"",'Ark1'!W1583)</f>
        <v>0</v>
      </c>
      <c r="Y43" s="33">
        <f>+IF(I43=0,"",'Ark1'!X1583)</f>
        <v>100</v>
      </c>
      <c r="Z43" s="33">
        <f>+IF(I43=0,"",'Ark1'!Y1583)</f>
        <v>20</v>
      </c>
      <c r="AA43" s="33">
        <f>+IF(I43=0,"",'Ark1'!Z1583)</f>
        <v>0</v>
      </c>
      <c r="AB43" s="28">
        <f>+IF(I43=0,"",'Ark1'!AA1583)</f>
        <v>3.2504768880888992</v>
      </c>
      <c r="AC43" s="26">
        <f>+IF(I43=0,"",'Ark1'!AC1583)</f>
        <v>0.39999999999999752</v>
      </c>
      <c r="AD43" s="33">
        <f>+IF(I43=0,"",'Ark1'!AE1583)</f>
        <v>-5.8452961378131825</v>
      </c>
      <c r="AE43" s="26">
        <f t="shared" si="4"/>
        <v>10.189999999999998</v>
      </c>
      <c r="AF43" s="28">
        <f t="shared" si="5"/>
        <v>1</v>
      </c>
      <c r="AG43" s="218"/>
      <c r="AH43" s="221"/>
      <c r="AJ43" s="28"/>
      <c r="AK43" s="26"/>
      <c r="AL43" s="222"/>
      <c r="AM43" s="27"/>
      <c r="AQ43" s="27"/>
    </row>
    <row r="44" spans="1:61">
      <c r="A44" s="218"/>
      <c r="B44" s="299">
        <f>+'Ark1'!C1584</f>
        <v>2024</v>
      </c>
      <c r="C44" s="27">
        <f>+'Ark1'!L1584</f>
        <v>2</v>
      </c>
      <c r="D44" s="27" t="s">
        <v>29</v>
      </c>
      <c r="E44" s="27">
        <f>+'Ark1'!H1584</f>
        <v>1</v>
      </c>
      <c r="F44" s="27">
        <f>+'Ark1'!J1584</f>
        <v>111</v>
      </c>
      <c r="G44" s="27" t="str">
        <f t="shared" si="6"/>
        <v>Forus</v>
      </c>
      <c r="H44" s="27" t="str">
        <f>+IF(I44=0,"",'Ark1'!Q1584)</f>
        <v/>
      </c>
      <c r="I44" s="27">
        <f>+'Ark1'!R1584</f>
        <v>0</v>
      </c>
      <c r="J44" s="28" t="str">
        <f>+IF(I44=0,"",'Ark1'!AG1584)</f>
        <v/>
      </c>
      <c r="K44" s="271">
        <f t="shared" si="3"/>
        <v>0</v>
      </c>
      <c r="L44" s="28" t="str">
        <f>+IF(I44=0,"",'Ark1'!AH1584)</f>
        <v/>
      </c>
      <c r="M44" s="97"/>
      <c r="N44" s="245">
        <f>+IF(J44=0,"",'Ark1'!AI1584)</f>
        <v>0</v>
      </c>
      <c r="O44" s="97"/>
      <c r="P44" s="271" t="str">
        <f>+IF(N44=0,"",'Ark1'!AJ1584)</f>
        <v/>
      </c>
      <c r="Q44" s="235"/>
      <c r="R44" s="31" t="str">
        <f>+IF(I44=0,"",'Ark1'!U1584)</f>
        <v/>
      </c>
      <c r="S44" s="219"/>
      <c r="T44" s="271" t="str">
        <f>+IF(N44=0,"",'Ark1'!AK1584)</f>
        <v/>
      </c>
      <c r="U44" s="97"/>
      <c r="V44" s="26" t="str">
        <f>+IF(I44=0,"",'Ark1'!T1584)</f>
        <v/>
      </c>
      <c r="W44" s="236"/>
      <c r="X44" s="33" t="str">
        <f>+IF(I44=0,"",'Ark1'!W1584)</f>
        <v/>
      </c>
      <c r="Y44" s="33" t="str">
        <f>+IF(I44=0,"",'Ark1'!X1584)</f>
        <v/>
      </c>
      <c r="Z44" s="33" t="str">
        <f>+IF(I44=0,"",'Ark1'!Y1584)</f>
        <v/>
      </c>
      <c r="AA44" s="33" t="str">
        <f>+IF(I44=0,"",'Ark1'!Z1584)</f>
        <v/>
      </c>
      <c r="AB44" s="28" t="str">
        <f>+IF(I44=0,"",'Ark1'!AA1584)</f>
        <v/>
      </c>
      <c r="AC44" s="26" t="str">
        <f>+IF(I44=0,"",'Ark1'!AC1584)</f>
        <v/>
      </c>
      <c r="AD44" s="33" t="str">
        <f>+IF(I44=0,"",'Ark1'!AE1584)</f>
        <v/>
      </c>
      <c r="AE44" s="26" t="str">
        <f t="shared" si="4"/>
        <v/>
      </c>
      <c r="AF44" s="28" t="str">
        <f t="shared" si="5"/>
        <v/>
      </c>
      <c r="AG44" s="218"/>
      <c r="AH44" s="221"/>
      <c r="AJ44" s="28"/>
      <c r="AK44" s="26"/>
      <c r="AL44" s="222"/>
      <c r="AM44" s="27"/>
      <c r="AQ44" s="27"/>
    </row>
    <row r="45" spans="1:61">
      <c r="A45" s="218"/>
      <c r="B45" s="299">
        <f>+'Ark1'!C1585</f>
        <v>2024</v>
      </c>
      <c r="C45" s="27">
        <f>+'Ark1'!L1585</f>
        <v>2</v>
      </c>
      <c r="D45" s="27" t="s">
        <v>29</v>
      </c>
      <c r="E45" s="27">
        <f>+'Ark1'!H1585</f>
        <v>1</v>
      </c>
      <c r="F45" s="27">
        <f>+'Ark1'!J1585</f>
        <v>116</v>
      </c>
      <c r="G45" s="27" t="str">
        <f t="shared" si="6"/>
        <v>Sandeid</v>
      </c>
      <c r="H45" s="27">
        <f>+IF(I45=0,"",'Ark1'!Q1585)</f>
        <v>1</v>
      </c>
      <c r="I45" s="27">
        <f>+'Ark1'!R1585</f>
        <v>1</v>
      </c>
      <c r="J45" s="28">
        <f>+IF(I45=0,"",'Ark1'!AG1585)</f>
        <v>0.27247956403269757</v>
      </c>
      <c r="K45" s="271">
        <f t="shared" si="3"/>
        <v>11.111111111111111</v>
      </c>
      <c r="L45" s="28">
        <f>+IF(I45=0,"",'Ark1'!AH1585)</f>
        <v>0.37396148582223326</v>
      </c>
      <c r="M45" s="97"/>
      <c r="N45" s="245">
        <f>+IF(J45=0,"",'Ark1'!AI1585)</f>
        <v>0</v>
      </c>
      <c r="O45" s="97"/>
      <c r="P45" s="271" t="str">
        <f>+IF(N45=0,"",'Ark1'!AJ1585)</f>
        <v/>
      </c>
      <c r="Q45" s="235"/>
      <c r="R45" s="31">
        <f>+IF(I45=0,"",'Ark1'!U1585)</f>
        <v>58.2</v>
      </c>
      <c r="S45" s="219"/>
      <c r="T45" s="271" t="str">
        <f>+IF(N45=0,"",'Ark1'!AK1585)</f>
        <v/>
      </c>
      <c r="U45" s="97"/>
      <c r="V45" s="26">
        <f>+IF(I45=0,"",'Ark1'!T1585)</f>
        <v>7</v>
      </c>
      <c r="W45" s="236"/>
      <c r="X45" s="33">
        <f>+IF(I45=0,"",'Ark1'!W1585)</f>
        <v>0</v>
      </c>
      <c r="Y45" s="33">
        <f>+IF(I45=0,"",'Ark1'!X1585)</f>
        <v>100</v>
      </c>
      <c r="Z45" s="33">
        <f>+IF(I45=0,"",'Ark1'!Y1585)</f>
        <v>100</v>
      </c>
      <c r="AA45" s="33">
        <f>+IF(I45=0,"",'Ark1'!Z1585)</f>
        <v>100</v>
      </c>
      <c r="AB45" s="28">
        <f>+IF(I45=0,"",'Ark1'!AA1585)</f>
        <v>0</v>
      </c>
      <c r="AC45" s="26">
        <f>+IF(I45=0,"",'Ark1'!AC1585)</f>
        <v>0</v>
      </c>
      <c r="AD45" s="33">
        <f>+IF(I45=0,"",'Ark1'!AE1585)</f>
        <v>0</v>
      </c>
      <c r="AE45" s="26">
        <f t="shared" si="4"/>
        <v>29.1</v>
      </c>
      <c r="AF45" s="28">
        <f t="shared" si="5"/>
        <v>1</v>
      </c>
      <c r="AG45" s="218"/>
      <c r="AH45" s="221"/>
      <c r="AJ45" s="28"/>
      <c r="AK45" s="26"/>
      <c r="AL45" s="222"/>
      <c r="AM45" s="27"/>
      <c r="AQ45" s="27"/>
    </row>
    <row r="46" spans="1:61">
      <c r="A46" s="218"/>
      <c r="B46" s="299">
        <f>+'Ark1'!C1586</f>
        <v>2024</v>
      </c>
      <c r="C46" s="27">
        <f>+'Ark1'!L1586</f>
        <v>2</v>
      </c>
      <c r="D46" s="27" t="s">
        <v>29</v>
      </c>
      <c r="E46" s="27">
        <f>+'Ark1'!H1586</f>
        <v>2</v>
      </c>
      <c r="F46" s="27">
        <f>+'Ark1'!J1586</f>
        <v>117</v>
      </c>
      <c r="G46" s="27" t="str">
        <f t="shared" si="6"/>
        <v>Jæren</v>
      </c>
      <c r="H46" s="27">
        <f>+IF(I46=0,"",'Ark1'!Q1586)</f>
        <v>1</v>
      </c>
      <c r="I46" s="27">
        <f>+'Ark1'!R1586</f>
        <v>1</v>
      </c>
      <c r="J46" s="28">
        <f>+IF(I46=0,"",'Ark1'!AG1586)</f>
        <v>0.2873563218390805</v>
      </c>
      <c r="K46" s="271">
        <f t="shared" si="3"/>
        <v>11.111111111111111</v>
      </c>
      <c r="L46" s="28">
        <f>+IF(I46=0,"",'Ark1'!AH1586)</f>
        <v>0.15140934691666602</v>
      </c>
      <c r="M46" s="97"/>
      <c r="N46" s="245">
        <f>+IF(J46=0,"",'Ark1'!AI1586)</f>
        <v>1</v>
      </c>
      <c r="O46" s="97"/>
      <c r="P46" s="271">
        <f>+IF(N46=0,"",'Ark1'!AJ1586)</f>
        <v>118</v>
      </c>
      <c r="Q46" s="235"/>
      <c r="R46" s="31">
        <f>+IF(I46=0,"",'Ark1'!U1586)</f>
        <v>23.2</v>
      </c>
      <c r="S46" s="219"/>
      <c r="T46" s="271">
        <f>+IF(N46=0,"",'Ark1'!AK1586)</f>
        <v>14.120236246159539</v>
      </c>
      <c r="U46" s="97"/>
      <c r="V46" s="26">
        <f>+IF(I46=0,"",'Ark1'!T1586)</f>
        <v>4</v>
      </c>
      <c r="W46" s="236"/>
      <c r="X46" s="33">
        <f>+IF(I46=0,"",'Ark1'!W1586)</f>
        <v>0</v>
      </c>
      <c r="Y46" s="33">
        <f>+IF(I46=0,"",'Ark1'!X1586)</f>
        <v>100</v>
      </c>
      <c r="Z46" s="33">
        <f>+IF(I46=0,"",'Ark1'!Y1586)</f>
        <v>100</v>
      </c>
      <c r="AA46" s="33">
        <f>+IF(I46=0,"",'Ark1'!Z1586)</f>
        <v>0</v>
      </c>
      <c r="AB46" s="28">
        <f>+IF(I46=0,"",'Ark1'!AA1586)</f>
        <v>0</v>
      </c>
      <c r="AC46" s="26">
        <f>+IF(I46=0,"",'Ark1'!AC1586)</f>
        <v>0</v>
      </c>
      <c r="AD46" s="33">
        <f>+IF(I46=0,"",'Ark1'!AE1586)</f>
        <v>0</v>
      </c>
      <c r="AE46" s="26">
        <f t="shared" si="4"/>
        <v>11.6</v>
      </c>
      <c r="AF46" s="28">
        <f t="shared" si="5"/>
        <v>1</v>
      </c>
      <c r="AG46" s="218"/>
      <c r="AH46" s="221"/>
      <c r="AJ46" s="28"/>
      <c r="AK46" s="26"/>
      <c r="AL46" s="222"/>
      <c r="AM46" s="27"/>
      <c r="AQ46" s="27"/>
    </row>
    <row r="47" spans="1:61">
      <c r="A47" s="218"/>
      <c r="B47" s="299">
        <f>+'Ark1'!C1587</f>
        <v>2024</v>
      </c>
      <c r="C47" s="27">
        <f>+'Ark1'!L1587</f>
        <v>2</v>
      </c>
      <c r="D47" s="27" t="s">
        <v>29</v>
      </c>
      <c r="E47" s="27">
        <f>+'Ark1'!H1587</f>
        <v>1</v>
      </c>
      <c r="F47" s="27">
        <f>+'Ark1'!J1587</f>
        <v>134</v>
      </c>
      <c r="G47" s="27" t="str">
        <f t="shared" si="6"/>
        <v>Førde</v>
      </c>
      <c r="H47" s="27" t="str">
        <f>+IF(I47=0,"",'Ark1'!Q1587)</f>
        <v/>
      </c>
      <c r="I47" s="27">
        <f>+'Ark1'!R1587</f>
        <v>0</v>
      </c>
      <c r="J47" s="28" t="str">
        <f>+IF(I47=0,"",'Ark1'!AG1587)</f>
        <v/>
      </c>
      <c r="K47" s="271">
        <f t="shared" si="3"/>
        <v>0</v>
      </c>
      <c r="L47" s="28" t="str">
        <f>+IF(I47=0,"",'Ark1'!AH1587)</f>
        <v/>
      </c>
      <c r="M47" s="97"/>
      <c r="N47" s="245">
        <f>+IF(J47=0,"",'Ark1'!AI1587)</f>
        <v>0</v>
      </c>
      <c r="O47" s="97"/>
      <c r="P47" s="271" t="str">
        <f>+IF(N47=0,"",'Ark1'!AJ1587)</f>
        <v/>
      </c>
      <c r="Q47" s="235"/>
      <c r="R47" s="31" t="str">
        <f>+IF(I47=0,"",'Ark1'!U1587)</f>
        <v/>
      </c>
      <c r="S47" s="219"/>
      <c r="T47" s="271" t="str">
        <f>+IF(N47=0,"",'Ark1'!AK1587)</f>
        <v/>
      </c>
      <c r="U47" s="97"/>
      <c r="V47" s="26" t="str">
        <f>+IF(I47=0,"",'Ark1'!T1587)</f>
        <v/>
      </c>
      <c r="W47" s="236"/>
      <c r="X47" s="33" t="str">
        <f>+IF(I47=0,"",'Ark1'!W1587)</f>
        <v/>
      </c>
      <c r="Y47" s="33" t="str">
        <f>+IF(I47=0,"",'Ark1'!X1587)</f>
        <v/>
      </c>
      <c r="Z47" s="33" t="str">
        <f>+IF(I47=0,"",'Ark1'!Y1587)</f>
        <v/>
      </c>
      <c r="AA47" s="33" t="str">
        <f>+IF(I47=0,"",'Ark1'!Z1587)</f>
        <v/>
      </c>
      <c r="AB47" s="28" t="str">
        <f>+IF(I47=0,"",'Ark1'!AA1587)</f>
        <v/>
      </c>
      <c r="AC47" s="26" t="str">
        <f>+IF(I47=0,"",'Ark1'!AC1587)</f>
        <v/>
      </c>
      <c r="AD47" s="33" t="str">
        <f>+IF(I47=0,"",'Ark1'!AE1587)</f>
        <v/>
      </c>
      <c r="AE47" s="26" t="str">
        <f t="shared" si="4"/>
        <v/>
      </c>
      <c r="AF47" s="28" t="str">
        <f t="shared" si="5"/>
        <v/>
      </c>
      <c r="AG47" s="218"/>
      <c r="AH47" s="221"/>
      <c r="AJ47" s="28"/>
      <c r="AK47" s="26"/>
      <c r="AL47" s="222"/>
      <c r="AM47" s="27"/>
      <c r="AQ47" s="27"/>
    </row>
    <row r="48" spans="1:61">
      <c r="A48" s="218"/>
      <c r="B48" s="299">
        <f>+'Ark1'!C1588</f>
        <v>2024</v>
      </c>
      <c r="C48" s="27">
        <f>+'Ark1'!L1588</f>
        <v>2</v>
      </c>
      <c r="D48" s="27" t="s">
        <v>29</v>
      </c>
      <c r="E48" s="27">
        <f>+'Ark1'!H1588</f>
        <v>2</v>
      </c>
      <c r="F48" s="27">
        <f>+'Ark1'!J1588</f>
        <v>141</v>
      </c>
      <c r="G48" s="27" t="str">
        <f t="shared" si="6"/>
        <v>Ølen</v>
      </c>
      <c r="H48" s="27" t="str">
        <f>+IF(I48=0,"",'Ark1'!Q1588)</f>
        <v/>
      </c>
      <c r="I48" s="27">
        <f>+'Ark1'!R1588</f>
        <v>0</v>
      </c>
      <c r="J48" s="28" t="str">
        <f>+IF(I48=0,"",'Ark1'!AG1588)</f>
        <v/>
      </c>
      <c r="K48" s="271">
        <f t="shared" si="3"/>
        <v>0</v>
      </c>
      <c r="L48" s="28" t="str">
        <f>+IF(I48=0,"",'Ark1'!AH1588)</f>
        <v/>
      </c>
      <c r="M48" s="97"/>
      <c r="N48" s="245">
        <f>+IF(J48=0,"",'Ark1'!AI1588)</f>
        <v>0</v>
      </c>
      <c r="O48" s="97"/>
      <c r="P48" s="271" t="str">
        <f>+IF(N48=0,"",'Ark1'!AJ1588)</f>
        <v/>
      </c>
      <c r="Q48" s="235"/>
      <c r="R48" s="31" t="str">
        <f>+IF(I48=0,"",'Ark1'!U1588)</f>
        <v/>
      </c>
      <c r="S48" s="219"/>
      <c r="T48" s="271" t="str">
        <f>+IF(N48=0,"",'Ark1'!AK1588)</f>
        <v/>
      </c>
      <c r="U48" s="97"/>
      <c r="V48" s="26" t="str">
        <f>+IF(I48=0,"",'Ark1'!T1588)</f>
        <v/>
      </c>
      <c r="W48" s="236"/>
      <c r="X48" s="33" t="str">
        <f>+IF(I48=0,"",'Ark1'!W1588)</f>
        <v/>
      </c>
      <c r="Y48" s="33" t="str">
        <f>+IF(I48=0,"",'Ark1'!X1588)</f>
        <v/>
      </c>
      <c r="Z48" s="33" t="str">
        <f>+IF(I48=0,"",'Ark1'!Y1588)</f>
        <v/>
      </c>
      <c r="AA48" s="33" t="str">
        <f>+IF(I48=0,"",'Ark1'!Z1588)</f>
        <v/>
      </c>
      <c r="AB48" s="28" t="str">
        <f>+IF(I48=0,"",'Ark1'!AA1588)</f>
        <v/>
      </c>
      <c r="AC48" s="26" t="str">
        <f>+IF(I48=0,"",'Ark1'!AC1588)</f>
        <v/>
      </c>
      <c r="AD48" s="33" t="str">
        <f>+IF(I48=0,"",'Ark1'!AE1588)</f>
        <v/>
      </c>
      <c r="AE48" s="26" t="str">
        <f t="shared" si="4"/>
        <v/>
      </c>
      <c r="AF48" s="28" t="str">
        <f t="shared" si="5"/>
        <v/>
      </c>
      <c r="AG48" s="218"/>
      <c r="AH48" s="221"/>
      <c r="AJ48" s="28"/>
      <c r="AK48" s="26"/>
      <c r="AL48" s="222"/>
      <c r="AM48" s="27"/>
      <c r="AQ48" s="27"/>
    </row>
    <row r="49" spans="1:43">
      <c r="A49" s="218"/>
      <c r="B49" s="299">
        <f>+'Ark1'!C1589</f>
        <v>2024</v>
      </c>
      <c r="C49" s="27">
        <f>+'Ark1'!L1589</f>
        <v>2</v>
      </c>
      <c r="D49" s="27" t="s">
        <v>29</v>
      </c>
      <c r="E49" s="27">
        <f>+'Ark1'!H1589</f>
        <v>2</v>
      </c>
      <c r="F49" s="27">
        <f>+'Ark1'!J1589</f>
        <v>143</v>
      </c>
      <c r="G49" s="27" t="str">
        <f t="shared" si="6"/>
        <v>Nordfjord</v>
      </c>
      <c r="H49" s="27" t="str">
        <f>+IF(I49=0,"",'Ark1'!Q1589)</f>
        <v/>
      </c>
      <c r="I49" s="27">
        <f>+'Ark1'!R1589</f>
        <v>0</v>
      </c>
      <c r="J49" s="28" t="str">
        <f>+IF(I49=0,"",'Ark1'!AG1589)</f>
        <v/>
      </c>
      <c r="K49" s="271">
        <f t="shared" si="3"/>
        <v>0</v>
      </c>
      <c r="L49" s="28" t="str">
        <f>+IF(I49=0,"",'Ark1'!AH1589)</f>
        <v/>
      </c>
      <c r="M49" s="97"/>
      <c r="N49" s="245">
        <f>+IF(J49=0,"",'Ark1'!AI1589)</f>
        <v>0</v>
      </c>
      <c r="O49" s="97"/>
      <c r="P49" s="271" t="str">
        <f>+IF(N49=0,"",'Ark1'!AJ1589)</f>
        <v/>
      </c>
      <c r="Q49" s="235"/>
      <c r="R49" s="31" t="str">
        <f>+IF(I49=0,"",'Ark1'!U1589)</f>
        <v/>
      </c>
      <c r="S49" s="219"/>
      <c r="T49" s="271" t="str">
        <f>+IF(N49=0,"",'Ark1'!AK1589)</f>
        <v/>
      </c>
      <c r="U49" s="97"/>
      <c r="V49" s="26" t="str">
        <f>+IF(I49=0,"",'Ark1'!T1589)</f>
        <v/>
      </c>
      <c r="W49" s="236"/>
      <c r="X49" s="33" t="str">
        <f>+IF(I49=0,"",'Ark1'!W1589)</f>
        <v/>
      </c>
      <c r="Y49" s="33" t="str">
        <f>+IF(I49=0,"",'Ark1'!X1589)</f>
        <v/>
      </c>
      <c r="Z49" s="33" t="str">
        <f>+IF(I49=0,"",'Ark1'!Y1589)</f>
        <v/>
      </c>
      <c r="AA49" s="33" t="str">
        <f>+IF(I49=0,"",'Ark1'!Z1589)</f>
        <v/>
      </c>
      <c r="AB49" s="28" t="str">
        <f>+IF(I49=0,"",'Ark1'!AA1589)</f>
        <v/>
      </c>
      <c r="AC49" s="26" t="str">
        <f>+IF(I49=0,"",'Ark1'!AC1589)</f>
        <v/>
      </c>
      <c r="AD49" s="33" t="str">
        <f>+IF(I49=0,"",'Ark1'!AE1589)</f>
        <v/>
      </c>
      <c r="AE49" s="26" t="str">
        <f t="shared" si="4"/>
        <v/>
      </c>
      <c r="AF49" s="28" t="str">
        <f t="shared" si="5"/>
        <v/>
      </c>
      <c r="AG49" s="218"/>
      <c r="AH49" s="221"/>
      <c r="AJ49" s="28"/>
      <c r="AK49" s="26"/>
      <c r="AL49" s="222"/>
      <c r="AM49" s="27"/>
      <c r="AQ49" s="27"/>
    </row>
    <row r="50" spans="1:43">
      <c r="A50" s="218"/>
      <c r="B50" s="299">
        <f>+'Ark1'!C1590</f>
        <v>2024</v>
      </c>
      <c r="C50" s="27">
        <f>+'Ark1'!L1590</f>
        <v>2</v>
      </c>
      <c r="D50" s="27" t="s">
        <v>29</v>
      </c>
      <c r="E50" s="27">
        <f>+'Ark1'!H1590</f>
        <v>2</v>
      </c>
      <c r="F50" s="27">
        <f>+'Ark1'!J1590</f>
        <v>147</v>
      </c>
      <c r="G50" s="27" t="str">
        <f t="shared" si="6"/>
        <v>Midt-Norge</v>
      </c>
      <c r="H50" s="27" t="str">
        <f>+IF(I50=0,"",'Ark1'!Q1590)</f>
        <v/>
      </c>
      <c r="I50" s="27">
        <f>+'Ark1'!R1590</f>
        <v>0</v>
      </c>
      <c r="J50" s="28" t="str">
        <f>+IF(I50=0,"",'Ark1'!AG1590)</f>
        <v/>
      </c>
      <c r="K50" s="271">
        <f t="shared" si="3"/>
        <v>0</v>
      </c>
      <c r="L50" s="28" t="str">
        <f>+IF(I50=0,"",'Ark1'!AH1590)</f>
        <v/>
      </c>
      <c r="M50" s="97"/>
      <c r="N50" s="245">
        <f>+IF(J50=0,"",'Ark1'!AI1590)</f>
        <v>0</v>
      </c>
      <c r="O50" s="97"/>
      <c r="P50" s="271" t="str">
        <f>+IF(N50=0,"",'Ark1'!AJ1590)</f>
        <v/>
      </c>
      <c r="Q50" s="235"/>
      <c r="R50" s="31" t="str">
        <f>+IF(I50=0,"",'Ark1'!U1590)</f>
        <v/>
      </c>
      <c r="S50" s="219"/>
      <c r="T50" s="271" t="str">
        <f>+IF(N50=0,"",'Ark1'!AK1590)</f>
        <v/>
      </c>
      <c r="U50" s="97"/>
      <c r="V50" s="26" t="str">
        <f>+IF(I50=0,"",'Ark1'!T1590)</f>
        <v/>
      </c>
      <c r="W50" s="236"/>
      <c r="X50" s="33" t="str">
        <f>+IF(I50=0,"",'Ark1'!W1590)</f>
        <v/>
      </c>
      <c r="Y50" s="33" t="str">
        <f>+IF(I50=0,"",'Ark1'!X1590)</f>
        <v/>
      </c>
      <c r="Z50" s="33" t="str">
        <f>+IF(I50=0,"",'Ark1'!Y1590)</f>
        <v/>
      </c>
      <c r="AA50" s="33" t="str">
        <f>+IF(I50=0,"",'Ark1'!Z1590)</f>
        <v/>
      </c>
      <c r="AB50" s="28" t="str">
        <f>+IF(I50=0,"",'Ark1'!AA1590)</f>
        <v/>
      </c>
      <c r="AC50" s="26" t="str">
        <f>+IF(I50=0,"",'Ark1'!AC1590)</f>
        <v/>
      </c>
      <c r="AD50" s="33" t="str">
        <f>+IF(I50=0,"",'Ark1'!AE1590)</f>
        <v/>
      </c>
      <c r="AE50" s="26" t="str">
        <f t="shared" si="4"/>
        <v/>
      </c>
      <c r="AF50" s="28" t="str">
        <f t="shared" si="5"/>
        <v/>
      </c>
      <c r="AG50" s="218"/>
      <c r="AH50" s="221"/>
      <c r="AJ50" s="28"/>
      <c r="AK50" s="26"/>
      <c r="AL50" s="222"/>
      <c r="AM50" s="27"/>
      <c r="AQ50" s="27"/>
    </row>
    <row r="51" spans="1:43">
      <c r="A51" s="218"/>
      <c r="B51" s="299">
        <f>+'Ark1'!C1591</f>
        <v>2024</v>
      </c>
      <c r="C51" s="27">
        <f>+'Ark1'!L1591</f>
        <v>2</v>
      </c>
      <c r="D51" s="27" t="s">
        <v>29</v>
      </c>
      <c r="E51" s="27">
        <f>+'Ark1'!H1591</f>
        <v>1</v>
      </c>
      <c r="F51" s="27">
        <f>+'Ark1'!J1591</f>
        <v>155</v>
      </c>
      <c r="G51" s="27" t="str">
        <f t="shared" si="6"/>
        <v>Målselv</v>
      </c>
      <c r="H51" s="27" t="str">
        <f>+IF(I51=0,"",'Ark1'!Q1591)</f>
        <v/>
      </c>
      <c r="I51" s="27">
        <f>+'Ark1'!R1591</f>
        <v>0</v>
      </c>
      <c r="J51" s="28" t="str">
        <f>+IF(I51=0,"",'Ark1'!AG1591)</f>
        <v/>
      </c>
      <c r="K51" s="271">
        <f t="shared" si="3"/>
        <v>0</v>
      </c>
      <c r="L51" s="28" t="str">
        <f>+IF(I51=0,"",'Ark1'!AH1591)</f>
        <v/>
      </c>
      <c r="M51" s="97"/>
      <c r="N51" s="245">
        <f>+IF(J51=0,"",'Ark1'!AI1591)</f>
        <v>0</v>
      </c>
      <c r="O51" s="97"/>
      <c r="P51" s="271" t="str">
        <f>+IF(N51=0,"",'Ark1'!AJ1591)</f>
        <v/>
      </c>
      <c r="Q51" s="235"/>
      <c r="R51" s="31" t="str">
        <f>+IF(I51=0,"",'Ark1'!U1591)</f>
        <v/>
      </c>
      <c r="S51" s="219"/>
      <c r="T51" s="271" t="str">
        <f>+IF(N51=0,"",'Ark1'!AK1591)</f>
        <v/>
      </c>
      <c r="U51" s="97"/>
      <c r="V51" s="26" t="str">
        <f>+IF(I51=0,"",'Ark1'!T1591)</f>
        <v/>
      </c>
      <c r="W51" s="236"/>
      <c r="X51" s="33" t="str">
        <f>+IF(I51=0,"",'Ark1'!W1591)</f>
        <v/>
      </c>
      <c r="Y51" s="33" t="str">
        <f>+IF(I51=0,"",'Ark1'!X1591)</f>
        <v/>
      </c>
      <c r="Z51" s="33" t="str">
        <f>+IF(I51=0,"",'Ark1'!Y1591)</f>
        <v/>
      </c>
      <c r="AA51" s="33" t="str">
        <f>+IF(I51=0,"",'Ark1'!Z1591)</f>
        <v/>
      </c>
      <c r="AB51" s="28" t="str">
        <f>+IF(I51=0,"",'Ark1'!AA1591)</f>
        <v/>
      </c>
      <c r="AC51" s="26" t="str">
        <f>+IF(I51=0,"",'Ark1'!AC1591)</f>
        <v/>
      </c>
      <c r="AD51" s="33" t="str">
        <f>+IF(I51=0,"",'Ark1'!AE1591)</f>
        <v/>
      </c>
      <c r="AE51" s="26" t="str">
        <f t="shared" si="4"/>
        <v/>
      </c>
      <c r="AF51" s="28" t="str">
        <f t="shared" si="5"/>
        <v/>
      </c>
      <c r="AG51" s="218"/>
      <c r="AH51" s="221"/>
      <c r="AJ51" s="28"/>
      <c r="AK51" s="26"/>
      <c r="AL51" s="222"/>
      <c r="AM51" s="27"/>
      <c r="AQ51" s="27"/>
    </row>
    <row r="52" spans="1:43">
      <c r="A52" s="218"/>
      <c r="B52" s="299">
        <f>+'Ark1'!C1592</f>
        <v>2024</v>
      </c>
      <c r="C52" s="27">
        <f>+'Ark1'!L1592</f>
        <v>2</v>
      </c>
      <c r="D52" s="27" t="s">
        <v>29</v>
      </c>
      <c r="E52" s="27">
        <f>+'Ark1'!H1592</f>
        <v>2</v>
      </c>
      <c r="F52" s="27">
        <f>+'Ark1'!J1592</f>
        <v>160</v>
      </c>
      <c r="G52" s="27" t="str">
        <f t="shared" si="6"/>
        <v>Oslo</v>
      </c>
      <c r="H52" s="27" t="str">
        <f>+IF(I52=0,"",'Ark1'!Q1592)</f>
        <v/>
      </c>
      <c r="I52" s="27">
        <f>+'Ark1'!R1592</f>
        <v>0</v>
      </c>
      <c r="J52" s="28" t="str">
        <f>+IF(I52=0,"",'Ark1'!AG1592)</f>
        <v/>
      </c>
      <c r="K52" s="271">
        <f t="shared" si="3"/>
        <v>0</v>
      </c>
      <c r="L52" s="28" t="str">
        <f>+IF(I52=0,"",'Ark1'!AH1592)</f>
        <v/>
      </c>
      <c r="M52" s="97"/>
      <c r="N52" s="245">
        <f>+IF(J52=0,"",'Ark1'!AI1592)</f>
        <v>0</v>
      </c>
      <c r="O52" s="97"/>
      <c r="P52" s="271" t="str">
        <f>+IF(N52=0,"",'Ark1'!AJ1592)</f>
        <v/>
      </c>
      <c r="Q52" s="235"/>
      <c r="R52" s="31" t="str">
        <f>+IF(I52=0,"",'Ark1'!U1592)</f>
        <v/>
      </c>
      <c r="S52" s="219"/>
      <c r="T52" s="271" t="str">
        <f>+IF(N52=0,"",'Ark1'!AK1592)</f>
        <v/>
      </c>
      <c r="U52" s="97"/>
      <c r="V52" s="26" t="str">
        <f>+IF(I52=0,"",'Ark1'!T1592)</f>
        <v/>
      </c>
      <c r="W52" s="236"/>
      <c r="X52" s="33" t="str">
        <f>+IF(I52=0,"",'Ark1'!W1592)</f>
        <v/>
      </c>
      <c r="Y52" s="33" t="str">
        <f>+IF(I52=0,"",'Ark1'!X1592)</f>
        <v/>
      </c>
      <c r="Z52" s="33" t="str">
        <f>+IF(I52=0,"",'Ark1'!Y1592)</f>
        <v/>
      </c>
      <c r="AA52" s="33" t="str">
        <f>+IF(I52=0,"",'Ark1'!Z1592)</f>
        <v/>
      </c>
      <c r="AB52" s="28" t="str">
        <f>+IF(I52=0,"",'Ark1'!AA1592)</f>
        <v/>
      </c>
      <c r="AC52" s="26" t="str">
        <f>+IF(I52=0,"",'Ark1'!AC1592)</f>
        <v/>
      </c>
      <c r="AD52" s="33" t="str">
        <f>+IF(I52=0,"",'Ark1'!AE1592)</f>
        <v/>
      </c>
      <c r="AE52" s="26" t="str">
        <f t="shared" si="4"/>
        <v/>
      </c>
      <c r="AF52" s="28" t="str">
        <f t="shared" si="5"/>
        <v/>
      </c>
      <c r="AG52" s="218"/>
      <c r="AH52" s="221"/>
      <c r="AJ52" s="28"/>
      <c r="AK52" s="26"/>
      <c r="AL52" s="222"/>
      <c r="AM52" s="27"/>
      <c r="AQ52" s="27"/>
    </row>
    <row r="53" spans="1:43">
      <c r="A53" s="218"/>
      <c r="B53" s="299">
        <f>+'Ark1'!C1593</f>
        <v>2024</v>
      </c>
      <c r="C53" s="27">
        <f>+'Ark1'!L1593</f>
        <v>2</v>
      </c>
      <c r="D53" s="27" t="s">
        <v>29</v>
      </c>
      <c r="E53" s="27">
        <f>+'Ark1'!H1593</f>
        <v>1</v>
      </c>
      <c r="F53" s="27">
        <f>+'Ark1'!J1593</f>
        <v>171</v>
      </c>
      <c r="G53" s="27" t="str">
        <f t="shared" si="6"/>
        <v>Prima</v>
      </c>
      <c r="H53" s="27" t="str">
        <f>+IF(I53=0,"",'Ark1'!Q1593)</f>
        <v/>
      </c>
      <c r="I53" s="27">
        <f>+'Ark1'!R1593</f>
        <v>0</v>
      </c>
      <c r="J53" s="28" t="str">
        <f>+IF(I53=0,"",'Ark1'!AG1593)</f>
        <v/>
      </c>
      <c r="K53" s="271">
        <f t="shared" si="3"/>
        <v>0</v>
      </c>
      <c r="L53" s="28" t="str">
        <f>+IF(I53=0,"",'Ark1'!AH1593)</f>
        <v/>
      </c>
      <c r="M53" s="97"/>
      <c r="N53" s="245">
        <f>+IF(J53=0,"",'Ark1'!AI1593)</f>
        <v>0</v>
      </c>
      <c r="O53" s="97"/>
      <c r="P53" s="271" t="str">
        <f>+IF(N53=0,"",'Ark1'!AJ1593)</f>
        <v/>
      </c>
      <c r="Q53" s="235"/>
      <c r="R53" s="31" t="str">
        <f>+IF(I53=0,"",'Ark1'!U1593)</f>
        <v/>
      </c>
      <c r="S53" s="219"/>
      <c r="T53" s="271" t="str">
        <f>+IF(N53=0,"",'Ark1'!AK1593)</f>
        <v/>
      </c>
      <c r="U53" s="97"/>
      <c r="V53" s="26" t="str">
        <f>+IF(I53=0,"",'Ark1'!T1593)</f>
        <v/>
      </c>
      <c r="W53" s="236"/>
      <c r="X53" s="33" t="str">
        <f>+IF(I53=0,"",'Ark1'!W1593)</f>
        <v/>
      </c>
      <c r="Y53" s="33" t="str">
        <f>+IF(I53=0,"",'Ark1'!X1593)</f>
        <v/>
      </c>
      <c r="Z53" s="33" t="str">
        <f>+IF(I53=0,"",'Ark1'!Y1593)</f>
        <v/>
      </c>
      <c r="AA53" s="33" t="str">
        <f>+IF(I53=0,"",'Ark1'!Z1593)</f>
        <v/>
      </c>
      <c r="AB53" s="28" t="str">
        <f>+IF(I53=0,"",'Ark1'!AA1593)</f>
        <v/>
      </c>
      <c r="AC53" s="26" t="str">
        <f>+IF(I53=0,"",'Ark1'!AC1593)</f>
        <v/>
      </c>
      <c r="AD53" s="33" t="str">
        <f>+IF(I53=0,"",'Ark1'!AE1593)</f>
        <v/>
      </c>
      <c r="AE53" s="26" t="str">
        <f t="shared" si="4"/>
        <v/>
      </c>
      <c r="AF53" s="28" t="str">
        <f t="shared" si="5"/>
        <v/>
      </c>
      <c r="AG53" s="218"/>
      <c r="AH53" s="221"/>
      <c r="AJ53" s="28"/>
      <c r="AK53" s="26"/>
      <c r="AL53" s="222"/>
      <c r="AM53" s="27"/>
      <c r="AQ53" s="27"/>
    </row>
    <row r="54" spans="1:43">
      <c r="A54" s="218"/>
      <c r="B54" s="299">
        <f>+'Ark1'!C1594</f>
        <v>2024</v>
      </c>
      <c r="C54" s="27">
        <f>+'Ark1'!L1594</f>
        <v>2</v>
      </c>
      <c r="D54" s="27" t="s">
        <v>29</v>
      </c>
      <c r="E54" s="27">
        <f>+'Ark1'!H1594</f>
        <v>2</v>
      </c>
      <c r="F54" s="27">
        <f>+'Ark1'!J1594</f>
        <v>175</v>
      </c>
      <c r="G54" s="27" t="str">
        <f t="shared" si="6"/>
        <v>Ole Ringdal</v>
      </c>
      <c r="H54" s="27">
        <f>+IF(I54=0,"",'Ark1'!Q1594)</f>
        <v>1</v>
      </c>
      <c r="I54" s="27">
        <f>+'Ark1'!R1594</f>
        <v>1</v>
      </c>
      <c r="J54" s="28">
        <f>+IF(I54=0,"",'Ark1'!AG1594)</f>
        <v>1.041666666666667</v>
      </c>
      <c r="K54" s="271">
        <f t="shared" si="3"/>
        <v>11.111111111111111</v>
      </c>
      <c r="L54" s="28">
        <f>+IF(I54=0,"",'Ark1'!AH1594)</f>
        <v>0.71324859260768791</v>
      </c>
      <c r="M54" s="97"/>
      <c r="N54" s="245">
        <f>+IF(J54=0,"",'Ark1'!AI1594)</f>
        <v>0</v>
      </c>
      <c r="O54" s="97"/>
      <c r="P54" s="271" t="str">
        <f>+IF(N54=0,"",'Ark1'!AJ1594)</f>
        <v/>
      </c>
      <c r="Q54" s="235"/>
      <c r="R54" s="31">
        <f>+IF(I54=0,"",'Ark1'!U1594)</f>
        <v>28</v>
      </c>
      <c r="S54" s="219"/>
      <c r="T54" s="271" t="str">
        <f>+IF(N54=0,"",'Ark1'!AK1594)</f>
        <v/>
      </c>
      <c r="U54" s="97"/>
      <c r="V54" s="26">
        <f>+IF(I54=0,"",'Ark1'!T1594)</f>
        <v>3</v>
      </c>
      <c r="W54" s="236"/>
      <c r="X54" s="33">
        <f>+IF(I54=0,"",'Ark1'!W1594)</f>
        <v>0</v>
      </c>
      <c r="Y54" s="33">
        <f>+IF(I54=0,"",'Ark1'!X1594)</f>
        <v>100</v>
      </c>
      <c r="Z54" s="33">
        <f>+IF(I54=0,"",'Ark1'!Y1594)</f>
        <v>100</v>
      </c>
      <c r="AA54" s="33">
        <f>+IF(I54=0,"",'Ark1'!Z1594)</f>
        <v>0</v>
      </c>
      <c r="AB54" s="28">
        <f>+IF(I54=0,"",'Ark1'!AA1594)</f>
        <v>0</v>
      </c>
      <c r="AC54" s="26">
        <f>+IF(I54=0,"",'Ark1'!AC1594)</f>
        <v>0</v>
      </c>
      <c r="AD54" s="33">
        <f>+IF(I54=0,"",'Ark1'!AE1594)</f>
        <v>0</v>
      </c>
      <c r="AE54" s="26">
        <f t="shared" si="4"/>
        <v>14</v>
      </c>
      <c r="AF54" s="28">
        <f t="shared" si="5"/>
        <v>1</v>
      </c>
      <c r="AG54" s="218"/>
      <c r="AH54" s="221"/>
      <c r="AJ54" s="28"/>
      <c r="AK54" s="26"/>
      <c r="AL54" s="222"/>
      <c r="AM54" s="27"/>
      <c r="AQ54" s="27"/>
    </row>
    <row r="55" spans="1:43">
      <c r="A55" s="218"/>
      <c r="B55" s="299">
        <f>+'Ark1'!C1595</f>
        <v>2024</v>
      </c>
      <c r="C55" s="27">
        <f>+'Ark1'!L1595</f>
        <v>2</v>
      </c>
      <c r="D55" s="27" t="s">
        <v>29</v>
      </c>
      <c r="E55" s="27">
        <f>+'Ark1'!H1595</f>
        <v>2</v>
      </c>
      <c r="F55" s="27">
        <f>+'Ark1'!J1595</f>
        <v>177</v>
      </c>
      <c r="G55" s="27" t="str">
        <f t="shared" si="6"/>
        <v>Slakthuset</v>
      </c>
      <c r="H55" s="27" t="str">
        <f>+IF(I55=0,"",'Ark1'!Q1595)</f>
        <v/>
      </c>
      <c r="I55" s="27">
        <f>+'Ark1'!R1595</f>
        <v>0</v>
      </c>
      <c r="J55" s="28" t="str">
        <f>+IF(I55=0,"",'Ark1'!AG1595)</f>
        <v/>
      </c>
      <c r="K55" s="271">
        <f t="shared" si="3"/>
        <v>0</v>
      </c>
      <c r="L55" s="28" t="str">
        <f>+IF(I55=0,"",'Ark1'!AH1595)</f>
        <v/>
      </c>
      <c r="M55" s="97"/>
      <c r="N55" s="245">
        <f>+IF(J55=0,"",'Ark1'!AI1595)</f>
        <v>0</v>
      </c>
      <c r="O55" s="97"/>
      <c r="P55" s="271" t="str">
        <f>+IF(N55=0,"",'Ark1'!AJ1595)</f>
        <v/>
      </c>
      <c r="Q55" s="235"/>
      <c r="R55" s="31" t="str">
        <f>+IF(I55=0,"",'Ark1'!U1595)</f>
        <v/>
      </c>
      <c r="S55" s="219"/>
      <c r="T55" s="271" t="str">
        <f>+IF(N55=0,"",'Ark1'!AK1595)</f>
        <v/>
      </c>
      <c r="U55" s="97"/>
      <c r="V55" s="26" t="str">
        <f>+IF(I55=0,"",'Ark1'!T1595)</f>
        <v/>
      </c>
      <c r="W55" s="236"/>
      <c r="X55" s="33" t="str">
        <f>+IF(I55=0,"",'Ark1'!W1595)</f>
        <v/>
      </c>
      <c r="Y55" s="33" t="str">
        <f>+IF(I55=0,"",'Ark1'!X1595)</f>
        <v/>
      </c>
      <c r="Z55" s="33" t="str">
        <f>+IF(I55=0,"",'Ark1'!Y1595)</f>
        <v/>
      </c>
      <c r="AA55" s="33" t="str">
        <f>+IF(I55=0,"",'Ark1'!Z1595)</f>
        <v/>
      </c>
      <c r="AB55" s="28" t="str">
        <f>+IF(I55=0,"",'Ark1'!AA1595)</f>
        <v/>
      </c>
      <c r="AC55" s="26" t="str">
        <f>+IF(I55=0,"",'Ark1'!AC1595)</f>
        <v/>
      </c>
      <c r="AD55" s="33" t="str">
        <f>+IF(I55=0,"",'Ark1'!AE1595)</f>
        <v/>
      </c>
      <c r="AE55" s="26" t="str">
        <f t="shared" si="4"/>
        <v/>
      </c>
      <c r="AF55" s="28" t="str">
        <f t="shared" si="5"/>
        <v/>
      </c>
      <c r="AG55" s="218"/>
      <c r="AH55" s="221"/>
      <c r="AJ55" s="28"/>
      <c r="AK55" s="26"/>
      <c r="AL55" s="222"/>
      <c r="AM55" s="27"/>
      <c r="AQ55" s="27"/>
    </row>
    <row r="56" spans="1:43">
      <c r="A56" s="218"/>
      <c r="B56" s="299">
        <f>+'Ark1'!C1596</f>
        <v>2024</v>
      </c>
      <c r="C56" s="27">
        <f>+'Ark1'!L1596</f>
        <v>2</v>
      </c>
      <c r="D56" s="27" t="s">
        <v>29</v>
      </c>
      <c r="E56" s="27">
        <f>+'Ark1'!H1596</f>
        <v>2</v>
      </c>
      <c r="F56" s="27">
        <f>+'Ark1'!J1596</f>
        <v>178</v>
      </c>
      <c r="G56" s="27" t="str">
        <f t="shared" si="6"/>
        <v>Røros</v>
      </c>
      <c r="H56" s="27" t="str">
        <f>+IF(I56=0,"",'Ark1'!Q1596)</f>
        <v/>
      </c>
      <c r="I56" s="27">
        <f>+'Ark1'!R1596</f>
        <v>0</v>
      </c>
      <c r="J56" s="28" t="str">
        <f>+IF(I56=0,"",'Ark1'!AG1596)</f>
        <v/>
      </c>
      <c r="K56" s="271">
        <f t="shared" si="3"/>
        <v>0</v>
      </c>
      <c r="L56" s="28" t="str">
        <f>+IF(I56=0,"",'Ark1'!AH1596)</f>
        <v/>
      </c>
      <c r="M56" s="97"/>
      <c r="N56" s="245">
        <f>+IF(J56=0,"",'Ark1'!AI1596)</f>
        <v>0</v>
      </c>
      <c r="O56" s="97"/>
      <c r="P56" s="271" t="str">
        <f>+IF(N56=0,"",'Ark1'!AJ1596)</f>
        <v/>
      </c>
      <c r="Q56" s="235"/>
      <c r="R56" s="31" t="str">
        <f>+IF(I56=0,"",'Ark1'!U1596)</f>
        <v/>
      </c>
      <c r="S56" s="219"/>
      <c r="T56" s="271" t="str">
        <f>+IF(N56=0,"",'Ark1'!AK1596)</f>
        <v/>
      </c>
      <c r="U56" s="97"/>
      <c r="V56" s="26" t="str">
        <f>+IF(I56=0,"",'Ark1'!T1596)</f>
        <v/>
      </c>
      <c r="W56" s="236"/>
      <c r="X56" s="33" t="str">
        <f>+IF(I56=0,"",'Ark1'!W1596)</f>
        <v/>
      </c>
      <c r="Y56" s="33" t="str">
        <f>+IF(I56=0,"",'Ark1'!X1596)</f>
        <v/>
      </c>
      <c r="Z56" s="33" t="str">
        <f>+IF(I56=0,"",'Ark1'!Y1596)</f>
        <v/>
      </c>
      <c r="AA56" s="33" t="str">
        <f>+IF(I56=0,"",'Ark1'!Z1596)</f>
        <v/>
      </c>
      <c r="AB56" s="28" t="str">
        <f>+IF(I56=0,"",'Ark1'!AA1596)</f>
        <v/>
      </c>
      <c r="AC56" s="26" t="str">
        <f>+IF(I56=0,"",'Ark1'!AC1596)</f>
        <v/>
      </c>
      <c r="AD56" s="33" t="str">
        <f>+IF(I56=0,"",'Ark1'!AE1596)</f>
        <v/>
      </c>
      <c r="AE56" s="26" t="str">
        <f t="shared" si="4"/>
        <v/>
      </c>
      <c r="AF56" s="28" t="str">
        <f t="shared" si="5"/>
        <v/>
      </c>
      <c r="AG56" s="218"/>
      <c r="AH56" s="221"/>
      <c r="AJ56" s="28"/>
      <c r="AK56" s="26"/>
      <c r="AL56" s="222"/>
      <c r="AM56" s="27"/>
      <c r="AQ56" s="27"/>
    </row>
    <row r="57" spans="1:43">
      <c r="A57" s="218"/>
      <c r="B57" s="299">
        <f>+'Ark1'!C1597</f>
        <v>2024</v>
      </c>
      <c r="C57" s="27">
        <f>+'Ark1'!L1597</f>
        <v>2</v>
      </c>
      <c r="D57" s="27" t="s">
        <v>29</v>
      </c>
      <c r="E57" s="27">
        <f>+'Ark1'!H1597</f>
        <v>2</v>
      </c>
      <c r="F57" s="27">
        <f>+'Ark1'!J1597</f>
        <v>181</v>
      </c>
      <c r="G57" s="27" t="str">
        <f t="shared" si="6"/>
        <v>Horns</v>
      </c>
      <c r="H57" s="27" t="str">
        <f>+IF(I57=0,"",'Ark1'!Q1597)</f>
        <v/>
      </c>
      <c r="I57" s="27">
        <f>+'Ark1'!R1597</f>
        <v>0</v>
      </c>
      <c r="J57" s="28" t="str">
        <f>+IF(I57=0,"",'Ark1'!AG1597)</f>
        <v/>
      </c>
      <c r="K57" s="271">
        <f t="shared" si="3"/>
        <v>0</v>
      </c>
      <c r="L57" s="28" t="str">
        <f>+IF(I57=0,"",'Ark1'!AH1597)</f>
        <v/>
      </c>
      <c r="M57" s="97"/>
      <c r="N57" s="245">
        <f>+IF(J57=0,"",'Ark1'!AI1597)</f>
        <v>0</v>
      </c>
      <c r="O57" s="97"/>
      <c r="P57" s="271" t="str">
        <f>+IF(N57=0,"",'Ark1'!AJ1597)</f>
        <v/>
      </c>
      <c r="Q57" s="235"/>
      <c r="R57" s="31" t="str">
        <f>+IF(I57=0,"",'Ark1'!U1597)</f>
        <v/>
      </c>
      <c r="S57" s="219"/>
      <c r="T57" s="271" t="str">
        <f>+IF(N57=0,"",'Ark1'!AK1597)</f>
        <v/>
      </c>
      <c r="U57" s="97"/>
      <c r="V57" s="26" t="str">
        <f>+IF(I57=0,"",'Ark1'!T1597)</f>
        <v/>
      </c>
      <c r="W57" s="236"/>
      <c r="X57" s="33" t="str">
        <f>+IF(I57=0,"",'Ark1'!W1597)</f>
        <v/>
      </c>
      <c r="Y57" s="33" t="str">
        <f>+IF(I57=0,"",'Ark1'!X1597)</f>
        <v/>
      </c>
      <c r="Z57" s="33" t="str">
        <f>+IF(I57=0,"",'Ark1'!Y1597)</f>
        <v/>
      </c>
      <c r="AA57" s="33" t="str">
        <f>+IF(I57=0,"",'Ark1'!Z1597)</f>
        <v/>
      </c>
      <c r="AB57" s="28" t="str">
        <f>+IF(I57=0,"",'Ark1'!AA1597)</f>
        <v/>
      </c>
      <c r="AC57" s="26" t="str">
        <f>+IF(I57=0,"",'Ark1'!AC1597)</f>
        <v/>
      </c>
      <c r="AD57" s="33" t="str">
        <f>+IF(I57=0,"",'Ark1'!AE1597)</f>
        <v/>
      </c>
      <c r="AE57" s="26" t="str">
        <f t="shared" si="4"/>
        <v/>
      </c>
      <c r="AF57" s="28" t="str">
        <f t="shared" si="5"/>
        <v/>
      </c>
      <c r="AG57" s="218"/>
      <c r="AH57" s="221"/>
      <c r="AJ57" s="28"/>
      <c r="AK57" s="26"/>
      <c r="AL57" s="222"/>
      <c r="AM57" s="27"/>
      <c r="AQ57" s="27"/>
    </row>
    <row r="58" spans="1:43">
      <c r="A58" s="218"/>
      <c r="B58" s="299">
        <f>+'Ark1'!C1598</f>
        <v>2024</v>
      </c>
      <c r="C58" s="27">
        <f>+'Ark1'!L1598</f>
        <v>2</v>
      </c>
      <c r="D58" s="27" t="s">
        <v>29</v>
      </c>
      <c r="E58" s="27">
        <f>+'Ark1'!H1598</f>
        <v>1</v>
      </c>
      <c r="F58" s="27">
        <f>+'Ark1'!J1598</f>
        <v>262</v>
      </c>
      <c r="G58" s="27" t="str">
        <f t="shared" si="6"/>
        <v>Strilalam</v>
      </c>
      <c r="H58" s="27" t="str">
        <f>+IF(I58=0,"",'Ark1'!Q1598)</f>
        <v/>
      </c>
      <c r="I58" s="27">
        <f>+'Ark1'!R1598</f>
        <v>0</v>
      </c>
      <c r="J58" s="28" t="str">
        <f>+IF(I58=0,"",'Ark1'!AG1598)</f>
        <v/>
      </c>
      <c r="K58" s="271">
        <f t="shared" si="3"/>
        <v>0</v>
      </c>
      <c r="L58" s="28" t="str">
        <f>+IF(I58=0,"",'Ark1'!AH1598)</f>
        <v/>
      </c>
      <c r="M58" s="97"/>
      <c r="N58" s="245">
        <f>+IF(J58=0,"",'Ark1'!AI1598)</f>
        <v>0</v>
      </c>
      <c r="O58" s="97"/>
      <c r="P58" s="271" t="str">
        <f>+IF(N58=0,"",'Ark1'!AJ1598)</f>
        <v/>
      </c>
      <c r="Q58" s="235"/>
      <c r="R58" s="31" t="str">
        <f>+IF(I58=0,"",'Ark1'!U1598)</f>
        <v/>
      </c>
      <c r="S58" s="219"/>
      <c r="T58" s="271" t="str">
        <f>+IF(N58=0,"",'Ark1'!AK1598)</f>
        <v/>
      </c>
      <c r="U58" s="97"/>
      <c r="V58" s="26" t="str">
        <f>+IF(I58=0,"",'Ark1'!T1598)</f>
        <v/>
      </c>
      <c r="W58" s="236"/>
      <c r="X58" s="33" t="str">
        <f>+IF(I58=0,"",'Ark1'!W1598)</f>
        <v/>
      </c>
      <c r="Y58" s="33" t="str">
        <f>+IF(I58=0,"",'Ark1'!X1598)</f>
        <v/>
      </c>
      <c r="Z58" s="33" t="str">
        <f>+IF(I58=0,"",'Ark1'!Y1598)</f>
        <v/>
      </c>
      <c r="AA58" s="33" t="str">
        <f>+IF(I58=0,"",'Ark1'!Z1598)</f>
        <v/>
      </c>
      <c r="AB58" s="28" t="str">
        <f>+IF(I58=0,"",'Ark1'!AA1598)</f>
        <v/>
      </c>
      <c r="AC58" s="26" t="str">
        <f>+IF(I58=0,"",'Ark1'!AC1598)</f>
        <v/>
      </c>
      <c r="AD58" s="33" t="str">
        <f>+IF(I58=0,"",'Ark1'!AE1598)</f>
        <v/>
      </c>
      <c r="AE58" s="26" t="str">
        <f t="shared" si="4"/>
        <v/>
      </c>
      <c r="AF58" s="28" t="str">
        <f t="shared" si="5"/>
        <v/>
      </c>
      <c r="AG58" s="218"/>
      <c r="AH58" s="221"/>
      <c r="AJ58" s="28"/>
      <c r="AK58" s="26"/>
      <c r="AL58" s="222"/>
      <c r="AM58" s="27"/>
      <c r="AQ58" s="27"/>
    </row>
    <row r="59" spans="1:43">
      <c r="A59" s="218"/>
      <c r="B59" s="299">
        <f>+'Ark1'!C1599</f>
        <v>2024</v>
      </c>
      <c r="C59" s="27">
        <f>+'Ark1'!L1599</f>
        <v>2</v>
      </c>
      <c r="D59" s="27" t="s">
        <v>29</v>
      </c>
      <c r="E59" s="27">
        <f>+'Ark1'!H1599</f>
        <v>2</v>
      </c>
      <c r="F59" s="27">
        <f>+'Ark1'!J1599</f>
        <v>267</v>
      </c>
      <c r="G59" s="27" t="str">
        <f t="shared" si="6"/>
        <v>Dalpro</v>
      </c>
      <c r="H59" s="27" t="str">
        <f>+IF(I59=0,"",'Ark1'!Q1599)</f>
        <v/>
      </c>
      <c r="I59" s="27">
        <f>+'Ark1'!R1599</f>
        <v>0</v>
      </c>
      <c r="J59" s="28" t="str">
        <f>+IF(I59=0,"",'Ark1'!AG1599)</f>
        <v/>
      </c>
      <c r="K59" s="271">
        <f t="shared" si="3"/>
        <v>0</v>
      </c>
      <c r="L59" s="28" t="str">
        <f>+IF(I59=0,"",'Ark1'!AH1599)</f>
        <v/>
      </c>
      <c r="M59" s="97"/>
      <c r="N59" s="245">
        <f>+IF(J59=0,"",'Ark1'!AI1599)</f>
        <v>0</v>
      </c>
      <c r="O59" s="97"/>
      <c r="P59" s="271" t="str">
        <f>+IF(N59=0,"",'Ark1'!AJ1599)</f>
        <v/>
      </c>
      <c r="Q59" s="235"/>
      <c r="R59" s="31" t="str">
        <f>+IF(I59=0,"",'Ark1'!U1599)</f>
        <v/>
      </c>
      <c r="S59" s="219"/>
      <c r="T59" s="271" t="str">
        <f>+IF(N59=0,"",'Ark1'!AK1599)</f>
        <v/>
      </c>
      <c r="U59" s="97"/>
      <c r="V59" s="26" t="str">
        <f>+IF(I59=0,"",'Ark1'!T1599)</f>
        <v/>
      </c>
      <c r="W59" s="236"/>
      <c r="X59" s="33" t="str">
        <f>+IF(I59=0,"",'Ark1'!W1599)</f>
        <v/>
      </c>
      <c r="Y59" s="33" t="str">
        <f>+IF(I59=0,"",'Ark1'!X1599)</f>
        <v/>
      </c>
      <c r="Z59" s="33" t="str">
        <f>+IF(I59=0,"",'Ark1'!Y1599)</f>
        <v/>
      </c>
      <c r="AA59" s="33" t="str">
        <f>+IF(I59=0,"",'Ark1'!Z1599)</f>
        <v/>
      </c>
      <c r="AB59" s="28" t="str">
        <f>+IF(I59=0,"",'Ark1'!AA1599)</f>
        <v/>
      </c>
      <c r="AC59" s="26" t="str">
        <f>+IF(I59=0,"",'Ark1'!AC1599)</f>
        <v/>
      </c>
      <c r="AD59" s="33" t="str">
        <f>+IF(I59=0,"",'Ark1'!AE1599)</f>
        <v/>
      </c>
      <c r="AE59" s="26" t="str">
        <f t="shared" si="4"/>
        <v/>
      </c>
      <c r="AF59" s="28" t="str">
        <f t="shared" si="5"/>
        <v/>
      </c>
      <c r="AG59" s="218"/>
      <c r="AH59" s="221"/>
      <c r="AJ59" s="28"/>
      <c r="AK59" s="26"/>
      <c r="AL59" s="222"/>
      <c r="AM59" s="27"/>
      <c r="AN59" s="242"/>
      <c r="AO59" s="242"/>
      <c r="AP59" s="242"/>
      <c r="AQ59" s="27"/>
    </row>
    <row r="60" spans="1:43">
      <c r="A60" s="218"/>
      <c r="B60" s="299">
        <f>+'Ark1'!C1600</f>
        <v>2024</v>
      </c>
      <c r="C60" s="27">
        <f>+'Ark1'!L1600</f>
        <v>2</v>
      </c>
      <c r="D60" s="27" t="s">
        <v>29</v>
      </c>
      <c r="E60" s="27">
        <f>+'Ark1'!H1600</f>
        <v>1</v>
      </c>
      <c r="F60" s="27">
        <f>+'Ark1'!J1600</f>
        <v>309</v>
      </c>
      <c r="G60" s="27" t="str">
        <f t="shared" si="6"/>
        <v>Malvik</v>
      </c>
      <c r="H60" s="27">
        <f>+IF(I60=0,"",'Ark1'!Q1600)</f>
        <v>1</v>
      </c>
      <c r="I60" s="27">
        <f>+'Ark1'!R1600</f>
        <v>1</v>
      </c>
      <c r="J60" s="28">
        <f>+IF(I60=0,"",'Ark1'!AG1600)</f>
        <v>0.27027027027027034</v>
      </c>
      <c r="K60" s="271">
        <f t="shared" si="3"/>
        <v>11.111111111111111</v>
      </c>
      <c r="L60" s="28">
        <f>+IF(I60=0,"",'Ark1'!AH1600)</f>
        <v>0.13003650034440353</v>
      </c>
      <c r="M60" s="97"/>
      <c r="N60" s="245">
        <f>+IF(J60=0,"",'Ark1'!AI1600)</f>
        <v>1</v>
      </c>
      <c r="O60" s="97"/>
      <c r="P60" s="271">
        <f>+IF(N60=0,"",'Ark1'!AJ1600)</f>
        <v>113.1</v>
      </c>
      <c r="Q60" s="235"/>
      <c r="R60" s="31">
        <f>+IF(I60=0,"",'Ark1'!U1600)</f>
        <v>20.2</v>
      </c>
      <c r="S60" s="219"/>
      <c r="T60" s="271">
        <f>+IF(N60=0,"",'Ark1'!AK1600)</f>
        <v>13.962511848720609</v>
      </c>
      <c r="U60" s="97"/>
      <c r="V60" s="26">
        <f>+IF(I60=0,"",'Ark1'!T1600)</f>
        <v>5</v>
      </c>
      <c r="W60" s="236"/>
      <c r="X60" s="33">
        <f>+IF(I60=0,"",'Ark1'!W1600)</f>
        <v>0</v>
      </c>
      <c r="Y60" s="33">
        <f>+IF(I60=0,"",'Ark1'!X1600)</f>
        <v>100</v>
      </c>
      <c r="Z60" s="33">
        <f>+IF(I60=0,"",'Ark1'!Y1600)</f>
        <v>0</v>
      </c>
      <c r="AA60" s="33">
        <f>+IF(I60=0,"",'Ark1'!Z1600)</f>
        <v>0</v>
      </c>
      <c r="AB60" s="28">
        <f>+IF(I60=0,"",'Ark1'!AA1600)</f>
        <v>0</v>
      </c>
      <c r="AC60" s="26">
        <f>+IF(I60=0,"",'Ark1'!AC1600)</f>
        <v>0</v>
      </c>
      <c r="AD60" s="33">
        <f>+IF(I60=0,"",'Ark1'!AE1600)</f>
        <v>0</v>
      </c>
      <c r="AE60" s="26">
        <f t="shared" si="4"/>
        <v>10.1</v>
      </c>
      <c r="AF60" s="28">
        <f t="shared" si="5"/>
        <v>1</v>
      </c>
      <c r="AG60" s="218"/>
      <c r="AH60" s="221"/>
      <c r="AJ60" s="28"/>
      <c r="AK60" s="26"/>
      <c r="AL60" s="222"/>
      <c r="AM60" s="27"/>
      <c r="AN60" s="242"/>
      <c r="AO60" s="242"/>
      <c r="AP60" s="242"/>
      <c r="AQ60" s="27"/>
    </row>
    <row r="61" spans="1:43">
      <c r="A61" s="218"/>
      <c r="B61" s="299">
        <f>+'Ark1'!C1601</f>
        <v>2024</v>
      </c>
      <c r="C61" s="27">
        <f>+'Ark1'!L1601</f>
        <v>2</v>
      </c>
      <c r="D61" s="27" t="s">
        <v>29</v>
      </c>
      <c r="E61" s="27">
        <f>+'Ark1'!H1601</f>
        <v>2</v>
      </c>
      <c r="F61" s="27">
        <f>+'Ark1'!J1601</f>
        <v>470</v>
      </c>
      <c r="G61" s="27" t="str">
        <f t="shared" si="6"/>
        <v>Jens Eide</v>
      </c>
      <c r="H61" s="27" t="str">
        <f>+IF(I61=0,"",'Ark1'!Q1601)</f>
        <v/>
      </c>
      <c r="I61" s="27">
        <f>+'Ark1'!R1601</f>
        <v>0</v>
      </c>
      <c r="J61" s="28" t="str">
        <f>+IF(I61=0,"",'Ark1'!AG1601)</f>
        <v/>
      </c>
      <c r="K61" s="271">
        <f t="shared" si="3"/>
        <v>0</v>
      </c>
      <c r="L61" s="28" t="str">
        <f>+IF(I61=0,"",'Ark1'!AH1601)</f>
        <v/>
      </c>
      <c r="M61" s="97"/>
      <c r="N61" s="245">
        <f>+IF(J61=0,"",'Ark1'!AI1601)</f>
        <v>0</v>
      </c>
      <c r="O61" s="97"/>
      <c r="P61" s="271" t="str">
        <f>+IF(N61=0,"",'Ark1'!AJ1601)</f>
        <v/>
      </c>
      <c r="Q61" s="235"/>
      <c r="R61" s="31" t="str">
        <f>+IF(I61=0,"",'Ark1'!U1601)</f>
        <v/>
      </c>
      <c r="S61" s="219"/>
      <c r="T61" s="271" t="str">
        <f>+IF(N61=0,"",'Ark1'!AK1601)</f>
        <v/>
      </c>
      <c r="U61" s="97"/>
      <c r="V61" s="26" t="str">
        <f>+IF(I61=0,"",'Ark1'!T1601)</f>
        <v/>
      </c>
      <c r="W61" s="236"/>
      <c r="X61" s="33" t="str">
        <f>+IF(I61=0,"",'Ark1'!W1601)</f>
        <v/>
      </c>
      <c r="Y61" s="33" t="str">
        <f>+IF(I61=0,"",'Ark1'!X1601)</f>
        <v/>
      </c>
      <c r="Z61" s="33" t="str">
        <f>+IF(I61=0,"",'Ark1'!Y1601)</f>
        <v/>
      </c>
      <c r="AA61" s="33" t="str">
        <f>+IF(I61=0,"",'Ark1'!Z1601)</f>
        <v/>
      </c>
      <c r="AB61" s="28" t="str">
        <f>+IF(I61=0,"",'Ark1'!AA1601)</f>
        <v/>
      </c>
      <c r="AC61" s="26" t="str">
        <f>+IF(I61=0,"",'Ark1'!AC1601)</f>
        <v/>
      </c>
      <c r="AD61" s="33" t="str">
        <f>+IF(I61=0,"",'Ark1'!AE1601)</f>
        <v/>
      </c>
      <c r="AE61" s="26" t="str">
        <f t="shared" si="4"/>
        <v/>
      </c>
      <c r="AF61" s="28" t="str">
        <f t="shared" si="5"/>
        <v/>
      </c>
      <c r="AG61" s="218"/>
      <c r="AH61" s="221"/>
      <c r="AJ61" s="28"/>
      <c r="AK61" s="26"/>
      <c r="AL61" s="222"/>
      <c r="AM61" s="27"/>
      <c r="AN61" s="242"/>
      <c r="AO61" s="242"/>
      <c r="AP61" s="242"/>
      <c r="AQ61" s="27"/>
    </row>
    <row r="62" spans="1:43">
      <c r="A62" s="218"/>
      <c r="B62" s="299">
        <f>+'Ark1'!C1602</f>
        <v>2024</v>
      </c>
      <c r="C62" s="27">
        <f>+'Ark1'!L1602</f>
        <v>2</v>
      </c>
      <c r="D62" s="27" t="s">
        <v>29</v>
      </c>
      <c r="E62" s="27">
        <f>+'Ark1'!H1602</f>
        <v>2</v>
      </c>
      <c r="F62" s="27">
        <f>+'Ark1'!J1602</f>
        <v>629</v>
      </c>
      <c r="G62" s="27" t="str">
        <f t="shared" si="6"/>
        <v>Bø</v>
      </c>
      <c r="H62" s="27" t="str">
        <f>+IF(I62=0,"",'Ark1'!Q1602)</f>
        <v/>
      </c>
      <c r="I62" s="27">
        <f>+'Ark1'!R1602</f>
        <v>0</v>
      </c>
      <c r="J62" s="28" t="str">
        <f>+IF(I62=0,"",'Ark1'!AG1602)</f>
        <v/>
      </c>
      <c r="K62" s="271">
        <f t="shared" si="3"/>
        <v>0</v>
      </c>
      <c r="L62" s="28" t="str">
        <f>+IF(I62=0,"",'Ark1'!AH1602)</f>
        <v/>
      </c>
      <c r="M62" s="97"/>
      <c r="N62" s="245">
        <f>+IF(J62=0,"",'Ark1'!AI1602)</f>
        <v>0</v>
      </c>
      <c r="O62" s="97"/>
      <c r="P62" s="271" t="str">
        <f>+IF(N62=0,"",'Ark1'!AJ1602)</f>
        <v/>
      </c>
      <c r="Q62" s="235"/>
      <c r="R62" s="31" t="str">
        <f>+IF(I62=0,"",'Ark1'!U1602)</f>
        <v/>
      </c>
      <c r="S62" s="219"/>
      <c r="T62" s="271" t="str">
        <f>+IF(N62=0,"",'Ark1'!AK1602)</f>
        <v/>
      </c>
      <c r="U62" s="97"/>
      <c r="V62" s="26" t="str">
        <f>+IF(I62=0,"",'Ark1'!T1602)</f>
        <v/>
      </c>
      <c r="W62" s="236"/>
      <c r="X62" s="33" t="str">
        <f>+IF(I62=0,"",'Ark1'!W1602)</f>
        <v/>
      </c>
      <c r="Y62" s="33" t="str">
        <f>+IF(I62=0,"",'Ark1'!X1602)</f>
        <v/>
      </c>
      <c r="Z62" s="33" t="str">
        <f>+IF(I62=0,"",'Ark1'!Y1602)</f>
        <v/>
      </c>
      <c r="AA62" s="33" t="str">
        <f>+IF(I62=0,"",'Ark1'!Z1602)</f>
        <v/>
      </c>
      <c r="AB62" s="28" t="str">
        <f>+IF(I62=0,"",'Ark1'!AA1602)</f>
        <v/>
      </c>
      <c r="AC62" s="26" t="str">
        <f>+IF(I62=0,"",'Ark1'!AC1602)</f>
        <v/>
      </c>
      <c r="AD62" s="33" t="str">
        <f>+IF(I62=0,"",'Ark1'!AE1602)</f>
        <v/>
      </c>
      <c r="AE62" s="26" t="str">
        <f t="shared" si="4"/>
        <v/>
      </c>
      <c r="AF62" s="28" t="str">
        <f t="shared" si="5"/>
        <v/>
      </c>
      <c r="AG62" s="218"/>
      <c r="AH62" s="221"/>
      <c r="AJ62" s="28"/>
      <c r="AK62" s="26"/>
      <c r="AL62" s="222"/>
      <c r="AM62" s="27"/>
      <c r="AN62" s="242"/>
      <c r="AO62" s="242"/>
      <c r="AP62" s="242"/>
      <c r="AQ62" s="27"/>
    </row>
    <row r="63" spans="1:43">
      <c r="A63" s="218"/>
      <c r="B63" s="299">
        <f>+'Ark1'!C1603</f>
        <v>2024</v>
      </c>
      <c r="C63" s="27">
        <f>+'Ark1'!L1603</f>
        <v>2</v>
      </c>
      <c r="D63" s="27" t="s">
        <v>29</v>
      </c>
      <c r="E63" s="27">
        <f>+'Ark1'!H1603</f>
        <v>1</v>
      </c>
      <c r="F63" s="27">
        <f>+'Ark1'!J1603</f>
        <v>643</v>
      </c>
      <c r="G63" s="27" t="str">
        <f t="shared" si="6"/>
        <v>Bjerka</v>
      </c>
      <c r="H63" s="27" t="str">
        <f>+IF(I63=0,"",'Ark1'!Q1603)</f>
        <v/>
      </c>
      <c r="I63" s="27">
        <f>+'Ark1'!R1603</f>
        <v>0</v>
      </c>
      <c r="J63" s="28" t="str">
        <f>+IF(I63=0,"",'Ark1'!AG1603)</f>
        <v/>
      </c>
      <c r="K63" s="271">
        <f t="shared" si="3"/>
        <v>0</v>
      </c>
      <c r="L63" s="28" t="str">
        <f>+IF(I63=0,"",'Ark1'!AH1603)</f>
        <v/>
      </c>
      <c r="M63" s="97"/>
      <c r="N63" s="245">
        <f>+IF(J63=0,"",'Ark1'!AI1603)</f>
        <v>0</v>
      </c>
      <c r="O63" s="97"/>
      <c r="P63" s="271" t="str">
        <f>+IF(N63=0,"",'Ark1'!AJ1603)</f>
        <v/>
      </c>
      <c r="Q63" s="235"/>
      <c r="R63" s="31" t="str">
        <f>+IF(I63=0,"",'Ark1'!U1603)</f>
        <v/>
      </c>
      <c r="S63" s="219"/>
      <c r="T63" s="271" t="str">
        <f>+IF(N63=0,"",'Ark1'!AK1603)</f>
        <v/>
      </c>
      <c r="U63" s="97"/>
      <c r="V63" s="26" t="str">
        <f>+IF(I63=0,"",'Ark1'!T1603)</f>
        <v/>
      </c>
      <c r="W63" s="236"/>
      <c r="X63" s="33" t="str">
        <f>+IF(I63=0,"",'Ark1'!W1603)</f>
        <v/>
      </c>
      <c r="Y63" s="33" t="str">
        <f>+IF(I63=0,"",'Ark1'!X1603)</f>
        <v/>
      </c>
      <c r="Z63" s="33" t="str">
        <f>+IF(I63=0,"",'Ark1'!Y1603)</f>
        <v/>
      </c>
      <c r="AA63" s="33" t="str">
        <f>+IF(I63=0,"",'Ark1'!Z1603)</f>
        <v/>
      </c>
      <c r="AB63" s="28" t="str">
        <f>+IF(I63=0,"",'Ark1'!AA1603)</f>
        <v/>
      </c>
      <c r="AC63" s="26" t="str">
        <f>+IF(I63=0,"",'Ark1'!AC1603)</f>
        <v/>
      </c>
      <c r="AD63" s="33" t="str">
        <f>+IF(I63=0,"",'Ark1'!AE1603)</f>
        <v/>
      </c>
      <c r="AE63" s="26" t="str">
        <f t="shared" si="4"/>
        <v/>
      </c>
      <c r="AF63" s="28" t="str">
        <f t="shared" si="5"/>
        <v/>
      </c>
      <c r="AG63" s="218"/>
      <c r="AH63" s="221"/>
      <c r="AJ63" s="28"/>
      <c r="AK63" s="26"/>
      <c r="AL63" s="222"/>
      <c r="AM63" s="27"/>
      <c r="AN63" s="242"/>
      <c r="AO63" s="242"/>
      <c r="AP63" s="242"/>
      <c r="AQ63" s="27"/>
    </row>
    <row r="64" spans="1:43">
      <c r="A64" s="218"/>
      <c r="B64" s="299">
        <f>+'Ark1'!C1604</f>
        <v>2024</v>
      </c>
      <c r="C64" s="27">
        <f>+'Ark1'!L1604</f>
        <v>2</v>
      </c>
      <c r="D64" s="27" t="s">
        <v>29</v>
      </c>
      <c r="E64" s="27">
        <f>+'Ark1'!H1604</f>
        <v>2</v>
      </c>
      <c r="F64" s="27">
        <f>+'Ark1'!J1604</f>
        <v>704</v>
      </c>
      <c r="G64" s="27" t="str">
        <f t="shared" si="6"/>
        <v>Øre Vilt</v>
      </c>
      <c r="H64" s="27" t="str">
        <f>+IF(I64=0,"",'Ark1'!Q1604)</f>
        <v/>
      </c>
      <c r="I64" s="27">
        <f>+'Ark1'!R1604</f>
        <v>0</v>
      </c>
      <c r="J64" s="28" t="str">
        <f>+IF(I64=0,"",'Ark1'!AG1604)</f>
        <v/>
      </c>
      <c r="K64" s="271">
        <f t="shared" si="3"/>
        <v>0</v>
      </c>
      <c r="L64" s="28" t="str">
        <f>+IF(I64=0,"",'Ark1'!AH1604)</f>
        <v/>
      </c>
      <c r="M64" s="97"/>
      <c r="N64" s="245">
        <f>+IF(J64=0,"",'Ark1'!AI1604)</f>
        <v>0</v>
      </c>
      <c r="O64" s="97"/>
      <c r="P64" s="271" t="str">
        <f>+IF(N64=0,"",'Ark1'!AJ1604)</f>
        <v/>
      </c>
      <c r="Q64" s="235"/>
      <c r="R64" s="31" t="str">
        <f>+IF(I64=0,"",'Ark1'!U1604)</f>
        <v/>
      </c>
      <c r="S64" s="219"/>
      <c r="T64" s="271" t="str">
        <f>+IF(N64=0,"",'Ark1'!AK1604)</f>
        <v/>
      </c>
      <c r="U64" s="97"/>
      <c r="V64" s="26" t="str">
        <f>+IF(I64=0,"",'Ark1'!T1604)</f>
        <v/>
      </c>
      <c r="W64" s="236"/>
      <c r="X64" s="33" t="str">
        <f>+IF(I64=0,"",'Ark1'!W1604)</f>
        <v/>
      </c>
      <c r="Y64" s="33" t="str">
        <f>+IF(I64=0,"",'Ark1'!X1604)</f>
        <v/>
      </c>
      <c r="Z64" s="33" t="str">
        <f>+IF(I64=0,"",'Ark1'!Y1604)</f>
        <v/>
      </c>
      <c r="AA64" s="33" t="str">
        <f>+IF(I64=0,"",'Ark1'!Z1604)</f>
        <v/>
      </c>
      <c r="AB64" s="28" t="str">
        <f>+IF(I64=0,"",'Ark1'!AA1604)</f>
        <v/>
      </c>
      <c r="AC64" s="26" t="str">
        <f>+IF(I64=0,"",'Ark1'!AC1604)</f>
        <v/>
      </c>
      <c r="AD64" s="33" t="str">
        <f>+IF(I64=0,"",'Ark1'!AE1604)</f>
        <v/>
      </c>
      <c r="AE64" s="26" t="str">
        <f t="shared" si="4"/>
        <v/>
      </c>
      <c r="AF64" s="28" t="str">
        <f t="shared" si="5"/>
        <v/>
      </c>
      <c r="AG64" s="218"/>
      <c r="AH64" s="221"/>
      <c r="AJ64" s="28"/>
      <c r="AK64" s="26"/>
      <c r="AL64" s="222"/>
      <c r="AM64" s="27"/>
      <c r="AN64" s="242"/>
      <c r="AO64" s="242"/>
      <c r="AP64" s="242"/>
      <c r="AQ64" s="27"/>
    </row>
    <row r="65" spans="1:61">
      <c r="A65" s="218"/>
      <c r="B65" s="299">
        <f>+'Ark1'!C1605</f>
        <v>2024</v>
      </c>
      <c r="C65" s="27">
        <f>+'Ark1'!L1605</f>
        <v>2</v>
      </c>
      <c r="D65" s="27" t="s">
        <v>29</v>
      </c>
      <c r="E65" s="27">
        <f>+'Ark1'!H1605</f>
        <v>1</v>
      </c>
      <c r="F65" s="27">
        <f>+'Ark1'!J1605</f>
        <v>802</v>
      </c>
      <c r="G65" s="27" t="str">
        <f t="shared" si="6"/>
        <v>Karasjok</v>
      </c>
      <c r="H65" s="27" t="str">
        <f>+IF(I65=0,"",'Ark1'!Q1605)</f>
        <v/>
      </c>
      <c r="I65" s="27">
        <f>+'Ark1'!R1605</f>
        <v>0</v>
      </c>
      <c r="J65" s="28" t="str">
        <f>+IF(I65=0,"",'Ark1'!AG1605)</f>
        <v/>
      </c>
      <c r="K65" s="271">
        <f t="shared" si="3"/>
        <v>0</v>
      </c>
      <c r="L65" s="28" t="str">
        <f>+IF(I65=0,"",'Ark1'!AH1605)</f>
        <v/>
      </c>
      <c r="M65" s="97"/>
      <c r="N65" s="245">
        <f>+IF(J65=0,"",'Ark1'!AI1605)</f>
        <v>0</v>
      </c>
      <c r="O65" s="97"/>
      <c r="P65" s="271" t="str">
        <f>+IF(N65=0,"",'Ark1'!AJ1605)</f>
        <v/>
      </c>
      <c r="Q65" s="235"/>
      <c r="R65" s="31" t="str">
        <f>+IF(I65=0,"",'Ark1'!U1605)</f>
        <v/>
      </c>
      <c r="S65" s="219"/>
      <c r="T65" s="271" t="str">
        <f>+IF(N65=0,"",'Ark1'!AK1605)</f>
        <v/>
      </c>
      <c r="U65" s="97"/>
      <c r="V65" s="26" t="str">
        <f>+IF(I65=0,"",'Ark1'!T1605)</f>
        <v/>
      </c>
      <c r="W65" s="236"/>
      <c r="X65" s="33" t="str">
        <f>+IF(I65=0,"",'Ark1'!W1605)</f>
        <v/>
      </c>
      <c r="Y65" s="33" t="str">
        <f>+IF(I65=0,"",'Ark1'!X1605)</f>
        <v/>
      </c>
      <c r="Z65" s="33" t="str">
        <f>+IF(I65=0,"",'Ark1'!Y1605)</f>
        <v/>
      </c>
      <c r="AA65" s="33" t="str">
        <f>+IF(I65=0,"",'Ark1'!Z1605)</f>
        <v/>
      </c>
      <c r="AB65" s="28" t="str">
        <f>+IF(I65=0,"",'Ark1'!AA1605)</f>
        <v/>
      </c>
      <c r="AC65" s="26" t="str">
        <f>+IF(I65=0,"",'Ark1'!AC1605)</f>
        <v/>
      </c>
      <c r="AD65" s="33" t="str">
        <f>+IF(I65=0,"",'Ark1'!AE1605)</f>
        <v/>
      </c>
      <c r="AE65" s="26" t="str">
        <f t="shared" si="4"/>
        <v/>
      </c>
      <c r="AF65" s="28" t="str">
        <f t="shared" si="5"/>
        <v/>
      </c>
      <c r="AG65" s="218"/>
      <c r="AH65" s="221"/>
      <c r="AJ65" s="28"/>
      <c r="AK65" s="26"/>
      <c r="AL65" s="222"/>
      <c r="AM65" s="27"/>
      <c r="AN65" s="242"/>
      <c r="AO65" s="242"/>
      <c r="AP65" s="242"/>
      <c r="AQ65" s="27"/>
    </row>
    <row r="66" spans="1:61" ht="19.8">
      <c r="A66" s="218"/>
      <c r="B66" s="218"/>
      <c r="C66" s="218"/>
      <c r="D66" s="218"/>
      <c r="E66" s="218"/>
      <c r="F66" s="218"/>
      <c r="G66" s="218"/>
      <c r="H66" s="218"/>
      <c r="I66" s="218"/>
      <c r="J66" s="219"/>
      <c r="K66" s="219"/>
      <c r="L66" s="219"/>
      <c r="M66" s="97"/>
      <c r="N66" s="237"/>
      <c r="O66" s="97"/>
      <c r="P66" s="235"/>
      <c r="Q66" s="235"/>
      <c r="R66" s="218"/>
      <c r="S66" s="219"/>
      <c r="T66" s="235"/>
      <c r="U66" s="97"/>
      <c r="V66" s="218"/>
      <c r="W66" s="236"/>
      <c r="X66" s="220"/>
      <c r="Y66" s="220"/>
      <c r="Z66" s="220"/>
      <c r="AA66" s="220"/>
      <c r="AB66" s="220"/>
      <c r="AC66" s="218"/>
      <c r="AD66" s="220"/>
      <c r="AE66" s="468"/>
      <c r="AF66" s="220"/>
      <c r="AG66" s="235"/>
      <c r="AH66" s="221"/>
      <c r="AJ66" s="28"/>
      <c r="AK66" s="26"/>
      <c r="AL66" s="222"/>
      <c r="AM66" s="27"/>
      <c r="AQ66" s="27"/>
      <c r="BI66" s="234"/>
    </row>
    <row r="67" spans="1:61" ht="21">
      <c r="A67" s="218"/>
      <c r="B67" s="218"/>
      <c r="C67" s="218"/>
      <c r="D67" s="269" t="str">
        <f>+D69</f>
        <v>P+</v>
      </c>
      <c r="E67" s="218"/>
      <c r="F67" s="218"/>
      <c r="G67" s="218"/>
      <c r="H67" s="218"/>
      <c r="I67" s="265">
        <f>SUM(I69:I93)</f>
        <v>13</v>
      </c>
      <c r="J67" s="266"/>
      <c r="K67" s="266"/>
      <c r="L67" s="266"/>
      <c r="M67" s="97"/>
      <c r="N67" s="476"/>
      <c r="O67" s="97"/>
      <c r="P67" s="477"/>
      <c r="Q67" s="235"/>
      <c r="R67" s="268">
        <f>+Klasse!M13</f>
        <v>20.569230769230764</v>
      </c>
      <c r="S67" s="219"/>
      <c r="T67" s="477"/>
      <c r="U67" s="97"/>
      <c r="V67" s="267"/>
      <c r="W67" s="236"/>
      <c r="X67" s="220"/>
      <c r="Y67" s="220"/>
      <c r="Z67" s="220"/>
      <c r="AA67" s="220"/>
      <c r="AB67" s="220"/>
      <c r="AC67" s="218"/>
      <c r="AD67" s="220"/>
      <c r="AE67" s="468"/>
      <c r="AF67" s="220"/>
      <c r="AG67" s="235"/>
      <c r="AH67" s="221"/>
      <c r="AJ67" s="28"/>
      <c r="AK67" s="26"/>
      <c r="AL67" s="222"/>
      <c r="AM67" s="27"/>
      <c r="AQ67" s="27"/>
      <c r="BI67" s="234"/>
    </row>
    <row r="68" spans="1:61" ht="19.8">
      <c r="A68" s="218"/>
      <c r="B68" s="218"/>
      <c r="C68" s="218"/>
      <c r="D68" s="218"/>
      <c r="E68" s="218"/>
      <c r="F68" s="218"/>
      <c r="G68" s="218"/>
      <c r="H68" s="236"/>
      <c r="I68" s="218"/>
      <c r="J68" s="219"/>
      <c r="K68" s="219"/>
      <c r="L68" s="219"/>
      <c r="M68" s="97"/>
      <c r="N68" s="237"/>
      <c r="O68" s="97"/>
      <c r="P68" s="235"/>
      <c r="Q68" s="235"/>
      <c r="R68" s="219"/>
      <c r="S68" s="219"/>
      <c r="T68" s="235"/>
      <c r="U68" s="97"/>
      <c r="V68" s="236"/>
      <c r="W68" s="236"/>
      <c r="X68" s="220"/>
      <c r="Y68" s="220"/>
      <c r="Z68" s="220"/>
      <c r="AA68" s="220"/>
      <c r="AB68" s="237"/>
      <c r="AC68" s="218"/>
      <c r="AD68" s="237"/>
      <c r="AE68" s="471"/>
      <c r="AF68" s="235"/>
      <c r="AG68" s="235"/>
      <c r="AH68" s="221"/>
      <c r="AJ68" s="28"/>
      <c r="AK68" s="26"/>
      <c r="AL68" s="222"/>
      <c r="AM68" s="27"/>
      <c r="AQ68" s="27"/>
      <c r="BI68" s="234"/>
    </row>
    <row r="69" spans="1:61">
      <c r="A69" s="218"/>
      <c r="B69" s="299">
        <f>+'Ark1'!C1606</f>
        <v>2024</v>
      </c>
      <c r="C69" s="238">
        <f>+'Ark1'!L1606</f>
        <v>3</v>
      </c>
      <c r="D69" s="238" t="s">
        <v>30</v>
      </c>
      <c r="E69" s="238">
        <f>+'Ark1'!H1606</f>
        <v>1</v>
      </c>
      <c r="F69" s="238">
        <f>+'Ark1'!J1606</f>
        <v>103</v>
      </c>
      <c r="G69" s="238" t="str">
        <f>+G41</f>
        <v>Rudshøgda</v>
      </c>
      <c r="H69" s="238" t="str">
        <f>+IF(I69=0,"",'Ark1'!Q1606)</f>
        <v/>
      </c>
      <c r="I69" s="238">
        <f>+'Ark1'!R1606</f>
        <v>0</v>
      </c>
      <c r="J69" s="239" t="str">
        <f>+IF(I69=0,"",'Ark1'!AG1606)</f>
        <v/>
      </c>
      <c r="K69" s="239"/>
      <c r="L69" s="239" t="str">
        <f>+IF(I69=0,"",'Ark1'!AH1606)</f>
        <v/>
      </c>
      <c r="M69" s="97"/>
      <c r="N69" s="439">
        <f>+IF(J69=0,"",'Ark1'!AI1606)</f>
        <v>0</v>
      </c>
      <c r="O69" s="97"/>
      <c r="P69" s="270" t="str">
        <f>+IF(N69=0,"",'Ark1'!AJ1606)</f>
        <v/>
      </c>
      <c r="Q69" s="235"/>
      <c r="R69" s="31" t="str">
        <f>+IF(I69=0,"",'Ark1'!U1606)</f>
        <v/>
      </c>
      <c r="S69" s="219"/>
      <c r="T69" s="270" t="str">
        <f>+IF(N69=0,"",'Ark1'!AK1606)</f>
        <v/>
      </c>
      <c r="U69" s="97"/>
      <c r="V69" s="240" t="str">
        <f>+IF(I69=0,"",'Ark1'!T1606)</f>
        <v/>
      </c>
      <c r="W69" s="236"/>
      <c r="X69" s="241" t="str">
        <f>+IF(I69=0,"",'Ark1'!W1606)</f>
        <v/>
      </c>
      <c r="Y69" s="241" t="str">
        <f>+IF(I69=0,"",'Ark1'!X1606)</f>
        <v/>
      </c>
      <c r="Z69" s="241" t="str">
        <f>+IF(I69=0,"",'Ark1'!Y1606)</f>
        <v/>
      </c>
      <c r="AA69" s="241" t="str">
        <f>+IF(I69=0,"",'Ark1'!Z1606)</f>
        <v/>
      </c>
      <c r="AB69" s="239" t="str">
        <f>+IF(I69=0,"",'Ark1'!AA1606)</f>
        <v/>
      </c>
      <c r="AC69" s="240" t="str">
        <f>+IF(I69=0,"",'Ark1'!AC1606)</f>
        <v/>
      </c>
      <c r="AD69" s="241" t="str">
        <f>+IF(I69=0,"",'Ark1'!AE1606)</f>
        <v/>
      </c>
      <c r="AE69" s="240" t="str">
        <f t="shared" ref="AE69:AE93" si="7">IF(I69=0,"",R69/C69)</f>
        <v/>
      </c>
      <c r="AF69" s="239" t="str">
        <f t="shared" ref="AF69:AF93" si="8">IF(I69=0,"",I69/H69)</f>
        <v/>
      </c>
      <c r="AG69" s="218"/>
      <c r="AH69" s="221"/>
      <c r="AJ69" s="28"/>
      <c r="AK69" s="26"/>
      <c r="AL69" s="222"/>
      <c r="AM69" s="27"/>
      <c r="AN69" s="26"/>
      <c r="AO69" s="26"/>
      <c r="AP69" s="33"/>
      <c r="AQ69" s="33"/>
      <c r="AR69" s="33"/>
    </row>
    <row r="70" spans="1:61">
      <c r="A70" s="218"/>
      <c r="B70" s="299">
        <f>+'Ark1'!C1607</f>
        <v>2024</v>
      </c>
      <c r="C70" s="238">
        <f>+'Ark1'!L1607</f>
        <v>3</v>
      </c>
      <c r="D70" s="238" t="s">
        <v>30</v>
      </c>
      <c r="E70" s="238">
        <f>+'Ark1'!H1607</f>
        <v>2</v>
      </c>
      <c r="F70" s="238">
        <f>+'Ark1'!J1607</f>
        <v>106</v>
      </c>
      <c r="G70" s="238" t="str">
        <f t="shared" ref="G70:G93" si="9">+G42</f>
        <v>Furuseth</v>
      </c>
      <c r="H70" s="238" t="str">
        <f>+IF(I70=0,"",'Ark1'!Q1607)</f>
        <v/>
      </c>
      <c r="I70" s="238">
        <f>+'Ark1'!R1607</f>
        <v>0</v>
      </c>
      <c r="J70" s="239" t="str">
        <f>+IF(I70=0,"",'Ark1'!AG1607)</f>
        <v/>
      </c>
      <c r="K70" s="239"/>
      <c r="L70" s="239" t="str">
        <f>+IF(I70=0,"",'Ark1'!AH1607)</f>
        <v/>
      </c>
      <c r="M70" s="97"/>
      <c r="N70" s="439">
        <f>+IF(J70=0,"",'Ark1'!AI1607)</f>
        <v>0</v>
      </c>
      <c r="O70" s="97"/>
      <c r="P70" s="270" t="str">
        <f>+IF(N70=0,"",'Ark1'!AJ1607)</f>
        <v/>
      </c>
      <c r="Q70" s="235"/>
      <c r="R70" s="31" t="str">
        <f>+IF(I70=0,"",'Ark1'!U1607)</f>
        <v/>
      </c>
      <c r="S70" s="219"/>
      <c r="T70" s="270" t="str">
        <f>+IF(N70=0,"",'Ark1'!AK1607)</f>
        <v/>
      </c>
      <c r="U70" s="97"/>
      <c r="V70" s="240" t="str">
        <f>+IF(I70=0,"",'Ark1'!T1607)</f>
        <v/>
      </c>
      <c r="W70" s="236"/>
      <c r="X70" s="241" t="str">
        <f>+IF(I70=0,"",'Ark1'!W1607)</f>
        <v/>
      </c>
      <c r="Y70" s="241" t="str">
        <f>+IF(I70=0,"",'Ark1'!X1607)</f>
        <v/>
      </c>
      <c r="Z70" s="241" t="str">
        <f>+IF(I70=0,"",'Ark1'!Y1607)</f>
        <v/>
      </c>
      <c r="AA70" s="241" t="str">
        <f>+IF(I70=0,"",'Ark1'!Z1607)</f>
        <v/>
      </c>
      <c r="AB70" s="239" t="str">
        <f>+IF(I70=0,"",'Ark1'!AA1607)</f>
        <v/>
      </c>
      <c r="AC70" s="240" t="str">
        <f>+IF(I70=0,"",'Ark1'!AC1607)</f>
        <v/>
      </c>
      <c r="AD70" s="241" t="str">
        <f>+IF(I70=0,"",'Ark1'!AE1607)</f>
        <v/>
      </c>
      <c r="AE70" s="240" t="str">
        <f t="shared" si="7"/>
        <v/>
      </c>
      <c r="AF70" s="239" t="str">
        <f t="shared" si="8"/>
        <v/>
      </c>
      <c r="AG70" s="218"/>
      <c r="AH70" s="221"/>
      <c r="AJ70" s="28"/>
      <c r="AK70" s="26"/>
      <c r="AL70" s="222"/>
      <c r="AM70" s="27"/>
      <c r="AN70" s="26"/>
      <c r="AO70" s="26"/>
      <c r="AP70" s="33"/>
      <c r="AQ70" s="33"/>
      <c r="AR70" s="33"/>
    </row>
    <row r="71" spans="1:61">
      <c r="A71" s="218"/>
      <c r="B71" s="299">
        <f>+'Ark1'!C1608</f>
        <v>2024</v>
      </c>
      <c r="C71" s="238">
        <f>+'Ark1'!L1608</f>
        <v>3</v>
      </c>
      <c r="D71" s="238" t="s">
        <v>30</v>
      </c>
      <c r="E71" s="238">
        <f>+'Ark1'!H1608</f>
        <v>1</v>
      </c>
      <c r="F71" s="238">
        <f>+'Ark1'!J1608</f>
        <v>110</v>
      </c>
      <c r="G71" s="238" t="str">
        <f t="shared" si="9"/>
        <v>Gol</v>
      </c>
      <c r="H71" s="238">
        <f>+IF(I71=0,"",'Ark1'!Q1608)</f>
        <v>1</v>
      </c>
      <c r="I71" s="238">
        <f>+'Ark1'!R1608</f>
        <v>1</v>
      </c>
      <c r="J71" s="239">
        <f>+IF(I71=0,"",'Ark1'!AG1608)</f>
        <v>0.16366612111292964</v>
      </c>
      <c r="K71" s="239"/>
      <c r="L71" s="239">
        <f>+IF(I71=0,"",'Ark1'!AH1608)</f>
        <v>6.4019480774517884E-2</v>
      </c>
      <c r="M71" s="97"/>
      <c r="N71" s="439">
        <f>+IF(J71=0,"",'Ark1'!AI1608)</f>
        <v>1</v>
      </c>
      <c r="O71" s="97"/>
      <c r="P71" s="270">
        <f>+IF(N71=0,"",'Ark1'!AJ1608)</f>
        <v>103.5</v>
      </c>
      <c r="Q71" s="235"/>
      <c r="R71" s="31">
        <f>+IF(I71=0,"",'Ark1'!U1608)</f>
        <v>16.3</v>
      </c>
      <c r="S71" s="219"/>
      <c r="T71" s="270">
        <f>+IF(N71=0,"",'Ark1'!AK1608)</f>
        <v>14.701666102388764</v>
      </c>
      <c r="U71" s="97"/>
      <c r="V71" s="240">
        <f>+IF(I71=0,"",'Ark1'!T1608)</f>
        <v>3</v>
      </c>
      <c r="W71" s="236"/>
      <c r="X71" s="241">
        <f>+IF(I71=0,"",'Ark1'!W1608)</f>
        <v>0</v>
      </c>
      <c r="Y71" s="241">
        <f>+IF(I71=0,"",'Ark1'!X1608)</f>
        <v>100</v>
      </c>
      <c r="Z71" s="241">
        <f>+IF(I71=0,"",'Ark1'!Y1608)</f>
        <v>0</v>
      </c>
      <c r="AA71" s="241">
        <f>+IF(I71=0,"",'Ark1'!Z1608)</f>
        <v>0</v>
      </c>
      <c r="AB71" s="239">
        <f>+IF(I71=0,"",'Ark1'!AA1608)</f>
        <v>0</v>
      </c>
      <c r="AC71" s="240">
        <f>+IF(I71=0,"",'Ark1'!AC1608)</f>
        <v>0</v>
      </c>
      <c r="AD71" s="241">
        <f>+IF(I71=0,"",'Ark1'!AE1608)</f>
        <v>0</v>
      </c>
      <c r="AE71" s="240">
        <f t="shared" si="7"/>
        <v>5.4333333333333336</v>
      </c>
      <c r="AF71" s="239">
        <f t="shared" si="8"/>
        <v>1</v>
      </c>
      <c r="AG71" s="218"/>
      <c r="AH71" s="221"/>
      <c r="AJ71" s="28"/>
      <c r="AK71" s="26"/>
      <c r="AL71" s="222"/>
      <c r="AM71" s="27"/>
      <c r="AN71" s="26"/>
      <c r="AO71" s="26"/>
      <c r="AP71" s="33"/>
      <c r="AQ71" s="33"/>
      <c r="AR71" s="33"/>
    </row>
    <row r="72" spans="1:61">
      <c r="A72" s="218"/>
      <c r="B72" s="299">
        <f>+'Ark1'!C1609</f>
        <v>2024</v>
      </c>
      <c r="C72" s="238">
        <f>+'Ark1'!L1609</f>
        <v>3</v>
      </c>
      <c r="D72" s="238" t="s">
        <v>30</v>
      </c>
      <c r="E72" s="238">
        <f>+'Ark1'!H1609</f>
        <v>1</v>
      </c>
      <c r="F72" s="238">
        <f>+'Ark1'!J1609</f>
        <v>111</v>
      </c>
      <c r="G72" s="238" t="str">
        <f t="shared" si="9"/>
        <v>Forus</v>
      </c>
      <c r="H72" s="238" t="str">
        <f>+IF(I72=0,"",'Ark1'!Q1609)</f>
        <v/>
      </c>
      <c r="I72" s="238">
        <f>+'Ark1'!R1609</f>
        <v>0</v>
      </c>
      <c r="J72" s="239" t="str">
        <f>+IF(I72=0,"",'Ark1'!AG1609)</f>
        <v/>
      </c>
      <c r="K72" s="239"/>
      <c r="L72" s="239" t="str">
        <f>+IF(I72=0,"",'Ark1'!AH1609)</f>
        <v/>
      </c>
      <c r="M72" s="97"/>
      <c r="N72" s="439">
        <f>+IF(J72=0,"",'Ark1'!AI1609)</f>
        <v>0</v>
      </c>
      <c r="O72" s="97"/>
      <c r="P72" s="270" t="str">
        <f>+IF(N72=0,"",'Ark1'!AJ1609)</f>
        <v/>
      </c>
      <c r="Q72" s="235"/>
      <c r="R72" s="31" t="str">
        <f>+IF(I72=0,"",'Ark1'!U1609)</f>
        <v/>
      </c>
      <c r="S72" s="219"/>
      <c r="T72" s="270" t="str">
        <f>+IF(N72=0,"",'Ark1'!AK1609)</f>
        <v/>
      </c>
      <c r="U72" s="97"/>
      <c r="V72" s="240" t="str">
        <f>+IF(I72=0,"",'Ark1'!T1609)</f>
        <v/>
      </c>
      <c r="W72" s="236"/>
      <c r="X72" s="241" t="str">
        <f>+IF(I72=0,"",'Ark1'!W1609)</f>
        <v/>
      </c>
      <c r="Y72" s="241" t="str">
        <f>+IF(I72=0,"",'Ark1'!X1609)</f>
        <v/>
      </c>
      <c r="Z72" s="241" t="str">
        <f>+IF(I72=0,"",'Ark1'!Y1609)</f>
        <v/>
      </c>
      <c r="AA72" s="241" t="str">
        <f>+IF(I72=0,"",'Ark1'!Z1609)</f>
        <v/>
      </c>
      <c r="AB72" s="239" t="str">
        <f>+IF(I72=0,"",'Ark1'!AA1609)</f>
        <v/>
      </c>
      <c r="AC72" s="240" t="str">
        <f>+IF(I72=0,"",'Ark1'!AC1609)</f>
        <v/>
      </c>
      <c r="AD72" s="241" t="str">
        <f>+IF(I72=0,"",'Ark1'!AE1609)</f>
        <v/>
      </c>
      <c r="AE72" s="240" t="str">
        <f t="shared" si="7"/>
        <v/>
      </c>
      <c r="AF72" s="239" t="str">
        <f t="shared" si="8"/>
        <v/>
      </c>
      <c r="AG72" s="218"/>
      <c r="AH72" s="221"/>
      <c r="AJ72" s="28"/>
      <c r="AK72" s="26"/>
      <c r="AL72" s="222"/>
      <c r="AM72" s="27"/>
      <c r="AN72" s="26"/>
      <c r="AO72" s="26"/>
      <c r="AP72" s="33"/>
      <c r="AQ72" s="33"/>
      <c r="AR72" s="33"/>
    </row>
    <row r="73" spans="1:61">
      <c r="A73" s="218"/>
      <c r="B73" s="299">
        <f>+'Ark1'!C1610</f>
        <v>2024</v>
      </c>
      <c r="C73" s="238">
        <f>+'Ark1'!L1610</f>
        <v>3</v>
      </c>
      <c r="D73" s="238" t="s">
        <v>30</v>
      </c>
      <c r="E73" s="238">
        <f>+'Ark1'!H1610</f>
        <v>1</v>
      </c>
      <c r="F73" s="238">
        <f>+'Ark1'!J1610</f>
        <v>116</v>
      </c>
      <c r="G73" s="238" t="str">
        <f t="shared" si="9"/>
        <v>Sandeid</v>
      </c>
      <c r="H73" s="238">
        <f>+IF(I73=0,"",'Ark1'!Q1610)</f>
        <v>2</v>
      </c>
      <c r="I73" s="238">
        <f>+'Ark1'!R1610</f>
        <v>2</v>
      </c>
      <c r="J73" s="239">
        <f>+IF(I73=0,"",'Ark1'!AG1610)</f>
        <v>0.54495912806539515</v>
      </c>
      <c r="K73" s="239"/>
      <c r="L73" s="239">
        <f>+IF(I73=0,"",'Ark1'!AH1610)</f>
        <v>0.22617601891653977</v>
      </c>
      <c r="M73" s="97"/>
      <c r="N73" s="439">
        <f>+IF(J73=0,"",'Ark1'!AI1610)</f>
        <v>2</v>
      </c>
      <c r="O73" s="97"/>
      <c r="P73" s="270">
        <f>+IF(N73=0,"",'Ark1'!AJ1610)</f>
        <v>103.1</v>
      </c>
      <c r="Q73" s="235"/>
      <c r="R73" s="31">
        <f>+IF(I73=0,"",'Ark1'!U1610)</f>
        <v>17.600000000000001</v>
      </c>
      <c r="S73" s="219"/>
      <c r="T73" s="270">
        <f>+IF(N73=0,"",'Ark1'!AK1610)</f>
        <v>15.433186992712365</v>
      </c>
      <c r="U73" s="97"/>
      <c r="V73" s="240">
        <f>+IF(I73=0,"",'Ark1'!T1610)</f>
        <v>3</v>
      </c>
      <c r="W73" s="236"/>
      <c r="X73" s="241">
        <f>+IF(I73=0,"",'Ark1'!W1610)</f>
        <v>0</v>
      </c>
      <c r="Y73" s="241">
        <f>+IF(I73=0,"",'Ark1'!X1610)</f>
        <v>50</v>
      </c>
      <c r="Z73" s="241">
        <f>+IF(I73=0,"",'Ark1'!Y1610)</f>
        <v>50</v>
      </c>
      <c r="AA73" s="241">
        <f>+IF(I73=0,"",'Ark1'!Z1610)</f>
        <v>0</v>
      </c>
      <c r="AB73" s="239">
        <f>+IF(I73=0,"",'Ark1'!AA1610)</f>
        <v>5.6999999999999948</v>
      </c>
      <c r="AC73" s="240">
        <f>+IF(I73=0,"",'Ark1'!AC1610)</f>
        <v>1</v>
      </c>
      <c r="AD73" s="241">
        <f>+IF(I73=0,"",'Ark1'!AE1610)</f>
        <v>100</v>
      </c>
      <c r="AE73" s="240">
        <f t="shared" si="7"/>
        <v>5.8666666666666671</v>
      </c>
      <c r="AF73" s="239">
        <f t="shared" si="8"/>
        <v>1</v>
      </c>
      <c r="AG73" s="218"/>
      <c r="AH73" s="221"/>
      <c r="AJ73" s="28"/>
      <c r="AK73" s="26"/>
      <c r="AL73" s="222"/>
      <c r="AM73" s="27"/>
      <c r="AN73" s="26"/>
      <c r="AO73" s="26"/>
      <c r="AP73" s="33"/>
      <c r="AQ73" s="33"/>
      <c r="AR73" s="33"/>
    </row>
    <row r="74" spans="1:61">
      <c r="A74" s="218"/>
      <c r="B74" s="299">
        <f>+'Ark1'!C1611</f>
        <v>2024</v>
      </c>
      <c r="C74" s="238">
        <f>+'Ark1'!L1611</f>
        <v>3</v>
      </c>
      <c r="D74" s="238" t="s">
        <v>30</v>
      </c>
      <c r="E74" s="238">
        <f>+'Ark1'!H1611</f>
        <v>2</v>
      </c>
      <c r="F74" s="238">
        <f>+'Ark1'!J1611</f>
        <v>117</v>
      </c>
      <c r="G74" s="238" t="str">
        <f t="shared" si="9"/>
        <v>Jæren</v>
      </c>
      <c r="H74" s="238">
        <f>+IF(I74=0,"",'Ark1'!Q1611)</f>
        <v>1</v>
      </c>
      <c r="I74" s="238">
        <f>+'Ark1'!R1611</f>
        <v>1</v>
      </c>
      <c r="J74" s="239">
        <f>+IF(I74=0,"",'Ark1'!AG1611)</f>
        <v>0.2873563218390805</v>
      </c>
      <c r="K74" s="239"/>
      <c r="L74" s="239">
        <f>+IF(I74=0,"",'Ark1'!AH1611)</f>
        <v>0.14161994948670922</v>
      </c>
      <c r="M74" s="97"/>
      <c r="N74" s="439">
        <f>+IF(J74=0,"",'Ark1'!AI1611)</f>
        <v>1</v>
      </c>
      <c r="O74" s="97"/>
      <c r="P74" s="270">
        <f>+IF(N74=0,"",'Ark1'!AJ1611)</f>
        <v>107.1</v>
      </c>
      <c r="Q74" s="235"/>
      <c r="R74" s="31">
        <f>+IF(I74=0,"",'Ark1'!U1611)</f>
        <v>21.7</v>
      </c>
      <c r="S74" s="219"/>
      <c r="T74" s="270">
        <f>+IF(N74=0,"",'Ark1'!AK1611)</f>
        <v>17.664092136633947</v>
      </c>
      <c r="U74" s="97"/>
      <c r="V74" s="240">
        <f>+IF(I74=0,"",'Ark1'!T1611)</f>
        <v>4</v>
      </c>
      <c r="W74" s="236"/>
      <c r="X74" s="241">
        <f>+IF(I74=0,"",'Ark1'!W1611)</f>
        <v>0</v>
      </c>
      <c r="Y74" s="241">
        <f>+IF(I74=0,"",'Ark1'!X1611)</f>
        <v>100</v>
      </c>
      <c r="Z74" s="241">
        <f>+IF(I74=0,"",'Ark1'!Y1611)</f>
        <v>0</v>
      </c>
      <c r="AA74" s="241">
        <f>+IF(I74=0,"",'Ark1'!Z1611)</f>
        <v>0</v>
      </c>
      <c r="AB74" s="239">
        <f>+IF(I74=0,"",'Ark1'!AA1611)</f>
        <v>0</v>
      </c>
      <c r="AC74" s="240">
        <f>+IF(I74=0,"",'Ark1'!AC1611)</f>
        <v>0</v>
      </c>
      <c r="AD74" s="241">
        <f>+IF(I74=0,"",'Ark1'!AE1611)</f>
        <v>0</v>
      </c>
      <c r="AE74" s="240">
        <f t="shared" si="7"/>
        <v>7.2333333333333334</v>
      </c>
      <c r="AF74" s="239">
        <f t="shared" si="8"/>
        <v>1</v>
      </c>
      <c r="AG74" s="218"/>
      <c r="AH74" s="221"/>
      <c r="AJ74" s="28"/>
      <c r="AK74" s="26"/>
      <c r="AL74" s="222"/>
      <c r="AM74" s="27"/>
      <c r="AN74" s="26"/>
      <c r="AO74" s="26"/>
      <c r="AP74" s="33"/>
      <c r="AQ74" s="33"/>
      <c r="AR74" s="33"/>
    </row>
    <row r="75" spans="1:61">
      <c r="A75" s="218"/>
      <c r="B75" s="299">
        <f>+'Ark1'!C1612</f>
        <v>2024</v>
      </c>
      <c r="C75" s="238">
        <f>+'Ark1'!L1612</f>
        <v>3</v>
      </c>
      <c r="D75" s="238" t="s">
        <v>30</v>
      </c>
      <c r="E75" s="238">
        <f>+'Ark1'!H1612</f>
        <v>1</v>
      </c>
      <c r="F75" s="238">
        <f>+'Ark1'!J1612</f>
        <v>134</v>
      </c>
      <c r="G75" s="238" t="str">
        <f t="shared" si="9"/>
        <v>Førde</v>
      </c>
      <c r="H75" s="238">
        <f>+IF(I75=0,"",'Ark1'!Q1612)</f>
        <v>1</v>
      </c>
      <c r="I75" s="238">
        <f>+'Ark1'!R1612</f>
        <v>1</v>
      </c>
      <c r="J75" s="239">
        <f>+IF(I75=0,"",'Ark1'!AG1612)</f>
        <v>0.18416206261510129</v>
      </c>
      <c r="K75" s="239"/>
      <c r="L75" s="239">
        <f>+IF(I75=0,"",'Ark1'!AH1612)</f>
        <v>0.15324373133291661</v>
      </c>
      <c r="M75" s="97"/>
      <c r="N75" s="439">
        <f>+IF(J75=0,"",'Ark1'!AI1612)</f>
        <v>1</v>
      </c>
      <c r="O75" s="97"/>
      <c r="P75" s="270">
        <f>+IF(N75=0,"",'Ark1'!AJ1612)</f>
        <v>121.1</v>
      </c>
      <c r="Q75" s="235"/>
      <c r="R75" s="31">
        <f>+IF(I75=0,"",'Ark1'!U1612)</f>
        <v>35.300000000000011</v>
      </c>
      <c r="S75" s="219"/>
      <c r="T75" s="270">
        <f>+IF(N75=0,"",'Ark1'!AK1612)</f>
        <v>19.876608145065433</v>
      </c>
      <c r="U75" s="97"/>
      <c r="V75" s="240">
        <f>+IF(I75=0,"",'Ark1'!T1612)</f>
        <v>5</v>
      </c>
      <c r="W75" s="236"/>
      <c r="X75" s="241">
        <f>+IF(I75=0,"",'Ark1'!W1612)</f>
        <v>0</v>
      </c>
      <c r="Y75" s="241">
        <f>+IF(I75=0,"",'Ark1'!X1612)</f>
        <v>100</v>
      </c>
      <c r="Z75" s="241">
        <f>+IF(I75=0,"",'Ark1'!Y1612)</f>
        <v>100</v>
      </c>
      <c r="AA75" s="241">
        <f>+IF(I75=0,"",'Ark1'!Z1612)</f>
        <v>100</v>
      </c>
      <c r="AB75" s="239">
        <f>+IF(I75=0,"",'Ark1'!AA1612)</f>
        <v>0</v>
      </c>
      <c r="AC75" s="240">
        <f>+IF(I75=0,"",'Ark1'!AC1612)</f>
        <v>0</v>
      </c>
      <c r="AD75" s="241">
        <f>+IF(I75=0,"",'Ark1'!AE1612)</f>
        <v>0</v>
      </c>
      <c r="AE75" s="240">
        <f t="shared" si="7"/>
        <v>11.766666666666671</v>
      </c>
      <c r="AF75" s="239">
        <f t="shared" si="8"/>
        <v>1</v>
      </c>
      <c r="AG75" s="218"/>
      <c r="AH75" s="221"/>
      <c r="AJ75" s="28"/>
      <c r="AK75" s="26"/>
      <c r="AL75" s="222"/>
      <c r="AM75" s="27"/>
      <c r="AN75" s="26"/>
      <c r="AO75" s="26"/>
      <c r="AP75" s="33"/>
      <c r="AQ75" s="33"/>
      <c r="AR75" s="33"/>
    </row>
    <row r="76" spans="1:61">
      <c r="A76" s="218"/>
      <c r="B76" s="299">
        <f>+'Ark1'!C1613</f>
        <v>2024</v>
      </c>
      <c r="C76" s="238">
        <f>+'Ark1'!L1613</f>
        <v>3</v>
      </c>
      <c r="D76" s="238" t="s">
        <v>30</v>
      </c>
      <c r="E76" s="238">
        <f>+'Ark1'!H1613</f>
        <v>2</v>
      </c>
      <c r="F76" s="238">
        <f>+'Ark1'!J1613</f>
        <v>141</v>
      </c>
      <c r="G76" s="238" t="str">
        <f t="shared" si="9"/>
        <v>Ølen</v>
      </c>
      <c r="H76" s="238">
        <f>+IF(I76=0,"",'Ark1'!Q1613)</f>
        <v>1</v>
      </c>
      <c r="I76" s="238">
        <f>+'Ark1'!R1613</f>
        <v>1</v>
      </c>
      <c r="J76" s="239">
        <f>+IF(I76=0,"",'Ark1'!AG1613)</f>
        <v>0.19230769230769224</v>
      </c>
      <c r="K76" s="239"/>
      <c r="L76" s="239">
        <f>+IF(I76=0,"",'Ark1'!AH1613)</f>
        <v>6.9068456574946244E-2</v>
      </c>
      <c r="M76" s="97"/>
      <c r="N76" s="439">
        <f>+IF(J76=0,"",'Ark1'!AI1613)</f>
        <v>1</v>
      </c>
      <c r="O76" s="97"/>
      <c r="P76" s="270">
        <f>+IF(N76=0,"",'Ark1'!AJ1613)</f>
        <v>99.9</v>
      </c>
      <c r="Q76" s="235"/>
      <c r="R76" s="31">
        <f>+IF(I76=0,"",'Ark1'!U1613)</f>
        <v>14.9</v>
      </c>
      <c r="S76" s="219"/>
      <c r="T76" s="270">
        <f>+IF(N76=0,"",'Ark1'!AK1613)</f>
        <v>14.944789549223811</v>
      </c>
      <c r="U76" s="97"/>
      <c r="V76" s="240">
        <f>+IF(I76=0,"",'Ark1'!T1613)</f>
        <v>2</v>
      </c>
      <c r="W76" s="236"/>
      <c r="X76" s="241">
        <f>+IF(I76=0,"",'Ark1'!W1613)</f>
        <v>0</v>
      </c>
      <c r="Y76" s="241">
        <f>+IF(I76=0,"",'Ark1'!X1613)</f>
        <v>0</v>
      </c>
      <c r="Z76" s="241">
        <f>+IF(I76=0,"",'Ark1'!Y1613)</f>
        <v>0</v>
      </c>
      <c r="AA76" s="241">
        <f>+IF(I76=0,"",'Ark1'!Z1613)</f>
        <v>0</v>
      </c>
      <c r="AB76" s="239">
        <f>+IF(I76=0,"",'Ark1'!AA1613)</f>
        <v>0</v>
      </c>
      <c r="AC76" s="240">
        <f>+IF(I76=0,"",'Ark1'!AC1613)</f>
        <v>0</v>
      </c>
      <c r="AD76" s="241">
        <f>+IF(I76=0,"",'Ark1'!AE1613)</f>
        <v>0</v>
      </c>
      <c r="AE76" s="240">
        <f t="shared" si="7"/>
        <v>4.9666666666666668</v>
      </c>
      <c r="AF76" s="239">
        <f t="shared" si="8"/>
        <v>1</v>
      </c>
      <c r="AG76" s="218"/>
      <c r="AH76" s="221"/>
      <c r="AJ76" s="28"/>
      <c r="AK76" s="26"/>
      <c r="AL76" s="222"/>
      <c r="AM76" s="27"/>
      <c r="AN76" s="26"/>
      <c r="AO76" s="26"/>
      <c r="AP76" s="33"/>
      <c r="AQ76" s="33"/>
      <c r="AR76" s="33"/>
    </row>
    <row r="77" spans="1:61">
      <c r="A77" s="218"/>
      <c r="B77" s="299">
        <f>+'Ark1'!C1614</f>
        <v>2024</v>
      </c>
      <c r="C77" s="238">
        <f>+'Ark1'!L1614</f>
        <v>3</v>
      </c>
      <c r="D77" s="238" t="s">
        <v>30</v>
      </c>
      <c r="E77" s="238">
        <f>+'Ark1'!H1614</f>
        <v>2</v>
      </c>
      <c r="F77" s="238">
        <f>+'Ark1'!J1614</f>
        <v>143</v>
      </c>
      <c r="G77" s="238" t="str">
        <f t="shared" si="9"/>
        <v>Nordfjord</v>
      </c>
      <c r="H77" s="238" t="str">
        <f>+IF(I77=0,"",'Ark1'!Q1614)</f>
        <v/>
      </c>
      <c r="I77" s="238">
        <f>+'Ark1'!R1614</f>
        <v>0</v>
      </c>
      <c r="J77" s="239" t="str">
        <f>+IF(I77=0,"",'Ark1'!AG1614)</f>
        <v/>
      </c>
      <c r="K77" s="239"/>
      <c r="L77" s="239" t="str">
        <f>+IF(I77=0,"",'Ark1'!AH1614)</f>
        <v/>
      </c>
      <c r="M77" s="97"/>
      <c r="N77" s="439">
        <f>+IF(J77=0,"",'Ark1'!AI1614)</f>
        <v>0</v>
      </c>
      <c r="O77" s="97"/>
      <c r="P77" s="270" t="str">
        <f>+IF(N77=0,"",'Ark1'!AJ1614)</f>
        <v/>
      </c>
      <c r="Q77" s="235"/>
      <c r="R77" s="31" t="str">
        <f>+IF(I77=0,"",'Ark1'!U1614)</f>
        <v/>
      </c>
      <c r="S77" s="219"/>
      <c r="T77" s="270" t="str">
        <f>+IF(N77=0,"",'Ark1'!AK1614)</f>
        <v/>
      </c>
      <c r="U77" s="97"/>
      <c r="V77" s="240" t="str">
        <f>+IF(I77=0,"",'Ark1'!T1614)</f>
        <v/>
      </c>
      <c r="W77" s="236"/>
      <c r="X77" s="241" t="str">
        <f>+IF(I77=0,"",'Ark1'!W1614)</f>
        <v/>
      </c>
      <c r="Y77" s="241" t="str">
        <f>+IF(I77=0,"",'Ark1'!X1614)</f>
        <v/>
      </c>
      <c r="Z77" s="241" t="str">
        <f>+IF(I77=0,"",'Ark1'!Y1614)</f>
        <v/>
      </c>
      <c r="AA77" s="241" t="str">
        <f>+IF(I77=0,"",'Ark1'!Z1614)</f>
        <v/>
      </c>
      <c r="AB77" s="239" t="str">
        <f>+IF(I77=0,"",'Ark1'!AA1614)</f>
        <v/>
      </c>
      <c r="AC77" s="240" t="str">
        <f>+IF(I77=0,"",'Ark1'!AC1614)</f>
        <v/>
      </c>
      <c r="AD77" s="241" t="str">
        <f>+IF(I77=0,"",'Ark1'!AE1614)</f>
        <v/>
      </c>
      <c r="AE77" s="240" t="str">
        <f t="shared" si="7"/>
        <v/>
      </c>
      <c r="AF77" s="239" t="str">
        <f t="shared" si="8"/>
        <v/>
      </c>
      <c r="AG77" s="218"/>
      <c r="AH77" s="221"/>
      <c r="AJ77" s="28"/>
      <c r="AK77" s="26"/>
      <c r="AL77" s="222"/>
      <c r="AM77" s="27"/>
      <c r="AN77" s="26"/>
      <c r="AO77" s="26"/>
      <c r="AP77" s="33"/>
      <c r="AQ77" s="33"/>
      <c r="AR77" s="33"/>
    </row>
    <row r="78" spans="1:61">
      <c r="A78" s="218"/>
      <c r="B78" s="299">
        <f>+'Ark1'!C1615</f>
        <v>2024</v>
      </c>
      <c r="C78" s="238">
        <f>+'Ark1'!L1615</f>
        <v>3</v>
      </c>
      <c r="D78" s="238" t="s">
        <v>30</v>
      </c>
      <c r="E78" s="238">
        <f>+'Ark1'!H1615</f>
        <v>2</v>
      </c>
      <c r="F78" s="238">
        <f>+'Ark1'!J1615</f>
        <v>147</v>
      </c>
      <c r="G78" s="238" t="str">
        <f t="shared" si="9"/>
        <v>Midt-Norge</v>
      </c>
      <c r="H78" s="238" t="str">
        <f>+IF(I78=0,"",'Ark1'!Q1615)</f>
        <v/>
      </c>
      <c r="I78" s="238">
        <f>+'Ark1'!R1615</f>
        <v>0</v>
      </c>
      <c r="J78" s="239" t="str">
        <f>+IF(I78=0,"",'Ark1'!AG1615)</f>
        <v/>
      </c>
      <c r="K78" s="239"/>
      <c r="L78" s="239" t="str">
        <f>+IF(I78=0,"",'Ark1'!AH1615)</f>
        <v/>
      </c>
      <c r="M78" s="97"/>
      <c r="N78" s="439">
        <f>+IF(J78=0,"",'Ark1'!AI1615)</f>
        <v>0</v>
      </c>
      <c r="O78" s="97"/>
      <c r="P78" s="270" t="str">
        <f>+IF(N78=0,"",'Ark1'!AJ1615)</f>
        <v/>
      </c>
      <c r="Q78" s="235"/>
      <c r="R78" s="31" t="str">
        <f>+IF(I78=0,"",'Ark1'!U1615)</f>
        <v/>
      </c>
      <c r="S78" s="219"/>
      <c r="T78" s="270" t="str">
        <f>+IF(N78=0,"",'Ark1'!AK1615)</f>
        <v/>
      </c>
      <c r="U78" s="97"/>
      <c r="V78" s="240" t="str">
        <f>+IF(I78=0,"",'Ark1'!T1615)</f>
        <v/>
      </c>
      <c r="W78" s="236"/>
      <c r="X78" s="241" t="str">
        <f>+IF(I78=0,"",'Ark1'!W1615)</f>
        <v/>
      </c>
      <c r="Y78" s="241" t="str">
        <f>+IF(I78=0,"",'Ark1'!X1615)</f>
        <v/>
      </c>
      <c r="Z78" s="241" t="str">
        <f>+IF(I78=0,"",'Ark1'!Y1615)</f>
        <v/>
      </c>
      <c r="AA78" s="241" t="str">
        <f>+IF(I78=0,"",'Ark1'!Z1615)</f>
        <v/>
      </c>
      <c r="AB78" s="239" t="str">
        <f>+IF(I78=0,"",'Ark1'!AA1615)</f>
        <v/>
      </c>
      <c r="AC78" s="240" t="str">
        <f>+IF(I78=0,"",'Ark1'!AC1615)</f>
        <v/>
      </c>
      <c r="AD78" s="241" t="str">
        <f>+IF(I78=0,"",'Ark1'!AE1615)</f>
        <v/>
      </c>
      <c r="AE78" s="240" t="str">
        <f t="shared" si="7"/>
        <v/>
      </c>
      <c r="AF78" s="239" t="str">
        <f t="shared" si="8"/>
        <v/>
      </c>
      <c r="AG78" s="218"/>
      <c r="AH78" s="221"/>
      <c r="AJ78" s="28"/>
      <c r="AK78" s="26"/>
      <c r="AL78" s="222"/>
      <c r="AM78" s="27"/>
      <c r="AN78" s="26"/>
      <c r="AO78" s="26"/>
      <c r="AP78" s="33"/>
      <c r="AQ78" s="33"/>
      <c r="AR78" s="33"/>
    </row>
    <row r="79" spans="1:61">
      <c r="A79" s="218"/>
      <c r="B79" s="299">
        <f>+'Ark1'!C1616</f>
        <v>2024</v>
      </c>
      <c r="C79" s="238">
        <f>+'Ark1'!L1616</f>
        <v>3</v>
      </c>
      <c r="D79" s="238" t="s">
        <v>30</v>
      </c>
      <c r="E79" s="238">
        <f>+'Ark1'!H1616</f>
        <v>1</v>
      </c>
      <c r="F79" s="238">
        <f>+'Ark1'!J1616</f>
        <v>155</v>
      </c>
      <c r="G79" s="238" t="str">
        <f t="shared" si="9"/>
        <v>Målselv</v>
      </c>
      <c r="H79" s="238" t="str">
        <f>+IF(I79=0,"",'Ark1'!Q1616)</f>
        <v/>
      </c>
      <c r="I79" s="238">
        <f>+'Ark1'!R1616</f>
        <v>0</v>
      </c>
      <c r="J79" s="239" t="str">
        <f>+IF(I79=0,"",'Ark1'!AG1616)</f>
        <v/>
      </c>
      <c r="K79" s="239"/>
      <c r="L79" s="239" t="str">
        <f>+IF(I79=0,"",'Ark1'!AH1616)</f>
        <v/>
      </c>
      <c r="M79" s="97"/>
      <c r="N79" s="439">
        <f>+IF(J79=0,"",'Ark1'!AI1616)</f>
        <v>0</v>
      </c>
      <c r="O79" s="97"/>
      <c r="P79" s="270" t="str">
        <f>+IF(N79=0,"",'Ark1'!AJ1616)</f>
        <v/>
      </c>
      <c r="Q79" s="235"/>
      <c r="R79" s="31" t="str">
        <f>+IF(I79=0,"",'Ark1'!U1616)</f>
        <v/>
      </c>
      <c r="S79" s="219"/>
      <c r="T79" s="270" t="str">
        <f>+IF(N79=0,"",'Ark1'!AK1616)</f>
        <v/>
      </c>
      <c r="U79" s="97"/>
      <c r="V79" s="240" t="str">
        <f>+IF(I79=0,"",'Ark1'!T1616)</f>
        <v/>
      </c>
      <c r="W79" s="236"/>
      <c r="X79" s="241" t="str">
        <f>+IF(I79=0,"",'Ark1'!W1616)</f>
        <v/>
      </c>
      <c r="Y79" s="241" t="str">
        <f>+IF(I79=0,"",'Ark1'!X1616)</f>
        <v/>
      </c>
      <c r="Z79" s="241" t="str">
        <f>+IF(I79=0,"",'Ark1'!Y1616)</f>
        <v/>
      </c>
      <c r="AA79" s="241" t="str">
        <f>+IF(I79=0,"",'Ark1'!Z1616)</f>
        <v/>
      </c>
      <c r="AB79" s="239" t="str">
        <f>+IF(I79=0,"",'Ark1'!AA1616)</f>
        <v/>
      </c>
      <c r="AC79" s="240" t="str">
        <f>+IF(I79=0,"",'Ark1'!AC1616)</f>
        <v/>
      </c>
      <c r="AD79" s="241" t="str">
        <f>+IF(I79=0,"",'Ark1'!AE1616)</f>
        <v/>
      </c>
      <c r="AE79" s="240" t="str">
        <f t="shared" si="7"/>
        <v/>
      </c>
      <c r="AF79" s="239" t="str">
        <f t="shared" si="8"/>
        <v/>
      </c>
      <c r="AG79" s="218"/>
      <c r="AH79" s="221"/>
      <c r="AJ79" s="28"/>
      <c r="AK79" s="26"/>
      <c r="AL79" s="222"/>
      <c r="AM79" s="27"/>
      <c r="AN79" s="26"/>
      <c r="AO79" s="26"/>
      <c r="AP79" s="33"/>
      <c r="AQ79" s="33"/>
      <c r="AR79" s="33"/>
    </row>
    <row r="80" spans="1:61">
      <c r="A80" s="218"/>
      <c r="B80" s="299">
        <f>+'Ark1'!C1617</f>
        <v>2024</v>
      </c>
      <c r="C80" s="238">
        <f>+'Ark1'!L1617</f>
        <v>3</v>
      </c>
      <c r="D80" s="238" t="s">
        <v>30</v>
      </c>
      <c r="E80" s="238">
        <f>+'Ark1'!H1617</f>
        <v>2</v>
      </c>
      <c r="F80" s="238">
        <f>+'Ark1'!J1617</f>
        <v>160</v>
      </c>
      <c r="G80" s="238" t="str">
        <f t="shared" si="9"/>
        <v>Oslo</v>
      </c>
      <c r="H80" s="238" t="str">
        <f>+IF(I80=0,"",'Ark1'!Q1617)</f>
        <v/>
      </c>
      <c r="I80" s="238">
        <f>+'Ark1'!R1617</f>
        <v>0</v>
      </c>
      <c r="J80" s="239" t="str">
        <f>+IF(I80=0,"",'Ark1'!AG1617)</f>
        <v/>
      </c>
      <c r="K80" s="239"/>
      <c r="L80" s="239" t="str">
        <f>+IF(I80=0,"",'Ark1'!AH1617)</f>
        <v/>
      </c>
      <c r="M80" s="97"/>
      <c r="N80" s="439">
        <f>+IF(J80=0,"",'Ark1'!AI1617)</f>
        <v>0</v>
      </c>
      <c r="O80" s="97"/>
      <c r="P80" s="270" t="str">
        <f>+IF(N80=0,"",'Ark1'!AJ1617)</f>
        <v/>
      </c>
      <c r="Q80" s="235"/>
      <c r="R80" s="31" t="str">
        <f>+IF(I80=0,"",'Ark1'!U1617)</f>
        <v/>
      </c>
      <c r="S80" s="219"/>
      <c r="T80" s="270" t="str">
        <f>+IF(N80=0,"",'Ark1'!AK1617)</f>
        <v/>
      </c>
      <c r="U80" s="97"/>
      <c r="V80" s="240" t="str">
        <f>+IF(I80=0,"",'Ark1'!T1617)</f>
        <v/>
      </c>
      <c r="W80" s="236"/>
      <c r="X80" s="241" t="str">
        <f>+IF(I80=0,"",'Ark1'!W1617)</f>
        <v/>
      </c>
      <c r="Y80" s="241" t="str">
        <f>+IF(I80=0,"",'Ark1'!X1617)</f>
        <v/>
      </c>
      <c r="Z80" s="241" t="str">
        <f>+IF(I80=0,"",'Ark1'!Y1617)</f>
        <v/>
      </c>
      <c r="AA80" s="241" t="str">
        <f>+IF(I80=0,"",'Ark1'!Z1617)</f>
        <v/>
      </c>
      <c r="AB80" s="239" t="str">
        <f>+IF(I80=0,"",'Ark1'!AA1617)</f>
        <v/>
      </c>
      <c r="AC80" s="240" t="str">
        <f>+IF(I80=0,"",'Ark1'!AC1617)</f>
        <v/>
      </c>
      <c r="AD80" s="241" t="str">
        <f>+IF(I80=0,"",'Ark1'!AE1617)</f>
        <v/>
      </c>
      <c r="AE80" s="240" t="str">
        <f t="shared" si="7"/>
        <v/>
      </c>
      <c r="AF80" s="239" t="str">
        <f t="shared" si="8"/>
        <v/>
      </c>
      <c r="AG80" s="218"/>
      <c r="AH80" s="221"/>
      <c r="AJ80" s="28"/>
      <c r="AK80" s="26"/>
      <c r="AL80" s="222"/>
      <c r="AM80" s="27"/>
      <c r="AN80" s="26"/>
      <c r="AO80" s="26"/>
      <c r="AP80" s="33"/>
      <c r="AQ80" s="33"/>
      <c r="AR80" s="33"/>
    </row>
    <row r="81" spans="1:61">
      <c r="A81" s="218"/>
      <c r="B81" s="299">
        <f>+'Ark1'!C1618</f>
        <v>2024</v>
      </c>
      <c r="C81" s="238">
        <f>+'Ark1'!L1618</f>
        <v>3</v>
      </c>
      <c r="D81" s="238" t="s">
        <v>30</v>
      </c>
      <c r="E81" s="238">
        <f>+'Ark1'!H1618</f>
        <v>1</v>
      </c>
      <c r="F81" s="238">
        <f>+'Ark1'!J1618</f>
        <v>171</v>
      </c>
      <c r="G81" s="238" t="str">
        <f t="shared" si="9"/>
        <v>Prima</v>
      </c>
      <c r="H81" s="238" t="str">
        <f>+IF(I81=0,"",'Ark1'!Q1618)</f>
        <v/>
      </c>
      <c r="I81" s="238">
        <f>+'Ark1'!R1618</f>
        <v>0</v>
      </c>
      <c r="J81" s="239" t="str">
        <f>+IF(I81=0,"",'Ark1'!AG1618)</f>
        <v/>
      </c>
      <c r="K81" s="239"/>
      <c r="L81" s="239" t="str">
        <f>+IF(I81=0,"",'Ark1'!AH1618)</f>
        <v/>
      </c>
      <c r="M81" s="97"/>
      <c r="N81" s="439">
        <f>+IF(J81=0,"",'Ark1'!AI1618)</f>
        <v>0</v>
      </c>
      <c r="O81" s="97"/>
      <c r="P81" s="270" t="str">
        <f>+IF(N81=0,"",'Ark1'!AJ1618)</f>
        <v/>
      </c>
      <c r="Q81" s="235"/>
      <c r="R81" s="31" t="str">
        <f>+IF(I81=0,"",'Ark1'!U1618)</f>
        <v/>
      </c>
      <c r="S81" s="219"/>
      <c r="T81" s="270" t="str">
        <f>+IF(N81=0,"",'Ark1'!AK1618)</f>
        <v/>
      </c>
      <c r="U81" s="97"/>
      <c r="V81" s="240" t="str">
        <f>+IF(I81=0,"",'Ark1'!T1618)</f>
        <v/>
      </c>
      <c r="W81" s="236"/>
      <c r="X81" s="241" t="str">
        <f>+IF(I81=0,"",'Ark1'!W1618)</f>
        <v/>
      </c>
      <c r="Y81" s="241" t="str">
        <f>+IF(I81=0,"",'Ark1'!X1618)</f>
        <v/>
      </c>
      <c r="Z81" s="241" t="str">
        <f>+IF(I81=0,"",'Ark1'!Y1618)</f>
        <v/>
      </c>
      <c r="AA81" s="241" t="str">
        <f>+IF(I81=0,"",'Ark1'!Z1618)</f>
        <v/>
      </c>
      <c r="AB81" s="239" t="str">
        <f>+IF(I81=0,"",'Ark1'!AA1618)</f>
        <v/>
      </c>
      <c r="AC81" s="240" t="str">
        <f>+IF(I81=0,"",'Ark1'!AC1618)</f>
        <v/>
      </c>
      <c r="AD81" s="241" t="str">
        <f>+IF(I81=0,"",'Ark1'!AE1618)</f>
        <v/>
      </c>
      <c r="AE81" s="240" t="str">
        <f t="shared" si="7"/>
        <v/>
      </c>
      <c r="AF81" s="239" t="str">
        <f t="shared" si="8"/>
        <v/>
      </c>
      <c r="AG81" s="218"/>
      <c r="AH81" s="221"/>
      <c r="AJ81" s="28"/>
      <c r="AK81" s="26"/>
      <c r="AL81" s="222"/>
      <c r="AM81" s="27"/>
      <c r="AN81" s="26"/>
      <c r="AO81" s="26"/>
      <c r="AP81" s="33"/>
      <c r="AQ81" s="33"/>
      <c r="AR81" s="33"/>
    </row>
    <row r="82" spans="1:61">
      <c r="A82" s="218"/>
      <c r="B82" s="299">
        <f>+'Ark1'!C1619</f>
        <v>2024</v>
      </c>
      <c r="C82" s="238">
        <f>+'Ark1'!L1619</f>
        <v>3</v>
      </c>
      <c r="D82" s="238" t="s">
        <v>30</v>
      </c>
      <c r="E82" s="238">
        <f>+'Ark1'!H1619</f>
        <v>2</v>
      </c>
      <c r="F82" s="238">
        <f>+'Ark1'!J1619</f>
        <v>175</v>
      </c>
      <c r="G82" s="238" t="str">
        <f t="shared" si="9"/>
        <v>Ole Ringdal</v>
      </c>
      <c r="H82" s="238" t="str">
        <f>+IF(I82=0,"",'Ark1'!Q1619)</f>
        <v/>
      </c>
      <c r="I82" s="238">
        <f>+'Ark1'!R1619</f>
        <v>0</v>
      </c>
      <c r="J82" s="239" t="str">
        <f>+IF(I82=0,"",'Ark1'!AG1619)</f>
        <v/>
      </c>
      <c r="K82" s="239"/>
      <c r="L82" s="239" t="str">
        <f>+IF(I82=0,"",'Ark1'!AH1619)</f>
        <v/>
      </c>
      <c r="M82" s="97"/>
      <c r="N82" s="439">
        <f>+IF(J82=0,"",'Ark1'!AI1619)</f>
        <v>0</v>
      </c>
      <c r="O82" s="97"/>
      <c r="P82" s="270" t="str">
        <f>+IF(N82=0,"",'Ark1'!AJ1619)</f>
        <v/>
      </c>
      <c r="Q82" s="235"/>
      <c r="R82" s="31" t="str">
        <f>+IF(I82=0,"",'Ark1'!U1619)</f>
        <v/>
      </c>
      <c r="S82" s="219"/>
      <c r="T82" s="270" t="str">
        <f>+IF(N82=0,"",'Ark1'!AK1619)</f>
        <v/>
      </c>
      <c r="U82" s="97"/>
      <c r="V82" s="240" t="str">
        <f>+IF(I82=0,"",'Ark1'!T1619)</f>
        <v/>
      </c>
      <c r="W82" s="236"/>
      <c r="X82" s="241" t="str">
        <f>+IF(I82=0,"",'Ark1'!W1619)</f>
        <v/>
      </c>
      <c r="Y82" s="241" t="str">
        <f>+IF(I82=0,"",'Ark1'!X1619)</f>
        <v/>
      </c>
      <c r="Z82" s="241" t="str">
        <f>+IF(I82=0,"",'Ark1'!Y1619)</f>
        <v/>
      </c>
      <c r="AA82" s="241" t="str">
        <f>+IF(I82=0,"",'Ark1'!Z1619)</f>
        <v/>
      </c>
      <c r="AB82" s="239" t="str">
        <f>+IF(I82=0,"",'Ark1'!AA1619)</f>
        <v/>
      </c>
      <c r="AC82" s="240" t="str">
        <f>+IF(I82=0,"",'Ark1'!AC1619)</f>
        <v/>
      </c>
      <c r="AD82" s="241" t="str">
        <f>+IF(I82=0,"",'Ark1'!AE1619)</f>
        <v/>
      </c>
      <c r="AE82" s="240" t="str">
        <f t="shared" si="7"/>
        <v/>
      </c>
      <c r="AF82" s="239" t="str">
        <f t="shared" si="8"/>
        <v/>
      </c>
      <c r="AG82" s="218"/>
      <c r="AH82" s="221"/>
      <c r="AJ82" s="28"/>
      <c r="AK82" s="26"/>
      <c r="AL82" s="222"/>
      <c r="AM82" s="27"/>
      <c r="AN82" s="26"/>
      <c r="AO82" s="26"/>
      <c r="AP82" s="33"/>
      <c r="AQ82" s="33"/>
      <c r="AR82" s="33"/>
    </row>
    <row r="83" spans="1:61">
      <c r="A83" s="218"/>
      <c r="B83" s="299">
        <f>+'Ark1'!C1620</f>
        <v>2024</v>
      </c>
      <c r="C83" s="238">
        <f>+'Ark1'!L1620</f>
        <v>3</v>
      </c>
      <c r="D83" s="238" t="s">
        <v>30</v>
      </c>
      <c r="E83" s="238">
        <f>+'Ark1'!H1620</f>
        <v>2</v>
      </c>
      <c r="F83" s="238">
        <f>+'Ark1'!J1620</f>
        <v>177</v>
      </c>
      <c r="G83" s="238" t="str">
        <f t="shared" si="9"/>
        <v>Slakthuset</v>
      </c>
      <c r="H83" s="238">
        <f>+IF(I83=0,"",'Ark1'!Q1620)</f>
        <v>1</v>
      </c>
      <c r="I83" s="238">
        <f>+'Ark1'!R1620</f>
        <v>1</v>
      </c>
      <c r="J83" s="239">
        <f>+IF(I83=0,"",'Ark1'!AG1620)</f>
        <v>0.68027210884353739</v>
      </c>
      <c r="K83" s="239"/>
      <c r="L83" s="239">
        <f>+IF(I83=0,"",'Ark1'!AH1620)</f>
        <v>0.56434207267452152</v>
      </c>
      <c r="M83" s="97"/>
      <c r="N83" s="439">
        <f>+IF(J83=0,"",'Ark1'!AI1620)</f>
        <v>1</v>
      </c>
      <c r="O83" s="97"/>
      <c r="P83" s="270">
        <f>+IF(N83=0,"",'Ark1'!AJ1620)</f>
        <v>115.8</v>
      </c>
      <c r="Q83" s="235"/>
      <c r="R83" s="31">
        <f>+IF(I83=0,"",'Ark1'!U1620)</f>
        <v>31.9</v>
      </c>
      <c r="S83" s="219"/>
      <c r="T83" s="270">
        <f>+IF(N83=0,"",'Ark1'!AK1620)</f>
        <v>20.543053864392121</v>
      </c>
      <c r="U83" s="97"/>
      <c r="V83" s="240">
        <f>+IF(I83=0,"",'Ark1'!T1620)</f>
        <v>5</v>
      </c>
      <c r="W83" s="236"/>
      <c r="X83" s="241">
        <f>+IF(I83=0,"",'Ark1'!W1620)</f>
        <v>0</v>
      </c>
      <c r="Y83" s="241">
        <f>+IF(I83=0,"",'Ark1'!X1620)</f>
        <v>100</v>
      </c>
      <c r="Z83" s="241">
        <f>+IF(I83=0,"",'Ark1'!Y1620)</f>
        <v>100</v>
      </c>
      <c r="AA83" s="241">
        <f>+IF(I83=0,"",'Ark1'!Z1620)</f>
        <v>0</v>
      </c>
      <c r="AB83" s="239">
        <f>+IF(I83=0,"",'Ark1'!AA1620)</f>
        <v>0</v>
      </c>
      <c r="AC83" s="240">
        <f>+IF(I83=0,"",'Ark1'!AC1620)</f>
        <v>0</v>
      </c>
      <c r="AD83" s="241">
        <f>+IF(I83=0,"",'Ark1'!AE1620)</f>
        <v>0</v>
      </c>
      <c r="AE83" s="240">
        <f t="shared" si="7"/>
        <v>10.633333333333333</v>
      </c>
      <c r="AF83" s="239">
        <f t="shared" si="8"/>
        <v>1</v>
      </c>
      <c r="AG83" s="218"/>
      <c r="AH83" s="221"/>
      <c r="AJ83" s="28"/>
      <c r="AK83" s="26"/>
      <c r="AL83" s="222"/>
      <c r="AM83" s="27"/>
      <c r="AN83" s="26"/>
      <c r="AO83" s="26"/>
      <c r="AP83" s="33"/>
      <c r="AQ83" s="33"/>
      <c r="AR83" s="33"/>
    </row>
    <row r="84" spans="1:61">
      <c r="A84" s="218"/>
      <c r="B84" s="299">
        <f>+'Ark1'!C1621</f>
        <v>2024</v>
      </c>
      <c r="C84" s="238">
        <f>+'Ark1'!L1621</f>
        <v>3</v>
      </c>
      <c r="D84" s="238" t="s">
        <v>30</v>
      </c>
      <c r="E84" s="238">
        <f>+'Ark1'!H1621</f>
        <v>2</v>
      </c>
      <c r="F84" s="238">
        <f>+'Ark1'!J1621</f>
        <v>178</v>
      </c>
      <c r="G84" s="238" t="str">
        <f t="shared" si="9"/>
        <v>Røros</v>
      </c>
      <c r="H84" s="238" t="str">
        <f>+IF(I84=0,"",'Ark1'!Q1621)</f>
        <v/>
      </c>
      <c r="I84" s="238">
        <f>+'Ark1'!R1621</f>
        <v>0</v>
      </c>
      <c r="J84" s="239" t="str">
        <f>+IF(I84=0,"",'Ark1'!AG1621)</f>
        <v/>
      </c>
      <c r="K84" s="239"/>
      <c r="L84" s="239" t="str">
        <f>+IF(I84=0,"",'Ark1'!AH1621)</f>
        <v/>
      </c>
      <c r="M84" s="97"/>
      <c r="N84" s="439">
        <f>+IF(J84=0,"",'Ark1'!AI1621)</f>
        <v>0</v>
      </c>
      <c r="O84" s="97"/>
      <c r="P84" s="270" t="str">
        <f>+IF(N84=0,"",'Ark1'!AJ1621)</f>
        <v/>
      </c>
      <c r="Q84" s="235"/>
      <c r="R84" s="31" t="str">
        <f>+IF(I84=0,"",'Ark1'!U1621)</f>
        <v/>
      </c>
      <c r="S84" s="219"/>
      <c r="T84" s="270" t="str">
        <f>+IF(N84=0,"",'Ark1'!AK1621)</f>
        <v/>
      </c>
      <c r="U84" s="97"/>
      <c r="V84" s="240" t="str">
        <f>+IF(I84=0,"",'Ark1'!T1621)</f>
        <v/>
      </c>
      <c r="W84" s="236"/>
      <c r="X84" s="241" t="str">
        <f>+IF(I84=0,"",'Ark1'!W1621)</f>
        <v/>
      </c>
      <c r="Y84" s="241" t="str">
        <f>+IF(I84=0,"",'Ark1'!X1621)</f>
        <v/>
      </c>
      <c r="Z84" s="241" t="str">
        <f>+IF(I84=0,"",'Ark1'!Y1621)</f>
        <v/>
      </c>
      <c r="AA84" s="241" t="str">
        <f>+IF(I84=0,"",'Ark1'!Z1621)</f>
        <v/>
      </c>
      <c r="AB84" s="239" t="str">
        <f>+IF(I84=0,"",'Ark1'!AA1621)</f>
        <v/>
      </c>
      <c r="AC84" s="240" t="str">
        <f>+IF(I84=0,"",'Ark1'!AC1621)</f>
        <v/>
      </c>
      <c r="AD84" s="241" t="str">
        <f>+IF(I84=0,"",'Ark1'!AE1621)</f>
        <v/>
      </c>
      <c r="AE84" s="240" t="str">
        <f t="shared" si="7"/>
        <v/>
      </c>
      <c r="AF84" s="239" t="str">
        <f t="shared" si="8"/>
        <v/>
      </c>
      <c r="AG84" s="218"/>
      <c r="AH84" s="221"/>
      <c r="AJ84" s="28"/>
      <c r="AK84" s="26"/>
      <c r="AL84" s="222"/>
      <c r="AM84" s="27"/>
      <c r="AN84" s="26"/>
      <c r="AO84" s="26"/>
      <c r="AP84" s="33"/>
      <c r="AQ84" s="33"/>
      <c r="AR84" s="33"/>
    </row>
    <row r="85" spans="1:61">
      <c r="A85" s="218"/>
      <c r="B85" s="299">
        <f>+'Ark1'!C1622</f>
        <v>2024</v>
      </c>
      <c r="C85" s="238">
        <f>+'Ark1'!L1622</f>
        <v>3</v>
      </c>
      <c r="D85" s="238" t="s">
        <v>30</v>
      </c>
      <c r="E85" s="238">
        <f>+'Ark1'!H1622</f>
        <v>2</v>
      </c>
      <c r="F85" s="238">
        <f>+'Ark1'!J1622</f>
        <v>181</v>
      </c>
      <c r="G85" s="238" t="str">
        <f t="shared" si="9"/>
        <v>Horns</v>
      </c>
      <c r="H85" s="238">
        <f>+IF(I85=0,"",'Ark1'!Q1622)</f>
        <v>2</v>
      </c>
      <c r="I85" s="238">
        <f>+'Ark1'!R1622</f>
        <v>2</v>
      </c>
      <c r="J85" s="239">
        <f>+IF(I85=0,"",'Ark1'!AG1622)</f>
        <v>1.041666666666667</v>
      </c>
      <c r="K85" s="239"/>
      <c r="L85" s="239">
        <f>+IF(I85=0,"",'Ark1'!AH1622)</f>
        <v>0.38540250661010128</v>
      </c>
      <c r="M85" s="97"/>
      <c r="N85" s="439">
        <f>+IF(J85=0,"",'Ark1'!AI1622)</f>
        <v>2</v>
      </c>
      <c r="O85" s="97"/>
      <c r="P85" s="270">
        <f>+IF(N85=0,"",'Ark1'!AJ1622)</f>
        <v>99.1</v>
      </c>
      <c r="Q85" s="235"/>
      <c r="R85" s="31">
        <f>+IF(I85=0,"",'Ark1'!U1622)</f>
        <v>12.9</v>
      </c>
      <c r="S85" s="219"/>
      <c r="T85" s="270">
        <f>+IF(N85=0,"",'Ark1'!AK1622)</f>
        <v>13.257898343086637</v>
      </c>
      <c r="U85" s="97"/>
      <c r="V85" s="240">
        <f>+IF(I85=0,"",'Ark1'!T1622)</f>
        <v>4.5</v>
      </c>
      <c r="W85" s="236"/>
      <c r="X85" s="241">
        <f>+IF(I85=0,"",'Ark1'!W1622)</f>
        <v>0</v>
      </c>
      <c r="Y85" s="241">
        <f>+IF(I85=0,"",'Ark1'!X1622)</f>
        <v>0</v>
      </c>
      <c r="Z85" s="241">
        <f>+IF(I85=0,"",'Ark1'!Y1622)</f>
        <v>0</v>
      </c>
      <c r="AA85" s="241">
        <f>+IF(I85=0,"",'Ark1'!Z1622)</f>
        <v>0</v>
      </c>
      <c r="AB85" s="239">
        <f>+IF(I85=0,"",'Ark1'!AA1622)</f>
        <v>0.80000000000000926</v>
      </c>
      <c r="AC85" s="240">
        <f>+IF(I85=0,"",'Ark1'!AC1622)</f>
        <v>0.5</v>
      </c>
      <c r="AD85" s="241">
        <f>+IF(I85=0,"",'Ark1'!AE1622)</f>
        <v>-99.999999999998522</v>
      </c>
      <c r="AE85" s="240">
        <f t="shared" si="7"/>
        <v>4.3</v>
      </c>
      <c r="AF85" s="239">
        <f t="shared" si="8"/>
        <v>1</v>
      </c>
      <c r="AG85" s="218"/>
      <c r="AH85" s="221"/>
      <c r="AJ85" s="28"/>
      <c r="AK85" s="26"/>
      <c r="AL85" s="222"/>
      <c r="AM85" s="27"/>
      <c r="AN85" s="26"/>
      <c r="AO85" s="26"/>
      <c r="AP85" s="33"/>
      <c r="AQ85" s="33"/>
      <c r="AR85" s="33"/>
    </row>
    <row r="86" spans="1:61">
      <c r="A86" s="218"/>
      <c r="B86" s="299">
        <f>+'Ark1'!C1623</f>
        <v>2024</v>
      </c>
      <c r="C86" s="238">
        <f>+'Ark1'!L1623</f>
        <v>3</v>
      </c>
      <c r="D86" s="238" t="s">
        <v>30</v>
      </c>
      <c r="E86" s="238">
        <f>+'Ark1'!H1623</f>
        <v>1</v>
      </c>
      <c r="F86" s="238">
        <f>+'Ark1'!J1623</f>
        <v>262</v>
      </c>
      <c r="G86" s="238" t="str">
        <f t="shared" si="9"/>
        <v>Strilalam</v>
      </c>
      <c r="H86" s="238" t="str">
        <f>+IF(I86=0,"",'Ark1'!Q1623)</f>
        <v/>
      </c>
      <c r="I86" s="238">
        <f>+'Ark1'!R1623</f>
        <v>0</v>
      </c>
      <c r="J86" s="239" t="str">
        <f>+IF(I86=0,"",'Ark1'!AG1623)</f>
        <v/>
      </c>
      <c r="K86" s="239"/>
      <c r="L86" s="239" t="str">
        <f>+IF(I86=0,"",'Ark1'!AH1623)</f>
        <v/>
      </c>
      <c r="M86" s="97"/>
      <c r="N86" s="439">
        <f>+IF(J86=0,"",'Ark1'!AI1623)</f>
        <v>0</v>
      </c>
      <c r="O86" s="97"/>
      <c r="P86" s="270" t="str">
        <f>+IF(N86=0,"",'Ark1'!AJ1623)</f>
        <v/>
      </c>
      <c r="Q86" s="235"/>
      <c r="R86" s="31" t="str">
        <f>+IF(I86=0,"",'Ark1'!U1623)</f>
        <v/>
      </c>
      <c r="S86" s="219"/>
      <c r="T86" s="270" t="str">
        <f>+IF(N86=0,"",'Ark1'!AK1623)</f>
        <v/>
      </c>
      <c r="U86" s="97"/>
      <c r="V86" s="240" t="str">
        <f>+IF(I86=0,"",'Ark1'!T1623)</f>
        <v/>
      </c>
      <c r="W86" s="236"/>
      <c r="X86" s="241" t="str">
        <f>+IF(I86=0,"",'Ark1'!W1623)</f>
        <v/>
      </c>
      <c r="Y86" s="241" t="str">
        <f>+IF(I86=0,"",'Ark1'!X1623)</f>
        <v/>
      </c>
      <c r="Z86" s="241" t="str">
        <f>+IF(I86=0,"",'Ark1'!Y1623)</f>
        <v/>
      </c>
      <c r="AA86" s="241" t="str">
        <f>+IF(I86=0,"",'Ark1'!Z1623)</f>
        <v/>
      </c>
      <c r="AB86" s="239" t="str">
        <f>+IF(I86=0,"",'Ark1'!AA1623)</f>
        <v/>
      </c>
      <c r="AC86" s="240" t="str">
        <f>+IF(I86=0,"",'Ark1'!AC1623)</f>
        <v/>
      </c>
      <c r="AD86" s="241" t="str">
        <f>+IF(I86=0,"",'Ark1'!AE1623)</f>
        <v/>
      </c>
      <c r="AE86" s="240" t="str">
        <f t="shared" si="7"/>
        <v/>
      </c>
      <c r="AF86" s="239" t="str">
        <f t="shared" si="8"/>
        <v/>
      </c>
      <c r="AG86" s="218"/>
      <c r="AH86" s="221"/>
      <c r="AJ86" s="28"/>
      <c r="AK86" s="26"/>
      <c r="AL86" s="222"/>
      <c r="AM86" s="27"/>
      <c r="AN86" s="26"/>
      <c r="AO86" s="26"/>
      <c r="AP86" s="33"/>
      <c r="AQ86" s="33"/>
      <c r="AR86" s="33"/>
    </row>
    <row r="87" spans="1:61">
      <c r="A87" s="218"/>
      <c r="B87" s="299">
        <f>+'Ark1'!C1624</f>
        <v>2024</v>
      </c>
      <c r="C87" s="238">
        <f>+'Ark1'!L1624</f>
        <v>3</v>
      </c>
      <c r="D87" s="238" t="s">
        <v>30</v>
      </c>
      <c r="E87" s="238">
        <f>+'Ark1'!H1624</f>
        <v>2</v>
      </c>
      <c r="F87" s="238">
        <f>+'Ark1'!J1624</f>
        <v>267</v>
      </c>
      <c r="G87" s="238" t="str">
        <f t="shared" si="9"/>
        <v>Dalpro</v>
      </c>
      <c r="H87" s="238" t="str">
        <f>+IF(I87=0,"",'Ark1'!Q1624)</f>
        <v/>
      </c>
      <c r="I87" s="238">
        <f>+'Ark1'!R1624</f>
        <v>0</v>
      </c>
      <c r="J87" s="239" t="str">
        <f>+IF(I87=0,"",'Ark1'!AG1624)</f>
        <v/>
      </c>
      <c r="K87" s="239"/>
      <c r="L87" s="239" t="str">
        <f>+IF(I87=0,"",'Ark1'!AH1624)</f>
        <v/>
      </c>
      <c r="M87" s="97"/>
      <c r="N87" s="439">
        <f>+IF(J87=0,"",'Ark1'!AI1624)</f>
        <v>0</v>
      </c>
      <c r="O87" s="97"/>
      <c r="P87" s="270" t="str">
        <f>+IF(N87=0,"",'Ark1'!AJ1624)</f>
        <v/>
      </c>
      <c r="Q87" s="235"/>
      <c r="R87" s="31" t="str">
        <f>+IF(I87=0,"",'Ark1'!U1624)</f>
        <v/>
      </c>
      <c r="S87" s="219"/>
      <c r="T87" s="270" t="str">
        <f>+IF(N87=0,"",'Ark1'!AK1624)</f>
        <v/>
      </c>
      <c r="U87" s="97"/>
      <c r="V87" s="240" t="str">
        <f>+IF(I87=0,"",'Ark1'!T1624)</f>
        <v/>
      </c>
      <c r="W87" s="236"/>
      <c r="X87" s="241" t="str">
        <f>+IF(I87=0,"",'Ark1'!W1624)</f>
        <v/>
      </c>
      <c r="Y87" s="241" t="str">
        <f>+IF(I87=0,"",'Ark1'!X1624)</f>
        <v/>
      </c>
      <c r="Z87" s="241" t="str">
        <f>+IF(I87=0,"",'Ark1'!Y1624)</f>
        <v/>
      </c>
      <c r="AA87" s="241" t="str">
        <f>+IF(I87=0,"",'Ark1'!Z1624)</f>
        <v/>
      </c>
      <c r="AB87" s="239" t="str">
        <f>+IF(I87=0,"",'Ark1'!AA1624)</f>
        <v/>
      </c>
      <c r="AC87" s="240" t="str">
        <f>+IF(I87=0,"",'Ark1'!AC1624)</f>
        <v/>
      </c>
      <c r="AD87" s="241" t="str">
        <f>+IF(I87=0,"",'Ark1'!AE1624)</f>
        <v/>
      </c>
      <c r="AE87" s="240" t="str">
        <f t="shared" si="7"/>
        <v/>
      </c>
      <c r="AF87" s="239" t="str">
        <f t="shared" si="8"/>
        <v/>
      </c>
      <c r="AG87" s="218"/>
      <c r="AH87" s="221"/>
      <c r="AJ87" s="28"/>
      <c r="AK87" s="26"/>
      <c r="AL87" s="222"/>
      <c r="AM87" s="27"/>
      <c r="AN87" s="26"/>
      <c r="AO87" s="26"/>
      <c r="AP87" s="33"/>
      <c r="AQ87" s="33"/>
      <c r="AR87" s="33"/>
    </row>
    <row r="88" spans="1:61">
      <c r="A88" s="218"/>
      <c r="B88" s="299">
        <f>+'Ark1'!C1625</f>
        <v>2024</v>
      </c>
      <c r="C88" s="238">
        <f>+'Ark1'!L1625</f>
        <v>3</v>
      </c>
      <c r="D88" s="238" t="s">
        <v>30</v>
      </c>
      <c r="E88" s="238">
        <f>+'Ark1'!H1625</f>
        <v>1</v>
      </c>
      <c r="F88" s="238">
        <f>+'Ark1'!J1625</f>
        <v>309</v>
      </c>
      <c r="G88" s="238" t="str">
        <f t="shared" si="9"/>
        <v>Malvik</v>
      </c>
      <c r="H88" s="238">
        <f>+IF(I88=0,"",'Ark1'!Q1625)</f>
        <v>1</v>
      </c>
      <c r="I88" s="238">
        <f>+'Ark1'!R1625</f>
        <v>1</v>
      </c>
      <c r="J88" s="239">
        <f>+IF(I88=0,"",'Ark1'!AG1625)</f>
        <v>0.27027027027027034</v>
      </c>
      <c r="K88" s="239"/>
      <c r="L88" s="239">
        <f>+IF(I88=0,"",'Ark1'!AH1625)</f>
        <v>0.14484263652223173</v>
      </c>
      <c r="M88" s="97"/>
      <c r="N88" s="439">
        <f>+IF(J88=0,"",'Ark1'!AI1625)</f>
        <v>1</v>
      </c>
      <c r="O88" s="97"/>
      <c r="P88" s="270">
        <f>+IF(N88=0,"",'Ark1'!AJ1625)</f>
        <v>110.6</v>
      </c>
      <c r="Q88" s="235"/>
      <c r="R88" s="31">
        <f>+IF(I88=0,"",'Ark1'!U1625)</f>
        <v>22.5</v>
      </c>
      <c r="S88" s="219"/>
      <c r="T88" s="270">
        <f>+IF(N88=0,"",'Ark1'!AK1625)</f>
        <v>16.630953037813427</v>
      </c>
      <c r="U88" s="97"/>
      <c r="V88" s="240">
        <f>+IF(I88=0,"",'Ark1'!T1625)</f>
        <v>5</v>
      </c>
      <c r="W88" s="236"/>
      <c r="X88" s="241">
        <f>+IF(I88=0,"",'Ark1'!W1625)</f>
        <v>0</v>
      </c>
      <c r="Y88" s="241">
        <f>+IF(I88=0,"",'Ark1'!X1625)</f>
        <v>100</v>
      </c>
      <c r="Z88" s="241">
        <f>+IF(I88=0,"",'Ark1'!Y1625)</f>
        <v>0</v>
      </c>
      <c r="AA88" s="241">
        <f>+IF(I88=0,"",'Ark1'!Z1625)</f>
        <v>0</v>
      </c>
      <c r="AB88" s="239">
        <f>+IF(I88=0,"",'Ark1'!AA1625)</f>
        <v>0</v>
      </c>
      <c r="AC88" s="240">
        <f>+IF(I88=0,"",'Ark1'!AC1625)</f>
        <v>0</v>
      </c>
      <c r="AD88" s="241">
        <f>+IF(I88=0,"",'Ark1'!AE1625)</f>
        <v>0</v>
      </c>
      <c r="AE88" s="240">
        <f t="shared" si="7"/>
        <v>7.5</v>
      </c>
      <c r="AF88" s="239">
        <f t="shared" si="8"/>
        <v>1</v>
      </c>
      <c r="AG88" s="218"/>
      <c r="AH88" s="221"/>
      <c r="AJ88" s="28"/>
      <c r="AK88" s="26"/>
      <c r="AL88" s="222"/>
      <c r="AM88" s="27"/>
      <c r="AN88" s="26"/>
      <c r="AO88" s="26"/>
      <c r="AP88" s="33"/>
      <c r="AQ88" s="33"/>
      <c r="AR88" s="33"/>
    </row>
    <row r="89" spans="1:61">
      <c r="A89" s="218"/>
      <c r="B89" s="299">
        <f>+'Ark1'!C1626</f>
        <v>2024</v>
      </c>
      <c r="C89" s="238">
        <f>+'Ark1'!L1626</f>
        <v>3</v>
      </c>
      <c r="D89" s="238" t="s">
        <v>30</v>
      </c>
      <c r="E89" s="238">
        <f>+'Ark1'!H1626</f>
        <v>2</v>
      </c>
      <c r="F89" s="238">
        <f>+'Ark1'!J1626</f>
        <v>470</v>
      </c>
      <c r="G89" s="238" t="str">
        <f t="shared" si="9"/>
        <v>Jens Eide</v>
      </c>
      <c r="H89" s="238" t="str">
        <f>+IF(I89=0,"",'Ark1'!Q1626)</f>
        <v/>
      </c>
      <c r="I89" s="238">
        <f>+'Ark1'!R1626</f>
        <v>0</v>
      </c>
      <c r="J89" s="239" t="str">
        <f>+IF(I89=0,"",'Ark1'!AG1626)</f>
        <v/>
      </c>
      <c r="K89" s="239"/>
      <c r="L89" s="239" t="str">
        <f>+IF(I89=0,"",'Ark1'!AH1626)</f>
        <v/>
      </c>
      <c r="M89" s="97"/>
      <c r="N89" s="439">
        <f>+IF(J89=0,"",'Ark1'!AI1626)</f>
        <v>0</v>
      </c>
      <c r="O89" s="97"/>
      <c r="P89" s="270" t="str">
        <f>+IF(N89=0,"",'Ark1'!AJ1626)</f>
        <v/>
      </c>
      <c r="Q89" s="235"/>
      <c r="R89" s="31" t="str">
        <f>+IF(I89=0,"",'Ark1'!U1626)</f>
        <v/>
      </c>
      <c r="S89" s="219"/>
      <c r="T89" s="270" t="str">
        <f>+IF(N89=0,"",'Ark1'!AK1626)</f>
        <v/>
      </c>
      <c r="U89" s="97"/>
      <c r="V89" s="240" t="str">
        <f>+IF(I89=0,"",'Ark1'!T1626)</f>
        <v/>
      </c>
      <c r="W89" s="236"/>
      <c r="X89" s="241" t="str">
        <f>+IF(I89=0,"",'Ark1'!W1626)</f>
        <v/>
      </c>
      <c r="Y89" s="241" t="str">
        <f>+IF(I89=0,"",'Ark1'!X1626)</f>
        <v/>
      </c>
      <c r="Z89" s="241" t="str">
        <f>+IF(I89=0,"",'Ark1'!Y1626)</f>
        <v/>
      </c>
      <c r="AA89" s="241" t="str">
        <f>+IF(I89=0,"",'Ark1'!Z1626)</f>
        <v/>
      </c>
      <c r="AB89" s="239" t="str">
        <f>+IF(I89=0,"",'Ark1'!AA1626)</f>
        <v/>
      </c>
      <c r="AC89" s="240" t="str">
        <f>+IF(I89=0,"",'Ark1'!AC1626)</f>
        <v/>
      </c>
      <c r="AD89" s="241" t="str">
        <f>+IF(I89=0,"",'Ark1'!AE1626)</f>
        <v/>
      </c>
      <c r="AE89" s="240" t="str">
        <f t="shared" si="7"/>
        <v/>
      </c>
      <c r="AF89" s="239" t="str">
        <f t="shared" si="8"/>
        <v/>
      </c>
      <c r="AG89" s="218"/>
      <c r="AH89" s="221"/>
      <c r="AJ89" s="28"/>
      <c r="AK89" s="26"/>
      <c r="AL89" s="222"/>
      <c r="AM89" s="27"/>
      <c r="AN89" s="26"/>
      <c r="AO89" s="26"/>
      <c r="AP89" s="33"/>
      <c r="AQ89" s="33"/>
      <c r="AR89" s="33"/>
    </row>
    <row r="90" spans="1:61">
      <c r="A90" s="218"/>
      <c r="B90" s="299">
        <f>+'Ark1'!C1627</f>
        <v>2024</v>
      </c>
      <c r="C90" s="238">
        <f>+'Ark1'!L1627</f>
        <v>3</v>
      </c>
      <c r="D90" s="238" t="s">
        <v>30</v>
      </c>
      <c r="E90" s="238">
        <f>+'Ark1'!H1627</f>
        <v>2</v>
      </c>
      <c r="F90" s="238">
        <f>+'Ark1'!J1627</f>
        <v>629</v>
      </c>
      <c r="G90" s="238" t="str">
        <f t="shared" si="9"/>
        <v>Bø</v>
      </c>
      <c r="H90" s="238" t="str">
        <f>+IF(I90=0,"",'Ark1'!Q1627)</f>
        <v/>
      </c>
      <c r="I90" s="238">
        <f>+'Ark1'!R1627</f>
        <v>0</v>
      </c>
      <c r="J90" s="239" t="str">
        <f>+IF(I90=0,"",'Ark1'!AG1627)</f>
        <v/>
      </c>
      <c r="K90" s="239"/>
      <c r="L90" s="239" t="str">
        <f>+IF(I90=0,"",'Ark1'!AH1627)</f>
        <v/>
      </c>
      <c r="M90" s="97"/>
      <c r="N90" s="439">
        <f>+IF(J90=0,"",'Ark1'!AI1627)</f>
        <v>0</v>
      </c>
      <c r="O90" s="97"/>
      <c r="P90" s="270" t="str">
        <f>+IF(N90=0,"",'Ark1'!AJ1627)</f>
        <v/>
      </c>
      <c r="Q90" s="235"/>
      <c r="R90" s="31" t="str">
        <f>+IF(I90=0,"",'Ark1'!U1627)</f>
        <v/>
      </c>
      <c r="S90" s="219"/>
      <c r="T90" s="270" t="str">
        <f>+IF(N90=0,"",'Ark1'!AK1627)</f>
        <v/>
      </c>
      <c r="U90" s="97"/>
      <c r="V90" s="240" t="str">
        <f>+IF(I90=0,"",'Ark1'!T1627)</f>
        <v/>
      </c>
      <c r="W90" s="236"/>
      <c r="X90" s="241" t="str">
        <f>+IF(I90=0,"",'Ark1'!W1627)</f>
        <v/>
      </c>
      <c r="Y90" s="241" t="str">
        <f>+IF(I90=0,"",'Ark1'!X1627)</f>
        <v/>
      </c>
      <c r="Z90" s="241" t="str">
        <f>+IF(I90=0,"",'Ark1'!Y1627)</f>
        <v/>
      </c>
      <c r="AA90" s="241" t="str">
        <f>+IF(I90=0,"",'Ark1'!Z1627)</f>
        <v/>
      </c>
      <c r="AB90" s="239" t="str">
        <f>+IF(I90=0,"",'Ark1'!AA1627)</f>
        <v/>
      </c>
      <c r="AC90" s="240" t="str">
        <f>+IF(I90=0,"",'Ark1'!AC1627)</f>
        <v/>
      </c>
      <c r="AD90" s="241" t="str">
        <f>+IF(I90=0,"",'Ark1'!AE1627)</f>
        <v/>
      </c>
      <c r="AE90" s="240" t="str">
        <f t="shared" si="7"/>
        <v/>
      </c>
      <c r="AF90" s="239" t="str">
        <f t="shared" si="8"/>
        <v/>
      </c>
      <c r="AG90" s="218"/>
      <c r="AH90" s="221"/>
      <c r="AJ90" s="28"/>
      <c r="AK90" s="26"/>
      <c r="AL90" s="222"/>
      <c r="AM90" s="27"/>
      <c r="AN90" s="26"/>
      <c r="AO90" s="26"/>
      <c r="AP90" s="33"/>
      <c r="AQ90" s="33"/>
      <c r="AR90" s="33"/>
    </row>
    <row r="91" spans="1:61">
      <c r="A91" s="218"/>
      <c r="B91" s="299">
        <f>+'Ark1'!C1628</f>
        <v>2024</v>
      </c>
      <c r="C91" s="238">
        <f>+'Ark1'!L1628</f>
        <v>3</v>
      </c>
      <c r="D91" s="238" t="s">
        <v>30</v>
      </c>
      <c r="E91" s="238">
        <f>+'Ark1'!H1628</f>
        <v>1</v>
      </c>
      <c r="F91" s="238">
        <f>+'Ark1'!J1628</f>
        <v>643</v>
      </c>
      <c r="G91" s="238" t="str">
        <f t="shared" si="9"/>
        <v>Bjerka</v>
      </c>
      <c r="H91" s="238">
        <f>+IF(I91=0,"",'Ark1'!Q1628)</f>
        <v>2</v>
      </c>
      <c r="I91" s="238">
        <f>+'Ark1'!R1628</f>
        <v>2</v>
      </c>
      <c r="J91" s="239">
        <f>+IF(I91=0,"",'Ark1'!AG1628)</f>
        <v>0.90090090090090069</v>
      </c>
      <c r="K91" s="239"/>
      <c r="L91" s="239">
        <f>+IF(I91=0,"",'Ark1'!AH1628)</f>
        <v>0.5791121936670478</v>
      </c>
      <c r="M91" s="97"/>
      <c r="N91" s="439">
        <f>+IF(J91=0,"",'Ark1'!AI1628)</f>
        <v>1</v>
      </c>
      <c r="O91" s="97"/>
      <c r="P91" s="270">
        <f>+IF(N91=0,"",'Ark1'!AJ1628)</f>
        <v>100.9</v>
      </c>
      <c r="Q91" s="235"/>
      <c r="R91" s="31">
        <f>+IF(I91=0,"",'Ark1'!U1628)</f>
        <v>23.3</v>
      </c>
      <c r="S91" s="219"/>
      <c r="T91" s="270">
        <f>+IF(N91=0,"",'Ark1'!AK1628)</f>
        <v>13.628703300655538</v>
      </c>
      <c r="U91" s="97"/>
      <c r="V91" s="240">
        <f>+IF(I91=0,"",'Ark1'!T1628)</f>
        <v>6</v>
      </c>
      <c r="W91" s="236"/>
      <c r="X91" s="241">
        <f>+IF(I91=0,"",'Ark1'!W1628)</f>
        <v>0</v>
      </c>
      <c r="Y91" s="241">
        <f>+IF(I91=0,"",'Ark1'!X1628)</f>
        <v>50</v>
      </c>
      <c r="Z91" s="241">
        <f>+IF(I91=0,"",'Ark1'!Y1628)</f>
        <v>50</v>
      </c>
      <c r="AA91" s="241">
        <f>+IF(I91=0,"",'Ark1'!Z1628)</f>
        <v>0</v>
      </c>
      <c r="AB91" s="239">
        <f>+IF(I91=0,"",'Ark1'!AA1628)</f>
        <v>9.3000000000000007</v>
      </c>
      <c r="AC91" s="240">
        <f>+IF(I91=0,"",'Ark1'!AC1628)</f>
        <v>1</v>
      </c>
      <c r="AD91" s="241">
        <f>+IF(I91=0,"",'Ark1'!AE1628)</f>
        <v>100.00000000000011</v>
      </c>
      <c r="AE91" s="240">
        <f t="shared" si="7"/>
        <v>7.7666666666666666</v>
      </c>
      <c r="AF91" s="239">
        <f t="shared" si="8"/>
        <v>1</v>
      </c>
      <c r="AG91" s="218"/>
      <c r="AH91" s="221"/>
      <c r="AJ91" s="28"/>
      <c r="AK91" s="26"/>
      <c r="AL91" s="222"/>
      <c r="AM91" s="27"/>
      <c r="AN91" s="26"/>
      <c r="AO91" s="26"/>
      <c r="AP91" s="33"/>
      <c r="AQ91" s="33"/>
      <c r="AR91" s="33"/>
    </row>
    <row r="92" spans="1:61">
      <c r="A92" s="218"/>
      <c r="B92" s="299">
        <f>+'Ark1'!C1629</f>
        <v>2024</v>
      </c>
      <c r="C92" s="238">
        <f>+'Ark1'!L1629</f>
        <v>3</v>
      </c>
      <c r="D92" s="238" t="s">
        <v>30</v>
      </c>
      <c r="E92" s="238">
        <f>+'Ark1'!H1629</f>
        <v>2</v>
      </c>
      <c r="F92" s="238">
        <f>+'Ark1'!J1629</f>
        <v>704</v>
      </c>
      <c r="G92" s="238" t="str">
        <f t="shared" si="9"/>
        <v>Øre Vilt</v>
      </c>
      <c r="H92" s="238" t="str">
        <f>+IF(I92=0,"",'Ark1'!Q1629)</f>
        <v/>
      </c>
      <c r="I92" s="238">
        <f>+'Ark1'!R1629</f>
        <v>0</v>
      </c>
      <c r="J92" s="239" t="str">
        <f>+IF(I92=0,"",'Ark1'!AG1629)</f>
        <v/>
      </c>
      <c r="K92" s="239"/>
      <c r="L92" s="239" t="str">
        <f>+IF(I92=0,"",'Ark1'!AH1629)</f>
        <v/>
      </c>
      <c r="M92" s="97"/>
      <c r="N92" s="439">
        <f>+IF(J92=0,"",'Ark1'!AI1629)</f>
        <v>0</v>
      </c>
      <c r="O92" s="97"/>
      <c r="P92" s="270" t="str">
        <f>+IF(N92=0,"",'Ark1'!AJ1629)</f>
        <v/>
      </c>
      <c r="Q92" s="235"/>
      <c r="R92" s="31" t="str">
        <f>+IF(I92=0,"",'Ark1'!U1629)</f>
        <v/>
      </c>
      <c r="S92" s="219"/>
      <c r="T92" s="270" t="str">
        <f>+IF(N92=0,"",'Ark1'!AK1629)</f>
        <v/>
      </c>
      <c r="U92" s="97"/>
      <c r="V92" s="240" t="str">
        <f>+IF(I92=0,"",'Ark1'!T1629)</f>
        <v/>
      </c>
      <c r="W92" s="236"/>
      <c r="X92" s="241" t="str">
        <f>+IF(I92=0,"",'Ark1'!W1629)</f>
        <v/>
      </c>
      <c r="Y92" s="241" t="str">
        <f>+IF(I92=0,"",'Ark1'!X1629)</f>
        <v/>
      </c>
      <c r="Z92" s="241" t="str">
        <f>+IF(I92=0,"",'Ark1'!Y1629)</f>
        <v/>
      </c>
      <c r="AA92" s="241" t="str">
        <f>+IF(I92=0,"",'Ark1'!Z1629)</f>
        <v/>
      </c>
      <c r="AB92" s="239" t="str">
        <f>+IF(I92=0,"",'Ark1'!AA1629)</f>
        <v/>
      </c>
      <c r="AC92" s="240" t="str">
        <f>+IF(I92=0,"",'Ark1'!AC1629)</f>
        <v/>
      </c>
      <c r="AD92" s="241" t="str">
        <f>+IF(I92=0,"",'Ark1'!AE1629)</f>
        <v/>
      </c>
      <c r="AE92" s="240" t="str">
        <f t="shared" si="7"/>
        <v/>
      </c>
      <c r="AF92" s="239" t="str">
        <f t="shared" si="8"/>
        <v/>
      </c>
      <c r="AG92" s="218"/>
      <c r="AH92" s="221"/>
      <c r="AJ92" s="28"/>
      <c r="AK92" s="26"/>
      <c r="AL92" s="222"/>
      <c r="AM92" s="27"/>
      <c r="AN92" s="26"/>
      <c r="AO92" s="26"/>
      <c r="AP92" s="33"/>
      <c r="AQ92" s="33"/>
      <c r="AR92" s="33"/>
    </row>
    <row r="93" spans="1:61">
      <c r="A93" s="218"/>
      <c r="B93" s="299">
        <f>+'Ark1'!C1630</f>
        <v>2024</v>
      </c>
      <c r="C93" s="238">
        <f>+'Ark1'!L1630</f>
        <v>3</v>
      </c>
      <c r="D93" s="238" t="s">
        <v>30</v>
      </c>
      <c r="E93" s="238">
        <f>+'Ark1'!H1630</f>
        <v>1</v>
      </c>
      <c r="F93" s="238">
        <f>+'Ark1'!J1630</f>
        <v>802</v>
      </c>
      <c r="G93" s="238" t="str">
        <f t="shared" si="9"/>
        <v>Karasjok</v>
      </c>
      <c r="H93" s="238">
        <f>+IF(I93=0,"",'Ark1'!Q1630)</f>
        <v>1</v>
      </c>
      <c r="I93" s="238">
        <f>+'Ark1'!R1630</f>
        <v>1</v>
      </c>
      <c r="J93" s="239">
        <f>+IF(I93=0,"",'Ark1'!AG1630)</f>
        <v>2.3255813953488378</v>
      </c>
      <c r="K93" s="239"/>
      <c r="L93" s="239">
        <f>+IF(I93=0,"",'Ark1'!AH1630)</f>
        <v>0.91029372849960322</v>
      </c>
      <c r="M93" s="97"/>
      <c r="N93" s="439">
        <f>+IF(J93=0,"",'Ark1'!AI1630)</f>
        <v>1</v>
      </c>
      <c r="O93" s="97"/>
      <c r="P93" s="270">
        <f>+IF(N93=0,"",'Ark1'!AJ1630)</f>
        <v>107.1</v>
      </c>
      <c r="Q93" s="235"/>
      <c r="R93" s="31">
        <f>+IF(I93=0,"",'Ark1'!U1630)</f>
        <v>17.2</v>
      </c>
      <c r="S93" s="219"/>
      <c r="T93" s="270">
        <f>+IF(N93=0,"",'Ark1'!AK1630)</f>
        <v>14.001031555304325</v>
      </c>
      <c r="U93" s="97"/>
      <c r="V93" s="240">
        <f>+IF(I93=0,"",'Ark1'!T1630)</f>
        <v>5</v>
      </c>
      <c r="W93" s="236"/>
      <c r="X93" s="241">
        <f>+IF(I93=0,"",'Ark1'!W1630)</f>
        <v>0</v>
      </c>
      <c r="Y93" s="241">
        <f>+IF(I93=0,"",'Ark1'!X1630)</f>
        <v>100</v>
      </c>
      <c r="Z93" s="241">
        <f>+IF(I93=0,"",'Ark1'!Y1630)</f>
        <v>0</v>
      </c>
      <c r="AA93" s="241">
        <f>+IF(I93=0,"",'Ark1'!Z1630)</f>
        <v>0</v>
      </c>
      <c r="AB93" s="239">
        <f>+IF(I93=0,"",'Ark1'!AA1630)</f>
        <v>0</v>
      </c>
      <c r="AC93" s="240">
        <f>+IF(I93=0,"",'Ark1'!AC1630)</f>
        <v>0</v>
      </c>
      <c r="AD93" s="241">
        <f>+IF(I93=0,"",'Ark1'!AE1630)</f>
        <v>0</v>
      </c>
      <c r="AE93" s="240">
        <f t="shared" si="7"/>
        <v>5.7333333333333334</v>
      </c>
      <c r="AF93" s="239">
        <f t="shared" si="8"/>
        <v>1</v>
      </c>
      <c r="AG93" s="218"/>
      <c r="AH93" s="221"/>
      <c r="AJ93" s="28"/>
      <c r="AK93" s="26"/>
      <c r="AL93" s="222"/>
      <c r="AM93" s="27"/>
      <c r="AN93" s="26"/>
      <c r="AO93" s="26"/>
      <c r="AP93" s="33"/>
      <c r="AQ93" s="33"/>
      <c r="AR93" s="33"/>
    </row>
    <row r="94" spans="1:61" ht="20.100000000000001" customHeight="1">
      <c r="A94" s="218"/>
      <c r="B94" s="218"/>
      <c r="C94" s="218"/>
      <c r="D94" s="218"/>
      <c r="E94" s="218"/>
      <c r="F94" s="218"/>
      <c r="G94" s="218"/>
      <c r="H94" s="218"/>
      <c r="I94" s="218"/>
      <c r="J94" s="219"/>
      <c r="K94" s="219"/>
      <c r="L94" s="219"/>
      <c r="M94" s="97"/>
      <c r="N94" s="237"/>
      <c r="O94" s="97"/>
      <c r="P94" s="235"/>
      <c r="Q94" s="235"/>
      <c r="R94" s="218"/>
      <c r="S94" s="219"/>
      <c r="T94" s="235"/>
      <c r="U94" s="97"/>
      <c r="V94" s="218"/>
      <c r="W94" s="236"/>
      <c r="X94" s="220"/>
      <c r="Y94" s="220"/>
      <c r="Z94" s="220"/>
      <c r="AA94" s="220"/>
      <c r="AB94" s="220"/>
      <c r="AC94" s="218"/>
      <c r="AD94" s="220"/>
      <c r="AE94" s="468"/>
      <c r="AF94" s="220"/>
      <c r="AG94" s="218"/>
      <c r="AH94" s="221"/>
      <c r="AJ94" s="28"/>
      <c r="AK94" s="26"/>
      <c r="AL94" s="222"/>
      <c r="AM94" s="27"/>
      <c r="AQ94" s="27"/>
      <c r="BI94" s="234"/>
    </row>
    <row r="95" spans="1:61" ht="20.100000000000001" customHeight="1">
      <c r="A95" s="218"/>
      <c r="B95" s="218"/>
      <c r="C95" s="218"/>
      <c r="D95" s="264" t="str">
        <f>+D97</f>
        <v>O-</v>
      </c>
      <c r="E95" s="218"/>
      <c r="F95" s="218"/>
      <c r="G95" s="218"/>
      <c r="H95" s="218"/>
      <c r="I95" s="265">
        <f>SUM(I97:I121)</f>
        <v>82</v>
      </c>
      <c r="J95" s="266"/>
      <c r="K95" s="266"/>
      <c r="L95" s="266"/>
      <c r="M95" s="97"/>
      <c r="N95" s="476"/>
      <c r="O95" s="97"/>
      <c r="P95" s="477"/>
      <c r="Q95" s="235"/>
      <c r="R95" s="268">
        <f>+Klasse!M14</f>
        <v>20.987804878048781</v>
      </c>
      <c r="S95" s="219"/>
      <c r="T95" s="477"/>
      <c r="U95" s="97"/>
      <c r="V95" s="267"/>
      <c r="W95" s="236"/>
      <c r="X95" s="220"/>
      <c r="Y95" s="220"/>
      <c r="Z95" s="220"/>
      <c r="AA95" s="220"/>
      <c r="AB95" s="220"/>
      <c r="AC95" s="218"/>
      <c r="AD95" s="220"/>
      <c r="AE95" s="468"/>
      <c r="AF95" s="220"/>
      <c r="AG95" s="218"/>
      <c r="AH95" s="221"/>
      <c r="AJ95" s="28"/>
      <c r="AK95" s="26"/>
      <c r="AL95" s="222"/>
      <c r="AM95" s="27"/>
      <c r="AQ95" s="27"/>
      <c r="BI95" s="234"/>
    </row>
    <row r="96" spans="1:61" ht="20.100000000000001" customHeight="1">
      <c r="A96" s="218"/>
      <c r="B96" s="218"/>
      <c r="C96" s="218"/>
      <c r="D96" s="218"/>
      <c r="E96" s="218"/>
      <c r="F96" s="218"/>
      <c r="G96" s="218"/>
      <c r="H96" s="236"/>
      <c r="I96" s="218"/>
      <c r="J96" s="219"/>
      <c r="K96" s="219"/>
      <c r="L96" s="219"/>
      <c r="M96" s="97"/>
      <c r="N96" s="237"/>
      <c r="O96" s="97"/>
      <c r="P96" s="235"/>
      <c r="Q96" s="235"/>
      <c r="R96" s="219"/>
      <c r="S96" s="219"/>
      <c r="T96" s="235"/>
      <c r="U96" s="97"/>
      <c r="V96" s="236"/>
      <c r="W96" s="236"/>
      <c r="X96" s="220"/>
      <c r="Y96" s="220"/>
      <c r="Z96" s="220"/>
      <c r="AA96" s="220"/>
      <c r="AB96" s="237"/>
      <c r="AC96" s="218"/>
      <c r="AD96" s="237"/>
      <c r="AE96" s="471"/>
      <c r="AF96" s="235"/>
      <c r="AG96" s="218"/>
      <c r="AH96" s="221"/>
      <c r="AJ96" s="28"/>
      <c r="AK96" s="26"/>
      <c r="AL96" s="222"/>
      <c r="AM96" s="27"/>
      <c r="AQ96" s="27"/>
      <c r="BI96" s="234"/>
    </row>
    <row r="97" spans="1:44" ht="16.5" customHeight="1">
      <c r="A97" s="218"/>
      <c r="B97" s="299">
        <f>+'Ark1'!C1631</f>
        <v>2024</v>
      </c>
      <c r="C97" s="238">
        <f>+'Ark1'!L1631</f>
        <v>4</v>
      </c>
      <c r="D97" s="238" t="s">
        <v>31</v>
      </c>
      <c r="E97" s="27">
        <f>+'Ark1'!H1631</f>
        <v>1</v>
      </c>
      <c r="F97" s="27">
        <f>+'Ark1'!J1631</f>
        <v>103</v>
      </c>
      <c r="G97" s="27" t="str">
        <f>+G69</f>
        <v>Rudshøgda</v>
      </c>
      <c r="H97" s="27" t="str">
        <f>+IF(I97=0,"",'Ark1'!Q1631)</f>
        <v/>
      </c>
      <c r="I97" s="27">
        <f>+'Ark1'!R1631</f>
        <v>0</v>
      </c>
      <c r="J97" s="28" t="str">
        <f>+IF(I97=0,"",'Ark1'!AG1631)</f>
        <v/>
      </c>
      <c r="L97" s="28" t="str">
        <f>+IF(I97=0,"",'Ark1'!AH1631)</f>
        <v/>
      </c>
      <c r="M97" s="97"/>
      <c r="N97" s="245">
        <f>+IF(J97=0,"",'Ark1'!AI1631)</f>
        <v>0</v>
      </c>
      <c r="O97" s="97"/>
      <c r="P97" s="271" t="str">
        <f>+IF(N97=0,"",'Ark1'!AJ1631)</f>
        <v/>
      </c>
      <c r="Q97" s="235"/>
      <c r="R97" s="31" t="str">
        <f>+IF(I97=0,"",'Ark1'!U1631)</f>
        <v/>
      </c>
      <c r="S97" s="219"/>
      <c r="T97" s="271" t="str">
        <f>+IF(N97=0,"",'Ark1'!AK1631)</f>
        <v/>
      </c>
      <c r="U97" s="97"/>
      <c r="V97" s="26" t="str">
        <f>+IF(I97=0,"",'Ark1'!T1631)</f>
        <v/>
      </c>
      <c r="W97" s="236"/>
      <c r="X97" s="33" t="str">
        <f>+IF(I97=0,"",'Ark1'!W1631)</f>
        <v/>
      </c>
      <c r="Y97" s="33" t="str">
        <f>+IF(I97=0,"",'Ark1'!X1631)</f>
        <v/>
      </c>
      <c r="Z97" s="33" t="str">
        <f>+IF(I97=0,"",'Ark1'!Y1631)</f>
        <v/>
      </c>
      <c r="AA97" s="33" t="str">
        <f>+IF(I97=0,"",'Ark1'!Z1631)</f>
        <v/>
      </c>
      <c r="AB97" s="28" t="str">
        <f>+IF(I97=0,"",'Ark1'!AA1631)</f>
        <v/>
      </c>
      <c r="AC97" s="26" t="str">
        <f>+IF(I97=0,"",'Ark1'!AC1631)</f>
        <v/>
      </c>
      <c r="AD97" s="33" t="str">
        <f>+IF(I97=0,"",'Ark1'!AE1631)</f>
        <v/>
      </c>
      <c r="AE97" s="26" t="str">
        <f t="shared" ref="AE97:AE121" si="10">IF(I97=0,"",R97/C97)</f>
        <v/>
      </c>
      <c r="AF97" s="28" t="str">
        <f t="shared" ref="AF97:AF121" si="11">IF(I97=0,"",I97/H97)</f>
        <v/>
      </c>
      <c r="AG97" s="218"/>
      <c r="AH97" s="221"/>
      <c r="AJ97" s="28"/>
      <c r="AK97" s="26"/>
      <c r="AL97" s="222"/>
      <c r="AM97" s="27"/>
      <c r="AN97" s="26"/>
      <c r="AO97" s="26"/>
      <c r="AP97" s="33"/>
      <c r="AQ97" s="33"/>
      <c r="AR97" s="33"/>
    </row>
    <row r="98" spans="1:44" ht="16.5" customHeight="1">
      <c r="A98" s="218"/>
      <c r="B98" s="299">
        <f>+'Ark1'!C1632</f>
        <v>2024</v>
      </c>
      <c r="C98" s="238">
        <f>+'Ark1'!L1632</f>
        <v>4</v>
      </c>
      <c r="D98" s="238" t="s">
        <v>31</v>
      </c>
      <c r="E98" s="27">
        <f>+'Ark1'!H1632</f>
        <v>2</v>
      </c>
      <c r="F98" s="27">
        <f>+'Ark1'!J1632</f>
        <v>106</v>
      </c>
      <c r="G98" s="27" t="str">
        <f t="shared" ref="G98:G121" si="12">+G70</f>
        <v>Furuseth</v>
      </c>
      <c r="H98" s="27">
        <f>+IF(I98=0,"",'Ark1'!Q1632)</f>
        <v>5</v>
      </c>
      <c r="I98" s="27">
        <f>+'Ark1'!R1632</f>
        <v>6</v>
      </c>
      <c r="J98" s="28">
        <f>+IF(I98=0,"",'Ark1'!AG1632)</f>
        <v>3.6809815950920246</v>
      </c>
      <c r="L98" s="28">
        <f>+IF(I98=0,"",'Ark1'!AH1632)</f>
        <v>2.330863356329671</v>
      </c>
      <c r="M98" s="97"/>
      <c r="N98" s="245">
        <f>+IF(J98=0,"",'Ark1'!AI1632)</f>
        <v>6</v>
      </c>
      <c r="O98" s="97"/>
      <c r="P98" s="271">
        <f>+IF(N98=0,"",'Ark1'!AJ1632)</f>
        <v>114.34999999999998</v>
      </c>
      <c r="Q98" s="235"/>
      <c r="R98" s="31">
        <f>+IF(I98=0,"",'Ark1'!U1632)</f>
        <v>27.36666666666666</v>
      </c>
      <c r="S98" s="219"/>
      <c r="T98" s="271">
        <f>+IF(N98=0,"",'Ark1'!AK1632)</f>
        <v>18.40155974239136</v>
      </c>
      <c r="U98" s="97"/>
      <c r="V98" s="26">
        <f>+IF(I98=0,"",'Ark1'!T1632)</f>
        <v>5</v>
      </c>
      <c r="W98" s="236"/>
      <c r="X98" s="33">
        <f>+IF(I98=0,"",'Ark1'!W1632)</f>
        <v>0</v>
      </c>
      <c r="Y98" s="33">
        <f>+IF(I98=0,"",'Ark1'!X1632)</f>
        <v>100</v>
      </c>
      <c r="Z98" s="33">
        <f>+IF(I98=0,"",'Ark1'!Y1632)</f>
        <v>83.333333333333314</v>
      </c>
      <c r="AA98" s="33">
        <f>+IF(I98=0,"",'Ark1'!Z1632)</f>
        <v>0</v>
      </c>
      <c r="AB98" s="28">
        <f>+IF(I98=0,"",'Ark1'!AA1632)</f>
        <v>5.4266830466583293</v>
      </c>
      <c r="AC98" s="26">
        <f>+IF(I98=0,"",'Ark1'!AC1632)</f>
        <v>1.1547005383792519</v>
      </c>
      <c r="AD98" s="33">
        <f>+IF(I98=0,"",'Ark1'!AE1632)</f>
        <v>-15.692673401648026</v>
      </c>
      <c r="AE98" s="26">
        <f t="shared" si="10"/>
        <v>6.841666666666665</v>
      </c>
      <c r="AF98" s="28">
        <f t="shared" si="11"/>
        <v>1.2</v>
      </c>
      <c r="AG98" s="218"/>
      <c r="AH98" s="221"/>
      <c r="AJ98" s="28"/>
      <c r="AK98" s="26"/>
      <c r="AL98" s="222"/>
      <c r="AM98" s="27"/>
      <c r="AN98" s="26"/>
      <c r="AO98" s="26"/>
      <c r="AP98" s="33"/>
      <c r="AQ98" s="33"/>
      <c r="AR98" s="33"/>
    </row>
    <row r="99" spans="1:44" ht="16.5" customHeight="1">
      <c r="A99" s="218"/>
      <c r="B99" s="299">
        <f>+'Ark1'!C1633</f>
        <v>2024</v>
      </c>
      <c r="C99" s="238">
        <f>+'Ark1'!L1633</f>
        <v>4</v>
      </c>
      <c r="D99" s="238" t="s">
        <v>31</v>
      </c>
      <c r="E99" s="27">
        <f>+'Ark1'!H1633</f>
        <v>1</v>
      </c>
      <c r="F99" s="27">
        <f>+'Ark1'!J1633</f>
        <v>110</v>
      </c>
      <c r="G99" s="27" t="str">
        <f t="shared" si="12"/>
        <v>Gol</v>
      </c>
      <c r="H99" s="27">
        <f>+IF(I99=0,"",'Ark1'!Q1633)</f>
        <v>6</v>
      </c>
      <c r="I99" s="27">
        <f>+'Ark1'!R1633</f>
        <v>7</v>
      </c>
      <c r="J99" s="28">
        <f>+IF(I99=0,"",'Ark1'!AG1633)</f>
        <v>1.1456628477905075</v>
      </c>
      <c r="L99" s="28">
        <f>+IF(I99=0,"",'Ark1'!AH1633)</f>
        <v>0.77216134480185405</v>
      </c>
      <c r="M99" s="97"/>
      <c r="N99" s="245">
        <f>+IF(J99=0,"",'Ark1'!AI1633)</f>
        <v>7</v>
      </c>
      <c r="O99" s="97"/>
      <c r="P99" s="271">
        <f>+IF(N99=0,"",'Ark1'!AJ1633)</f>
        <v>116.8142857142857</v>
      </c>
      <c r="Q99" s="235"/>
      <c r="R99" s="31">
        <f>+IF(I99=0,"",'Ark1'!U1633)</f>
        <v>28.085714285714278</v>
      </c>
      <c r="S99" s="219"/>
      <c r="T99" s="271">
        <f>+IF(N99=0,"",'Ark1'!AK1633)</f>
        <v>17.28544901538957</v>
      </c>
      <c r="U99" s="97"/>
      <c r="V99" s="26">
        <f>+IF(I99=0,"",'Ark1'!T1633)</f>
        <v>4.2857142857142847</v>
      </c>
      <c r="W99" s="236"/>
      <c r="X99" s="33">
        <f>+IF(I99=0,"",'Ark1'!W1633)</f>
        <v>0</v>
      </c>
      <c r="Y99" s="33">
        <f>+IF(I99=0,"",'Ark1'!X1633)</f>
        <v>100</v>
      </c>
      <c r="Z99" s="33">
        <f>+IF(I99=0,"",'Ark1'!Y1633)</f>
        <v>71.428571428571445</v>
      </c>
      <c r="AA99" s="33">
        <f>+IF(I99=0,"",'Ark1'!Z1633)</f>
        <v>14.285714285714288</v>
      </c>
      <c r="AB99" s="28">
        <f>+IF(I99=0,"",'Ark1'!AA1633)</f>
        <v>7.0080420276439961</v>
      </c>
      <c r="AC99" s="26">
        <f>+IF(I99=0,"",'Ark1'!AC1633)</f>
        <v>1.0301575072754261</v>
      </c>
      <c r="AD99" s="33">
        <f>+IF(I99=0,"",'Ark1'!AE1633)</f>
        <v>61.399298806015381</v>
      </c>
      <c r="AE99" s="26">
        <f t="shared" si="10"/>
        <v>7.0214285714285696</v>
      </c>
      <c r="AF99" s="28">
        <f t="shared" si="11"/>
        <v>1.1666666666666667</v>
      </c>
      <c r="AG99" s="218"/>
      <c r="AH99" s="221"/>
      <c r="AJ99" s="28"/>
      <c r="AK99" s="26"/>
      <c r="AL99" s="222"/>
      <c r="AM99" s="27"/>
      <c r="AN99" s="26"/>
      <c r="AO99" s="26"/>
      <c r="AP99" s="33"/>
      <c r="AQ99" s="33"/>
      <c r="AR99" s="33"/>
    </row>
    <row r="100" spans="1:44" ht="16.5" customHeight="1">
      <c r="A100" s="218"/>
      <c r="B100" s="299">
        <f>+'Ark1'!C1634</f>
        <v>2024</v>
      </c>
      <c r="C100" s="238">
        <f>+'Ark1'!L1634</f>
        <v>4</v>
      </c>
      <c r="D100" s="238" t="s">
        <v>31</v>
      </c>
      <c r="E100" s="27">
        <f>+'Ark1'!H1634</f>
        <v>1</v>
      </c>
      <c r="F100" s="27">
        <f>+'Ark1'!J1634</f>
        <v>111</v>
      </c>
      <c r="G100" s="27" t="str">
        <f t="shared" si="12"/>
        <v>Forus</v>
      </c>
      <c r="H100" s="27">
        <f>+IF(I100=0,"",'Ark1'!Q1634)</f>
        <v>4</v>
      </c>
      <c r="I100" s="27">
        <f>+'Ark1'!R1634</f>
        <v>4</v>
      </c>
      <c r="J100" s="28">
        <f>+IF(I100=0,"",'Ark1'!AG1634)</f>
        <v>0.76045627376425851</v>
      </c>
      <c r="L100" s="28">
        <f>+IF(I100=0,"",'Ark1'!AH1634)</f>
        <v>0.39112524980627272</v>
      </c>
      <c r="M100" s="97"/>
      <c r="N100" s="245">
        <f>+IF(J100=0,"",'Ark1'!AI1634)</f>
        <v>4</v>
      </c>
      <c r="O100" s="97"/>
      <c r="P100" s="271">
        <f>+IF(N100=0,"",'Ark1'!AJ1634)</f>
        <v>114.75</v>
      </c>
      <c r="Q100" s="235"/>
      <c r="R100" s="31">
        <f>+IF(I100=0,"",'Ark1'!U1634)</f>
        <v>23.975000000000001</v>
      </c>
      <c r="S100" s="219"/>
      <c r="T100" s="271">
        <f>+IF(N100=0,"",'Ark1'!AK1634)</f>
        <v>15.831566645706539</v>
      </c>
      <c r="U100" s="97"/>
      <c r="V100" s="26">
        <f>+IF(I100=0,"",'Ark1'!T1634)</f>
        <v>4.5</v>
      </c>
      <c r="W100" s="236"/>
      <c r="X100" s="33">
        <f>+IF(I100=0,"",'Ark1'!W1634)</f>
        <v>0</v>
      </c>
      <c r="Y100" s="33">
        <f>+IF(I100=0,"",'Ark1'!X1634)</f>
        <v>100</v>
      </c>
      <c r="Z100" s="33">
        <f>+IF(I100=0,"",'Ark1'!Y1634)</f>
        <v>75</v>
      </c>
      <c r="AA100" s="33">
        <f>+IF(I100=0,"",'Ark1'!Z1634)</f>
        <v>0</v>
      </c>
      <c r="AB100" s="28">
        <f>+IF(I100=0,"",'Ark1'!AA1634)</f>
        <v>3.041689497631197</v>
      </c>
      <c r="AC100" s="26">
        <f>+IF(I100=0,"",'Ark1'!AC1634)</f>
        <v>0.5</v>
      </c>
      <c r="AD100" s="33">
        <f>+IF(I100=0,"",'Ark1'!AE1634)</f>
        <v>-41.917493583514954</v>
      </c>
      <c r="AE100" s="26">
        <f t="shared" si="10"/>
        <v>5.9937500000000004</v>
      </c>
      <c r="AF100" s="28">
        <f t="shared" si="11"/>
        <v>1</v>
      </c>
      <c r="AG100" s="218"/>
      <c r="AH100" s="221"/>
      <c r="AJ100" s="28"/>
      <c r="AK100" s="26"/>
      <c r="AL100" s="222"/>
      <c r="AM100" s="27"/>
      <c r="AN100" s="26"/>
      <c r="AO100" s="26"/>
      <c r="AP100" s="33"/>
      <c r="AQ100" s="33"/>
      <c r="AR100" s="33"/>
    </row>
    <row r="101" spans="1:44" ht="16.5" customHeight="1">
      <c r="A101" s="218"/>
      <c r="B101" s="299">
        <f>+'Ark1'!C1635</f>
        <v>2024</v>
      </c>
      <c r="C101" s="238">
        <f>+'Ark1'!L1635</f>
        <v>4</v>
      </c>
      <c r="D101" s="238" t="s">
        <v>31</v>
      </c>
      <c r="E101" s="27">
        <f>+'Ark1'!H1635</f>
        <v>1</v>
      </c>
      <c r="F101" s="27">
        <f>+'Ark1'!J1635</f>
        <v>116</v>
      </c>
      <c r="G101" s="27" t="str">
        <f t="shared" si="12"/>
        <v>Sandeid</v>
      </c>
      <c r="H101" s="27">
        <f>+IF(I101=0,"",'Ark1'!Q1635)</f>
        <v>7</v>
      </c>
      <c r="I101" s="27">
        <f>+'Ark1'!R1635</f>
        <v>7</v>
      </c>
      <c r="J101" s="28">
        <f>+IF(I101=0,"",'Ark1'!AG1635)</f>
        <v>1.9073569482288832</v>
      </c>
      <c r="L101" s="28">
        <f>+IF(I101=0,"",'Ark1'!AH1635)</f>
        <v>1.0235749946989998</v>
      </c>
      <c r="M101" s="97"/>
      <c r="N101" s="245">
        <f>+IF(J101=0,"",'Ark1'!AI1635)</f>
        <v>2</v>
      </c>
      <c r="O101" s="97"/>
      <c r="P101" s="271">
        <f>+IF(N101=0,"",'Ark1'!AJ1635)</f>
        <v>101.65</v>
      </c>
      <c r="Q101" s="235"/>
      <c r="R101" s="31">
        <f>+IF(I101=0,"",'Ark1'!U1635)</f>
        <v>22.75714285714287</v>
      </c>
      <c r="S101" s="219"/>
      <c r="T101" s="271">
        <f>+IF(N101=0,"",'Ark1'!AK1635)</f>
        <v>16.030566416535063</v>
      </c>
      <c r="U101" s="97"/>
      <c r="V101" s="26">
        <f>+IF(I101=0,"",'Ark1'!T1635)</f>
        <v>3.5714285714285721</v>
      </c>
      <c r="W101" s="236"/>
      <c r="X101" s="33">
        <f>+IF(I101=0,"",'Ark1'!W1635)</f>
        <v>0</v>
      </c>
      <c r="Y101" s="33">
        <f>+IF(I101=0,"",'Ark1'!X1635)</f>
        <v>85.714285714285694</v>
      </c>
      <c r="Z101" s="33">
        <f>+IF(I101=0,"",'Ark1'!Y1635)</f>
        <v>42.857142857142847</v>
      </c>
      <c r="AA101" s="33">
        <f>+IF(I101=0,"",'Ark1'!Z1635)</f>
        <v>0</v>
      </c>
      <c r="AB101" s="28">
        <f>+IF(I101=0,"",'Ark1'!AA1635)</f>
        <v>4.5468535880343008</v>
      </c>
      <c r="AC101" s="26">
        <f>+IF(I101=0,"",'Ark1'!AC1635)</f>
        <v>1.0497813183356473</v>
      </c>
      <c r="AD101" s="33">
        <f>+IF(I101=0,"",'Ark1'!AE1635)</f>
        <v>-86.580310263752949</v>
      </c>
      <c r="AE101" s="26">
        <f t="shared" si="10"/>
        <v>5.6892857142857176</v>
      </c>
      <c r="AF101" s="28">
        <f t="shared" si="11"/>
        <v>1</v>
      </c>
      <c r="AG101" s="218"/>
      <c r="AH101" s="221"/>
      <c r="AJ101" s="28"/>
      <c r="AK101" s="26"/>
      <c r="AL101" s="222"/>
      <c r="AM101" s="27"/>
      <c r="AN101" s="26"/>
      <c r="AO101" s="26"/>
      <c r="AP101" s="33"/>
      <c r="AQ101" s="33"/>
      <c r="AR101" s="33"/>
    </row>
    <row r="102" spans="1:44" ht="16.5" customHeight="1">
      <c r="A102" s="218"/>
      <c r="B102" s="299">
        <f>+'Ark1'!C1636</f>
        <v>2024</v>
      </c>
      <c r="C102" s="238">
        <f>+'Ark1'!L1636</f>
        <v>4</v>
      </c>
      <c r="D102" s="238" t="s">
        <v>31</v>
      </c>
      <c r="E102" s="27">
        <f>+'Ark1'!H1636</f>
        <v>2</v>
      </c>
      <c r="F102" s="27">
        <f>+'Ark1'!J1636</f>
        <v>117</v>
      </c>
      <c r="G102" s="27" t="str">
        <f t="shared" si="12"/>
        <v>Jæren</v>
      </c>
      <c r="H102" s="27">
        <f>+IF(I102=0,"",'Ark1'!Q1636)</f>
        <v>5</v>
      </c>
      <c r="I102" s="27">
        <f>+'Ark1'!R1636</f>
        <v>7</v>
      </c>
      <c r="J102" s="28">
        <f>+IF(I102=0,"",'Ark1'!AG1636)</f>
        <v>2.0114942528735633</v>
      </c>
      <c r="L102" s="28">
        <f>+IF(I102=0,"",'Ark1'!AH1636)</f>
        <v>1.0422445130427402</v>
      </c>
      <c r="M102" s="97"/>
      <c r="N102" s="245">
        <f>+IF(J102=0,"",'Ark1'!AI1636)</f>
        <v>7</v>
      </c>
      <c r="O102" s="97"/>
      <c r="P102" s="271">
        <f>+IF(N102=0,"",'Ark1'!AJ1636)</f>
        <v>110.24285714285718</v>
      </c>
      <c r="Q102" s="235"/>
      <c r="R102" s="31">
        <f>+IF(I102=0,"",'Ark1'!U1636)</f>
        <v>22.81428571428572</v>
      </c>
      <c r="S102" s="219"/>
      <c r="T102" s="271">
        <f>+IF(N102=0,"",'Ark1'!AK1636)</f>
        <v>16.837688494215229</v>
      </c>
      <c r="U102" s="97"/>
      <c r="V102" s="26">
        <f>+IF(I102=0,"",'Ark1'!T1636)</f>
        <v>3.8571428571428559</v>
      </c>
      <c r="W102" s="236"/>
      <c r="X102" s="33">
        <f>+IF(I102=0,"",'Ark1'!W1636)</f>
        <v>0</v>
      </c>
      <c r="Y102" s="33">
        <f>+IF(I102=0,"",'Ark1'!X1636)</f>
        <v>100</v>
      </c>
      <c r="Z102" s="33">
        <f>+IF(I102=0,"",'Ark1'!Y1636)</f>
        <v>57.142857142857153</v>
      </c>
      <c r="AA102" s="33">
        <f>+IF(I102=0,"",'Ark1'!Z1636)</f>
        <v>0</v>
      </c>
      <c r="AB102" s="28">
        <f>+IF(I102=0,"",'Ark1'!AA1636)</f>
        <v>4.7621809443718988</v>
      </c>
      <c r="AC102" s="26">
        <f>+IF(I102=0,"",'Ark1'!AC1636)</f>
        <v>0.83299312783504187</v>
      </c>
      <c r="AD102" s="33">
        <f>+IF(I102=0,"",'Ark1'!AE1636)</f>
        <v>72.076675009472353</v>
      </c>
      <c r="AE102" s="26">
        <f t="shared" si="10"/>
        <v>5.7035714285714301</v>
      </c>
      <c r="AF102" s="28">
        <f t="shared" si="11"/>
        <v>1.4</v>
      </c>
      <c r="AG102" s="218"/>
      <c r="AH102" s="221"/>
      <c r="AJ102" s="28"/>
      <c r="AK102" s="26"/>
      <c r="AL102" s="222"/>
      <c r="AM102" s="27"/>
      <c r="AN102" s="26"/>
      <c r="AO102" s="26"/>
      <c r="AP102" s="33"/>
      <c r="AQ102" s="33"/>
      <c r="AR102" s="33"/>
    </row>
    <row r="103" spans="1:44" ht="16.5" customHeight="1">
      <c r="A103" s="218"/>
      <c r="B103" s="299">
        <f>+'Ark1'!C1637</f>
        <v>2024</v>
      </c>
      <c r="C103" s="238">
        <f>+'Ark1'!L1637</f>
        <v>4</v>
      </c>
      <c r="D103" s="238" t="s">
        <v>31</v>
      </c>
      <c r="E103" s="27">
        <f>+'Ark1'!H1637</f>
        <v>1</v>
      </c>
      <c r="F103" s="27">
        <f>+'Ark1'!J1637</f>
        <v>134</v>
      </c>
      <c r="G103" s="27" t="str">
        <f t="shared" si="12"/>
        <v>Førde</v>
      </c>
      <c r="H103" s="27">
        <f>+IF(I103=0,"",'Ark1'!Q1637)</f>
        <v>2</v>
      </c>
      <c r="I103" s="27">
        <f>+'Ark1'!R1637</f>
        <v>2</v>
      </c>
      <c r="J103" s="28">
        <f>+IF(I103=0,"",'Ark1'!AG1637)</f>
        <v>0.36832412523020258</v>
      </c>
      <c r="L103" s="28">
        <f>+IF(I103=0,"",'Ark1'!AH1637)</f>
        <v>0.19969438077377225</v>
      </c>
      <c r="M103" s="97"/>
      <c r="N103" s="245">
        <f>+IF(J103=0,"",'Ark1'!AI1637)</f>
        <v>2</v>
      </c>
      <c r="O103" s="97"/>
      <c r="P103" s="271">
        <f>+IF(N103=0,"",'Ark1'!AJ1637)</f>
        <v>109.65</v>
      </c>
      <c r="Q103" s="235"/>
      <c r="R103" s="31">
        <f>+IF(I103=0,"",'Ark1'!U1637)</f>
        <v>23</v>
      </c>
      <c r="S103" s="219"/>
      <c r="T103" s="271">
        <f>+IF(N103=0,"",'Ark1'!AK1637)</f>
        <v>16.830948927341652</v>
      </c>
      <c r="U103" s="97"/>
      <c r="V103" s="26">
        <f>+IF(I103=0,"",'Ark1'!T1637)</f>
        <v>4.5</v>
      </c>
      <c r="W103" s="236"/>
      <c r="X103" s="33">
        <f>+IF(I103=0,"",'Ark1'!W1637)</f>
        <v>0</v>
      </c>
      <c r="Y103" s="33">
        <f>+IF(I103=0,"",'Ark1'!X1637)</f>
        <v>50</v>
      </c>
      <c r="Z103" s="33">
        <f>+IF(I103=0,"",'Ark1'!Y1637)</f>
        <v>50</v>
      </c>
      <c r="AA103" s="33">
        <f>+IF(I103=0,"",'Ark1'!Z1637)</f>
        <v>0</v>
      </c>
      <c r="AB103" s="28">
        <f>+IF(I103=0,"",'Ark1'!AA1637)</f>
        <v>7</v>
      </c>
      <c r="AC103" s="26">
        <f>+IF(I103=0,"",'Ark1'!AC1637)</f>
        <v>1.5</v>
      </c>
      <c r="AD103" s="33">
        <f>+IF(I103=0,"",'Ark1'!AE1637)</f>
        <v>100</v>
      </c>
      <c r="AE103" s="26">
        <f t="shared" si="10"/>
        <v>5.75</v>
      </c>
      <c r="AF103" s="28">
        <f t="shared" si="11"/>
        <v>1</v>
      </c>
      <c r="AG103" s="218"/>
      <c r="AH103" s="221"/>
      <c r="AJ103" s="28"/>
      <c r="AK103" s="26"/>
      <c r="AL103" s="222"/>
      <c r="AM103" s="27"/>
      <c r="AN103" s="26"/>
      <c r="AO103" s="26"/>
      <c r="AP103" s="33"/>
      <c r="AQ103" s="33"/>
      <c r="AR103" s="33"/>
    </row>
    <row r="104" spans="1:44" ht="16.5" customHeight="1">
      <c r="A104" s="218"/>
      <c r="B104" s="299">
        <f>+'Ark1'!C1638</f>
        <v>2024</v>
      </c>
      <c r="C104" s="238">
        <f>+'Ark1'!L1638</f>
        <v>4</v>
      </c>
      <c r="D104" s="238" t="s">
        <v>31</v>
      </c>
      <c r="E104" s="27">
        <f>+'Ark1'!H1638</f>
        <v>2</v>
      </c>
      <c r="F104" s="27">
        <f>+'Ark1'!J1638</f>
        <v>141</v>
      </c>
      <c r="G104" s="27" t="str">
        <f t="shared" si="12"/>
        <v>Ølen</v>
      </c>
      <c r="H104" s="27">
        <f>+IF(I104=0,"",'Ark1'!Q1638)</f>
        <v>5</v>
      </c>
      <c r="I104" s="27">
        <f>+'Ark1'!R1638</f>
        <v>5</v>
      </c>
      <c r="J104" s="28">
        <f>+IF(I104=0,"",'Ark1'!AG1638)</f>
        <v>0.96153846153846112</v>
      </c>
      <c r="L104" s="28">
        <f>+IF(I104=0,"",'Ark1'!AH1638)</f>
        <v>0.48486983608989082</v>
      </c>
      <c r="M104" s="97"/>
      <c r="N104" s="245">
        <f>+IF(J104=0,"",'Ark1'!AI1638)</f>
        <v>5</v>
      </c>
      <c r="O104" s="97"/>
      <c r="P104" s="271">
        <f>+IF(N104=0,"",'Ark1'!AJ1638)</f>
        <v>109.4</v>
      </c>
      <c r="Q104" s="235"/>
      <c r="R104" s="31">
        <f>+IF(I104=0,"",'Ark1'!U1638)</f>
        <v>20.92</v>
      </c>
      <c r="S104" s="219"/>
      <c r="T104" s="271">
        <f>+IF(N104=0,"",'Ark1'!AK1638)</f>
        <v>15.484245983874374</v>
      </c>
      <c r="U104" s="97"/>
      <c r="V104" s="26">
        <f>+IF(I104=0,"",'Ark1'!T1638)</f>
        <v>5.2</v>
      </c>
      <c r="W104" s="236"/>
      <c r="X104" s="33">
        <f>+IF(I104=0,"",'Ark1'!W1638)</f>
        <v>0</v>
      </c>
      <c r="Y104" s="33">
        <f>+IF(I104=0,"",'Ark1'!X1638)</f>
        <v>60</v>
      </c>
      <c r="Z104" s="33">
        <f>+IF(I104=0,"",'Ark1'!Y1638)</f>
        <v>40</v>
      </c>
      <c r="AA104" s="33">
        <f>+IF(I104=0,"",'Ark1'!Z1638)</f>
        <v>0</v>
      </c>
      <c r="AB104" s="28">
        <f>+IF(I104=0,"",'Ark1'!AA1638)</f>
        <v>6.0598349812515604</v>
      </c>
      <c r="AC104" s="26">
        <f>+IF(I104=0,"",'Ark1'!AC1638)</f>
        <v>1.1661903789690584</v>
      </c>
      <c r="AD104" s="33">
        <f>+IF(I104=0,"",'Ark1'!AE1638)</f>
        <v>76.921757087363503</v>
      </c>
      <c r="AE104" s="26">
        <f t="shared" si="10"/>
        <v>5.23</v>
      </c>
      <c r="AF104" s="28">
        <f t="shared" si="11"/>
        <v>1</v>
      </c>
      <c r="AG104" s="218"/>
      <c r="AH104" s="221"/>
      <c r="AJ104" s="28"/>
      <c r="AK104" s="26"/>
      <c r="AL104" s="222"/>
      <c r="AM104" s="27"/>
      <c r="AN104" s="26"/>
      <c r="AO104" s="26"/>
      <c r="AP104" s="33"/>
      <c r="AQ104" s="33"/>
      <c r="AR104" s="33"/>
    </row>
    <row r="105" spans="1:44" ht="16.5" customHeight="1">
      <c r="A105" s="218"/>
      <c r="B105" s="299">
        <f>+'Ark1'!C1639</f>
        <v>2024</v>
      </c>
      <c r="C105" s="238">
        <f>+'Ark1'!L1639</f>
        <v>4</v>
      </c>
      <c r="D105" s="238" t="s">
        <v>31</v>
      </c>
      <c r="E105" s="27">
        <f>+'Ark1'!H1639</f>
        <v>2</v>
      </c>
      <c r="F105" s="27">
        <f>+'Ark1'!J1639</f>
        <v>143</v>
      </c>
      <c r="G105" s="27" t="str">
        <f t="shared" si="12"/>
        <v>Nordfjord</v>
      </c>
      <c r="H105" s="27" t="str">
        <f>+IF(I105=0,"",'Ark1'!Q1639)</f>
        <v/>
      </c>
      <c r="I105" s="27">
        <f>+'Ark1'!R1639</f>
        <v>0</v>
      </c>
      <c r="J105" s="28" t="str">
        <f>+IF(I105=0,"",'Ark1'!AG1639)</f>
        <v/>
      </c>
      <c r="L105" s="28" t="str">
        <f>+IF(I105=0,"",'Ark1'!AH1639)</f>
        <v/>
      </c>
      <c r="M105" s="97"/>
      <c r="N105" s="245">
        <f>+IF(J105=0,"",'Ark1'!AI1639)</f>
        <v>0</v>
      </c>
      <c r="O105" s="97"/>
      <c r="P105" s="271" t="str">
        <f>+IF(N105=0,"",'Ark1'!AJ1639)</f>
        <v/>
      </c>
      <c r="Q105" s="235"/>
      <c r="R105" s="31" t="str">
        <f>+IF(I105=0,"",'Ark1'!U1639)</f>
        <v/>
      </c>
      <c r="S105" s="219"/>
      <c r="T105" s="271" t="str">
        <f>+IF(N105=0,"",'Ark1'!AK1639)</f>
        <v/>
      </c>
      <c r="U105" s="97"/>
      <c r="V105" s="26" t="str">
        <f>+IF(I105=0,"",'Ark1'!T1639)</f>
        <v/>
      </c>
      <c r="W105" s="236"/>
      <c r="X105" s="33" t="str">
        <f>+IF(I105=0,"",'Ark1'!W1639)</f>
        <v/>
      </c>
      <c r="Y105" s="33" t="str">
        <f>+IF(I105=0,"",'Ark1'!X1639)</f>
        <v/>
      </c>
      <c r="Z105" s="33" t="str">
        <f>+IF(I105=0,"",'Ark1'!Y1639)</f>
        <v/>
      </c>
      <c r="AA105" s="33" t="str">
        <f>+IF(I105=0,"",'Ark1'!Z1639)</f>
        <v/>
      </c>
      <c r="AB105" s="28" t="str">
        <f>+IF(I105=0,"",'Ark1'!AA1639)</f>
        <v/>
      </c>
      <c r="AC105" s="26" t="str">
        <f>+IF(I105=0,"",'Ark1'!AC1639)</f>
        <v/>
      </c>
      <c r="AD105" s="33" t="str">
        <f>+IF(I105=0,"",'Ark1'!AE1639)</f>
        <v/>
      </c>
      <c r="AE105" s="26" t="str">
        <f t="shared" si="10"/>
        <v/>
      </c>
      <c r="AF105" s="28" t="str">
        <f t="shared" si="11"/>
        <v/>
      </c>
      <c r="AG105" s="218"/>
      <c r="AH105" s="221"/>
      <c r="AJ105" s="28"/>
      <c r="AK105" s="26"/>
      <c r="AL105" s="222"/>
      <c r="AM105" s="27"/>
      <c r="AN105" s="26"/>
      <c r="AO105" s="26"/>
      <c r="AP105" s="33"/>
      <c r="AQ105" s="33"/>
      <c r="AR105" s="33"/>
    </row>
    <row r="106" spans="1:44" ht="16.5" customHeight="1">
      <c r="A106" s="218"/>
      <c r="B106" s="299">
        <f>+'Ark1'!C1640</f>
        <v>2024</v>
      </c>
      <c r="C106" s="238">
        <f>+'Ark1'!L1640</f>
        <v>4</v>
      </c>
      <c r="D106" s="238" t="s">
        <v>31</v>
      </c>
      <c r="E106" s="27">
        <f>+'Ark1'!H1640</f>
        <v>2</v>
      </c>
      <c r="F106" s="27">
        <f>+'Ark1'!J1640</f>
        <v>147</v>
      </c>
      <c r="G106" s="27" t="str">
        <f t="shared" si="12"/>
        <v>Midt-Norge</v>
      </c>
      <c r="H106" s="27">
        <f>+IF(I106=0,"",'Ark1'!Q1640)</f>
        <v>1</v>
      </c>
      <c r="I106" s="27">
        <f>+'Ark1'!R1640</f>
        <v>2</v>
      </c>
      <c r="J106" s="28">
        <f>+IF(I106=0,"",'Ark1'!AG1640)</f>
        <v>4.0816326530612246</v>
      </c>
      <c r="L106" s="28">
        <f>+IF(I106=0,"",'Ark1'!AH1640)</f>
        <v>1.9614556838192136</v>
      </c>
      <c r="M106" s="97"/>
      <c r="N106" s="245">
        <f>+IF(J106=0,"",'Ark1'!AI1640)</f>
        <v>2</v>
      </c>
      <c r="O106" s="97"/>
      <c r="P106" s="271">
        <f>+IF(N106=0,"",'Ark1'!AJ1640)</f>
        <v>110</v>
      </c>
      <c r="Q106" s="235"/>
      <c r="R106" s="31">
        <f>+IF(I106=0,"",'Ark1'!U1640)</f>
        <v>20.05</v>
      </c>
      <c r="S106" s="219"/>
      <c r="T106" s="271">
        <f>+IF(N106=0,"",'Ark1'!AK1640)</f>
        <v>14.842695082339878</v>
      </c>
      <c r="U106" s="97"/>
      <c r="V106" s="26">
        <f>+IF(I106=0,"",'Ark1'!T1640)</f>
        <v>6</v>
      </c>
      <c r="W106" s="236"/>
      <c r="X106" s="33">
        <f>+IF(I106=0,"",'Ark1'!W1640)</f>
        <v>0</v>
      </c>
      <c r="Y106" s="33">
        <f>+IF(I106=0,"",'Ark1'!X1640)</f>
        <v>100</v>
      </c>
      <c r="Z106" s="33">
        <f>+IF(I106=0,"",'Ark1'!Y1640)</f>
        <v>50</v>
      </c>
      <c r="AA106" s="33">
        <f>+IF(I106=0,"",'Ark1'!Z1640)</f>
        <v>0</v>
      </c>
      <c r="AB106" s="28">
        <f>+IF(I106=0,"",'Ark1'!AA1640)</f>
        <v>3.9499999999999944</v>
      </c>
      <c r="AC106" s="26">
        <f>+IF(I106=0,"",'Ark1'!AC1640)</f>
        <v>0</v>
      </c>
      <c r="AD106" s="33">
        <f>+IF(I106=0,"",'Ark1'!AE1640)</f>
        <v>0</v>
      </c>
      <c r="AE106" s="26">
        <f t="shared" si="10"/>
        <v>5.0125000000000002</v>
      </c>
      <c r="AF106" s="28">
        <f t="shared" si="11"/>
        <v>2</v>
      </c>
      <c r="AG106" s="218"/>
      <c r="AH106" s="221"/>
      <c r="AJ106" s="28"/>
      <c r="AK106" s="26"/>
      <c r="AL106" s="222"/>
      <c r="AM106" s="27"/>
      <c r="AN106" s="26"/>
      <c r="AO106" s="26"/>
      <c r="AP106" s="33"/>
      <c r="AQ106" s="33"/>
      <c r="AR106" s="33"/>
    </row>
    <row r="107" spans="1:44" ht="16.5" customHeight="1">
      <c r="A107" s="218"/>
      <c r="B107" s="299">
        <f>+'Ark1'!C1641</f>
        <v>2024</v>
      </c>
      <c r="C107" s="238">
        <f>+'Ark1'!L1641</f>
        <v>4</v>
      </c>
      <c r="D107" s="238" t="s">
        <v>31</v>
      </c>
      <c r="E107" s="27">
        <f>+'Ark1'!H1641</f>
        <v>1</v>
      </c>
      <c r="F107" s="27">
        <f>+'Ark1'!J1641</f>
        <v>155</v>
      </c>
      <c r="G107" s="27" t="str">
        <f t="shared" si="12"/>
        <v>Målselv</v>
      </c>
      <c r="H107" s="27">
        <f>+IF(I107=0,"",'Ark1'!Q1641)</f>
        <v>2</v>
      </c>
      <c r="I107" s="27">
        <f>+'Ark1'!R1641</f>
        <v>2</v>
      </c>
      <c r="J107" s="28">
        <f>+IF(I107=0,"",'Ark1'!AG1641)</f>
        <v>1.0101010101010102</v>
      </c>
      <c r="L107" s="28">
        <f>+IF(I107=0,"",'Ark1'!AH1641)</f>
        <v>0.48895761641329455</v>
      </c>
      <c r="M107" s="97"/>
      <c r="N107" s="245">
        <f>+IF(J107=0,"",'Ark1'!AI1641)</f>
        <v>2</v>
      </c>
      <c r="O107" s="97"/>
      <c r="P107" s="271">
        <f>+IF(N107=0,"",'Ark1'!AJ1641)</f>
        <v>109.5</v>
      </c>
      <c r="Q107" s="235"/>
      <c r="R107" s="31">
        <f>+IF(I107=0,"",'Ark1'!U1641)</f>
        <v>22.450000000000003</v>
      </c>
      <c r="S107" s="219"/>
      <c r="T107" s="271">
        <f>+IF(N107=0,"",'Ark1'!AK1641)</f>
        <v>16.909565104399238</v>
      </c>
      <c r="U107" s="97"/>
      <c r="V107" s="26">
        <f>+IF(I107=0,"",'Ark1'!T1641)</f>
        <v>5</v>
      </c>
      <c r="W107" s="236"/>
      <c r="X107" s="33">
        <f>+IF(I107=0,"",'Ark1'!W1641)</f>
        <v>0</v>
      </c>
      <c r="Y107" s="33">
        <f>+IF(I107=0,"",'Ark1'!X1641)</f>
        <v>100</v>
      </c>
      <c r="Z107" s="33">
        <f>+IF(I107=0,"",'Ark1'!Y1641)</f>
        <v>50</v>
      </c>
      <c r="AA107" s="33">
        <f>+IF(I107=0,"",'Ark1'!Z1641)</f>
        <v>0</v>
      </c>
      <c r="AB107" s="28">
        <f>+IF(I107=0,"",'Ark1'!AA1641)</f>
        <v>3.8499999999999903</v>
      </c>
      <c r="AC107" s="26">
        <f>+IF(I107=0,"",'Ark1'!AC1641)</f>
        <v>1</v>
      </c>
      <c r="AD107" s="33">
        <f>+IF(I107=0,"",'Ark1'!AE1641)</f>
        <v>-100.00000000000048</v>
      </c>
      <c r="AE107" s="26">
        <f t="shared" si="10"/>
        <v>5.6125000000000007</v>
      </c>
      <c r="AF107" s="28">
        <f t="shared" si="11"/>
        <v>1</v>
      </c>
      <c r="AG107" s="218"/>
      <c r="AH107" s="221"/>
      <c r="AJ107" s="28"/>
      <c r="AK107" s="26"/>
      <c r="AL107" s="222"/>
      <c r="AM107" s="27"/>
      <c r="AN107" s="26"/>
      <c r="AO107" s="26"/>
      <c r="AP107" s="33"/>
      <c r="AQ107" s="33"/>
      <c r="AR107" s="33"/>
    </row>
    <row r="108" spans="1:44" ht="16.5" customHeight="1">
      <c r="A108" s="218"/>
      <c r="B108" s="299">
        <f>+'Ark1'!C1642</f>
        <v>2024</v>
      </c>
      <c r="C108" s="238">
        <f>+'Ark1'!L1642</f>
        <v>4</v>
      </c>
      <c r="D108" s="238" t="s">
        <v>31</v>
      </c>
      <c r="E108" s="27">
        <f>+'Ark1'!H1642</f>
        <v>2</v>
      </c>
      <c r="F108" s="27">
        <f>+'Ark1'!J1642</f>
        <v>160</v>
      </c>
      <c r="G108" s="27" t="str">
        <f t="shared" si="12"/>
        <v>Oslo</v>
      </c>
      <c r="H108" s="27">
        <f>+IF(I108=0,"",'Ark1'!Q1642)</f>
        <v>3</v>
      </c>
      <c r="I108" s="27">
        <f>+'Ark1'!R1642</f>
        <v>4</v>
      </c>
      <c r="J108" s="28">
        <f>+IF(I108=0,"",'Ark1'!AG1642)</f>
        <v>2.2727272727272729</v>
      </c>
      <c r="L108" s="28">
        <f>+IF(I108=0,"",'Ark1'!AH1642)</f>
        <v>0.80274737068040347</v>
      </c>
      <c r="M108" s="97"/>
      <c r="N108" s="245">
        <f>+IF(J108=0,"",'Ark1'!AI1642)</f>
        <v>4</v>
      </c>
      <c r="O108" s="97"/>
      <c r="P108" s="271">
        <f>+IF(N108=0,"",'Ark1'!AJ1642)</f>
        <v>98.45</v>
      </c>
      <c r="Q108" s="235"/>
      <c r="R108" s="31">
        <f>+IF(I108=0,"",'Ark1'!U1642)</f>
        <v>14.025</v>
      </c>
      <c r="S108" s="219"/>
      <c r="T108" s="271">
        <f>+IF(N108=0,"",'Ark1'!AK1642)</f>
        <v>14.483421185262756</v>
      </c>
      <c r="U108" s="97"/>
      <c r="V108" s="26">
        <f>+IF(I108=0,"",'Ark1'!T1642)</f>
        <v>4.25</v>
      </c>
      <c r="W108" s="236"/>
      <c r="X108" s="33">
        <f>+IF(I108=0,"",'Ark1'!W1642)</f>
        <v>0</v>
      </c>
      <c r="Y108" s="33">
        <f>+IF(I108=0,"",'Ark1'!X1642)</f>
        <v>25</v>
      </c>
      <c r="Z108" s="33">
        <f>+IF(I108=0,"",'Ark1'!Y1642)</f>
        <v>0</v>
      </c>
      <c r="AA108" s="33">
        <f>+IF(I108=0,"",'Ark1'!Z1642)</f>
        <v>0</v>
      </c>
      <c r="AB108" s="28">
        <f>+IF(I108=0,"",'Ark1'!AA1642)</f>
        <v>3.0433328769623662</v>
      </c>
      <c r="AC108" s="26">
        <f>+IF(I108=0,"",'Ark1'!AC1642)</f>
        <v>0.4330127018922193</v>
      </c>
      <c r="AD108" s="33">
        <f>+IF(I108=0,"",'Ark1'!AE1642)</f>
        <v>82.99806593046128</v>
      </c>
      <c r="AE108" s="26">
        <f t="shared" si="10"/>
        <v>3.5062500000000001</v>
      </c>
      <c r="AF108" s="28">
        <f t="shared" si="11"/>
        <v>1.3333333333333333</v>
      </c>
      <c r="AG108" s="218"/>
      <c r="AH108" s="221"/>
      <c r="AJ108" s="28"/>
      <c r="AK108" s="26"/>
      <c r="AL108" s="222"/>
      <c r="AM108" s="27"/>
      <c r="AN108" s="26"/>
      <c r="AO108" s="26"/>
      <c r="AP108" s="33"/>
      <c r="AQ108" s="33"/>
      <c r="AR108" s="33"/>
    </row>
    <row r="109" spans="1:44" ht="16.5" customHeight="1">
      <c r="A109" s="218"/>
      <c r="B109" s="299">
        <f>+'Ark1'!C1643</f>
        <v>2024</v>
      </c>
      <c r="C109" s="238">
        <f>+'Ark1'!L1643</f>
        <v>4</v>
      </c>
      <c r="D109" s="238" t="s">
        <v>31</v>
      </c>
      <c r="E109" s="27">
        <f>+'Ark1'!H1643</f>
        <v>1</v>
      </c>
      <c r="F109" s="27">
        <f>+'Ark1'!J1643</f>
        <v>171</v>
      </c>
      <c r="G109" s="27" t="str">
        <f t="shared" si="12"/>
        <v>Prima</v>
      </c>
      <c r="H109" s="27" t="str">
        <f>+IF(I109=0,"",'Ark1'!Q1643)</f>
        <v/>
      </c>
      <c r="I109" s="27">
        <f>+'Ark1'!R1643</f>
        <v>0</v>
      </c>
      <c r="J109" s="28" t="str">
        <f>+IF(I109=0,"",'Ark1'!AG1643)</f>
        <v/>
      </c>
      <c r="L109" s="28" t="str">
        <f>+IF(I109=0,"",'Ark1'!AH1643)</f>
        <v/>
      </c>
      <c r="M109" s="97"/>
      <c r="N109" s="245">
        <f>+IF(J109=0,"",'Ark1'!AI1643)</f>
        <v>0</v>
      </c>
      <c r="O109" s="97"/>
      <c r="P109" s="271" t="str">
        <f>+IF(N109=0,"",'Ark1'!AJ1643)</f>
        <v/>
      </c>
      <c r="Q109" s="235"/>
      <c r="R109" s="31" t="str">
        <f>+IF(I109=0,"",'Ark1'!U1643)</f>
        <v/>
      </c>
      <c r="S109" s="219"/>
      <c r="T109" s="271" t="str">
        <f>+IF(N109=0,"",'Ark1'!AK1643)</f>
        <v/>
      </c>
      <c r="U109" s="97"/>
      <c r="V109" s="26" t="str">
        <f>+IF(I109=0,"",'Ark1'!T1643)</f>
        <v/>
      </c>
      <c r="W109" s="236"/>
      <c r="X109" s="33" t="str">
        <f>+IF(I109=0,"",'Ark1'!W1643)</f>
        <v/>
      </c>
      <c r="Y109" s="33" t="str">
        <f>+IF(I109=0,"",'Ark1'!X1643)</f>
        <v/>
      </c>
      <c r="Z109" s="33" t="str">
        <f>+IF(I109=0,"",'Ark1'!Y1643)</f>
        <v/>
      </c>
      <c r="AA109" s="33" t="str">
        <f>+IF(I109=0,"",'Ark1'!Z1643)</f>
        <v/>
      </c>
      <c r="AB109" s="28" t="str">
        <f>+IF(I109=0,"",'Ark1'!AA1643)</f>
        <v/>
      </c>
      <c r="AC109" s="26" t="str">
        <f>+IF(I109=0,"",'Ark1'!AC1643)</f>
        <v/>
      </c>
      <c r="AD109" s="33" t="str">
        <f>+IF(I109=0,"",'Ark1'!AE1643)</f>
        <v/>
      </c>
      <c r="AE109" s="26" t="str">
        <f t="shared" si="10"/>
        <v/>
      </c>
      <c r="AF109" s="28" t="str">
        <f t="shared" si="11"/>
        <v/>
      </c>
      <c r="AG109" s="218"/>
      <c r="AH109" s="221"/>
      <c r="AJ109" s="28"/>
      <c r="AK109" s="26"/>
      <c r="AL109" s="222"/>
      <c r="AM109" s="27"/>
      <c r="AN109" s="26"/>
      <c r="AO109" s="26"/>
      <c r="AP109" s="33"/>
      <c r="AQ109" s="33"/>
      <c r="AR109" s="33"/>
    </row>
    <row r="110" spans="1:44" ht="16.5" customHeight="1">
      <c r="A110" s="218"/>
      <c r="B110" s="299">
        <f>+'Ark1'!C1644</f>
        <v>2024</v>
      </c>
      <c r="C110" s="238">
        <f>+'Ark1'!L1644</f>
        <v>4</v>
      </c>
      <c r="D110" s="238" t="s">
        <v>31</v>
      </c>
      <c r="E110" s="27">
        <f>+'Ark1'!H1644</f>
        <v>2</v>
      </c>
      <c r="F110" s="27">
        <f>+'Ark1'!J1644</f>
        <v>175</v>
      </c>
      <c r="G110" s="27" t="str">
        <f t="shared" si="12"/>
        <v>Ole Ringdal</v>
      </c>
      <c r="H110" s="27">
        <f>+IF(I110=0,"",'Ark1'!Q1644)</f>
        <v>1</v>
      </c>
      <c r="I110" s="27">
        <f>+'Ark1'!R1644</f>
        <v>1</v>
      </c>
      <c r="J110" s="28">
        <f>+IF(I110=0,"",'Ark1'!AG1644)</f>
        <v>1.041666666666667</v>
      </c>
      <c r="L110" s="28">
        <f>+IF(I110=0,"",'Ark1'!AH1644)</f>
        <v>0.61135593652087517</v>
      </c>
      <c r="M110" s="97"/>
      <c r="N110" s="245">
        <f>+IF(J110=0,"",'Ark1'!AI1644)</f>
        <v>0</v>
      </c>
      <c r="O110" s="97"/>
      <c r="P110" s="271" t="str">
        <f>+IF(N110=0,"",'Ark1'!AJ1644)</f>
        <v/>
      </c>
      <c r="Q110" s="235"/>
      <c r="R110" s="31">
        <f>+IF(I110=0,"",'Ark1'!U1644)</f>
        <v>24</v>
      </c>
      <c r="S110" s="219"/>
      <c r="T110" s="271" t="str">
        <f>+IF(N110=0,"",'Ark1'!AK1644)</f>
        <v/>
      </c>
      <c r="U110" s="97"/>
      <c r="V110" s="26">
        <f>+IF(I110=0,"",'Ark1'!T1644)</f>
        <v>3</v>
      </c>
      <c r="W110" s="236"/>
      <c r="X110" s="33">
        <f>+IF(I110=0,"",'Ark1'!W1644)</f>
        <v>0</v>
      </c>
      <c r="Y110" s="33">
        <f>+IF(I110=0,"",'Ark1'!X1644)</f>
        <v>100</v>
      </c>
      <c r="Z110" s="33">
        <f>+IF(I110=0,"",'Ark1'!Y1644)</f>
        <v>100</v>
      </c>
      <c r="AA110" s="33">
        <f>+IF(I110=0,"",'Ark1'!Z1644)</f>
        <v>0</v>
      </c>
      <c r="AB110" s="28">
        <f>+IF(I110=0,"",'Ark1'!AA1644)</f>
        <v>0</v>
      </c>
      <c r="AC110" s="26">
        <f>+IF(I110=0,"",'Ark1'!AC1644)</f>
        <v>0</v>
      </c>
      <c r="AD110" s="33">
        <f>+IF(I110=0,"",'Ark1'!AE1644)</f>
        <v>0</v>
      </c>
      <c r="AE110" s="26">
        <f t="shared" si="10"/>
        <v>6</v>
      </c>
      <c r="AF110" s="28">
        <f t="shared" si="11"/>
        <v>1</v>
      </c>
      <c r="AG110" s="218"/>
      <c r="AH110" s="221"/>
      <c r="AJ110" s="28"/>
      <c r="AK110" s="26"/>
      <c r="AL110" s="222"/>
      <c r="AM110" s="27"/>
      <c r="AN110" s="26"/>
      <c r="AO110" s="26"/>
      <c r="AP110" s="33"/>
      <c r="AQ110" s="33"/>
      <c r="AR110" s="33"/>
    </row>
    <row r="111" spans="1:44" ht="16.5" customHeight="1">
      <c r="A111" s="218"/>
      <c r="B111" s="299">
        <f>+'Ark1'!C1645</f>
        <v>2024</v>
      </c>
      <c r="C111" s="238">
        <f>+'Ark1'!L1645</f>
        <v>4</v>
      </c>
      <c r="D111" s="238" t="s">
        <v>31</v>
      </c>
      <c r="E111" s="27">
        <f>+'Ark1'!H1645</f>
        <v>2</v>
      </c>
      <c r="F111" s="27">
        <f>+'Ark1'!J1645</f>
        <v>177</v>
      </c>
      <c r="G111" s="27" t="str">
        <f t="shared" si="12"/>
        <v>Slakthuset</v>
      </c>
      <c r="H111" s="27">
        <f>+IF(I111=0,"",'Ark1'!Q1645)</f>
        <v>4</v>
      </c>
      <c r="I111" s="27">
        <f>+'Ark1'!R1645</f>
        <v>4</v>
      </c>
      <c r="J111" s="28">
        <f>+IF(I111=0,"",'Ark1'!AG1645)</f>
        <v>2.7210884353741496</v>
      </c>
      <c r="L111" s="28">
        <f>+IF(I111=0,"",'Ark1'!AH1645)</f>
        <v>1.5178855747797473</v>
      </c>
      <c r="M111" s="97"/>
      <c r="N111" s="245">
        <f>+IF(J111=0,"",'Ark1'!AI1645)</f>
        <v>4</v>
      </c>
      <c r="O111" s="97"/>
      <c r="P111" s="271">
        <f>+IF(N111=0,"",'Ark1'!AJ1645)</f>
        <v>109.85</v>
      </c>
      <c r="Q111" s="235"/>
      <c r="R111" s="31">
        <f>+IF(I111=0,"",'Ark1'!U1645)</f>
        <v>21.45</v>
      </c>
      <c r="S111" s="219"/>
      <c r="T111" s="271">
        <f>+IF(N111=0,"",'Ark1'!AK1645)</f>
        <v>15.922400533012262</v>
      </c>
      <c r="U111" s="97"/>
      <c r="V111" s="26">
        <f>+IF(I111=0,"",'Ark1'!T1645)</f>
        <v>5</v>
      </c>
      <c r="W111" s="236"/>
      <c r="X111" s="33">
        <f>+IF(I111=0,"",'Ark1'!W1645)</f>
        <v>0</v>
      </c>
      <c r="Y111" s="33">
        <f>+IF(I111=0,"",'Ark1'!X1645)</f>
        <v>100</v>
      </c>
      <c r="Z111" s="33">
        <f>+IF(I111=0,"",'Ark1'!Y1645)</f>
        <v>25</v>
      </c>
      <c r="AA111" s="33">
        <f>+IF(I111=0,"",'Ark1'!Z1645)</f>
        <v>0</v>
      </c>
      <c r="AB111" s="28">
        <f>+IF(I111=0,"",'Ark1'!AA1645)</f>
        <v>5.5859197989230065</v>
      </c>
      <c r="AC111" s="26">
        <f>+IF(I111=0,"",'Ark1'!AC1645)</f>
        <v>0.70710678118654757</v>
      </c>
      <c r="AD111" s="33">
        <f>+IF(I111=0,"",'Ark1'!AE1645)</f>
        <v>-5.6964307220323604</v>
      </c>
      <c r="AE111" s="26">
        <f t="shared" si="10"/>
        <v>5.3624999999999998</v>
      </c>
      <c r="AF111" s="28">
        <f t="shared" si="11"/>
        <v>1</v>
      </c>
      <c r="AG111" s="218"/>
      <c r="AH111" s="221"/>
      <c r="AJ111" s="28"/>
      <c r="AK111" s="26"/>
      <c r="AL111" s="222"/>
      <c r="AM111" s="27"/>
      <c r="AN111" s="26"/>
      <c r="AO111" s="26"/>
      <c r="AP111" s="33"/>
      <c r="AQ111" s="33"/>
      <c r="AR111" s="33"/>
    </row>
    <row r="112" spans="1:44" ht="16.5" customHeight="1">
      <c r="A112" s="218"/>
      <c r="B112" s="299">
        <f>+'Ark1'!C1646</f>
        <v>2024</v>
      </c>
      <c r="C112" s="238">
        <f>+'Ark1'!L1646</f>
        <v>4</v>
      </c>
      <c r="D112" s="238" t="s">
        <v>31</v>
      </c>
      <c r="E112" s="27">
        <f>+'Ark1'!H1646</f>
        <v>2</v>
      </c>
      <c r="F112" s="27">
        <f>+'Ark1'!J1646</f>
        <v>178</v>
      </c>
      <c r="G112" s="27" t="str">
        <f t="shared" si="12"/>
        <v>Røros</v>
      </c>
      <c r="H112" s="27" t="str">
        <f>+IF(I112=0,"",'Ark1'!Q1646)</f>
        <v/>
      </c>
      <c r="I112" s="27">
        <f>+'Ark1'!R1646</f>
        <v>0</v>
      </c>
      <c r="J112" s="28" t="str">
        <f>+IF(I112=0,"",'Ark1'!AG1646)</f>
        <v/>
      </c>
      <c r="L112" s="28" t="str">
        <f>+IF(I112=0,"",'Ark1'!AH1646)</f>
        <v/>
      </c>
      <c r="M112" s="97"/>
      <c r="N112" s="245">
        <f>+IF(J112=0,"",'Ark1'!AI1646)</f>
        <v>0</v>
      </c>
      <c r="O112" s="97"/>
      <c r="P112" s="271" t="str">
        <f>+IF(N112=0,"",'Ark1'!AJ1646)</f>
        <v/>
      </c>
      <c r="Q112" s="235"/>
      <c r="R112" s="31" t="str">
        <f>+IF(I112=0,"",'Ark1'!U1646)</f>
        <v/>
      </c>
      <c r="S112" s="219"/>
      <c r="T112" s="271" t="str">
        <f>+IF(N112=0,"",'Ark1'!AK1646)</f>
        <v/>
      </c>
      <c r="U112" s="97"/>
      <c r="V112" s="26" t="str">
        <f>+IF(I112=0,"",'Ark1'!T1646)</f>
        <v/>
      </c>
      <c r="W112" s="236"/>
      <c r="X112" s="33" t="str">
        <f>+IF(I112=0,"",'Ark1'!W1646)</f>
        <v/>
      </c>
      <c r="Y112" s="33" t="str">
        <f>+IF(I112=0,"",'Ark1'!X1646)</f>
        <v/>
      </c>
      <c r="Z112" s="33" t="str">
        <f>+IF(I112=0,"",'Ark1'!Y1646)</f>
        <v/>
      </c>
      <c r="AA112" s="33" t="str">
        <f>+IF(I112=0,"",'Ark1'!Z1646)</f>
        <v/>
      </c>
      <c r="AB112" s="28" t="str">
        <f>+IF(I112=0,"",'Ark1'!AA1646)</f>
        <v/>
      </c>
      <c r="AC112" s="26" t="str">
        <f>+IF(I112=0,"",'Ark1'!AC1646)</f>
        <v/>
      </c>
      <c r="AD112" s="33" t="str">
        <f>+IF(I112=0,"",'Ark1'!AE1646)</f>
        <v/>
      </c>
      <c r="AE112" s="26" t="str">
        <f t="shared" si="10"/>
        <v/>
      </c>
      <c r="AF112" s="28" t="str">
        <f t="shared" si="11"/>
        <v/>
      </c>
      <c r="AG112" s="218"/>
      <c r="AH112" s="221"/>
      <c r="AJ112" s="28"/>
      <c r="AK112" s="26"/>
      <c r="AL112" s="222"/>
      <c r="AM112" s="27"/>
      <c r="AN112" s="26"/>
      <c r="AO112" s="26"/>
      <c r="AP112" s="33"/>
      <c r="AQ112" s="33"/>
      <c r="AR112" s="33"/>
    </row>
    <row r="113" spans="1:61" ht="16.5" customHeight="1">
      <c r="A113" s="218"/>
      <c r="B113" s="299">
        <f>+'Ark1'!C1647</f>
        <v>2024</v>
      </c>
      <c r="C113" s="238">
        <f>+'Ark1'!L1647</f>
        <v>4</v>
      </c>
      <c r="D113" s="238" t="s">
        <v>31</v>
      </c>
      <c r="E113" s="27">
        <f>+'Ark1'!H1647</f>
        <v>2</v>
      </c>
      <c r="F113" s="27">
        <f>+'Ark1'!J1647</f>
        <v>181</v>
      </c>
      <c r="G113" s="27" t="str">
        <f t="shared" si="12"/>
        <v>Horns</v>
      </c>
      <c r="H113" s="27">
        <f>+IF(I113=0,"",'Ark1'!Q1647)</f>
        <v>5</v>
      </c>
      <c r="I113" s="27">
        <f>+'Ark1'!R1647</f>
        <v>13</v>
      </c>
      <c r="J113" s="28">
        <f>+IF(I113=0,"",'Ark1'!AG1647)</f>
        <v>6.7708333333333313</v>
      </c>
      <c r="L113" s="28">
        <f>+IF(I113=0,"",'Ark1'!AH1647)</f>
        <v>2.9099383057227795</v>
      </c>
      <c r="M113" s="97"/>
      <c r="N113" s="245">
        <f>+IF(J113=0,"",'Ark1'!AI1647)</f>
        <v>12</v>
      </c>
      <c r="O113" s="97"/>
      <c r="P113" s="271">
        <f>+IF(N113=0,"",'Ark1'!AJ1647)</f>
        <v>98.466666666666683</v>
      </c>
      <c r="Q113" s="235"/>
      <c r="R113" s="31">
        <f>+IF(I113=0,"",'Ark1'!U1647)</f>
        <v>14.984615384615379</v>
      </c>
      <c r="S113" s="219"/>
      <c r="T113" s="271">
        <f>+IF(N113=0,"",'Ark1'!AK1647)</f>
        <v>15.588815401257012</v>
      </c>
      <c r="U113" s="97"/>
      <c r="V113" s="26">
        <f>+IF(I113=0,"",'Ark1'!T1647)</f>
        <v>4.6923076923076943</v>
      </c>
      <c r="W113" s="236"/>
      <c r="X113" s="33">
        <f>+IF(I113=0,"",'Ark1'!W1647)</f>
        <v>0</v>
      </c>
      <c r="Y113" s="33">
        <f>+IF(I113=0,"",'Ark1'!X1647)</f>
        <v>30.769230769230759</v>
      </c>
      <c r="Z113" s="33">
        <f>+IF(I113=0,"",'Ark1'!Y1647)</f>
        <v>0</v>
      </c>
      <c r="AA113" s="33">
        <f>+IF(I113=0,"",'Ark1'!Z1647)</f>
        <v>0</v>
      </c>
      <c r="AB113" s="28">
        <f>+IF(I113=0,"",'Ark1'!AA1647)</f>
        <v>1.3631672135402373</v>
      </c>
      <c r="AC113" s="26">
        <f>+IF(I113=0,"",'Ark1'!AC1647)</f>
        <v>0.82131371169471645</v>
      </c>
      <c r="AD113" s="33">
        <f>+IF(I113=0,"",'Ark1'!AE1647)</f>
        <v>7.1349159012602685</v>
      </c>
      <c r="AE113" s="26">
        <f t="shared" si="10"/>
        <v>3.7461538461538448</v>
      </c>
      <c r="AF113" s="28">
        <f t="shared" si="11"/>
        <v>2.6</v>
      </c>
      <c r="AG113" s="218"/>
      <c r="AH113" s="221"/>
      <c r="AJ113" s="28"/>
      <c r="AK113" s="26"/>
      <c r="AL113" s="222"/>
      <c r="AM113" s="27"/>
      <c r="AN113" s="26"/>
      <c r="AO113" s="26"/>
      <c r="AP113" s="33"/>
      <c r="AQ113" s="33"/>
      <c r="AR113" s="33"/>
    </row>
    <row r="114" spans="1:61" ht="16.5" customHeight="1">
      <c r="A114" s="218"/>
      <c r="B114" s="299">
        <f>+'Ark1'!C1648</f>
        <v>2024</v>
      </c>
      <c r="C114" s="238">
        <f>+'Ark1'!L1648</f>
        <v>4</v>
      </c>
      <c r="D114" s="238" t="s">
        <v>31</v>
      </c>
      <c r="E114" s="27">
        <f>+'Ark1'!H1648</f>
        <v>1</v>
      </c>
      <c r="F114" s="27">
        <f>+'Ark1'!J1648</f>
        <v>262</v>
      </c>
      <c r="G114" s="27" t="str">
        <f t="shared" si="12"/>
        <v>Strilalam</v>
      </c>
      <c r="H114" s="27" t="str">
        <f>+IF(I114=0,"",'Ark1'!Q1648)</f>
        <v/>
      </c>
      <c r="I114" s="27">
        <f>+'Ark1'!R1648</f>
        <v>0</v>
      </c>
      <c r="J114" s="28" t="str">
        <f>+IF(I114=0,"",'Ark1'!AG1648)</f>
        <v/>
      </c>
      <c r="L114" s="28" t="str">
        <f>+IF(I114=0,"",'Ark1'!AH1648)</f>
        <v/>
      </c>
      <c r="M114" s="97"/>
      <c r="N114" s="245">
        <f>+IF(J114=0,"",'Ark1'!AI1648)</f>
        <v>0</v>
      </c>
      <c r="O114" s="97"/>
      <c r="P114" s="271" t="str">
        <f>+IF(N114=0,"",'Ark1'!AJ1648)</f>
        <v/>
      </c>
      <c r="Q114" s="235"/>
      <c r="R114" s="31" t="str">
        <f>+IF(I114=0,"",'Ark1'!U1648)</f>
        <v/>
      </c>
      <c r="S114" s="219"/>
      <c r="T114" s="271" t="str">
        <f>+IF(N114=0,"",'Ark1'!AK1648)</f>
        <v/>
      </c>
      <c r="U114" s="97"/>
      <c r="V114" s="26" t="str">
        <f>+IF(I114=0,"",'Ark1'!T1648)</f>
        <v/>
      </c>
      <c r="W114" s="236"/>
      <c r="X114" s="33" t="str">
        <f>+IF(I114=0,"",'Ark1'!W1648)</f>
        <v/>
      </c>
      <c r="Y114" s="33" t="str">
        <f>+IF(I114=0,"",'Ark1'!X1648)</f>
        <v/>
      </c>
      <c r="Z114" s="33" t="str">
        <f>+IF(I114=0,"",'Ark1'!Y1648)</f>
        <v/>
      </c>
      <c r="AA114" s="33" t="str">
        <f>+IF(I114=0,"",'Ark1'!Z1648)</f>
        <v/>
      </c>
      <c r="AB114" s="28" t="str">
        <f>+IF(I114=0,"",'Ark1'!AA1648)</f>
        <v/>
      </c>
      <c r="AC114" s="26" t="str">
        <f>+IF(I114=0,"",'Ark1'!AC1648)</f>
        <v/>
      </c>
      <c r="AD114" s="33" t="str">
        <f>+IF(I114=0,"",'Ark1'!AE1648)</f>
        <v/>
      </c>
      <c r="AE114" s="26" t="str">
        <f t="shared" si="10"/>
        <v/>
      </c>
      <c r="AF114" s="28" t="str">
        <f t="shared" si="11"/>
        <v/>
      </c>
      <c r="AG114" s="218"/>
      <c r="AH114" s="221"/>
      <c r="AJ114" s="28"/>
      <c r="AK114" s="26"/>
      <c r="AL114" s="222"/>
      <c r="AM114" s="27"/>
      <c r="AN114" s="26"/>
      <c r="AO114" s="26"/>
      <c r="AP114" s="33"/>
      <c r="AQ114" s="33"/>
      <c r="AR114" s="33"/>
    </row>
    <row r="115" spans="1:61">
      <c r="A115" s="218"/>
      <c r="B115" s="299">
        <f>+'Ark1'!C1649</f>
        <v>2024</v>
      </c>
      <c r="C115" s="238">
        <f>+'Ark1'!L1649</f>
        <v>4</v>
      </c>
      <c r="D115" s="238" t="s">
        <v>31</v>
      </c>
      <c r="E115" s="27">
        <f>+'Ark1'!H1649</f>
        <v>2</v>
      </c>
      <c r="F115" s="27">
        <f>+'Ark1'!J1649</f>
        <v>267</v>
      </c>
      <c r="G115" s="27" t="str">
        <f t="shared" si="12"/>
        <v>Dalpro</v>
      </c>
      <c r="H115" s="27" t="str">
        <f>+IF(I115=0,"",'Ark1'!Q1649)</f>
        <v/>
      </c>
      <c r="I115" s="27">
        <f>+'Ark1'!R1649</f>
        <v>0</v>
      </c>
      <c r="J115" s="28" t="str">
        <f>+IF(I115=0,"",'Ark1'!AG1649)</f>
        <v/>
      </c>
      <c r="L115" s="28" t="str">
        <f>+IF(I115=0,"",'Ark1'!AH1649)</f>
        <v/>
      </c>
      <c r="M115" s="97"/>
      <c r="N115" s="245">
        <f>+IF(J115=0,"",'Ark1'!AI1649)</f>
        <v>0</v>
      </c>
      <c r="O115" s="97"/>
      <c r="P115" s="271" t="str">
        <f>+IF(N115=0,"",'Ark1'!AJ1649)</f>
        <v/>
      </c>
      <c r="Q115" s="235"/>
      <c r="R115" s="31" t="str">
        <f>+IF(I115=0,"",'Ark1'!U1649)</f>
        <v/>
      </c>
      <c r="S115" s="219"/>
      <c r="T115" s="271" t="str">
        <f>+IF(N115=0,"",'Ark1'!AK1649)</f>
        <v/>
      </c>
      <c r="U115" s="97"/>
      <c r="V115" s="26" t="str">
        <f>+IF(I115=0,"",'Ark1'!T1649)</f>
        <v/>
      </c>
      <c r="W115" s="236"/>
      <c r="X115" s="33" t="str">
        <f>+IF(I115=0,"",'Ark1'!W1649)</f>
        <v/>
      </c>
      <c r="Y115" s="33" t="str">
        <f>+IF(I115=0,"",'Ark1'!X1649)</f>
        <v/>
      </c>
      <c r="Z115" s="33" t="str">
        <f>+IF(I115=0,"",'Ark1'!Y1649)</f>
        <v/>
      </c>
      <c r="AA115" s="33" t="str">
        <f>+IF(I115=0,"",'Ark1'!Z1649)</f>
        <v/>
      </c>
      <c r="AB115" s="28" t="str">
        <f>+IF(I115=0,"",'Ark1'!AA1649)</f>
        <v/>
      </c>
      <c r="AC115" s="26" t="str">
        <f>+IF(I115=0,"",'Ark1'!AC1649)</f>
        <v/>
      </c>
      <c r="AD115" s="33" t="str">
        <f>+IF(I115=0,"",'Ark1'!AE1649)</f>
        <v/>
      </c>
      <c r="AE115" s="26" t="str">
        <f t="shared" si="10"/>
        <v/>
      </c>
      <c r="AF115" s="28" t="str">
        <f t="shared" si="11"/>
        <v/>
      </c>
      <c r="AG115" s="218"/>
      <c r="AH115" s="27"/>
      <c r="AJ115" s="28"/>
      <c r="AK115" s="26"/>
      <c r="AL115" s="27"/>
      <c r="AM115" s="27"/>
      <c r="AN115" s="26"/>
      <c r="AO115" s="26"/>
      <c r="AP115" s="33"/>
      <c r="AQ115" s="33"/>
      <c r="AR115" s="33"/>
    </row>
    <row r="116" spans="1:61" ht="17.25" customHeight="1">
      <c r="A116" s="218"/>
      <c r="B116" s="299">
        <f>+'Ark1'!C1650</f>
        <v>2024</v>
      </c>
      <c r="C116" s="238">
        <f>+'Ark1'!L1650</f>
        <v>4</v>
      </c>
      <c r="D116" s="238" t="s">
        <v>31</v>
      </c>
      <c r="E116" s="27">
        <f>+'Ark1'!H1650</f>
        <v>1</v>
      </c>
      <c r="F116" s="27">
        <f>+'Ark1'!J1650</f>
        <v>309</v>
      </c>
      <c r="G116" s="27" t="str">
        <f t="shared" si="12"/>
        <v>Malvik</v>
      </c>
      <c r="H116" s="27">
        <f>+IF(I116=0,"",'Ark1'!Q1650)</f>
        <v>7</v>
      </c>
      <c r="I116" s="27">
        <f>+'Ark1'!R1650</f>
        <v>8</v>
      </c>
      <c r="J116" s="28">
        <f>+IF(I116=0,"",'Ark1'!AG1650)</f>
        <v>2.1621621621621623</v>
      </c>
      <c r="L116" s="28">
        <f>+IF(I116=0,"",'Ark1'!AH1650)</f>
        <v>1.0332108071919195</v>
      </c>
      <c r="M116" s="97"/>
      <c r="N116" s="245">
        <f>+IF(J116=0,"",'Ark1'!AI1650)</f>
        <v>8</v>
      </c>
      <c r="O116" s="97"/>
      <c r="P116" s="271">
        <f>+IF(N116=0,"",'Ark1'!AJ1650)</f>
        <v>108.325</v>
      </c>
      <c r="Q116" s="235"/>
      <c r="R116" s="31">
        <f>+IF(I116=0,"",'Ark1'!U1650)</f>
        <v>20.062500000000004</v>
      </c>
      <c r="S116" s="219"/>
      <c r="T116" s="271">
        <f>+IF(N116=0,"",'Ark1'!AK1650)</f>
        <v>16.017501243188203</v>
      </c>
      <c r="U116" s="97"/>
      <c r="V116" s="26">
        <f>+IF(I116=0,"",'Ark1'!T1650)</f>
        <v>5</v>
      </c>
      <c r="W116" s="236"/>
      <c r="X116" s="33">
        <f>+IF(I116=0,"",'Ark1'!W1650)</f>
        <v>0</v>
      </c>
      <c r="Y116" s="33">
        <f>+IF(I116=0,"",'Ark1'!X1650)</f>
        <v>75</v>
      </c>
      <c r="Z116" s="33">
        <f>+IF(I116=0,"",'Ark1'!Y1650)</f>
        <v>25</v>
      </c>
      <c r="AA116" s="33">
        <f>+IF(I116=0,"",'Ark1'!Z1650)</f>
        <v>0</v>
      </c>
      <c r="AB116" s="28">
        <f>+IF(I116=0,"",'Ark1'!AA1650)</f>
        <v>4.2752010186656531</v>
      </c>
      <c r="AC116" s="26">
        <f>+IF(I116=0,"",'Ark1'!AC1650)</f>
        <v>1</v>
      </c>
      <c r="AD116" s="33">
        <f>+IF(I116=0,"",'Ark1'!AE1650)</f>
        <v>34.793685571871698</v>
      </c>
      <c r="AE116" s="26">
        <f t="shared" si="10"/>
        <v>5.0156250000000009</v>
      </c>
      <c r="AF116" s="28">
        <f t="shared" si="11"/>
        <v>1.1428571428571428</v>
      </c>
      <c r="AG116" s="218"/>
      <c r="AH116" s="242"/>
      <c r="AJ116" s="28"/>
      <c r="AK116" s="26"/>
      <c r="AL116" s="222"/>
      <c r="AM116" s="27"/>
      <c r="AN116" s="26"/>
      <c r="AO116" s="26"/>
      <c r="AP116" s="33"/>
      <c r="AQ116" s="33"/>
      <c r="AR116" s="33"/>
    </row>
    <row r="117" spans="1:61">
      <c r="A117" s="218"/>
      <c r="B117" s="299">
        <f>+'Ark1'!C1651</f>
        <v>2024</v>
      </c>
      <c r="C117" s="238">
        <f>+'Ark1'!L1651</f>
        <v>4</v>
      </c>
      <c r="D117" s="238" t="s">
        <v>31</v>
      </c>
      <c r="E117" s="27">
        <f>+'Ark1'!H1651</f>
        <v>2</v>
      </c>
      <c r="F117" s="27">
        <f>+'Ark1'!J1651</f>
        <v>470</v>
      </c>
      <c r="G117" s="27" t="str">
        <f t="shared" si="12"/>
        <v>Jens Eide</v>
      </c>
      <c r="H117" s="27" t="str">
        <f>+IF(I117=0,"",'Ark1'!Q1651)</f>
        <v/>
      </c>
      <c r="I117" s="27">
        <f>+'Ark1'!R1651</f>
        <v>0</v>
      </c>
      <c r="J117" s="28" t="str">
        <f>+IF(I117=0,"",'Ark1'!AG1651)</f>
        <v/>
      </c>
      <c r="L117" s="28" t="str">
        <f>+IF(I117=0,"",'Ark1'!AH1651)</f>
        <v/>
      </c>
      <c r="M117" s="97"/>
      <c r="N117" s="245">
        <f>+IF(J117=0,"",'Ark1'!AI1651)</f>
        <v>0</v>
      </c>
      <c r="O117" s="97"/>
      <c r="P117" s="271" t="str">
        <f>+IF(N117=0,"",'Ark1'!AJ1651)</f>
        <v/>
      </c>
      <c r="Q117" s="235"/>
      <c r="R117" s="31" t="str">
        <f>+IF(I117=0,"",'Ark1'!U1651)</f>
        <v/>
      </c>
      <c r="S117" s="219"/>
      <c r="T117" s="271" t="str">
        <f>+IF(N117=0,"",'Ark1'!AK1651)</f>
        <v/>
      </c>
      <c r="U117" s="97"/>
      <c r="V117" s="26" t="str">
        <f>+IF(I117=0,"",'Ark1'!T1651)</f>
        <v/>
      </c>
      <c r="W117" s="236"/>
      <c r="X117" s="33" t="str">
        <f>+IF(I117=0,"",'Ark1'!W1651)</f>
        <v/>
      </c>
      <c r="Y117" s="33" t="str">
        <f>+IF(I117=0,"",'Ark1'!X1651)</f>
        <v/>
      </c>
      <c r="Z117" s="33" t="str">
        <f>+IF(I117=0,"",'Ark1'!Y1651)</f>
        <v/>
      </c>
      <c r="AA117" s="33" t="str">
        <f>+IF(I117=0,"",'Ark1'!Z1651)</f>
        <v/>
      </c>
      <c r="AB117" s="28" t="str">
        <f>+IF(I117=0,"",'Ark1'!AA1651)</f>
        <v/>
      </c>
      <c r="AC117" s="26" t="str">
        <f>+IF(I117=0,"",'Ark1'!AC1651)</f>
        <v/>
      </c>
      <c r="AD117" s="33" t="str">
        <f>+IF(I117=0,"",'Ark1'!AE1651)</f>
        <v/>
      </c>
      <c r="AE117" s="26" t="str">
        <f t="shared" si="10"/>
        <v/>
      </c>
      <c r="AF117" s="28" t="str">
        <f t="shared" si="11"/>
        <v/>
      </c>
      <c r="AG117" s="218"/>
      <c r="AH117" s="242"/>
      <c r="AJ117" s="28"/>
      <c r="AK117" s="26"/>
      <c r="AL117" s="27"/>
      <c r="AM117" s="27"/>
      <c r="AN117" s="26"/>
      <c r="AO117" s="26"/>
      <c r="AP117" s="33"/>
      <c r="AQ117" s="33"/>
      <c r="AR117" s="33"/>
    </row>
    <row r="118" spans="1:61">
      <c r="A118" s="218"/>
      <c r="B118" s="299">
        <f>+'Ark1'!C1652</f>
        <v>2024</v>
      </c>
      <c r="C118" s="238">
        <f>+'Ark1'!L1652</f>
        <v>4</v>
      </c>
      <c r="D118" s="238" t="s">
        <v>31</v>
      </c>
      <c r="E118" s="27">
        <f>+'Ark1'!H1652</f>
        <v>2</v>
      </c>
      <c r="F118" s="27">
        <f>+'Ark1'!J1652</f>
        <v>629</v>
      </c>
      <c r="G118" s="27" t="str">
        <f t="shared" si="12"/>
        <v>Bø</v>
      </c>
      <c r="H118" s="27" t="str">
        <f>+IF(I118=0,"",'Ark1'!Q1652)</f>
        <v/>
      </c>
      <c r="I118" s="27">
        <f>+'Ark1'!R1652</f>
        <v>0</v>
      </c>
      <c r="J118" s="28" t="str">
        <f>+IF(I118=0,"",'Ark1'!AG1652)</f>
        <v/>
      </c>
      <c r="L118" s="28" t="str">
        <f>+IF(I118=0,"",'Ark1'!AH1652)</f>
        <v/>
      </c>
      <c r="M118" s="97"/>
      <c r="N118" s="245">
        <f>+IF(J118=0,"",'Ark1'!AI1652)</f>
        <v>0</v>
      </c>
      <c r="O118" s="97"/>
      <c r="P118" s="271" t="str">
        <f>+IF(N118=0,"",'Ark1'!AJ1652)</f>
        <v/>
      </c>
      <c r="Q118" s="235"/>
      <c r="R118" s="31" t="str">
        <f>+IF(I118=0,"",'Ark1'!U1652)</f>
        <v/>
      </c>
      <c r="S118" s="219"/>
      <c r="T118" s="271" t="str">
        <f>+IF(N118=0,"",'Ark1'!AK1652)</f>
        <v/>
      </c>
      <c r="U118" s="97"/>
      <c r="V118" s="26" t="str">
        <f>+IF(I118=0,"",'Ark1'!T1652)</f>
        <v/>
      </c>
      <c r="W118" s="236"/>
      <c r="X118" s="33" t="str">
        <f>+IF(I118=0,"",'Ark1'!W1652)</f>
        <v/>
      </c>
      <c r="Y118" s="33" t="str">
        <f>+IF(I118=0,"",'Ark1'!X1652)</f>
        <v/>
      </c>
      <c r="Z118" s="33" t="str">
        <f>+IF(I118=0,"",'Ark1'!Y1652)</f>
        <v/>
      </c>
      <c r="AA118" s="33" t="str">
        <f>+IF(I118=0,"",'Ark1'!Z1652)</f>
        <v/>
      </c>
      <c r="AB118" s="28" t="str">
        <f>+IF(I118=0,"",'Ark1'!AA1652)</f>
        <v/>
      </c>
      <c r="AC118" s="26" t="str">
        <f>+IF(I118=0,"",'Ark1'!AC1652)</f>
        <v/>
      </c>
      <c r="AD118" s="33" t="str">
        <f>+IF(I118=0,"",'Ark1'!AE1652)</f>
        <v/>
      </c>
      <c r="AE118" s="26" t="str">
        <f t="shared" si="10"/>
        <v/>
      </c>
      <c r="AF118" s="28" t="str">
        <f t="shared" si="11"/>
        <v/>
      </c>
      <c r="AG118" s="218"/>
      <c r="AH118" s="243"/>
      <c r="AJ118" s="28"/>
      <c r="AK118" s="26"/>
      <c r="AL118" s="27"/>
      <c r="AM118" s="27"/>
      <c r="AN118" s="26"/>
      <c r="AO118" s="26"/>
      <c r="AP118" s="33"/>
      <c r="AQ118" s="33"/>
      <c r="AR118" s="33"/>
    </row>
    <row r="119" spans="1:61" ht="16.5" customHeight="1">
      <c r="A119" s="218"/>
      <c r="B119" s="299">
        <f>+'Ark1'!C1653</f>
        <v>2024</v>
      </c>
      <c r="C119" s="238">
        <f>+'Ark1'!L1653</f>
        <v>4</v>
      </c>
      <c r="D119" s="238" t="s">
        <v>31</v>
      </c>
      <c r="E119" s="27">
        <f>+'Ark1'!H1653</f>
        <v>1</v>
      </c>
      <c r="F119" s="27">
        <f>+'Ark1'!J1653</f>
        <v>643</v>
      </c>
      <c r="G119" s="27" t="str">
        <f t="shared" si="12"/>
        <v>Bjerka</v>
      </c>
      <c r="H119" s="27">
        <f>+IF(I119=0,"",'Ark1'!Q1653)</f>
        <v>9</v>
      </c>
      <c r="I119" s="27">
        <f>+'Ark1'!R1653</f>
        <v>9</v>
      </c>
      <c r="J119" s="28">
        <f>+IF(I119=0,"",'Ark1'!AG1653)</f>
        <v>4.0540540540540553</v>
      </c>
      <c r="L119" s="28">
        <f>+IF(I119=0,"",'Ark1'!AH1653)</f>
        <v>2.116369239946315</v>
      </c>
      <c r="M119" s="97"/>
      <c r="N119" s="245">
        <f>+IF(J119=0,"",'Ark1'!AI1653)</f>
        <v>1</v>
      </c>
      <c r="O119" s="97"/>
      <c r="P119" s="271">
        <f>+IF(N119=0,"",'Ark1'!AJ1653)</f>
        <v>97.2</v>
      </c>
      <c r="Q119" s="235"/>
      <c r="R119" s="31">
        <f>+IF(I119=0,"",'Ark1'!U1653)</f>
        <v>18.922222222222224</v>
      </c>
      <c r="S119" s="219"/>
      <c r="T119" s="271">
        <f>+IF(N119=0,"",'Ark1'!AK1653)</f>
        <v>16.007316794233876</v>
      </c>
      <c r="U119" s="97"/>
      <c r="V119" s="26">
        <f>+IF(I119=0,"",'Ark1'!T1653)</f>
        <v>5.1111111111111116</v>
      </c>
      <c r="W119" s="236"/>
      <c r="X119" s="33">
        <f>+IF(I119=0,"",'Ark1'!W1653)</f>
        <v>0</v>
      </c>
      <c r="Y119" s="33">
        <f>+IF(I119=0,"",'Ark1'!X1653)</f>
        <v>66.666666666666686</v>
      </c>
      <c r="Z119" s="33">
        <f>+IF(I119=0,"",'Ark1'!Y1653)</f>
        <v>22.222222222222225</v>
      </c>
      <c r="AA119" s="33">
        <f>+IF(I119=0,"",'Ark1'!Z1653)</f>
        <v>0</v>
      </c>
      <c r="AB119" s="28">
        <f>+IF(I119=0,"",'Ark1'!AA1653)</f>
        <v>5.3532498494482121</v>
      </c>
      <c r="AC119" s="26">
        <f>+IF(I119=0,"",'Ark1'!AC1653)</f>
        <v>1.0999438818457437</v>
      </c>
      <c r="AD119" s="33">
        <f>+IF(I119=0,"",'Ark1'!AE1653)</f>
        <v>86.570877997409255</v>
      </c>
      <c r="AE119" s="26">
        <f t="shared" si="10"/>
        <v>4.7305555555555561</v>
      </c>
      <c r="AF119" s="28">
        <f t="shared" si="11"/>
        <v>1</v>
      </c>
      <c r="AG119" s="218"/>
      <c r="AH119" s="242"/>
      <c r="AJ119" s="28"/>
      <c r="AK119" s="26"/>
      <c r="AL119" s="27"/>
      <c r="AM119" s="27"/>
      <c r="AN119" s="244"/>
      <c r="AO119" s="244"/>
      <c r="AP119" s="33"/>
      <c r="AQ119" s="33"/>
      <c r="AR119" s="33"/>
    </row>
    <row r="120" spans="1:61">
      <c r="A120" s="218"/>
      <c r="B120" s="299">
        <f>+'Ark1'!C1654</f>
        <v>2024</v>
      </c>
      <c r="C120" s="238">
        <f>+'Ark1'!L1654</f>
        <v>4</v>
      </c>
      <c r="D120" s="238" t="s">
        <v>31</v>
      </c>
      <c r="E120" s="27">
        <f>+'Ark1'!H1654</f>
        <v>2</v>
      </c>
      <c r="F120" s="27">
        <f>+'Ark1'!J1654</f>
        <v>704</v>
      </c>
      <c r="G120" s="27" t="str">
        <f t="shared" si="12"/>
        <v>Øre Vilt</v>
      </c>
      <c r="H120" s="27" t="str">
        <f>+IF(I120=0,"",'Ark1'!Q1654)</f>
        <v/>
      </c>
      <c r="I120" s="27">
        <f>+'Ark1'!R1654</f>
        <v>0</v>
      </c>
      <c r="J120" s="28" t="str">
        <f>+IF(I120=0,"",'Ark1'!AG1654)</f>
        <v/>
      </c>
      <c r="L120" s="28" t="str">
        <f>+IF(I120=0,"",'Ark1'!AH1654)</f>
        <v/>
      </c>
      <c r="M120" s="97"/>
      <c r="N120" s="245">
        <f>+IF(J120=0,"",'Ark1'!AI1654)</f>
        <v>0</v>
      </c>
      <c r="O120" s="97"/>
      <c r="P120" s="271" t="str">
        <f>+IF(N120=0,"",'Ark1'!AJ1654)</f>
        <v/>
      </c>
      <c r="Q120" s="235"/>
      <c r="R120" s="31" t="str">
        <f>+IF(I120=0,"",'Ark1'!U1654)</f>
        <v/>
      </c>
      <c r="S120" s="219"/>
      <c r="T120" s="271" t="str">
        <f>+IF(N120=0,"",'Ark1'!AK1654)</f>
        <v/>
      </c>
      <c r="U120" s="97"/>
      <c r="V120" s="26" t="str">
        <f>+IF(I120=0,"",'Ark1'!T1654)</f>
        <v/>
      </c>
      <c r="W120" s="236"/>
      <c r="X120" s="33" t="str">
        <f>+IF(I120=0,"",'Ark1'!W1654)</f>
        <v/>
      </c>
      <c r="Y120" s="33" t="str">
        <f>+IF(I120=0,"",'Ark1'!X1654)</f>
        <v/>
      </c>
      <c r="Z120" s="33" t="str">
        <f>+IF(I120=0,"",'Ark1'!Y1654)</f>
        <v/>
      </c>
      <c r="AA120" s="33" t="str">
        <f>+IF(I120=0,"",'Ark1'!Z1654)</f>
        <v/>
      </c>
      <c r="AB120" s="28" t="str">
        <f>+IF(I120=0,"",'Ark1'!AA1654)</f>
        <v/>
      </c>
      <c r="AC120" s="26" t="str">
        <f>+IF(I120=0,"",'Ark1'!AC1654)</f>
        <v/>
      </c>
      <c r="AD120" s="33" t="str">
        <f>+IF(I120=0,"",'Ark1'!AE1654)</f>
        <v/>
      </c>
      <c r="AE120" s="26" t="str">
        <f t="shared" si="10"/>
        <v/>
      </c>
      <c r="AF120" s="28" t="str">
        <f t="shared" si="11"/>
        <v/>
      </c>
      <c r="AG120" s="218"/>
      <c r="AH120" s="221"/>
      <c r="AJ120" s="28"/>
      <c r="AK120" s="26"/>
      <c r="AL120" s="221"/>
      <c r="AM120" s="27"/>
      <c r="AQ120" s="27"/>
    </row>
    <row r="121" spans="1:61">
      <c r="A121" s="218"/>
      <c r="B121" s="299">
        <f>+'Ark1'!C1655</f>
        <v>2024</v>
      </c>
      <c r="C121" s="238">
        <f>+'Ark1'!L1655</f>
        <v>4</v>
      </c>
      <c r="D121" s="238" t="s">
        <v>31</v>
      </c>
      <c r="E121" s="27">
        <f>+'Ark1'!H1655</f>
        <v>1</v>
      </c>
      <c r="F121" s="27">
        <f>+'Ark1'!J1655</f>
        <v>802</v>
      </c>
      <c r="G121" s="27" t="str">
        <f t="shared" si="12"/>
        <v>Karasjok</v>
      </c>
      <c r="H121" s="27">
        <f>+IF(I121=0,"",'Ark1'!Q1655)</f>
        <v>1</v>
      </c>
      <c r="I121" s="27">
        <f>+'Ark1'!R1655</f>
        <v>1</v>
      </c>
      <c r="J121" s="28">
        <f>+IF(I121=0,"",'Ark1'!AG1655)</f>
        <v>2.3255813953488378</v>
      </c>
      <c r="L121" s="28">
        <f>+IF(I121=0,"",'Ark1'!AH1655)</f>
        <v>0.96321778248213819</v>
      </c>
      <c r="M121" s="97"/>
      <c r="N121" s="245">
        <f>+IF(J121=0,"",'Ark1'!AI1655)</f>
        <v>1</v>
      </c>
      <c r="O121" s="97"/>
      <c r="P121" s="271">
        <f>+IF(N121=0,"",'Ark1'!AJ1655)</f>
        <v>128.6</v>
      </c>
      <c r="Q121" s="235"/>
      <c r="R121" s="31">
        <f>+IF(I121=0,"",'Ark1'!U1655)</f>
        <v>18.2</v>
      </c>
      <c r="S121" s="219"/>
      <c r="T121" s="271">
        <f>+IF(N121=0,"",'Ark1'!AK1655)</f>
        <v>8.5575310228272894</v>
      </c>
      <c r="U121" s="97"/>
      <c r="V121" s="26">
        <f>+IF(I121=0,"",'Ark1'!T1655)</f>
        <v>6</v>
      </c>
      <c r="W121" s="236"/>
      <c r="X121" s="33">
        <f>+IF(I121=0,"",'Ark1'!W1655)</f>
        <v>0</v>
      </c>
      <c r="Y121" s="33">
        <f>+IF(I121=0,"",'Ark1'!X1655)</f>
        <v>100</v>
      </c>
      <c r="Z121" s="33">
        <f>+IF(I121=0,"",'Ark1'!Y1655)</f>
        <v>0</v>
      </c>
      <c r="AA121" s="33">
        <f>+IF(I121=0,"",'Ark1'!Z1655)</f>
        <v>0</v>
      </c>
      <c r="AB121" s="28">
        <f>+IF(I121=0,"",'Ark1'!AA1655)</f>
        <v>0</v>
      </c>
      <c r="AC121" s="26">
        <f>+IF(I121=0,"",'Ark1'!AC1655)</f>
        <v>0</v>
      </c>
      <c r="AD121" s="33">
        <f>+IF(I121=0,"",'Ark1'!AE1655)</f>
        <v>0</v>
      </c>
      <c r="AE121" s="26">
        <f t="shared" si="10"/>
        <v>4.55</v>
      </c>
      <c r="AF121" s="28">
        <f t="shared" si="11"/>
        <v>1</v>
      </c>
      <c r="AG121" s="218"/>
      <c r="AH121" s="221"/>
      <c r="AJ121" s="28"/>
      <c r="AK121" s="26"/>
      <c r="AL121" s="221"/>
      <c r="AM121" s="27"/>
      <c r="AQ121" s="27"/>
    </row>
    <row r="122" spans="1:61" ht="19.8">
      <c r="A122" s="218"/>
      <c r="B122" s="218"/>
      <c r="C122" s="218"/>
      <c r="D122" s="218"/>
      <c r="E122" s="218"/>
      <c r="F122" s="218"/>
      <c r="G122" s="218"/>
      <c r="H122" s="218"/>
      <c r="I122" s="218"/>
      <c r="J122" s="219"/>
      <c r="K122" s="219"/>
      <c r="L122" s="219"/>
      <c r="M122" s="97"/>
      <c r="N122" s="237"/>
      <c r="O122" s="97"/>
      <c r="P122" s="235"/>
      <c r="Q122" s="235"/>
      <c r="R122" s="218"/>
      <c r="S122" s="219"/>
      <c r="T122" s="235"/>
      <c r="U122" s="97"/>
      <c r="V122" s="218"/>
      <c r="W122" s="236"/>
      <c r="X122" s="220"/>
      <c r="Y122" s="220"/>
      <c r="Z122" s="220"/>
      <c r="AA122" s="220"/>
      <c r="AB122" s="220"/>
      <c r="AC122" s="218"/>
      <c r="AD122" s="220"/>
      <c r="AE122" s="468"/>
      <c r="AF122" s="220"/>
      <c r="AG122" s="218"/>
      <c r="AH122" s="221"/>
      <c r="AJ122" s="28"/>
      <c r="AK122" s="26"/>
      <c r="AL122" s="222"/>
      <c r="AM122" s="27"/>
      <c r="AQ122" s="27"/>
      <c r="BI122" s="234"/>
    </row>
    <row r="123" spans="1:61" ht="22.8">
      <c r="A123" s="218"/>
      <c r="B123" s="218"/>
      <c r="C123" s="218"/>
      <c r="D123" s="264" t="str">
        <f>+D125</f>
        <v>O</v>
      </c>
      <c r="E123" s="218"/>
      <c r="F123" s="218"/>
      <c r="G123" s="218"/>
      <c r="H123" s="218"/>
      <c r="I123" s="265">
        <f>SUM(I125:I149)</f>
        <v>209</v>
      </c>
      <c r="J123" s="266"/>
      <c r="K123" s="266"/>
      <c r="L123" s="266"/>
      <c r="M123" s="97"/>
      <c r="N123" s="476"/>
      <c r="O123" s="97"/>
      <c r="P123" s="477"/>
      <c r="Q123" s="235"/>
      <c r="R123" s="268">
        <f>+Klasse!M15</f>
        <v>24.83684210526317</v>
      </c>
      <c r="S123" s="219"/>
      <c r="T123" s="477"/>
      <c r="U123" s="97"/>
      <c r="V123" s="267"/>
      <c r="W123" s="236"/>
      <c r="X123" s="220"/>
      <c r="Y123" s="220"/>
      <c r="Z123" s="220"/>
      <c r="AA123" s="220"/>
      <c r="AB123" s="220"/>
      <c r="AC123" s="218"/>
      <c r="AD123" s="220"/>
      <c r="AE123" s="468"/>
      <c r="AF123" s="220"/>
      <c r="AG123" s="220"/>
      <c r="AH123" s="221"/>
      <c r="AJ123" s="28"/>
      <c r="AK123" s="26"/>
      <c r="AL123" s="222"/>
      <c r="AM123" s="27"/>
      <c r="AQ123" s="27"/>
      <c r="BI123" s="234"/>
    </row>
    <row r="124" spans="1:61" ht="19.8">
      <c r="A124" s="218"/>
      <c r="B124" s="218"/>
      <c r="C124" s="218"/>
      <c r="D124" s="218"/>
      <c r="E124" s="218"/>
      <c r="F124" s="218"/>
      <c r="G124" s="218"/>
      <c r="H124" s="236"/>
      <c r="I124" s="218"/>
      <c r="J124" s="219"/>
      <c r="K124" s="219"/>
      <c r="L124" s="219"/>
      <c r="M124" s="97"/>
      <c r="N124" s="237"/>
      <c r="O124" s="97"/>
      <c r="P124" s="235"/>
      <c r="Q124" s="235"/>
      <c r="R124" s="219"/>
      <c r="S124" s="219"/>
      <c r="T124" s="235"/>
      <c r="U124" s="97"/>
      <c r="V124" s="236"/>
      <c r="W124" s="236"/>
      <c r="X124" s="220"/>
      <c r="Y124" s="220"/>
      <c r="Z124" s="220"/>
      <c r="AA124" s="220"/>
      <c r="AB124" s="237"/>
      <c r="AC124" s="218"/>
      <c r="AD124" s="237"/>
      <c r="AE124" s="471"/>
      <c r="AF124" s="235"/>
      <c r="AG124" s="218"/>
      <c r="AH124" s="221"/>
      <c r="AJ124" s="28"/>
      <c r="AK124" s="26"/>
      <c r="AL124" s="222"/>
      <c r="AM124" s="27"/>
      <c r="AQ124" s="27"/>
      <c r="BI124" s="234"/>
    </row>
    <row r="125" spans="1:61">
      <c r="A125" s="218"/>
      <c r="B125" s="299">
        <f>+'Ark1'!C1656</f>
        <v>2024</v>
      </c>
      <c r="C125" s="238">
        <f>+'Ark1'!L1656</f>
        <v>5</v>
      </c>
      <c r="D125" s="238" t="s">
        <v>401</v>
      </c>
      <c r="E125" s="238">
        <f>+'Ark1'!H1656</f>
        <v>1</v>
      </c>
      <c r="F125" s="238">
        <f>+'Ark1'!J1656</f>
        <v>103</v>
      </c>
      <c r="G125" s="238" t="str">
        <f>+G97</f>
        <v>Rudshøgda</v>
      </c>
      <c r="H125" s="238" t="str">
        <f>+IF(I125=0,"",'Ark1'!Q1656)</f>
        <v/>
      </c>
      <c r="I125" s="238">
        <f>+'Ark1'!R1656</f>
        <v>0</v>
      </c>
      <c r="J125" s="239" t="str">
        <f>+IF(I125=0,"",'Ark1'!AG1656)</f>
        <v/>
      </c>
      <c r="K125" s="239"/>
      <c r="L125" s="239" t="str">
        <f>+IF(I125=0,"",'Ark1'!AH1656)</f>
        <v/>
      </c>
      <c r="M125" s="97"/>
      <c r="N125" s="439">
        <f>+IF(J125=0,"",'Ark1'!AI1656)</f>
        <v>0</v>
      </c>
      <c r="O125" s="97"/>
      <c r="P125" s="270" t="str">
        <f>+IF(N125=0,"",'Ark1'!AJ1656)</f>
        <v/>
      </c>
      <c r="Q125" s="235"/>
      <c r="R125" s="31" t="str">
        <f>+IF(I125=0,"",'Ark1'!U1656)</f>
        <v/>
      </c>
      <c r="S125" s="219"/>
      <c r="T125" s="270" t="str">
        <f>+IF(N125=0,"",'Ark1'!AK1656)</f>
        <v/>
      </c>
      <c r="U125" s="97"/>
      <c r="V125" s="240" t="str">
        <f>+IF(I125=0,"",'Ark1'!T1656)</f>
        <v/>
      </c>
      <c r="W125" s="236"/>
      <c r="X125" s="241" t="str">
        <f>+IF(I125=0,"",'Ark1'!W1656)</f>
        <v/>
      </c>
      <c r="Y125" s="241" t="str">
        <f>+IF(I125=0,"",'Ark1'!X1656)</f>
        <v/>
      </c>
      <c r="Z125" s="241" t="str">
        <f>+IF(I125=0,"",'Ark1'!Y1656)</f>
        <v/>
      </c>
      <c r="AA125" s="241" t="str">
        <f>+IF(I125=0,"",'Ark1'!Z1656)</f>
        <v/>
      </c>
      <c r="AB125" s="239" t="str">
        <f>+IF(I125=0,"",'Ark1'!AA1656)</f>
        <v/>
      </c>
      <c r="AC125" s="240" t="str">
        <f>+IF(I125=0,"",'Ark1'!AC1656)</f>
        <v/>
      </c>
      <c r="AD125" s="241" t="str">
        <f>+IF(I125=0,"",'Ark1'!AE1656)</f>
        <v/>
      </c>
      <c r="AE125" s="240" t="str">
        <f t="shared" ref="AE125:AE149" si="13">IF(I125=0,"",R125/C125)</f>
        <v/>
      </c>
      <c r="AF125" s="239" t="str">
        <f t="shared" ref="AF125:AF149" si="14">IF(I125=0,"",I125/H125)</f>
        <v/>
      </c>
      <c r="AG125" s="218"/>
      <c r="AH125" s="221"/>
      <c r="AJ125" s="28"/>
      <c r="AK125" s="26"/>
      <c r="AL125" s="245"/>
      <c r="AM125" s="27"/>
      <c r="AQ125" s="27"/>
    </row>
    <row r="126" spans="1:61">
      <c r="A126" s="218"/>
      <c r="B126" s="299">
        <f>+'Ark1'!C1657</f>
        <v>2024</v>
      </c>
      <c r="C126" s="238">
        <f>+'Ark1'!L1657</f>
        <v>5</v>
      </c>
      <c r="D126" s="238" t="s">
        <v>401</v>
      </c>
      <c r="E126" s="238">
        <f>+'Ark1'!H1657</f>
        <v>2</v>
      </c>
      <c r="F126" s="238">
        <f>+'Ark1'!J1657</f>
        <v>106</v>
      </c>
      <c r="G126" s="238" t="str">
        <f t="shared" ref="G126:G149" si="15">+G98</f>
        <v>Furuseth</v>
      </c>
      <c r="H126" s="238">
        <f>+IF(I126=0,"",'Ark1'!Q1657)</f>
        <v>11</v>
      </c>
      <c r="I126" s="238">
        <f>+'Ark1'!R1657</f>
        <v>11</v>
      </c>
      <c r="J126" s="239">
        <f>+IF(I126=0,"",'Ark1'!AG1657)</f>
        <v>6.7484662576687118</v>
      </c>
      <c r="K126" s="239"/>
      <c r="L126" s="239">
        <f>+IF(I126=0,"",'Ark1'!AH1657)</f>
        <v>4.0030661783493748</v>
      </c>
      <c r="M126" s="97"/>
      <c r="N126" s="439">
        <f>+IF(J126=0,"",'Ark1'!AI1657)</f>
        <v>11</v>
      </c>
      <c r="O126" s="97"/>
      <c r="P126" s="270">
        <f>+IF(N126=0,"",'Ark1'!AJ1657)</f>
        <v>113.57272727272724</v>
      </c>
      <c r="Q126" s="235"/>
      <c r="R126" s="31">
        <f>+IF(I126=0,"",'Ark1'!U1657)</f>
        <v>25.63636363636364</v>
      </c>
      <c r="S126" s="219"/>
      <c r="T126" s="270">
        <f>+IF(N126=0,"",'Ark1'!AK1657)</f>
        <v>17.462373626848187</v>
      </c>
      <c r="U126" s="97"/>
      <c r="V126" s="240">
        <f>+IF(I126=0,"",'Ark1'!T1657)</f>
        <v>4.9090909090909092</v>
      </c>
      <c r="W126" s="236"/>
      <c r="X126" s="241">
        <f>+IF(I126=0,"",'Ark1'!W1657)</f>
        <v>0</v>
      </c>
      <c r="Y126" s="241">
        <f>+IF(I126=0,"",'Ark1'!X1657)</f>
        <v>100</v>
      </c>
      <c r="Z126" s="241">
        <f>+IF(I126=0,"",'Ark1'!Y1657)</f>
        <v>63.636363636363633</v>
      </c>
      <c r="AA126" s="241">
        <f>+IF(I126=0,"",'Ark1'!Z1657)</f>
        <v>0</v>
      </c>
      <c r="AB126" s="239">
        <f>+IF(I126=0,"",'Ark1'!AA1657)</f>
        <v>5.5596390869245695</v>
      </c>
      <c r="AC126" s="240">
        <f>+IF(I126=0,"",'Ark1'!AC1657)</f>
        <v>0.66804265712268274</v>
      </c>
      <c r="AD126" s="241">
        <f>+IF(I126=0,"",'Ark1'!AE1657)</f>
        <v>46.83989744714313</v>
      </c>
      <c r="AE126" s="240">
        <f t="shared" si="13"/>
        <v>5.1272727272727279</v>
      </c>
      <c r="AF126" s="239">
        <f t="shared" si="14"/>
        <v>1</v>
      </c>
      <c r="AG126" s="218"/>
      <c r="AH126" s="221"/>
      <c r="AJ126" s="28"/>
      <c r="AK126" s="26"/>
      <c r="AL126" s="245"/>
      <c r="AM126" s="27"/>
      <c r="AQ126" s="27"/>
    </row>
    <row r="127" spans="1:61">
      <c r="A127" s="218"/>
      <c r="B127" s="299">
        <f>+'Ark1'!C1658</f>
        <v>2024</v>
      </c>
      <c r="C127" s="238">
        <f>+'Ark1'!L1658</f>
        <v>5</v>
      </c>
      <c r="D127" s="238" t="s">
        <v>401</v>
      </c>
      <c r="E127" s="238">
        <f>+'Ark1'!H1658</f>
        <v>1</v>
      </c>
      <c r="F127" s="238">
        <f>+'Ark1'!J1658</f>
        <v>110</v>
      </c>
      <c r="G127" s="238" t="str">
        <f t="shared" si="15"/>
        <v>Gol</v>
      </c>
      <c r="H127" s="238">
        <f>+IF(I127=0,"",'Ark1'!Q1658)</f>
        <v>17</v>
      </c>
      <c r="I127" s="238">
        <f>+'Ark1'!R1658</f>
        <v>24</v>
      </c>
      <c r="J127" s="239">
        <f>+IF(I127=0,"",'Ark1'!AG1658)</f>
        <v>3.9279869067103119</v>
      </c>
      <c r="K127" s="239"/>
      <c r="L127" s="239">
        <f>+IF(I127=0,"",'Ark1'!AH1658)</f>
        <v>2.5796315934173832</v>
      </c>
      <c r="M127" s="97"/>
      <c r="N127" s="439">
        <f>+IF(J127=0,"",'Ark1'!AI1658)</f>
        <v>24</v>
      </c>
      <c r="O127" s="97"/>
      <c r="P127" s="270">
        <f>+IF(N127=0,"",'Ark1'!AJ1658)</f>
        <v>112.7</v>
      </c>
      <c r="Q127" s="235"/>
      <c r="R127" s="31">
        <f>+IF(I127=0,"",'Ark1'!U1658)</f>
        <v>27.36666666666666</v>
      </c>
      <c r="S127" s="219"/>
      <c r="T127" s="270">
        <f>+IF(N127=0,"",'Ark1'!AK1658)</f>
        <v>18.882213465996426</v>
      </c>
      <c r="U127" s="97"/>
      <c r="V127" s="240">
        <f>+IF(I127=0,"",'Ark1'!T1658)</f>
        <v>4.625</v>
      </c>
      <c r="W127" s="236"/>
      <c r="X127" s="241">
        <f>+IF(I127=0,"",'Ark1'!W1658)</f>
        <v>0</v>
      </c>
      <c r="Y127" s="241">
        <f>+IF(I127=0,"",'Ark1'!X1658)</f>
        <v>100</v>
      </c>
      <c r="Z127" s="241">
        <f>+IF(I127=0,"",'Ark1'!Y1658)</f>
        <v>70.833333333333314</v>
      </c>
      <c r="AA127" s="241">
        <f>+IF(I127=0,"",'Ark1'!Z1658)</f>
        <v>16.666666666666671</v>
      </c>
      <c r="AB127" s="239">
        <f>+IF(I127=0,"",'Ark1'!AA1658)</f>
        <v>6.4918966583135598</v>
      </c>
      <c r="AC127" s="240">
        <f>+IF(I127=0,"",'Ark1'!AC1658)</f>
        <v>0.90427226725877985</v>
      </c>
      <c r="AD127" s="241">
        <f>+IF(I127=0,"",'Ark1'!AE1658)</f>
        <v>-16.25374458658742</v>
      </c>
      <c r="AE127" s="240">
        <f t="shared" si="13"/>
        <v>5.4733333333333318</v>
      </c>
      <c r="AF127" s="239">
        <f t="shared" si="14"/>
        <v>1.411764705882353</v>
      </c>
      <c r="AG127" s="218"/>
      <c r="AH127" s="221"/>
      <c r="AJ127" s="28"/>
      <c r="AK127" s="26"/>
      <c r="AL127" s="245"/>
      <c r="AM127" s="27"/>
      <c r="AQ127" s="27"/>
    </row>
    <row r="128" spans="1:61">
      <c r="A128" s="218"/>
      <c r="B128" s="299">
        <f>+'Ark1'!C1659</f>
        <v>2024</v>
      </c>
      <c r="C128" s="238">
        <f>+'Ark1'!L1659</f>
        <v>5</v>
      </c>
      <c r="D128" s="238" t="s">
        <v>401</v>
      </c>
      <c r="E128" s="238">
        <f>+'Ark1'!H1659</f>
        <v>1</v>
      </c>
      <c r="F128" s="238">
        <f>+'Ark1'!J1659</f>
        <v>111</v>
      </c>
      <c r="G128" s="238" t="str">
        <f t="shared" si="15"/>
        <v>Forus</v>
      </c>
      <c r="H128" s="238">
        <f>+IF(I128=0,"",'Ark1'!Q1659)</f>
        <v>4</v>
      </c>
      <c r="I128" s="238">
        <f>+'Ark1'!R1659</f>
        <v>4</v>
      </c>
      <c r="J128" s="239">
        <f>+IF(I128=0,"",'Ark1'!AG1659)</f>
        <v>0.76045627376425851</v>
      </c>
      <c r="K128" s="239"/>
      <c r="L128" s="239">
        <f>+IF(I128=0,"",'Ark1'!AH1659)</f>
        <v>0.4347648762184429</v>
      </c>
      <c r="M128" s="97"/>
      <c r="N128" s="439">
        <f>+IF(J128=0,"",'Ark1'!AI1659)</f>
        <v>4</v>
      </c>
      <c r="O128" s="97"/>
      <c r="P128" s="270">
        <f>+IF(N128=0,"",'Ark1'!AJ1659)</f>
        <v>112.675</v>
      </c>
      <c r="Q128" s="235"/>
      <c r="R128" s="31">
        <f>+IF(I128=0,"",'Ark1'!U1659)</f>
        <v>26.65</v>
      </c>
      <c r="S128" s="219"/>
      <c r="T128" s="270">
        <f>+IF(N128=0,"",'Ark1'!AK1659)</f>
        <v>18.203554965130021</v>
      </c>
      <c r="U128" s="97"/>
      <c r="V128" s="240">
        <f>+IF(I128=0,"",'Ark1'!T1659)</f>
        <v>5</v>
      </c>
      <c r="W128" s="236"/>
      <c r="X128" s="241">
        <f>+IF(I128=0,"",'Ark1'!W1659)</f>
        <v>0</v>
      </c>
      <c r="Y128" s="241">
        <f>+IF(I128=0,"",'Ark1'!X1659)</f>
        <v>100</v>
      </c>
      <c r="Z128" s="241">
        <f>+IF(I128=0,"",'Ark1'!Y1659)</f>
        <v>75</v>
      </c>
      <c r="AA128" s="241">
        <f>+IF(I128=0,"",'Ark1'!Z1659)</f>
        <v>25</v>
      </c>
      <c r="AB128" s="239">
        <f>+IF(I128=0,"",'Ark1'!AA1659)</f>
        <v>7.1702510416302641</v>
      </c>
      <c r="AC128" s="240">
        <f>+IF(I128=0,"",'Ark1'!AC1659)</f>
        <v>0.70710678118654757</v>
      </c>
      <c r="AD128" s="241">
        <f>+IF(I128=0,"",'Ark1'!AE1659)</f>
        <v>-63.607797163211288</v>
      </c>
      <c r="AE128" s="240">
        <f t="shared" si="13"/>
        <v>5.33</v>
      </c>
      <c r="AF128" s="239">
        <f t="shared" si="14"/>
        <v>1</v>
      </c>
      <c r="AG128" s="218"/>
      <c r="AH128" s="221"/>
      <c r="AJ128" s="28"/>
      <c r="AK128" s="26"/>
      <c r="AL128" s="245"/>
      <c r="AM128" s="27"/>
      <c r="AQ128" s="27"/>
    </row>
    <row r="129" spans="1:43">
      <c r="A129" s="218"/>
      <c r="B129" s="299">
        <f>+'Ark1'!C1660</f>
        <v>2024</v>
      </c>
      <c r="C129" s="238">
        <f>+'Ark1'!L1660</f>
        <v>5</v>
      </c>
      <c r="D129" s="238" t="s">
        <v>401</v>
      </c>
      <c r="E129" s="238">
        <f>+'Ark1'!H1660</f>
        <v>1</v>
      </c>
      <c r="F129" s="238">
        <f>+'Ark1'!J1660</f>
        <v>116</v>
      </c>
      <c r="G129" s="238" t="str">
        <f t="shared" si="15"/>
        <v>Sandeid</v>
      </c>
      <c r="H129" s="238">
        <f>+IF(I129=0,"",'Ark1'!Q1660)</f>
        <v>9</v>
      </c>
      <c r="I129" s="238">
        <f>+'Ark1'!R1660</f>
        <v>9</v>
      </c>
      <c r="J129" s="239">
        <f>+IF(I129=0,"",'Ark1'!AG1660)</f>
        <v>2.4523160762942777</v>
      </c>
      <c r="K129" s="239"/>
      <c r="L129" s="239">
        <f>+IF(I129=0,"",'Ark1'!AH1660)</f>
        <v>1.4058895721289455</v>
      </c>
      <c r="M129" s="97"/>
      <c r="N129" s="439">
        <f>+IF(J129=0,"",'Ark1'!AI1660)</f>
        <v>6</v>
      </c>
      <c r="O129" s="97"/>
      <c r="P129" s="270">
        <f>+IF(N129=0,"",'Ark1'!AJ1660)</f>
        <v>104.84999999999998</v>
      </c>
      <c r="Q129" s="235"/>
      <c r="R129" s="31">
        <f>+IF(I129=0,"",'Ark1'!U1660)</f>
        <v>24.311111111111114</v>
      </c>
      <c r="S129" s="219"/>
      <c r="T129" s="270">
        <f>+IF(N129=0,"",'Ark1'!AK1660)</f>
        <v>18.387829123250818</v>
      </c>
      <c r="U129" s="97"/>
      <c r="V129" s="240">
        <f>+IF(I129=0,"",'Ark1'!T1660)</f>
        <v>5.2222222222222223</v>
      </c>
      <c r="W129" s="236"/>
      <c r="X129" s="241">
        <f>+IF(I129=0,"",'Ark1'!W1660)</f>
        <v>0</v>
      </c>
      <c r="Y129" s="241">
        <f>+IF(I129=0,"",'Ark1'!X1660)</f>
        <v>100</v>
      </c>
      <c r="Z129" s="241">
        <f>+IF(I129=0,"",'Ark1'!Y1660)</f>
        <v>44.44444444444445</v>
      </c>
      <c r="AA129" s="241">
        <f>+IF(I129=0,"",'Ark1'!Z1660)</f>
        <v>11.111111111111112</v>
      </c>
      <c r="AB129" s="239">
        <f>+IF(I129=0,"",'Ark1'!AA1660)</f>
        <v>5.701353532168068</v>
      </c>
      <c r="AC129" s="240">
        <f>+IF(I129=0,"",'Ark1'!AC1660)</f>
        <v>1.8724777273725248</v>
      </c>
      <c r="AD129" s="241">
        <f>+IF(I129=0,"",'Ark1'!AE1660)</f>
        <v>-4.7066809287732312</v>
      </c>
      <c r="AE129" s="240">
        <f t="shared" si="13"/>
        <v>4.8622222222222229</v>
      </c>
      <c r="AF129" s="239">
        <f t="shared" si="14"/>
        <v>1</v>
      </c>
      <c r="AG129" s="218"/>
      <c r="AH129" s="221"/>
      <c r="AJ129" s="28"/>
      <c r="AK129" s="26"/>
      <c r="AL129" s="245"/>
      <c r="AM129" s="27"/>
      <c r="AQ129" s="27"/>
    </row>
    <row r="130" spans="1:43">
      <c r="A130" s="218"/>
      <c r="B130" s="299">
        <f>+'Ark1'!C1661</f>
        <v>2024</v>
      </c>
      <c r="C130" s="238">
        <f>+'Ark1'!L1661</f>
        <v>5</v>
      </c>
      <c r="D130" s="238" t="s">
        <v>401</v>
      </c>
      <c r="E130" s="238">
        <f>+'Ark1'!H1661</f>
        <v>2</v>
      </c>
      <c r="F130" s="238">
        <f>+'Ark1'!J1661</f>
        <v>117</v>
      </c>
      <c r="G130" s="238" t="str">
        <f t="shared" si="15"/>
        <v>Jæren</v>
      </c>
      <c r="H130" s="238">
        <f>+IF(I130=0,"",'Ark1'!Q1661)</f>
        <v>15</v>
      </c>
      <c r="I130" s="238">
        <f>+'Ark1'!R1661</f>
        <v>15</v>
      </c>
      <c r="J130" s="239">
        <f>+IF(I130=0,"",'Ark1'!AG1661)</f>
        <v>4.3103448275862064</v>
      </c>
      <c r="K130" s="239"/>
      <c r="L130" s="239">
        <f>+IF(I130=0,"",'Ark1'!AH1661)</f>
        <v>2.9094089161831795</v>
      </c>
      <c r="M130" s="97"/>
      <c r="N130" s="439">
        <f>+IF(J130=0,"",'Ark1'!AI1661)</f>
        <v>15</v>
      </c>
      <c r="O130" s="97"/>
      <c r="P130" s="270">
        <f>+IF(N130=0,"",'Ark1'!AJ1661)</f>
        <v>115.46</v>
      </c>
      <c r="Q130" s="235"/>
      <c r="R130" s="31">
        <f>+IF(I130=0,"",'Ark1'!U1661)</f>
        <v>29.72000000000001</v>
      </c>
      <c r="S130" s="219"/>
      <c r="T130" s="270">
        <f>+IF(N130=0,"",'Ark1'!AK1661)</f>
        <v>18.819363154699847</v>
      </c>
      <c r="U130" s="97"/>
      <c r="V130" s="240">
        <f>+IF(I130=0,"",'Ark1'!T1661)</f>
        <v>5.5333333333333323</v>
      </c>
      <c r="W130" s="236"/>
      <c r="X130" s="241">
        <f>+IF(I130=0,"",'Ark1'!W1661)</f>
        <v>13.333333333333337</v>
      </c>
      <c r="Y130" s="241">
        <f>+IF(I130=0,"",'Ark1'!X1661)</f>
        <v>100</v>
      </c>
      <c r="Z130" s="241">
        <f>+IF(I130=0,"",'Ark1'!Y1661)</f>
        <v>73.333333333333314</v>
      </c>
      <c r="AA130" s="241">
        <f>+IF(I130=0,"",'Ark1'!Z1661)</f>
        <v>26.666666666666675</v>
      </c>
      <c r="AB130" s="239">
        <f>+IF(I130=0,"",'Ark1'!AA1661)</f>
        <v>7.9837501630917007</v>
      </c>
      <c r="AC130" s="240">
        <f>+IF(I130=0,"",'Ark1'!AC1661)</f>
        <v>1.9618585292749549</v>
      </c>
      <c r="AD130" s="241">
        <f>+IF(I130=0,"",'Ark1'!AE1661)</f>
        <v>51.348226056073933</v>
      </c>
      <c r="AE130" s="240">
        <f t="shared" si="13"/>
        <v>5.9440000000000017</v>
      </c>
      <c r="AF130" s="239">
        <f t="shared" si="14"/>
        <v>1</v>
      </c>
      <c r="AG130" s="218"/>
      <c r="AH130" s="221"/>
      <c r="AJ130" s="28"/>
      <c r="AK130" s="26"/>
      <c r="AL130" s="245"/>
      <c r="AM130" s="27"/>
      <c r="AQ130" s="27"/>
    </row>
    <row r="131" spans="1:43">
      <c r="A131" s="218"/>
      <c r="B131" s="299">
        <f>+'Ark1'!C1662</f>
        <v>2024</v>
      </c>
      <c r="C131" s="238">
        <f>+'Ark1'!L1662</f>
        <v>5</v>
      </c>
      <c r="D131" s="238" t="s">
        <v>401</v>
      </c>
      <c r="E131" s="238">
        <f>+'Ark1'!H1662</f>
        <v>1</v>
      </c>
      <c r="F131" s="238">
        <f>+'Ark1'!J1662</f>
        <v>134</v>
      </c>
      <c r="G131" s="238" t="str">
        <f t="shared" si="15"/>
        <v>Førde</v>
      </c>
      <c r="H131" s="238">
        <f>+IF(I131=0,"",'Ark1'!Q1662)</f>
        <v>13</v>
      </c>
      <c r="I131" s="238">
        <f>+'Ark1'!R1662</f>
        <v>14</v>
      </c>
      <c r="J131" s="239">
        <f>+IF(I131=0,"",'Ark1'!AG1662)</f>
        <v>2.578268876611419</v>
      </c>
      <c r="K131" s="239"/>
      <c r="L131" s="239">
        <f>+IF(I131=0,"",'Ark1'!AH1662)</f>
        <v>1.6457421685073277</v>
      </c>
      <c r="M131" s="97"/>
      <c r="N131" s="439">
        <f>+IF(J131=0,"",'Ark1'!AI1662)</f>
        <v>13</v>
      </c>
      <c r="O131" s="97"/>
      <c r="P131" s="270">
        <f>+IF(N131=0,"",'Ark1'!AJ1662)</f>
        <v>111.6153846153846</v>
      </c>
      <c r="Q131" s="235"/>
      <c r="R131" s="31">
        <f>+IF(I131=0,"",'Ark1'!U1662)</f>
        <v>27.078571428571426</v>
      </c>
      <c r="S131" s="219"/>
      <c r="T131" s="270">
        <f>+IF(N131=0,"",'Ark1'!AK1662)</f>
        <v>19.452702548712033</v>
      </c>
      <c r="U131" s="97"/>
      <c r="V131" s="240">
        <f>+IF(I131=0,"",'Ark1'!T1662)</f>
        <v>5.4285714285714306</v>
      </c>
      <c r="W131" s="236"/>
      <c r="X131" s="241">
        <f>+IF(I131=0,"",'Ark1'!W1662)</f>
        <v>0</v>
      </c>
      <c r="Y131" s="241">
        <f>+IF(I131=0,"",'Ark1'!X1662)</f>
        <v>100</v>
      </c>
      <c r="Z131" s="241">
        <f>+IF(I131=0,"",'Ark1'!Y1662)</f>
        <v>57.142857142857153</v>
      </c>
      <c r="AA131" s="241">
        <f>+IF(I131=0,"",'Ark1'!Z1662)</f>
        <v>21.428571428571423</v>
      </c>
      <c r="AB131" s="239">
        <f>+IF(I131=0,"",'Ark1'!AA1662)</f>
        <v>8.634166232509795</v>
      </c>
      <c r="AC131" s="240">
        <f>+IF(I131=0,"",'Ark1'!AC1662)</f>
        <v>1.1157499537009494</v>
      </c>
      <c r="AD131" s="241">
        <f>+IF(I131=0,"",'Ark1'!AE1662)</f>
        <v>-18.070312695879597</v>
      </c>
      <c r="AE131" s="240">
        <f t="shared" si="13"/>
        <v>5.4157142857142855</v>
      </c>
      <c r="AF131" s="239">
        <f t="shared" si="14"/>
        <v>1.0769230769230769</v>
      </c>
      <c r="AG131" s="218"/>
      <c r="AH131" s="221"/>
      <c r="AJ131" s="28"/>
      <c r="AK131" s="26"/>
      <c r="AL131" s="245"/>
      <c r="AM131" s="27"/>
      <c r="AQ131" s="27"/>
    </row>
    <row r="132" spans="1:43">
      <c r="A132" s="218"/>
      <c r="B132" s="299">
        <f>+'Ark1'!C1663</f>
        <v>2024</v>
      </c>
      <c r="C132" s="238">
        <f>+'Ark1'!L1663</f>
        <v>5</v>
      </c>
      <c r="D132" s="238" t="s">
        <v>401</v>
      </c>
      <c r="E132" s="238">
        <f>+'Ark1'!H1663</f>
        <v>2</v>
      </c>
      <c r="F132" s="238">
        <f>+'Ark1'!J1663</f>
        <v>141</v>
      </c>
      <c r="G132" s="238" t="str">
        <f t="shared" si="15"/>
        <v>Ølen</v>
      </c>
      <c r="H132" s="238">
        <f>+IF(I132=0,"",'Ark1'!Q1663)</f>
        <v>19</v>
      </c>
      <c r="I132" s="238">
        <f>+'Ark1'!R1663</f>
        <v>21</v>
      </c>
      <c r="J132" s="239">
        <f>+IF(I132=0,"",'Ark1'!AG1663)</f>
        <v>4.0384615384615374</v>
      </c>
      <c r="K132" s="239"/>
      <c r="L132" s="239">
        <f>+IF(I132=0,"",'Ark1'!AH1663)</f>
        <v>2.1703255951939484</v>
      </c>
      <c r="M132" s="97"/>
      <c r="N132" s="439">
        <f>+IF(J132=0,"",'Ark1'!AI1663)</f>
        <v>21</v>
      </c>
      <c r="O132" s="97"/>
      <c r="P132" s="270">
        <f>+IF(N132=0,"",'Ark1'!AJ1663)</f>
        <v>107.65714285714282</v>
      </c>
      <c r="Q132" s="235"/>
      <c r="R132" s="31">
        <f>+IF(I132=0,"",'Ark1'!U1663)</f>
        <v>22.295238095238105</v>
      </c>
      <c r="S132" s="219"/>
      <c r="T132" s="270">
        <f>+IF(N132=0,"",'Ark1'!AK1663)</f>
        <v>17.522824634556347</v>
      </c>
      <c r="U132" s="97"/>
      <c r="V132" s="240">
        <f>+IF(I132=0,"",'Ark1'!T1663)</f>
        <v>5.8571428571428559</v>
      </c>
      <c r="W132" s="236"/>
      <c r="X132" s="241">
        <f>+IF(I132=0,"",'Ark1'!W1663)</f>
        <v>0</v>
      </c>
      <c r="Y132" s="241">
        <f>+IF(I132=0,"",'Ark1'!X1663)</f>
        <v>90.476190476190439</v>
      </c>
      <c r="Z132" s="241">
        <f>+IF(I132=0,"",'Ark1'!Y1663)</f>
        <v>33.333333333333343</v>
      </c>
      <c r="AA132" s="241">
        <f>+IF(I132=0,"",'Ark1'!Z1663)</f>
        <v>0</v>
      </c>
      <c r="AB132" s="239">
        <f>+IF(I132=0,"",'Ark1'!AA1663)</f>
        <v>5.9175667610836244</v>
      </c>
      <c r="AC132" s="240">
        <f>+IF(I132=0,"",'Ark1'!AC1663)</f>
        <v>1.2830660557435711</v>
      </c>
      <c r="AD132" s="241">
        <f>+IF(I132=0,"",'Ark1'!AE1663)</f>
        <v>-32.496608547060504</v>
      </c>
      <c r="AE132" s="240">
        <f t="shared" si="13"/>
        <v>4.4590476190476211</v>
      </c>
      <c r="AF132" s="239">
        <f t="shared" si="14"/>
        <v>1.1052631578947369</v>
      </c>
      <c r="AG132" s="218"/>
      <c r="AH132" s="221"/>
      <c r="AJ132" s="28"/>
      <c r="AK132" s="26"/>
      <c r="AL132" s="245"/>
      <c r="AM132" s="27"/>
      <c r="AQ132" s="27"/>
    </row>
    <row r="133" spans="1:43">
      <c r="A133" s="218"/>
      <c r="B133" s="299">
        <f>+'Ark1'!C1664</f>
        <v>2024</v>
      </c>
      <c r="C133" s="238">
        <f>+'Ark1'!L1664</f>
        <v>5</v>
      </c>
      <c r="D133" s="238" t="s">
        <v>401</v>
      </c>
      <c r="E133" s="238">
        <f>+'Ark1'!H1664</f>
        <v>2</v>
      </c>
      <c r="F133" s="238">
        <f>+'Ark1'!J1664</f>
        <v>143</v>
      </c>
      <c r="G133" s="238" t="str">
        <f t="shared" si="15"/>
        <v>Nordfjord</v>
      </c>
      <c r="H133" s="238" t="str">
        <f>+IF(I133=0,"",'Ark1'!Q1664)</f>
        <v/>
      </c>
      <c r="I133" s="238">
        <f>+'Ark1'!R1664</f>
        <v>0</v>
      </c>
      <c r="J133" s="239" t="str">
        <f>+IF(I133=0,"",'Ark1'!AG1664)</f>
        <v/>
      </c>
      <c r="K133" s="239"/>
      <c r="L133" s="239" t="str">
        <f>+IF(I133=0,"",'Ark1'!AH1664)</f>
        <v/>
      </c>
      <c r="M133" s="97"/>
      <c r="N133" s="439">
        <f>+IF(J133=0,"",'Ark1'!AI1664)</f>
        <v>0</v>
      </c>
      <c r="O133" s="97"/>
      <c r="P133" s="270" t="str">
        <f>+IF(N133=0,"",'Ark1'!AJ1664)</f>
        <v/>
      </c>
      <c r="Q133" s="235"/>
      <c r="R133" s="31" t="str">
        <f>+IF(I133=0,"",'Ark1'!U1664)</f>
        <v/>
      </c>
      <c r="S133" s="219"/>
      <c r="T133" s="270" t="str">
        <f>+IF(N133=0,"",'Ark1'!AK1664)</f>
        <v/>
      </c>
      <c r="U133" s="97"/>
      <c r="V133" s="240" t="str">
        <f>+IF(I133=0,"",'Ark1'!T1664)</f>
        <v/>
      </c>
      <c r="W133" s="236"/>
      <c r="X133" s="241" t="str">
        <f>+IF(I133=0,"",'Ark1'!W1664)</f>
        <v/>
      </c>
      <c r="Y133" s="241" t="str">
        <f>+IF(I133=0,"",'Ark1'!X1664)</f>
        <v/>
      </c>
      <c r="Z133" s="241" t="str">
        <f>+IF(I133=0,"",'Ark1'!Y1664)</f>
        <v/>
      </c>
      <c r="AA133" s="241" t="str">
        <f>+IF(I133=0,"",'Ark1'!Z1664)</f>
        <v/>
      </c>
      <c r="AB133" s="239" t="str">
        <f>+IF(I133=0,"",'Ark1'!AA1664)</f>
        <v/>
      </c>
      <c r="AC133" s="240" t="str">
        <f>+IF(I133=0,"",'Ark1'!AC1664)</f>
        <v/>
      </c>
      <c r="AD133" s="241" t="str">
        <f>+IF(I133=0,"",'Ark1'!AE1664)</f>
        <v/>
      </c>
      <c r="AE133" s="240" t="str">
        <f t="shared" si="13"/>
        <v/>
      </c>
      <c r="AF133" s="239" t="str">
        <f t="shared" si="14"/>
        <v/>
      </c>
      <c r="AG133" s="218"/>
      <c r="AH133" s="221"/>
      <c r="AJ133" s="28"/>
      <c r="AK133" s="26"/>
      <c r="AL133" s="245"/>
      <c r="AM133" s="27"/>
      <c r="AQ133" s="27"/>
    </row>
    <row r="134" spans="1:43">
      <c r="A134" s="218"/>
      <c r="B134" s="299">
        <f>+'Ark1'!C1665</f>
        <v>2024</v>
      </c>
      <c r="C134" s="238">
        <f>+'Ark1'!L1665</f>
        <v>5</v>
      </c>
      <c r="D134" s="238" t="s">
        <v>401</v>
      </c>
      <c r="E134" s="238">
        <f>+'Ark1'!H1665</f>
        <v>2</v>
      </c>
      <c r="F134" s="238">
        <f>+'Ark1'!J1665</f>
        <v>147</v>
      </c>
      <c r="G134" s="238" t="str">
        <f t="shared" si="15"/>
        <v>Midt-Norge</v>
      </c>
      <c r="H134" s="238">
        <f>+IF(I134=0,"",'Ark1'!Q1665)</f>
        <v>2</v>
      </c>
      <c r="I134" s="238">
        <f>+'Ark1'!R1665</f>
        <v>2</v>
      </c>
      <c r="J134" s="239">
        <f>+IF(I134=0,"",'Ark1'!AG1665)</f>
        <v>4.0816326530612246</v>
      </c>
      <c r="K134" s="239"/>
      <c r="L134" s="239">
        <f>+IF(I134=0,"",'Ark1'!AH1665)</f>
        <v>2.3967912345920559</v>
      </c>
      <c r="M134" s="97"/>
      <c r="N134" s="439">
        <f>+IF(J134=0,"",'Ark1'!AI1665)</f>
        <v>2</v>
      </c>
      <c r="O134" s="97"/>
      <c r="P134" s="270">
        <f>+IF(N134=0,"",'Ark1'!AJ1665)</f>
        <v>113</v>
      </c>
      <c r="Q134" s="235"/>
      <c r="R134" s="31">
        <f>+IF(I134=0,"",'Ark1'!U1665)</f>
        <v>24.5</v>
      </c>
      <c r="S134" s="219"/>
      <c r="T134" s="270">
        <f>+IF(N134=0,"",'Ark1'!AK1665)</f>
        <v>16.979728975803539</v>
      </c>
      <c r="U134" s="97"/>
      <c r="V134" s="240">
        <f>+IF(I134=0,"",'Ark1'!T1665)</f>
        <v>5.5</v>
      </c>
      <c r="W134" s="236"/>
      <c r="X134" s="241">
        <f>+IF(I134=0,"",'Ark1'!W1665)</f>
        <v>0</v>
      </c>
      <c r="Y134" s="241">
        <f>+IF(I134=0,"",'Ark1'!X1665)</f>
        <v>100</v>
      </c>
      <c r="Z134" s="241">
        <f>+IF(I134=0,"",'Ark1'!Y1665)</f>
        <v>100</v>
      </c>
      <c r="AA134" s="241">
        <f>+IF(I134=0,"",'Ark1'!Z1665)</f>
        <v>0</v>
      </c>
      <c r="AB134" s="239">
        <f>+IF(I134=0,"",'Ark1'!AA1665)</f>
        <v>1.3000000000000209</v>
      </c>
      <c r="AC134" s="240">
        <f>+IF(I134=0,"",'Ark1'!AC1665)</f>
        <v>1.5</v>
      </c>
      <c r="AD134" s="241">
        <f>+IF(I134=0,"",'Ark1'!AE1665)</f>
        <v>-99.999999999997797</v>
      </c>
      <c r="AE134" s="240">
        <f t="shared" si="13"/>
        <v>4.9000000000000004</v>
      </c>
      <c r="AF134" s="239">
        <f t="shared" si="14"/>
        <v>1</v>
      </c>
      <c r="AG134" s="218"/>
      <c r="AH134" s="221"/>
      <c r="AJ134" s="28"/>
      <c r="AK134" s="26"/>
      <c r="AL134" s="245"/>
      <c r="AM134" s="27"/>
      <c r="AQ134" s="27"/>
    </row>
    <row r="135" spans="1:43">
      <c r="A135" s="218"/>
      <c r="B135" s="299">
        <f>+'Ark1'!C1666</f>
        <v>2024</v>
      </c>
      <c r="C135" s="238">
        <f>+'Ark1'!L1666</f>
        <v>5</v>
      </c>
      <c r="D135" s="238" t="s">
        <v>401</v>
      </c>
      <c r="E135" s="238">
        <f>+'Ark1'!H1666</f>
        <v>1</v>
      </c>
      <c r="F135" s="238">
        <f>+'Ark1'!J1666</f>
        <v>155</v>
      </c>
      <c r="G135" s="238" t="str">
        <f t="shared" si="15"/>
        <v>Målselv</v>
      </c>
      <c r="H135" s="238">
        <f>+IF(I135=0,"",'Ark1'!Q1666)</f>
        <v>6</v>
      </c>
      <c r="I135" s="238">
        <f>+'Ark1'!R1666</f>
        <v>6</v>
      </c>
      <c r="J135" s="239">
        <f>+IF(I135=0,"",'Ark1'!AG1666)</f>
        <v>3.0303030303030303</v>
      </c>
      <c r="K135" s="239"/>
      <c r="L135" s="239">
        <f>+IF(I135=0,"",'Ark1'!AH1666)</f>
        <v>1.8959358801237105</v>
      </c>
      <c r="M135" s="97"/>
      <c r="N135" s="439">
        <f>+IF(J135=0,"",'Ark1'!AI1666)</f>
        <v>5</v>
      </c>
      <c r="O135" s="97"/>
      <c r="P135" s="270">
        <f>+IF(N135=0,"",'Ark1'!AJ1666)</f>
        <v>115.76000000000002</v>
      </c>
      <c r="Q135" s="235"/>
      <c r="R135" s="31">
        <f>+IF(I135=0,"",'Ark1'!U1666)</f>
        <v>29.016666666666666</v>
      </c>
      <c r="S135" s="219"/>
      <c r="T135" s="270">
        <f>+IF(N135=0,"",'Ark1'!AK1666)</f>
        <v>19.272072167027478</v>
      </c>
      <c r="U135" s="97"/>
      <c r="V135" s="240">
        <f>+IF(I135=0,"",'Ark1'!T1666)</f>
        <v>5.5</v>
      </c>
      <c r="W135" s="236"/>
      <c r="X135" s="241">
        <f>+IF(I135=0,"",'Ark1'!W1666)</f>
        <v>0</v>
      </c>
      <c r="Y135" s="241">
        <f>+IF(I135=0,"",'Ark1'!X1666)</f>
        <v>100</v>
      </c>
      <c r="Z135" s="241">
        <f>+IF(I135=0,"",'Ark1'!Y1666)</f>
        <v>66.666666666666686</v>
      </c>
      <c r="AA135" s="241">
        <f>+IF(I135=0,"",'Ark1'!Z1666)</f>
        <v>33.333333333333343</v>
      </c>
      <c r="AB135" s="239">
        <f>+IF(I135=0,"",'Ark1'!AA1666)</f>
        <v>6.7065680907268632</v>
      </c>
      <c r="AC135" s="240">
        <f>+IF(I135=0,"",'Ark1'!AC1666)</f>
        <v>0.7637626158259736</v>
      </c>
      <c r="AD135" s="241">
        <f>+IF(I135=0,"",'Ark1'!AE1666)</f>
        <v>-53.199527047100595</v>
      </c>
      <c r="AE135" s="240">
        <f t="shared" si="13"/>
        <v>5.8033333333333328</v>
      </c>
      <c r="AF135" s="239">
        <f t="shared" si="14"/>
        <v>1</v>
      </c>
      <c r="AG135" s="218"/>
      <c r="AH135" s="221"/>
      <c r="AJ135" s="28"/>
      <c r="AK135" s="26"/>
      <c r="AL135" s="245"/>
      <c r="AM135" s="27"/>
      <c r="AQ135" s="27"/>
    </row>
    <row r="136" spans="1:43">
      <c r="A136" s="218"/>
      <c r="B136" s="299">
        <f>+'Ark1'!C1667</f>
        <v>2024</v>
      </c>
      <c r="C136" s="238">
        <f>+'Ark1'!L1667</f>
        <v>5</v>
      </c>
      <c r="D136" s="238" t="s">
        <v>401</v>
      </c>
      <c r="E136" s="238">
        <f>+'Ark1'!H1667</f>
        <v>2</v>
      </c>
      <c r="F136" s="238">
        <f>+'Ark1'!J1667</f>
        <v>160</v>
      </c>
      <c r="G136" s="238" t="str">
        <f t="shared" si="15"/>
        <v>Oslo</v>
      </c>
      <c r="H136" s="238">
        <f>+IF(I136=0,"",'Ark1'!Q1667)</f>
        <v>11</v>
      </c>
      <c r="I136" s="238">
        <f>+'Ark1'!R1667</f>
        <v>16</v>
      </c>
      <c r="J136" s="239">
        <f>+IF(I136=0,"",'Ark1'!AG1667)</f>
        <v>9.0909090909090917</v>
      </c>
      <c r="K136" s="239"/>
      <c r="L136" s="239">
        <f>+IF(I136=0,"",'Ark1'!AH1667)</f>
        <v>5.2157115260785591</v>
      </c>
      <c r="M136" s="97"/>
      <c r="N136" s="439">
        <f>+IF(J136=0,"",'Ark1'!AI1667)</f>
        <v>16</v>
      </c>
      <c r="O136" s="97"/>
      <c r="P136" s="270">
        <f>+IF(N136=0,"",'Ark1'!AJ1667)</f>
        <v>110.3125</v>
      </c>
      <c r="Q136" s="235"/>
      <c r="R136" s="31">
        <f>+IF(I136=0,"",'Ark1'!U1667)</f>
        <v>22.78125</v>
      </c>
      <c r="S136" s="219"/>
      <c r="T136" s="270">
        <f>+IF(N136=0,"",'Ark1'!AK1667)</f>
        <v>16.437629433563004</v>
      </c>
      <c r="U136" s="97"/>
      <c r="V136" s="240">
        <f>+IF(I136=0,"",'Ark1'!T1667)</f>
        <v>4.875</v>
      </c>
      <c r="W136" s="236"/>
      <c r="X136" s="241">
        <f>+IF(I136=0,"",'Ark1'!W1667)</f>
        <v>0</v>
      </c>
      <c r="Y136" s="241">
        <f>+IF(I136=0,"",'Ark1'!X1667)</f>
        <v>81.25</v>
      </c>
      <c r="Z136" s="241">
        <f>+IF(I136=0,"",'Ark1'!Y1667)</f>
        <v>56.25</v>
      </c>
      <c r="AA136" s="241">
        <f>+IF(I136=0,"",'Ark1'!Z1667)</f>
        <v>6.25</v>
      </c>
      <c r="AB136" s="239">
        <f>+IF(I136=0,"",'Ark1'!AA1667)</f>
        <v>6.7703599193469852</v>
      </c>
      <c r="AC136" s="240">
        <f>+IF(I136=0,"",'Ark1'!AC1667)</f>
        <v>0.78062474979979979</v>
      </c>
      <c r="AD136" s="241">
        <f>+IF(I136=0,"",'Ark1'!AE1667)</f>
        <v>18.994990673570371</v>
      </c>
      <c r="AE136" s="240">
        <f t="shared" si="13"/>
        <v>4.5562500000000004</v>
      </c>
      <c r="AF136" s="239">
        <f t="shared" si="14"/>
        <v>1.4545454545454546</v>
      </c>
      <c r="AG136" s="218"/>
      <c r="AH136" s="221"/>
      <c r="AJ136" s="28"/>
      <c r="AK136" s="26"/>
      <c r="AL136" s="245"/>
      <c r="AM136" s="27"/>
      <c r="AQ136" s="27"/>
    </row>
    <row r="137" spans="1:43">
      <c r="A137" s="218"/>
      <c r="B137" s="299">
        <f>+'Ark1'!C1668</f>
        <v>2024</v>
      </c>
      <c r="C137" s="238">
        <f>+'Ark1'!L1668</f>
        <v>5</v>
      </c>
      <c r="D137" s="238" t="s">
        <v>401</v>
      </c>
      <c r="E137" s="238">
        <f>+'Ark1'!H1668</f>
        <v>1</v>
      </c>
      <c r="F137" s="238">
        <f>+'Ark1'!J1668</f>
        <v>171</v>
      </c>
      <c r="G137" s="238" t="str">
        <f t="shared" si="15"/>
        <v>Prima</v>
      </c>
      <c r="H137" s="238" t="str">
        <f>+IF(I137=0,"",'Ark1'!Q1668)</f>
        <v/>
      </c>
      <c r="I137" s="238">
        <f>+'Ark1'!R1668</f>
        <v>0</v>
      </c>
      <c r="J137" s="239" t="str">
        <f>+IF(I137=0,"",'Ark1'!AG1668)</f>
        <v/>
      </c>
      <c r="K137" s="239"/>
      <c r="L137" s="239" t="str">
        <f>+IF(I137=0,"",'Ark1'!AH1668)</f>
        <v/>
      </c>
      <c r="M137" s="97"/>
      <c r="N137" s="439">
        <f>+IF(J137=0,"",'Ark1'!AI1668)</f>
        <v>0</v>
      </c>
      <c r="O137" s="97"/>
      <c r="P137" s="270" t="str">
        <f>+IF(N137=0,"",'Ark1'!AJ1668)</f>
        <v/>
      </c>
      <c r="Q137" s="235"/>
      <c r="R137" s="31" t="str">
        <f>+IF(I137=0,"",'Ark1'!U1668)</f>
        <v/>
      </c>
      <c r="S137" s="219"/>
      <c r="T137" s="270" t="str">
        <f>+IF(N137=0,"",'Ark1'!AK1668)</f>
        <v/>
      </c>
      <c r="U137" s="97"/>
      <c r="V137" s="240" t="str">
        <f>+IF(I137=0,"",'Ark1'!T1668)</f>
        <v/>
      </c>
      <c r="W137" s="236"/>
      <c r="X137" s="241" t="str">
        <f>+IF(I137=0,"",'Ark1'!W1668)</f>
        <v/>
      </c>
      <c r="Y137" s="241" t="str">
        <f>+IF(I137=0,"",'Ark1'!X1668)</f>
        <v/>
      </c>
      <c r="Z137" s="241" t="str">
        <f>+IF(I137=0,"",'Ark1'!Y1668)</f>
        <v/>
      </c>
      <c r="AA137" s="241" t="str">
        <f>+IF(I137=0,"",'Ark1'!Z1668)</f>
        <v/>
      </c>
      <c r="AB137" s="239" t="str">
        <f>+IF(I137=0,"",'Ark1'!AA1668)</f>
        <v/>
      </c>
      <c r="AC137" s="240" t="str">
        <f>+IF(I137=0,"",'Ark1'!AC1668)</f>
        <v/>
      </c>
      <c r="AD137" s="241" t="str">
        <f>+IF(I137=0,"",'Ark1'!AE1668)</f>
        <v/>
      </c>
      <c r="AE137" s="240" t="str">
        <f t="shared" si="13"/>
        <v/>
      </c>
      <c r="AF137" s="239" t="str">
        <f t="shared" si="14"/>
        <v/>
      </c>
      <c r="AG137" s="218"/>
      <c r="AH137" s="221"/>
      <c r="AJ137" s="28"/>
      <c r="AK137" s="26"/>
      <c r="AL137" s="245"/>
      <c r="AM137" s="27"/>
      <c r="AQ137" s="27"/>
    </row>
    <row r="138" spans="1:43">
      <c r="A138" s="218"/>
      <c r="B138" s="299">
        <f>+'Ark1'!C1669</f>
        <v>2024</v>
      </c>
      <c r="C138" s="238">
        <f>+'Ark1'!L1669</f>
        <v>5</v>
      </c>
      <c r="D138" s="238" t="s">
        <v>401</v>
      </c>
      <c r="E138" s="238">
        <f>+'Ark1'!H1669</f>
        <v>2</v>
      </c>
      <c r="F138" s="238">
        <f>+'Ark1'!J1669</f>
        <v>175</v>
      </c>
      <c r="G138" s="238" t="str">
        <f t="shared" si="15"/>
        <v>Ole Ringdal</v>
      </c>
      <c r="H138" s="238" t="str">
        <f>+IF(I138=0,"",'Ark1'!Q1669)</f>
        <v/>
      </c>
      <c r="I138" s="238">
        <f>+'Ark1'!R1669</f>
        <v>0</v>
      </c>
      <c r="J138" s="239" t="str">
        <f>+IF(I138=0,"",'Ark1'!AG1669)</f>
        <v/>
      </c>
      <c r="K138" s="239"/>
      <c r="L138" s="239" t="str">
        <f>+IF(I138=0,"",'Ark1'!AH1669)</f>
        <v/>
      </c>
      <c r="M138" s="97"/>
      <c r="N138" s="439">
        <f>+IF(J138=0,"",'Ark1'!AI1669)</f>
        <v>0</v>
      </c>
      <c r="O138" s="97"/>
      <c r="P138" s="270" t="str">
        <f>+IF(N138=0,"",'Ark1'!AJ1669)</f>
        <v/>
      </c>
      <c r="Q138" s="235"/>
      <c r="R138" s="31" t="str">
        <f>+IF(I138=0,"",'Ark1'!U1669)</f>
        <v/>
      </c>
      <c r="S138" s="219"/>
      <c r="T138" s="270" t="str">
        <f>+IF(N138=0,"",'Ark1'!AK1669)</f>
        <v/>
      </c>
      <c r="U138" s="97"/>
      <c r="V138" s="240" t="str">
        <f>+IF(I138=0,"",'Ark1'!T1669)</f>
        <v/>
      </c>
      <c r="W138" s="236"/>
      <c r="X138" s="241" t="str">
        <f>+IF(I138=0,"",'Ark1'!W1669)</f>
        <v/>
      </c>
      <c r="Y138" s="241" t="str">
        <f>+IF(I138=0,"",'Ark1'!X1669)</f>
        <v/>
      </c>
      <c r="Z138" s="241" t="str">
        <f>+IF(I138=0,"",'Ark1'!Y1669)</f>
        <v/>
      </c>
      <c r="AA138" s="241" t="str">
        <f>+IF(I138=0,"",'Ark1'!Z1669)</f>
        <v/>
      </c>
      <c r="AB138" s="239" t="str">
        <f>+IF(I138=0,"",'Ark1'!AA1669)</f>
        <v/>
      </c>
      <c r="AC138" s="240" t="str">
        <f>+IF(I138=0,"",'Ark1'!AC1669)</f>
        <v/>
      </c>
      <c r="AD138" s="241" t="str">
        <f>+IF(I138=0,"",'Ark1'!AE1669)</f>
        <v/>
      </c>
      <c r="AE138" s="240" t="str">
        <f t="shared" si="13"/>
        <v/>
      </c>
      <c r="AF138" s="239" t="str">
        <f t="shared" si="14"/>
        <v/>
      </c>
      <c r="AG138" s="218"/>
      <c r="AH138" s="221"/>
      <c r="AJ138" s="28"/>
      <c r="AK138" s="26"/>
      <c r="AL138" s="245"/>
      <c r="AM138" s="27"/>
      <c r="AQ138" s="27"/>
    </row>
    <row r="139" spans="1:43">
      <c r="A139" s="218"/>
      <c r="B139" s="299">
        <f>+'Ark1'!C1670</f>
        <v>2024</v>
      </c>
      <c r="C139" s="238">
        <f>+'Ark1'!L1670</f>
        <v>5</v>
      </c>
      <c r="D139" s="238" t="s">
        <v>401</v>
      </c>
      <c r="E139" s="238">
        <f>+'Ark1'!H1670</f>
        <v>2</v>
      </c>
      <c r="F139" s="238">
        <f>+'Ark1'!J1670</f>
        <v>177</v>
      </c>
      <c r="G139" s="238" t="str">
        <f t="shared" si="15"/>
        <v>Slakthuset</v>
      </c>
      <c r="H139" s="238">
        <f>+IF(I139=0,"",'Ark1'!Q1670)</f>
        <v>16</v>
      </c>
      <c r="I139" s="238">
        <f>+'Ark1'!R1670</f>
        <v>19</v>
      </c>
      <c r="J139" s="239">
        <f>+IF(I139=0,"",'Ark1'!AG1670)</f>
        <v>12.92517006802721</v>
      </c>
      <c r="K139" s="239"/>
      <c r="L139" s="239">
        <f>+IF(I139=0,"",'Ark1'!AH1670)</f>
        <v>9.0560096238898904</v>
      </c>
      <c r="M139" s="97"/>
      <c r="N139" s="439">
        <f>+IF(J139=0,"",'Ark1'!AI1670)</f>
        <v>19</v>
      </c>
      <c r="O139" s="97"/>
      <c r="P139" s="270">
        <f>+IF(N139=0,"",'Ark1'!AJ1670)</f>
        <v>113.47894736842102</v>
      </c>
      <c r="Q139" s="235"/>
      <c r="R139" s="31">
        <f>+IF(I139=0,"",'Ark1'!U1670)</f>
        <v>26.942105263157899</v>
      </c>
      <c r="S139" s="219"/>
      <c r="T139" s="270">
        <f>+IF(N139=0,"",'Ark1'!AK1670)</f>
        <v>18.148170239138626</v>
      </c>
      <c r="U139" s="97"/>
      <c r="V139" s="240">
        <f>+IF(I139=0,"",'Ark1'!T1670)</f>
        <v>5.2631578947368443</v>
      </c>
      <c r="W139" s="236"/>
      <c r="X139" s="241">
        <f>+IF(I139=0,"",'Ark1'!W1670)</f>
        <v>0</v>
      </c>
      <c r="Y139" s="241">
        <f>+IF(I139=0,"",'Ark1'!X1670)</f>
        <v>100</v>
      </c>
      <c r="Z139" s="241">
        <f>+IF(I139=0,"",'Ark1'!Y1670)</f>
        <v>63.15789473684211</v>
      </c>
      <c r="AA139" s="241">
        <f>+IF(I139=0,"",'Ark1'!Z1670)</f>
        <v>15.789473684210527</v>
      </c>
      <c r="AB139" s="239">
        <f>+IF(I139=0,"",'Ark1'!AA1670)</f>
        <v>7.0542496180054606</v>
      </c>
      <c r="AC139" s="240">
        <f>+IF(I139=0,"",'Ark1'!AC1670)</f>
        <v>1.0178462950428253</v>
      </c>
      <c r="AD139" s="241">
        <f>+IF(I139=0,"",'Ark1'!AE1670)</f>
        <v>16.924950571772889</v>
      </c>
      <c r="AE139" s="240">
        <f t="shared" si="13"/>
        <v>5.3884210526315801</v>
      </c>
      <c r="AF139" s="239">
        <f t="shared" si="14"/>
        <v>1.1875</v>
      </c>
      <c r="AG139" s="218"/>
      <c r="AH139" s="221"/>
      <c r="AJ139" s="28"/>
      <c r="AK139" s="26"/>
      <c r="AL139" s="245"/>
      <c r="AM139" s="27"/>
      <c r="AQ139" s="27"/>
    </row>
    <row r="140" spans="1:43">
      <c r="A140" s="218"/>
      <c r="B140" s="299">
        <f>+'Ark1'!C1671</f>
        <v>2024</v>
      </c>
      <c r="C140" s="238">
        <f>+'Ark1'!L1671</f>
        <v>5</v>
      </c>
      <c r="D140" s="238" t="s">
        <v>401</v>
      </c>
      <c r="E140" s="238">
        <f>+'Ark1'!H1671</f>
        <v>2</v>
      </c>
      <c r="F140" s="238">
        <f>+'Ark1'!J1671</f>
        <v>178</v>
      </c>
      <c r="G140" s="238" t="str">
        <f t="shared" si="15"/>
        <v>Røros</v>
      </c>
      <c r="H140" s="238">
        <f>+IF(I140=0,"",'Ark1'!Q1671)</f>
        <v>1</v>
      </c>
      <c r="I140" s="238">
        <f>+'Ark1'!R1671</f>
        <v>1</v>
      </c>
      <c r="J140" s="239">
        <f>+IF(I140=0,"",'Ark1'!AG1671)</f>
        <v>2.2222222222222223</v>
      </c>
      <c r="K140" s="239"/>
      <c r="L140" s="239">
        <f>+IF(I140=0,"",'Ark1'!AH1671)</f>
        <v>1.314383415259671</v>
      </c>
      <c r="M140" s="97"/>
      <c r="N140" s="439">
        <f>+IF(J140=0,"",'Ark1'!AI1671)</f>
        <v>1</v>
      </c>
      <c r="O140" s="97"/>
      <c r="P140" s="270">
        <f>+IF(N140=0,"",'Ark1'!AJ1671)</f>
        <v>111</v>
      </c>
      <c r="Q140" s="235"/>
      <c r="R140" s="31">
        <f>+IF(I140=0,"",'Ark1'!U1671)</f>
        <v>24.6</v>
      </c>
      <c r="S140" s="219"/>
      <c r="T140" s="270">
        <f>+IF(N140=0,"",'Ark1'!AK1671)</f>
        <v>17.987307980003379</v>
      </c>
      <c r="U140" s="97"/>
      <c r="V140" s="240">
        <f>+IF(I140=0,"",'Ark1'!T1671)</f>
        <v>4</v>
      </c>
      <c r="W140" s="236"/>
      <c r="X140" s="241">
        <f>+IF(I140=0,"",'Ark1'!W1671)</f>
        <v>0</v>
      </c>
      <c r="Y140" s="241">
        <f>+IF(I140=0,"",'Ark1'!X1671)</f>
        <v>100</v>
      </c>
      <c r="Z140" s="241">
        <f>+IF(I140=0,"",'Ark1'!Y1671)</f>
        <v>100</v>
      </c>
      <c r="AA140" s="241">
        <f>+IF(I140=0,"",'Ark1'!Z1671)</f>
        <v>0</v>
      </c>
      <c r="AB140" s="239">
        <f>+IF(I140=0,"",'Ark1'!AA1671)</f>
        <v>0</v>
      </c>
      <c r="AC140" s="240">
        <f>+IF(I140=0,"",'Ark1'!AC1671)</f>
        <v>0</v>
      </c>
      <c r="AD140" s="241">
        <f>+IF(I140=0,"",'Ark1'!AE1671)</f>
        <v>0</v>
      </c>
      <c r="AE140" s="240">
        <f t="shared" si="13"/>
        <v>4.92</v>
      </c>
      <c r="AF140" s="239">
        <f t="shared" si="14"/>
        <v>1</v>
      </c>
      <c r="AG140" s="218"/>
      <c r="AH140" s="221"/>
      <c r="AJ140" s="28"/>
      <c r="AK140" s="26"/>
      <c r="AL140" s="245"/>
      <c r="AM140" s="27"/>
      <c r="AQ140" s="27"/>
    </row>
    <row r="141" spans="1:43">
      <c r="A141" s="218"/>
      <c r="B141" s="299">
        <f>+'Ark1'!C1672</f>
        <v>2024</v>
      </c>
      <c r="C141" s="238">
        <f>+'Ark1'!L1672</f>
        <v>5</v>
      </c>
      <c r="D141" s="238" t="s">
        <v>401</v>
      </c>
      <c r="E141" s="238">
        <f>+'Ark1'!H1672</f>
        <v>2</v>
      </c>
      <c r="F141" s="238">
        <f>+'Ark1'!J1672</f>
        <v>181</v>
      </c>
      <c r="G141" s="238" t="str">
        <f t="shared" si="15"/>
        <v>Horns</v>
      </c>
      <c r="H141" s="238">
        <f>+IF(I141=0,"",'Ark1'!Q1672)</f>
        <v>10</v>
      </c>
      <c r="I141" s="238">
        <f>+'Ark1'!R1672</f>
        <v>19</v>
      </c>
      <c r="J141" s="239">
        <f>+IF(I141=0,"",'Ark1'!AG1672)</f>
        <v>9.8958333333333357</v>
      </c>
      <c r="K141" s="239"/>
      <c r="L141" s="239">
        <f>+IF(I141=0,"",'Ark1'!AH1672)</f>
        <v>5.4075855578626628</v>
      </c>
      <c r="M141" s="97"/>
      <c r="N141" s="439">
        <f>+IF(J141=0,"",'Ark1'!AI1672)</f>
        <v>16</v>
      </c>
      <c r="O141" s="97"/>
      <c r="P141" s="270">
        <f>+IF(N141=0,"",'Ark1'!AJ1672)</f>
        <v>100.09375000000001</v>
      </c>
      <c r="Q141" s="235"/>
      <c r="R141" s="31">
        <f>+IF(I141=0,"",'Ark1'!U1672)</f>
        <v>19.052631578947377</v>
      </c>
      <c r="S141" s="219"/>
      <c r="T141" s="270">
        <f>+IF(N141=0,"",'Ark1'!AK1672)</f>
        <v>17.392178607312761</v>
      </c>
      <c r="U141" s="97"/>
      <c r="V141" s="240">
        <f>+IF(I141=0,"",'Ark1'!T1672)</f>
        <v>5.1052631578947363</v>
      </c>
      <c r="W141" s="236"/>
      <c r="X141" s="241">
        <f>+IF(I141=0,"",'Ark1'!W1672)</f>
        <v>0</v>
      </c>
      <c r="Y141" s="241">
        <f>+IF(I141=0,"",'Ark1'!X1672)</f>
        <v>57.894736842105239</v>
      </c>
      <c r="Z141" s="241">
        <f>+IF(I141=0,"",'Ark1'!Y1672)</f>
        <v>15.789473684210527</v>
      </c>
      <c r="AA141" s="241">
        <f>+IF(I141=0,"",'Ark1'!Z1672)</f>
        <v>0</v>
      </c>
      <c r="AB141" s="239">
        <f>+IF(I141=0,"",'Ark1'!AA1672)</f>
        <v>4.7744240127725917</v>
      </c>
      <c r="AC141" s="240">
        <f>+IF(I141=0,"",'Ark1'!AC1672)</f>
        <v>1.0205641805086991</v>
      </c>
      <c r="AD141" s="241">
        <f>+IF(I141=0,"",'Ark1'!AE1672)</f>
        <v>-14.263698560344098</v>
      </c>
      <c r="AE141" s="240">
        <f t="shared" si="13"/>
        <v>3.8105263157894753</v>
      </c>
      <c r="AF141" s="239">
        <f t="shared" si="14"/>
        <v>1.9</v>
      </c>
      <c r="AG141" s="218"/>
      <c r="AH141" s="221"/>
      <c r="AJ141" s="28"/>
      <c r="AK141" s="26"/>
      <c r="AL141" s="245"/>
      <c r="AM141" s="27"/>
      <c r="AQ141" s="27"/>
    </row>
    <row r="142" spans="1:43">
      <c r="A142" s="218"/>
      <c r="B142" s="299">
        <f>+'Ark1'!C1673</f>
        <v>2024</v>
      </c>
      <c r="C142" s="238">
        <f>+'Ark1'!L1673</f>
        <v>5</v>
      </c>
      <c r="D142" s="238" t="s">
        <v>401</v>
      </c>
      <c r="E142" s="238">
        <f>+'Ark1'!H1673</f>
        <v>1</v>
      </c>
      <c r="F142" s="238">
        <f>+'Ark1'!J1673</f>
        <v>262</v>
      </c>
      <c r="G142" s="238" t="str">
        <f t="shared" si="15"/>
        <v>Strilalam</v>
      </c>
      <c r="H142" s="238" t="str">
        <f>+IF(I142=0,"",'Ark1'!Q1673)</f>
        <v/>
      </c>
      <c r="I142" s="238">
        <f>+'Ark1'!R1673</f>
        <v>0</v>
      </c>
      <c r="J142" s="239" t="str">
        <f>+IF(I142=0,"",'Ark1'!AG1673)</f>
        <v/>
      </c>
      <c r="K142" s="239"/>
      <c r="L142" s="239" t="str">
        <f>+IF(I142=0,"",'Ark1'!AH1673)</f>
        <v/>
      </c>
      <c r="M142" s="97"/>
      <c r="N142" s="439">
        <f>+IF(J142=0,"",'Ark1'!AI1673)</f>
        <v>0</v>
      </c>
      <c r="O142" s="97"/>
      <c r="P142" s="270" t="str">
        <f>+IF(N142=0,"",'Ark1'!AJ1673)</f>
        <v/>
      </c>
      <c r="Q142" s="235"/>
      <c r="R142" s="31" t="str">
        <f>+IF(I142=0,"",'Ark1'!U1673)</f>
        <v/>
      </c>
      <c r="S142" s="219"/>
      <c r="T142" s="270" t="str">
        <f>+IF(N142=0,"",'Ark1'!AK1673)</f>
        <v/>
      </c>
      <c r="U142" s="97"/>
      <c r="V142" s="240" t="str">
        <f>+IF(I142=0,"",'Ark1'!T1673)</f>
        <v/>
      </c>
      <c r="W142" s="236"/>
      <c r="X142" s="241" t="str">
        <f>+IF(I142=0,"",'Ark1'!W1673)</f>
        <v/>
      </c>
      <c r="Y142" s="241" t="str">
        <f>+IF(I142=0,"",'Ark1'!X1673)</f>
        <v/>
      </c>
      <c r="Z142" s="241" t="str">
        <f>+IF(I142=0,"",'Ark1'!Y1673)</f>
        <v/>
      </c>
      <c r="AA142" s="241" t="str">
        <f>+IF(I142=0,"",'Ark1'!Z1673)</f>
        <v/>
      </c>
      <c r="AB142" s="239" t="str">
        <f>+IF(I142=0,"",'Ark1'!AA1673)</f>
        <v/>
      </c>
      <c r="AC142" s="240" t="str">
        <f>+IF(I142=0,"",'Ark1'!AC1673)</f>
        <v/>
      </c>
      <c r="AD142" s="241" t="str">
        <f>+IF(I142=0,"",'Ark1'!AE1673)</f>
        <v/>
      </c>
      <c r="AE142" s="240" t="str">
        <f t="shared" si="13"/>
        <v/>
      </c>
      <c r="AF142" s="239" t="str">
        <f t="shared" si="14"/>
        <v/>
      </c>
      <c r="AG142" s="218"/>
      <c r="AH142" s="221"/>
      <c r="AJ142" s="28"/>
      <c r="AK142" s="26"/>
      <c r="AL142" s="245"/>
      <c r="AM142" s="27"/>
      <c r="AQ142" s="27"/>
    </row>
    <row r="143" spans="1:43">
      <c r="A143" s="218"/>
      <c r="B143" s="299">
        <f>+'Ark1'!C1674</f>
        <v>2024</v>
      </c>
      <c r="C143" s="238">
        <f>+'Ark1'!L1674</f>
        <v>5</v>
      </c>
      <c r="D143" s="238" t="s">
        <v>401</v>
      </c>
      <c r="E143" s="238">
        <f>+'Ark1'!H1674</f>
        <v>2</v>
      </c>
      <c r="F143" s="238">
        <f>+'Ark1'!J1674</f>
        <v>267</v>
      </c>
      <c r="G143" s="238" t="str">
        <f t="shared" si="15"/>
        <v>Dalpro</v>
      </c>
      <c r="H143" s="238" t="str">
        <f>+IF(I143=0,"",'Ark1'!Q1674)</f>
        <v/>
      </c>
      <c r="I143" s="238">
        <f>+'Ark1'!R1674</f>
        <v>0</v>
      </c>
      <c r="J143" s="239" t="str">
        <f>+IF(I143=0,"",'Ark1'!AG1674)</f>
        <v/>
      </c>
      <c r="K143" s="239"/>
      <c r="L143" s="239" t="str">
        <f>+IF(I143=0,"",'Ark1'!AH1674)</f>
        <v/>
      </c>
      <c r="M143" s="97"/>
      <c r="N143" s="439">
        <f>+IF(J143=0,"",'Ark1'!AI1674)</f>
        <v>0</v>
      </c>
      <c r="O143" s="97"/>
      <c r="P143" s="270" t="str">
        <f>+IF(N143=0,"",'Ark1'!AJ1674)</f>
        <v/>
      </c>
      <c r="Q143" s="235"/>
      <c r="R143" s="31" t="str">
        <f>+IF(I143=0,"",'Ark1'!U1674)</f>
        <v/>
      </c>
      <c r="S143" s="219"/>
      <c r="T143" s="270" t="str">
        <f>+IF(N143=0,"",'Ark1'!AK1674)</f>
        <v/>
      </c>
      <c r="U143" s="97"/>
      <c r="V143" s="240" t="str">
        <f>+IF(I143=0,"",'Ark1'!T1674)</f>
        <v/>
      </c>
      <c r="W143" s="236"/>
      <c r="X143" s="241" t="str">
        <f>+IF(I143=0,"",'Ark1'!W1674)</f>
        <v/>
      </c>
      <c r="Y143" s="241" t="str">
        <f>+IF(I143=0,"",'Ark1'!X1674)</f>
        <v/>
      </c>
      <c r="Z143" s="241" t="str">
        <f>+IF(I143=0,"",'Ark1'!Y1674)</f>
        <v/>
      </c>
      <c r="AA143" s="241" t="str">
        <f>+IF(I143=0,"",'Ark1'!Z1674)</f>
        <v/>
      </c>
      <c r="AB143" s="239" t="str">
        <f>+IF(I143=0,"",'Ark1'!AA1674)</f>
        <v/>
      </c>
      <c r="AC143" s="240" t="str">
        <f>+IF(I143=0,"",'Ark1'!AC1674)</f>
        <v/>
      </c>
      <c r="AD143" s="241" t="str">
        <f>+IF(I143=0,"",'Ark1'!AE1674)</f>
        <v/>
      </c>
      <c r="AE143" s="240" t="str">
        <f t="shared" si="13"/>
        <v/>
      </c>
      <c r="AF143" s="239" t="str">
        <f t="shared" si="14"/>
        <v/>
      </c>
      <c r="AG143" s="218"/>
      <c r="AH143" s="221"/>
      <c r="AJ143" s="28"/>
      <c r="AK143" s="26"/>
      <c r="AL143" s="245"/>
      <c r="AM143" s="27"/>
      <c r="AQ143" s="27"/>
    </row>
    <row r="144" spans="1:43">
      <c r="A144" s="218"/>
      <c r="B144" s="299">
        <f>+'Ark1'!C1675</f>
        <v>2024</v>
      </c>
      <c r="C144" s="238">
        <f>+'Ark1'!L1675</f>
        <v>5</v>
      </c>
      <c r="D144" s="238" t="s">
        <v>401</v>
      </c>
      <c r="E144" s="238">
        <f>+'Ark1'!H1675</f>
        <v>1</v>
      </c>
      <c r="F144" s="238">
        <f>+'Ark1'!J1675</f>
        <v>309</v>
      </c>
      <c r="G144" s="238" t="str">
        <f t="shared" si="15"/>
        <v>Malvik</v>
      </c>
      <c r="H144" s="238">
        <f>+IF(I144=0,"",'Ark1'!Q1675)</f>
        <v>13</v>
      </c>
      <c r="I144" s="238">
        <f>+'Ark1'!R1675</f>
        <v>15</v>
      </c>
      <c r="J144" s="239">
        <f>+IF(I144=0,"",'Ark1'!AG1675)</f>
        <v>4.0540540540540553</v>
      </c>
      <c r="K144" s="239"/>
      <c r="L144" s="239">
        <f>+IF(I144=0,"",'Ark1'!AH1675)</f>
        <v>2.504168249206582</v>
      </c>
      <c r="M144" s="97"/>
      <c r="N144" s="439">
        <f>+IF(J144=0,"",'Ark1'!AI1675)</f>
        <v>15</v>
      </c>
      <c r="O144" s="97"/>
      <c r="P144" s="270">
        <f>+IF(N144=0,"",'Ark1'!AJ1675)</f>
        <v>111.73333333333336</v>
      </c>
      <c r="Q144" s="235"/>
      <c r="R144" s="31">
        <f>+IF(I144=0,"",'Ark1'!U1675)</f>
        <v>25.933333333333323</v>
      </c>
      <c r="S144" s="219"/>
      <c r="T144" s="270">
        <f>+IF(N144=0,"",'Ark1'!AK1675)</f>
        <v>18.07794901642816</v>
      </c>
      <c r="U144" s="97"/>
      <c r="V144" s="240">
        <f>+IF(I144=0,"",'Ark1'!T1675)</f>
        <v>5.6</v>
      </c>
      <c r="W144" s="236"/>
      <c r="X144" s="241">
        <f>+IF(I144=0,"",'Ark1'!W1675)</f>
        <v>0</v>
      </c>
      <c r="Y144" s="241">
        <f>+IF(I144=0,"",'Ark1'!X1675)</f>
        <v>93.333333333333314</v>
      </c>
      <c r="Z144" s="241">
        <f>+IF(I144=0,"",'Ark1'!Y1675)</f>
        <v>60</v>
      </c>
      <c r="AA144" s="241">
        <f>+IF(I144=0,"",'Ark1'!Z1675)</f>
        <v>13.333333333333337</v>
      </c>
      <c r="AB144" s="239">
        <f>+IF(I144=0,"",'Ark1'!AA1675)</f>
        <v>7.7353445660523743</v>
      </c>
      <c r="AC144" s="240">
        <f>+IF(I144=0,"",'Ark1'!AC1675)</f>
        <v>0.71180521680209108</v>
      </c>
      <c r="AD144" s="241">
        <f>+IF(I144=0,"",'Ark1'!AE1675)</f>
        <v>-15.740236839604371</v>
      </c>
      <c r="AE144" s="240">
        <f t="shared" si="13"/>
        <v>5.1866666666666648</v>
      </c>
      <c r="AF144" s="239">
        <f t="shared" si="14"/>
        <v>1.1538461538461537</v>
      </c>
      <c r="AG144" s="218"/>
      <c r="AH144" s="221"/>
      <c r="AJ144" s="28"/>
      <c r="AK144" s="26"/>
      <c r="AL144" s="245"/>
      <c r="AM144" s="27"/>
      <c r="AQ144" s="27"/>
    </row>
    <row r="145" spans="1:61">
      <c r="A145" s="218"/>
      <c r="B145" s="299">
        <f>+'Ark1'!C1676</f>
        <v>2024</v>
      </c>
      <c r="C145" s="238">
        <f>+'Ark1'!L1676</f>
        <v>5</v>
      </c>
      <c r="D145" s="238" t="s">
        <v>401</v>
      </c>
      <c r="E145" s="238">
        <f>+'Ark1'!H1676</f>
        <v>2</v>
      </c>
      <c r="F145" s="238">
        <f>+'Ark1'!J1676</f>
        <v>470</v>
      </c>
      <c r="G145" s="238" t="str">
        <f t="shared" si="15"/>
        <v>Jens Eide</v>
      </c>
      <c r="H145" s="238">
        <f>+IF(I145=0,"",'Ark1'!Q1676)</f>
        <v>9</v>
      </c>
      <c r="I145" s="238">
        <f>+'Ark1'!R1676</f>
        <v>10</v>
      </c>
      <c r="J145" s="239">
        <f>+IF(I145=0,"",'Ark1'!AG1676)</f>
        <v>13.698630136986299</v>
      </c>
      <c r="K145" s="239"/>
      <c r="L145" s="239">
        <f>+IF(I145=0,"",'Ark1'!AH1676)</f>
        <v>8.0462245190927337</v>
      </c>
      <c r="M145" s="97"/>
      <c r="N145" s="439">
        <f>+IF(J145=0,"",'Ark1'!AI1676)</f>
        <v>8</v>
      </c>
      <c r="O145" s="97"/>
      <c r="P145" s="270">
        <f>+IF(N145=0,"",'Ark1'!AJ1676)</f>
        <v>109.51250000000002</v>
      </c>
      <c r="Q145" s="235"/>
      <c r="R145" s="31">
        <f>+IF(I145=0,"",'Ark1'!U1676)</f>
        <v>22.42</v>
      </c>
      <c r="S145" s="219"/>
      <c r="T145" s="270">
        <f>+IF(N145=0,"",'Ark1'!AK1676)</f>
        <v>17.740327779853025</v>
      </c>
      <c r="U145" s="97"/>
      <c r="V145" s="240">
        <f>+IF(I145=0,"",'Ark1'!T1676)</f>
        <v>5.6</v>
      </c>
      <c r="W145" s="236"/>
      <c r="X145" s="241">
        <f>+IF(I145=0,"",'Ark1'!W1676)</f>
        <v>0</v>
      </c>
      <c r="Y145" s="241">
        <f>+IF(I145=0,"",'Ark1'!X1676)</f>
        <v>100</v>
      </c>
      <c r="Z145" s="241">
        <f>+IF(I145=0,"",'Ark1'!Y1676)</f>
        <v>40</v>
      </c>
      <c r="AA145" s="241">
        <f>+IF(I145=0,"",'Ark1'!Z1676)</f>
        <v>10</v>
      </c>
      <c r="AB145" s="239">
        <f>+IF(I145=0,"",'Ark1'!AA1676)</f>
        <v>5.7671136628299582</v>
      </c>
      <c r="AC145" s="240">
        <f>+IF(I145=0,"",'Ark1'!AC1676)</f>
        <v>1.624807680927193</v>
      </c>
      <c r="AD145" s="241">
        <f>+IF(I145=0,"",'Ark1'!AE1676)</f>
        <v>-20.61800533816545</v>
      </c>
      <c r="AE145" s="240">
        <f t="shared" si="13"/>
        <v>4.484</v>
      </c>
      <c r="AF145" s="239">
        <f t="shared" si="14"/>
        <v>1.1111111111111112</v>
      </c>
      <c r="AG145" s="218"/>
      <c r="AH145" s="221"/>
      <c r="AJ145" s="28"/>
      <c r="AK145" s="26"/>
      <c r="AL145" s="245"/>
      <c r="AM145" s="27"/>
      <c r="AQ145" s="27"/>
    </row>
    <row r="146" spans="1:61">
      <c r="A146" s="218"/>
      <c r="B146" s="299">
        <f>+'Ark1'!C1677</f>
        <v>2024</v>
      </c>
      <c r="C146" s="238">
        <f>+'Ark1'!L1677</f>
        <v>5</v>
      </c>
      <c r="D146" s="238" t="s">
        <v>401</v>
      </c>
      <c r="E146" s="238">
        <f>+'Ark1'!H1677</f>
        <v>2</v>
      </c>
      <c r="F146" s="238">
        <f>+'Ark1'!J1677</f>
        <v>629</v>
      </c>
      <c r="G146" s="238" t="str">
        <f t="shared" si="15"/>
        <v>Bø</v>
      </c>
      <c r="H146" s="238" t="str">
        <f>+IF(I146=0,"",'Ark1'!Q1677)</f>
        <v/>
      </c>
      <c r="I146" s="238">
        <f>+'Ark1'!R1677</f>
        <v>0</v>
      </c>
      <c r="J146" s="239" t="str">
        <f>+IF(I146=0,"",'Ark1'!AG1677)</f>
        <v/>
      </c>
      <c r="K146" s="239"/>
      <c r="L146" s="239" t="str">
        <f>+IF(I146=0,"",'Ark1'!AH1677)</f>
        <v/>
      </c>
      <c r="M146" s="97"/>
      <c r="N146" s="439">
        <f>+IF(J146=0,"",'Ark1'!AI1677)</f>
        <v>0</v>
      </c>
      <c r="O146" s="97"/>
      <c r="P146" s="270" t="str">
        <f>+IF(N146=0,"",'Ark1'!AJ1677)</f>
        <v/>
      </c>
      <c r="Q146" s="235"/>
      <c r="R146" s="31" t="str">
        <f>+IF(I146=0,"",'Ark1'!U1677)</f>
        <v/>
      </c>
      <c r="S146" s="219"/>
      <c r="T146" s="270" t="str">
        <f>+IF(N146=0,"",'Ark1'!AK1677)</f>
        <v/>
      </c>
      <c r="U146" s="97"/>
      <c r="V146" s="240" t="str">
        <f>+IF(I146=0,"",'Ark1'!T1677)</f>
        <v/>
      </c>
      <c r="W146" s="236"/>
      <c r="X146" s="241" t="str">
        <f>+IF(I146=0,"",'Ark1'!W1677)</f>
        <v/>
      </c>
      <c r="Y146" s="241" t="str">
        <f>+IF(I146=0,"",'Ark1'!X1677)</f>
        <v/>
      </c>
      <c r="Z146" s="241" t="str">
        <f>+IF(I146=0,"",'Ark1'!Y1677)</f>
        <v/>
      </c>
      <c r="AA146" s="241" t="str">
        <f>+IF(I146=0,"",'Ark1'!Z1677)</f>
        <v/>
      </c>
      <c r="AB146" s="239" t="str">
        <f>+IF(I146=0,"",'Ark1'!AA1677)</f>
        <v/>
      </c>
      <c r="AC146" s="240" t="str">
        <f>+IF(I146=0,"",'Ark1'!AC1677)</f>
        <v/>
      </c>
      <c r="AD146" s="241" t="str">
        <f>+IF(I146=0,"",'Ark1'!AE1677)</f>
        <v/>
      </c>
      <c r="AE146" s="240" t="str">
        <f t="shared" si="13"/>
        <v/>
      </c>
      <c r="AF146" s="239" t="str">
        <f t="shared" si="14"/>
        <v/>
      </c>
      <c r="AG146" s="218"/>
      <c r="AH146" s="221"/>
      <c r="AJ146" s="28"/>
      <c r="AK146" s="26"/>
      <c r="AL146" s="245"/>
      <c r="AM146" s="27"/>
      <c r="AQ146" s="27"/>
    </row>
    <row r="147" spans="1:61">
      <c r="A147" s="218"/>
      <c r="B147" s="299">
        <f>+'Ark1'!C1678</f>
        <v>2024</v>
      </c>
      <c r="C147" s="238">
        <f>+'Ark1'!L1678</f>
        <v>5</v>
      </c>
      <c r="D147" s="238" t="s">
        <v>401</v>
      </c>
      <c r="E147" s="238">
        <f>+'Ark1'!H1678</f>
        <v>1</v>
      </c>
      <c r="F147" s="238">
        <f>+'Ark1'!J1678</f>
        <v>643</v>
      </c>
      <c r="G147" s="238" t="str">
        <f t="shared" si="15"/>
        <v>Bjerka</v>
      </c>
      <c r="H147" s="238">
        <f>+IF(I147=0,"",'Ark1'!Q1678)</f>
        <v>15</v>
      </c>
      <c r="I147" s="238">
        <f>+'Ark1'!R1678</f>
        <v>22</v>
      </c>
      <c r="J147" s="239">
        <f>+IF(I147=0,"",'Ark1'!AG1678)</f>
        <v>9.9099099099099117</v>
      </c>
      <c r="K147" s="239"/>
      <c r="L147" s="239">
        <f>+IF(I147=0,"",'Ark1'!AH1678)</f>
        <v>6.2061937664661748</v>
      </c>
      <c r="M147" s="97"/>
      <c r="N147" s="439">
        <f>+IF(J147=0,"",'Ark1'!AI1678)</f>
        <v>3</v>
      </c>
      <c r="O147" s="97"/>
      <c r="P147" s="270">
        <f>+IF(N147=0,"",'Ark1'!AJ1678)</f>
        <v>101.23333333333336</v>
      </c>
      <c r="Q147" s="235"/>
      <c r="R147" s="31">
        <f>+IF(I147=0,"",'Ark1'!U1678)</f>
        <v>22.700000000000003</v>
      </c>
      <c r="S147" s="219"/>
      <c r="T147" s="270">
        <f>+IF(N147=0,"",'Ark1'!AK1678)</f>
        <v>17.520560042363773</v>
      </c>
      <c r="U147" s="97"/>
      <c r="V147" s="240">
        <f>+IF(I147=0,"",'Ark1'!T1678)</f>
        <v>5.4090909090909101</v>
      </c>
      <c r="W147" s="236"/>
      <c r="X147" s="241">
        <f>+IF(I147=0,"",'Ark1'!W1678)</f>
        <v>0</v>
      </c>
      <c r="Y147" s="241">
        <f>+IF(I147=0,"",'Ark1'!X1678)</f>
        <v>81.818181818181813</v>
      </c>
      <c r="Z147" s="241">
        <f>+IF(I147=0,"",'Ark1'!Y1678)</f>
        <v>31.818181818181817</v>
      </c>
      <c r="AA147" s="241">
        <f>+IF(I147=0,"",'Ark1'!Z1678)</f>
        <v>9.0909090909090917</v>
      </c>
      <c r="AB147" s="239">
        <f>+IF(I147=0,"",'Ark1'!AA1678)</f>
        <v>7.5681749931719295</v>
      </c>
      <c r="AC147" s="240">
        <f>+IF(I147=0,"",'Ark1'!AC1678)</f>
        <v>1.4665696186274244</v>
      </c>
      <c r="AD147" s="241">
        <f>+IF(I147=0,"",'Ark1'!AE1678)</f>
        <v>30.632685191203979</v>
      </c>
      <c r="AE147" s="240">
        <f t="shared" si="13"/>
        <v>4.5400000000000009</v>
      </c>
      <c r="AF147" s="239">
        <f t="shared" si="14"/>
        <v>1.4666666666666666</v>
      </c>
      <c r="AG147" s="218"/>
      <c r="AH147" s="221"/>
      <c r="AJ147" s="28"/>
      <c r="AK147" s="26"/>
      <c r="AL147" s="245"/>
      <c r="AM147" s="27"/>
      <c r="AQ147" s="27"/>
    </row>
    <row r="148" spans="1:61">
      <c r="A148" s="218"/>
      <c r="B148" s="299">
        <f>+'Ark1'!C1679</f>
        <v>2024</v>
      </c>
      <c r="C148" s="238">
        <f>+'Ark1'!L1679</f>
        <v>5</v>
      </c>
      <c r="D148" s="238" t="s">
        <v>401</v>
      </c>
      <c r="E148" s="238">
        <f>+'Ark1'!H1679</f>
        <v>2</v>
      </c>
      <c r="F148" s="238">
        <f>+'Ark1'!J1679</f>
        <v>704</v>
      </c>
      <c r="G148" s="238" t="str">
        <f t="shared" si="15"/>
        <v>Øre Vilt</v>
      </c>
      <c r="H148" s="238" t="str">
        <f>+IF(I148=0,"",'Ark1'!Q1679)</f>
        <v/>
      </c>
      <c r="I148" s="238">
        <f>+'Ark1'!R1679</f>
        <v>0</v>
      </c>
      <c r="J148" s="239" t="str">
        <f>+IF(I148=0,"",'Ark1'!AG1679)</f>
        <v/>
      </c>
      <c r="K148" s="239"/>
      <c r="L148" s="239" t="str">
        <f>+IF(I148=0,"",'Ark1'!AH1679)</f>
        <v/>
      </c>
      <c r="M148" s="97"/>
      <c r="N148" s="439">
        <f>+IF(J148=0,"",'Ark1'!AI1679)</f>
        <v>0</v>
      </c>
      <c r="O148" s="97"/>
      <c r="P148" s="270" t="str">
        <f>+IF(N148=0,"",'Ark1'!AJ1679)</f>
        <v/>
      </c>
      <c r="Q148" s="235"/>
      <c r="R148" s="31" t="str">
        <f>+IF(I148=0,"",'Ark1'!U1679)</f>
        <v/>
      </c>
      <c r="S148" s="219"/>
      <c r="T148" s="270" t="str">
        <f>+IF(N148=0,"",'Ark1'!AK1679)</f>
        <v/>
      </c>
      <c r="U148" s="97"/>
      <c r="V148" s="240" t="str">
        <f>+IF(I148=0,"",'Ark1'!T1679)</f>
        <v/>
      </c>
      <c r="W148" s="236"/>
      <c r="X148" s="241" t="str">
        <f>+IF(I148=0,"",'Ark1'!W1679)</f>
        <v/>
      </c>
      <c r="Y148" s="241" t="str">
        <f>+IF(I148=0,"",'Ark1'!X1679)</f>
        <v/>
      </c>
      <c r="Z148" s="241" t="str">
        <f>+IF(I148=0,"",'Ark1'!Y1679)</f>
        <v/>
      </c>
      <c r="AA148" s="241" t="str">
        <f>+IF(I148=0,"",'Ark1'!Z1679)</f>
        <v/>
      </c>
      <c r="AB148" s="239" t="str">
        <f>+IF(I148=0,"",'Ark1'!AA1679)</f>
        <v/>
      </c>
      <c r="AC148" s="240" t="str">
        <f>+IF(I148=0,"",'Ark1'!AC1679)</f>
        <v/>
      </c>
      <c r="AD148" s="241" t="str">
        <f>+IF(I148=0,"",'Ark1'!AE1679)</f>
        <v/>
      </c>
      <c r="AE148" s="240" t="str">
        <f t="shared" si="13"/>
        <v/>
      </c>
      <c r="AF148" s="239" t="str">
        <f t="shared" si="14"/>
        <v/>
      </c>
      <c r="AG148" s="218"/>
      <c r="AH148" s="221"/>
      <c r="AJ148" s="28"/>
      <c r="AK148" s="26"/>
      <c r="AL148" s="245"/>
      <c r="AM148" s="27"/>
      <c r="AQ148" s="27"/>
    </row>
    <row r="149" spans="1:61">
      <c r="A149" s="218"/>
      <c r="B149" s="299">
        <f>+'Ark1'!C1680</f>
        <v>2024</v>
      </c>
      <c r="C149" s="238">
        <f>+'Ark1'!L1680</f>
        <v>5</v>
      </c>
      <c r="D149" s="238" t="s">
        <v>401</v>
      </c>
      <c r="E149" s="238">
        <f>+'Ark1'!H1680</f>
        <v>1</v>
      </c>
      <c r="F149" s="238">
        <f>+'Ark1'!J1680</f>
        <v>802</v>
      </c>
      <c r="G149" s="238" t="str">
        <f t="shared" si="15"/>
        <v>Karasjok</v>
      </c>
      <c r="H149" s="238">
        <f>+IF(I149=0,"",'Ark1'!Q1680)</f>
        <v>1</v>
      </c>
      <c r="I149" s="238">
        <f>+'Ark1'!R1680</f>
        <v>1</v>
      </c>
      <c r="J149" s="239">
        <f>+IF(I149=0,"",'Ark1'!AG1680)</f>
        <v>2.3255813953488378</v>
      </c>
      <c r="K149" s="239"/>
      <c r="L149" s="239">
        <f>+IF(I149=0,"",'Ark1'!AH1680)</f>
        <v>1.8470494839904736</v>
      </c>
      <c r="M149" s="97"/>
      <c r="N149" s="439">
        <f>+IF(J149=0,"",'Ark1'!AI1680)</f>
        <v>1</v>
      </c>
      <c r="O149" s="97"/>
      <c r="P149" s="270">
        <f>+IF(N149=0,"",'Ark1'!AJ1680)</f>
        <v>122.5</v>
      </c>
      <c r="Q149" s="235"/>
      <c r="R149" s="31">
        <f>+IF(I149=0,"",'Ark1'!U1680)</f>
        <v>34.9</v>
      </c>
      <c r="S149" s="219"/>
      <c r="T149" s="270">
        <f>+IF(N149=0,"",'Ark1'!AK1680)</f>
        <v>18.985286742768743</v>
      </c>
      <c r="U149" s="97"/>
      <c r="V149" s="240">
        <f>+IF(I149=0,"",'Ark1'!T1680)</f>
        <v>6</v>
      </c>
      <c r="W149" s="236"/>
      <c r="X149" s="241">
        <f>+IF(I149=0,"",'Ark1'!W1680)</f>
        <v>0</v>
      </c>
      <c r="Y149" s="241">
        <f>+IF(I149=0,"",'Ark1'!X1680)</f>
        <v>100</v>
      </c>
      <c r="Z149" s="241">
        <f>+IF(I149=0,"",'Ark1'!Y1680)</f>
        <v>100</v>
      </c>
      <c r="AA149" s="241">
        <f>+IF(I149=0,"",'Ark1'!Z1680)</f>
        <v>0</v>
      </c>
      <c r="AB149" s="239">
        <f>+IF(I149=0,"",'Ark1'!AA1680)</f>
        <v>0</v>
      </c>
      <c r="AC149" s="240">
        <f>+IF(I149=0,"",'Ark1'!AC1680)</f>
        <v>0</v>
      </c>
      <c r="AD149" s="241">
        <f>+IF(I149=0,"",'Ark1'!AE1680)</f>
        <v>0</v>
      </c>
      <c r="AE149" s="240">
        <f t="shared" si="13"/>
        <v>6.9799999999999995</v>
      </c>
      <c r="AF149" s="239">
        <f t="shared" si="14"/>
        <v>1</v>
      </c>
      <c r="AG149" s="218"/>
      <c r="AH149" s="221"/>
      <c r="AJ149" s="28"/>
      <c r="AK149" s="26"/>
      <c r="AL149" s="245"/>
      <c r="AM149" s="27"/>
      <c r="AQ149" s="27"/>
    </row>
    <row r="150" spans="1:61">
      <c r="A150" s="218"/>
      <c r="B150" s="218"/>
      <c r="C150" s="218"/>
      <c r="D150" s="218"/>
      <c r="E150" s="218"/>
      <c r="F150" s="218"/>
      <c r="G150" s="218"/>
      <c r="H150" s="218"/>
      <c r="I150" s="218"/>
      <c r="J150" s="218"/>
      <c r="K150" s="218"/>
      <c r="L150" s="218"/>
      <c r="M150" s="97"/>
      <c r="N150" s="237"/>
      <c r="O150" s="97"/>
      <c r="P150" s="236"/>
      <c r="Q150" s="235"/>
      <c r="R150" s="218"/>
      <c r="S150" s="219"/>
      <c r="T150" s="236"/>
      <c r="U150" s="97"/>
      <c r="V150" s="218"/>
      <c r="W150" s="236"/>
      <c r="X150" s="218"/>
      <c r="Y150" s="218"/>
      <c r="Z150" s="218"/>
      <c r="AA150" s="218"/>
      <c r="AB150" s="218"/>
      <c r="AC150" s="218"/>
      <c r="AD150" s="218"/>
      <c r="AE150" s="468"/>
      <c r="AF150" s="218"/>
      <c r="AG150" s="218"/>
      <c r="AH150" s="221"/>
      <c r="AJ150" s="28"/>
      <c r="AK150" s="26"/>
      <c r="AL150" s="245"/>
      <c r="AM150" s="27"/>
      <c r="AQ150" s="27"/>
    </row>
    <row r="151" spans="1:61" ht="22.8">
      <c r="A151" s="218"/>
      <c r="B151" s="218"/>
      <c r="C151" s="218"/>
      <c r="D151" s="264" t="str">
        <f>+D153</f>
        <v>O+</v>
      </c>
      <c r="E151" s="218"/>
      <c r="F151" s="218"/>
      <c r="G151" s="218"/>
      <c r="H151" s="218"/>
      <c r="I151" s="265">
        <f>SUM(I153:I177)</f>
        <v>510</v>
      </c>
      <c r="J151" s="267"/>
      <c r="K151" s="267"/>
      <c r="L151" s="267"/>
      <c r="M151" s="97"/>
      <c r="N151" s="476"/>
      <c r="O151" s="97"/>
      <c r="P151" s="278"/>
      <c r="Q151" s="235"/>
      <c r="R151" s="268">
        <f>+Klasse!M16</f>
        <v>29.101568627450952</v>
      </c>
      <c r="S151" s="219"/>
      <c r="T151" s="278"/>
      <c r="U151" s="97"/>
      <c r="V151" s="267"/>
      <c r="W151" s="236"/>
      <c r="X151" s="218"/>
      <c r="Y151" s="218"/>
      <c r="Z151" s="218"/>
      <c r="AA151" s="218"/>
      <c r="AB151" s="218"/>
      <c r="AC151" s="218"/>
      <c r="AD151" s="218"/>
      <c r="AE151" s="468"/>
      <c r="AF151" s="218"/>
      <c r="AG151" s="218"/>
      <c r="AH151" s="221"/>
      <c r="AJ151" s="28"/>
      <c r="AK151" s="26"/>
      <c r="AL151" s="245"/>
      <c r="AM151" s="27"/>
      <c r="AQ151" s="27"/>
    </row>
    <row r="152" spans="1:61" ht="19.8">
      <c r="A152" s="218"/>
      <c r="B152" s="218"/>
      <c r="C152" s="218"/>
      <c r="D152" s="218"/>
      <c r="E152" s="218"/>
      <c r="F152" s="218"/>
      <c r="G152" s="218"/>
      <c r="H152" s="236"/>
      <c r="I152" s="218"/>
      <c r="J152" s="219"/>
      <c r="K152" s="219"/>
      <c r="L152" s="219"/>
      <c r="M152" s="97"/>
      <c r="N152" s="237"/>
      <c r="O152" s="97"/>
      <c r="P152" s="235"/>
      <c r="Q152" s="235"/>
      <c r="R152" s="219"/>
      <c r="S152" s="219"/>
      <c r="T152" s="235"/>
      <c r="U152" s="97"/>
      <c r="V152" s="236"/>
      <c r="W152" s="236"/>
      <c r="X152" s="220"/>
      <c r="Y152" s="220"/>
      <c r="Z152" s="220"/>
      <c r="AA152" s="220"/>
      <c r="AB152" s="237"/>
      <c r="AC152" s="218"/>
      <c r="AD152" s="237"/>
      <c r="AE152" s="471"/>
      <c r="AF152" s="235"/>
      <c r="AG152" s="218"/>
      <c r="AH152" s="221"/>
      <c r="AJ152" s="28"/>
      <c r="AK152" s="26"/>
      <c r="AL152" s="222"/>
      <c r="AM152" s="27"/>
      <c r="AQ152" s="27"/>
      <c r="BI152" s="234"/>
    </row>
    <row r="153" spans="1:61">
      <c r="A153" s="218"/>
      <c r="B153" s="299">
        <f>+'Ark1'!C1681</f>
        <v>2024</v>
      </c>
      <c r="C153" s="238">
        <f>+'Ark1'!L1681</f>
        <v>6</v>
      </c>
      <c r="D153" s="238" t="s">
        <v>32</v>
      </c>
      <c r="E153" s="27">
        <f>+'Ark1'!H1681</f>
        <v>1</v>
      </c>
      <c r="F153" s="27">
        <f>+'Ark1'!J1681</f>
        <v>103</v>
      </c>
      <c r="G153" s="27" t="str">
        <f>VLOOKUP(F153,RNR!$A$1:$B$25,2)</f>
        <v>Rudshøgda</v>
      </c>
      <c r="H153" s="27" t="str">
        <f>+IF(I153=0,"",'Ark1'!Q1681)</f>
        <v/>
      </c>
      <c r="I153" s="27">
        <f>+'Ark1'!R1681</f>
        <v>0</v>
      </c>
      <c r="J153" s="28" t="str">
        <f>+IF(I153=0,"",'Ark1'!AG1681)</f>
        <v/>
      </c>
      <c r="L153" s="28" t="str">
        <f>+IF(I153=0,"",'Ark1'!AH1681)</f>
        <v/>
      </c>
      <c r="M153" s="97"/>
      <c r="N153" s="245">
        <f>+IF(J153=0,"",'Ark1'!AI1681)</f>
        <v>0</v>
      </c>
      <c r="O153" s="97"/>
      <c r="P153" s="271" t="str">
        <f>+IF(N153=0,"",'Ark1'!AJ1681)</f>
        <v/>
      </c>
      <c r="Q153" s="235"/>
      <c r="R153" s="31" t="str">
        <f>+IF(I153=0,"",'Ark1'!U1681)</f>
        <v/>
      </c>
      <c r="S153" s="219"/>
      <c r="T153" s="271" t="str">
        <f>+IF(N153=0,"",'Ark1'!AK1681)</f>
        <v/>
      </c>
      <c r="U153" s="97"/>
      <c r="V153" s="26" t="str">
        <f>+IF(I153=0,"",'Ark1'!T1681)</f>
        <v/>
      </c>
      <c r="W153" s="236"/>
      <c r="X153" s="33" t="str">
        <f>+IF(I153=0,"",'Ark1'!W1681)</f>
        <v/>
      </c>
      <c r="Y153" s="33" t="str">
        <f>+IF(I153=0,"",'Ark1'!X1681)</f>
        <v/>
      </c>
      <c r="Z153" s="33" t="str">
        <f>+IF(I153=0,"",'Ark1'!Y1681)</f>
        <v/>
      </c>
      <c r="AA153" s="33" t="str">
        <f>+IF(I153=0,"",'Ark1'!Z1681)</f>
        <v/>
      </c>
      <c r="AB153" s="28" t="str">
        <f>+IF(I153=0,"",'Ark1'!AA1681)</f>
        <v/>
      </c>
      <c r="AC153" s="26" t="str">
        <f>+IF(I153=0,"",'Ark1'!AC1681)</f>
        <v/>
      </c>
      <c r="AD153" s="33" t="str">
        <f>+IF(I153=0,"",'Ark1'!AE1681)</f>
        <v/>
      </c>
      <c r="AE153" s="26" t="str">
        <f t="shared" ref="AE153:AE177" si="16">IF(I153=0,"",R153/C153)</f>
        <v/>
      </c>
      <c r="AF153" s="28" t="str">
        <f t="shared" ref="AF153:AF177" si="17">IF(I153=0,"",I153/H153)</f>
        <v/>
      </c>
      <c r="AG153" s="218"/>
      <c r="AH153" s="221"/>
      <c r="AJ153" s="28"/>
      <c r="AK153" s="26"/>
      <c r="AL153" s="245"/>
      <c r="AM153" s="27"/>
      <c r="AQ153" s="27"/>
    </row>
    <row r="154" spans="1:61">
      <c r="A154" s="218"/>
      <c r="B154" s="299">
        <f>+'Ark1'!C1682</f>
        <v>2024</v>
      </c>
      <c r="C154" s="238">
        <f>+'Ark1'!L1682</f>
        <v>6</v>
      </c>
      <c r="D154" s="238" t="s">
        <v>32</v>
      </c>
      <c r="E154" s="27">
        <f>+'Ark1'!H1682</f>
        <v>2</v>
      </c>
      <c r="F154" s="27">
        <f>+'Ark1'!J1682</f>
        <v>106</v>
      </c>
      <c r="G154" s="27" t="str">
        <f>VLOOKUP(F154,RNR!$A$1:$B$25,2)</f>
        <v>Furuseth</v>
      </c>
      <c r="H154" s="27">
        <f>+IF(I154=0,"",'Ark1'!Q1682)</f>
        <v>11</v>
      </c>
      <c r="I154" s="27">
        <f>+'Ark1'!R1682</f>
        <v>13</v>
      </c>
      <c r="J154" s="28">
        <f>+IF(I154=0,"",'Ark1'!AG1682)</f>
        <v>7.9754601226993858</v>
      </c>
      <c r="L154" s="28">
        <f>+IF(I154=0,"",'Ark1'!AH1682)</f>
        <v>6.0926099423672015</v>
      </c>
      <c r="M154" s="97"/>
      <c r="N154" s="245">
        <f>+IF(J154=0,"",'Ark1'!AI1682)</f>
        <v>13</v>
      </c>
      <c r="O154" s="97"/>
      <c r="P154" s="271">
        <f>+IF(N154=0,"",'Ark1'!AJ1682)</f>
        <v>115.33846153846156</v>
      </c>
      <c r="Q154" s="235"/>
      <c r="R154" s="31">
        <f>+IF(I154=0,"",'Ark1'!U1682)</f>
        <v>33.015384615384619</v>
      </c>
      <c r="S154" s="219"/>
      <c r="T154" s="271">
        <f>+IF(N154=0,"",'Ark1'!AK1682)</f>
        <v>21.532784083029064</v>
      </c>
      <c r="U154" s="97"/>
      <c r="V154" s="26">
        <f>+IF(I154=0,"",'Ark1'!T1682)</f>
        <v>6.6153846153846141</v>
      </c>
      <c r="W154" s="236"/>
      <c r="X154" s="33">
        <f>+IF(I154=0,"",'Ark1'!W1682)</f>
        <v>7.6923076923076898</v>
      </c>
      <c r="Y154" s="33">
        <f>+IF(I154=0,"",'Ark1'!X1682)</f>
        <v>100</v>
      </c>
      <c r="Z154" s="33">
        <f>+IF(I154=0,"",'Ark1'!Y1682)</f>
        <v>100</v>
      </c>
      <c r="AA154" s="33">
        <f>+IF(I154=0,"",'Ark1'!Z1682)</f>
        <v>30.769230769230759</v>
      </c>
      <c r="AB154" s="28">
        <f>+IF(I154=0,"",'Ark1'!AA1682)</f>
        <v>3.3387805590218074</v>
      </c>
      <c r="AC154" s="26">
        <f>+IF(I154=0,"",'Ark1'!AC1682)</f>
        <v>1.2113858267710484</v>
      </c>
      <c r="AD154" s="33">
        <f>+IF(I154=0,"",'Ark1'!AE1682)</f>
        <v>-28.762487619537794</v>
      </c>
      <c r="AE154" s="26">
        <f t="shared" si="16"/>
        <v>5.5025641025641034</v>
      </c>
      <c r="AF154" s="28">
        <f t="shared" si="17"/>
        <v>1.1818181818181819</v>
      </c>
      <c r="AG154" s="218"/>
      <c r="AH154" s="221"/>
      <c r="AJ154" s="28"/>
      <c r="AK154" s="26"/>
      <c r="AL154" s="245"/>
      <c r="AM154" s="27"/>
      <c r="AQ154" s="27"/>
    </row>
    <row r="155" spans="1:61">
      <c r="A155" s="218"/>
      <c r="B155" s="299">
        <f>+'Ark1'!C1683</f>
        <v>2024</v>
      </c>
      <c r="C155" s="238">
        <f>+'Ark1'!L1683</f>
        <v>6</v>
      </c>
      <c r="D155" s="238" t="s">
        <v>32</v>
      </c>
      <c r="E155" s="27">
        <f>+'Ark1'!H1683</f>
        <v>1</v>
      </c>
      <c r="F155" s="27">
        <f>+'Ark1'!J1683</f>
        <v>110</v>
      </c>
      <c r="G155" s="27" t="str">
        <f>VLOOKUP(F155,RNR!$A$1:$B$25,2)</f>
        <v>Gol</v>
      </c>
      <c r="H155" s="27">
        <f>+IF(I155=0,"",'Ark1'!Q1683)</f>
        <v>60</v>
      </c>
      <c r="I155" s="27">
        <f>+'Ark1'!R1683</f>
        <v>80</v>
      </c>
      <c r="J155" s="28">
        <f>+IF(I155=0,"",'Ark1'!AG1683)</f>
        <v>13.093289689034371</v>
      </c>
      <c r="L155" s="28">
        <f>+IF(I155=0,"",'Ark1'!AH1683)</f>
        <v>9.5471505439692059</v>
      </c>
      <c r="M155" s="97"/>
      <c r="N155" s="245">
        <f>+IF(J155=0,"",'Ark1'!AI1683)</f>
        <v>80</v>
      </c>
      <c r="O155" s="97"/>
      <c r="P155" s="271">
        <f>+IF(N155=0,"",'Ark1'!AJ1683)</f>
        <v>113.73375000000001</v>
      </c>
      <c r="Q155" s="235"/>
      <c r="R155" s="31">
        <f>+IF(I155=0,"",'Ark1'!U1683)</f>
        <v>30.384999999999991</v>
      </c>
      <c r="S155" s="219"/>
      <c r="T155" s="271">
        <f>+IF(N155=0,"",'Ark1'!AK1683)</f>
        <v>20.342470340223549</v>
      </c>
      <c r="U155" s="97"/>
      <c r="V155" s="26">
        <f>+IF(I155=0,"",'Ark1'!T1683)</f>
        <v>5.375</v>
      </c>
      <c r="W155" s="236"/>
      <c r="X155" s="33">
        <f>+IF(I155=0,"",'Ark1'!W1683)</f>
        <v>1.25</v>
      </c>
      <c r="Y155" s="33">
        <f>+IF(I155=0,"",'Ark1'!X1683)</f>
        <v>100</v>
      </c>
      <c r="Z155" s="33">
        <f>+IF(I155=0,"",'Ark1'!Y1683)</f>
        <v>88.75</v>
      </c>
      <c r="AA155" s="33">
        <f>+IF(I155=0,"",'Ark1'!Z1683)</f>
        <v>22.5</v>
      </c>
      <c r="AB155" s="28">
        <f>+IF(I155=0,"",'Ark1'!AA1683)</f>
        <v>6.8146551636895003</v>
      </c>
      <c r="AC155" s="26">
        <f>+IF(I155=0,"",'Ark1'!AC1683)</f>
        <v>1.4947825928876748</v>
      </c>
      <c r="AD155" s="33">
        <f>+IF(I155=0,"",'Ark1'!AE1683)</f>
        <v>-9.135930747715415</v>
      </c>
      <c r="AE155" s="26">
        <f t="shared" si="16"/>
        <v>5.0641666666666652</v>
      </c>
      <c r="AF155" s="28">
        <f t="shared" si="17"/>
        <v>1.3333333333333333</v>
      </c>
      <c r="AG155" s="218"/>
      <c r="AH155" s="221"/>
      <c r="AJ155" s="28"/>
      <c r="AK155" s="26"/>
      <c r="AL155" s="245"/>
      <c r="AM155" s="27"/>
      <c r="AQ155" s="27"/>
    </row>
    <row r="156" spans="1:61">
      <c r="A156" s="218"/>
      <c r="B156" s="299">
        <f>+'Ark1'!C1684</f>
        <v>2024</v>
      </c>
      <c r="C156" s="238">
        <f>+'Ark1'!L1684</f>
        <v>6</v>
      </c>
      <c r="D156" s="238" t="s">
        <v>32</v>
      </c>
      <c r="E156" s="27">
        <f>+'Ark1'!H1684</f>
        <v>1</v>
      </c>
      <c r="F156" s="27">
        <f>+'Ark1'!J1684</f>
        <v>111</v>
      </c>
      <c r="G156" s="27" t="str">
        <f>VLOOKUP(F156,RNR!$A$1:$B$25,2)</f>
        <v>Forus</v>
      </c>
      <c r="H156" s="27">
        <f>+IF(I156=0,"",'Ark1'!Q1684)</f>
        <v>36</v>
      </c>
      <c r="I156" s="27">
        <f>+'Ark1'!R1684</f>
        <v>40</v>
      </c>
      <c r="J156" s="28">
        <f>+IF(I156=0,"",'Ark1'!AG1684)</f>
        <v>7.6045627376425857</v>
      </c>
      <c r="L156" s="28">
        <f>+IF(I156=0,"",'Ark1'!AH1684)</f>
        <v>5.1400954361923397</v>
      </c>
      <c r="M156" s="97"/>
      <c r="N156" s="245">
        <f>+IF(J156=0,"",'Ark1'!AI1684)</f>
        <v>40</v>
      </c>
      <c r="O156" s="97"/>
      <c r="P156" s="271">
        <f>+IF(N156=0,"",'Ark1'!AJ1684)</f>
        <v>116.01</v>
      </c>
      <c r="Q156" s="235"/>
      <c r="R156" s="31">
        <f>+IF(I156=0,"",'Ark1'!U1684)</f>
        <v>31.507499999999993</v>
      </c>
      <c r="S156" s="219"/>
      <c r="T156" s="271">
        <f>+IF(N156=0,"",'Ark1'!AK1684)</f>
        <v>19.934094430083391</v>
      </c>
      <c r="U156" s="97"/>
      <c r="V156" s="26">
        <f>+IF(I156=0,"",'Ark1'!T1684)</f>
        <v>5.875</v>
      </c>
      <c r="W156" s="236"/>
      <c r="X156" s="33">
        <f>+IF(I156=0,"",'Ark1'!W1684)</f>
        <v>2.5</v>
      </c>
      <c r="Y156" s="33">
        <f>+IF(I156=0,"",'Ark1'!X1684)</f>
        <v>100</v>
      </c>
      <c r="Z156" s="33">
        <f>+IF(I156=0,"",'Ark1'!Y1684)</f>
        <v>85</v>
      </c>
      <c r="AA156" s="33">
        <f>+IF(I156=0,"",'Ark1'!Z1684)</f>
        <v>30</v>
      </c>
      <c r="AB156" s="28">
        <f>+IF(I156=0,"",'Ark1'!AA1684)</f>
        <v>7.2557696869457313</v>
      </c>
      <c r="AC156" s="26">
        <f>+IF(I156=0,"",'Ark1'!AC1684)</f>
        <v>1.4863966496194747</v>
      </c>
      <c r="AD156" s="33">
        <f>+IF(I156=0,"",'Ark1'!AE1684)</f>
        <v>18.135802039543044</v>
      </c>
      <c r="AE156" s="26">
        <f t="shared" si="16"/>
        <v>5.2512499999999989</v>
      </c>
      <c r="AF156" s="28">
        <f t="shared" si="17"/>
        <v>1.1111111111111112</v>
      </c>
      <c r="AG156" s="218"/>
      <c r="AH156" s="221"/>
      <c r="AJ156" s="28"/>
      <c r="AK156" s="26"/>
      <c r="AL156" s="245"/>
      <c r="AM156" s="27"/>
      <c r="AQ156" s="27"/>
    </row>
    <row r="157" spans="1:61">
      <c r="A157" s="218"/>
      <c r="B157" s="299">
        <f>+'Ark1'!C1685</f>
        <v>2024</v>
      </c>
      <c r="C157" s="238">
        <f>+'Ark1'!L1685</f>
        <v>6</v>
      </c>
      <c r="D157" s="238" t="s">
        <v>32</v>
      </c>
      <c r="E157" s="27">
        <f>+'Ark1'!H1685</f>
        <v>1</v>
      </c>
      <c r="F157" s="27">
        <f>+'Ark1'!J1685</f>
        <v>116</v>
      </c>
      <c r="G157" s="27" t="str">
        <f>VLOOKUP(F157,RNR!$A$1:$B$25,2)</f>
        <v>Sandeid</v>
      </c>
      <c r="H157" s="27">
        <f>+IF(I157=0,"",'Ark1'!Q1685)</f>
        <v>27</v>
      </c>
      <c r="I157" s="27">
        <f>+'Ark1'!R1685</f>
        <v>29</v>
      </c>
      <c r="J157" s="28">
        <f>+IF(I157=0,"",'Ark1'!AG1685)</f>
        <v>7.9019073569482305</v>
      </c>
      <c r="L157" s="28">
        <f>+IF(I157=0,"",'Ark1'!AH1685)</f>
        <v>4.7227094858993377</v>
      </c>
      <c r="M157" s="97"/>
      <c r="N157" s="245">
        <f>+IF(J157=0,"",'Ark1'!AI1685)</f>
        <v>12</v>
      </c>
      <c r="O157" s="97"/>
      <c r="P157" s="271">
        <f>+IF(N157=0,"",'Ark1'!AJ1685)</f>
        <v>104.06666666666668</v>
      </c>
      <c r="Q157" s="235"/>
      <c r="R157" s="31">
        <f>+IF(I157=0,"",'Ark1'!U1685)</f>
        <v>25.34482758620689</v>
      </c>
      <c r="S157" s="219"/>
      <c r="T157" s="271">
        <f>+IF(N157=0,"",'Ark1'!AK1685)</f>
        <v>19.860407555399899</v>
      </c>
      <c r="U157" s="97"/>
      <c r="V157" s="26">
        <f>+IF(I157=0,"",'Ark1'!T1685)</f>
        <v>5.6551724137931005</v>
      </c>
      <c r="W157" s="236"/>
      <c r="X157" s="33">
        <f>+IF(I157=0,"",'Ark1'!W1685)</f>
        <v>6.8965517241379306</v>
      </c>
      <c r="Y157" s="33">
        <f>+IF(I157=0,"",'Ark1'!X1685)</f>
        <v>100</v>
      </c>
      <c r="Z157" s="33">
        <f>+IF(I157=0,"",'Ark1'!Y1685)</f>
        <v>55.172413793103438</v>
      </c>
      <c r="AA157" s="33">
        <f>+IF(I157=0,"",'Ark1'!Z1685)</f>
        <v>6.8965517241379306</v>
      </c>
      <c r="AB157" s="28">
        <f>+IF(I157=0,"",'Ark1'!AA1685)</f>
        <v>5.7685584290690706</v>
      </c>
      <c r="AC157" s="26">
        <f>+IF(I157=0,"",'Ark1'!AC1685)</f>
        <v>1.6458068363836871</v>
      </c>
      <c r="AD157" s="33">
        <f>+IF(I157=0,"",'Ark1'!AE1685)</f>
        <v>-49.596728699878163</v>
      </c>
      <c r="AE157" s="26">
        <f t="shared" si="16"/>
        <v>4.2241379310344813</v>
      </c>
      <c r="AF157" s="28">
        <f t="shared" si="17"/>
        <v>1.0740740740740742</v>
      </c>
      <c r="AG157" s="218"/>
      <c r="AH157" s="221"/>
      <c r="AJ157" s="28"/>
      <c r="AK157" s="26"/>
      <c r="AL157" s="245"/>
      <c r="AM157" s="27"/>
      <c r="AQ157" s="27"/>
    </row>
    <row r="158" spans="1:61">
      <c r="A158" s="218"/>
      <c r="B158" s="299">
        <f>+'Ark1'!C1686</f>
        <v>2024</v>
      </c>
      <c r="C158" s="238">
        <f>+'Ark1'!L1686</f>
        <v>6</v>
      </c>
      <c r="D158" s="238" t="s">
        <v>32</v>
      </c>
      <c r="E158" s="27">
        <f>+'Ark1'!H1686</f>
        <v>2</v>
      </c>
      <c r="F158" s="27">
        <f>+'Ark1'!J1686</f>
        <v>117</v>
      </c>
      <c r="G158" s="27" t="str">
        <f>VLOOKUP(F158,RNR!$A$1:$B$25,2)</f>
        <v>Jæren</v>
      </c>
      <c r="H158" s="27">
        <f>+IF(I158=0,"",'Ark1'!Q1686)</f>
        <v>34</v>
      </c>
      <c r="I158" s="27">
        <f>+'Ark1'!R1686</f>
        <v>40</v>
      </c>
      <c r="J158" s="28">
        <f>+IF(I158=0,"",'Ark1'!AG1686)</f>
        <v>11.494252873563219</v>
      </c>
      <c r="L158" s="28">
        <f>+IF(I158=0,"",'Ark1'!AH1686)</f>
        <v>8.3718926820991051</v>
      </c>
      <c r="M158" s="97"/>
      <c r="N158" s="245">
        <f>+IF(J158=0,"",'Ark1'!AI1686)</f>
        <v>40</v>
      </c>
      <c r="O158" s="97"/>
      <c r="P158" s="271">
        <f>+IF(N158=0,"",'Ark1'!AJ1686)</f>
        <v>115.235</v>
      </c>
      <c r="Q158" s="235"/>
      <c r="R158" s="31">
        <f>+IF(I158=0,"",'Ark1'!U1686)</f>
        <v>32.07</v>
      </c>
      <c r="S158" s="219"/>
      <c r="T158" s="271">
        <f>+IF(N158=0,"",'Ark1'!AK1686)</f>
        <v>20.535580824332431</v>
      </c>
      <c r="U158" s="97"/>
      <c r="V158" s="26">
        <f>+IF(I158=0,"",'Ark1'!T1686)</f>
        <v>6.55</v>
      </c>
      <c r="W158" s="236"/>
      <c r="X158" s="33">
        <f>+IF(I158=0,"",'Ark1'!W1686)</f>
        <v>17.5</v>
      </c>
      <c r="Y158" s="33">
        <f>+IF(I158=0,"",'Ark1'!X1686)</f>
        <v>100</v>
      </c>
      <c r="Z158" s="33">
        <f>+IF(I158=0,"",'Ark1'!Y1686)</f>
        <v>85</v>
      </c>
      <c r="AA158" s="33">
        <f>+IF(I158=0,"",'Ark1'!Z1686)</f>
        <v>42.5</v>
      </c>
      <c r="AB158" s="28">
        <f>+IF(I158=0,"",'Ark1'!AA1686)</f>
        <v>7.7751913159741983</v>
      </c>
      <c r="AC158" s="26">
        <f>+IF(I158=0,"",'Ark1'!AC1686)</f>
        <v>1.7457090250096099</v>
      </c>
      <c r="AD158" s="33">
        <f>+IF(I158=0,"",'Ark1'!AE1686)</f>
        <v>19.921578453753845</v>
      </c>
      <c r="AE158" s="26">
        <f t="shared" si="16"/>
        <v>5.3449999999999998</v>
      </c>
      <c r="AF158" s="28">
        <f t="shared" si="17"/>
        <v>1.1764705882352942</v>
      </c>
      <c r="AG158" s="218"/>
      <c r="AH158" s="221"/>
      <c r="AJ158" s="28"/>
      <c r="AK158" s="26"/>
      <c r="AL158" s="245"/>
      <c r="AM158" s="27"/>
      <c r="AQ158" s="27"/>
    </row>
    <row r="159" spans="1:61">
      <c r="A159" s="218"/>
      <c r="B159" s="299">
        <f>+'Ark1'!C1687</f>
        <v>2024</v>
      </c>
      <c r="C159" s="238">
        <f>+'Ark1'!L1687</f>
        <v>6</v>
      </c>
      <c r="D159" s="238" t="s">
        <v>32</v>
      </c>
      <c r="E159" s="27">
        <f>+'Ark1'!H1687</f>
        <v>1</v>
      </c>
      <c r="F159" s="27">
        <f>+'Ark1'!J1687</f>
        <v>134</v>
      </c>
      <c r="G159" s="27" t="str">
        <f>VLOOKUP(F159,RNR!$A$1:$B$25,2)</f>
        <v>Førde</v>
      </c>
      <c r="H159" s="27">
        <f>+IF(I159=0,"",'Ark1'!Q1687)</f>
        <v>47</v>
      </c>
      <c r="I159" s="27">
        <f>+'Ark1'!R1687</f>
        <v>54</v>
      </c>
      <c r="J159" s="28">
        <f>+IF(I159=0,"",'Ark1'!AG1687)</f>
        <v>9.9447513812154682</v>
      </c>
      <c r="L159" s="28">
        <f>+IF(I159=0,"",'Ark1'!AH1687)</f>
        <v>7.0817705077446682</v>
      </c>
      <c r="M159" s="97"/>
      <c r="N159" s="245">
        <f>+IF(J159=0,"",'Ark1'!AI1687)</f>
        <v>53</v>
      </c>
      <c r="O159" s="97"/>
      <c r="P159" s="271">
        <f>+IF(N159=0,"",'Ark1'!AJ1687)</f>
        <v>112.12452830188676</v>
      </c>
      <c r="Q159" s="235"/>
      <c r="R159" s="31">
        <f>+IF(I159=0,"",'Ark1'!U1687)</f>
        <v>30.209259259259255</v>
      </c>
      <c r="S159" s="219"/>
      <c r="T159" s="271">
        <f>+IF(N159=0,"",'Ark1'!AK1687)</f>
        <v>20.933838838202369</v>
      </c>
      <c r="U159" s="97"/>
      <c r="V159" s="26">
        <f>+IF(I159=0,"",'Ark1'!T1687)</f>
        <v>6.0185185185185173</v>
      </c>
      <c r="W159" s="236"/>
      <c r="X159" s="33">
        <f>+IF(I159=0,"",'Ark1'!W1687)</f>
        <v>3.7037037037037042</v>
      </c>
      <c r="Y159" s="33">
        <f>+IF(I159=0,"",'Ark1'!X1687)</f>
        <v>100</v>
      </c>
      <c r="Z159" s="33">
        <f>+IF(I159=0,"",'Ark1'!Y1687)</f>
        <v>70.370370370370352</v>
      </c>
      <c r="AA159" s="33">
        <f>+IF(I159=0,"",'Ark1'!Z1687)</f>
        <v>37.037037037037038</v>
      </c>
      <c r="AB159" s="28">
        <f>+IF(I159=0,"",'Ark1'!AA1687)</f>
        <v>8.6070227251962397</v>
      </c>
      <c r="AC159" s="26">
        <f>+IF(I159=0,"",'Ark1'!AC1687)</f>
        <v>1.4336012765156985</v>
      </c>
      <c r="AD159" s="33">
        <f>+IF(I159=0,"",'Ark1'!AE1687)</f>
        <v>-17.605858375290889</v>
      </c>
      <c r="AE159" s="26">
        <f t="shared" si="16"/>
        <v>5.0348765432098759</v>
      </c>
      <c r="AF159" s="28">
        <f t="shared" si="17"/>
        <v>1.1489361702127661</v>
      </c>
      <c r="AG159" s="218"/>
      <c r="AH159" s="221"/>
      <c r="AJ159" s="28"/>
      <c r="AK159" s="26"/>
      <c r="AL159" s="245"/>
      <c r="AM159" s="27"/>
      <c r="AQ159" s="27"/>
    </row>
    <row r="160" spans="1:61">
      <c r="A160" s="218"/>
      <c r="B160" s="299">
        <f>+'Ark1'!C1688</f>
        <v>2024</v>
      </c>
      <c r="C160" s="238">
        <f>+'Ark1'!L1688</f>
        <v>6</v>
      </c>
      <c r="D160" s="238" t="s">
        <v>32</v>
      </c>
      <c r="E160" s="27">
        <f>+'Ark1'!H1688</f>
        <v>2</v>
      </c>
      <c r="F160" s="27">
        <f>+'Ark1'!J1688</f>
        <v>141</v>
      </c>
      <c r="G160" s="27" t="str">
        <f>VLOOKUP(F160,RNR!$A$1:$B$25,2)</f>
        <v>Ølen</v>
      </c>
      <c r="H160" s="27">
        <f>+IF(I160=0,"",'Ark1'!Q1688)</f>
        <v>67</v>
      </c>
      <c r="I160" s="27">
        <f>+'Ark1'!R1688</f>
        <v>71</v>
      </c>
      <c r="J160" s="28">
        <f>+IF(I160=0,"",'Ark1'!AG1688)</f>
        <v>13.653846153846148</v>
      </c>
      <c r="L160" s="28">
        <f>+IF(I160=0,"",'Ark1'!AH1688)</f>
        <v>9.0586293851516722</v>
      </c>
      <c r="M160" s="97"/>
      <c r="N160" s="245">
        <f>+IF(J160=0,"",'Ark1'!AI1688)</f>
        <v>70</v>
      </c>
      <c r="O160" s="97"/>
      <c r="P160" s="271">
        <f>+IF(N160=0,"",'Ark1'!AJ1688)</f>
        <v>111.78999999999998</v>
      </c>
      <c r="Q160" s="235"/>
      <c r="R160" s="31">
        <f>+IF(I160=0,"",'Ark1'!U1688)</f>
        <v>27.523943661971817</v>
      </c>
      <c r="S160" s="219"/>
      <c r="T160" s="271">
        <f>+IF(N160=0,"",'Ark1'!AK1688)</f>
        <v>19.513104866190723</v>
      </c>
      <c r="U160" s="97"/>
      <c r="V160" s="26">
        <f>+IF(I160=0,"",'Ark1'!T1688)</f>
        <v>6.4366197183098608</v>
      </c>
      <c r="W160" s="236"/>
      <c r="X160" s="33">
        <f>+IF(I160=0,"",'Ark1'!W1688)</f>
        <v>5.6338028169014063</v>
      </c>
      <c r="Y160" s="33">
        <f>+IF(I160=0,"",'Ark1'!X1688)</f>
        <v>98.591549295774627</v>
      </c>
      <c r="Z160" s="33">
        <f>+IF(I160=0,"",'Ark1'!Y1688)</f>
        <v>70.422535211267586</v>
      </c>
      <c r="AA160" s="33">
        <f>+IF(I160=0,"",'Ark1'!Z1688)</f>
        <v>14.08450704225352</v>
      </c>
      <c r="AB160" s="28">
        <f>+IF(I160=0,"",'Ark1'!AA1688)</f>
        <v>6.8727972612328259</v>
      </c>
      <c r="AC160" s="26">
        <f>+IF(I160=0,"",'Ark1'!AC1688)</f>
        <v>1.3812873599938555</v>
      </c>
      <c r="AD160" s="33">
        <f>+IF(I160=0,"",'Ark1'!AE1688)</f>
        <v>6.8777501772218113</v>
      </c>
      <c r="AE160" s="26">
        <f t="shared" si="16"/>
        <v>4.5873239436619695</v>
      </c>
      <c r="AF160" s="28">
        <f t="shared" si="17"/>
        <v>1.0597014925373134</v>
      </c>
      <c r="AG160" s="218"/>
      <c r="AH160" s="221"/>
      <c r="AJ160" s="28"/>
      <c r="AK160" s="26"/>
      <c r="AL160" s="245"/>
      <c r="AM160" s="27"/>
      <c r="AQ160" s="27"/>
    </row>
    <row r="161" spans="1:43">
      <c r="A161" s="218"/>
      <c r="B161" s="299">
        <f>+'Ark1'!C1689</f>
        <v>2024</v>
      </c>
      <c r="C161" s="238">
        <f>+'Ark1'!L1689</f>
        <v>6</v>
      </c>
      <c r="D161" s="238" t="s">
        <v>32</v>
      </c>
      <c r="E161" s="27">
        <f>+'Ark1'!H1689</f>
        <v>2</v>
      </c>
      <c r="F161" s="27">
        <f>+'Ark1'!J1689</f>
        <v>143</v>
      </c>
      <c r="G161" s="27" t="str">
        <f>VLOOKUP(F161,RNR!$A$1:$B$25,2)</f>
        <v>Nordfjord</v>
      </c>
      <c r="H161" s="27">
        <f>+IF(I161=0,"",'Ark1'!Q1689)</f>
        <v>1</v>
      </c>
      <c r="I161" s="27">
        <f>+'Ark1'!R1689</f>
        <v>2</v>
      </c>
      <c r="J161" s="28">
        <f>+IF(I161=0,"",'Ark1'!AG1689)</f>
        <v>28.571428571428577</v>
      </c>
      <c r="L161" s="28">
        <f>+IF(I161=0,"",'Ark1'!AH1689)</f>
        <v>16.613290632506004</v>
      </c>
      <c r="M161" s="97"/>
      <c r="N161" s="245">
        <f>+IF(J161=0,"",'Ark1'!AI1689)</f>
        <v>0</v>
      </c>
      <c r="O161" s="97"/>
      <c r="P161" s="271" t="str">
        <f>+IF(N161=0,"",'Ark1'!AJ1689)</f>
        <v/>
      </c>
      <c r="Q161" s="235"/>
      <c r="R161" s="31">
        <f>+IF(I161=0,"",'Ark1'!U1689)</f>
        <v>20.75</v>
      </c>
      <c r="S161" s="219"/>
      <c r="T161" s="271" t="str">
        <f>+IF(N161=0,"",'Ark1'!AK1689)</f>
        <v/>
      </c>
      <c r="U161" s="97"/>
      <c r="V161" s="26">
        <f>+IF(I161=0,"",'Ark1'!T1689)</f>
        <v>6.5</v>
      </c>
      <c r="W161" s="236"/>
      <c r="X161" s="33">
        <f>+IF(I161=0,"",'Ark1'!W1689)</f>
        <v>0</v>
      </c>
      <c r="Y161" s="33">
        <f>+IF(I161=0,"",'Ark1'!X1689)</f>
        <v>100</v>
      </c>
      <c r="Z161" s="33">
        <f>+IF(I161=0,"",'Ark1'!Y1689)</f>
        <v>0</v>
      </c>
      <c r="AA161" s="33">
        <f>+IF(I161=0,"",'Ark1'!Z1689)</f>
        <v>0</v>
      </c>
      <c r="AB161" s="28">
        <f>+IF(I161=0,"",'Ark1'!AA1689)</f>
        <v>1.75</v>
      </c>
      <c r="AC161" s="26">
        <f>+IF(I161=0,"",'Ark1'!AC1689)</f>
        <v>0.5</v>
      </c>
      <c r="AD161" s="33">
        <f>+IF(I161=0,"",'Ark1'!AE1689)</f>
        <v>-100</v>
      </c>
      <c r="AE161" s="26">
        <f t="shared" si="16"/>
        <v>3.4583333333333335</v>
      </c>
      <c r="AF161" s="28">
        <f t="shared" si="17"/>
        <v>2</v>
      </c>
      <c r="AG161" s="218"/>
      <c r="AH161" s="221"/>
      <c r="AJ161" s="28"/>
      <c r="AK161" s="26"/>
      <c r="AL161" s="245"/>
      <c r="AM161" s="27"/>
      <c r="AQ161" s="27"/>
    </row>
    <row r="162" spans="1:43">
      <c r="A162" s="218"/>
      <c r="B162" s="299">
        <f>+'Ark1'!C1690</f>
        <v>2024</v>
      </c>
      <c r="C162" s="238">
        <f>+'Ark1'!L1690</f>
        <v>6</v>
      </c>
      <c r="D162" s="238" t="s">
        <v>32</v>
      </c>
      <c r="E162" s="27">
        <f>+'Ark1'!H1690</f>
        <v>2</v>
      </c>
      <c r="F162" s="27">
        <f>+'Ark1'!J1690</f>
        <v>147</v>
      </c>
      <c r="G162" s="27" t="str">
        <f>VLOOKUP(F162,RNR!$A$1:$B$25,2)</f>
        <v>Midt-Norge</v>
      </c>
      <c r="H162" s="27">
        <f>+IF(I162=0,"",'Ark1'!Q1690)</f>
        <v>8</v>
      </c>
      <c r="I162" s="27">
        <f>+'Ark1'!R1690</f>
        <v>10</v>
      </c>
      <c r="J162" s="28">
        <f>+IF(I162=0,"",'Ark1'!AG1690)</f>
        <v>20.408163265306126</v>
      </c>
      <c r="L162" s="28">
        <f>+IF(I162=0,"",'Ark1'!AH1690)</f>
        <v>13.441596556446878</v>
      </c>
      <c r="M162" s="97"/>
      <c r="N162" s="245">
        <f>+IF(J162=0,"",'Ark1'!AI1690)</f>
        <v>10</v>
      </c>
      <c r="O162" s="97"/>
      <c r="P162" s="271">
        <f>+IF(N162=0,"",'Ark1'!AJ1690)</f>
        <v>109.76000000000002</v>
      </c>
      <c r="Q162" s="235"/>
      <c r="R162" s="31">
        <f>+IF(I162=0,"",'Ark1'!U1690)</f>
        <v>27.48</v>
      </c>
      <c r="S162" s="219"/>
      <c r="T162" s="271">
        <f>+IF(N162=0,"",'Ark1'!AK1690)</f>
        <v>20.349344911539312</v>
      </c>
      <c r="U162" s="97"/>
      <c r="V162" s="26">
        <f>+IF(I162=0,"",'Ark1'!T1690)</f>
        <v>7</v>
      </c>
      <c r="W162" s="236"/>
      <c r="X162" s="33">
        <f>+IF(I162=0,"",'Ark1'!W1690)</f>
        <v>10</v>
      </c>
      <c r="Y162" s="33">
        <f>+IF(I162=0,"",'Ark1'!X1690)</f>
        <v>100</v>
      </c>
      <c r="Z162" s="33">
        <f>+IF(I162=0,"",'Ark1'!Y1690)</f>
        <v>60</v>
      </c>
      <c r="AA162" s="33">
        <f>+IF(I162=0,"",'Ark1'!Z1690)</f>
        <v>20</v>
      </c>
      <c r="AB162" s="28">
        <f>+IF(I162=0,"",'Ark1'!AA1690)</f>
        <v>7.1766008667056402</v>
      </c>
      <c r="AC162" s="26">
        <f>+IF(I162=0,"",'Ark1'!AC1690)</f>
        <v>1.183215956619923</v>
      </c>
      <c r="AD162" s="33">
        <f>+IF(I162=0,"",'Ark1'!AE1690)</f>
        <v>8.950159630216632</v>
      </c>
      <c r="AE162" s="26">
        <f t="shared" si="16"/>
        <v>4.58</v>
      </c>
      <c r="AF162" s="28">
        <f t="shared" si="17"/>
        <v>1.25</v>
      </c>
      <c r="AG162" s="218"/>
      <c r="AH162" s="221"/>
      <c r="AJ162" s="28"/>
      <c r="AK162" s="26"/>
      <c r="AL162" s="245"/>
      <c r="AM162" s="27"/>
      <c r="AQ162" s="27"/>
    </row>
    <row r="163" spans="1:43">
      <c r="A163" s="218"/>
      <c r="B163" s="299">
        <f>+'Ark1'!C1691</f>
        <v>2024</v>
      </c>
      <c r="C163" s="238">
        <f>+'Ark1'!L1691</f>
        <v>6</v>
      </c>
      <c r="D163" s="238" t="s">
        <v>32</v>
      </c>
      <c r="E163" s="27">
        <f>+'Ark1'!H1691</f>
        <v>1</v>
      </c>
      <c r="F163" s="27">
        <f>+'Ark1'!J1691</f>
        <v>155</v>
      </c>
      <c r="G163" s="27" t="str">
        <f>VLOOKUP(F163,RNR!$A$1:$B$25,2)</f>
        <v>Målselv</v>
      </c>
      <c r="H163" s="27">
        <f>+IF(I163=0,"",'Ark1'!Q1691)</f>
        <v>4</v>
      </c>
      <c r="I163" s="27">
        <f>+'Ark1'!R1691</f>
        <v>4</v>
      </c>
      <c r="J163" s="28">
        <f>+IF(I163=0,"",'Ark1'!AG1691)</f>
        <v>2.0202020202020203</v>
      </c>
      <c r="L163" s="28">
        <f>+IF(I163=0,"",'Ark1'!AH1691)</f>
        <v>1.3786644596419391</v>
      </c>
      <c r="M163" s="97"/>
      <c r="N163" s="245">
        <f>+IF(J163=0,"",'Ark1'!AI1691)</f>
        <v>4</v>
      </c>
      <c r="O163" s="97"/>
      <c r="P163" s="271">
        <f>+IF(N163=0,"",'Ark1'!AJ1691)</f>
        <v>117.425</v>
      </c>
      <c r="Q163" s="235"/>
      <c r="R163" s="31">
        <f>+IF(I163=0,"",'Ark1'!U1691)</f>
        <v>31.65</v>
      </c>
      <c r="S163" s="219"/>
      <c r="T163" s="271">
        <f>+IF(N163=0,"",'Ark1'!AK1691)</f>
        <v>19.335907803558424</v>
      </c>
      <c r="U163" s="97"/>
      <c r="V163" s="26">
        <f>+IF(I163=0,"",'Ark1'!T1691)</f>
        <v>5.75</v>
      </c>
      <c r="W163" s="236"/>
      <c r="X163" s="33">
        <f>+IF(I163=0,"",'Ark1'!W1691)</f>
        <v>0</v>
      </c>
      <c r="Y163" s="33">
        <f>+IF(I163=0,"",'Ark1'!X1691)</f>
        <v>100</v>
      </c>
      <c r="Z163" s="33">
        <f>+IF(I163=0,"",'Ark1'!Y1691)</f>
        <v>100</v>
      </c>
      <c r="AA163" s="33">
        <f>+IF(I163=0,"",'Ark1'!Z1691)</f>
        <v>25</v>
      </c>
      <c r="AB163" s="28">
        <f>+IF(I163=0,"",'Ark1'!AA1691)</f>
        <v>6.2483997951475532</v>
      </c>
      <c r="AC163" s="26">
        <f>+IF(I163=0,"",'Ark1'!AC1691)</f>
        <v>0.82915619758885006</v>
      </c>
      <c r="AD163" s="33">
        <f>+IF(I163=0,"",'Ark1'!AE1691)</f>
        <v>-22.920730646214295</v>
      </c>
      <c r="AE163" s="26">
        <f t="shared" si="16"/>
        <v>5.2749999999999995</v>
      </c>
      <c r="AF163" s="28">
        <f t="shared" si="17"/>
        <v>1</v>
      </c>
      <c r="AG163" s="218"/>
      <c r="AH163" s="221"/>
      <c r="AJ163" s="28"/>
      <c r="AK163" s="26"/>
      <c r="AL163" s="245"/>
      <c r="AM163" s="27"/>
      <c r="AQ163" s="27"/>
    </row>
    <row r="164" spans="1:43">
      <c r="A164" s="218"/>
      <c r="B164" s="299">
        <f>+'Ark1'!C1692</f>
        <v>2024</v>
      </c>
      <c r="C164" s="238">
        <f>+'Ark1'!L1692</f>
        <v>6</v>
      </c>
      <c r="D164" s="238" t="s">
        <v>32</v>
      </c>
      <c r="E164" s="27">
        <f>+'Ark1'!H1692</f>
        <v>2</v>
      </c>
      <c r="F164" s="27">
        <f>+'Ark1'!J1692</f>
        <v>160</v>
      </c>
      <c r="G164" s="27" t="str">
        <f>VLOOKUP(F164,RNR!$A$1:$B$25,2)</f>
        <v>Oslo</v>
      </c>
      <c r="H164" s="27">
        <f>+IF(I164=0,"",'Ark1'!Q1692)</f>
        <v>11</v>
      </c>
      <c r="I164" s="27">
        <f>+'Ark1'!R1692</f>
        <v>12</v>
      </c>
      <c r="J164" s="28">
        <f>+IF(I164=0,"",'Ark1'!AG1692)</f>
        <v>6.8181818181818192</v>
      </c>
      <c r="L164" s="28">
        <f>+IF(I164=0,"",'Ark1'!AH1692)</f>
        <v>4.8465335908993348</v>
      </c>
      <c r="M164" s="97"/>
      <c r="N164" s="245">
        <f>+IF(J164=0,"",'Ark1'!AI1692)</f>
        <v>12</v>
      </c>
      <c r="O164" s="97"/>
      <c r="P164" s="271">
        <f>+IF(N164=0,"",'Ark1'!AJ1692)</f>
        <v>112.4916666666667</v>
      </c>
      <c r="Q164" s="235"/>
      <c r="R164" s="31">
        <f>+IF(I164=0,"",'Ark1'!U1692)</f>
        <v>28.225000000000001</v>
      </c>
      <c r="S164" s="219"/>
      <c r="T164" s="271">
        <f>+IF(N164=0,"",'Ark1'!AK1692)</f>
        <v>19.271402063940833</v>
      </c>
      <c r="U164" s="97"/>
      <c r="V164" s="26">
        <f>+IF(I164=0,"",'Ark1'!T1692)</f>
        <v>6.083333333333333</v>
      </c>
      <c r="W164" s="236"/>
      <c r="X164" s="33">
        <f>+IF(I164=0,"",'Ark1'!W1692)</f>
        <v>8.3333333333333357</v>
      </c>
      <c r="Y164" s="33">
        <f>+IF(I164=0,"",'Ark1'!X1692)</f>
        <v>75</v>
      </c>
      <c r="Z164" s="33">
        <f>+IF(I164=0,"",'Ark1'!Y1692)</f>
        <v>75</v>
      </c>
      <c r="AA164" s="33">
        <f>+IF(I164=0,"",'Ark1'!Z1692)</f>
        <v>16.666666666666671</v>
      </c>
      <c r="AB164" s="28">
        <f>+IF(I164=0,"",'Ark1'!AA1692)</f>
        <v>7.9668192105339939</v>
      </c>
      <c r="AC164" s="26">
        <f>+IF(I164=0,"",'Ark1'!AC1692)</f>
        <v>1.7539637649874324</v>
      </c>
      <c r="AD164" s="33">
        <f>+IF(I164=0,"",'Ark1'!AE1692)</f>
        <v>16.683350353988871</v>
      </c>
      <c r="AE164" s="26">
        <f t="shared" si="16"/>
        <v>4.7041666666666666</v>
      </c>
      <c r="AF164" s="28">
        <f t="shared" si="17"/>
        <v>1.0909090909090908</v>
      </c>
      <c r="AG164" s="218"/>
      <c r="AH164" s="221"/>
      <c r="AJ164" s="28"/>
      <c r="AK164" s="26"/>
      <c r="AL164" s="245"/>
      <c r="AM164" s="27"/>
      <c r="AQ164" s="27"/>
    </row>
    <row r="165" spans="1:43">
      <c r="A165" s="218"/>
      <c r="B165" s="299">
        <f>+'Ark1'!C1693</f>
        <v>2024</v>
      </c>
      <c r="C165" s="238">
        <f>+'Ark1'!L1693</f>
        <v>6</v>
      </c>
      <c r="D165" s="238" t="s">
        <v>32</v>
      </c>
      <c r="E165" s="27">
        <f>+'Ark1'!H1693</f>
        <v>1</v>
      </c>
      <c r="F165" s="27">
        <f>+'Ark1'!J1693</f>
        <v>171</v>
      </c>
      <c r="G165" s="27" t="str">
        <f>VLOOKUP(F165,RNR!$A$1:$B$25,2)</f>
        <v>Prima</v>
      </c>
      <c r="H165" s="27">
        <f>+IF(I165=0,"",'Ark1'!Q1693)</f>
        <v>3</v>
      </c>
      <c r="I165" s="27">
        <f>+'Ark1'!R1693</f>
        <v>3</v>
      </c>
      <c r="J165" s="28">
        <f>+IF(I165=0,"",'Ark1'!AG1693)</f>
        <v>5.0847457627118642</v>
      </c>
      <c r="L165" s="28">
        <f>+IF(I165=0,"",'Ark1'!AH1693)</f>
        <v>3.0745477125499288</v>
      </c>
      <c r="M165" s="97"/>
      <c r="N165" s="245">
        <f>+IF(J165=0,"",'Ark1'!AI1693)</f>
        <v>3</v>
      </c>
      <c r="O165" s="97"/>
      <c r="P165" s="271">
        <f>+IF(N165=0,"",'Ark1'!AJ1693)</f>
        <v>114.1333333333333</v>
      </c>
      <c r="Q165" s="235"/>
      <c r="R165" s="31">
        <f>+IF(I165=0,"",'Ark1'!U1693)</f>
        <v>30.533333333333324</v>
      </c>
      <c r="S165" s="219"/>
      <c r="T165" s="271">
        <f>+IF(N165=0,"",'Ark1'!AK1693)</f>
        <v>19.732317996777525</v>
      </c>
      <c r="U165" s="97"/>
      <c r="V165" s="26">
        <f>+IF(I165=0,"",'Ark1'!T1693)</f>
        <v>5</v>
      </c>
      <c r="W165" s="236"/>
      <c r="X165" s="33">
        <f>+IF(I165=0,"",'Ark1'!W1693)</f>
        <v>0</v>
      </c>
      <c r="Y165" s="33">
        <f>+IF(I165=0,"",'Ark1'!X1693)</f>
        <v>100</v>
      </c>
      <c r="Z165" s="33">
        <f>+IF(I165=0,"",'Ark1'!Y1693)</f>
        <v>66.666666666666686</v>
      </c>
      <c r="AA165" s="33">
        <f>+IF(I165=0,"",'Ark1'!Z1693)</f>
        <v>33.333333333333343</v>
      </c>
      <c r="AB165" s="28">
        <f>+IF(I165=0,"",'Ark1'!AA1693)</f>
        <v>10.537973661425095</v>
      </c>
      <c r="AC165" s="26">
        <f>+IF(I165=0,"",'Ark1'!AC1693)</f>
        <v>0.81649658092772603</v>
      </c>
      <c r="AD165" s="33">
        <f>+IF(I165=0,"",'Ark1'!AE1693)</f>
        <v>6.9733228269957719</v>
      </c>
      <c r="AE165" s="26">
        <f t="shared" si="16"/>
        <v>5.0888888888888877</v>
      </c>
      <c r="AF165" s="28">
        <f t="shared" si="17"/>
        <v>1</v>
      </c>
      <c r="AG165" s="218"/>
      <c r="AH165" s="221"/>
      <c r="AJ165" s="28"/>
      <c r="AK165" s="26"/>
      <c r="AL165" s="245"/>
      <c r="AM165" s="27"/>
      <c r="AQ165" s="27"/>
    </row>
    <row r="166" spans="1:43">
      <c r="A166" s="218"/>
      <c r="B166" s="299">
        <f>+'Ark1'!C1694</f>
        <v>2024</v>
      </c>
      <c r="C166" s="238">
        <f>+'Ark1'!L1694</f>
        <v>6</v>
      </c>
      <c r="D166" s="238" t="s">
        <v>32</v>
      </c>
      <c r="E166" s="27">
        <f>+'Ark1'!H1694</f>
        <v>2</v>
      </c>
      <c r="F166" s="27">
        <f>+'Ark1'!J1694</f>
        <v>175</v>
      </c>
      <c r="G166" s="27" t="str">
        <f>VLOOKUP(F166,RNR!$A$1:$B$25,2)</f>
        <v>Ole Ringdal</v>
      </c>
      <c r="H166" s="27">
        <f>+IF(I166=0,"",'Ark1'!Q1694)</f>
        <v>8</v>
      </c>
      <c r="I166" s="27">
        <f>+'Ark1'!R1694</f>
        <v>8</v>
      </c>
      <c r="J166" s="28">
        <f>+IF(I166=0,"",'Ark1'!AG1694)</f>
        <v>8.3333333333333357</v>
      </c>
      <c r="L166" s="28">
        <f>+IF(I166=0,"",'Ark1'!AH1694)</f>
        <v>5.1583157143948837</v>
      </c>
      <c r="M166" s="97"/>
      <c r="N166" s="245">
        <f>+IF(J166=0,"",'Ark1'!AI1694)</f>
        <v>2</v>
      </c>
      <c r="O166" s="97"/>
      <c r="P166" s="271">
        <f>+IF(N166=0,"",'Ark1'!AJ1694)</f>
        <v>107.65</v>
      </c>
      <c r="Q166" s="235"/>
      <c r="R166" s="31">
        <f>+IF(I166=0,"",'Ark1'!U1694)</f>
        <v>25.3125</v>
      </c>
      <c r="S166" s="219"/>
      <c r="T166" s="271">
        <f>+IF(N166=0,"",'Ark1'!AK1694)</f>
        <v>19.306054454124837</v>
      </c>
      <c r="U166" s="97"/>
      <c r="V166" s="26">
        <f>+IF(I166=0,"",'Ark1'!T1694)</f>
        <v>6</v>
      </c>
      <c r="W166" s="236"/>
      <c r="X166" s="33">
        <f>+IF(I166=0,"",'Ark1'!W1694)</f>
        <v>0</v>
      </c>
      <c r="Y166" s="33">
        <f>+IF(I166=0,"",'Ark1'!X1694)</f>
        <v>100</v>
      </c>
      <c r="Z166" s="33">
        <f>+IF(I166=0,"",'Ark1'!Y1694)</f>
        <v>50</v>
      </c>
      <c r="AA166" s="33">
        <f>+IF(I166=0,"",'Ark1'!Z1694)</f>
        <v>0</v>
      </c>
      <c r="AB166" s="28">
        <f>+IF(I166=0,"",'Ark1'!AA1694)</f>
        <v>5.111613615092601</v>
      </c>
      <c r="AC166" s="26">
        <f>+IF(I166=0,"",'Ark1'!AC1694)</f>
        <v>1.6583123951777001</v>
      </c>
      <c r="AD166" s="33">
        <f>+IF(I166=0,"",'Ark1'!AE1694)</f>
        <v>13.419212807656219</v>
      </c>
      <c r="AE166" s="26">
        <f t="shared" si="16"/>
        <v>4.21875</v>
      </c>
      <c r="AF166" s="28">
        <f t="shared" si="17"/>
        <v>1</v>
      </c>
      <c r="AG166" s="218"/>
      <c r="AH166" s="221"/>
      <c r="AJ166" s="28"/>
      <c r="AK166" s="26"/>
      <c r="AL166" s="245"/>
      <c r="AM166" s="27"/>
      <c r="AQ166" s="27"/>
    </row>
    <row r="167" spans="1:43">
      <c r="A167" s="218"/>
      <c r="B167" s="299">
        <f>+'Ark1'!C1695</f>
        <v>2024</v>
      </c>
      <c r="C167" s="238">
        <f>+'Ark1'!L1695</f>
        <v>6</v>
      </c>
      <c r="D167" s="238" t="s">
        <v>32</v>
      </c>
      <c r="E167" s="27">
        <f>+'Ark1'!H1695</f>
        <v>2</v>
      </c>
      <c r="F167" s="27">
        <f>+'Ark1'!J1695</f>
        <v>177</v>
      </c>
      <c r="G167" s="27" t="str">
        <f>VLOOKUP(F167,RNR!$A$1:$B$25,2)</f>
        <v>Slakthuset</v>
      </c>
      <c r="H167" s="27">
        <f>+IF(I167=0,"",'Ark1'!Q1695)</f>
        <v>20</v>
      </c>
      <c r="I167" s="27">
        <f>+'Ark1'!R1695</f>
        <v>23</v>
      </c>
      <c r="J167" s="28">
        <f>+IF(I167=0,"",'Ark1'!AG1695)</f>
        <v>15.646258503401365</v>
      </c>
      <c r="L167" s="28">
        <f>+IF(I167=0,"",'Ark1'!AH1695)</f>
        <v>13.880338251424122</v>
      </c>
      <c r="M167" s="97"/>
      <c r="N167" s="245">
        <f>+IF(J167=0,"",'Ark1'!AI1695)</f>
        <v>23</v>
      </c>
      <c r="O167" s="97"/>
      <c r="P167" s="271">
        <f>+IF(N167=0,"",'Ark1'!AJ1695)</f>
        <v>117.87826086956522</v>
      </c>
      <c r="Q167" s="235"/>
      <c r="R167" s="31">
        <f>+IF(I167=0,"",'Ark1'!U1695)</f>
        <v>34.11304347826087</v>
      </c>
      <c r="S167" s="219"/>
      <c r="T167" s="271">
        <f>+IF(N167=0,"",'Ark1'!AK1695)</f>
        <v>20.44639187685631</v>
      </c>
      <c r="U167" s="97"/>
      <c r="V167" s="26">
        <f>+IF(I167=0,"",'Ark1'!T1695)</f>
        <v>5.6521739130434785</v>
      </c>
      <c r="W167" s="236"/>
      <c r="X167" s="33">
        <f>+IF(I167=0,"",'Ark1'!W1695)</f>
        <v>4.3478260869565215</v>
      </c>
      <c r="Y167" s="33">
        <f>+IF(I167=0,"",'Ark1'!X1695)</f>
        <v>100</v>
      </c>
      <c r="Z167" s="33">
        <f>+IF(I167=0,"",'Ark1'!Y1695)</f>
        <v>91.304347826086953</v>
      </c>
      <c r="AA167" s="33">
        <f>+IF(I167=0,"",'Ark1'!Z1695)</f>
        <v>39.130434782608695</v>
      </c>
      <c r="AB167" s="28">
        <f>+IF(I167=0,"",'Ark1'!AA1695)</f>
        <v>8.0899994275178653</v>
      </c>
      <c r="AC167" s="26">
        <f>+IF(I167=0,"",'Ark1'!AC1695)</f>
        <v>1.1270853388535398</v>
      </c>
      <c r="AD167" s="33">
        <f>+IF(I167=0,"",'Ark1'!AE1695)</f>
        <v>25.608038824165877</v>
      </c>
      <c r="AE167" s="26">
        <f t="shared" si="16"/>
        <v>5.6855072463768117</v>
      </c>
      <c r="AF167" s="28">
        <f t="shared" si="17"/>
        <v>1.1499999999999999</v>
      </c>
      <c r="AG167" s="218"/>
      <c r="AH167" s="221"/>
      <c r="AJ167" s="28"/>
      <c r="AK167" s="26"/>
      <c r="AL167" s="245"/>
      <c r="AM167" s="27"/>
      <c r="AQ167" s="27"/>
    </row>
    <row r="168" spans="1:43">
      <c r="A168" s="218"/>
      <c r="B168" s="299">
        <f>+'Ark1'!C1696</f>
        <v>2024</v>
      </c>
      <c r="C168" s="238">
        <f>+'Ark1'!L1696</f>
        <v>6</v>
      </c>
      <c r="D168" s="238" t="s">
        <v>32</v>
      </c>
      <c r="E168" s="27">
        <f>+'Ark1'!H1696</f>
        <v>2</v>
      </c>
      <c r="F168" s="27">
        <f>+'Ark1'!J1696</f>
        <v>178</v>
      </c>
      <c r="G168" s="27" t="str">
        <f>VLOOKUP(F168,RNR!$A$1:$B$25,2)</f>
        <v>Røros</v>
      </c>
      <c r="H168" s="27">
        <f>+IF(I168=0,"",'Ark1'!Q1696)</f>
        <v>3</v>
      </c>
      <c r="I168" s="27">
        <f>+'Ark1'!R1696</f>
        <v>4</v>
      </c>
      <c r="J168" s="28">
        <f>+IF(I168=0,"",'Ark1'!AG1696)</f>
        <v>8.8888888888888893</v>
      </c>
      <c r="L168" s="28">
        <f>+IF(I168=0,"",'Ark1'!AH1696)</f>
        <v>7.1115622996366747</v>
      </c>
      <c r="M168" s="97"/>
      <c r="N168" s="245">
        <f>+IF(J168=0,"",'Ark1'!AI1696)</f>
        <v>4</v>
      </c>
      <c r="O168" s="97"/>
      <c r="P168" s="271">
        <f>+IF(N168=0,"",'Ark1'!AJ1696)</f>
        <v>118.625</v>
      </c>
      <c r="Q168" s="235"/>
      <c r="R168" s="31">
        <f>+IF(I168=0,"",'Ark1'!U1696)</f>
        <v>33.275000000000006</v>
      </c>
      <c r="S168" s="219"/>
      <c r="T168" s="271">
        <f>+IF(N168=0,"",'Ark1'!AK1696)</f>
        <v>19.594268254043211</v>
      </c>
      <c r="U168" s="97"/>
      <c r="V168" s="26">
        <f>+IF(I168=0,"",'Ark1'!T1696)</f>
        <v>5.25</v>
      </c>
      <c r="W168" s="236"/>
      <c r="X168" s="33">
        <f>+IF(I168=0,"",'Ark1'!W1696)</f>
        <v>0</v>
      </c>
      <c r="Y168" s="33">
        <f>+IF(I168=0,"",'Ark1'!X1696)</f>
        <v>100</v>
      </c>
      <c r="Z168" s="33">
        <f>+IF(I168=0,"",'Ark1'!Y1696)</f>
        <v>100</v>
      </c>
      <c r="AA168" s="33">
        <f>+IF(I168=0,"",'Ark1'!Z1696)</f>
        <v>25</v>
      </c>
      <c r="AB168" s="28">
        <f>+IF(I168=0,"",'Ark1'!AA1696)</f>
        <v>7.5545929738139828</v>
      </c>
      <c r="AC168" s="26">
        <f>+IF(I168=0,"",'Ark1'!AC1696)</f>
        <v>0.4330127018922193</v>
      </c>
      <c r="AD168" s="33">
        <f>+IF(I168=0,"",'Ark1'!AE1696)</f>
        <v>-45.663186228106007</v>
      </c>
      <c r="AE168" s="26">
        <f t="shared" si="16"/>
        <v>5.5458333333333343</v>
      </c>
      <c r="AF168" s="28">
        <f t="shared" si="17"/>
        <v>1.3333333333333333</v>
      </c>
      <c r="AG168" s="218"/>
      <c r="AH168" s="221"/>
      <c r="AJ168" s="28"/>
      <c r="AK168" s="26"/>
      <c r="AL168" s="245"/>
      <c r="AM168" s="27"/>
      <c r="AQ168" s="27"/>
    </row>
    <row r="169" spans="1:43">
      <c r="A169" s="218"/>
      <c r="B169" s="299">
        <f>+'Ark1'!C1697</f>
        <v>2024</v>
      </c>
      <c r="C169" s="238">
        <f>+'Ark1'!L1697</f>
        <v>6</v>
      </c>
      <c r="D169" s="238" t="s">
        <v>32</v>
      </c>
      <c r="E169" s="27">
        <f>+'Ark1'!H1697</f>
        <v>2</v>
      </c>
      <c r="F169" s="27">
        <f>+'Ark1'!J1697</f>
        <v>181</v>
      </c>
      <c r="G169" s="27" t="str">
        <f>VLOOKUP(F169,RNR!$A$1:$B$25,2)</f>
        <v>Horns</v>
      </c>
      <c r="H169" s="27">
        <f>+IF(I169=0,"",'Ark1'!Q1697)</f>
        <v>17</v>
      </c>
      <c r="I169" s="27">
        <f>+'Ark1'!R1697</f>
        <v>26</v>
      </c>
      <c r="J169" s="28">
        <f>+IF(I169=0,"",'Ark1'!AG1697)</f>
        <v>13.541666666666663</v>
      </c>
      <c r="L169" s="28">
        <f>+IF(I169=0,"",'Ark1'!AH1697)</f>
        <v>8.789567243774556</v>
      </c>
      <c r="M169" s="97"/>
      <c r="N169" s="245">
        <f>+IF(J169=0,"",'Ark1'!AI1697)</f>
        <v>10</v>
      </c>
      <c r="O169" s="97"/>
      <c r="P169" s="271">
        <f>+IF(N169=0,"",'Ark1'!AJ1697)</f>
        <v>101.37</v>
      </c>
      <c r="Q169" s="235"/>
      <c r="R169" s="31">
        <f>+IF(I169=0,"",'Ark1'!U1697)</f>
        <v>22.630769230769225</v>
      </c>
      <c r="S169" s="219"/>
      <c r="T169" s="271">
        <f>+IF(N169=0,"",'Ark1'!AK1697)</f>
        <v>18.016051492756489</v>
      </c>
      <c r="U169" s="97"/>
      <c r="V169" s="26">
        <f>+IF(I169=0,"",'Ark1'!T1697)</f>
        <v>5.3461538461538485</v>
      </c>
      <c r="W169" s="236"/>
      <c r="X169" s="33">
        <f>+IF(I169=0,"",'Ark1'!W1697)</f>
        <v>0</v>
      </c>
      <c r="Y169" s="33">
        <f>+IF(I169=0,"",'Ark1'!X1697)</f>
        <v>84.615384615384627</v>
      </c>
      <c r="Z169" s="33">
        <f>+IF(I169=0,"",'Ark1'!Y1697)</f>
        <v>46.15384615384616</v>
      </c>
      <c r="AA169" s="33">
        <f>+IF(I169=0,"",'Ark1'!Z1697)</f>
        <v>3.8461538461538449</v>
      </c>
      <c r="AB169" s="28">
        <f>+IF(I169=0,"",'Ark1'!AA1697)</f>
        <v>6.2035206648364944</v>
      </c>
      <c r="AC169" s="26">
        <f>+IF(I169=0,"",'Ark1'!AC1697)</f>
        <v>1.5427823938562764</v>
      </c>
      <c r="AD169" s="33">
        <f>+IF(I169=0,"",'Ark1'!AE1697)</f>
        <v>49.278326893150883</v>
      </c>
      <c r="AE169" s="26">
        <f t="shared" si="16"/>
        <v>3.7717948717948708</v>
      </c>
      <c r="AF169" s="28">
        <f t="shared" si="17"/>
        <v>1.5294117647058822</v>
      </c>
      <c r="AG169" s="218"/>
      <c r="AH169" s="221"/>
      <c r="AJ169" s="28"/>
      <c r="AK169" s="26"/>
      <c r="AL169" s="245"/>
      <c r="AM169" s="27"/>
      <c r="AQ169" s="27"/>
    </row>
    <row r="170" spans="1:43">
      <c r="A170" s="218"/>
      <c r="B170" s="299">
        <f>+'Ark1'!C1698</f>
        <v>2024</v>
      </c>
      <c r="C170" s="238">
        <f>+'Ark1'!L1698</f>
        <v>6</v>
      </c>
      <c r="D170" s="238" t="s">
        <v>32</v>
      </c>
      <c r="E170" s="27">
        <f>+'Ark1'!H1698</f>
        <v>1</v>
      </c>
      <c r="F170" s="27">
        <f>+'Ark1'!J1698</f>
        <v>262</v>
      </c>
      <c r="G170" s="27" t="str">
        <f>VLOOKUP(F170,RNR!$A$1:$B$25,2)</f>
        <v>Strilalam</v>
      </c>
      <c r="H170" s="27" t="str">
        <f>+IF(I170=0,"",'Ark1'!Q1698)</f>
        <v/>
      </c>
      <c r="I170" s="27">
        <f>+'Ark1'!R1698</f>
        <v>0</v>
      </c>
      <c r="J170" s="28" t="str">
        <f>+IF(I170=0,"",'Ark1'!AG1698)</f>
        <v/>
      </c>
      <c r="L170" s="28" t="str">
        <f>+IF(I170=0,"",'Ark1'!AH1698)</f>
        <v/>
      </c>
      <c r="M170" s="97"/>
      <c r="N170" s="245">
        <f>+IF(J170=0,"",'Ark1'!AI1698)</f>
        <v>0</v>
      </c>
      <c r="O170" s="97"/>
      <c r="P170" s="271" t="str">
        <f>+IF(N170=0,"",'Ark1'!AJ1698)</f>
        <v/>
      </c>
      <c r="Q170" s="235"/>
      <c r="R170" s="31" t="str">
        <f>+IF(I170=0,"",'Ark1'!U1698)</f>
        <v/>
      </c>
      <c r="S170" s="219"/>
      <c r="T170" s="271" t="str">
        <f>+IF(N170=0,"",'Ark1'!AK1698)</f>
        <v/>
      </c>
      <c r="U170" s="97"/>
      <c r="V170" s="26" t="str">
        <f>+IF(I170=0,"",'Ark1'!T1698)</f>
        <v/>
      </c>
      <c r="W170" s="236"/>
      <c r="X170" s="33" t="str">
        <f>+IF(I170=0,"",'Ark1'!W1698)</f>
        <v/>
      </c>
      <c r="Y170" s="33" t="str">
        <f>+IF(I170=0,"",'Ark1'!X1698)</f>
        <v/>
      </c>
      <c r="Z170" s="33" t="str">
        <f>+IF(I170=0,"",'Ark1'!Y1698)</f>
        <v/>
      </c>
      <c r="AA170" s="33" t="str">
        <f>+IF(I170=0,"",'Ark1'!Z1698)</f>
        <v/>
      </c>
      <c r="AB170" s="28" t="str">
        <f>+IF(I170=0,"",'Ark1'!AA1698)</f>
        <v/>
      </c>
      <c r="AC170" s="26" t="str">
        <f>+IF(I170=0,"",'Ark1'!AC1698)</f>
        <v/>
      </c>
      <c r="AD170" s="33" t="str">
        <f>+IF(I170=0,"",'Ark1'!AE1698)</f>
        <v/>
      </c>
      <c r="AE170" s="26" t="str">
        <f t="shared" si="16"/>
        <v/>
      </c>
      <c r="AF170" s="28" t="str">
        <f t="shared" si="17"/>
        <v/>
      </c>
      <c r="AG170" s="218"/>
      <c r="AH170" s="221"/>
      <c r="AJ170" s="28"/>
      <c r="AK170" s="26"/>
      <c r="AL170" s="245"/>
      <c r="AM170" s="27"/>
      <c r="AQ170" s="27"/>
    </row>
    <row r="171" spans="1:43">
      <c r="A171" s="218"/>
      <c r="B171" s="299">
        <f>+'Ark1'!C1699</f>
        <v>2024</v>
      </c>
      <c r="C171" s="238">
        <f>+'Ark1'!L1699</f>
        <v>6</v>
      </c>
      <c r="D171" s="238" t="s">
        <v>32</v>
      </c>
      <c r="E171" s="27">
        <f>+'Ark1'!H1699</f>
        <v>2</v>
      </c>
      <c r="F171" s="27">
        <f>+'Ark1'!J1699</f>
        <v>267</v>
      </c>
      <c r="G171" s="27" t="str">
        <f>VLOOKUP(F171,RNR!$A$1:$B$25,2)</f>
        <v>Dalpro</v>
      </c>
      <c r="H171" s="27" t="str">
        <f>+IF(I171=0,"",'Ark1'!Q1699)</f>
        <v/>
      </c>
      <c r="I171" s="27">
        <f>+'Ark1'!R1699</f>
        <v>0</v>
      </c>
      <c r="J171" s="28" t="str">
        <f>+IF(I171=0,"",'Ark1'!AG1699)</f>
        <v/>
      </c>
      <c r="L171" s="28" t="str">
        <f>+IF(I171=0,"",'Ark1'!AH1699)</f>
        <v/>
      </c>
      <c r="M171" s="97"/>
      <c r="N171" s="245">
        <f>+IF(J171=0,"",'Ark1'!AI1699)</f>
        <v>0</v>
      </c>
      <c r="O171" s="97"/>
      <c r="P171" s="271" t="str">
        <f>+IF(N171=0,"",'Ark1'!AJ1699)</f>
        <v/>
      </c>
      <c r="Q171" s="235"/>
      <c r="R171" s="31" t="str">
        <f>+IF(I171=0,"",'Ark1'!U1699)</f>
        <v/>
      </c>
      <c r="S171" s="219"/>
      <c r="T171" s="271" t="str">
        <f>+IF(N171=0,"",'Ark1'!AK1699)</f>
        <v/>
      </c>
      <c r="U171" s="97"/>
      <c r="V171" s="26" t="str">
        <f>+IF(I171=0,"",'Ark1'!T1699)</f>
        <v/>
      </c>
      <c r="W171" s="236"/>
      <c r="X171" s="33" t="str">
        <f>+IF(I171=0,"",'Ark1'!W1699)</f>
        <v/>
      </c>
      <c r="Y171" s="33" t="str">
        <f>+IF(I171=0,"",'Ark1'!X1699)</f>
        <v/>
      </c>
      <c r="Z171" s="33" t="str">
        <f>+IF(I171=0,"",'Ark1'!Y1699)</f>
        <v/>
      </c>
      <c r="AA171" s="33" t="str">
        <f>+IF(I171=0,"",'Ark1'!Z1699)</f>
        <v/>
      </c>
      <c r="AB171" s="28" t="str">
        <f>+IF(I171=0,"",'Ark1'!AA1699)</f>
        <v/>
      </c>
      <c r="AC171" s="26" t="str">
        <f>+IF(I171=0,"",'Ark1'!AC1699)</f>
        <v/>
      </c>
      <c r="AD171" s="33" t="str">
        <f>+IF(I171=0,"",'Ark1'!AE1699)</f>
        <v/>
      </c>
      <c r="AE171" s="26" t="str">
        <f t="shared" si="16"/>
        <v/>
      </c>
      <c r="AF171" s="28" t="str">
        <f t="shared" si="17"/>
        <v/>
      </c>
      <c r="AG171" s="218"/>
      <c r="AH171" s="221"/>
      <c r="AJ171" s="28"/>
      <c r="AK171" s="26"/>
      <c r="AL171" s="245"/>
      <c r="AM171" s="27"/>
      <c r="AQ171" s="27"/>
    </row>
    <row r="172" spans="1:43">
      <c r="A172" s="218"/>
      <c r="B172" s="299">
        <f>+'Ark1'!C1700</f>
        <v>2024</v>
      </c>
      <c r="C172" s="238">
        <f>+'Ark1'!L1700</f>
        <v>6</v>
      </c>
      <c r="D172" s="238" t="s">
        <v>32</v>
      </c>
      <c r="E172" s="27">
        <f>+'Ark1'!H1700</f>
        <v>1</v>
      </c>
      <c r="F172" s="27">
        <f>+'Ark1'!J1700</f>
        <v>309</v>
      </c>
      <c r="G172" s="27" t="str">
        <f>VLOOKUP(F172,RNR!$A$1:$B$25,2)</f>
        <v>Malvik</v>
      </c>
      <c r="H172" s="27">
        <f>+IF(I172=0,"",'Ark1'!Q1700)</f>
        <v>40</v>
      </c>
      <c r="I172" s="27">
        <f>+'Ark1'!R1700</f>
        <v>44</v>
      </c>
      <c r="J172" s="28">
        <f>+IF(I172=0,"",'Ark1'!AG1700)</f>
        <v>11.891891891891889</v>
      </c>
      <c r="L172" s="28">
        <f>+IF(I172=0,"",'Ark1'!AH1700)</f>
        <v>8.296586219993431</v>
      </c>
      <c r="M172" s="97"/>
      <c r="N172" s="245">
        <f>+IF(J172=0,"",'Ark1'!AI1700)</f>
        <v>44</v>
      </c>
      <c r="O172" s="97"/>
      <c r="P172" s="271">
        <f>+IF(N172=0,"",'Ark1'!AJ1700)</f>
        <v>112.83863636363635</v>
      </c>
      <c r="Q172" s="235"/>
      <c r="R172" s="31">
        <f>+IF(I172=0,"",'Ark1'!U1700)</f>
        <v>29.290909090909089</v>
      </c>
      <c r="S172" s="219"/>
      <c r="T172" s="271">
        <f>+IF(N172=0,"",'Ark1'!AK1700)</f>
        <v>19.946480329811553</v>
      </c>
      <c r="U172" s="97"/>
      <c r="V172" s="26">
        <f>+IF(I172=0,"",'Ark1'!T1700)</f>
        <v>6.6818181818181808</v>
      </c>
      <c r="W172" s="236"/>
      <c r="X172" s="33">
        <f>+IF(I172=0,"",'Ark1'!W1700)</f>
        <v>11.363636363636362</v>
      </c>
      <c r="Y172" s="33">
        <f>+IF(I172=0,"",'Ark1'!X1700)</f>
        <v>100</v>
      </c>
      <c r="Z172" s="33">
        <f>+IF(I172=0,"",'Ark1'!Y1700)</f>
        <v>77.272727272727266</v>
      </c>
      <c r="AA172" s="33">
        <f>+IF(I172=0,"",'Ark1'!Z1700)</f>
        <v>25</v>
      </c>
      <c r="AB172" s="28">
        <f>+IF(I172=0,"",'Ark1'!AA1700)</f>
        <v>7.5804418851115747</v>
      </c>
      <c r="AC172" s="26">
        <f>+IF(I172=0,"",'Ark1'!AC1700)</f>
        <v>1.2572106078126679</v>
      </c>
      <c r="AD172" s="33">
        <f>+IF(I172=0,"",'Ark1'!AE1700)</f>
        <v>-19.633082558996581</v>
      </c>
      <c r="AE172" s="26">
        <f t="shared" si="16"/>
        <v>4.8818181818181818</v>
      </c>
      <c r="AF172" s="28">
        <f t="shared" si="17"/>
        <v>1.1000000000000001</v>
      </c>
      <c r="AG172" s="218"/>
      <c r="AH172" s="221"/>
      <c r="AJ172" s="28"/>
      <c r="AK172" s="26"/>
      <c r="AL172" s="245"/>
      <c r="AM172" s="27"/>
      <c r="AQ172" s="27"/>
    </row>
    <row r="173" spans="1:43">
      <c r="A173" s="218"/>
      <c r="B173" s="299">
        <f>+'Ark1'!C1701</f>
        <v>2024</v>
      </c>
      <c r="C173" s="238">
        <f>+'Ark1'!L1701</f>
        <v>6</v>
      </c>
      <c r="D173" s="238" t="s">
        <v>32</v>
      </c>
      <c r="E173" s="27">
        <f>+'Ark1'!H1701</f>
        <v>2</v>
      </c>
      <c r="F173" s="27">
        <f>+'Ark1'!J1701</f>
        <v>470</v>
      </c>
      <c r="G173" s="27" t="str">
        <f>VLOOKUP(F173,RNR!$A$1:$B$25,2)</f>
        <v>Jens Eide</v>
      </c>
      <c r="H173" s="27">
        <f>+IF(I173=0,"",'Ark1'!Q1701)</f>
        <v>8</v>
      </c>
      <c r="I173" s="27">
        <f>+'Ark1'!R1701</f>
        <v>8</v>
      </c>
      <c r="J173" s="28">
        <f>+IF(I173=0,"",'Ark1'!AG1701)</f>
        <v>10.95890410958904</v>
      </c>
      <c r="L173" s="28">
        <f>+IF(I173=0,"",'Ark1'!AH1701)</f>
        <v>7.4648291702555278</v>
      </c>
      <c r="M173" s="97"/>
      <c r="N173" s="245">
        <f>+IF(J173=0,"",'Ark1'!AI1701)</f>
        <v>6</v>
      </c>
      <c r="O173" s="97"/>
      <c r="P173" s="271">
        <f>+IF(N173=0,"",'Ark1'!AJ1701)</f>
        <v>114.06666666666663</v>
      </c>
      <c r="Q173" s="235"/>
      <c r="R173" s="31">
        <f>+IF(I173=0,"",'Ark1'!U1701)</f>
        <v>26</v>
      </c>
      <c r="S173" s="219"/>
      <c r="T173" s="271">
        <f>+IF(N173=0,"",'Ark1'!AK1701)</f>
        <v>18.747194804351444</v>
      </c>
      <c r="U173" s="97"/>
      <c r="V173" s="26">
        <f>+IF(I173=0,"",'Ark1'!T1701)</f>
        <v>5.625</v>
      </c>
      <c r="W173" s="236"/>
      <c r="X173" s="33">
        <f>+IF(I173=0,"",'Ark1'!W1701)</f>
        <v>0</v>
      </c>
      <c r="Y173" s="33">
        <f>+IF(I173=0,"",'Ark1'!X1701)</f>
        <v>87.5</v>
      </c>
      <c r="Z173" s="33">
        <f>+IF(I173=0,"",'Ark1'!Y1701)</f>
        <v>50</v>
      </c>
      <c r="AA173" s="33">
        <f>+IF(I173=0,"",'Ark1'!Z1701)</f>
        <v>25</v>
      </c>
      <c r="AB173" s="28">
        <f>+IF(I173=0,"",'Ark1'!AA1701)</f>
        <v>9.4847245611035031</v>
      </c>
      <c r="AC173" s="26">
        <f>+IF(I173=0,"",'Ark1'!AC1701)</f>
        <v>1.1110243021644484</v>
      </c>
      <c r="AD173" s="33">
        <f>+IF(I173=0,"",'Ark1'!AE1701)</f>
        <v>20.521440090987326</v>
      </c>
      <c r="AE173" s="26">
        <f t="shared" si="16"/>
        <v>4.333333333333333</v>
      </c>
      <c r="AF173" s="28">
        <f t="shared" si="17"/>
        <v>1</v>
      </c>
      <c r="AG173" s="218"/>
      <c r="AH173" s="221"/>
      <c r="AJ173" s="28"/>
      <c r="AK173" s="26"/>
      <c r="AL173" s="245"/>
      <c r="AM173" s="27"/>
      <c r="AQ173" s="27"/>
    </row>
    <row r="174" spans="1:43">
      <c r="A174" s="218"/>
      <c r="B174" s="299">
        <f>+'Ark1'!C1702</f>
        <v>2024</v>
      </c>
      <c r="C174" s="238">
        <f>+'Ark1'!L1702</f>
        <v>6</v>
      </c>
      <c r="D174" s="238" t="s">
        <v>32</v>
      </c>
      <c r="E174" s="27">
        <f>+'Ark1'!H1702</f>
        <v>2</v>
      </c>
      <c r="F174" s="27">
        <f>+'Ark1'!J1702</f>
        <v>629</v>
      </c>
      <c r="G174" s="27" t="str">
        <f>VLOOKUP(F174,RNR!$A$1:$B$25,2)</f>
        <v>Bø</v>
      </c>
      <c r="H174" s="27" t="str">
        <f>+IF(I174=0,"",'Ark1'!Q1702)</f>
        <v/>
      </c>
      <c r="I174" s="27">
        <f>+'Ark1'!R1702</f>
        <v>0</v>
      </c>
      <c r="J174" s="28" t="str">
        <f>+IF(I174=0,"",'Ark1'!AG1702)</f>
        <v/>
      </c>
      <c r="L174" s="28" t="str">
        <f>+IF(I174=0,"",'Ark1'!AH1702)</f>
        <v/>
      </c>
      <c r="M174" s="97"/>
      <c r="N174" s="245">
        <f>+IF(J174=0,"",'Ark1'!AI1702)</f>
        <v>0</v>
      </c>
      <c r="O174" s="97"/>
      <c r="P174" s="271" t="str">
        <f>+IF(N174=0,"",'Ark1'!AJ1702)</f>
        <v/>
      </c>
      <c r="Q174" s="235"/>
      <c r="R174" s="31" t="str">
        <f>+IF(I174=0,"",'Ark1'!U1702)</f>
        <v/>
      </c>
      <c r="S174" s="219"/>
      <c r="T174" s="271" t="str">
        <f>+IF(N174=0,"",'Ark1'!AK1702)</f>
        <v/>
      </c>
      <c r="U174" s="97"/>
      <c r="V174" s="26" t="str">
        <f>+IF(I174=0,"",'Ark1'!T1702)</f>
        <v/>
      </c>
      <c r="W174" s="236"/>
      <c r="X174" s="33" t="str">
        <f>+IF(I174=0,"",'Ark1'!W1702)</f>
        <v/>
      </c>
      <c r="Y174" s="33" t="str">
        <f>+IF(I174=0,"",'Ark1'!X1702)</f>
        <v/>
      </c>
      <c r="Z174" s="33" t="str">
        <f>+IF(I174=0,"",'Ark1'!Y1702)</f>
        <v/>
      </c>
      <c r="AA174" s="33" t="str">
        <f>+IF(I174=0,"",'Ark1'!Z1702)</f>
        <v/>
      </c>
      <c r="AB174" s="28" t="str">
        <f>+IF(I174=0,"",'Ark1'!AA1702)</f>
        <v/>
      </c>
      <c r="AC174" s="26" t="str">
        <f>+IF(I174=0,"",'Ark1'!AC1702)</f>
        <v/>
      </c>
      <c r="AD174" s="33" t="str">
        <f>+IF(I174=0,"",'Ark1'!AE1702)</f>
        <v/>
      </c>
      <c r="AE174" s="26" t="str">
        <f t="shared" si="16"/>
        <v/>
      </c>
      <c r="AF174" s="28" t="str">
        <f t="shared" si="17"/>
        <v/>
      </c>
      <c r="AG174" s="218"/>
      <c r="AH174" s="221"/>
      <c r="AJ174" s="28"/>
      <c r="AK174" s="26"/>
      <c r="AL174" s="245"/>
      <c r="AM174" s="27"/>
      <c r="AQ174" s="27"/>
    </row>
    <row r="175" spans="1:43">
      <c r="A175" s="218"/>
      <c r="B175" s="299">
        <f>+'Ark1'!C1703</f>
        <v>2024</v>
      </c>
      <c r="C175" s="238">
        <f>+'Ark1'!L1703</f>
        <v>6</v>
      </c>
      <c r="D175" s="238" t="s">
        <v>32</v>
      </c>
      <c r="E175" s="27">
        <f>+'Ark1'!H1703</f>
        <v>1</v>
      </c>
      <c r="F175" s="27">
        <f>+'Ark1'!J1703</f>
        <v>643</v>
      </c>
      <c r="G175" s="27" t="str">
        <f>VLOOKUP(F175,RNR!$A$1:$B$25,2)</f>
        <v>Bjerka</v>
      </c>
      <c r="H175" s="27">
        <f>+IF(I175=0,"",'Ark1'!Q1703)</f>
        <v>30</v>
      </c>
      <c r="I175" s="27">
        <f>+'Ark1'!R1703</f>
        <v>38</v>
      </c>
      <c r="J175" s="28">
        <f>+IF(I175=0,"",'Ark1'!AG1703)</f>
        <v>17.117117117117122</v>
      </c>
      <c r="L175" s="28">
        <f>+IF(I175=0,"",'Ark1'!AH1703)</f>
        <v>12.601282497390272</v>
      </c>
      <c r="M175" s="97"/>
      <c r="N175" s="245">
        <f>+IF(J175=0,"",'Ark1'!AI1703)</f>
        <v>11</v>
      </c>
      <c r="O175" s="97"/>
      <c r="P175" s="271">
        <f>+IF(N175=0,"",'Ark1'!AJ1703)</f>
        <v>108.58181818181821</v>
      </c>
      <c r="Q175" s="235"/>
      <c r="R175" s="31">
        <f>+IF(I175=0,"",'Ark1'!U1703)</f>
        <v>26.684210526315795</v>
      </c>
      <c r="S175" s="219"/>
      <c r="T175" s="271">
        <f>+IF(N175=0,"",'Ark1'!AK1703)</f>
        <v>20.204810551910199</v>
      </c>
      <c r="U175" s="97"/>
      <c r="V175" s="26">
        <f>+IF(I175=0,"",'Ark1'!T1703)</f>
        <v>6.2105263157894717</v>
      </c>
      <c r="W175" s="236"/>
      <c r="X175" s="33">
        <f>+IF(I175=0,"",'Ark1'!W1703)</f>
        <v>5.2631578947368443</v>
      </c>
      <c r="Y175" s="33">
        <f>+IF(I175=0,"",'Ark1'!X1703)</f>
        <v>92.105263157894726</v>
      </c>
      <c r="Z175" s="33">
        <f>+IF(I175=0,"",'Ark1'!Y1703)</f>
        <v>65.789473684210506</v>
      </c>
      <c r="AA175" s="33">
        <f>+IF(I175=0,"",'Ark1'!Z1703)</f>
        <v>7.8947368421052637</v>
      </c>
      <c r="AB175" s="28">
        <f>+IF(I175=0,"",'Ark1'!AA1703)</f>
        <v>7.0558123228035132</v>
      </c>
      <c r="AC175" s="26">
        <f>+IF(I175=0,"",'Ark1'!AC1703)</f>
        <v>1.5244998271537114</v>
      </c>
      <c r="AD175" s="33">
        <f>+IF(I175=0,"",'Ark1'!AE1703)</f>
        <v>22.905508503790841</v>
      </c>
      <c r="AE175" s="26">
        <f t="shared" si="16"/>
        <v>4.4473684210526327</v>
      </c>
      <c r="AF175" s="28">
        <f t="shared" si="17"/>
        <v>1.2666666666666666</v>
      </c>
      <c r="AG175" s="218"/>
      <c r="AH175" s="221"/>
      <c r="AJ175" s="28"/>
      <c r="AK175" s="26"/>
      <c r="AL175" s="245"/>
      <c r="AM175" s="27"/>
      <c r="AQ175" s="27"/>
    </row>
    <row r="176" spans="1:43">
      <c r="A176" s="218"/>
      <c r="B176" s="299">
        <f>+'Ark1'!C1704</f>
        <v>2024</v>
      </c>
      <c r="C176" s="238">
        <f>+'Ark1'!L1704</f>
        <v>6</v>
      </c>
      <c r="D176" s="238" t="s">
        <v>32</v>
      </c>
      <c r="E176" s="27">
        <f>+'Ark1'!H1704</f>
        <v>2</v>
      </c>
      <c r="F176" s="27">
        <f>+'Ark1'!J1704</f>
        <v>704</v>
      </c>
      <c r="G176" s="27" t="str">
        <f>VLOOKUP(F176,RNR!$A$1:$B$25,2)</f>
        <v>Øre Vilt</v>
      </c>
      <c r="H176" s="27" t="str">
        <f>+IF(I176=0,"",'Ark1'!Q1704)</f>
        <v/>
      </c>
      <c r="I176" s="27">
        <f>+'Ark1'!R1704</f>
        <v>0</v>
      </c>
      <c r="J176" s="28" t="str">
        <f>+IF(I176=0,"",'Ark1'!AG1704)</f>
        <v/>
      </c>
      <c r="L176" s="28" t="str">
        <f>+IF(I176=0,"",'Ark1'!AH1704)</f>
        <v/>
      </c>
      <c r="M176" s="97"/>
      <c r="N176" s="245">
        <f>+IF(J176=0,"",'Ark1'!AI1704)</f>
        <v>0</v>
      </c>
      <c r="O176" s="97"/>
      <c r="P176" s="271" t="str">
        <f>+IF(N176=0,"",'Ark1'!AJ1704)</f>
        <v/>
      </c>
      <c r="Q176" s="235"/>
      <c r="R176" s="31" t="str">
        <f>+IF(I176=0,"",'Ark1'!U1704)</f>
        <v/>
      </c>
      <c r="S176" s="219"/>
      <c r="T176" s="271" t="str">
        <f>+IF(N176=0,"",'Ark1'!AK1704)</f>
        <v/>
      </c>
      <c r="U176" s="97"/>
      <c r="V176" s="26" t="str">
        <f>+IF(I176=0,"",'Ark1'!T1704)</f>
        <v/>
      </c>
      <c r="W176" s="236"/>
      <c r="X176" s="33" t="str">
        <f>+IF(I176=0,"",'Ark1'!W1704)</f>
        <v/>
      </c>
      <c r="Y176" s="33" t="str">
        <f>+IF(I176=0,"",'Ark1'!X1704)</f>
        <v/>
      </c>
      <c r="Z176" s="33" t="str">
        <f>+IF(I176=0,"",'Ark1'!Y1704)</f>
        <v/>
      </c>
      <c r="AA176" s="33" t="str">
        <f>+IF(I176=0,"",'Ark1'!Z1704)</f>
        <v/>
      </c>
      <c r="AB176" s="28" t="str">
        <f>+IF(I176=0,"",'Ark1'!AA1704)</f>
        <v/>
      </c>
      <c r="AC176" s="26" t="str">
        <f>+IF(I176=0,"",'Ark1'!AC1704)</f>
        <v/>
      </c>
      <c r="AD176" s="33" t="str">
        <f>+IF(I176=0,"",'Ark1'!AE1704)</f>
        <v/>
      </c>
      <c r="AE176" s="26" t="str">
        <f t="shared" si="16"/>
        <v/>
      </c>
      <c r="AF176" s="28" t="str">
        <f t="shared" si="17"/>
        <v/>
      </c>
      <c r="AG176" s="218"/>
      <c r="AH176" s="221"/>
      <c r="AJ176" s="28"/>
      <c r="AK176" s="26"/>
      <c r="AL176" s="245"/>
      <c r="AM176" s="27"/>
      <c r="AQ176" s="27"/>
    </row>
    <row r="177" spans="1:61">
      <c r="A177" s="218"/>
      <c r="B177" s="299">
        <f>+'Ark1'!C1705</f>
        <v>2024</v>
      </c>
      <c r="C177" s="238">
        <f>+'Ark1'!L1705</f>
        <v>6</v>
      </c>
      <c r="D177" s="238" t="s">
        <v>32</v>
      </c>
      <c r="E177" s="27">
        <f>+'Ark1'!H1705</f>
        <v>1</v>
      </c>
      <c r="F177" s="27">
        <f>+'Ark1'!J1705</f>
        <v>802</v>
      </c>
      <c r="G177" s="27" t="str">
        <f>VLOOKUP(F177,RNR!$A$1:$B$25,2)</f>
        <v>Karasjok</v>
      </c>
      <c r="H177" s="27">
        <f>+IF(I177=0,"",'Ark1'!Q1705)</f>
        <v>1</v>
      </c>
      <c r="I177" s="27">
        <f>+'Ark1'!R1705</f>
        <v>1</v>
      </c>
      <c r="J177" s="28">
        <f>+IF(I177=0,"",'Ark1'!AG1705)</f>
        <v>2.3255813953488378</v>
      </c>
      <c r="L177" s="28">
        <f>+IF(I177=0,"",'Ark1'!AH1705)</f>
        <v>1.3548557819528977</v>
      </c>
      <c r="M177" s="97"/>
      <c r="N177" s="245">
        <f>+IF(J177=0,"",'Ark1'!AI1705)</f>
        <v>1</v>
      </c>
      <c r="O177" s="97"/>
      <c r="P177" s="271">
        <f>+IF(N177=0,"",'Ark1'!AJ1705)</f>
        <v>113.6</v>
      </c>
      <c r="Q177" s="235"/>
      <c r="R177" s="31">
        <f>+IF(I177=0,"",'Ark1'!U1705)</f>
        <v>25.6</v>
      </c>
      <c r="S177" s="219"/>
      <c r="T177" s="271">
        <f>+IF(N177=0,"",'Ark1'!AK1705)</f>
        <v>17.462441780219109</v>
      </c>
      <c r="U177" s="97"/>
      <c r="V177" s="26">
        <f>+IF(I177=0,"",'Ark1'!T1705)</f>
        <v>5</v>
      </c>
      <c r="W177" s="236"/>
      <c r="X177" s="33">
        <f>+IF(I177=0,"",'Ark1'!W1705)</f>
        <v>0</v>
      </c>
      <c r="Y177" s="33">
        <f>+IF(I177=0,"",'Ark1'!X1705)</f>
        <v>100</v>
      </c>
      <c r="Z177" s="33">
        <f>+IF(I177=0,"",'Ark1'!Y1705)</f>
        <v>100</v>
      </c>
      <c r="AA177" s="33">
        <f>+IF(I177=0,"",'Ark1'!Z1705)</f>
        <v>0</v>
      </c>
      <c r="AB177" s="28">
        <f>+IF(I177=0,"",'Ark1'!AA1705)</f>
        <v>0</v>
      </c>
      <c r="AC177" s="26">
        <f>+IF(I177=0,"",'Ark1'!AC1705)</f>
        <v>0</v>
      </c>
      <c r="AD177" s="33">
        <f>+IF(I177=0,"",'Ark1'!AE1705)</f>
        <v>0</v>
      </c>
      <c r="AE177" s="26">
        <f t="shared" si="16"/>
        <v>4.2666666666666666</v>
      </c>
      <c r="AF177" s="28">
        <f t="shared" si="17"/>
        <v>1</v>
      </c>
      <c r="AG177" s="218"/>
      <c r="AH177" s="221"/>
      <c r="AJ177" s="28"/>
      <c r="AK177" s="26"/>
      <c r="AL177" s="245"/>
      <c r="AM177" s="27"/>
      <c r="AQ177" s="27"/>
    </row>
    <row r="178" spans="1:61" ht="19.8">
      <c r="A178" s="218"/>
      <c r="B178" s="218"/>
      <c r="C178" s="218"/>
      <c r="D178" s="218"/>
      <c r="E178" s="218"/>
      <c r="F178" s="218"/>
      <c r="G178" s="218"/>
      <c r="H178" s="218"/>
      <c r="I178" s="218"/>
      <c r="J178" s="219"/>
      <c r="K178" s="219"/>
      <c r="L178" s="219"/>
      <c r="M178" s="97"/>
      <c r="N178" s="237"/>
      <c r="O178" s="97"/>
      <c r="P178" s="235"/>
      <c r="Q178" s="235"/>
      <c r="R178" s="218"/>
      <c r="S178" s="219"/>
      <c r="T178" s="235"/>
      <c r="U178" s="97"/>
      <c r="V178" s="218"/>
      <c r="W178" s="236"/>
      <c r="X178" s="220"/>
      <c r="Y178" s="220"/>
      <c r="Z178" s="220"/>
      <c r="AA178" s="220"/>
      <c r="AB178" s="220"/>
      <c r="AC178" s="218"/>
      <c r="AD178" s="220"/>
      <c r="AE178" s="468"/>
      <c r="AF178" s="220"/>
      <c r="AG178" s="220"/>
      <c r="AH178" s="221"/>
      <c r="AJ178" s="28"/>
      <c r="AK178" s="26"/>
      <c r="AL178" s="222"/>
      <c r="AM178" s="27"/>
      <c r="AQ178" s="27"/>
      <c r="BI178" s="234"/>
    </row>
    <row r="179" spans="1:61" ht="22.8">
      <c r="A179" s="218"/>
      <c r="B179" s="218"/>
      <c r="C179" s="218"/>
      <c r="D179" s="264" t="s">
        <v>33</v>
      </c>
      <c r="E179" s="218"/>
      <c r="F179" s="218"/>
      <c r="G179" s="218"/>
      <c r="H179" s="218"/>
      <c r="I179" s="265">
        <f>SUM(I181:I204)</f>
        <v>675</v>
      </c>
      <c r="J179" s="266"/>
      <c r="K179" s="266"/>
      <c r="L179" s="266"/>
      <c r="M179" s="97"/>
      <c r="N179" s="476"/>
      <c r="O179" s="97"/>
      <c r="P179" s="477"/>
      <c r="Q179" s="235"/>
      <c r="R179" s="268">
        <f>+Klasse!M17</f>
        <v>33.949583333333365</v>
      </c>
      <c r="S179" s="219"/>
      <c r="T179" s="477"/>
      <c r="U179" s="97"/>
      <c r="V179" s="267"/>
      <c r="W179" s="236"/>
      <c r="X179" s="220"/>
      <c r="Y179" s="220"/>
      <c r="Z179" s="220"/>
      <c r="AA179" s="220"/>
      <c r="AB179" s="220"/>
      <c r="AC179" s="218"/>
      <c r="AD179" s="220"/>
      <c r="AE179" s="468"/>
      <c r="AF179" s="220"/>
      <c r="AG179" s="218"/>
      <c r="AH179" s="221"/>
      <c r="AJ179" s="28"/>
      <c r="AK179" s="26"/>
      <c r="AL179" s="222"/>
      <c r="AM179" s="27"/>
      <c r="AQ179" s="27"/>
      <c r="BI179" s="234"/>
    </row>
    <row r="180" spans="1:61" ht="19.8">
      <c r="A180" s="218"/>
      <c r="B180" s="218"/>
      <c r="C180" s="218"/>
      <c r="D180" s="218"/>
      <c r="E180" s="218"/>
      <c r="F180" s="218"/>
      <c r="G180" s="218"/>
      <c r="H180" s="236"/>
      <c r="I180" s="218"/>
      <c r="J180" s="219"/>
      <c r="K180" s="219"/>
      <c r="L180" s="219"/>
      <c r="M180" s="97"/>
      <c r="N180" s="237"/>
      <c r="O180" s="97"/>
      <c r="P180" s="235"/>
      <c r="Q180" s="235"/>
      <c r="R180" s="219"/>
      <c r="S180" s="219"/>
      <c r="T180" s="235"/>
      <c r="U180" s="97"/>
      <c r="V180" s="236"/>
      <c r="W180" s="236"/>
      <c r="X180" s="220"/>
      <c r="Y180" s="220"/>
      <c r="Z180" s="220"/>
      <c r="AA180" s="220"/>
      <c r="AB180" s="237"/>
      <c r="AC180" s="218"/>
      <c r="AD180" s="237"/>
      <c r="AE180" s="471"/>
      <c r="AF180" s="235"/>
      <c r="AG180" s="218"/>
      <c r="AH180" s="221"/>
      <c r="AJ180" s="28"/>
      <c r="AK180" s="26"/>
      <c r="AL180" s="222"/>
      <c r="AM180" s="27"/>
      <c r="AQ180" s="27"/>
      <c r="BI180" s="234"/>
    </row>
    <row r="181" spans="1:61">
      <c r="A181" s="218"/>
      <c r="B181" s="299">
        <f>+'Ark1'!C1706</f>
        <v>2024</v>
      </c>
      <c r="C181" s="238">
        <f>+'Ark1'!L1706</f>
        <v>7</v>
      </c>
      <c r="D181" s="238" t="s">
        <v>33</v>
      </c>
      <c r="E181" s="238">
        <f>+'Ark1'!H1706</f>
        <v>1</v>
      </c>
      <c r="F181" s="238">
        <f>+'Ark1'!J1706</f>
        <v>103</v>
      </c>
      <c r="G181" s="238" t="str">
        <f>VLOOKUP(F181,RNR!$A$1:$B$25,2)</f>
        <v>Rudshøgda</v>
      </c>
      <c r="H181" s="238" t="str">
        <f>+IF(I181=0,"",'Ark1'!Q1706)</f>
        <v/>
      </c>
      <c r="I181" s="238">
        <f>+'Ark1'!R1706</f>
        <v>0</v>
      </c>
      <c r="J181" s="239" t="str">
        <f>+IF(I181=0,"",'Ark1'!AG1706)</f>
        <v/>
      </c>
      <c r="K181" s="239"/>
      <c r="L181" s="239" t="str">
        <f>+IF(I181=0,"",'Ark1'!AH1706)</f>
        <v/>
      </c>
      <c r="M181" s="97"/>
      <c r="N181" s="439">
        <f>+IF(J181=0,"",'Ark1'!AI1706)</f>
        <v>0</v>
      </c>
      <c r="O181" s="97"/>
      <c r="P181" s="270" t="str">
        <f>+IF(N181=0,"",'Ark1'!AJ1706)</f>
        <v/>
      </c>
      <c r="Q181" s="235"/>
      <c r="R181" s="31" t="str">
        <f>+IF(I181=0,"",'Ark1'!U1706)</f>
        <v/>
      </c>
      <c r="S181" s="219"/>
      <c r="T181" s="270" t="str">
        <f>+IF(N181=0,"",'Ark1'!AK1706)</f>
        <v/>
      </c>
      <c r="U181" s="97"/>
      <c r="V181" s="240" t="str">
        <f>+IF(I181=0,"",'Ark1'!T1706)</f>
        <v/>
      </c>
      <c r="W181" s="236"/>
      <c r="X181" s="241" t="str">
        <f>+IF(I181=0,"",'Ark1'!W1706)</f>
        <v/>
      </c>
      <c r="Y181" s="241" t="str">
        <f>+IF(I181=0,"",'Ark1'!X1706)</f>
        <v/>
      </c>
      <c r="Z181" s="241" t="str">
        <f>+IF(I181=0,"",'Ark1'!Y1706)</f>
        <v/>
      </c>
      <c r="AA181" s="241" t="str">
        <f>+IF(I181=0,"",'Ark1'!Z1706)</f>
        <v/>
      </c>
      <c r="AB181" s="239" t="str">
        <f>+IF(I181=0,"",'Ark1'!AA1706)</f>
        <v/>
      </c>
      <c r="AC181" s="240" t="str">
        <f>+IF(I181=0,"",'Ark1'!AC1706)</f>
        <v/>
      </c>
      <c r="AD181" s="241" t="str">
        <f>+IF(I181=0,"",'Ark1'!AE1706)</f>
        <v/>
      </c>
      <c r="AE181" s="240" t="str">
        <f t="shared" ref="AE181:AE204" si="18">IF(I181=0,"",R181/C181)</f>
        <v/>
      </c>
      <c r="AF181" s="239" t="str">
        <f t="shared" ref="AF181:AF204" si="19">IF(I181=0,"",I181/H181)</f>
        <v/>
      </c>
      <c r="AG181" s="218"/>
      <c r="AH181" s="221"/>
      <c r="AJ181" s="28"/>
      <c r="AK181" s="26"/>
      <c r="AL181" s="245"/>
      <c r="AM181" s="27"/>
      <c r="AQ181" s="27"/>
    </row>
    <row r="182" spans="1:61">
      <c r="A182" s="218"/>
      <c r="B182" s="299">
        <f>+'Ark1'!C1707</f>
        <v>2024</v>
      </c>
      <c r="C182" s="238">
        <f>+'Ark1'!L1707</f>
        <v>7</v>
      </c>
      <c r="D182" s="238" t="s">
        <v>33</v>
      </c>
      <c r="E182" s="238">
        <f>+'Ark1'!H1707</f>
        <v>2</v>
      </c>
      <c r="F182" s="238">
        <f>+'Ark1'!J1707</f>
        <v>106</v>
      </c>
      <c r="G182" s="238" t="str">
        <f>VLOOKUP(F182,RNR!$A$1:$B$25,2)</f>
        <v>Furuseth</v>
      </c>
      <c r="H182" s="238">
        <f>+IF(I182=0,"",'Ark1'!Q1707)</f>
        <v>8</v>
      </c>
      <c r="I182" s="238">
        <f>+'Ark1'!R1707</f>
        <v>9</v>
      </c>
      <c r="J182" s="239">
        <f>+IF(I182=0,"",'Ark1'!AG1707)</f>
        <v>5.5214723926380387</v>
      </c>
      <c r="K182" s="239"/>
      <c r="L182" s="239">
        <f>+IF(I182=0,"",'Ark1'!AH1707)</f>
        <v>4.9356954262839619</v>
      </c>
      <c r="M182" s="97"/>
      <c r="N182" s="439">
        <f>+IF(J182=0,"",'Ark1'!AI1707)</f>
        <v>9</v>
      </c>
      <c r="O182" s="97"/>
      <c r="P182" s="270">
        <f>+IF(N182=0,"",'Ark1'!AJ1707)</f>
        <v>118.04444444444444</v>
      </c>
      <c r="Q182" s="235"/>
      <c r="R182" s="31">
        <f>+IF(I182=0,"",'Ark1'!U1707)</f>
        <v>38.633333333333326</v>
      </c>
      <c r="S182" s="219"/>
      <c r="T182" s="270">
        <f>+IF(N182=0,"",'Ark1'!AK1707)</f>
        <v>23.379480427147431</v>
      </c>
      <c r="U182" s="97"/>
      <c r="V182" s="240">
        <f>+IF(I182=0,"",'Ark1'!T1707)</f>
        <v>7.1111111111111116</v>
      </c>
      <c r="W182" s="236"/>
      <c r="X182" s="241">
        <f>+IF(I182=0,"",'Ark1'!W1707)</f>
        <v>22.222222222222225</v>
      </c>
      <c r="Y182" s="241">
        <f>+IF(I182=0,"",'Ark1'!X1707)</f>
        <v>100</v>
      </c>
      <c r="Z182" s="241">
        <f>+IF(I182=0,"",'Ark1'!Y1707)</f>
        <v>100</v>
      </c>
      <c r="AA182" s="241">
        <f>+IF(I182=0,"",'Ark1'!Z1707)</f>
        <v>88.8888888888889</v>
      </c>
      <c r="AB182" s="239">
        <f>+IF(I182=0,"",'Ark1'!AA1707)</f>
        <v>6.3529520697074817</v>
      </c>
      <c r="AC182" s="240">
        <f>+IF(I182=0,"",'Ark1'!AC1707)</f>
        <v>1.7916128329552341</v>
      </c>
      <c r="AD182" s="241">
        <f>+IF(I182=0,"",'Ark1'!AE1707)</f>
        <v>-27.268453690312271</v>
      </c>
      <c r="AE182" s="240">
        <f t="shared" si="18"/>
        <v>5.5190476190476181</v>
      </c>
      <c r="AF182" s="239">
        <f t="shared" si="19"/>
        <v>1.125</v>
      </c>
      <c r="AG182" s="218"/>
      <c r="AH182" s="221"/>
      <c r="AJ182" s="28"/>
      <c r="AK182" s="26"/>
      <c r="AL182" s="245"/>
      <c r="AM182" s="27"/>
      <c r="AQ182" s="27"/>
    </row>
    <row r="183" spans="1:61">
      <c r="A183" s="218"/>
      <c r="B183" s="299">
        <f>+'Ark1'!C1708</f>
        <v>2024</v>
      </c>
      <c r="C183" s="238">
        <f>+'Ark1'!L1708</f>
        <v>7</v>
      </c>
      <c r="D183" s="238" t="s">
        <v>33</v>
      </c>
      <c r="E183" s="238">
        <f>+'Ark1'!H1708</f>
        <v>1</v>
      </c>
      <c r="F183" s="238">
        <f>+'Ark1'!J1708</f>
        <v>110</v>
      </c>
      <c r="G183" s="238" t="str">
        <f>VLOOKUP(F183,RNR!$A$1:$B$25,2)</f>
        <v>Gol</v>
      </c>
      <c r="H183" s="238">
        <f>+IF(I183=0,"",'Ark1'!Q1708)</f>
        <v>73</v>
      </c>
      <c r="I183" s="238">
        <f>+'Ark1'!R1708</f>
        <v>91</v>
      </c>
      <c r="J183" s="239">
        <f>+IF(I183=0,"",'Ark1'!AG1708)</f>
        <v>14.893617021276597</v>
      </c>
      <c r="K183" s="239"/>
      <c r="L183" s="239">
        <f>+IF(I183=0,"",'Ark1'!AH1708)</f>
        <v>12.422921330662581</v>
      </c>
      <c r="M183" s="97"/>
      <c r="N183" s="439">
        <f>+IF(J183=0,"",'Ark1'!AI1708)</f>
        <v>91</v>
      </c>
      <c r="O183" s="97"/>
      <c r="P183" s="270">
        <f>+IF(N183=0,"",'Ark1'!AJ1708)</f>
        <v>115.80659340659348</v>
      </c>
      <c r="Q183" s="235"/>
      <c r="R183" s="31">
        <f>+IF(I183=0,"",'Ark1'!U1708)</f>
        <v>34.758241758241752</v>
      </c>
      <c r="S183" s="219"/>
      <c r="T183" s="270">
        <f>+IF(N183=0,"",'Ark1'!AK1708)</f>
        <v>22.167413667855406</v>
      </c>
      <c r="U183" s="97"/>
      <c r="V183" s="240">
        <f>+IF(I183=0,"",'Ark1'!T1708)</f>
        <v>6.0219780219780201</v>
      </c>
      <c r="W183" s="236"/>
      <c r="X183" s="241">
        <f>+IF(I183=0,"",'Ark1'!W1708)</f>
        <v>4.3956043956043942</v>
      </c>
      <c r="Y183" s="241">
        <f>+IF(I183=0,"",'Ark1'!X1708)</f>
        <v>98.901098901098891</v>
      </c>
      <c r="Z183" s="241">
        <f>+IF(I183=0,"",'Ark1'!Y1708)</f>
        <v>95.60439560439562</v>
      </c>
      <c r="AA183" s="241">
        <f>+IF(I183=0,"",'Ark1'!Z1708)</f>
        <v>56.043956043956065</v>
      </c>
      <c r="AB183" s="239">
        <f>+IF(I183=0,"",'Ark1'!AA1708)</f>
        <v>6.4761280307930322</v>
      </c>
      <c r="AC183" s="240">
        <f>+IF(I183=0,"",'Ark1'!AC1708)</f>
        <v>1.6901656201960777</v>
      </c>
      <c r="AD183" s="241">
        <f>+IF(I183=0,"",'Ark1'!AE1708)</f>
        <v>-0.1221293784282846</v>
      </c>
      <c r="AE183" s="240">
        <f t="shared" si="18"/>
        <v>4.9654631083202503</v>
      </c>
      <c r="AF183" s="239">
        <f t="shared" si="19"/>
        <v>1.2465753424657535</v>
      </c>
      <c r="AG183" s="218"/>
      <c r="AH183" s="221"/>
      <c r="AJ183" s="28"/>
      <c r="AK183" s="26"/>
      <c r="AL183" s="245"/>
      <c r="AM183" s="27"/>
      <c r="AQ183" s="27"/>
    </row>
    <row r="184" spans="1:61">
      <c r="A184" s="218"/>
      <c r="B184" s="299">
        <f>+'Ark1'!C1709</f>
        <v>2024</v>
      </c>
      <c r="C184" s="238">
        <f>+'Ark1'!L1709</f>
        <v>7</v>
      </c>
      <c r="D184" s="238" t="s">
        <v>33</v>
      </c>
      <c r="E184" s="238">
        <f>+'Ark1'!H1709</f>
        <v>1</v>
      </c>
      <c r="F184" s="238">
        <f>+'Ark1'!J1709</f>
        <v>111</v>
      </c>
      <c r="G184" s="238" t="str">
        <f>VLOOKUP(F184,RNR!$A$1:$B$25,2)</f>
        <v>Forus</v>
      </c>
      <c r="H184" s="238">
        <f>+IF(I184=0,"",'Ark1'!Q1709)</f>
        <v>47</v>
      </c>
      <c r="I184" s="238">
        <f>+'Ark1'!R1709</f>
        <v>57</v>
      </c>
      <c r="J184" s="239">
        <f>+IF(I184=0,"",'Ark1'!AG1709)</f>
        <v>10.836501901140684</v>
      </c>
      <c r="K184" s="239"/>
      <c r="L184" s="239">
        <f>+IF(I184=0,"",'Ark1'!AH1709)</f>
        <v>7.8820506545943987</v>
      </c>
      <c r="M184" s="97"/>
      <c r="N184" s="439">
        <f>+IF(J184=0,"",'Ark1'!AI1709)</f>
        <v>57</v>
      </c>
      <c r="O184" s="97"/>
      <c r="P184" s="270">
        <f>+IF(N184=0,"",'Ark1'!AJ1709)</f>
        <v>115.15438596491232</v>
      </c>
      <c r="Q184" s="235"/>
      <c r="R184" s="31">
        <f>+IF(I184=0,"",'Ark1'!U1709)</f>
        <v>33.905263157894744</v>
      </c>
      <c r="S184" s="219"/>
      <c r="T184" s="270">
        <f>+IF(N184=0,"",'Ark1'!AK1709)</f>
        <v>21.915877378107549</v>
      </c>
      <c r="U184" s="97"/>
      <c r="V184" s="240">
        <f>+IF(I184=0,"",'Ark1'!T1709)</f>
        <v>6.8070175438596499</v>
      </c>
      <c r="W184" s="236"/>
      <c r="X184" s="241">
        <f>+IF(I184=0,"",'Ark1'!W1709)</f>
        <v>12.280701754385968</v>
      </c>
      <c r="Y184" s="241">
        <f>+IF(I184=0,"",'Ark1'!X1709)</f>
        <v>100</v>
      </c>
      <c r="Z184" s="241">
        <f>+IF(I184=0,"",'Ark1'!Y1709)</f>
        <v>92.982456140350877</v>
      </c>
      <c r="AA184" s="241">
        <f>+IF(I184=0,"",'Ark1'!Z1709)</f>
        <v>49.12280701754387</v>
      </c>
      <c r="AB184" s="239">
        <f>+IF(I184=0,"",'Ark1'!AA1709)</f>
        <v>6.6680811057231342</v>
      </c>
      <c r="AC184" s="240">
        <f>+IF(I184=0,"",'Ark1'!AC1709)</f>
        <v>1.605239190694441</v>
      </c>
      <c r="AD184" s="241">
        <f>+IF(I184=0,"",'Ark1'!AE1709)</f>
        <v>15.5474080959077</v>
      </c>
      <c r="AE184" s="240">
        <f t="shared" si="18"/>
        <v>4.8436090225563921</v>
      </c>
      <c r="AF184" s="239">
        <f t="shared" si="19"/>
        <v>1.2127659574468086</v>
      </c>
      <c r="AG184" s="218"/>
      <c r="AH184" s="221"/>
      <c r="AJ184" s="28"/>
      <c r="AK184" s="26"/>
      <c r="AL184" s="245"/>
      <c r="AM184" s="27"/>
      <c r="AQ184" s="27"/>
    </row>
    <row r="185" spans="1:61">
      <c r="A185" s="218"/>
      <c r="B185" s="299">
        <f>+'Ark1'!C1710</f>
        <v>2024</v>
      </c>
      <c r="C185" s="238">
        <f>+'Ark1'!L1710</f>
        <v>7</v>
      </c>
      <c r="D185" s="238" t="s">
        <v>33</v>
      </c>
      <c r="E185" s="238">
        <f>+'Ark1'!H1710</f>
        <v>1</v>
      </c>
      <c r="F185" s="238">
        <f>+'Ark1'!J1710</f>
        <v>116</v>
      </c>
      <c r="G185" s="238" t="str">
        <f>VLOOKUP(F185,RNR!$A$1:$B$25,2)</f>
        <v>Sandeid</v>
      </c>
      <c r="H185" s="238">
        <f>+IF(I185=0,"",'Ark1'!Q1710)</f>
        <v>48</v>
      </c>
      <c r="I185" s="238">
        <f>+'Ark1'!R1710</f>
        <v>49</v>
      </c>
      <c r="J185" s="239">
        <f>+IF(I185=0,"",'Ark1'!AG1710)</f>
        <v>13.35149863760218</v>
      </c>
      <c r="K185" s="239"/>
      <c r="L185" s="239">
        <f>+IF(I185=0,"",'Ark1'!AH1710)</f>
        <v>10.123304483040011</v>
      </c>
      <c r="M185" s="97"/>
      <c r="N185" s="439">
        <f>+IF(J185=0,"",'Ark1'!AI1710)</f>
        <v>17</v>
      </c>
      <c r="O185" s="97"/>
      <c r="P185" s="270">
        <f>+IF(N185=0,"",'Ark1'!AJ1710)</f>
        <v>112.24705882352944</v>
      </c>
      <c r="Q185" s="235"/>
      <c r="R185" s="31">
        <f>+IF(I185=0,"",'Ark1'!U1710)</f>
        <v>32.153061224489797</v>
      </c>
      <c r="S185" s="219"/>
      <c r="T185" s="270">
        <f>+IF(N185=0,"",'Ark1'!AK1710)</f>
        <v>22.048126146091963</v>
      </c>
      <c r="U185" s="97"/>
      <c r="V185" s="240">
        <f>+IF(I185=0,"",'Ark1'!T1710)</f>
        <v>6.1428571428571441</v>
      </c>
      <c r="W185" s="236"/>
      <c r="X185" s="241">
        <f>+IF(I185=0,"",'Ark1'!W1710)</f>
        <v>6.1224489795918364</v>
      </c>
      <c r="Y185" s="241">
        <f>+IF(I185=0,"",'Ark1'!X1710)</f>
        <v>100</v>
      </c>
      <c r="Z185" s="241">
        <f>+IF(I185=0,"",'Ark1'!Y1710)</f>
        <v>91.836734693877574</v>
      </c>
      <c r="AA185" s="241">
        <f>+IF(I185=0,"",'Ark1'!Z1710)</f>
        <v>32.653061224489797</v>
      </c>
      <c r="AB185" s="239">
        <f>+IF(I185=0,"",'Ark1'!AA1710)</f>
        <v>5.5470198669569308</v>
      </c>
      <c r="AC185" s="240">
        <f>+IF(I185=0,"",'Ark1'!AC1710)</f>
        <v>1.7261494247992235</v>
      </c>
      <c r="AD185" s="241">
        <f>+IF(I185=0,"",'Ark1'!AE1710)</f>
        <v>-32.604394047893365</v>
      </c>
      <c r="AE185" s="240">
        <f t="shared" si="18"/>
        <v>4.5932944606413999</v>
      </c>
      <c r="AF185" s="239">
        <f t="shared" si="19"/>
        <v>1.0208333333333333</v>
      </c>
      <c r="AG185" s="218"/>
      <c r="AH185" s="221"/>
      <c r="AJ185" s="28"/>
      <c r="AK185" s="26"/>
      <c r="AL185" s="245"/>
      <c r="AM185" s="27"/>
      <c r="AQ185" s="27"/>
    </row>
    <row r="186" spans="1:61">
      <c r="A186" s="218"/>
      <c r="B186" s="299">
        <f>+'Ark1'!C1711</f>
        <v>2024</v>
      </c>
      <c r="C186" s="238">
        <f>+'Ark1'!L1711</f>
        <v>7</v>
      </c>
      <c r="D186" s="238" t="s">
        <v>33</v>
      </c>
      <c r="E186" s="238">
        <f>+'Ark1'!H1711</f>
        <v>2</v>
      </c>
      <c r="F186" s="238">
        <f>+'Ark1'!J1711</f>
        <v>117</v>
      </c>
      <c r="G186" s="238" t="str">
        <f>VLOOKUP(F186,RNR!$A$1:$B$25,2)</f>
        <v>Jæren</v>
      </c>
      <c r="H186" s="238">
        <f>+IF(I186=0,"",'Ark1'!Q1711)</f>
        <v>46</v>
      </c>
      <c r="I186" s="238">
        <f>+'Ark1'!R1711</f>
        <v>55</v>
      </c>
      <c r="J186" s="239">
        <f>+IF(I186=0,"",'Ark1'!AG1711)</f>
        <v>15.804597701149421</v>
      </c>
      <c r="K186" s="239"/>
      <c r="L186" s="239">
        <f>+IF(I186=0,"",'Ark1'!AH1711)</f>
        <v>12.965730582730203</v>
      </c>
      <c r="M186" s="97"/>
      <c r="N186" s="439">
        <f>+IF(J186=0,"",'Ark1'!AI1711)</f>
        <v>55</v>
      </c>
      <c r="O186" s="97"/>
      <c r="P186" s="270">
        <f>+IF(N186=0,"",'Ark1'!AJ1711)</f>
        <v>116.85636363636364</v>
      </c>
      <c r="Q186" s="235"/>
      <c r="R186" s="31">
        <f>+IF(I186=0,"",'Ark1'!U1711)</f>
        <v>36.121818181818192</v>
      </c>
      <c r="S186" s="219"/>
      <c r="T186" s="270">
        <f>+IF(N186=0,"",'Ark1'!AK1711)</f>
        <v>22.437493005839965</v>
      </c>
      <c r="U186" s="97"/>
      <c r="V186" s="240">
        <f>+IF(I186=0,"",'Ark1'!T1711)</f>
        <v>7.4545454545454541</v>
      </c>
      <c r="W186" s="236"/>
      <c r="X186" s="241">
        <f>+IF(I186=0,"",'Ark1'!W1711)</f>
        <v>29.090909090909086</v>
      </c>
      <c r="Y186" s="241">
        <f>+IF(I186=0,"",'Ark1'!X1711)</f>
        <v>100</v>
      </c>
      <c r="Z186" s="241">
        <f>+IF(I186=0,"",'Ark1'!Y1711)</f>
        <v>100</v>
      </c>
      <c r="AA186" s="241">
        <f>+IF(I186=0,"",'Ark1'!Z1711)</f>
        <v>56.36363636363636</v>
      </c>
      <c r="AB186" s="239">
        <f>+IF(I186=0,"",'Ark1'!AA1711)</f>
        <v>6.2829260962212645</v>
      </c>
      <c r="AC186" s="240">
        <f>+IF(I186=0,"",'Ark1'!AC1711)</f>
        <v>1.7870054364080903</v>
      </c>
      <c r="AD186" s="241">
        <f>+IF(I186=0,"",'Ark1'!AE1711)</f>
        <v>8.5591734580986021</v>
      </c>
      <c r="AE186" s="240">
        <f t="shared" si="18"/>
        <v>5.1602597402597414</v>
      </c>
      <c r="AF186" s="239">
        <f t="shared" si="19"/>
        <v>1.1956521739130435</v>
      </c>
      <c r="AG186" s="218"/>
      <c r="AH186" s="221"/>
      <c r="AJ186" s="28"/>
      <c r="AK186" s="26"/>
      <c r="AL186" s="245"/>
      <c r="AM186" s="27"/>
      <c r="AQ186" s="27"/>
    </row>
    <row r="187" spans="1:61">
      <c r="A187" s="218"/>
      <c r="B187" s="299">
        <f>+'Ark1'!C1712</f>
        <v>2024</v>
      </c>
      <c r="C187" s="238">
        <f>+'Ark1'!L1712</f>
        <v>7</v>
      </c>
      <c r="D187" s="238" t="s">
        <v>33</v>
      </c>
      <c r="E187" s="238">
        <f>+'Ark1'!H1712</f>
        <v>1</v>
      </c>
      <c r="F187" s="238">
        <f>+'Ark1'!J1712</f>
        <v>134</v>
      </c>
      <c r="G187" s="238" t="str">
        <f>VLOOKUP(F187,RNR!$A$1:$B$25,2)</f>
        <v>Førde</v>
      </c>
      <c r="H187" s="238">
        <f>+IF(I187=0,"",'Ark1'!Q1712)</f>
        <v>69</v>
      </c>
      <c r="I187" s="238">
        <f>+'Ark1'!R1712</f>
        <v>82</v>
      </c>
      <c r="J187" s="239">
        <f>+IF(I187=0,"",'Ark1'!AG1712)</f>
        <v>15.101289134438311</v>
      </c>
      <c r="K187" s="239"/>
      <c r="L187" s="239">
        <f>+IF(I187=0,"",'Ark1'!AH1712)</f>
        <v>12.004671112037228</v>
      </c>
      <c r="M187" s="97"/>
      <c r="N187" s="439">
        <f>+IF(J187=0,"",'Ark1'!AI1712)</f>
        <v>78</v>
      </c>
      <c r="O187" s="97"/>
      <c r="P187" s="270">
        <f>+IF(N187=0,"",'Ark1'!AJ1712)</f>
        <v>113.00256410256408</v>
      </c>
      <c r="Q187" s="235"/>
      <c r="R187" s="31">
        <f>+IF(I187=0,"",'Ark1'!U1712)</f>
        <v>33.723170731707306</v>
      </c>
      <c r="S187" s="219"/>
      <c r="T187" s="270">
        <f>+IF(N187=0,"",'Ark1'!AK1712)</f>
        <v>22.989086392338599</v>
      </c>
      <c r="U187" s="97"/>
      <c r="V187" s="240">
        <f>+IF(I187=0,"",'Ark1'!T1712)</f>
        <v>6.7804878048780495</v>
      </c>
      <c r="W187" s="236"/>
      <c r="X187" s="241">
        <f>+IF(I187=0,"",'Ark1'!W1712)</f>
        <v>18.292682926829272</v>
      </c>
      <c r="Y187" s="241">
        <f>+IF(I187=0,"",'Ark1'!X1712)</f>
        <v>100</v>
      </c>
      <c r="Z187" s="241">
        <f>+IF(I187=0,"",'Ark1'!Y1712)</f>
        <v>89.024390243902431</v>
      </c>
      <c r="AA187" s="241">
        <f>+IF(I187=0,"",'Ark1'!Z1712)</f>
        <v>42.68292682926829</v>
      </c>
      <c r="AB187" s="239">
        <f>+IF(I187=0,"",'Ark1'!AA1712)</f>
        <v>8.0479250284489154</v>
      </c>
      <c r="AC187" s="240">
        <f>+IF(I187=0,"",'Ark1'!AC1712)</f>
        <v>1.7601579075774356</v>
      </c>
      <c r="AD187" s="241">
        <f>+IF(I187=0,"",'Ark1'!AE1712)</f>
        <v>-10.286235118126861</v>
      </c>
      <c r="AE187" s="240">
        <f t="shared" si="18"/>
        <v>4.8175958188153292</v>
      </c>
      <c r="AF187" s="239">
        <f t="shared" si="19"/>
        <v>1.1884057971014492</v>
      </c>
      <c r="AG187" s="218"/>
      <c r="AH187" s="221"/>
      <c r="AJ187" s="28"/>
      <c r="AK187" s="26"/>
      <c r="AL187" s="245"/>
      <c r="AM187" s="27"/>
      <c r="AQ187" s="27"/>
    </row>
    <row r="188" spans="1:61">
      <c r="A188" s="218"/>
      <c r="B188" s="299">
        <f>+'Ark1'!C1713</f>
        <v>2024</v>
      </c>
      <c r="C188" s="238">
        <f>+'Ark1'!L1713</f>
        <v>7</v>
      </c>
      <c r="D188" s="238" t="s">
        <v>33</v>
      </c>
      <c r="E188" s="238">
        <f>+'Ark1'!H1713</f>
        <v>2</v>
      </c>
      <c r="F188" s="238">
        <f>+'Ark1'!J1713</f>
        <v>141</v>
      </c>
      <c r="G188" s="238" t="str">
        <f>VLOOKUP(F188,RNR!$A$1:$B$25,2)</f>
        <v>Ølen</v>
      </c>
      <c r="H188" s="238">
        <f>+IF(I188=0,"",'Ark1'!Q1713)</f>
        <v>91</v>
      </c>
      <c r="I188" s="238">
        <f>+'Ark1'!R1713</f>
        <v>104</v>
      </c>
      <c r="J188" s="239">
        <f>+IF(I188=0,"",'Ark1'!AG1713)</f>
        <v>20</v>
      </c>
      <c r="K188" s="239"/>
      <c r="L188" s="239">
        <f>+IF(I188=0,"",'Ark1'!AH1713)</f>
        <v>16.130961210413115</v>
      </c>
      <c r="M188" s="97"/>
      <c r="N188" s="439">
        <f>+IF(J188=0,"",'Ark1'!AI1713)</f>
        <v>103</v>
      </c>
      <c r="O188" s="97"/>
      <c r="P188" s="270">
        <f>+IF(N188=0,"",'Ark1'!AJ1713)</f>
        <v>114.1902912621359</v>
      </c>
      <c r="Q188" s="235"/>
      <c r="R188" s="31">
        <f>+IF(I188=0,"",'Ark1'!U1713)</f>
        <v>33.460576923076914</v>
      </c>
      <c r="S188" s="219"/>
      <c r="T188" s="270">
        <f>+IF(N188=0,"",'Ark1'!AK1713)</f>
        <v>22.117496946908648</v>
      </c>
      <c r="U188" s="97"/>
      <c r="V188" s="240">
        <f>+IF(I188=0,"",'Ark1'!T1713)</f>
        <v>7.3269230769230749</v>
      </c>
      <c r="W188" s="236"/>
      <c r="X188" s="241">
        <f>+IF(I188=0,"",'Ark1'!W1713)</f>
        <v>15.38461538461538</v>
      </c>
      <c r="Y188" s="241">
        <f>+IF(I188=0,"",'Ark1'!X1713)</f>
        <v>100</v>
      </c>
      <c r="Z188" s="241">
        <f>+IF(I188=0,"",'Ark1'!Y1713)</f>
        <v>90.384615384615358</v>
      </c>
      <c r="AA188" s="241">
        <f>+IF(I188=0,"",'Ark1'!Z1713)</f>
        <v>38.461538461538446</v>
      </c>
      <c r="AB188" s="239">
        <f>+IF(I188=0,"",'Ark1'!AA1713)</f>
        <v>7.1799322134847996</v>
      </c>
      <c r="AC188" s="240">
        <f>+IF(I188=0,"",'Ark1'!AC1713)</f>
        <v>1.3689012135813079</v>
      </c>
      <c r="AD188" s="241">
        <f>+IF(I188=0,"",'Ark1'!AE1713)</f>
        <v>0.88442521472964453</v>
      </c>
      <c r="AE188" s="240">
        <f t="shared" si="18"/>
        <v>4.7800824175824159</v>
      </c>
      <c r="AF188" s="239">
        <f t="shared" si="19"/>
        <v>1.1428571428571428</v>
      </c>
      <c r="AG188" s="218"/>
      <c r="AH188" s="221"/>
      <c r="AJ188" s="28"/>
      <c r="AK188" s="26"/>
      <c r="AL188" s="245"/>
      <c r="AM188" s="27"/>
      <c r="AQ188" s="27"/>
    </row>
    <row r="189" spans="1:61">
      <c r="A189" s="218"/>
      <c r="B189" s="299">
        <f>+'Ark1'!C1714</f>
        <v>2024</v>
      </c>
      <c r="C189" s="238">
        <f>+'Ark1'!L1714</f>
        <v>7</v>
      </c>
      <c r="D189" s="238" t="s">
        <v>33</v>
      </c>
      <c r="E189" s="238">
        <f>+'Ark1'!H1714</f>
        <v>2</v>
      </c>
      <c r="F189" s="238">
        <f>+'Ark1'!J1714</f>
        <v>143</v>
      </c>
      <c r="G189" s="238" t="str">
        <f>VLOOKUP(F189,RNR!$A$1:$B$25,2)</f>
        <v>Nordfjord</v>
      </c>
      <c r="H189" s="238">
        <f>+IF(I189=0,"",'Ark1'!Q1714)</f>
        <v>1</v>
      </c>
      <c r="I189" s="238">
        <f>+'Ark1'!R1714</f>
        <v>1</v>
      </c>
      <c r="J189" s="239">
        <f>+IF(I189=0,"",'Ark1'!AG1714)</f>
        <v>14.285714285714288</v>
      </c>
      <c r="K189" s="239"/>
      <c r="L189" s="239">
        <f>+IF(I189=0,"",'Ark1'!AH1714)</f>
        <v>14.051240992794238</v>
      </c>
      <c r="M189" s="97"/>
      <c r="N189" s="439">
        <f>+IF(J189=0,"",'Ark1'!AI1714)</f>
        <v>0</v>
      </c>
      <c r="O189" s="97"/>
      <c r="P189" s="270" t="str">
        <f>+IF(N189=0,"",'Ark1'!AJ1714)</f>
        <v/>
      </c>
      <c r="Q189" s="235"/>
      <c r="R189" s="31">
        <f>+IF(I189=0,"",'Ark1'!U1714)</f>
        <v>35.1</v>
      </c>
      <c r="S189" s="219"/>
      <c r="T189" s="270" t="str">
        <f>+IF(N189=0,"",'Ark1'!AK1714)</f>
        <v/>
      </c>
      <c r="U189" s="97"/>
      <c r="V189" s="240">
        <f>+IF(I189=0,"",'Ark1'!T1714)</f>
        <v>7</v>
      </c>
      <c r="W189" s="236"/>
      <c r="X189" s="241">
        <f>+IF(I189=0,"",'Ark1'!W1714)</f>
        <v>0</v>
      </c>
      <c r="Y189" s="241">
        <f>+IF(I189=0,"",'Ark1'!X1714)</f>
        <v>100</v>
      </c>
      <c r="Z189" s="241">
        <f>+IF(I189=0,"",'Ark1'!Y1714)</f>
        <v>100</v>
      </c>
      <c r="AA189" s="241">
        <f>+IF(I189=0,"",'Ark1'!Z1714)</f>
        <v>100</v>
      </c>
      <c r="AB189" s="239">
        <f>+IF(I189=0,"",'Ark1'!AA1714)</f>
        <v>0</v>
      </c>
      <c r="AC189" s="240">
        <f>+IF(I189=0,"",'Ark1'!AC1714)</f>
        <v>0</v>
      </c>
      <c r="AD189" s="241">
        <f>+IF(I189=0,"",'Ark1'!AE1714)</f>
        <v>0</v>
      </c>
      <c r="AE189" s="240">
        <f t="shared" si="18"/>
        <v>5.0142857142857142</v>
      </c>
      <c r="AF189" s="239">
        <f t="shared" si="19"/>
        <v>1</v>
      </c>
      <c r="AG189" s="218"/>
      <c r="AH189" s="221"/>
      <c r="AJ189" s="28"/>
      <c r="AK189" s="26"/>
      <c r="AL189" s="245"/>
      <c r="AM189" s="27"/>
      <c r="AQ189" s="27"/>
    </row>
    <row r="190" spans="1:61">
      <c r="A190" s="218"/>
      <c r="B190" s="299">
        <f>+'Ark1'!C1715</f>
        <v>2024</v>
      </c>
      <c r="C190" s="238">
        <f>+'Ark1'!L1715</f>
        <v>7</v>
      </c>
      <c r="D190" s="238" t="s">
        <v>33</v>
      </c>
      <c r="E190" s="238">
        <f>+'Ark1'!H1715</f>
        <v>2</v>
      </c>
      <c r="F190" s="238">
        <f>+'Ark1'!J1715</f>
        <v>147</v>
      </c>
      <c r="G190" s="238" t="str">
        <f>VLOOKUP(F190,RNR!$A$1:$B$25,2)</f>
        <v>Midt-Norge</v>
      </c>
      <c r="H190" s="238">
        <f>+IF(I190=0,"",'Ark1'!Q1715)</f>
        <v>5</v>
      </c>
      <c r="I190" s="238">
        <f>+'Ark1'!R1715</f>
        <v>5</v>
      </c>
      <c r="J190" s="239">
        <f>+IF(I190=0,"",'Ark1'!AG1715)</f>
        <v>10.204081632653063</v>
      </c>
      <c r="K190" s="239"/>
      <c r="L190" s="239">
        <f>+IF(I190=0,"",'Ark1'!AH1715)</f>
        <v>7.82136568186265</v>
      </c>
      <c r="M190" s="97"/>
      <c r="N190" s="439">
        <f>+IF(J190=0,"",'Ark1'!AI1715)</f>
        <v>5</v>
      </c>
      <c r="O190" s="97"/>
      <c r="P190" s="270">
        <f>+IF(N190=0,"",'Ark1'!AJ1715)</f>
        <v>113.9</v>
      </c>
      <c r="Q190" s="235"/>
      <c r="R190" s="31">
        <f>+IF(I190=0,"",'Ark1'!U1715)</f>
        <v>31.98</v>
      </c>
      <c r="S190" s="219"/>
      <c r="T190" s="270">
        <f>+IF(N190=0,"",'Ark1'!AK1715)</f>
        <v>21.274391886797471</v>
      </c>
      <c r="U190" s="97"/>
      <c r="V190" s="240">
        <f>+IF(I190=0,"",'Ark1'!T1715)</f>
        <v>8.6</v>
      </c>
      <c r="W190" s="236"/>
      <c r="X190" s="241">
        <f>+IF(I190=0,"",'Ark1'!W1715)</f>
        <v>80</v>
      </c>
      <c r="Y190" s="241">
        <f>+IF(I190=0,"",'Ark1'!X1715)</f>
        <v>100</v>
      </c>
      <c r="Z190" s="241">
        <f>+IF(I190=0,"",'Ark1'!Y1715)</f>
        <v>100</v>
      </c>
      <c r="AA190" s="241">
        <f>+IF(I190=0,"",'Ark1'!Z1715)</f>
        <v>20</v>
      </c>
      <c r="AB190" s="239">
        <f>+IF(I190=0,"",'Ark1'!AA1715)</f>
        <v>7.102225003476021</v>
      </c>
      <c r="AC190" s="240">
        <f>+IF(I190=0,"",'Ark1'!AC1715)</f>
        <v>0.80000000000000604</v>
      </c>
      <c r="AD190" s="241">
        <f>+IF(I190=0,"",'Ark1'!AE1715)</f>
        <v>-21.260942863130964</v>
      </c>
      <c r="AE190" s="240">
        <f t="shared" si="18"/>
        <v>4.5685714285714285</v>
      </c>
      <c r="AF190" s="239">
        <f t="shared" si="19"/>
        <v>1</v>
      </c>
      <c r="AG190" s="218"/>
      <c r="AH190" s="221"/>
      <c r="AJ190" s="28"/>
      <c r="AK190" s="26"/>
      <c r="AL190" s="245"/>
      <c r="AM190" s="27"/>
      <c r="AQ190" s="27"/>
    </row>
    <row r="191" spans="1:61">
      <c r="A191" s="218"/>
      <c r="B191" s="299">
        <f>+'Ark1'!C1716</f>
        <v>2024</v>
      </c>
      <c r="C191" s="238">
        <f>+'Ark1'!L1716</f>
        <v>7</v>
      </c>
      <c r="D191" s="238" t="s">
        <v>33</v>
      </c>
      <c r="E191" s="238">
        <f>+'Ark1'!H1716</f>
        <v>1</v>
      </c>
      <c r="F191" s="238">
        <f>+'Ark1'!J1716</f>
        <v>155</v>
      </c>
      <c r="G191" s="238" t="str">
        <f>VLOOKUP(F191,RNR!$A$1:$B$25,2)</f>
        <v>Målselv</v>
      </c>
      <c r="H191" s="238">
        <f>+IF(I191=0,"",'Ark1'!Q1716)</f>
        <v>11</v>
      </c>
      <c r="I191" s="238">
        <f>+'Ark1'!R1716</f>
        <v>12</v>
      </c>
      <c r="J191" s="239">
        <f>+IF(I191=0,"",'Ark1'!AG1716)</f>
        <v>6.0606060606060606</v>
      </c>
      <c r="K191" s="239"/>
      <c r="L191" s="239">
        <f>+IF(I191=0,"",'Ark1'!AH1716)</f>
        <v>4.5302086509561343</v>
      </c>
      <c r="M191" s="97"/>
      <c r="N191" s="439">
        <f>+IF(J191=0,"",'Ark1'!AI1716)</f>
        <v>10</v>
      </c>
      <c r="O191" s="97"/>
      <c r="P191" s="270">
        <f>+IF(N191=0,"",'Ark1'!AJ1716)</f>
        <v>117.44999999999997</v>
      </c>
      <c r="Q191" s="235"/>
      <c r="R191" s="31">
        <f>+IF(I191=0,"",'Ark1'!U1716)</f>
        <v>34.666666666666657</v>
      </c>
      <c r="S191" s="219"/>
      <c r="T191" s="270">
        <f>+IF(N191=0,"",'Ark1'!AK1716)</f>
        <v>22.413047925650279</v>
      </c>
      <c r="U191" s="97"/>
      <c r="V191" s="240">
        <f>+IF(I191=0,"",'Ark1'!T1716)</f>
        <v>5.3333333333333321</v>
      </c>
      <c r="W191" s="236"/>
      <c r="X191" s="241">
        <f>+IF(I191=0,"",'Ark1'!W1716)</f>
        <v>0</v>
      </c>
      <c r="Y191" s="241">
        <f>+IF(I191=0,"",'Ark1'!X1716)</f>
        <v>100</v>
      </c>
      <c r="Z191" s="241">
        <f>+IF(I191=0,"",'Ark1'!Y1716)</f>
        <v>91.666666666666686</v>
      </c>
      <c r="AA191" s="241">
        <f>+IF(I191=0,"",'Ark1'!Z1716)</f>
        <v>58.33333333333335</v>
      </c>
      <c r="AB191" s="239">
        <f>+IF(I191=0,"",'Ark1'!AA1716)</f>
        <v>8.7204102859645189</v>
      </c>
      <c r="AC191" s="240">
        <f>+IF(I191=0,"",'Ark1'!AC1716)</f>
        <v>0.84983658559879827</v>
      </c>
      <c r="AD191" s="241">
        <f>+IF(I191=0,"",'Ark1'!AE1716)</f>
        <v>-8.1711211701685187</v>
      </c>
      <c r="AE191" s="240">
        <f t="shared" si="18"/>
        <v>4.9523809523809508</v>
      </c>
      <c r="AF191" s="239">
        <f t="shared" si="19"/>
        <v>1.0909090909090908</v>
      </c>
      <c r="AG191" s="218"/>
      <c r="AH191" s="221"/>
      <c r="AJ191" s="28"/>
      <c r="AK191" s="26"/>
      <c r="AL191" s="245"/>
      <c r="AM191" s="27"/>
      <c r="AQ191" s="27"/>
    </row>
    <row r="192" spans="1:61">
      <c r="A192" s="218"/>
      <c r="B192" s="299">
        <f>+'Ark1'!C1717</f>
        <v>2024</v>
      </c>
      <c r="C192" s="238">
        <f>+'Ark1'!L1717</f>
        <v>7</v>
      </c>
      <c r="D192" s="238" t="s">
        <v>33</v>
      </c>
      <c r="E192" s="238">
        <f>+'Ark1'!H1717</f>
        <v>2</v>
      </c>
      <c r="F192" s="238">
        <f>+'Ark1'!J1717</f>
        <v>160</v>
      </c>
      <c r="G192" s="238" t="str">
        <f>VLOOKUP(F192,RNR!$A$1:$B$25,2)</f>
        <v>Oslo</v>
      </c>
      <c r="H192" s="238">
        <f>+IF(I192=0,"",'Ark1'!Q1717)</f>
        <v>35</v>
      </c>
      <c r="I192" s="238">
        <f>+'Ark1'!R1717</f>
        <v>42</v>
      </c>
      <c r="J192" s="239">
        <f>+IF(I192=0,"",'Ark1'!AG1717)</f>
        <v>23.86363636363636</v>
      </c>
      <c r="K192" s="239"/>
      <c r="L192" s="239">
        <f>+IF(I192=0,"",'Ark1'!AH1717)</f>
        <v>20.925806682406812</v>
      </c>
      <c r="M192" s="97"/>
      <c r="N192" s="439">
        <f>+IF(J192=0,"",'Ark1'!AI1717)</f>
        <v>42</v>
      </c>
      <c r="O192" s="97"/>
      <c r="P192" s="270">
        <f>+IF(N192=0,"",'Ark1'!AJ1717)</f>
        <v>115.74523809523816</v>
      </c>
      <c r="Q192" s="235"/>
      <c r="R192" s="31">
        <f>+IF(I192=0,"",'Ark1'!U1717)</f>
        <v>34.819047619047609</v>
      </c>
      <c r="S192" s="219"/>
      <c r="T192" s="270">
        <f>+IF(N192=0,"",'Ark1'!AK1717)</f>
        <v>22.163453130853632</v>
      </c>
      <c r="U192" s="97"/>
      <c r="V192" s="240">
        <f>+IF(I192=0,"",'Ark1'!T1717)</f>
        <v>7</v>
      </c>
      <c r="W192" s="236"/>
      <c r="X192" s="241">
        <f>+IF(I192=0,"",'Ark1'!W1717)</f>
        <v>23.809523809523821</v>
      </c>
      <c r="Y192" s="241">
        <f>+IF(I192=0,"",'Ark1'!X1717)</f>
        <v>100</v>
      </c>
      <c r="Z192" s="241">
        <f>+IF(I192=0,"",'Ark1'!Y1717)</f>
        <v>100</v>
      </c>
      <c r="AA192" s="241">
        <f>+IF(I192=0,"",'Ark1'!Z1717)</f>
        <v>45.238095238095219</v>
      </c>
      <c r="AB192" s="239">
        <f>+IF(I192=0,"",'Ark1'!AA1717)</f>
        <v>7.2710527859987613</v>
      </c>
      <c r="AC192" s="240">
        <f>+IF(I192=0,"",'Ark1'!AC1717)</f>
        <v>1.573591584938886</v>
      </c>
      <c r="AD192" s="241">
        <f>+IF(I192=0,"",'Ark1'!AE1717)</f>
        <v>8.6775563508795184</v>
      </c>
      <c r="AE192" s="240">
        <f t="shared" si="18"/>
        <v>4.9741496598639445</v>
      </c>
      <c r="AF192" s="239">
        <f t="shared" si="19"/>
        <v>1.2</v>
      </c>
      <c r="AG192" s="218"/>
      <c r="AH192" s="221"/>
      <c r="AJ192" s="28"/>
      <c r="AK192" s="26"/>
      <c r="AL192" s="245"/>
      <c r="AM192" s="27"/>
      <c r="AQ192" s="27"/>
    </row>
    <row r="193" spans="1:61">
      <c r="A193" s="218"/>
      <c r="B193" s="299">
        <f>+'Ark1'!C1718</f>
        <v>2024</v>
      </c>
      <c r="C193" s="238">
        <f>+'Ark1'!L1718</f>
        <v>7</v>
      </c>
      <c r="D193" s="238" t="s">
        <v>33</v>
      </c>
      <c r="E193" s="238">
        <f>+'Ark1'!H1718</f>
        <v>1</v>
      </c>
      <c r="F193" s="238">
        <f>+'Ark1'!J1718</f>
        <v>171</v>
      </c>
      <c r="G193" s="238" t="str">
        <f>VLOOKUP(F193,RNR!$A$1:$B$25,2)</f>
        <v>Prima</v>
      </c>
      <c r="H193" s="238">
        <f>+IF(I193=0,"",'Ark1'!Q1718)</f>
        <v>4</v>
      </c>
      <c r="I193" s="238">
        <f>+'Ark1'!R1718</f>
        <v>6</v>
      </c>
      <c r="J193" s="239">
        <f>+IF(I193=0,"",'Ark1'!AG1718)</f>
        <v>10.169491525423728</v>
      </c>
      <c r="K193" s="239"/>
      <c r="L193" s="239">
        <f>+IF(I193=0,"",'Ark1'!AH1718)</f>
        <v>8.6463263182626822</v>
      </c>
      <c r="M193" s="97"/>
      <c r="N193" s="439">
        <f>+IF(J193=0,"",'Ark1'!AI1718)</f>
        <v>6</v>
      </c>
      <c r="O193" s="97"/>
      <c r="P193" s="270">
        <f>+IF(N193=0,"",'Ark1'!AJ1718)</f>
        <v>126.2</v>
      </c>
      <c r="Q193" s="235"/>
      <c r="R193" s="31">
        <f>+IF(I193=0,"",'Ark1'!U1718)</f>
        <v>42.933333333333344</v>
      </c>
      <c r="S193" s="219"/>
      <c r="T193" s="270">
        <f>+IF(N193=0,"",'Ark1'!AK1718)</f>
        <v>21.335462479496929</v>
      </c>
      <c r="U193" s="97"/>
      <c r="V193" s="240">
        <f>+IF(I193=0,"",'Ark1'!T1718)</f>
        <v>5.833333333333333</v>
      </c>
      <c r="W193" s="236"/>
      <c r="X193" s="241">
        <f>+IF(I193=0,"",'Ark1'!W1718)</f>
        <v>16.666666666666671</v>
      </c>
      <c r="Y193" s="241">
        <f>+IF(I193=0,"",'Ark1'!X1718)</f>
        <v>100</v>
      </c>
      <c r="Z193" s="241">
        <f>+IF(I193=0,"",'Ark1'!Y1718)</f>
        <v>100</v>
      </c>
      <c r="AA193" s="241">
        <f>+IF(I193=0,"",'Ark1'!Z1718)</f>
        <v>100</v>
      </c>
      <c r="AB193" s="239">
        <f>+IF(I193=0,"",'Ark1'!AA1718)</f>
        <v>3.6132472314464383</v>
      </c>
      <c r="AC193" s="240">
        <f>+IF(I193=0,"",'Ark1'!AC1718)</f>
        <v>1.6749792701868169</v>
      </c>
      <c r="AD193" s="241">
        <f>+IF(I193=0,"",'Ark1'!AE1718)</f>
        <v>-2.9374491555783626</v>
      </c>
      <c r="AE193" s="240">
        <f t="shared" si="18"/>
        <v>6.1333333333333346</v>
      </c>
      <c r="AF193" s="239">
        <f t="shared" si="19"/>
        <v>1.5</v>
      </c>
      <c r="AG193" s="218"/>
      <c r="AH193" s="221"/>
      <c r="AJ193" s="28"/>
      <c r="AK193" s="26"/>
      <c r="AL193" s="245"/>
      <c r="AM193" s="27"/>
      <c r="AQ193" s="27"/>
    </row>
    <row r="194" spans="1:61">
      <c r="A194" s="218"/>
      <c r="B194" s="299">
        <f>+'Ark1'!C1719</f>
        <v>2024</v>
      </c>
      <c r="C194" s="238">
        <f>+'Ark1'!L1719</f>
        <v>7</v>
      </c>
      <c r="D194" s="238" t="s">
        <v>33</v>
      </c>
      <c r="E194" s="238">
        <f>+'Ark1'!H1719</f>
        <v>2</v>
      </c>
      <c r="F194" s="238">
        <f>+'Ark1'!J1719</f>
        <v>175</v>
      </c>
      <c r="G194" s="238" t="str">
        <f>VLOOKUP(F194,RNR!$A$1:$B$25,2)</f>
        <v>Ole Ringdal</v>
      </c>
      <c r="H194" s="238">
        <f>+IF(I194=0,"",'Ark1'!Q1719)</f>
        <v>20</v>
      </c>
      <c r="I194" s="238">
        <f>+'Ark1'!R1719</f>
        <v>25</v>
      </c>
      <c r="J194" s="239">
        <f>+IF(I194=0,"",'Ark1'!AG1719)</f>
        <v>26.041666666666671</v>
      </c>
      <c r="K194" s="239"/>
      <c r="L194" s="239">
        <f>+IF(I194=0,"",'Ark1'!AH1719)</f>
        <v>20.577221896731789</v>
      </c>
      <c r="M194" s="97"/>
      <c r="N194" s="439">
        <f>+IF(J194=0,"",'Ark1'!AI1719)</f>
        <v>9</v>
      </c>
      <c r="O194" s="97"/>
      <c r="P194" s="270">
        <f>+IF(N194=0,"",'Ark1'!AJ1719)</f>
        <v>108.24444444444444</v>
      </c>
      <c r="Q194" s="235"/>
      <c r="R194" s="31">
        <f>+IF(I194=0,"",'Ark1'!U1719)</f>
        <v>32.311999999999991</v>
      </c>
      <c r="S194" s="219"/>
      <c r="T194" s="270">
        <f>+IF(N194=0,"",'Ark1'!AK1719)</f>
        <v>21.838618059873809</v>
      </c>
      <c r="U194" s="97"/>
      <c r="V194" s="240">
        <f>+IF(I194=0,"",'Ark1'!T1719)</f>
        <v>6.28</v>
      </c>
      <c r="W194" s="236"/>
      <c r="X194" s="241">
        <f>+IF(I194=0,"",'Ark1'!W1719)</f>
        <v>4</v>
      </c>
      <c r="Y194" s="241">
        <f>+IF(I194=0,"",'Ark1'!X1719)</f>
        <v>100</v>
      </c>
      <c r="Z194" s="241">
        <f>+IF(I194=0,"",'Ark1'!Y1719)</f>
        <v>84</v>
      </c>
      <c r="AA194" s="241">
        <f>+IF(I194=0,"",'Ark1'!Z1719)</f>
        <v>36</v>
      </c>
      <c r="AB194" s="239">
        <f>+IF(I194=0,"",'Ark1'!AA1719)</f>
        <v>7.6080126182861028</v>
      </c>
      <c r="AC194" s="240">
        <f>+IF(I194=0,"",'Ark1'!AC1719)</f>
        <v>1.4005713120009275</v>
      </c>
      <c r="AD194" s="241">
        <f>+IF(I194=0,"",'Ark1'!AE1719)</f>
        <v>6.9131956334775504</v>
      </c>
      <c r="AE194" s="240">
        <f t="shared" si="18"/>
        <v>4.6159999999999988</v>
      </c>
      <c r="AF194" s="239">
        <f t="shared" si="19"/>
        <v>1.25</v>
      </c>
      <c r="AG194" s="218"/>
      <c r="AH194" s="221"/>
      <c r="AJ194" s="28"/>
      <c r="AK194" s="26"/>
      <c r="AL194" s="245"/>
      <c r="AM194" s="27"/>
      <c r="AQ194" s="27"/>
    </row>
    <row r="195" spans="1:61">
      <c r="A195" s="218"/>
      <c r="B195" s="299">
        <f>+'Ark1'!C1720</f>
        <v>2024</v>
      </c>
      <c r="C195" s="238">
        <f>+'Ark1'!L1720</f>
        <v>7</v>
      </c>
      <c r="D195" s="238" t="s">
        <v>33</v>
      </c>
      <c r="E195" s="238">
        <f>+'Ark1'!H1720</f>
        <v>2</v>
      </c>
      <c r="F195" s="238">
        <f>+'Ark1'!J1720</f>
        <v>177</v>
      </c>
      <c r="G195" s="238" t="str">
        <f>VLOOKUP(F195,RNR!$A$1:$B$25,2)</f>
        <v>Slakthuset</v>
      </c>
      <c r="H195" s="238">
        <f>+IF(I195=0,"",'Ark1'!Q1720)</f>
        <v>29</v>
      </c>
      <c r="I195" s="238">
        <f>+'Ark1'!R1720</f>
        <v>33</v>
      </c>
      <c r="J195" s="239">
        <f>+IF(I195=0,"",'Ark1'!AG1720)</f>
        <v>22.448979591836725</v>
      </c>
      <c r="K195" s="239"/>
      <c r="L195" s="239">
        <f>+IF(I195=0,"",'Ark1'!AH1720)</f>
        <v>19.773201712486298</v>
      </c>
      <c r="M195" s="97"/>
      <c r="N195" s="439">
        <f>+IF(J195=0,"",'Ark1'!AI1720)</f>
        <v>33</v>
      </c>
      <c r="O195" s="97"/>
      <c r="P195" s="270">
        <f>+IF(N195=0,"",'Ark1'!AJ1720)</f>
        <v>115.43333333333329</v>
      </c>
      <c r="Q195" s="235"/>
      <c r="R195" s="31">
        <f>+IF(I195=0,"",'Ark1'!U1720)</f>
        <v>33.869696969696967</v>
      </c>
      <c r="S195" s="219"/>
      <c r="T195" s="270">
        <f>+IF(N195=0,"",'Ark1'!AK1720)</f>
        <v>21.928674641431687</v>
      </c>
      <c r="U195" s="97"/>
      <c r="V195" s="240">
        <f>+IF(I195=0,"",'Ark1'!T1720)</f>
        <v>6.0909090909090899</v>
      </c>
      <c r="W195" s="236"/>
      <c r="X195" s="241">
        <f>+IF(I195=0,"",'Ark1'!W1720)</f>
        <v>3.0303030303030303</v>
      </c>
      <c r="Y195" s="241">
        <f>+IF(I195=0,"",'Ark1'!X1720)</f>
        <v>100</v>
      </c>
      <c r="Z195" s="241">
        <f>+IF(I195=0,"",'Ark1'!Y1720)</f>
        <v>100</v>
      </c>
      <c r="AA195" s="241">
        <f>+IF(I195=0,"",'Ark1'!Z1720)</f>
        <v>45.454545454545446</v>
      </c>
      <c r="AB195" s="239">
        <f>+IF(I195=0,"",'Ark1'!AA1720)</f>
        <v>4.9748753508662995</v>
      </c>
      <c r="AC195" s="240">
        <f>+IF(I195=0,"",'Ark1'!AC1720)</f>
        <v>1.4005115161565269</v>
      </c>
      <c r="AD195" s="241">
        <f>+IF(I195=0,"",'Ark1'!AE1720)</f>
        <v>-0.83031671692557563</v>
      </c>
      <c r="AE195" s="240">
        <f t="shared" si="18"/>
        <v>4.8385281385281385</v>
      </c>
      <c r="AF195" s="239">
        <f t="shared" si="19"/>
        <v>1.1379310344827587</v>
      </c>
      <c r="AG195" s="218"/>
      <c r="AH195" s="221"/>
      <c r="AJ195" s="28"/>
      <c r="AK195" s="26"/>
      <c r="AL195" s="245"/>
      <c r="AM195" s="27"/>
      <c r="AQ195" s="27"/>
    </row>
    <row r="196" spans="1:61">
      <c r="A196" s="218"/>
      <c r="B196" s="299">
        <f>+'Ark1'!C1721</f>
        <v>2024</v>
      </c>
      <c r="C196" s="238">
        <f>+'Ark1'!L1721</f>
        <v>7</v>
      </c>
      <c r="D196" s="238" t="s">
        <v>33</v>
      </c>
      <c r="E196" s="238">
        <f>+'Ark1'!H1721</f>
        <v>2</v>
      </c>
      <c r="F196" s="238">
        <f>+'Ark1'!J1721</f>
        <v>178</v>
      </c>
      <c r="G196" s="238" t="str">
        <f>VLOOKUP(F196,RNR!$A$1:$B$25,2)</f>
        <v>Røros</v>
      </c>
      <c r="H196" s="238">
        <f>+IF(I196=0,"",'Ark1'!Q1721)</f>
        <v>7</v>
      </c>
      <c r="I196" s="238">
        <f>+'Ark1'!R1721</f>
        <v>8</v>
      </c>
      <c r="J196" s="239">
        <f>+IF(I196=0,"",'Ark1'!AG1721)</f>
        <v>17.777777777777779</v>
      </c>
      <c r="K196" s="239"/>
      <c r="L196" s="239">
        <f>+IF(I196=0,"",'Ark1'!AH1721)</f>
        <v>14.960461637101949</v>
      </c>
      <c r="M196" s="97"/>
      <c r="N196" s="439">
        <f>+IF(J196=0,"",'Ark1'!AI1721)</f>
        <v>7</v>
      </c>
      <c r="O196" s="97"/>
      <c r="P196" s="270">
        <f>+IF(N196=0,"",'Ark1'!AJ1721)</f>
        <v>116.5857142857143</v>
      </c>
      <c r="Q196" s="235"/>
      <c r="R196" s="31">
        <f>+IF(I196=0,"",'Ark1'!U1721)</f>
        <v>35</v>
      </c>
      <c r="S196" s="219"/>
      <c r="T196" s="270">
        <f>+IF(N196=0,"",'Ark1'!AK1721)</f>
        <v>21.001842886148985</v>
      </c>
      <c r="U196" s="97"/>
      <c r="V196" s="240">
        <f>+IF(I196=0,"",'Ark1'!T1721)</f>
        <v>5.75</v>
      </c>
      <c r="W196" s="236"/>
      <c r="X196" s="241">
        <f>+IF(I196=0,"",'Ark1'!W1721)</f>
        <v>0</v>
      </c>
      <c r="Y196" s="241">
        <f>+IF(I196=0,"",'Ark1'!X1721)</f>
        <v>100</v>
      </c>
      <c r="Z196" s="241">
        <f>+IF(I196=0,"",'Ark1'!Y1721)</f>
        <v>100</v>
      </c>
      <c r="AA196" s="241">
        <f>+IF(I196=0,"",'Ark1'!Z1721)</f>
        <v>50</v>
      </c>
      <c r="AB196" s="239">
        <f>+IF(I196=0,"",'Ark1'!AA1721)</f>
        <v>6.3470465572579391</v>
      </c>
      <c r="AC196" s="240">
        <f>+IF(I196=0,"",'Ark1'!AC1721)</f>
        <v>1.19895788082818</v>
      </c>
      <c r="AD196" s="241">
        <f>+IF(I196=0,"",'Ark1'!AE1721)</f>
        <v>-59.462473772423891</v>
      </c>
      <c r="AE196" s="240">
        <f t="shared" si="18"/>
        <v>5</v>
      </c>
      <c r="AF196" s="239">
        <f t="shared" si="19"/>
        <v>1.1428571428571428</v>
      </c>
      <c r="AG196" s="218"/>
      <c r="AH196" s="221"/>
      <c r="AJ196" s="28"/>
      <c r="AK196" s="26"/>
      <c r="AL196" s="245"/>
      <c r="AM196" s="27"/>
      <c r="AQ196" s="27"/>
    </row>
    <row r="197" spans="1:61">
      <c r="A197" s="218"/>
      <c r="B197" s="299">
        <f>+'Ark1'!C1722</f>
        <v>2024</v>
      </c>
      <c r="C197" s="238">
        <f>+'Ark1'!L1722</f>
        <v>7</v>
      </c>
      <c r="D197" s="238" t="s">
        <v>33</v>
      </c>
      <c r="E197" s="238">
        <f>+'Ark1'!H1722</f>
        <v>2</v>
      </c>
      <c r="F197" s="238">
        <f>+'Ark1'!J1722</f>
        <v>181</v>
      </c>
      <c r="G197" s="238" t="str">
        <f>VLOOKUP(F197,RNR!$A$1:$B$25,2)</f>
        <v>Horns</v>
      </c>
      <c r="H197" s="238">
        <f>+IF(I197=0,"",'Ark1'!Q1722)</f>
        <v>27</v>
      </c>
      <c r="I197" s="238">
        <f>+'Ark1'!R1722</f>
        <v>34</v>
      </c>
      <c r="J197" s="239">
        <f>+IF(I197=0,"",'Ark1'!AG1722)</f>
        <v>17.708333333333329</v>
      </c>
      <c r="K197" s="239"/>
      <c r="L197" s="239">
        <f>+IF(I197=0,"",'Ark1'!AH1722)</f>
        <v>15.235349476420236</v>
      </c>
      <c r="M197" s="97"/>
      <c r="N197" s="439">
        <f>+IF(J197=0,"",'Ark1'!AI1722)</f>
        <v>14</v>
      </c>
      <c r="O197" s="97"/>
      <c r="P197" s="270">
        <f>+IF(N197=0,"",'Ark1'!AJ1722)</f>
        <v>109.8214285714286</v>
      </c>
      <c r="Q197" s="235"/>
      <c r="R197" s="31">
        <f>+IF(I197=0,"",'Ark1'!U1722)</f>
        <v>29.997058823529407</v>
      </c>
      <c r="S197" s="219"/>
      <c r="T197" s="270">
        <f>+IF(N197=0,"",'Ark1'!AK1722)</f>
        <v>21.983910072396071</v>
      </c>
      <c r="U197" s="97"/>
      <c r="V197" s="240">
        <f>+IF(I197=0,"",'Ark1'!T1722)</f>
        <v>6.3529411764705879</v>
      </c>
      <c r="W197" s="236"/>
      <c r="X197" s="241">
        <f>+IF(I197=0,"",'Ark1'!W1722)</f>
        <v>0</v>
      </c>
      <c r="Y197" s="241">
        <f>+IF(I197=0,"",'Ark1'!X1722)</f>
        <v>100</v>
      </c>
      <c r="Z197" s="241">
        <f>+IF(I197=0,"",'Ark1'!Y1722)</f>
        <v>73.529411764705884</v>
      </c>
      <c r="AA197" s="241">
        <f>+IF(I197=0,"",'Ark1'!Z1722)</f>
        <v>29.411764705882355</v>
      </c>
      <c r="AB197" s="239">
        <f>+IF(I197=0,"",'Ark1'!AA1722)</f>
        <v>7.3978329614794109</v>
      </c>
      <c r="AC197" s="240">
        <f>+IF(I197=0,"",'Ark1'!AC1722)</f>
        <v>1.1601813484303565</v>
      </c>
      <c r="AD197" s="241">
        <f>+IF(I197=0,"",'Ark1'!AE1722)</f>
        <v>28.968682954711969</v>
      </c>
      <c r="AE197" s="240">
        <f t="shared" si="18"/>
        <v>4.2852941176470578</v>
      </c>
      <c r="AF197" s="239">
        <f t="shared" si="19"/>
        <v>1.2592592592592593</v>
      </c>
      <c r="AG197" s="218"/>
      <c r="AH197" s="221"/>
      <c r="AJ197" s="28"/>
      <c r="AK197" s="26"/>
      <c r="AL197" s="245"/>
      <c r="AM197" s="27"/>
      <c r="AQ197" s="27"/>
    </row>
    <row r="198" spans="1:61">
      <c r="A198" s="218"/>
      <c r="B198" s="299">
        <f>+'Ark1'!C1723</f>
        <v>2024</v>
      </c>
      <c r="C198" s="238">
        <f>+'Ark1'!L1723</f>
        <v>7</v>
      </c>
      <c r="D198" s="238" t="s">
        <v>33</v>
      </c>
      <c r="E198" s="238">
        <f>+'Ark1'!H1723</f>
        <v>1</v>
      </c>
      <c r="F198" s="238">
        <f>+'Ark1'!J1723</f>
        <v>262</v>
      </c>
      <c r="G198" s="238" t="str">
        <f>VLOOKUP(F198,RNR!$A$1:$B$25,2)</f>
        <v>Strilalam</v>
      </c>
      <c r="H198" s="238" t="str">
        <f>+IF(I198=0,"",'Ark1'!Q1723)</f>
        <v/>
      </c>
      <c r="I198" s="238">
        <f>+'Ark1'!R1723</f>
        <v>0</v>
      </c>
      <c r="J198" s="239" t="str">
        <f>+IF(I198=0,"",'Ark1'!AG1723)</f>
        <v/>
      </c>
      <c r="K198" s="239"/>
      <c r="L198" s="239" t="str">
        <f>+IF(I198=0,"",'Ark1'!AH1723)</f>
        <v/>
      </c>
      <c r="M198" s="97"/>
      <c r="N198" s="439">
        <f>+IF(J198=0,"",'Ark1'!AI1723)</f>
        <v>0</v>
      </c>
      <c r="O198" s="97"/>
      <c r="P198" s="270" t="str">
        <f>+IF(N198=0,"",'Ark1'!AJ1723)</f>
        <v/>
      </c>
      <c r="Q198" s="235"/>
      <c r="R198" s="31" t="str">
        <f>+IF(I198=0,"",'Ark1'!U1723)</f>
        <v/>
      </c>
      <c r="S198" s="219"/>
      <c r="T198" s="270" t="str">
        <f>+IF(N198=0,"",'Ark1'!AK1723)</f>
        <v/>
      </c>
      <c r="U198" s="97"/>
      <c r="V198" s="240" t="str">
        <f>+IF(I198=0,"",'Ark1'!T1723)</f>
        <v/>
      </c>
      <c r="W198" s="236"/>
      <c r="X198" s="241" t="str">
        <f>+IF(I198=0,"",'Ark1'!W1723)</f>
        <v/>
      </c>
      <c r="Y198" s="241" t="str">
        <f>+IF(I198=0,"",'Ark1'!X1723)</f>
        <v/>
      </c>
      <c r="Z198" s="241" t="str">
        <f>+IF(I198=0,"",'Ark1'!Y1723)</f>
        <v/>
      </c>
      <c r="AA198" s="241" t="str">
        <f>+IF(I198=0,"",'Ark1'!Z1723)</f>
        <v/>
      </c>
      <c r="AB198" s="239" t="str">
        <f>+IF(I198=0,"",'Ark1'!AA1723)</f>
        <v/>
      </c>
      <c r="AC198" s="240" t="str">
        <f>+IF(I198=0,"",'Ark1'!AC1723)</f>
        <v/>
      </c>
      <c r="AD198" s="241" t="str">
        <f>+IF(I198=0,"",'Ark1'!AE1723)</f>
        <v/>
      </c>
      <c r="AE198" s="240" t="str">
        <f t="shared" si="18"/>
        <v/>
      </c>
      <c r="AF198" s="239" t="str">
        <f t="shared" si="19"/>
        <v/>
      </c>
      <c r="AG198" s="218"/>
      <c r="AH198" s="221"/>
      <c r="AJ198" s="28"/>
      <c r="AK198" s="26"/>
      <c r="AL198" s="245"/>
      <c r="AM198" s="27"/>
      <c r="AQ198" s="27"/>
    </row>
    <row r="199" spans="1:61">
      <c r="A199" s="218"/>
      <c r="B199" s="299">
        <f>+'Ark1'!C1724</f>
        <v>2024</v>
      </c>
      <c r="C199" s="238">
        <f>+'Ark1'!L1724</f>
        <v>7</v>
      </c>
      <c r="D199" s="238" t="s">
        <v>33</v>
      </c>
      <c r="E199" s="238">
        <f>+'Ark1'!H1724</f>
        <v>2</v>
      </c>
      <c r="F199" s="238">
        <f>+'Ark1'!J1724</f>
        <v>267</v>
      </c>
      <c r="G199" s="238" t="str">
        <f>VLOOKUP(F199,RNR!$A$1:$B$25,2)</f>
        <v>Dalpro</v>
      </c>
      <c r="H199" s="238">
        <f>+IF(I199=0,"",'Ark1'!Q1724)</f>
        <v>3</v>
      </c>
      <c r="I199" s="238">
        <f>+'Ark1'!R1724</f>
        <v>3</v>
      </c>
      <c r="J199" s="239">
        <f>+IF(I199=0,"",'Ark1'!AG1724)</f>
        <v>75</v>
      </c>
      <c r="K199" s="239"/>
      <c r="L199" s="239">
        <f>+IF(I199=0,"",'Ark1'!AH1724)</f>
        <v>67.969295184926722</v>
      </c>
      <c r="M199" s="97"/>
      <c r="N199" s="439">
        <f>+IF(J199=0,"",'Ark1'!AI1724)</f>
        <v>3</v>
      </c>
      <c r="O199" s="97"/>
      <c r="P199" s="270">
        <f>+IF(N199=0,"",'Ark1'!AJ1724)</f>
        <v>116.06666666666671</v>
      </c>
      <c r="Q199" s="235"/>
      <c r="R199" s="31">
        <f>+IF(I199=0,"",'Ark1'!U1724)</f>
        <v>32.466666666666676</v>
      </c>
      <c r="S199" s="219"/>
      <c r="T199" s="270">
        <f>+IF(N199=0,"",'Ark1'!AK1724)</f>
        <v>20.261206323221089</v>
      </c>
      <c r="U199" s="97"/>
      <c r="V199" s="240">
        <f>+IF(I199=0,"",'Ark1'!T1724)</f>
        <v>7.3333333333333313</v>
      </c>
      <c r="W199" s="236"/>
      <c r="X199" s="241">
        <f>+IF(I199=0,"",'Ark1'!W1724)</f>
        <v>0</v>
      </c>
      <c r="Y199" s="241">
        <f>+IF(I199=0,"",'Ark1'!X1724)</f>
        <v>100</v>
      </c>
      <c r="Z199" s="241">
        <f>+IF(I199=0,"",'Ark1'!Y1724)</f>
        <v>66.666666666666686</v>
      </c>
      <c r="AA199" s="241">
        <f>+IF(I199=0,"",'Ark1'!Z1724)</f>
        <v>33.333333333333343</v>
      </c>
      <c r="AB199" s="239">
        <f>+IF(I199=0,"",'Ark1'!AA1724)</f>
        <v>8.6156188918085643</v>
      </c>
      <c r="AC199" s="240">
        <f>+IF(I199=0,"",'Ark1'!AC1724)</f>
        <v>0.4714045207910384</v>
      </c>
      <c r="AD199" s="241">
        <f>+IF(I199=0,"",'Ark1'!AE1724)</f>
        <v>-87.544173290062986</v>
      </c>
      <c r="AE199" s="240">
        <f t="shared" si="18"/>
        <v>4.6380952380952394</v>
      </c>
      <c r="AF199" s="239">
        <f t="shared" si="19"/>
        <v>1</v>
      </c>
      <c r="AG199" s="218"/>
      <c r="AH199" s="221"/>
      <c r="AJ199" s="28"/>
      <c r="AK199" s="26"/>
      <c r="AL199" s="245"/>
      <c r="AM199" s="27"/>
      <c r="AQ199" s="27"/>
    </row>
    <row r="200" spans="1:61">
      <c r="A200" s="218"/>
      <c r="B200" s="299">
        <f>+'Ark1'!C1725</f>
        <v>2024</v>
      </c>
      <c r="C200" s="238">
        <f>+'Ark1'!L1725</f>
        <v>7</v>
      </c>
      <c r="D200" s="238" t="s">
        <v>33</v>
      </c>
      <c r="E200" s="238">
        <f>+'Ark1'!H1725</f>
        <v>2</v>
      </c>
      <c r="F200" s="238">
        <f>+'Ark1'!J1725</f>
        <v>470</v>
      </c>
      <c r="G200" s="238" t="str">
        <f>VLOOKUP(F200,RNR!$A$1:$B$25,2)</f>
        <v>Jens Eide</v>
      </c>
      <c r="H200" s="238">
        <f>+IF(I200=0,"",'Ark1'!Q1725)</f>
        <v>8</v>
      </c>
      <c r="I200" s="238">
        <f>+'Ark1'!R1725</f>
        <v>9</v>
      </c>
      <c r="J200" s="239">
        <f>+IF(I200=0,"",'Ark1'!AG1725)</f>
        <v>12.328767123287673</v>
      </c>
      <c r="K200" s="239"/>
      <c r="L200" s="239">
        <f>+IF(I200=0,"",'Ark1'!AH1725)</f>
        <v>10.034453057708872</v>
      </c>
      <c r="M200" s="97"/>
      <c r="N200" s="439">
        <f>+IF(J200=0,"",'Ark1'!AI1725)</f>
        <v>9</v>
      </c>
      <c r="O200" s="97"/>
      <c r="P200" s="270">
        <f>+IF(N200=0,"",'Ark1'!AJ1725)</f>
        <v>112.43333333333337</v>
      </c>
      <c r="Q200" s="235"/>
      <c r="R200" s="31">
        <f>+IF(I200=0,"",'Ark1'!U1725)</f>
        <v>31.066666666666663</v>
      </c>
      <c r="S200" s="219"/>
      <c r="T200" s="270">
        <f>+IF(N200=0,"",'Ark1'!AK1725)</f>
        <v>21.412237233488376</v>
      </c>
      <c r="U200" s="97"/>
      <c r="V200" s="240">
        <f>+IF(I200=0,"",'Ark1'!T1725)</f>
        <v>7.3333333333333313</v>
      </c>
      <c r="W200" s="236"/>
      <c r="X200" s="241">
        <f>+IF(I200=0,"",'Ark1'!W1725)</f>
        <v>33.333333333333343</v>
      </c>
      <c r="Y200" s="241">
        <f>+IF(I200=0,"",'Ark1'!X1725)</f>
        <v>100</v>
      </c>
      <c r="Z200" s="241">
        <f>+IF(I200=0,"",'Ark1'!Y1725)</f>
        <v>77.777777777777771</v>
      </c>
      <c r="AA200" s="241">
        <f>+IF(I200=0,"",'Ark1'!Z1725)</f>
        <v>33.333333333333343</v>
      </c>
      <c r="AB200" s="239">
        <f>+IF(I200=0,"",'Ark1'!AA1725)</f>
        <v>7.773173240203934</v>
      </c>
      <c r="AC200" s="240">
        <f>+IF(I200=0,"",'Ark1'!AC1725)</f>
        <v>1.490711984999862</v>
      </c>
      <c r="AD200" s="241">
        <f>+IF(I200=0,"",'Ark1'!AE1725)</f>
        <v>-35.574541396714885</v>
      </c>
      <c r="AE200" s="240">
        <f t="shared" si="18"/>
        <v>4.4380952380952374</v>
      </c>
      <c r="AF200" s="239">
        <f t="shared" si="19"/>
        <v>1.125</v>
      </c>
      <c r="AG200" s="218"/>
      <c r="AH200" s="221"/>
      <c r="AJ200" s="28"/>
      <c r="AK200" s="26"/>
      <c r="AL200" s="245"/>
      <c r="AM200" s="27"/>
      <c r="AQ200" s="27"/>
    </row>
    <row r="201" spans="1:61">
      <c r="A201" s="218"/>
      <c r="B201" s="299">
        <f>+'Ark1'!C1726</f>
        <v>2024</v>
      </c>
      <c r="C201" s="238">
        <f>+'Ark1'!L1726</f>
        <v>7</v>
      </c>
      <c r="D201" s="238" t="s">
        <v>33</v>
      </c>
      <c r="E201" s="238">
        <f>+'Ark1'!H1726</f>
        <v>2</v>
      </c>
      <c r="F201" s="238">
        <f>+'Ark1'!J1726</f>
        <v>629</v>
      </c>
      <c r="G201" s="238" t="str">
        <f>VLOOKUP(F201,RNR!$A$1:$B$25,2)</f>
        <v>Bø</v>
      </c>
      <c r="H201" s="238" t="str">
        <f>+IF(I201=0,"",'Ark1'!Q1726)</f>
        <v/>
      </c>
      <c r="I201" s="238">
        <f>+'Ark1'!R1726</f>
        <v>0</v>
      </c>
      <c r="J201" s="239" t="str">
        <f>+IF(I201=0,"",'Ark1'!AG1726)</f>
        <v/>
      </c>
      <c r="K201" s="239"/>
      <c r="L201" s="239" t="str">
        <f>+IF(I201=0,"",'Ark1'!AH1726)</f>
        <v/>
      </c>
      <c r="M201" s="97"/>
      <c r="N201" s="439">
        <f>+IF(J201=0,"",'Ark1'!AI1726)</f>
        <v>0</v>
      </c>
      <c r="O201" s="97"/>
      <c r="P201" s="270" t="str">
        <f>+IF(N201=0,"",'Ark1'!AJ1726)</f>
        <v/>
      </c>
      <c r="Q201" s="235"/>
      <c r="R201" s="31" t="str">
        <f>+IF(I201=0,"",'Ark1'!U1726)</f>
        <v/>
      </c>
      <c r="S201" s="219"/>
      <c r="T201" s="270" t="str">
        <f>+IF(N201=0,"",'Ark1'!AK1726)</f>
        <v/>
      </c>
      <c r="U201" s="97"/>
      <c r="V201" s="240" t="str">
        <f>+IF(I201=0,"",'Ark1'!T1726)</f>
        <v/>
      </c>
      <c r="W201" s="236"/>
      <c r="X201" s="241" t="str">
        <f>+IF(I201=0,"",'Ark1'!W1726)</f>
        <v/>
      </c>
      <c r="Y201" s="241" t="str">
        <f>+IF(I201=0,"",'Ark1'!X1726)</f>
        <v/>
      </c>
      <c r="Z201" s="241" t="str">
        <f>+IF(I201=0,"",'Ark1'!Y1726)</f>
        <v/>
      </c>
      <c r="AA201" s="241" t="str">
        <f>+IF(I201=0,"",'Ark1'!Z1726)</f>
        <v/>
      </c>
      <c r="AB201" s="239" t="str">
        <f>+IF(I201=0,"",'Ark1'!AA1726)</f>
        <v/>
      </c>
      <c r="AC201" s="240" t="str">
        <f>+IF(I201=0,"",'Ark1'!AC1726)</f>
        <v/>
      </c>
      <c r="AD201" s="241" t="str">
        <f>+IF(I201=0,"",'Ark1'!AE1726)</f>
        <v/>
      </c>
      <c r="AE201" s="240" t="str">
        <f t="shared" si="18"/>
        <v/>
      </c>
      <c r="AF201" s="239" t="str">
        <f t="shared" si="19"/>
        <v/>
      </c>
      <c r="AG201" s="218"/>
      <c r="AH201" s="26"/>
      <c r="AJ201" s="28"/>
      <c r="AK201" s="26"/>
      <c r="AL201" s="27"/>
      <c r="AM201" s="27"/>
      <c r="AQ201" s="27"/>
    </row>
    <row r="202" spans="1:61">
      <c r="A202" s="218"/>
      <c r="B202" s="299">
        <f>+'Ark1'!C1727</f>
        <v>2024</v>
      </c>
      <c r="C202" s="238">
        <f>+'Ark1'!L1727</f>
        <v>7</v>
      </c>
      <c r="D202" s="238" t="s">
        <v>33</v>
      </c>
      <c r="E202" s="238">
        <f>+'Ark1'!H1727</f>
        <v>1</v>
      </c>
      <c r="F202" s="238">
        <f>+'Ark1'!J1727</f>
        <v>643</v>
      </c>
      <c r="G202" s="238" t="str">
        <f>VLOOKUP(F202,RNR!$A$1:$B$25,2)</f>
        <v>Bjerka</v>
      </c>
      <c r="H202" s="238">
        <f>+IF(I202=0,"",'Ark1'!Q1727)</f>
        <v>33</v>
      </c>
      <c r="I202" s="238">
        <f>+'Ark1'!R1727</f>
        <v>44</v>
      </c>
      <c r="J202" s="239">
        <f>+IF(I202=0,"",'Ark1'!AG1727)</f>
        <v>19.819819819819823</v>
      </c>
      <c r="K202" s="239"/>
      <c r="L202" s="239">
        <f>+IF(I202=0,"",'Ark1'!AH1727)</f>
        <v>19.231247203857436</v>
      </c>
      <c r="M202" s="97"/>
      <c r="N202" s="439">
        <f>+IF(J202=0,"",'Ark1'!AI1727)</f>
        <v>10</v>
      </c>
      <c r="O202" s="97"/>
      <c r="P202" s="270">
        <f>+IF(N202=0,"",'Ark1'!AJ1727)</f>
        <v>112.22</v>
      </c>
      <c r="Q202" s="235"/>
      <c r="R202" s="31">
        <f>+IF(I202=0,"",'Ark1'!U1727)</f>
        <v>35.17045454545454</v>
      </c>
      <c r="S202" s="219"/>
      <c r="T202" s="270">
        <f>+IF(N202=0,"",'Ark1'!AK1727)</f>
        <v>21.536897231421619</v>
      </c>
      <c r="U202" s="97"/>
      <c r="V202" s="240">
        <f>+IF(I202=0,"",'Ark1'!T1727)</f>
        <v>6.3409090909090899</v>
      </c>
      <c r="W202" s="236"/>
      <c r="X202" s="241">
        <f>+IF(I202=0,"",'Ark1'!W1727)</f>
        <v>4.5454545454545459</v>
      </c>
      <c r="Y202" s="241">
        <f>+IF(I202=0,"",'Ark1'!X1727)</f>
        <v>100</v>
      </c>
      <c r="Z202" s="241">
        <f>+IF(I202=0,"",'Ark1'!Y1727)</f>
        <v>88.636363636363654</v>
      </c>
      <c r="AA202" s="241">
        <f>+IF(I202=0,"",'Ark1'!Z1727)</f>
        <v>52.27272727272728</v>
      </c>
      <c r="AB202" s="239">
        <f>+IF(I202=0,"",'Ark1'!AA1727)</f>
        <v>9.7828834647203049</v>
      </c>
      <c r="AC202" s="240">
        <f>+IF(I202=0,"",'Ark1'!AC1727)</f>
        <v>1.4292906985027389</v>
      </c>
      <c r="AD202" s="241">
        <f>+IF(I202=0,"",'Ark1'!AE1727)</f>
        <v>7.3700743324495779</v>
      </c>
      <c r="AE202" s="240">
        <f t="shared" si="18"/>
        <v>5.0243506493506489</v>
      </c>
      <c r="AF202" s="239">
        <f t="shared" si="19"/>
        <v>1.3333333333333333</v>
      </c>
      <c r="AG202" s="218"/>
      <c r="AH202" s="222"/>
      <c r="AJ202" s="28"/>
      <c r="AK202" s="26"/>
      <c r="AL202" s="245"/>
      <c r="AM202" s="27"/>
      <c r="AQ202" s="27"/>
    </row>
    <row r="203" spans="1:61">
      <c r="A203" s="218"/>
      <c r="B203" s="299">
        <f>+'Ark1'!C1728</f>
        <v>2024</v>
      </c>
      <c r="C203" s="238">
        <f>+'Ark1'!L1728</f>
        <v>7</v>
      </c>
      <c r="D203" s="238" t="s">
        <v>33</v>
      </c>
      <c r="E203" s="238">
        <f>+'Ark1'!H1728</f>
        <v>2</v>
      </c>
      <c r="F203" s="238">
        <f>+'Ark1'!J1728</f>
        <v>704</v>
      </c>
      <c r="G203" s="238" t="str">
        <f>VLOOKUP(F203,RNR!$A$1:$B$25,2)</f>
        <v>Øre Vilt</v>
      </c>
      <c r="H203" s="238" t="str">
        <f>+IF(I203=0,"",'Ark1'!Q1728)</f>
        <v/>
      </c>
      <c r="I203" s="238">
        <f>+'Ark1'!R1728</f>
        <v>0</v>
      </c>
      <c r="J203" s="239" t="str">
        <f>+IF(I203=0,"",'Ark1'!AG1728)</f>
        <v/>
      </c>
      <c r="K203" s="239"/>
      <c r="L203" s="239" t="str">
        <f>+IF(I203=0,"",'Ark1'!AH1728)</f>
        <v/>
      </c>
      <c r="M203" s="97"/>
      <c r="N203" s="439">
        <f>+IF(J203=0,"",'Ark1'!AI1728)</f>
        <v>0</v>
      </c>
      <c r="O203" s="97"/>
      <c r="P203" s="270" t="str">
        <f>+IF(N203=0,"",'Ark1'!AJ1728)</f>
        <v/>
      </c>
      <c r="Q203" s="235"/>
      <c r="R203" s="31" t="str">
        <f>+IF(I203=0,"",'Ark1'!U1728)</f>
        <v/>
      </c>
      <c r="S203" s="219"/>
      <c r="T203" s="270" t="str">
        <f>+IF(N203=0,"",'Ark1'!AK1728)</f>
        <v/>
      </c>
      <c r="U203" s="97"/>
      <c r="V203" s="240" t="str">
        <f>+IF(I203=0,"",'Ark1'!T1728)</f>
        <v/>
      </c>
      <c r="W203" s="236"/>
      <c r="X203" s="241" t="str">
        <f>+IF(I203=0,"",'Ark1'!W1728)</f>
        <v/>
      </c>
      <c r="Y203" s="241" t="str">
        <f>+IF(I203=0,"",'Ark1'!X1728)</f>
        <v/>
      </c>
      <c r="Z203" s="241" t="str">
        <f>+IF(I203=0,"",'Ark1'!Y1728)</f>
        <v/>
      </c>
      <c r="AA203" s="241" t="str">
        <f>+IF(I203=0,"",'Ark1'!Z1728)</f>
        <v/>
      </c>
      <c r="AB203" s="239" t="str">
        <f>+IF(I203=0,"",'Ark1'!AA1728)</f>
        <v/>
      </c>
      <c r="AC203" s="240" t="str">
        <f>+IF(I203=0,"",'Ark1'!AC1728)</f>
        <v/>
      </c>
      <c r="AD203" s="241" t="str">
        <f>+IF(I203=0,"",'Ark1'!AE1728)</f>
        <v/>
      </c>
      <c r="AE203" s="240" t="str">
        <f t="shared" si="18"/>
        <v/>
      </c>
      <c r="AF203" s="239" t="str">
        <f t="shared" si="19"/>
        <v/>
      </c>
      <c r="AG203" s="218"/>
      <c r="AH203" s="26"/>
      <c r="AJ203" s="28"/>
      <c r="AK203" s="26"/>
      <c r="AL203" s="27"/>
      <c r="AM203" s="27"/>
      <c r="AQ203" s="27"/>
    </row>
    <row r="204" spans="1:61">
      <c r="A204" s="218"/>
      <c r="B204" s="299">
        <f>+'Ark1'!C1729</f>
        <v>2024</v>
      </c>
      <c r="C204" s="238">
        <f>+'Ark1'!L1729</f>
        <v>7</v>
      </c>
      <c r="D204" s="238" t="s">
        <v>33</v>
      </c>
      <c r="E204" s="238">
        <f>+'Ark1'!H1729</f>
        <v>1</v>
      </c>
      <c r="F204" s="238">
        <f>+'Ark1'!J1729</f>
        <v>802</v>
      </c>
      <c r="G204" s="238" t="str">
        <f>VLOOKUP(F204,RNR!$A$1:$B$25,2)</f>
        <v>Karasjok</v>
      </c>
      <c r="H204" s="238">
        <f>+IF(I204=0,"",'Ark1'!Q1729)</f>
        <v>4</v>
      </c>
      <c r="I204" s="238">
        <f>+'Ark1'!R1729</f>
        <v>6</v>
      </c>
      <c r="J204" s="239">
        <f>+IF(I204=0,"",'Ark1'!AG1729)</f>
        <v>13.95348837209302</v>
      </c>
      <c r="K204" s="239"/>
      <c r="L204" s="239">
        <f>+IF(I204=0,"",'Ark1'!AH1729)</f>
        <v>9.6798094734056619</v>
      </c>
      <c r="M204" s="97"/>
      <c r="N204" s="439">
        <f>+IF(J204=0,"",'Ark1'!AI1729)</f>
        <v>6</v>
      </c>
      <c r="O204" s="97"/>
      <c r="P204" s="270">
        <f>+IF(N204=0,"",'Ark1'!AJ1729)</f>
        <v>115.06666666666663</v>
      </c>
      <c r="Q204" s="235"/>
      <c r="R204" s="31">
        <f>+IF(I204=0,"",'Ark1'!U1729)</f>
        <v>30.483333333333334</v>
      </c>
      <c r="S204" s="219"/>
      <c r="T204" s="270">
        <f>+IF(N204=0,"",'Ark1'!AK1729)</f>
        <v>19.782849172913451</v>
      </c>
      <c r="U204" s="97"/>
      <c r="V204" s="240">
        <f>+IF(I204=0,"",'Ark1'!T1729)</f>
        <v>7.5</v>
      </c>
      <c r="W204" s="236"/>
      <c r="X204" s="241">
        <f>+IF(I204=0,"",'Ark1'!W1729)</f>
        <v>0</v>
      </c>
      <c r="Y204" s="241">
        <f>+IF(I204=0,"",'Ark1'!X1729)</f>
        <v>100</v>
      </c>
      <c r="Z204" s="241">
        <f>+IF(I204=0,"",'Ark1'!Y1729)</f>
        <v>83.333333333333314</v>
      </c>
      <c r="AA204" s="241">
        <f>+IF(I204=0,"",'Ark1'!Z1729)</f>
        <v>0</v>
      </c>
      <c r="AB204" s="239">
        <f>+IF(I204=0,"",'Ark1'!AA1729)</f>
        <v>5.4922420032462256</v>
      </c>
      <c r="AC204" s="240">
        <f>+IF(I204=0,"",'Ark1'!AC1729)</f>
        <v>0.5</v>
      </c>
      <c r="AD204" s="241">
        <f>+IF(I204=0,"",'Ark1'!AE1729)</f>
        <v>-20.938625780151341</v>
      </c>
      <c r="AE204" s="240">
        <f t="shared" si="18"/>
        <v>4.3547619047619053</v>
      </c>
      <c r="AF204" s="239">
        <f t="shared" si="19"/>
        <v>1.5</v>
      </c>
      <c r="AG204" s="218"/>
      <c r="AH204" s="26"/>
      <c r="AJ204" s="28"/>
      <c r="AK204" s="26"/>
      <c r="AL204" s="27"/>
      <c r="AM204" s="27"/>
      <c r="AQ204" s="27"/>
    </row>
    <row r="205" spans="1:61" ht="15" customHeight="1">
      <c r="A205" s="218"/>
      <c r="B205" s="218"/>
      <c r="C205" s="218"/>
      <c r="D205" s="218"/>
      <c r="E205" s="218"/>
      <c r="F205" s="218"/>
      <c r="G205" s="218"/>
      <c r="H205" s="218"/>
      <c r="I205" s="218"/>
      <c r="J205" s="219"/>
      <c r="K205" s="219"/>
      <c r="L205" s="219"/>
      <c r="M205" s="97"/>
      <c r="N205" s="237"/>
      <c r="O205" s="97"/>
      <c r="P205" s="235"/>
      <c r="Q205" s="235"/>
      <c r="R205" s="218"/>
      <c r="S205" s="219"/>
      <c r="T205" s="235"/>
      <c r="U205" s="97"/>
      <c r="V205" s="218"/>
      <c r="W205" s="236"/>
      <c r="X205" s="220"/>
      <c r="Y205" s="220"/>
      <c r="Z205" s="220"/>
      <c r="AA205" s="220"/>
      <c r="AB205" s="220"/>
      <c r="AC205" s="218"/>
      <c r="AD205" s="220"/>
      <c r="AE205" s="468"/>
      <c r="AF205" s="220"/>
      <c r="AG205" s="218"/>
      <c r="AH205" s="221"/>
      <c r="AJ205" s="28"/>
      <c r="AK205" s="26"/>
      <c r="AL205" s="222"/>
      <c r="AM205" s="27"/>
      <c r="AQ205" s="27"/>
      <c r="BI205" s="234"/>
    </row>
    <row r="206" spans="1:61" ht="22.8">
      <c r="A206" s="218"/>
      <c r="B206" s="218"/>
      <c r="C206" s="218"/>
      <c r="D206" s="264" t="str">
        <f>+D208</f>
        <v>R</v>
      </c>
      <c r="E206" s="218"/>
      <c r="F206" s="218"/>
      <c r="G206" s="218"/>
      <c r="H206" s="218"/>
      <c r="I206" s="265">
        <f>SUM(I208:I232)</f>
        <v>968</v>
      </c>
      <c r="J206" s="266"/>
      <c r="K206" s="266"/>
      <c r="L206" s="266"/>
      <c r="M206" s="97"/>
      <c r="N206" s="476"/>
      <c r="O206" s="97"/>
      <c r="P206" s="477"/>
      <c r="Q206" s="235"/>
      <c r="R206" s="268">
        <f>+Klasse!M18</f>
        <v>40.182438016528941</v>
      </c>
      <c r="S206" s="219"/>
      <c r="T206" s="477"/>
      <c r="U206" s="97"/>
      <c r="V206" s="267"/>
      <c r="W206" s="236"/>
      <c r="X206" s="220"/>
      <c r="Y206" s="220"/>
      <c r="Z206" s="220"/>
      <c r="AA206" s="220"/>
      <c r="AB206" s="220"/>
      <c r="AC206" s="218"/>
      <c r="AD206" s="220"/>
      <c r="AE206" s="468"/>
      <c r="AF206" s="220"/>
      <c r="AG206" s="218"/>
      <c r="AH206" s="221"/>
      <c r="AJ206" s="28"/>
      <c r="AK206" s="26"/>
      <c r="AL206" s="222"/>
      <c r="AM206" s="27"/>
      <c r="AQ206" s="27"/>
      <c r="BI206" s="234"/>
    </row>
    <row r="207" spans="1:61" ht="15" customHeight="1">
      <c r="A207" s="218"/>
      <c r="B207" s="218"/>
      <c r="C207" s="218"/>
      <c r="D207" s="218"/>
      <c r="E207" s="218"/>
      <c r="F207" s="218"/>
      <c r="G207" s="218"/>
      <c r="H207" s="236"/>
      <c r="I207" s="218"/>
      <c r="J207" s="219"/>
      <c r="K207" s="219"/>
      <c r="L207" s="219"/>
      <c r="M207" s="97"/>
      <c r="N207" s="237"/>
      <c r="O207" s="97"/>
      <c r="P207" s="235"/>
      <c r="Q207" s="235"/>
      <c r="R207" s="219"/>
      <c r="S207" s="219"/>
      <c r="T207" s="235"/>
      <c r="U207" s="97"/>
      <c r="V207" s="236"/>
      <c r="W207" s="236"/>
      <c r="X207" s="220"/>
      <c r="Y207" s="220"/>
      <c r="Z207" s="220"/>
      <c r="AA207" s="220"/>
      <c r="AB207" s="237"/>
      <c r="AC207" s="218"/>
      <c r="AD207" s="237"/>
      <c r="AE207" s="471"/>
      <c r="AF207" s="235"/>
      <c r="AG207" s="218"/>
      <c r="AH207" s="221"/>
      <c r="AJ207" s="28"/>
      <c r="AK207" s="26"/>
      <c r="AL207" s="222"/>
      <c r="AM207" s="27"/>
      <c r="AQ207" s="27"/>
      <c r="BI207" s="234"/>
    </row>
    <row r="208" spans="1:61">
      <c r="A208" s="218"/>
      <c r="B208" s="299">
        <f>+'Ark1'!C1730</f>
        <v>2024</v>
      </c>
      <c r="C208" s="27">
        <f>+'Ark1'!L1730</f>
        <v>8</v>
      </c>
      <c r="D208" s="27" t="s">
        <v>34</v>
      </c>
      <c r="E208" s="27">
        <f>+'Ark1'!H1730</f>
        <v>1</v>
      </c>
      <c r="F208" s="27">
        <f>+'Ark1'!J1730</f>
        <v>103</v>
      </c>
      <c r="G208" s="27" t="str">
        <f>VLOOKUP(F208,RNR!$A$1:$B$25,2)</f>
        <v>Rudshøgda</v>
      </c>
      <c r="H208" s="27" t="str">
        <f>+IF(I208=0,"",'Ark1'!Q1730)</f>
        <v/>
      </c>
      <c r="I208" s="27">
        <f>+'Ark1'!R1730</f>
        <v>0</v>
      </c>
      <c r="J208" s="28" t="str">
        <f>+IF(I208=0,"",'Ark1'!AG1730)</f>
        <v/>
      </c>
      <c r="L208" s="28" t="str">
        <f>+IF(I208=0,"",'Ark1'!AH1730)</f>
        <v/>
      </c>
      <c r="M208" s="97"/>
      <c r="N208" s="245">
        <f>+IF(J208=0,"",'Ark1'!AI1730)</f>
        <v>0</v>
      </c>
      <c r="O208" s="97"/>
      <c r="P208" s="271" t="str">
        <f>+IF(N208=0,"",'Ark1'!AJ1730)</f>
        <v/>
      </c>
      <c r="Q208" s="235"/>
      <c r="R208" s="31" t="str">
        <f>+IF(I208=0,"",'Ark1'!U1730)</f>
        <v/>
      </c>
      <c r="S208" s="219"/>
      <c r="T208" s="271" t="str">
        <f>+IF(N208=0,"",'Ark1'!AK1730)</f>
        <v/>
      </c>
      <c r="U208" s="97"/>
      <c r="V208" s="26" t="str">
        <f>+IF(I208=0,"",'Ark1'!T1730)</f>
        <v/>
      </c>
      <c r="W208" s="236"/>
      <c r="X208" s="33" t="str">
        <f>+IF(I208=0,"",'Ark1'!W1730)</f>
        <v/>
      </c>
      <c r="Y208" s="33" t="str">
        <f>+IF(I208=0,"",'Ark1'!X1730)</f>
        <v/>
      </c>
      <c r="Z208" s="33" t="str">
        <f>+IF(I208=0,"",'Ark1'!Y1730)</f>
        <v/>
      </c>
      <c r="AA208" s="33" t="str">
        <f>+IF(I208=0,"",'Ark1'!Z1730)</f>
        <v/>
      </c>
      <c r="AB208" s="28" t="str">
        <f>+IF(I208=0,"",'Ark1'!AA1730)</f>
        <v/>
      </c>
      <c r="AC208" s="26" t="str">
        <f>+IF(I208=0,"",'Ark1'!AC1730)</f>
        <v/>
      </c>
      <c r="AD208" s="33" t="str">
        <f>+IF(I208=0,"",'Ark1'!AE1730)</f>
        <v/>
      </c>
      <c r="AE208" s="26" t="str">
        <f t="shared" ref="AE208:AE232" si="20">IF(I208=0,"",R208/C208)</f>
        <v/>
      </c>
      <c r="AF208" s="28" t="str">
        <f t="shared" ref="AF208:AF232" si="21">IF(I208=0,"",I208/H208)</f>
        <v/>
      </c>
      <c r="AG208" s="218"/>
      <c r="AH208" s="221"/>
      <c r="AJ208" s="28"/>
      <c r="AK208" s="26"/>
      <c r="AL208" s="222"/>
      <c r="AM208" s="27"/>
      <c r="AQ208" s="27"/>
    </row>
    <row r="209" spans="1:43">
      <c r="A209" s="218"/>
      <c r="B209" s="299">
        <f>+'Ark1'!C1731</f>
        <v>2024</v>
      </c>
      <c r="C209" s="27">
        <f>+'Ark1'!L1731</f>
        <v>8</v>
      </c>
      <c r="D209" s="27" t="s">
        <v>34</v>
      </c>
      <c r="E209" s="27">
        <f>+'Ark1'!H1731</f>
        <v>2</v>
      </c>
      <c r="F209" s="27">
        <f>+'Ark1'!J1731</f>
        <v>106</v>
      </c>
      <c r="G209" s="27" t="str">
        <f>VLOOKUP(F209,RNR!$A$1:$B$25,2)</f>
        <v>Furuseth</v>
      </c>
      <c r="H209" s="27">
        <f>+IF(I209=0,"",'Ark1'!Q1731)</f>
        <v>33</v>
      </c>
      <c r="I209" s="27">
        <f>+'Ark1'!R1731</f>
        <v>36</v>
      </c>
      <c r="J209" s="28">
        <f>+IF(I209=0,"",'Ark1'!AG1731)</f>
        <v>22.085889570552151</v>
      </c>
      <c r="L209" s="28">
        <f>+IF(I209=0,"",'Ark1'!AH1731)</f>
        <v>19.954291230162113</v>
      </c>
      <c r="M209" s="97"/>
      <c r="N209" s="245">
        <f>+IF(J209=0,"",'Ark1'!AI1731)</f>
        <v>36</v>
      </c>
      <c r="O209" s="97"/>
      <c r="P209" s="271">
        <f>+IF(N209=0,"",'Ark1'!AJ1731)</f>
        <v>117.08611111111109</v>
      </c>
      <c r="Q209" s="235"/>
      <c r="R209" s="31">
        <f>+IF(I209=0,"",'Ark1'!U1731)</f>
        <v>39.047222222222224</v>
      </c>
      <c r="S209" s="219"/>
      <c r="T209" s="271">
        <f>+IF(N209=0,"",'Ark1'!AK1731)</f>
        <v>24.214615703694296</v>
      </c>
      <c r="U209" s="97"/>
      <c r="V209" s="26">
        <f>+IF(I209=0,"",'Ark1'!T1731)</f>
        <v>7.5555555555555554</v>
      </c>
      <c r="W209" s="236"/>
      <c r="X209" s="33">
        <f>+IF(I209=0,"",'Ark1'!W1731)</f>
        <v>25</v>
      </c>
      <c r="Y209" s="33">
        <f>+IF(I209=0,"",'Ark1'!X1731)</f>
        <v>100</v>
      </c>
      <c r="Z209" s="33">
        <f>+IF(I209=0,"",'Ark1'!Y1731)</f>
        <v>100</v>
      </c>
      <c r="AA209" s="33">
        <f>+IF(I209=0,"",'Ark1'!Z1731)</f>
        <v>72.222222222222229</v>
      </c>
      <c r="AB209" s="28">
        <f>+IF(I209=0,"",'Ark1'!AA1731)</f>
        <v>6.7829642041707885</v>
      </c>
      <c r="AC209" s="26">
        <f>+IF(I209=0,"",'Ark1'!AC1731)</f>
        <v>1.8774161387462016</v>
      </c>
      <c r="AD209" s="33">
        <f>+IF(I209=0,"",'Ark1'!AE1731)</f>
        <v>-0.16238642489674315</v>
      </c>
      <c r="AE209" s="26">
        <f t="shared" si="20"/>
        <v>4.880902777777778</v>
      </c>
      <c r="AF209" s="28">
        <f t="shared" si="21"/>
        <v>1.0909090909090908</v>
      </c>
      <c r="AG209" s="218"/>
      <c r="AH209" s="221"/>
      <c r="AJ209" s="28"/>
      <c r="AK209" s="26"/>
      <c r="AL209" s="222"/>
      <c r="AM209" s="27"/>
      <c r="AQ209" s="27"/>
    </row>
    <row r="210" spans="1:43">
      <c r="A210" s="218"/>
      <c r="B210" s="299">
        <f>+'Ark1'!C1732</f>
        <v>2024</v>
      </c>
      <c r="C210" s="27">
        <f>+'Ark1'!L1732</f>
        <v>8</v>
      </c>
      <c r="D210" s="27" t="s">
        <v>34</v>
      </c>
      <c r="E210" s="27">
        <f>+'Ark1'!H1732</f>
        <v>1</v>
      </c>
      <c r="F210" s="27">
        <f>+'Ark1'!J1732</f>
        <v>110</v>
      </c>
      <c r="G210" s="27" t="str">
        <f>VLOOKUP(F210,RNR!$A$1:$B$25,2)</f>
        <v>Gol</v>
      </c>
      <c r="H210" s="27">
        <f>+IF(I210=0,"",'Ark1'!Q1732)</f>
        <v>114</v>
      </c>
      <c r="I210" s="27">
        <f>+'Ark1'!R1732</f>
        <v>146</v>
      </c>
      <c r="J210" s="28">
        <f>+IF(I210=0,"",'Ark1'!AG1732)</f>
        <v>23.895253682487724</v>
      </c>
      <c r="L210" s="28">
        <f>+IF(I210=0,"",'Ark1'!AH1732)</f>
        <v>22.966890538470597</v>
      </c>
      <c r="M210" s="97"/>
      <c r="N210" s="245">
        <f>+IF(J210=0,"",'Ark1'!AI1732)</f>
        <v>146</v>
      </c>
      <c r="O210" s="97"/>
      <c r="P210" s="271">
        <f>+IF(N210=0,"",'Ark1'!AJ1732)</f>
        <v>117.75000000000001</v>
      </c>
      <c r="Q210" s="235"/>
      <c r="R210" s="31">
        <f>+IF(I210=0,"",'Ark1'!U1732)</f>
        <v>40.052054794520529</v>
      </c>
      <c r="S210" s="219"/>
      <c r="T210" s="271">
        <f>+IF(N210=0,"",'Ark1'!AK1732)</f>
        <v>24.206204246084319</v>
      </c>
      <c r="U210" s="97"/>
      <c r="V210" s="26">
        <f>+IF(I210=0,"",'Ark1'!T1732)</f>
        <v>6.2602739726027394</v>
      </c>
      <c r="W210" s="236"/>
      <c r="X210" s="33">
        <f>+IF(I210=0,"",'Ark1'!W1732)</f>
        <v>10.273972602739724</v>
      </c>
      <c r="Y210" s="33">
        <f>+IF(I210=0,"",'Ark1'!X1732)</f>
        <v>100</v>
      </c>
      <c r="Z210" s="33">
        <f>+IF(I210=0,"",'Ark1'!Y1732)</f>
        <v>100</v>
      </c>
      <c r="AA210" s="33">
        <f>+IF(I210=0,"",'Ark1'!Z1732)</f>
        <v>76.712328767123282</v>
      </c>
      <c r="AB210" s="28">
        <f>+IF(I210=0,"",'Ark1'!AA1732)</f>
        <v>7.0201200003216524</v>
      </c>
      <c r="AC210" s="26">
        <f>+IF(I210=0,"",'Ark1'!AC1732)</f>
        <v>1.7203647053632445</v>
      </c>
      <c r="AD210" s="33">
        <f>+IF(I210=0,"",'Ark1'!AE1732)</f>
        <v>-4.893082825565652</v>
      </c>
      <c r="AE210" s="26">
        <f t="shared" si="20"/>
        <v>5.0065068493150662</v>
      </c>
      <c r="AF210" s="28">
        <f t="shared" si="21"/>
        <v>1.2807017543859649</v>
      </c>
      <c r="AG210" s="218"/>
      <c r="AH210" s="221"/>
      <c r="AJ210" s="28"/>
      <c r="AK210" s="26"/>
      <c r="AL210" s="222"/>
      <c r="AM210" s="27"/>
      <c r="AQ210" s="27"/>
    </row>
    <row r="211" spans="1:43">
      <c r="A211" s="218"/>
      <c r="B211" s="299">
        <f>+'Ark1'!C1733</f>
        <v>2024</v>
      </c>
      <c r="C211" s="27">
        <f>+'Ark1'!L1733</f>
        <v>8</v>
      </c>
      <c r="D211" s="27" t="s">
        <v>34</v>
      </c>
      <c r="E211" s="27">
        <f>+'Ark1'!H1733</f>
        <v>1</v>
      </c>
      <c r="F211" s="27">
        <f>+'Ark1'!J1733</f>
        <v>111</v>
      </c>
      <c r="G211" s="27" t="str">
        <f>VLOOKUP(F211,RNR!$A$1:$B$25,2)</f>
        <v>Forus</v>
      </c>
      <c r="H211" s="27">
        <f>+IF(I211=0,"",'Ark1'!Q1733)</f>
        <v>90</v>
      </c>
      <c r="I211" s="27">
        <f>+'Ark1'!R1733</f>
        <v>109</v>
      </c>
      <c r="J211" s="28">
        <f>+IF(I211=0,"",'Ark1'!AG1733)</f>
        <v>20.722433460076047</v>
      </c>
      <c r="L211" s="28">
        <f>+IF(I211=0,"",'Ark1'!AH1733)</f>
        <v>18.333537256821245</v>
      </c>
      <c r="M211" s="97"/>
      <c r="N211" s="245">
        <f>+IF(J211=0,"",'Ark1'!AI1733)</f>
        <v>109</v>
      </c>
      <c r="O211" s="97"/>
      <c r="P211" s="271">
        <f>+IF(N211=0,"",'Ark1'!AJ1733)</f>
        <v>118.66422018348628</v>
      </c>
      <c r="Q211" s="235"/>
      <c r="R211" s="31">
        <f>+IF(I211=0,"",'Ark1'!U1733)</f>
        <v>41.240366972477048</v>
      </c>
      <c r="S211" s="219"/>
      <c r="T211" s="271">
        <f>+IF(N211=0,"",'Ark1'!AK1733)</f>
        <v>24.547903564984043</v>
      </c>
      <c r="U211" s="97"/>
      <c r="V211" s="26">
        <f>+IF(I211=0,"",'Ark1'!T1733)</f>
        <v>7.1651376146788976</v>
      </c>
      <c r="W211" s="236"/>
      <c r="X211" s="33">
        <f>+IF(I211=0,"",'Ark1'!W1733)</f>
        <v>22.01834862385321</v>
      </c>
      <c r="Y211" s="33">
        <f>+IF(I211=0,"",'Ark1'!X1733)</f>
        <v>100</v>
      </c>
      <c r="Z211" s="33">
        <f>+IF(I211=0,"",'Ark1'!Y1733)</f>
        <v>100</v>
      </c>
      <c r="AA211" s="33">
        <f>+IF(I211=0,"",'Ark1'!Z1733)</f>
        <v>79.816513761467874</v>
      </c>
      <c r="AB211" s="28">
        <f>+IF(I211=0,"",'Ark1'!AA1733)</f>
        <v>7.2240693412358574</v>
      </c>
      <c r="AC211" s="26">
        <f>+IF(I211=0,"",'Ark1'!AC1733)</f>
        <v>1.7636168084698085</v>
      </c>
      <c r="AD211" s="33">
        <f>+IF(I211=0,"",'Ark1'!AE1733)</f>
        <v>-1.334084138805574</v>
      </c>
      <c r="AE211" s="26">
        <f t="shared" si="20"/>
        <v>5.155045871559631</v>
      </c>
      <c r="AF211" s="28">
        <f t="shared" si="21"/>
        <v>1.211111111111111</v>
      </c>
      <c r="AG211" s="218"/>
      <c r="AH211" s="221"/>
      <c r="AJ211" s="28"/>
      <c r="AK211" s="26"/>
      <c r="AL211" s="222"/>
      <c r="AM211" s="27"/>
      <c r="AQ211" s="27"/>
    </row>
    <row r="212" spans="1:43">
      <c r="A212" s="218"/>
      <c r="B212" s="299">
        <f>+'Ark1'!C1734</f>
        <v>2024</v>
      </c>
      <c r="C212" s="27">
        <f>+'Ark1'!L1734</f>
        <v>8</v>
      </c>
      <c r="D212" s="27" t="s">
        <v>34</v>
      </c>
      <c r="E212" s="27">
        <f>+'Ark1'!H1734</f>
        <v>1</v>
      </c>
      <c r="F212" s="27">
        <f>+'Ark1'!J1734</f>
        <v>116</v>
      </c>
      <c r="G212" s="27" t="str">
        <f>VLOOKUP(F212,RNR!$A$1:$B$25,2)</f>
        <v>Sandeid</v>
      </c>
      <c r="H212" s="27">
        <f>+IF(I212=0,"",'Ark1'!Q1734)</f>
        <v>77</v>
      </c>
      <c r="I212" s="27">
        <f>+'Ark1'!R1734</f>
        <v>86</v>
      </c>
      <c r="J212" s="28">
        <f>+IF(I212=0,"",'Ark1'!AG1734)</f>
        <v>23.433242506811993</v>
      </c>
      <c r="L212" s="28">
        <f>+IF(I212=0,"",'Ark1'!AH1734)</f>
        <v>21.797713823081516</v>
      </c>
      <c r="M212" s="97"/>
      <c r="N212" s="245">
        <f>+IF(J212=0,"",'Ark1'!AI1734)</f>
        <v>24</v>
      </c>
      <c r="O212" s="97"/>
      <c r="P212" s="271">
        <f>+IF(N212=0,"",'Ark1'!AJ1734)</f>
        <v>114.1125</v>
      </c>
      <c r="Q212" s="235"/>
      <c r="R212" s="31">
        <f>+IF(I212=0,"",'Ark1'!U1734)</f>
        <v>39.446511627906993</v>
      </c>
      <c r="S212" s="219"/>
      <c r="T212" s="271">
        <f>+IF(N212=0,"",'Ark1'!AK1734)</f>
        <v>24.39964857081906</v>
      </c>
      <c r="U212" s="97"/>
      <c r="V212" s="26">
        <f>+IF(I212=0,"",'Ark1'!T1734)</f>
        <v>6.5348837209302335</v>
      </c>
      <c r="W212" s="236"/>
      <c r="X212" s="33">
        <f>+IF(I212=0,"",'Ark1'!W1734)</f>
        <v>19.767441860465112</v>
      </c>
      <c r="Y212" s="33">
        <f>+IF(I212=0,"",'Ark1'!X1734)</f>
        <v>100</v>
      </c>
      <c r="Z212" s="33">
        <f>+IF(I212=0,"",'Ark1'!Y1734)</f>
        <v>100</v>
      </c>
      <c r="AA212" s="33">
        <f>+IF(I212=0,"",'Ark1'!Z1734)</f>
        <v>73.255813953488357</v>
      </c>
      <c r="AB212" s="28">
        <f>+IF(I212=0,"",'Ark1'!AA1734)</f>
        <v>6.7876717533525373</v>
      </c>
      <c r="AC212" s="26">
        <f>+IF(I212=0,"",'Ark1'!AC1734)</f>
        <v>1.8782579411401183</v>
      </c>
      <c r="AD212" s="33">
        <f>+IF(I212=0,"",'Ark1'!AE1734)</f>
        <v>-11.495616707986898</v>
      </c>
      <c r="AE212" s="26">
        <f t="shared" si="20"/>
        <v>4.9308139534883741</v>
      </c>
      <c r="AF212" s="28">
        <f t="shared" si="21"/>
        <v>1.1168831168831168</v>
      </c>
      <c r="AG212" s="218"/>
      <c r="AH212" s="221"/>
      <c r="AJ212" s="28"/>
      <c r="AK212" s="26"/>
      <c r="AL212" s="222"/>
      <c r="AM212" s="27"/>
      <c r="AQ212" s="27"/>
    </row>
    <row r="213" spans="1:43">
      <c r="A213" s="218"/>
      <c r="B213" s="299">
        <f>+'Ark1'!C1735</f>
        <v>2024</v>
      </c>
      <c r="C213" s="27">
        <f>+'Ark1'!L1735</f>
        <v>8</v>
      </c>
      <c r="D213" s="27" t="s">
        <v>34</v>
      </c>
      <c r="E213" s="27">
        <f>+'Ark1'!H1735</f>
        <v>2</v>
      </c>
      <c r="F213" s="27">
        <f>+'Ark1'!J1735</f>
        <v>117</v>
      </c>
      <c r="G213" s="27" t="str">
        <f>VLOOKUP(F213,RNR!$A$1:$B$25,2)</f>
        <v>Jæren</v>
      </c>
      <c r="H213" s="27">
        <f>+IF(I213=0,"",'Ark1'!Q1735)</f>
        <v>63</v>
      </c>
      <c r="I213" s="27">
        <f>+'Ark1'!R1735</f>
        <v>67</v>
      </c>
      <c r="J213" s="28">
        <f>+IF(I213=0,"",'Ark1'!AG1735)</f>
        <v>19.25287356321839</v>
      </c>
      <c r="L213" s="28">
        <f>+IF(I213=0,"",'Ark1'!AH1735)</f>
        <v>19.040378001266095</v>
      </c>
      <c r="M213" s="97"/>
      <c r="N213" s="245">
        <f>+IF(J213=0,"",'Ark1'!AI1735)</f>
        <v>66</v>
      </c>
      <c r="O213" s="97"/>
      <c r="P213" s="271">
        <f>+IF(N213=0,"",'Ark1'!AJ1735)</f>
        <v>120.70151515151512</v>
      </c>
      <c r="Q213" s="235"/>
      <c r="R213" s="31">
        <f>+IF(I213=0,"",'Ark1'!U1735)</f>
        <v>43.544776119402968</v>
      </c>
      <c r="S213" s="219"/>
      <c r="T213" s="271">
        <f>+IF(N213=0,"",'Ark1'!AK1735)</f>
        <v>24.646428914262767</v>
      </c>
      <c r="U213" s="97"/>
      <c r="V213" s="26">
        <f>+IF(I213=0,"",'Ark1'!T1735)</f>
        <v>7.7910447761194046</v>
      </c>
      <c r="W213" s="236"/>
      <c r="X213" s="33">
        <f>+IF(I213=0,"",'Ark1'!W1735)</f>
        <v>38.805970149253746</v>
      </c>
      <c r="Y213" s="33">
        <f>+IF(I213=0,"",'Ark1'!X1735)</f>
        <v>100</v>
      </c>
      <c r="Z213" s="33">
        <f>+IF(I213=0,"",'Ark1'!Y1735)</f>
        <v>98.507462686567166</v>
      </c>
      <c r="AA213" s="33">
        <f>+IF(I213=0,"",'Ark1'!Z1735)</f>
        <v>77.611940298507491</v>
      </c>
      <c r="AB213" s="28">
        <f>+IF(I213=0,"",'Ark1'!AA1735)</f>
        <v>8.8102939043610249</v>
      </c>
      <c r="AC213" s="26">
        <f>+IF(I213=0,"",'Ark1'!AC1735)</f>
        <v>1.8328455442398512</v>
      </c>
      <c r="AD213" s="33">
        <f>+IF(I213=0,"",'Ark1'!AE1735)</f>
        <v>7.9513895893263644</v>
      </c>
      <c r="AE213" s="26">
        <f t="shared" si="20"/>
        <v>5.443097014925371</v>
      </c>
      <c r="AF213" s="28">
        <f t="shared" si="21"/>
        <v>1.0634920634920635</v>
      </c>
      <c r="AG213" s="218"/>
      <c r="AH213" s="221"/>
      <c r="AJ213" s="28"/>
      <c r="AK213" s="26"/>
      <c r="AL213" s="222"/>
      <c r="AM213" s="27"/>
      <c r="AQ213" s="27"/>
    </row>
    <row r="214" spans="1:43">
      <c r="A214" s="218"/>
      <c r="B214" s="299">
        <f>+'Ark1'!C1736</f>
        <v>2024</v>
      </c>
      <c r="C214" s="27">
        <f>+'Ark1'!L1736</f>
        <v>8</v>
      </c>
      <c r="D214" s="27" t="s">
        <v>34</v>
      </c>
      <c r="E214" s="27">
        <f>+'Ark1'!H1736</f>
        <v>1</v>
      </c>
      <c r="F214" s="27">
        <f>+'Ark1'!J1736</f>
        <v>134</v>
      </c>
      <c r="G214" s="27" t="str">
        <f>VLOOKUP(F214,RNR!$A$1:$B$25,2)</f>
        <v>Førde</v>
      </c>
      <c r="H214" s="27">
        <f>+IF(I214=0,"",'Ark1'!Q1736)</f>
        <v>98</v>
      </c>
      <c r="I214" s="27">
        <f>+'Ark1'!R1736</f>
        <v>106</v>
      </c>
      <c r="J214" s="28">
        <f>+IF(I214=0,"",'Ark1'!AG1736)</f>
        <v>19.521178637200737</v>
      </c>
      <c r="L214" s="28">
        <f>+IF(I214=0,"",'Ark1'!AH1736)</f>
        <v>17.789296381190525</v>
      </c>
      <c r="M214" s="97"/>
      <c r="N214" s="245">
        <f>+IF(J214=0,"",'Ark1'!AI1736)</f>
        <v>102</v>
      </c>
      <c r="O214" s="97"/>
      <c r="P214" s="271">
        <f>+IF(N214=0,"",'Ark1'!AJ1736)</f>
        <v>114.68627450980392</v>
      </c>
      <c r="Q214" s="235"/>
      <c r="R214" s="31">
        <f>+IF(I214=0,"",'Ark1'!U1736)</f>
        <v>38.658490566037742</v>
      </c>
      <c r="S214" s="219"/>
      <c r="T214" s="271">
        <f>+IF(N214=0,"",'Ark1'!AK1736)</f>
        <v>25.328064681580379</v>
      </c>
      <c r="U214" s="97"/>
      <c r="V214" s="26">
        <f>+IF(I214=0,"",'Ark1'!T1736)</f>
        <v>7.2075471698113249</v>
      </c>
      <c r="W214" s="236"/>
      <c r="X214" s="33">
        <f>+IF(I214=0,"",'Ark1'!W1736)</f>
        <v>25.471698113207545</v>
      </c>
      <c r="Y214" s="33">
        <f>+IF(I214=0,"",'Ark1'!X1736)</f>
        <v>100</v>
      </c>
      <c r="Z214" s="33">
        <f>+IF(I214=0,"",'Ark1'!Y1736)</f>
        <v>98.113207547169822</v>
      </c>
      <c r="AA214" s="33">
        <f>+IF(I214=0,"",'Ark1'!Z1736)</f>
        <v>64.15094339622641</v>
      </c>
      <c r="AB214" s="28">
        <f>+IF(I214=0,"",'Ark1'!AA1736)</f>
        <v>9.0706645959474628</v>
      </c>
      <c r="AC214" s="26">
        <f>+IF(I214=0,"",'Ark1'!AC1736)</f>
        <v>1.7682577563969653</v>
      </c>
      <c r="AD214" s="33">
        <f>+IF(I214=0,"",'Ark1'!AE1736)</f>
        <v>-18.403341522384753</v>
      </c>
      <c r="AE214" s="26">
        <f t="shared" si="20"/>
        <v>4.8323113207547177</v>
      </c>
      <c r="AF214" s="28">
        <f t="shared" si="21"/>
        <v>1.0816326530612246</v>
      </c>
      <c r="AG214" s="218"/>
      <c r="AH214" s="221"/>
      <c r="AJ214" s="28"/>
      <c r="AK214" s="26"/>
      <c r="AL214" s="222"/>
      <c r="AM214" s="27"/>
      <c r="AQ214" s="27"/>
    </row>
    <row r="215" spans="1:43">
      <c r="A215" s="218"/>
      <c r="B215" s="299">
        <f>+'Ark1'!C1737</f>
        <v>2024</v>
      </c>
      <c r="C215" s="27">
        <f>+'Ark1'!L1737</f>
        <v>8</v>
      </c>
      <c r="D215" s="27" t="s">
        <v>34</v>
      </c>
      <c r="E215" s="27">
        <f>+'Ark1'!H1737</f>
        <v>2</v>
      </c>
      <c r="F215" s="27">
        <f>+'Ark1'!J1737</f>
        <v>141</v>
      </c>
      <c r="G215" s="27" t="str">
        <f>VLOOKUP(F215,RNR!$A$1:$B$25,2)</f>
        <v>Ølen</v>
      </c>
      <c r="H215" s="27">
        <f>+IF(I215=0,"",'Ark1'!Q1737)</f>
        <v>87</v>
      </c>
      <c r="I215" s="27">
        <f>+'Ark1'!R1737</f>
        <v>100</v>
      </c>
      <c r="J215" s="28">
        <f>+IF(I215=0,"",'Ark1'!AG1737)</f>
        <v>19.230769230769223</v>
      </c>
      <c r="L215" s="28">
        <f>+IF(I215=0,"",'Ark1'!AH1737)</f>
        <v>19.565378624935104</v>
      </c>
      <c r="M215" s="97"/>
      <c r="N215" s="245">
        <f>+IF(J215=0,"",'Ark1'!AI1737)</f>
        <v>98</v>
      </c>
      <c r="O215" s="97"/>
      <c r="P215" s="271">
        <f>+IF(N215=0,"",'Ark1'!AJ1737)</f>
        <v>118.94183673469389</v>
      </c>
      <c r="Q215" s="235"/>
      <c r="R215" s="31">
        <f>+IF(I215=0,"",'Ark1'!U1737)</f>
        <v>42.207999999999998</v>
      </c>
      <c r="S215" s="219"/>
      <c r="T215" s="271">
        <f>+IF(N215=0,"",'Ark1'!AK1737)</f>
        <v>25.060916231282036</v>
      </c>
      <c r="U215" s="97"/>
      <c r="V215" s="26">
        <f>+IF(I215=0,"",'Ark1'!T1737)</f>
        <v>7.69</v>
      </c>
      <c r="W215" s="236"/>
      <c r="X215" s="33">
        <f>+IF(I215=0,"",'Ark1'!W1737)</f>
        <v>26</v>
      </c>
      <c r="Y215" s="33">
        <f>+IF(I215=0,"",'Ark1'!X1737)</f>
        <v>100</v>
      </c>
      <c r="Z215" s="33">
        <f>+IF(I215=0,"",'Ark1'!Y1737)</f>
        <v>99</v>
      </c>
      <c r="AA215" s="33">
        <f>+IF(I215=0,"",'Ark1'!Z1737)</f>
        <v>81</v>
      </c>
      <c r="AB215" s="28">
        <f>+IF(I215=0,"",'Ark1'!AA1737)</f>
        <v>8.2997551771121127</v>
      </c>
      <c r="AC215" s="26">
        <f>+IF(I215=0,"",'Ark1'!AC1737)</f>
        <v>1.3689046716261852</v>
      </c>
      <c r="AD215" s="33">
        <f>+IF(I215=0,"",'Ark1'!AE1737)</f>
        <v>14.121987424476488</v>
      </c>
      <c r="AE215" s="26">
        <f t="shared" si="20"/>
        <v>5.2759999999999998</v>
      </c>
      <c r="AF215" s="28">
        <f t="shared" si="21"/>
        <v>1.1494252873563218</v>
      </c>
      <c r="AG215" s="218"/>
      <c r="AH215" s="221"/>
      <c r="AJ215" s="28"/>
      <c r="AK215" s="26"/>
      <c r="AL215" s="222"/>
      <c r="AM215" s="27"/>
      <c r="AQ215" s="27"/>
    </row>
    <row r="216" spans="1:43">
      <c r="A216" s="218"/>
      <c r="B216" s="299">
        <f>+'Ark1'!C1738</f>
        <v>2024</v>
      </c>
      <c r="C216" s="27">
        <f>+'Ark1'!L1738</f>
        <v>8</v>
      </c>
      <c r="D216" s="27" t="s">
        <v>34</v>
      </c>
      <c r="E216" s="27">
        <f>+'Ark1'!H1738</f>
        <v>2</v>
      </c>
      <c r="F216" s="27">
        <f>+'Ark1'!J1738</f>
        <v>143</v>
      </c>
      <c r="G216" s="27" t="str">
        <f>VLOOKUP(F216,RNR!$A$1:$B$25,2)</f>
        <v>Nordfjord</v>
      </c>
      <c r="H216" s="27">
        <f>+IF(I216=0,"",'Ark1'!Q1738)</f>
        <v>1</v>
      </c>
      <c r="I216" s="27">
        <f>+'Ark1'!R1738</f>
        <v>1</v>
      </c>
      <c r="J216" s="28">
        <f>+IF(I216=0,"",'Ark1'!AG1738)</f>
        <v>14.285714285714288</v>
      </c>
      <c r="L216" s="28">
        <f>+IF(I216=0,"",'Ark1'!AH1738)</f>
        <v>14.811849479583669</v>
      </c>
      <c r="M216" s="97"/>
      <c r="N216" s="245">
        <f>+IF(J216=0,"",'Ark1'!AI1738)</f>
        <v>0</v>
      </c>
      <c r="O216" s="97"/>
      <c r="P216" s="271" t="str">
        <f>+IF(N216=0,"",'Ark1'!AJ1738)</f>
        <v/>
      </c>
      <c r="Q216" s="235"/>
      <c r="R216" s="31">
        <f>+IF(I216=0,"",'Ark1'!U1738)</f>
        <v>37</v>
      </c>
      <c r="S216" s="219"/>
      <c r="T216" s="271" t="str">
        <f>+IF(N216=0,"",'Ark1'!AK1738)</f>
        <v/>
      </c>
      <c r="U216" s="97"/>
      <c r="V216" s="26">
        <f>+IF(I216=0,"",'Ark1'!T1738)</f>
        <v>5</v>
      </c>
      <c r="W216" s="236"/>
      <c r="X216" s="33">
        <f>+IF(I216=0,"",'Ark1'!W1738)</f>
        <v>0</v>
      </c>
      <c r="Y216" s="33">
        <f>+IF(I216=0,"",'Ark1'!X1738)</f>
        <v>100</v>
      </c>
      <c r="Z216" s="33">
        <f>+IF(I216=0,"",'Ark1'!Y1738)</f>
        <v>100</v>
      </c>
      <c r="AA216" s="33">
        <f>+IF(I216=0,"",'Ark1'!Z1738)</f>
        <v>100</v>
      </c>
      <c r="AB216" s="28">
        <f>+IF(I216=0,"",'Ark1'!AA1738)</f>
        <v>0</v>
      </c>
      <c r="AC216" s="26">
        <f>+IF(I216=0,"",'Ark1'!AC1738)</f>
        <v>0</v>
      </c>
      <c r="AD216" s="33">
        <f>+IF(I216=0,"",'Ark1'!AE1738)</f>
        <v>0</v>
      </c>
      <c r="AE216" s="26">
        <f t="shared" si="20"/>
        <v>4.625</v>
      </c>
      <c r="AF216" s="28">
        <f t="shared" si="21"/>
        <v>1</v>
      </c>
      <c r="AG216" s="218"/>
      <c r="AH216" s="221"/>
      <c r="AJ216" s="28"/>
      <c r="AK216" s="26"/>
      <c r="AL216" s="222"/>
      <c r="AM216" s="27"/>
      <c r="AQ216" s="27"/>
    </row>
    <row r="217" spans="1:43">
      <c r="A217" s="218"/>
      <c r="B217" s="299">
        <f>+'Ark1'!C1739</f>
        <v>2024</v>
      </c>
      <c r="C217" s="27">
        <f>+'Ark1'!L1739</f>
        <v>8</v>
      </c>
      <c r="D217" s="27" t="s">
        <v>34</v>
      </c>
      <c r="E217" s="27">
        <f>+'Ark1'!H1739</f>
        <v>2</v>
      </c>
      <c r="F217" s="27">
        <f>+'Ark1'!J1739</f>
        <v>147</v>
      </c>
      <c r="G217" s="27" t="str">
        <f>VLOOKUP(F217,RNR!$A$1:$B$25,2)</f>
        <v>Midt-Norge</v>
      </c>
      <c r="H217" s="27">
        <f>+IF(I217=0,"",'Ark1'!Q1739)</f>
        <v>4</v>
      </c>
      <c r="I217" s="27">
        <f>+'Ark1'!R1739</f>
        <v>5</v>
      </c>
      <c r="J217" s="28">
        <f>+IF(I217=0,"",'Ark1'!AG1739)</f>
        <v>10.204081632653063</v>
      </c>
      <c r="L217" s="28">
        <f>+IF(I217=0,"",'Ark1'!AH1739)</f>
        <v>9.5969477597339043</v>
      </c>
      <c r="M217" s="97"/>
      <c r="N217" s="245">
        <f>+IF(J217=0,"",'Ark1'!AI1739)</f>
        <v>5</v>
      </c>
      <c r="O217" s="97"/>
      <c r="P217" s="271">
        <f>+IF(N217=0,"",'Ark1'!AJ1739)</f>
        <v>117.12</v>
      </c>
      <c r="Q217" s="235"/>
      <c r="R217" s="31">
        <f>+IF(I217=0,"",'Ark1'!U1739)</f>
        <v>39.240000000000009</v>
      </c>
      <c r="S217" s="219"/>
      <c r="T217" s="271">
        <f>+IF(N217=0,"",'Ark1'!AK1739)</f>
        <v>24.37155799762418</v>
      </c>
      <c r="U217" s="97"/>
      <c r="V217" s="26">
        <f>+IF(I217=0,"",'Ark1'!T1739)</f>
        <v>8</v>
      </c>
      <c r="W217" s="236"/>
      <c r="X217" s="33">
        <f>+IF(I217=0,"",'Ark1'!W1739)</f>
        <v>40</v>
      </c>
      <c r="Y217" s="33">
        <f>+IF(I217=0,"",'Ark1'!X1739)</f>
        <v>100</v>
      </c>
      <c r="Z217" s="33">
        <f>+IF(I217=0,"",'Ark1'!Y1739)</f>
        <v>100</v>
      </c>
      <c r="AA217" s="33">
        <f>+IF(I217=0,"",'Ark1'!Z1739)</f>
        <v>80</v>
      </c>
      <c r="AB217" s="28">
        <f>+IF(I217=0,"",'Ark1'!AA1739)</f>
        <v>3.7701989337434201</v>
      </c>
      <c r="AC217" s="26">
        <f>+IF(I217=0,"",'Ark1'!AC1739)</f>
        <v>1.0954451150103319</v>
      </c>
      <c r="AD217" s="33">
        <f>+IF(I217=0,"",'Ark1'!AE1739)</f>
        <v>-5.8110732842561648</v>
      </c>
      <c r="AE217" s="26">
        <f t="shared" si="20"/>
        <v>4.9050000000000011</v>
      </c>
      <c r="AF217" s="28">
        <f t="shared" si="21"/>
        <v>1.25</v>
      </c>
      <c r="AG217" s="218"/>
      <c r="AH217" s="221"/>
      <c r="AJ217" s="28"/>
      <c r="AK217" s="26"/>
      <c r="AL217" s="222"/>
      <c r="AM217" s="27"/>
      <c r="AQ217" s="27"/>
    </row>
    <row r="218" spans="1:43">
      <c r="A218" s="218"/>
      <c r="B218" s="299">
        <f>+'Ark1'!C1740</f>
        <v>2024</v>
      </c>
      <c r="C218" s="27">
        <f>+'Ark1'!L1740</f>
        <v>8</v>
      </c>
      <c r="D218" s="27" t="s">
        <v>34</v>
      </c>
      <c r="E218" s="27">
        <f>+'Ark1'!H1740</f>
        <v>1</v>
      </c>
      <c r="F218" s="27">
        <f>+'Ark1'!J1740</f>
        <v>155</v>
      </c>
      <c r="G218" s="27" t="str">
        <f>VLOOKUP(F218,RNR!$A$1:$B$25,2)</f>
        <v>Målselv</v>
      </c>
      <c r="H218" s="27">
        <f>+IF(I218=0,"",'Ark1'!Q1740)</f>
        <v>36</v>
      </c>
      <c r="I218" s="27">
        <f>+'Ark1'!R1740</f>
        <v>42</v>
      </c>
      <c r="J218" s="28">
        <f>+IF(I218=0,"",'Ark1'!AG1740)</f>
        <v>21.212121212121215</v>
      </c>
      <c r="L218" s="28">
        <f>+IF(I218=0,"",'Ark1'!AH1740)</f>
        <v>18.584745393561874</v>
      </c>
      <c r="M218" s="97"/>
      <c r="N218" s="245">
        <f>+IF(J218=0,"",'Ark1'!AI1740)</f>
        <v>37</v>
      </c>
      <c r="O218" s="97"/>
      <c r="P218" s="271">
        <f>+IF(N218=0,"",'Ark1'!AJ1740)</f>
        <v>118.66756756756757</v>
      </c>
      <c r="Q218" s="235"/>
      <c r="R218" s="31">
        <f>+IF(I218=0,"",'Ark1'!U1740)</f>
        <v>40.633333333333326</v>
      </c>
      <c r="S218" s="219"/>
      <c r="T218" s="271">
        <f>+IF(N218=0,"",'Ark1'!AK1740)</f>
        <v>24.25250298042296</v>
      </c>
      <c r="U218" s="97"/>
      <c r="V218" s="26">
        <f>+IF(I218=0,"",'Ark1'!T1740)</f>
        <v>6.5714285714285694</v>
      </c>
      <c r="W218" s="236"/>
      <c r="X218" s="33">
        <f>+IF(I218=0,"",'Ark1'!W1740)</f>
        <v>19.047619047619055</v>
      </c>
      <c r="Y218" s="33">
        <f>+IF(I218=0,"",'Ark1'!X1740)</f>
        <v>100</v>
      </c>
      <c r="Z218" s="33">
        <f>+IF(I218=0,"",'Ark1'!Y1740)</f>
        <v>100</v>
      </c>
      <c r="AA218" s="33">
        <f>+IF(I218=0,"",'Ark1'!Z1740)</f>
        <v>78.571428571428555</v>
      </c>
      <c r="AB218" s="28">
        <f>+IF(I218=0,"",'Ark1'!AA1740)</f>
        <v>7.1842972505406744</v>
      </c>
      <c r="AC218" s="26">
        <f>+IF(I218=0,"",'Ark1'!AC1740)</f>
        <v>1.7340134720031557</v>
      </c>
      <c r="AD218" s="33">
        <f>+IF(I218=0,"",'Ark1'!AE1740)</f>
        <v>4.3385020451763188</v>
      </c>
      <c r="AE218" s="26">
        <f t="shared" si="20"/>
        <v>5.0791666666666657</v>
      </c>
      <c r="AF218" s="28">
        <f t="shared" si="21"/>
        <v>1.1666666666666667</v>
      </c>
      <c r="AG218" s="218"/>
      <c r="AH218" s="221"/>
      <c r="AJ218" s="28"/>
      <c r="AK218" s="26"/>
      <c r="AL218" s="222"/>
      <c r="AM218" s="27"/>
      <c r="AQ218" s="27"/>
    </row>
    <row r="219" spans="1:43">
      <c r="A219" s="218"/>
      <c r="B219" s="299">
        <f>+'Ark1'!C1741</f>
        <v>2024</v>
      </c>
      <c r="C219" s="27">
        <f>+'Ark1'!L1741</f>
        <v>8</v>
      </c>
      <c r="D219" s="27" t="s">
        <v>34</v>
      </c>
      <c r="E219" s="27">
        <f>+'Ark1'!H1741</f>
        <v>2</v>
      </c>
      <c r="F219" s="27">
        <f>+'Ark1'!J1741</f>
        <v>160</v>
      </c>
      <c r="G219" s="27" t="str">
        <f>VLOOKUP(F219,RNR!$A$1:$B$25,2)</f>
        <v>Oslo</v>
      </c>
      <c r="H219" s="27">
        <f>+IF(I219=0,"",'Ark1'!Q1741)</f>
        <v>35</v>
      </c>
      <c r="I219" s="27">
        <f>+'Ark1'!R1741</f>
        <v>38</v>
      </c>
      <c r="J219" s="28">
        <f>+IF(I219=0,"",'Ark1'!AG1741)</f>
        <v>21.590909090909086</v>
      </c>
      <c r="L219" s="28">
        <f>+IF(I219=0,"",'Ark1'!AH1741)</f>
        <v>21.791514631179783</v>
      </c>
      <c r="M219" s="97"/>
      <c r="N219" s="245">
        <f>+IF(J219=0,"",'Ark1'!AI1741)</f>
        <v>38</v>
      </c>
      <c r="O219" s="97"/>
      <c r="P219" s="271">
        <f>+IF(N219=0,"",'Ark1'!AJ1741)</f>
        <v>117.26315789473681</v>
      </c>
      <c r="Q219" s="235"/>
      <c r="R219" s="31">
        <f>+IF(I219=0,"",'Ark1'!U1741)</f>
        <v>40.076315789473661</v>
      </c>
      <c r="S219" s="219"/>
      <c r="T219" s="271">
        <f>+IF(N219=0,"",'Ark1'!AK1741)</f>
        <v>24.538053491958763</v>
      </c>
      <c r="U219" s="97"/>
      <c r="V219" s="26">
        <f>+IF(I219=0,"",'Ark1'!T1741)</f>
        <v>7</v>
      </c>
      <c r="W219" s="236"/>
      <c r="X219" s="33">
        <f>+IF(I219=0,"",'Ark1'!W1741)</f>
        <v>23.684210526315795</v>
      </c>
      <c r="Y219" s="33">
        <f>+IF(I219=0,"",'Ark1'!X1741)</f>
        <v>100</v>
      </c>
      <c r="Z219" s="33">
        <f>+IF(I219=0,"",'Ark1'!Y1741)</f>
        <v>100</v>
      </c>
      <c r="AA219" s="33">
        <f>+IF(I219=0,"",'Ark1'!Z1741)</f>
        <v>71.052631578947356</v>
      </c>
      <c r="AB219" s="28">
        <f>+IF(I219=0,"",'Ark1'!AA1741)</f>
        <v>8.216781102703882</v>
      </c>
      <c r="AC219" s="26">
        <f>+IF(I219=0,"",'Ark1'!AC1741)</f>
        <v>1.6701717529076243</v>
      </c>
      <c r="AD219" s="33">
        <f>+IF(I219=0,"",'Ark1'!AE1741)</f>
        <v>12.234162096299622</v>
      </c>
      <c r="AE219" s="26">
        <f t="shared" si="20"/>
        <v>5.0095394736842076</v>
      </c>
      <c r="AF219" s="28">
        <f t="shared" si="21"/>
        <v>1.0857142857142856</v>
      </c>
      <c r="AG219" s="218"/>
      <c r="AH219" s="221"/>
      <c r="AJ219" s="28"/>
      <c r="AK219" s="26"/>
      <c r="AL219" s="222"/>
      <c r="AM219" s="27"/>
      <c r="AQ219" s="27"/>
    </row>
    <row r="220" spans="1:43">
      <c r="A220" s="218"/>
      <c r="B220" s="299">
        <f>+'Ark1'!C1742</f>
        <v>2024</v>
      </c>
      <c r="C220" s="27">
        <f>+'Ark1'!L1742</f>
        <v>8</v>
      </c>
      <c r="D220" s="27" t="s">
        <v>34</v>
      </c>
      <c r="E220" s="27">
        <f>+'Ark1'!H1742</f>
        <v>1</v>
      </c>
      <c r="F220" s="27">
        <f>+'Ark1'!J1742</f>
        <v>171</v>
      </c>
      <c r="G220" s="27" t="str">
        <f>VLOOKUP(F220,RNR!$A$1:$B$25,2)</f>
        <v>Prima</v>
      </c>
      <c r="H220" s="27">
        <f>+IF(I220=0,"",'Ark1'!Q1742)</f>
        <v>12</v>
      </c>
      <c r="I220" s="27">
        <f>+'Ark1'!R1742</f>
        <v>13</v>
      </c>
      <c r="J220" s="28">
        <f>+IF(I220=0,"",'Ark1'!AG1742)</f>
        <v>22.033898305084747</v>
      </c>
      <c r="L220" s="28">
        <f>+IF(I220=0,"",'Ark1'!AH1742)</f>
        <v>18.839995972208236</v>
      </c>
      <c r="M220" s="97"/>
      <c r="N220" s="245">
        <f>+IF(J220=0,"",'Ark1'!AI1742)</f>
        <v>13</v>
      </c>
      <c r="O220" s="97"/>
      <c r="P220" s="271">
        <f>+IF(N220=0,"",'Ark1'!AJ1742)</f>
        <v>120.79230769230765</v>
      </c>
      <c r="Q220" s="235"/>
      <c r="R220" s="31">
        <f>+IF(I220=0,"",'Ark1'!U1742)</f>
        <v>43.176923076923089</v>
      </c>
      <c r="S220" s="219"/>
      <c r="T220" s="271">
        <f>+IF(N220=0,"",'Ark1'!AK1742)</f>
        <v>24.49931446017322</v>
      </c>
      <c r="U220" s="97"/>
      <c r="V220" s="26">
        <f>+IF(I220=0,"",'Ark1'!T1742)</f>
        <v>6.0769230769230758</v>
      </c>
      <c r="W220" s="236"/>
      <c r="X220" s="33">
        <f>+IF(I220=0,"",'Ark1'!W1742)</f>
        <v>0</v>
      </c>
      <c r="Y220" s="33">
        <f>+IF(I220=0,"",'Ark1'!X1742)</f>
        <v>100</v>
      </c>
      <c r="Z220" s="33">
        <f>+IF(I220=0,"",'Ark1'!Y1742)</f>
        <v>100</v>
      </c>
      <c r="AA220" s="33">
        <f>+IF(I220=0,"",'Ark1'!Z1742)</f>
        <v>92.307692307692321</v>
      </c>
      <c r="AB220" s="28">
        <f>+IF(I220=0,"",'Ark1'!AA1742)</f>
        <v>4.5139363422378311</v>
      </c>
      <c r="AC220" s="26">
        <f>+IF(I220=0,"",'Ark1'!AC1742)</f>
        <v>0.99703703052428772</v>
      </c>
      <c r="AD220" s="33">
        <f>+IF(I220=0,"",'Ark1'!AE1742)</f>
        <v>20.378784408980213</v>
      </c>
      <c r="AE220" s="26">
        <f t="shared" si="20"/>
        <v>5.3971153846153861</v>
      </c>
      <c r="AF220" s="28">
        <f t="shared" si="21"/>
        <v>1.0833333333333333</v>
      </c>
      <c r="AG220" s="218"/>
      <c r="AH220" s="221"/>
      <c r="AJ220" s="28"/>
      <c r="AK220" s="26"/>
      <c r="AL220" s="222"/>
      <c r="AM220" s="27"/>
      <c r="AQ220" s="27"/>
    </row>
    <row r="221" spans="1:43">
      <c r="A221" s="218"/>
      <c r="B221" s="299">
        <f>+'Ark1'!C1743</f>
        <v>2024</v>
      </c>
      <c r="C221" s="27">
        <f>+'Ark1'!L1743</f>
        <v>8</v>
      </c>
      <c r="D221" s="27" t="s">
        <v>34</v>
      </c>
      <c r="E221" s="27">
        <f>+'Ark1'!H1743</f>
        <v>2</v>
      </c>
      <c r="F221" s="27">
        <f>+'Ark1'!J1743</f>
        <v>175</v>
      </c>
      <c r="G221" s="27" t="str">
        <f>VLOOKUP(F221,RNR!$A$1:$B$25,2)</f>
        <v>Ole Ringdal</v>
      </c>
      <c r="H221" s="27">
        <f>+IF(I221=0,"",'Ark1'!Q1743)</f>
        <v>14</v>
      </c>
      <c r="I221" s="27">
        <f>+'Ark1'!R1743</f>
        <v>15</v>
      </c>
      <c r="J221" s="28">
        <f>+IF(I221=0,"",'Ark1'!AG1743)</f>
        <v>15.625</v>
      </c>
      <c r="L221" s="28">
        <f>+IF(I221=0,"",'Ark1'!AH1743)</f>
        <v>13.972030465904176</v>
      </c>
      <c r="M221" s="97"/>
      <c r="N221" s="245">
        <f>+IF(J221=0,"",'Ark1'!AI1743)</f>
        <v>3</v>
      </c>
      <c r="O221" s="97"/>
      <c r="P221" s="271">
        <f>+IF(N221=0,"",'Ark1'!AJ1743)</f>
        <v>111.56666666666663</v>
      </c>
      <c r="Q221" s="235"/>
      <c r="R221" s="31">
        <f>+IF(I221=0,"",'Ark1'!U1743)</f>
        <v>36.56666666666667</v>
      </c>
      <c r="S221" s="219"/>
      <c r="T221" s="271">
        <f>+IF(N221=0,"",'Ark1'!AK1743)</f>
        <v>25.412417323252672</v>
      </c>
      <c r="U221" s="97"/>
      <c r="V221" s="26">
        <f>+IF(I221=0,"",'Ark1'!T1743)</f>
        <v>7.7333333333333316</v>
      </c>
      <c r="W221" s="236"/>
      <c r="X221" s="33">
        <f>+IF(I221=0,"",'Ark1'!W1743)</f>
        <v>26.666666666666675</v>
      </c>
      <c r="Y221" s="33">
        <f>+IF(I221=0,"",'Ark1'!X1743)</f>
        <v>100</v>
      </c>
      <c r="Z221" s="33">
        <f>+IF(I221=0,"",'Ark1'!Y1743)</f>
        <v>100</v>
      </c>
      <c r="AA221" s="33">
        <f>+IF(I221=0,"",'Ark1'!Z1743)</f>
        <v>66.666666666666686</v>
      </c>
      <c r="AB221" s="28">
        <f>+IF(I221=0,"",'Ark1'!AA1743)</f>
        <v>6.327681688861694</v>
      </c>
      <c r="AC221" s="26">
        <f>+IF(I221=0,"",'Ark1'!AC1743)</f>
        <v>1.5260697523012812</v>
      </c>
      <c r="AD221" s="33">
        <f>+IF(I221=0,"",'Ark1'!AE1743)</f>
        <v>-21.977174135777545</v>
      </c>
      <c r="AE221" s="26">
        <f t="shared" si="20"/>
        <v>4.5708333333333337</v>
      </c>
      <c r="AF221" s="28">
        <f t="shared" si="21"/>
        <v>1.0714285714285714</v>
      </c>
      <c r="AG221" s="218"/>
      <c r="AH221" s="221"/>
      <c r="AJ221" s="28"/>
      <c r="AK221" s="26"/>
      <c r="AL221" s="222"/>
      <c r="AM221" s="27"/>
      <c r="AQ221" s="27"/>
    </row>
    <row r="222" spans="1:43">
      <c r="A222" s="218"/>
      <c r="B222" s="299">
        <f>+'Ark1'!C1744</f>
        <v>2024</v>
      </c>
      <c r="C222" s="27">
        <f>+'Ark1'!L1744</f>
        <v>8</v>
      </c>
      <c r="D222" s="27" t="s">
        <v>34</v>
      </c>
      <c r="E222" s="27">
        <f>+'Ark1'!H1744</f>
        <v>2</v>
      </c>
      <c r="F222" s="27">
        <f>+'Ark1'!J1744</f>
        <v>177</v>
      </c>
      <c r="G222" s="27" t="str">
        <f>VLOOKUP(F222,RNR!$A$1:$B$25,2)</f>
        <v>Slakthuset</v>
      </c>
      <c r="H222" s="27">
        <f>+IF(I222=0,"",'Ark1'!Q1744)</f>
        <v>28</v>
      </c>
      <c r="I222" s="27">
        <f>+'Ark1'!R1744</f>
        <v>34</v>
      </c>
      <c r="J222" s="28">
        <f>+IF(I222=0,"",'Ark1'!AG1744)</f>
        <v>23.129251700680271</v>
      </c>
      <c r="L222" s="28">
        <f>+IF(I222=0,"",'Ark1'!AH1744)</f>
        <v>24.884124119874045</v>
      </c>
      <c r="M222" s="97"/>
      <c r="N222" s="245">
        <f>+IF(J222=0,"",'Ark1'!AI1744)</f>
        <v>34</v>
      </c>
      <c r="O222" s="97"/>
      <c r="P222" s="271">
        <f>+IF(N222=0,"",'Ark1'!AJ1744)</f>
        <v>119.17941176470588</v>
      </c>
      <c r="Q222" s="235"/>
      <c r="R222" s="31">
        <f>+IF(I222=0,"",'Ark1'!U1744)</f>
        <v>41.370588235294129</v>
      </c>
      <c r="S222" s="219"/>
      <c r="T222" s="271">
        <f>+IF(N222=0,"",'Ark1'!AK1744)</f>
        <v>24.372651818930127</v>
      </c>
      <c r="U222" s="97"/>
      <c r="V222" s="26">
        <f>+IF(I222=0,"",'Ark1'!T1744)</f>
        <v>6.6470588235294121</v>
      </c>
      <c r="W222" s="236"/>
      <c r="X222" s="33">
        <f>+IF(I222=0,"",'Ark1'!W1744)</f>
        <v>5.882352941176471</v>
      </c>
      <c r="Y222" s="33">
        <f>+IF(I222=0,"",'Ark1'!X1744)</f>
        <v>100</v>
      </c>
      <c r="Z222" s="33">
        <f>+IF(I222=0,"",'Ark1'!Y1744)</f>
        <v>100</v>
      </c>
      <c r="AA222" s="33">
        <f>+IF(I222=0,"",'Ark1'!Z1744)</f>
        <v>79.411764705882348</v>
      </c>
      <c r="AB222" s="28">
        <f>+IF(I222=0,"",'Ark1'!AA1744)</f>
        <v>7.1408736247441844</v>
      </c>
      <c r="AC222" s="26">
        <f>+IF(I222=0,"",'Ark1'!AC1744)</f>
        <v>1.3907753432396317</v>
      </c>
      <c r="AD222" s="33">
        <f>+IF(I222=0,"",'Ark1'!AE1744)</f>
        <v>23.617146730783592</v>
      </c>
      <c r="AE222" s="26">
        <f t="shared" si="20"/>
        <v>5.1713235294117661</v>
      </c>
      <c r="AF222" s="28">
        <f t="shared" si="21"/>
        <v>1.2142857142857142</v>
      </c>
      <c r="AG222" s="218"/>
      <c r="AH222" s="221"/>
      <c r="AJ222" s="28"/>
      <c r="AK222" s="26"/>
      <c r="AL222" s="222"/>
      <c r="AM222" s="27"/>
      <c r="AQ222" s="27"/>
    </row>
    <row r="223" spans="1:43">
      <c r="A223" s="218"/>
      <c r="B223" s="299">
        <f>+'Ark1'!C1745</f>
        <v>2024</v>
      </c>
      <c r="C223" s="27">
        <f>+'Ark1'!L1745</f>
        <v>8</v>
      </c>
      <c r="D223" s="27" t="s">
        <v>34</v>
      </c>
      <c r="E223" s="27">
        <f>+'Ark1'!H1745</f>
        <v>2</v>
      </c>
      <c r="F223" s="27">
        <f>+'Ark1'!J1745</f>
        <v>178</v>
      </c>
      <c r="G223" s="27" t="str">
        <f>VLOOKUP(F223,RNR!$A$1:$B$25,2)</f>
        <v>Røros</v>
      </c>
      <c r="H223" s="27">
        <f>+IF(I223=0,"",'Ark1'!Q1745)</f>
        <v>12</v>
      </c>
      <c r="I223" s="27">
        <f>+'Ark1'!R1745</f>
        <v>13</v>
      </c>
      <c r="J223" s="28">
        <f>+IF(I223=0,"",'Ark1'!AG1745)</f>
        <v>28.888888888888889</v>
      </c>
      <c r="L223" s="28">
        <f>+IF(I223=0,"",'Ark1'!AH1745)</f>
        <v>28.80957469544774</v>
      </c>
      <c r="M223" s="97"/>
      <c r="N223" s="245">
        <f>+IF(J223=0,"",'Ark1'!AI1745)</f>
        <v>13</v>
      </c>
      <c r="O223" s="97"/>
      <c r="P223" s="271">
        <f>+IF(N223=0,"",'Ark1'!AJ1745)</f>
        <v>121.1153846153846</v>
      </c>
      <c r="Q223" s="235"/>
      <c r="R223" s="31">
        <f>+IF(I223=0,"",'Ark1'!U1745)</f>
        <v>41.476923076923057</v>
      </c>
      <c r="S223" s="219"/>
      <c r="T223" s="271">
        <f>+IF(N223=0,"",'Ark1'!AK1745)</f>
        <v>23.293426947856503</v>
      </c>
      <c r="U223" s="97"/>
      <c r="V223" s="26">
        <f>+IF(I223=0,"",'Ark1'!T1745)</f>
        <v>6.8461538461538449</v>
      </c>
      <c r="W223" s="236"/>
      <c r="X223" s="33">
        <f>+IF(I223=0,"",'Ark1'!W1745)</f>
        <v>7.6923076923076898</v>
      </c>
      <c r="Y223" s="33">
        <f>+IF(I223=0,"",'Ark1'!X1745)</f>
        <v>100</v>
      </c>
      <c r="Z223" s="33">
        <f>+IF(I223=0,"",'Ark1'!Y1745)</f>
        <v>100</v>
      </c>
      <c r="AA223" s="33">
        <f>+IF(I223=0,"",'Ark1'!Z1745)</f>
        <v>92.307692307692321</v>
      </c>
      <c r="AB223" s="28">
        <f>+IF(I223=0,"",'Ark1'!AA1745)</f>
        <v>4.0993721557094993</v>
      </c>
      <c r="AC223" s="26">
        <f>+IF(I223=0,"",'Ark1'!AC1745)</f>
        <v>1.291758124903591</v>
      </c>
      <c r="AD223" s="33">
        <f>+IF(I223=0,"",'Ark1'!AE1745)</f>
        <v>-14.15765618849924</v>
      </c>
      <c r="AE223" s="26">
        <f t="shared" si="20"/>
        <v>5.1846153846153822</v>
      </c>
      <c r="AF223" s="28">
        <f t="shared" si="21"/>
        <v>1.0833333333333333</v>
      </c>
      <c r="AG223" s="218"/>
      <c r="AH223" s="221"/>
      <c r="AJ223" s="28"/>
      <c r="AK223" s="26"/>
      <c r="AL223" s="222"/>
      <c r="AM223" s="27"/>
      <c r="AQ223" s="27"/>
    </row>
    <row r="224" spans="1:43">
      <c r="A224" s="218"/>
      <c r="B224" s="299">
        <f>+'Ark1'!C1746</f>
        <v>2024</v>
      </c>
      <c r="C224" s="27">
        <f>+'Ark1'!L1746</f>
        <v>8</v>
      </c>
      <c r="D224" s="27" t="s">
        <v>34</v>
      </c>
      <c r="E224" s="27">
        <f>+'Ark1'!H1746</f>
        <v>2</v>
      </c>
      <c r="F224" s="27">
        <f>+'Ark1'!J1746</f>
        <v>181</v>
      </c>
      <c r="G224" s="27" t="str">
        <f>VLOOKUP(F224,RNR!$A$1:$B$25,2)</f>
        <v>Horns</v>
      </c>
      <c r="H224" s="27">
        <f>+IF(I224=0,"",'Ark1'!Q1746)</f>
        <v>18</v>
      </c>
      <c r="I224" s="27">
        <f>+'Ark1'!R1746</f>
        <v>22</v>
      </c>
      <c r="J224" s="28">
        <f>+IF(I224=0,"",'Ark1'!AG1746)</f>
        <v>11.458333333333336</v>
      </c>
      <c r="L224" s="28">
        <f>+IF(I224=0,"",'Ark1'!AH1746)</f>
        <v>12.195449860328941</v>
      </c>
      <c r="M224" s="97"/>
      <c r="N224" s="245">
        <f>+IF(J224=0,"",'Ark1'!AI1746)</f>
        <v>6</v>
      </c>
      <c r="O224" s="97"/>
      <c r="P224" s="271">
        <f>+IF(N224=0,"",'Ark1'!AJ1746)</f>
        <v>113.3666666666667</v>
      </c>
      <c r="Q224" s="235"/>
      <c r="R224" s="31">
        <f>+IF(I224=0,"",'Ark1'!U1746)</f>
        <v>37.109090909090931</v>
      </c>
      <c r="S224" s="219"/>
      <c r="T224" s="271">
        <f>+IF(N224=0,"",'Ark1'!AK1746)</f>
        <v>23.904875280985873</v>
      </c>
      <c r="U224" s="97"/>
      <c r="V224" s="26">
        <f>+IF(I224=0,"",'Ark1'!T1746)</f>
        <v>6.5909090909090899</v>
      </c>
      <c r="W224" s="236"/>
      <c r="X224" s="33">
        <f>+IF(I224=0,"",'Ark1'!W1746)</f>
        <v>9.0909090909090917</v>
      </c>
      <c r="Y224" s="33">
        <f>+IF(I224=0,"",'Ark1'!X1746)</f>
        <v>100</v>
      </c>
      <c r="Z224" s="33">
        <f>+IF(I224=0,"",'Ark1'!Y1746)</f>
        <v>90.909090909090892</v>
      </c>
      <c r="AA224" s="33">
        <f>+IF(I224=0,"",'Ark1'!Z1746)</f>
        <v>68.181818181818187</v>
      </c>
      <c r="AB224" s="28">
        <f>+IF(I224=0,"",'Ark1'!AA1746)</f>
        <v>8.47932829087671</v>
      </c>
      <c r="AC224" s="26">
        <f>+IF(I224=0,"",'Ark1'!AC1746)</f>
        <v>1.4972426447273279</v>
      </c>
      <c r="AD224" s="33">
        <f>+IF(I224=0,"",'Ark1'!AE1746)</f>
        <v>29.280631737734488</v>
      </c>
      <c r="AE224" s="26">
        <f t="shared" si="20"/>
        <v>4.6386363636363663</v>
      </c>
      <c r="AF224" s="28">
        <f t="shared" si="21"/>
        <v>1.2222222222222223</v>
      </c>
      <c r="AG224" s="218"/>
      <c r="AH224" s="221"/>
      <c r="AJ224" s="28"/>
      <c r="AK224" s="26"/>
      <c r="AL224" s="222"/>
      <c r="AM224" s="27"/>
      <c r="AQ224" s="27"/>
    </row>
    <row r="225" spans="1:61">
      <c r="A225" s="218"/>
      <c r="B225" s="299">
        <f>+'Ark1'!C1747</f>
        <v>2024</v>
      </c>
      <c r="C225" s="27">
        <f>+'Ark1'!L1747</f>
        <v>8</v>
      </c>
      <c r="D225" s="27" t="s">
        <v>34</v>
      </c>
      <c r="E225" s="27">
        <f>+'Ark1'!H1747</f>
        <v>1</v>
      </c>
      <c r="F225" s="27">
        <f>+'Ark1'!J1747</f>
        <v>262</v>
      </c>
      <c r="G225" s="27" t="str">
        <f>VLOOKUP(F225,RNR!$A$1:$B$25,2)</f>
        <v>Strilalam</v>
      </c>
      <c r="H225" s="27" t="str">
        <f>+IF(I225=0,"",'Ark1'!Q1747)</f>
        <v/>
      </c>
      <c r="I225" s="27">
        <f>+'Ark1'!R1747</f>
        <v>0</v>
      </c>
      <c r="J225" s="28" t="str">
        <f>+IF(I225=0,"",'Ark1'!AG1747)</f>
        <v/>
      </c>
      <c r="L225" s="28" t="str">
        <f>+IF(I225=0,"",'Ark1'!AH1747)</f>
        <v/>
      </c>
      <c r="M225" s="97"/>
      <c r="N225" s="245">
        <f>+IF(J225=0,"",'Ark1'!AI1747)</f>
        <v>0</v>
      </c>
      <c r="O225" s="97"/>
      <c r="P225" s="271" t="str">
        <f>+IF(N225=0,"",'Ark1'!AJ1747)</f>
        <v/>
      </c>
      <c r="Q225" s="235"/>
      <c r="R225" s="31" t="str">
        <f>+IF(I225=0,"",'Ark1'!U1747)</f>
        <v/>
      </c>
      <c r="S225" s="219"/>
      <c r="T225" s="271" t="str">
        <f>+IF(N225=0,"",'Ark1'!AK1747)</f>
        <v/>
      </c>
      <c r="U225" s="97"/>
      <c r="V225" s="26" t="str">
        <f>+IF(I225=0,"",'Ark1'!T1747)</f>
        <v/>
      </c>
      <c r="W225" s="236"/>
      <c r="X225" s="33" t="str">
        <f>+IF(I225=0,"",'Ark1'!W1747)</f>
        <v/>
      </c>
      <c r="Y225" s="33" t="str">
        <f>+IF(I225=0,"",'Ark1'!X1747)</f>
        <v/>
      </c>
      <c r="Z225" s="33" t="str">
        <f>+IF(I225=0,"",'Ark1'!Y1747)</f>
        <v/>
      </c>
      <c r="AA225" s="33" t="str">
        <f>+IF(I225=0,"",'Ark1'!Z1747)</f>
        <v/>
      </c>
      <c r="AB225" s="28" t="str">
        <f>+IF(I225=0,"",'Ark1'!AA1747)</f>
        <v/>
      </c>
      <c r="AC225" s="26" t="str">
        <f>+IF(I225=0,"",'Ark1'!AC1747)</f>
        <v/>
      </c>
      <c r="AD225" s="33" t="str">
        <f>+IF(I225=0,"",'Ark1'!AE1747)</f>
        <v/>
      </c>
      <c r="AE225" s="26" t="str">
        <f t="shared" si="20"/>
        <v/>
      </c>
      <c r="AF225" s="28" t="str">
        <f t="shared" si="21"/>
        <v/>
      </c>
      <c r="AG225" s="218"/>
      <c r="AH225" s="221"/>
      <c r="AJ225" s="28"/>
      <c r="AK225" s="26"/>
      <c r="AL225" s="222"/>
      <c r="AM225" s="27"/>
      <c r="AQ225" s="27"/>
    </row>
    <row r="226" spans="1:61">
      <c r="A226" s="218"/>
      <c r="B226" s="299">
        <f>+'Ark1'!C1748</f>
        <v>2024</v>
      </c>
      <c r="C226" s="27">
        <f>+'Ark1'!L1748</f>
        <v>8</v>
      </c>
      <c r="D226" s="27" t="s">
        <v>34</v>
      </c>
      <c r="E226" s="27">
        <f>+'Ark1'!H1748</f>
        <v>2</v>
      </c>
      <c r="F226" s="27">
        <f>+'Ark1'!J1748</f>
        <v>267</v>
      </c>
      <c r="G226" s="27" t="str">
        <f>VLOOKUP(F226,RNR!$A$1:$B$25,2)</f>
        <v>Dalpro</v>
      </c>
      <c r="H226" s="27">
        <f>+IF(I226=0,"",'Ark1'!Q1748)</f>
        <v>1</v>
      </c>
      <c r="I226" s="27">
        <f>+'Ark1'!R1748</f>
        <v>1</v>
      </c>
      <c r="J226" s="28">
        <f>+IF(I226=0,"",'Ark1'!AG1748)</f>
        <v>25</v>
      </c>
      <c r="L226" s="28">
        <f>+IF(I226=0,"",'Ark1'!AH1748)</f>
        <v>32.030704815073278</v>
      </c>
      <c r="M226" s="97"/>
      <c r="N226" s="245">
        <f>+IF(J226=0,"",'Ark1'!AI1748)</f>
        <v>1</v>
      </c>
      <c r="O226" s="97"/>
      <c r="P226" s="271">
        <f>+IF(N226=0,"",'Ark1'!AJ1748)</f>
        <v>126.9</v>
      </c>
      <c r="Q226" s="235"/>
      <c r="R226" s="31">
        <f>+IF(I226=0,"",'Ark1'!U1748)</f>
        <v>45.9</v>
      </c>
      <c r="S226" s="219"/>
      <c r="T226" s="271">
        <f>+IF(N226=0,"",'Ark1'!AK1748)</f>
        <v>22.460934390461176</v>
      </c>
      <c r="U226" s="97"/>
      <c r="V226" s="26">
        <f>+IF(I226=0,"",'Ark1'!T1748)</f>
        <v>8</v>
      </c>
      <c r="W226" s="236"/>
      <c r="X226" s="33">
        <f>+IF(I226=0,"",'Ark1'!W1748)</f>
        <v>0</v>
      </c>
      <c r="Y226" s="33">
        <f>+IF(I226=0,"",'Ark1'!X1748)</f>
        <v>100</v>
      </c>
      <c r="Z226" s="33">
        <f>+IF(I226=0,"",'Ark1'!Y1748)</f>
        <v>100</v>
      </c>
      <c r="AA226" s="33">
        <f>+IF(I226=0,"",'Ark1'!Z1748)</f>
        <v>100</v>
      </c>
      <c r="AB226" s="28">
        <f>+IF(I226=0,"",'Ark1'!AA1748)</f>
        <v>0</v>
      </c>
      <c r="AC226" s="26">
        <f>+IF(I226=0,"",'Ark1'!AC1748)</f>
        <v>0</v>
      </c>
      <c r="AD226" s="33">
        <f>+IF(I226=0,"",'Ark1'!AE1748)</f>
        <v>0</v>
      </c>
      <c r="AE226" s="26">
        <f t="shared" si="20"/>
        <v>5.7374999999999998</v>
      </c>
      <c r="AF226" s="28">
        <f t="shared" si="21"/>
        <v>1</v>
      </c>
      <c r="AG226" s="218"/>
      <c r="AH226" s="221"/>
      <c r="AJ226" s="28"/>
      <c r="AK226" s="26"/>
      <c r="AL226" s="222"/>
      <c r="AM226" s="27"/>
      <c r="AQ226" s="27"/>
    </row>
    <row r="227" spans="1:61">
      <c r="A227" s="218"/>
      <c r="B227" s="299">
        <f>+'Ark1'!C1749</f>
        <v>2024</v>
      </c>
      <c r="C227" s="27">
        <f>+'Ark1'!L1749</f>
        <v>8</v>
      </c>
      <c r="D227" s="27" t="s">
        <v>34</v>
      </c>
      <c r="E227" s="27">
        <f>+'Ark1'!H1749</f>
        <v>1</v>
      </c>
      <c r="F227" s="27">
        <f>+'Ark1'!J1749</f>
        <v>309</v>
      </c>
      <c r="G227" s="27" t="str">
        <f>VLOOKUP(F227,RNR!$A$1:$B$25,2)</f>
        <v>Malvik</v>
      </c>
      <c r="H227" s="27">
        <f>+IF(I227=0,"",'Ark1'!Q1749)</f>
        <v>67</v>
      </c>
      <c r="I227" s="27">
        <f>+'Ark1'!R1749</f>
        <v>73</v>
      </c>
      <c r="J227" s="28">
        <f>+IF(I227=0,"",'Ark1'!AG1749)</f>
        <v>19.729729729729726</v>
      </c>
      <c r="L227" s="28">
        <f>+IF(I227=0,"",'Ark1'!AH1749)</f>
        <v>18.538569984743248</v>
      </c>
      <c r="M227" s="97"/>
      <c r="N227" s="245">
        <f>+IF(J227=0,"",'Ark1'!AI1749)</f>
        <v>73</v>
      </c>
      <c r="O227" s="97"/>
      <c r="P227" s="271">
        <f>+IF(N227=0,"",'Ark1'!AJ1749)</f>
        <v>117.63013698630139</v>
      </c>
      <c r="Q227" s="235"/>
      <c r="R227" s="31">
        <f>+IF(I227=0,"",'Ark1'!U1749)</f>
        <v>39.449315068493178</v>
      </c>
      <c r="S227" s="219"/>
      <c r="T227" s="271">
        <f>+IF(N227=0,"",'Ark1'!AK1749)</f>
        <v>24.083089366628379</v>
      </c>
      <c r="U227" s="97"/>
      <c r="V227" s="26">
        <f>+IF(I227=0,"",'Ark1'!T1749)</f>
        <v>7.5753424657534243</v>
      </c>
      <c r="W227" s="236"/>
      <c r="X227" s="33">
        <f>+IF(I227=0,"",'Ark1'!W1749)</f>
        <v>31.506849315068493</v>
      </c>
      <c r="Y227" s="33">
        <f>+IF(I227=0,"",'Ark1'!X1749)</f>
        <v>100</v>
      </c>
      <c r="Z227" s="33">
        <f>+IF(I227=0,"",'Ark1'!Y1749)</f>
        <v>100</v>
      </c>
      <c r="AA227" s="33">
        <f>+IF(I227=0,"",'Ark1'!Z1749)</f>
        <v>71.232876712328746</v>
      </c>
      <c r="AB227" s="28">
        <f>+IF(I227=0,"",'Ark1'!AA1749)</f>
        <v>7.1443458492054308</v>
      </c>
      <c r="AC227" s="26">
        <f>+IF(I227=0,"",'Ark1'!AC1749)</f>
        <v>1.507222867769785</v>
      </c>
      <c r="AD227" s="33">
        <f>+IF(I227=0,"",'Ark1'!AE1749)</f>
        <v>-11.280281614852283</v>
      </c>
      <c r="AE227" s="26">
        <f t="shared" si="20"/>
        <v>4.9311643835616472</v>
      </c>
      <c r="AF227" s="28">
        <f t="shared" si="21"/>
        <v>1.0895522388059702</v>
      </c>
      <c r="AG227" s="218"/>
      <c r="AH227" s="221"/>
      <c r="AJ227" s="28"/>
      <c r="AK227" s="26"/>
      <c r="AL227" s="222"/>
      <c r="AM227" s="27"/>
      <c r="AQ227" s="27"/>
    </row>
    <row r="228" spans="1:61">
      <c r="A228" s="218"/>
      <c r="B228" s="299">
        <f>+'Ark1'!C1750</f>
        <v>2024</v>
      </c>
      <c r="C228" s="27">
        <f>+'Ark1'!L1750</f>
        <v>8</v>
      </c>
      <c r="D228" s="27" t="s">
        <v>34</v>
      </c>
      <c r="E228" s="27">
        <f>+'Ark1'!H1750</f>
        <v>2</v>
      </c>
      <c r="F228" s="27">
        <f>+'Ark1'!J1750</f>
        <v>470</v>
      </c>
      <c r="G228" s="27" t="str">
        <f>VLOOKUP(F228,RNR!$A$1:$B$25,2)</f>
        <v>Jens Eide</v>
      </c>
      <c r="H228" s="27">
        <f>+IF(I228=0,"",'Ark1'!Q1750)</f>
        <v>15</v>
      </c>
      <c r="I228" s="27">
        <f>+'Ark1'!R1750</f>
        <v>17</v>
      </c>
      <c r="J228" s="28">
        <f>+IF(I228=0,"",'Ark1'!AG1750)</f>
        <v>23.287671232876711</v>
      </c>
      <c r="L228" s="28">
        <f>+IF(I228=0,"",'Ark1'!AH1750)</f>
        <v>23.158914728682166</v>
      </c>
      <c r="M228" s="97"/>
      <c r="N228" s="245">
        <f>+IF(J228=0,"",'Ark1'!AI1750)</f>
        <v>16</v>
      </c>
      <c r="O228" s="97"/>
      <c r="P228" s="271">
        <f>+IF(N228=0,"",'Ark1'!AJ1750)</f>
        <v>114.325</v>
      </c>
      <c r="Q228" s="235"/>
      <c r="R228" s="31">
        <f>+IF(I228=0,"",'Ark1'!U1750)</f>
        <v>37.95882352941176</v>
      </c>
      <c r="S228" s="219"/>
      <c r="T228" s="271">
        <f>+IF(N228=0,"",'Ark1'!AK1750)</f>
        <v>24.295185719502243</v>
      </c>
      <c r="U228" s="97"/>
      <c r="V228" s="26">
        <f>+IF(I228=0,"",'Ark1'!T1750)</f>
        <v>7.5294117647058814</v>
      </c>
      <c r="W228" s="236"/>
      <c r="X228" s="33">
        <f>+IF(I228=0,"",'Ark1'!W1750)</f>
        <v>29.411764705882355</v>
      </c>
      <c r="Y228" s="33">
        <f>+IF(I228=0,"",'Ark1'!X1750)</f>
        <v>100</v>
      </c>
      <c r="Z228" s="33">
        <f>+IF(I228=0,"",'Ark1'!Y1750)</f>
        <v>100</v>
      </c>
      <c r="AA228" s="33">
        <f>+IF(I228=0,"",'Ark1'!Z1750)</f>
        <v>52.941176470588239</v>
      </c>
      <c r="AB228" s="28">
        <f>+IF(I228=0,"",'Ark1'!AA1750)</f>
        <v>9.4703288236302381</v>
      </c>
      <c r="AC228" s="26">
        <f>+IF(I228=0,"",'Ark1'!AC1750)</f>
        <v>1.9438484284539188</v>
      </c>
      <c r="AD228" s="33">
        <f>+IF(I228=0,"",'Ark1'!AE1750)</f>
        <v>-47.652635727649475</v>
      </c>
      <c r="AE228" s="26">
        <f t="shared" si="20"/>
        <v>4.7448529411764699</v>
      </c>
      <c r="AF228" s="28">
        <f t="shared" si="21"/>
        <v>1.1333333333333333</v>
      </c>
      <c r="AG228" s="218"/>
      <c r="AH228" s="221"/>
      <c r="AJ228" s="28"/>
      <c r="AK228" s="26"/>
      <c r="AL228" s="222"/>
      <c r="AM228" s="27"/>
      <c r="AQ228" s="27"/>
    </row>
    <row r="229" spans="1:61">
      <c r="A229" s="218"/>
      <c r="B229" s="299">
        <f>+'Ark1'!C1751</f>
        <v>2024</v>
      </c>
      <c r="C229" s="27">
        <f>+'Ark1'!L1751</f>
        <v>8</v>
      </c>
      <c r="D229" s="27" t="s">
        <v>34</v>
      </c>
      <c r="E229" s="27">
        <f>+'Ark1'!H1751</f>
        <v>2</v>
      </c>
      <c r="F229" s="27">
        <f>+'Ark1'!J1751</f>
        <v>629</v>
      </c>
      <c r="G229" s="27" t="str">
        <f>VLOOKUP(F229,RNR!$A$1:$B$25,2)</f>
        <v>Bø</v>
      </c>
      <c r="H229" s="27" t="str">
        <f>+IF(I229=0,"",'Ark1'!Q1751)</f>
        <v/>
      </c>
      <c r="I229" s="27">
        <f>+'Ark1'!R1751</f>
        <v>0</v>
      </c>
      <c r="J229" s="28" t="str">
        <f>+IF(I229=0,"",'Ark1'!AG1751)</f>
        <v/>
      </c>
      <c r="L229" s="28" t="str">
        <f>+IF(I229=0,"",'Ark1'!AH1751)</f>
        <v/>
      </c>
      <c r="M229" s="97"/>
      <c r="N229" s="245">
        <f>+IF(J229=0,"",'Ark1'!AI1751)</f>
        <v>0</v>
      </c>
      <c r="O229" s="97"/>
      <c r="P229" s="271" t="str">
        <f>+IF(N229=0,"",'Ark1'!AJ1751)</f>
        <v/>
      </c>
      <c r="Q229" s="235"/>
      <c r="R229" s="31" t="str">
        <f>+IF(I229=0,"",'Ark1'!U1751)</f>
        <v/>
      </c>
      <c r="S229" s="219"/>
      <c r="T229" s="271" t="str">
        <f>+IF(N229=0,"",'Ark1'!AK1751)</f>
        <v/>
      </c>
      <c r="U229" s="97"/>
      <c r="V229" s="26" t="str">
        <f>+IF(I229=0,"",'Ark1'!T1751)</f>
        <v/>
      </c>
      <c r="W229" s="236"/>
      <c r="X229" s="33" t="str">
        <f>+IF(I229=0,"",'Ark1'!W1751)</f>
        <v/>
      </c>
      <c r="Y229" s="33" t="str">
        <f>+IF(I229=0,"",'Ark1'!X1751)</f>
        <v/>
      </c>
      <c r="Z229" s="33" t="str">
        <f>+IF(I229=0,"",'Ark1'!Y1751)</f>
        <v/>
      </c>
      <c r="AA229" s="33" t="str">
        <f>+IF(I229=0,"",'Ark1'!Z1751)</f>
        <v/>
      </c>
      <c r="AB229" s="28" t="str">
        <f>+IF(I229=0,"",'Ark1'!AA1751)</f>
        <v/>
      </c>
      <c r="AC229" s="26" t="str">
        <f>+IF(I229=0,"",'Ark1'!AC1751)</f>
        <v/>
      </c>
      <c r="AD229" s="33" t="str">
        <f>+IF(I229=0,"",'Ark1'!AE1751)</f>
        <v/>
      </c>
      <c r="AE229" s="26" t="str">
        <f t="shared" si="20"/>
        <v/>
      </c>
      <c r="AF229" s="28" t="str">
        <f t="shared" si="21"/>
        <v/>
      </c>
      <c r="AG229" s="218"/>
      <c r="AH229" s="221"/>
      <c r="AJ229" s="28"/>
      <c r="AK229" s="26"/>
      <c r="AL229" s="222"/>
      <c r="AM229" s="27"/>
      <c r="AQ229" s="27"/>
    </row>
    <row r="230" spans="1:61">
      <c r="A230" s="218"/>
      <c r="B230" s="299">
        <f>+'Ark1'!C1752</f>
        <v>2024</v>
      </c>
      <c r="C230" s="27">
        <f>+'Ark1'!L1752</f>
        <v>8</v>
      </c>
      <c r="D230" s="27" t="s">
        <v>34</v>
      </c>
      <c r="E230" s="27">
        <f>+'Ark1'!H1752</f>
        <v>1</v>
      </c>
      <c r="F230" s="27">
        <f>+'Ark1'!J1752</f>
        <v>643</v>
      </c>
      <c r="G230" s="27" t="str">
        <f>VLOOKUP(F230,RNR!$A$1:$B$25,2)</f>
        <v>Bjerka</v>
      </c>
      <c r="H230" s="27">
        <f>+IF(I230=0,"",'Ark1'!Q1752)</f>
        <v>34</v>
      </c>
      <c r="I230" s="27">
        <f>+'Ark1'!R1752</f>
        <v>37</v>
      </c>
      <c r="J230" s="28">
        <f>+IF(I230=0,"",'Ark1'!AG1752)</f>
        <v>16.666666666666671</v>
      </c>
      <c r="L230" s="28">
        <f>+IF(I230=0,"",'Ark1'!AH1752)</f>
        <v>16.834020977282897</v>
      </c>
      <c r="M230" s="97"/>
      <c r="N230" s="245">
        <f>+IF(J230=0,"",'Ark1'!AI1752)</f>
        <v>17</v>
      </c>
      <c r="O230" s="97"/>
      <c r="P230" s="271">
        <f>+IF(N230=0,"",'Ark1'!AJ1752)</f>
        <v>111.89411764705882</v>
      </c>
      <c r="Q230" s="235"/>
      <c r="R230" s="31">
        <f>+IF(I230=0,"",'Ark1'!U1752)</f>
        <v>36.610810810810811</v>
      </c>
      <c r="S230" s="219"/>
      <c r="T230" s="271">
        <f>+IF(N230=0,"",'Ark1'!AK1752)</f>
        <v>24.729877584119905</v>
      </c>
      <c r="U230" s="97"/>
      <c r="V230" s="26">
        <f>+IF(I230=0,"",'Ark1'!T1752)</f>
        <v>7.3243243243243246</v>
      </c>
      <c r="W230" s="236"/>
      <c r="X230" s="33">
        <f>+IF(I230=0,"",'Ark1'!W1752)</f>
        <v>32.432432432432442</v>
      </c>
      <c r="Y230" s="33">
        <f>+IF(I230=0,"",'Ark1'!X1752)</f>
        <v>97.297297297297305</v>
      </c>
      <c r="Z230" s="33">
        <f>+IF(I230=0,"",'Ark1'!Y1752)</f>
        <v>94.594594594594625</v>
      </c>
      <c r="AA230" s="33">
        <f>+IF(I230=0,"",'Ark1'!Z1752)</f>
        <v>62.162162162162176</v>
      </c>
      <c r="AB230" s="28">
        <f>+IF(I230=0,"",'Ark1'!AA1752)</f>
        <v>8.6630555680440064</v>
      </c>
      <c r="AC230" s="26">
        <f>+IF(I230=0,"",'Ark1'!AC1752)</f>
        <v>1.7866479871392857</v>
      </c>
      <c r="AD230" s="33">
        <f>+IF(I230=0,"",'Ark1'!AE1752)</f>
        <v>1.84575593373559</v>
      </c>
      <c r="AE230" s="26">
        <f t="shared" si="20"/>
        <v>4.5763513513513514</v>
      </c>
      <c r="AF230" s="28">
        <f t="shared" si="21"/>
        <v>1.088235294117647</v>
      </c>
      <c r="AG230" s="218"/>
      <c r="AH230" s="221"/>
      <c r="AJ230" s="28"/>
      <c r="AK230" s="26"/>
      <c r="AL230" s="222"/>
      <c r="AM230" s="27"/>
      <c r="AQ230" s="27"/>
    </row>
    <row r="231" spans="1:61">
      <c r="A231" s="218"/>
      <c r="B231" s="299">
        <f>+'Ark1'!C1753</f>
        <v>2024</v>
      </c>
      <c r="C231" s="27">
        <f>+'Ark1'!L1753</f>
        <v>8</v>
      </c>
      <c r="D231" s="27" t="s">
        <v>34</v>
      </c>
      <c r="E231" s="27">
        <f>+'Ark1'!H1753</f>
        <v>2</v>
      </c>
      <c r="F231" s="27">
        <f>+'Ark1'!J1753</f>
        <v>704</v>
      </c>
      <c r="G231" s="27" t="str">
        <f>VLOOKUP(F231,RNR!$A$1:$B$25,2)</f>
        <v>Øre Vilt</v>
      </c>
      <c r="H231" s="27" t="str">
        <f>+IF(I231=0,"",'Ark1'!Q1753)</f>
        <v/>
      </c>
      <c r="I231" s="27">
        <f>+'Ark1'!R1753</f>
        <v>0</v>
      </c>
      <c r="J231" s="28" t="str">
        <f>+IF(I231=0,"",'Ark1'!AG1753)</f>
        <v/>
      </c>
      <c r="L231" s="28" t="str">
        <f>+IF(I231=0,"",'Ark1'!AH1753)</f>
        <v/>
      </c>
      <c r="M231" s="97"/>
      <c r="N231" s="245">
        <f>+IF(J231=0,"",'Ark1'!AI1753)</f>
        <v>0</v>
      </c>
      <c r="O231" s="97"/>
      <c r="P231" s="271" t="str">
        <f>+IF(N231=0,"",'Ark1'!AJ1753)</f>
        <v/>
      </c>
      <c r="Q231" s="235"/>
      <c r="R231" s="31" t="str">
        <f>+IF(I231=0,"",'Ark1'!U1753)</f>
        <v/>
      </c>
      <c r="S231" s="219"/>
      <c r="T231" s="271" t="str">
        <f>+IF(N231=0,"",'Ark1'!AK1753)</f>
        <v/>
      </c>
      <c r="U231" s="97"/>
      <c r="V231" s="26" t="str">
        <f>+IF(I231=0,"",'Ark1'!T1753)</f>
        <v/>
      </c>
      <c r="W231" s="236"/>
      <c r="X231" s="33" t="str">
        <f>+IF(I231=0,"",'Ark1'!W1753)</f>
        <v/>
      </c>
      <c r="Y231" s="33" t="str">
        <f>+IF(I231=0,"",'Ark1'!X1753)</f>
        <v/>
      </c>
      <c r="Z231" s="33" t="str">
        <f>+IF(I231=0,"",'Ark1'!Y1753)</f>
        <v/>
      </c>
      <c r="AA231" s="33" t="str">
        <f>+IF(I231=0,"",'Ark1'!Z1753)</f>
        <v/>
      </c>
      <c r="AB231" s="28" t="str">
        <f>+IF(I231=0,"",'Ark1'!AA1753)</f>
        <v/>
      </c>
      <c r="AC231" s="26" t="str">
        <f>+IF(I231=0,"",'Ark1'!AC1753)</f>
        <v/>
      </c>
      <c r="AD231" s="33" t="str">
        <f>+IF(I231=0,"",'Ark1'!AE1753)</f>
        <v/>
      </c>
      <c r="AE231" s="26" t="str">
        <f t="shared" si="20"/>
        <v/>
      </c>
      <c r="AF231" s="28" t="str">
        <f t="shared" si="21"/>
        <v/>
      </c>
      <c r="AG231" s="218"/>
      <c r="AH231" s="221"/>
      <c r="AJ231" s="28"/>
      <c r="AK231" s="26"/>
      <c r="AL231" s="222"/>
      <c r="AM231" s="27"/>
      <c r="AQ231" s="27"/>
    </row>
    <row r="232" spans="1:61">
      <c r="A232" s="218"/>
      <c r="B232" s="299">
        <f>+'Ark1'!C1754</f>
        <v>2024</v>
      </c>
      <c r="C232" s="27">
        <f>+'Ark1'!L1754</f>
        <v>8</v>
      </c>
      <c r="D232" s="27" t="s">
        <v>34</v>
      </c>
      <c r="E232" s="27">
        <f>+'Ark1'!H1754</f>
        <v>1</v>
      </c>
      <c r="F232" s="27">
        <f>+'Ark1'!J1754</f>
        <v>802</v>
      </c>
      <c r="G232" s="27" t="str">
        <f>VLOOKUP(F232,RNR!$A$1:$B$25,2)</f>
        <v>Karasjok</v>
      </c>
      <c r="H232" s="27">
        <f>+IF(I232=0,"",'Ark1'!Q1754)</f>
        <v>7</v>
      </c>
      <c r="I232" s="27">
        <f>+'Ark1'!R1754</f>
        <v>7</v>
      </c>
      <c r="J232" s="28">
        <f>+IF(I232=0,"",'Ark1'!AG1754)</f>
        <v>16.279069767441861</v>
      </c>
      <c r="L232" s="28">
        <f>+IF(I232=0,"",'Ark1'!AH1754)</f>
        <v>13.723207197671339</v>
      </c>
      <c r="M232" s="97"/>
      <c r="N232" s="245">
        <f>+IF(J232=0,"",'Ark1'!AI1754)</f>
        <v>7</v>
      </c>
      <c r="O232" s="97"/>
      <c r="P232" s="271">
        <f>+IF(N232=0,"",'Ark1'!AJ1754)</f>
        <v>117.3</v>
      </c>
      <c r="Q232" s="235"/>
      <c r="R232" s="31">
        <f>+IF(I232=0,"",'Ark1'!U1754)</f>
        <v>37.042857142857152</v>
      </c>
      <c r="S232" s="219"/>
      <c r="T232" s="271">
        <f>+IF(N232=0,"",'Ark1'!AK1754)</f>
        <v>22.972216953244939</v>
      </c>
      <c r="U232" s="97"/>
      <c r="V232" s="26">
        <f>+IF(I232=0,"",'Ark1'!T1754)</f>
        <v>7.4285714285714306</v>
      </c>
      <c r="W232" s="236"/>
      <c r="X232" s="33">
        <f>+IF(I232=0,"",'Ark1'!W1754)</f>
        <v>28.571428571428577</v>
      </c>
      <c r="Y232" s="33">
        <f>+IF(I232=0,"",'Ark1'!X1754)</f>
        <v>100</v>
      </c>
      <c r="Z232" s="33">
        <f>+IF(I232=0,"",'Ark1'!Y1754)</f>
        <v>100</v>
      </c>
      <c r="AA232" s="33">
        <f>+IF(I232=0,"",'Ark1'!Z1754)</f>
        <v>57.142857142857153</v>
      </c>
      <c r="AB232" s="28">
        <f>+IF(I232=0,"",'Ark1'!AA1754)</f>
        <v>3.130429976334673</v>
      </c>
      <c r="AC232" s="26">
        <f>+IF(I232=0,"",'Ark1'!AC1754)</f>
        <v>1.1780301787479035</v>
      </c>
      <c r="AD232" s="33">
        <f>+IF(I232=0,"",'Ark1'!AE1754)</f>
        <v>6.862228815634098</v>
      </c>
      <c r="AE232" s="26">
        <f t="shared" si="20"/>
        <v>4.6303571428571439</v>
      </c>
      <c r="AF232" s="28">
        <f t="shared" si="21"/>
        <v>1</v>
      </c>
      <c r="AG232" s="218"/>
      <c r="AH232" s="221"/>
      <c r="AJ232" s="28"/>
      <c r="AK232" s="26"/>
      <c r="AL232" s="222"/>
      <c r="AM232" s="27"/>
      <c r="AQ232" s="27"/>
    </row>
    <row r="233" spans="1:61" ht="19.8">
      <c r="A233" s="218"/>
      <c r="B233" s="218"/>
      <c r="C233" s="218"/>
      <c r="D233" s="218"/>
      <c r="E233" s="218"/>
      <c r="F233" s="218"/>
      <c r="G233" s="218"/>
      <c r="H233" s="218"/>
      <c r="I233" s="218"/>
      <c r="J233" s="219"/>
      <c r="K233" s="219"/>
      <c r="L233" s="219"/>
      <c r="M233" s="97"/>
      <c r="N233" s="237"/>
      <c r="O233" s="97"/>
      <c r="P233" s="235"/>
      <c r="Q233" s="235"/>
      <c r="R233" s="218"/>
      <c r="S233" s="219"/>
      <c r="T233" s="235"/>
      <c r="U233" s="97"/>
      <c r="V233" s="218"/>
      <c r="W233" s="236"/>
      <c r="X233" s="220"/>
      <c r="Y233" s="220"/>
      <c r="Z233" s="220"/>
      <c r="AA233" s="220"/>
      <c r="AB233" s="220"/>
      <c r="AC233" s="218"/>
      <c r="AD233" s="220"/>
      <c r="AE233" s="468"/>
      <c r="AF233" s="220"/>
      <c r="AG233" s="218"/>
      <c r="AH233" s="221"/>
      <c r="AJ233" s="28"/>
      <c r="AK233" s="26"/>
      <c r="AL233" s="222"/>
      <c r="AM233" s="27"/>
      <c r="AQ233" s="27"/>
      <c r="BI233" s="234"/>
    </row>
    <row r="234" spans="1:61" ht="22.8">
      <c r="A234" s="218"/>
      <c r="B234" s="218"/>
      <c r="C234" s="218"/>
      <c r="D234" s="264" t="s">
        <v>35</v>
      </c>
      <c r="E234" s="218"/>
      <c r="F234" s="218"/>
      <c r="G234" s="218"/>
      <c r="H234" s="218"/>
      <c r="I234" s="265">
        <f>SUM(I236:I260)</f>
        <v>1174</v>
      </c>
      <c r="J234" s="266"/>
      <c r="K234" s="266"/>
      <c r="L234" s="266"/>
      <c r="M234" s="97"/>
      <c r="N234" s="476"/>
      <c r="O234" s="97"/>
      <c r="P234" s="477"/>
      <c r="Q234" s="235"/>
      <c r="R234" s="268">
        <f>+Klasse!M19</f>
        <v>46.774105621805795</v>
      </c>
      <c r="S234" s="219"/>
      <c r="T234" s="477"/>
      <c r="U234" s="97"/>
      <c r="V234" s="267"/>
      <c r="W234" s="236"/>
      <c r="X234" s="220"/>
      <c r="Y234" s="220"/>
      <c r="Z234" s="220"/>
      <c r="AA234" s="220"/>
      <c r="AB234" s="220"/>
      <c r="AC234" s="218"/>
      <c r="AD234" s="220"/>
      <c r="AE234" s="468"/>
      <c r="AF234" s="220"/>
      <c r="AG234" s="218"/>
      <c r="AH234" s="221"/>
      <c r="AJ234" s="28"/>
      <c r="AK234" s="26"/>
      <c r="AL234" s="222"/>
      <c r="AM234" s="27"/>
      <c r="AQ234" s="27"/>
      <c r="BI234" s="234"/>
    </row>
    <row r="235" spans="1:61" ht="19.8">
      <c r="A235" s="218"/>
      <c r="B235" s="218"/>
      <c r="C235" s="218"/>
      <c r="D235" s="218"/>
      <c r="E235" s="218"/>
      <c r="F235" s="218"/>
      <c r="G235" s="218"/>
      <c r="H235" s="236"/>
      <c r="I235" s="218"/>
      <c r="J235" s="219"/>
      <c r="K235" s="219"/>
      <c r="L235" s="219"/>
      <c r="M235" s="97"/>
      <c r="N235" s="237"/>
      <c r="O235" s="97"/>
      <c r="P235" s="235"/>
      <c r="Q235" s="235"/>
      <c r="R235" s="219"/>
      <c r="S235" s="219"/>
      <c r="T235" s="235"/>
      <c r="U235" s="97"/>
      <c r="V235" s="236"/>
      <c r="W235" s="236"/>
      <c r="X235" s="220"/>
      <c r="Y235" s="220"/>
      <c r="Z235" s="220"/>
      <c r="AA235" s="220"/>
      <c r="AB235" s="237"/>
      <c r="AC235" s="218"/>
      <c r="AD235" s="237"/>
      <c r="AE235" s="471"/>
      <c r="AF235" s="235"/>
      <c r="AG235" s="218"/>
      <c r="AH235" s="221"/>
      <c r="AJ235" s="28"/>
      <c r="AK235" s="26"/>
      <c r="AL235" s="222"/>
      <c r="AM235" s="27"/>
      <c r="AQ235" s="27"/>
      <c r="BI235" s="234"/>
    </row>
    <row r="236" spans="1:61">
      <c r="A236" s="218"/>
      <c r="B236" s="299">
        <f>+'Ark1'!C1755</f>
        <v>2024</v>
      </c>
      <c r="C236" s="27">
        <f>+'Ark1'!L1755</f>
        <v>9</v>
      </c>
      <c r="D236" s="27" t="s">
        <v>35</v>
      </c>
      <c r="E236" s="27">
        <f>+'Ark1'!H1755</f>
        <v>1</v>
      </c>
      <c r="F236" s="27">
        <f>+'Ark1'!J1755</f>
        <v>103</v>
      </c>
      <c r="G236" s="27" t="str">
        <f>VLOOKUP(F236,RNR!$A$1:$B$25,2)</f>
        <v>Rudshøgda</v>
      </c>
      <c r="H236" s="27" t="str">
        <f>+IF(I236=0,"",'Ark1'!Q1755)</f>
        <v/>
      </c>
      <c r="I236" s="27">
        <f>+'Ark1'!R1755</f>
        <v>0</v>
      </c>
      <c r="J236" s="28" t="str">
        <f>+IF(I236=0,"",'Ark1'!AG1755)</f>
        <v/>
      </c>
      <c r="L236" s="28" t="str">
        <f>+IF(I236=0,"",'Ark1'!AH1755)</f>
        <v/>
      </c>
      <c r="M236" s="97"/>
      <c r="N236" s="245">
        <f>+IF(J236=0,"",'Ark1'!AI1755)</f>
        <v>0</v>
      </c>
      <c r="O236" s="97"/>
      <c r="P236" s="271" t="str">
        <f>+IF(N236=0,"",'Ark1'!AJ1755)</f>
        <v/>
      </c>
      <c r="Q236" s="235"/>
      <c r="R236" s="31" t="str">
        <f>+IF(I236=0,"",'Ark1'!U1755)</f>
        <v/>
      </c>
      <c r="S236" s="219"/>
      <c r="T236" s="271" t="str">
        <f>+IF(N236=0,"",'Ark1'!AK1755)</f>
        <v/>
      </c>
      <c r="U236" s="97"/>
      <c r="V236" s="26" t="str">
        <f>+IF(I236=0,"",'Ark1'!T1755)</f>
        <v/>
      </c>
      <c r="W236" s="236"/>
      <c r="X236" s="33" t="str">
        <f>+IF(I236=0,"",'Ark1'!W1755)</f>
        <v/>
      </c>
      <c r="Y236" s="33" t="str">
        <f>+IF(I236=0,"",'Ark1'!X1755)</f>
        <v/>
      </c>
      <c r="Z236" s="33" t="str">
        <f>+IF(I236=0,"",'Ark1'!Y1755)</f>
        <v/>
      </c>
      <c r="AA236" s="33" t="str">
        <f>+IF(I236=0,"",'Ark1'!Z1755)</f>
        <v/>
      </c>
      <c r="AB236" s="28" t="str">
        <f>+IF(I236=0,"",'Ark1'!AA1755)</f>
        <v/>
      </c>
      <c r="AC236" s="26" t="str">
        <f>+IF(I236=0,"",'Ark1'!AC1755)</f>
        <v/>
      </c>
      <c r="AD236" s="33" t="str">
        <f>+IF(I236=0,"",'Ark1'!AE1755)</f>
        <v/>
      </c>
      <c r="AE236" s="26" t="str">
        <f t="shared" ref="AE236:AE260" si="22">IF(I236=0,"",R236/C236)</f>
        <v/>
      </c>
      <c r="AF236" s="28" t="str">
        <f t="shared" ref="AF236:AF260" si="23">IF(I236=0,"",I236/H236)</f>
        <v/>
      </c>
      <c r="AG236" s="218"/>
      <c r="AH236" s="221"/>
      <c r="AJ236" s="28"/>
      <c r="AK236" s="26"/>
      <c r="AL236" s="222"/>
      <c r="AM236" s="27"/>
      <c r="AQ236" s="27"/>
    </row>
    <row r="237" spans="1:61">
      <c r="A237" s="218"/>
      <c r="B237" s="299">
        <f>+'Ark1'!C1756</f>
        <v>2024</v>
      </c>
      <c r="C237" s="27">
        <f>+'Ark1'!L1756</f>
        <v>9</v>
      </c>
      <c r="D237" s="27" t="str">
        <f>+D236</f>
        <v>R+</v>
      </c>
      <c r="E237" s="27">
        <f>+'Ark1'!H1756</f>
        <v>2</v>
      </c>
      <c r="F237" s="27">
        <f>+'Ark1'!J1756</f>
        <v>106</v>
      </c>
      <c r="G237" s="27" t="str">
        <f>VLOOKUP(F237,RNR!$A$1:$B$25,2)</f>
        <v>Furuseth</v>
      </c>
      <c r="H237" s="27">
        <f>+IF(I237=0,"",'Ark1'!Q1756)</f>
        <v>34</v>
      </c>
      <c r="I237" s="27">
        <f>+'Ark1'!R1756</f>
        <v>41</v>
      </c>
      <c r="J237" s="28">
        <f>+IF(I237=0,"",'Ark1'!AG1756)</f>
        <v>25.153374233128833</v>
      </c>
      <c r="L237" s="28">
        <f>+IF(I237=0,"",'Ark1'!AH1756)</f>
        <v>27.215171904721345</v>
      </c>
      <c r="M237" s="97"/>
      <c r="N237" s="245">
        <f>+IF(J237=0,"",'Ark1'!AI1756)</f>
        <v>41</v>
      </c>
      <c r="O237" s="97"/>
      <c r="P237" s="271">
        <f>+IF(N237=0,"",'Ark1'!AJ1756)</f>
        <v>119.52439024390242</v>
      </c>
      <c r="Q237" s="235"/>
      <c r="R237" s="31">
        <f>+IF(I237=0,"",'Ark1'!U1756)</f>
        <v>46.76097560975608</v>
      </c>
      <c r="S237" s="219"/>
      <c r="T237" s="271">
        <f>+IF(N237=0,"",'Ark1'!AK1756)</f>
        <v>27.271202378139261</v>
      </c>
      <c r="U237" s="97"/>
      <c r="V237" s="26">
        <f>+IF(I237=0,"",'Ark1'!T1756)</f>
        <v>8.3902439024390247</v>
      </c>
      <c r="W237" s="236"/>
      <c r="X237" s="33">
        <f>+IF(I237=0,"",'Ark1'!W1756)</f>
        <v>41.463414634146339</v>
      </c>
      <c r="Y237" s="33">
        <f>+IF(I237=0,"",'Ark1'!X1756)</f>
        <v>100</v>
      </c>
      <c r="Z237" s="33">
        <f>+IF(I237=0,"",'Ark1'!Y1756)</f>
        <v>100</v>
      </c>
      <c r="AA237" s="33">
        <f>+IF(I237=0,"",'Ark1'!Z1756)</f>
        <v>95.121951219512169</v>
      </c>
      <c r="AB237" s="28">
        <f>+IF(I237=0,"",'Ark1'!AA1756)</f>
        <v>7.5771761922358412</v>
      </c>
      <c r="AC237" s="26">
        <f>+IF(I237=0,"",'Ark1'!AC1756)</f>
        <v>1.911174441381436</v>
      </c>
      <c r="AD237" s="33">
        <f>+IF(I237=0,"",'Ark1'!AE1756)</f>
        <v>11.086520724182119</v>
      </c>
      <c r="AE237" s="26">
        <f t="shared" si="22"/>
        <v>5.1956639566395646</v>
      </c>
      <c r="AF237" s="28">
        <f t="shared" si="23"/>
        <v>1.2058823529411764</v>
      </c>
      <c r="AG237" s="218"/>
      <c r="AH237" s="221"/>
      <c r="AJ237" s="28"/>
      <c r="AK237" s="26"/>
      <c r="AL237" s="222"/>
      <c r="AM237" s="27"/>
      <c r="AQ237" s="27"/>
    </row>
    <row r="238" spans="1:61">
      <c r="A238" s="218"/>
      <c r="B238" s="299">
        <f>+'Ark1'!C1757</f>
        <v>2024</v>
      </c>
      <c r="C238" s="27">
        <f>+'Ark1'!L1757</f>
        <v>9</v>
      </c>
      <c r="D238" s="27" t="str">
        <f t="shared" ref="D238:D260" si="24">+D237</f>
        <v>R+</v>
      </c>
      <c r="E238" s="27">
        <f>+'Ark1'!H1757</f>
        <v>1</v>
      </c>
      <c r="F238" s="27">
        <f>+'Ark1'!J1757</f>
        <v>110</v>
      </c>
      <c r="G238" s="27" t="str">
        <f>VLOOKUP(F238,RNR!$A$1:$B$25,2)</f>
        <v>Gol</v>
      </c>
      <c r="H238" s="27">
        <f>+IF(I238=0,"",'Ark1'!Q1757)</f>
        <v>117</v>
      </c>
      <c r="I238" s="27">
        <f>+'Ark1'!R1757</f>
        <v>147</v>
      </c>
      <c r="J238" s="28">
        <f>+IF(I238=0,"",'Ark1'!AG1757)</f>
        <v>24.058919803600656</v>
      </c>
      <c r="L238" s="28">
        <f>+IF(I238=0,"",'Ark1'!AH1757)</f>
        <v>27.068850398648905</v>
      </c>
      <c r="M238" s="97"/>
      <c r="N238" s="245">
        <f>+IF(J238=0,"",'Ark1'!AI1757)</f>
        <v>147</v>
      </c>
      <c r="O238" s="97"/>
      <c r="P238" s="271">
        <f>+IF(N238=0,"",'Ark1'!AJ1757)</f>
        <v>119.20204081632652</v>
      </c>
      <c r="Q238" s="235"/>
      <c r="R238" s="31">
        <f>+IF(I238=0,"",'Ark1'!U1757)</f>
        <v>46.884353741496568</v>
      </c>
      <c r="S238" s="219"/>
      <c r="T238" s="271">
        <f>+IF(N238=0,"",'Ark1'!AK1757)</f>
        <v>27.485826717085807</v>
      </c>
      <c r="U238" s="97"/>
      <c r="V238" s="26">
        <f>+IF(I238=0,"",'Ark1'!T1757)</f>
        <v>6.6734693877551026</v>
      </c>
      <c r="W238" s="236"/>
      <c r="X238" s="33">
        <f>+IF(I238=0,"",'Ark1'!W1757)</f>
        <v>12.244897959183673</v>
      </c>
      <c r="Y238" s="33">
        <f>+IF(I238=0,"",'Ark1'!X1757)</f>
        <v>100</v>
      </c>
      <c r="Z238" s="33">
        <f>+IF(I238=0,"",'Ark1'!Y1757)</f>
        <v>100</v>
      </c>
      <c r="AA238" s="33">
        <f>+IF(I238=0,"",'Ark1'!Z1757)</f>
        <v>93.877551020408163</v>
      </c>
      <c r="AB238" s="28">
        <f>+IF(I238=0,"",'Ark1'!AA1757)</f>
        <v>7.7352334694726945</v>
      </c>
      <c r="AC238" s="26">
        <f>+IF(I238=0,"",'Ark1'!AC1757)</f>
        <v>1.69899235965867</v>
      </c>
      <c r="AD238" s="33">
        <f>+IF(I238=0,"",'Ark1'!AE1757)</f>
        <v>22.886871966387968</v>
      </c>
      <c r="AE238" s="26">
        <f t="shared" si="22"/>
        <v>5.209372637944063</v>
      </c>
      <c r="AF238" s="28">
        <f t="shared" si="23"/>
        <v>1.2564102564102564</v>
      </c>
      <c r="AG238" s="218"/>
      <c r="AH238" s="221"/>
      <c r="AJ238" s="28"/>
      <c r="AK238" s="26"/>
      <c r="AL238" s="222"/>
      <c r="AM238" s="27"/>
      <c r="AQ238" s="27"/>
    </row>
    <row r="239" spans="1:61" ht="15" customHeight="1">
      <c r="A239" s="218"/>
      <c r="B239" s="299">
        <f>+'Ark1'!C1758</f>
        <v>2024</v>
      </c>
      <c r="C239" s="27">
        <f>+'Ark1'!L1758</f>
        <v>9</v>
      </c>
      <c r="D239" s="27" t="str">
        <f t="shared" si="24"/>
        <v>R+</v>
      </c>
      <c r="E239" s="27">
        <f>+'Ark1'!H1758</f>
        <v>1</v>
      </c>
      <c r="F239" s="27">
        <f>+'Ark1'!J1758</f>
        <v>111</v>
      </c>
      <c r="G239" s="27" t="str">
        <f>VLOOKUP(F239,RNR!$A$1:$B$25,2)</f>
        <v>Forus</v>
      </c>
      <c r="H239" s="27">
        <f>+IF(I239=0,"",'Ark1'!Q1758)</f>
        <v>132</v>
      </c>
      <c r="I239" s="27">
        <f>+'Ark1'!R1758</f>
        <v>154</v>
      </c>
      <c r="J239" s="28">
        <f>+IF(I239=0,"",'Ark1'!AG1758)</f>
        <v>29.277566539923956</v>
      </c>
      <c r="L239" s="28">
        <f>+IF(I239=0,"",'Ark1'!AH1758)</f>
        <v>30.157021085688648</v>
      </c>
      <c r="M239" s="97"/>
      <c r="N239" s="245">
        <f>+IF(J239=0,"",'Ark1'!AI1758)</f>
        <v>152</v>
      </c>
      <c r="O239" s="97"/>
      <c r="P239" s="271">
        <f>+IF(N239=0,"",'Ark1'!AJ1758)</f>
        <v>120.7980263157895</v>
      </c>
      <c r="Q239" s="235"/>
      <c r="R239" s="31">
        <f>+IF(I239=0,"",'Ark1'!U1758)</f>
        <v>48.014285714285677</v>
      </c>
      <c r="S239" s="219"/>
      <c r="T239" s="271">
        <f>+IF(N239=0,"",'Ark1'!AK1758)</f>
        <v>27.075571001885098</v>
      </c>
      <c r="U239" s="97"/>
      <c r="V239" s="26">
        <f>+IF(I239=0,"",'Ark1'!T1758)</f>
        <v>7.7662337662337677</v>
      </c>
      <c r="W239" s="236"/>
      <c r="X239" s="33">
        <f>+IF(I239=0,"",'Ark1'!W1758)</f>
        <v>28.571428571428577</v>
      </c>
      <c r="Y239" s="33">
        <f>+IF(I239=0,"",'Ark1'!X1758)</f>
        <v>100</v>
      </c>
      <c r="Z239" s="33">
        <f>+IF(I239=0,"",'Ark1'!Y1758)</f>
        <v>100</v>
      </c>
      <c r="AA239" s="33">
        <f>+IF(I239=0,"",'Ark1'!Z1758)</f>
        <v>96.753246753246756</v>
      </c>
      <c r="AB239" s="28">
        <f>+IF(I239=0,"",'Ark1'!AA1758)</f>
        <v>6.6970378077839845</v>
      </c>
      <c r="AC239" s="26">
        <f>+IF(I239=0,"",'Ark1'!AC1758)</f>
        <v>1.5905247349118292</v>
      </c>
      <c r="AD239" s="33">
        <f>+IF(I239=0,"",'Ark1'!AE1758)</f>
        <v>15.283934992668511</v>
      </c>
      <c r="AE239" s="26">
        <f t="shared" si="22"/>
        <v>5.3349206349206311</v>
      </c>
      <c r="AF239" s="28">
        <f t="shared" si="23"/>
        <v>1.1666666666666667</v>
      </c>
      <c r="AG239" s="218"/>
      <c r="AH239" s="221"/>
      <c r="AJ239" s="28"/>
      <c r="AK239" s="26"/>
      <c r="AL239" s="222"/>
      <c r="AM239" s="27"/>
      <c r="AQ239" s="27"/>
    </row>
    <row r="240" spans="1:61" ht="15" customHeight="1">
      <c r="A240" s="218"/>
      <c r="B240" s="299">
        <f>+'Ark1'!C1759</f>
        <v>2024</v>
      </c>
      <c r="C240" s="27">
        <f>+'Ark1'!L1759</f>
        <v>9</v>
      </c>
      <c r="D240" s="27" t="str">
        <f t="shared" si="24"/>
        <v>R+</v>
      </c>
      <c r="E240" s="27">
        <f>+'Ark1'!H1759</f>
        <v>1</v>
      </c>
      <c r="F240" s="27">
        <f>+'Ark1'!J1759</f>
        <v>116</v>
      </c>
      <c r="G240" s="27" t="str">
        <f>VLOOKUP(F240,RNR!$A$1:$B$25,2)</f>
        <v>Sandeid</v>
      </c>
      <c r="H240" s="27">
        <f>+IF(I240=0,"",'Ark1'!Q1759)</f>
        <v>87</v>
      </c>
      <c r="I240" s="27">
        <f>+'Ark1'!R1759</f>
        <v>92</v>
      </c>
      <c r="J240" s="28">
        <f>+IF(I240=0,"",'Ark1'!AG1759)</f>
        <v>25.06811989100817</v>
      </c>
      <c r="L240" s="28">
        <f>+IF(I240=0,"",'Ark1'!AH1759)</f>
        <v>27.664154313729281</v>
      </c>
      <c r="M240" s="97"/>
      <c r="N240" s="245">
        <f>+IF(J240=0,"",'Ark1'!AI1759)</f>
        <v>31</v>
      </c>
      <c r="O240" s="97"/>
      <c r="P240" s="271">
        <f>+IF(N240=0,"",'Ark1'!AJ1759)</f>
        <v>117.41290322580645</v>
      </c>
      <c r="Q240" s="235"/>
      <c r="R240" s="31">
        <f>+IF(I240=0,"",'Ark1'!U1759)</f>
        <v>46.797826086956562</v>
      </c>
      <c r="S240" s="219"/>
      <c r="T240" s="271">
        <f>+IF(N240=0,"",'Ark1'!AK1759)</f>
        <v>27.529007288058569</v>
      </c>
      <c r="U240" s="97"/>
      <c r="V240" s="26">
        <f>+IF(I240=0,"",'Ark1'!T1759)</f>
        <v>7.0978260869565206</v>
      </c>
      <c r="W240" s="236"/>
      <c r="X240" s="33">
        <f>+IF(I240=0,"",'Ark1'!W1759)</f>
        <v>26.086956521739129</v>
      </c>
      <c r="Y240" s="33">
        <f>+IF(I240=0,"",'Ark1'!X1759)</f>
        <v>100</v>
      </c>
      <c r="Z240" s="33">
        <f>+IF(I240=0,"",'Ark1'!Y1759)</f>
        <v>100</v>
      </c>
      <c r="AA240" s="33">
        <f>+IF(I240=0,"",'Ark1'!Z1759)</f>
        <v>92.391304347826093</v>
      </c>
      <c r="AB240" s="28">
        <f>+IF(I240=0,"",'Ark1'!AA1759)</f>
        <v>7.9834880992347248</v>
      </c>
      <c r="AC240" s="26">
        <f>+IF(I240=0,"",'Ark1'!AC1759)</f>
        <v>1.9508068710190485</v>
      </c>
      <c r="AD240" s="33">
        <f>+IF(I240=0,"",'Ark1'!AE1759)</f>
        <v>20.171233521552608</v>
      </c>
      <c r="AE240" s="26">
        <f t="shared" si="22"/>
        <v>5.1997584541062842</v>
      </c>
      <c r="AF240" s="28">
        <f t="shared" si="23"/>
        <v>1.0574712643678161</v>
      </c>
      <c r="AG240" s="218"/>
      <c r="AH240" s="221"/>
      <c r="AJ240" s="28"/>
      <c r="AK240" s="26"/>
      <c r="AL240" s="222"/>
      <c r="AM240" s="27"/>
      <c r="AQ240" s="27"/>
    </row>
    <row r="241" spans="1:61" ht="15" customHeight="1">
      <c r="A241" s="218"/>
      <c r="B241" s="299">
        <f>+'Ark1'!C1760</f>
        <v>2024</v>
      </c>
      <c r="C241" s="27">
        <f>+'Ark1'!L1760</f>
        <v>9</v>
      </c>
      <c r="D241" s="27" t="str">
        <f t="shared" si="24"/>
        <v>R+</v>
      </c>
      <c r="E241" s="27">
        <f>+'Ark1'!H1760</f>
        <v>2</v>
      </c>
      <c r="F241" s="27">
        <f>+'Ark1'!J1760</f>
        <v>117</v>
      </c>
      <c r="G241" s="27" t="str">
        <f>VLOOKUP(F241,RNR!$A$1:$B$25,2)</f>
        <v>Jæren</v>
      </c>
      <c r="H241" s="27">
        <f>+IF(I241=0,"",'Ark1'!Q1760)</f>
        <v>56</v>
      </c>
      <c r="I241" s="27">
        <f>+'Ark1'!R1760</f>
        <v>63</v>
      </c>
      <c r="J241" s="28">
        <f>+IF(I241=0,"",'Ark1'!AG1760)</f>
        <v>18.103448275862075</v>
      </c>
      <c r="L241" s="28">
        <f>+IF(I241=0,"",'Ark1'!AH1760)</f>
        <v>18.86743198000352</v>
      </c>
      <c r="M241" s="97"/>
      <c r="N241" s="245">
        <f>+IF(J241=0,"",'Ark1'!AI1760)</f>
        <v>62</v>
      </c>
      <c r="O241" s="97"/>
      <c r="P241" s="271">
        <f>+IF(N241=0,"",'Ark1'!AJ1760)</f>
        <v>119.9258064516129</v>
      </c>
      <c r="Q241" s="235"/>
      <c r="R241" s="31">
        <f>+IF(I241=0,"",'Ark1'!U1760)</f>
        <v>45.888888888888886</v>
      </c>
      <c r="S241" s="219"/>
      <c r="T241" s="271">
        <f>+IF(N241=0,"",'Ark1'!AK1760)</f>
        <v>26.53253728251816</v>
      </c>
      <c r="U241" s="97"/>
      <c r="V241" s="26">
        <f>+IF(I241=0,"",'Ark1'!T1760)</f>
        <v>7.904761904761906</v>
      </c>
      <c r="W241" s="236"/>
      <c r="X241" s="33">
        <f>+IF(I241=0,"",'Ark1'!W1760)</f>
        <v>36.507936507936513</v>
      </c>
      <c r="Y241" s="33">
        <f>+IF(I241=0,"",'Ark1'!X1760)</f>
        <v>100</v>
      </c>
      <c r="Z241" s="33">
        <f>+IF(I241=0,"",'Ark1'!Y1760)</f>
        <v>100</v>
      </c>
      <c r="AA241" s="33">
        <f>+IF(I241=0,"",'Ark1'!Z1760)</f>
        <v>84.126984126984127</v>
      </c>
      <c r="AB241" s="28">
        <f>+IF(I241=0,"",'Ark1'!AA1760)</f>
        <v>8.3053647055633508</v>
      </c>
      <c r="AC241" s="26">
        <f>+IF(I241=0,"",'Ark1'!AC1760)</f>
        <v>1.7522256659975315</v>
      </c>
      <c r="AD241" s="33">
        <f>+IF(I241=0,"",'Ark1'!AE1760)</f>
        <v>3.8865759203413575</v>
      </c>
      <c r="AE241" s="26">
        <f t="shared" si="22"/>
        <v>5.098765432098765</v>
      </c>
      <c r="AF241" s="28">
        <f t="shared" si="23"/>
        <v>1.125</v>
      </c>
      <c r="AG241" s="218"/>
      <c r="AH241" s="221"/>
      <c r="AJ241" s="28"/>
      <c r="AK241" s="26"/>
      <c r="AL241" s="222"/>
      <c r="AM241" s="27"/>
      <c r="AQ241" s="27"/>
    </row>
    <row r="242" spans="1:61" ht="15" customHeight="1">
      <c r="A242" s="218"/>
      <c r="B242" s="299">
        <f>+'Ark1'!C1761</f>
        <v>2024</v>
      </c>
      <c r="C242" s="27">
        <f>+'Ark1'!L1761</f>
        <v>9</v>
      </c>
      <c r="D242" s="27" t="str">
        <f t="shared" si="24"/>
        <v>R+</v>
      </c>
      <c r="E242" s="27">
        <f>+'Ark1'!H1761</f>
        <v>1</v>
      </c>
      <c r="F242" s="27">
        <f>+'Ark1'!J1761</f>
        <v>134</v>
      </c>
      <c r="G242" s="27" t="str">
        <f>VLOOKUP(F242,RNR!$A$1:$B$25,2)</f>
        <v>Førde</v>
      </c>
      <c r="H242" s="27">
        <f>+IF(I242=0,"",'Ark1'!Q1761)</f>
        <v>152</v>
      </c>
      <c r="I242" s="27">
        <f>+'Ark1'!R1761</f>
        <v>171</v>
      </c>
      <c r="J242" s="28">
        <f>+IF(I242=0,"",'Ark1'!AG1761)</f>
        <v>31.491712707182323</v>
      </c>
      <c r="L242" s="28">
        <f>+IF(I242=0,"",'Ark1'!AH1761)</f>
        <v>34.491560741821225</v>
      </c>
      <c r="M242" s="97"/>
      <c r="N242" s="245">
        <f>+IF(J242=0,"",'Ark1'!AI1761)</f>
        <v>165</v>
      </c>
      <c r="O242" s="97"/>
      <c r="P242" s="271">
        <f>+IF(N242=0,"",'Ark1'!AJ1761)</f>
        <v>118.30121212121212</v>
      </c>
      <c r="Q242" s="235"/>
      <c r="R242" s="31">
        <f>+IF(I242=0,"",'Ark1'!U1761)</f>
        <v>46.463157894736838</v>
      </c>
      <c r="S242" s="219"/>
      <c r="T242" s="271">
        <f>+IF(N242=0,"",'Ark1'!AK1761)</f>
        <v>28.197218198134031</v>
      </c>
      <c r="U242" s="97"/>
      <c r="V242" s="26">
        <f>+IF(I242=0,"",'Ark1'!T1761)</f>
        <v>7.502923976608189</v>
      </c>
      <c r="W242" s="236"/>
      <c r="X242" s="33">
        <f>+IF(I242=0,"",'Ark1'!W1761)</f>
        <v>23.976608187134495</v>
      </c>
      <c r="Y242" s="33">
        <f>+IF(I242=0,"",'Ark1'!X1761)</f>
        <v>100</v>
      </c>
      <c r="Z242" s="33">
        <f>+IF(I242=0,"",'Ark1'!Y1761)</f>
        <v>100</v>
      </c>
      <c r="AA242" s="33">
        <f>+IF(I242=0,"",'Ark1'!Z1761)</f>
        <v>91.228070175438589</v>
      </c>
      <c r="AB242" s="28">
        <f>+IF(I242=0,"",'Ark1'!AA1761)</f>
        <v>8.5017431631004818</v>
      </c>
      <c r="AC242" s="26">
        <f>+IF(I242=0,"",'Ark1'!AC1761)</f>
        <v>1.7683846959349467</v>
      </c>
      <c r="AD242" s="33">
        <f>+IF(I242=0,"",'Ark1'!AE1761)</f>
        <v>-2.3895209303523406</v>
      </c>
      <c r="AE242" s="26">
        <f t="shared" si="22"/>
        <v>5.1625730994152041</v>
      </c>
      <c r="AF242" s="28">
        <f t="shared" si="23"/>
        <v>1.125</v>
      </c>
      <c r="AG242" s="218"/>
      <c r="AH242" s="221"/>
      <c r="AJ242" s="28"/>
      <c r="AK242" s="26"/>
      <c r="AL242" s="222"/>
      <c r="AM242" s="27"/>
      <c r="AQ242" s="27"/>
    </row>
    <row r="243" spans="1:61" ht="15" customHeight="1">
      <c r="A243" s="218"/>
      <c r="B243" s="299">
        <f>+'Ark1'!C1762</f>
        <v>2024</v>
      </c>
      <c r="C243" s="27">
        <f>+'Ark1'!L1762</f>
        <v>9</v>
      </c>
      <c r="D243" s="27" t="str">
        <f t="shared" si="24"/>
        <v>R+</v>
      </c>
      <c r="E243" s="27">
        <f>+'Ark1'!H1762</f>
        <v>2</v>
      </c>
      <c r="F243" s="27">
        <f>+'Ark1'!J1762</f>
        <v>141</v>
      </c>
      <c r="G243" s="27" t="str">
        <f>VLOOKUP(F243,RNR!$A$1:$B$25,2)</f>
        <v>Ølen</v>
      </c>
      <c r="H243" s="27">
        <f>+IF(I243=0,"",'Ark1'!Q1762)</f>
        <v>106</v>
      </c>
      <c r="I243" s="27">
        <f>+'Ark1'!R1762</f>
        <v>116</v>
      </c>
      <c r="J243" s="28">
        <f>+IF(I243=0,"",'Ark1'!AG1762)</f>
        <v>22.307692307692303</v>
      </c>
      <c r="L243" s="28">
        <f>+IF(I243=0,"",'Ark1'!AH1762)</f>
        <v>25.72869539420012</v>
      </c>
      <c r="M243" s="97"/>
      <c r="N243" s="245">
        <f>+IF(J243=0,"",'Ark1'!AI1762)</f>
        <v>112</v>
      </c>
      <c r="O243" s="97"/>
      <c r="P243" s="271">
        <f>+IF(N243=0,"",'Ark1'!AJ1762)</f>
        <v>119.45625000000003</v>
      </c>
      <c r="Q243" s="235"/>
      <c r="R243" s="31">
        <f>+IF(I243=0,"",'Ark1'!U1762)</f>
        <v>47.848275862068974</v>
      </c>
      <c r="S243" s="219"/>
      <c r="T243" s="271">
        <f>+IF(N243=0,"",'Ark1'!AK1762)</f>
        <v>27.735576899030995</v>
      </c>
      <c r="U243" s="97"/>
      <c r="V243" s="26">
        <f>+IF(I243=0,"",'Ark1'!T1762)</f>
        <v>8.0689655172413755</v>
      </c>
      <c r="W243" s="236"/>
      <c r="X243" s="33">
        <f>+IF(I243=0,"",'Ark1'!W1762)</f>
        <v>34.482758620689651</v>
      </c>
      <c r="Y243" s="33">
        <f>+IF(I243=0,"",'Ark1'!X1762)</f>
        <v>100</v>
      </c>
      <c r="Z243" s="33">
        <f>+IF(I243=0,"",'Ark1'!Y1762)</f>
        <v>100</v>
      </c>
      <c r="AA243" s="33">
        <f>+IF(I243=0,"",'Ark1'!Z1762)</f>
        <v>91.379310344827559</v>
      </c>
      <c r="AB243" s="28">
        <f>+IF(I243=0,"",'Ark1'!AA1762)</f>
        <v>7.6976651493478867</v>
      </c>
      <c r="AC243" s="26">
        <f>+IF(I243=0,"",'Ark1'!AC1762)</f>
        <v>1.5959222710905019</v>
      </c>
      <c r="AD243" s="33">
        <f>+IF(I243=0,"",'Ark1'!AE1762)</f>
        <v>-12.938969540668211</v>
      </c>
      <c r="AE243" s="26">
        <f t="shared" si="22"/>
        <v>5.3164750957854414</v>
      </c>
      <c r="AF243" s="28">
        <f t="shared" si="23"/>
        <v>1.0943396226415094</v>
      </c>
      <c r="AG243" s="218"/>
      <c r="AH243" s="221"/>
      <c r="AJ243" s="28"/>
      <c r="AK243" s="26"/>
      <c r="AL243" s="222"/>
      <c r="AM243" s="27"/>
      <c r="AQ243" s="27"/>
    </row>
    <row r="244" spans="1:61" ht="15" customHeight="1">
      <c r="A244" s="218"/>
      <c r="B244" s="299">
        <f>+'Ark1'!C1763</f>
        <v>2024</v>
      </c>
      <c r="C244" s="27">
        <f>+'Ark1'!L1763</f>
        <v>9</v>
      </c>
      <c r="D244" s="27" t="str">
        <f t="shared" si="24"/>
        <v>R+</v>
      </c>
      <c r="E244" s="27">
        <f>+'Ark1'!H1763</f>
        <v>2</v>
      </c>
      <c r="F244" s="27">
        <f>+'Ark1'!J1763</f>
        <v>143</v>
      </c>
      <c r="G244" s="27" t="str">
        <f>VLOOKUP(F244,RNR!$A$1:$B$25,2)</f>
        <v>Nordfjord</v>
      </c>
      <c r="H244" s="27">
        <f>+IF(I244=0,"",'Ark1'!Q1763)</f>
        <v>2</v>
      </c>
      <c r="I244" s="27">
        <f>+'Ark1'!R1763</f>
        <v>2</v>
      </c>
      <c r="J244" s="28">
        <f>+IF(I244=0,"",'Ark1'!AG1763)</f>
        <v>28.571428571428577</v>
      </c>
      <c r="L244" s="28">
        <f>+IF(I244=0,"",'Ark1'!AH1763)</f>
        <v>31.144915932746198</v>
      </c>
      <c r="M244" s="97"/>
      <c r="N244" s="245">
        <f>+IF(J244=0,"",'Ark1'!AI1763)</f>
        <v>0</v>
      </c>
      <c r="O244" s="97"/>
      <c r="P244" s="271" t="str">
        <f>+IF(N244=0,"",'Ark1'!AJ1763)</f>
        <v/>
      </c>
      <c r="Q244" s="235"/>
      <c r="R244" s="31">
        <f>+IF(I244=0,"",'Ark1'!U1763)</f>
        <v>38.9</v>
      </c>
      <c r="S244" s="219"/>
      <c r="T244" s="271" t="str">
        <f>+IF(N244=0,"",'Ark1'!AK1763)</f>
        <v/>
      </c>
      <c r="U244" s="97"/>
      <c r="V244" s="26">
        <f>+IF(I244=0,"",'Ark1'!T1763)</f>
        <v>8</v>
      </c>
      <c r="W244" s="236"/>
      <c r="X244" s="33">
        <f>+IF(I244=0,"",'Ark1'!W1763)</f>
        <v>0</v>
      </c>
      <c r="Y244" s="33">
        <f>+IF(I244=0,"",'Ark1'!X1763)</f>
        <v>100</v>
      </c>
      <c r="Z244" s="33">
        <f>+IF(I244=0,"",'Ark1'!Y1763)</f>
        <v>100</v>
      </c>
      <c r="AA244" s="33">
        <f>+IF(I244=0,"",'Ark1'!Z1763)</f>
        <v>50</v>
      </c>
      <c r="AB244" s="28">
        <f>+IF(I244=0,"",'Ark1'!AA1763)</f>
        <v>7.0000000000000178</v>
      </c>
      <c r="AC244" s="26">
        <f>+IF(I244=0,"",'Ark1'!AC1763)</f>
        <v>0</v>
      </c>
      <c r="AD244" s="33">
        <f>+IF(I244=0,"",'Ark1'!AE1763)</f>
        <v>0</v>
      </c>
      <c r="AE244" s="26">
        <f t="shared" si="22"/>
        <v>4.322222222222222</v>
      </c>
      <c r="AF244" s="28">
        <f t="shared" si="23"/>
        <v>1</v>
      </c>
      <c r="AG244" s="218"/>
      <c r="AH244" s="221"/>
      <c r="AJ244" s="28"/>
      <c r="AK244" s="26"/>
      <c r="AL244" s="222"/>
      <c r="AM244" s="27"/>
      <c r="AQ244" s="27"/>
    </row>
    <row r="245" spans="1:61" ht="15" customHeight="1">
      <c r="A245" s="218"/>
      <c r="B245" s="299">
        <f>+'Ark1'!C1764</f>
        <v>2024</v>
      </c>
      <c r="C245" s="27">
        <f>+'Ark1'!L1764</f>
        <v>9</v>
      </c>
      <c r="D245" s="27" t="str">
        <f t="shared" si="24"/>
        <v>R+</v>
      </c>
      <c r="E245" s="27">
        <f>+'Ark1'!H1764</f>
        <v>2</v>
      </c>
      <c r="F245" s="27">
        <f>+'Ark1'!J1764</f>
        <v>147</v>
      </c>
      <c r="G245" s="27" t="str">
        <f>VLOOKUP(F245,RNR!$A$1:$B$25,2)</f>
        <v>Midt-Norge</v>
      </c>
      <c r="H245" s="27">
        <f>+IF(I245=0,"",'Ark1'!Q1764)</f>
        <v>14</v>
      </c>
      <c r="I245" s="27">
        <f>+'Ark1'!R1764</f>
        <v>14</v>
      </c>
      <c r="J245" s="28">
        <f>+IF(I245=0,"",'Ark1'!AG1764)</f>
        <v>28.571428571428577</v>
      </c>
      <c r="L245" s="28">
        <f>+IF(I245=0,"",'Ark1'!AH1764)</f>
        <v>32.630600665231874</v>
      </c>
      <c r="M245" s="97"/>
      <c r="N245" s="245">
        <f>+IF(J245=0,"",'Ark1'!AI1764)</f>
        <v>14</v>
      </c>
      <c r="O245" s="97"/>
      <c r="P245" s="271">
        <f>+IF(N245=0,"",'Ark1'!AJ1764)</f>
        <v>119.55714285714279</v>
      </c>
      <c r="Q245" s="235"/>
      <c r="R245" s="31">
        <f>+IF(I245=0,"",'Ark1'!U1764)</f>
        <v>47.650000000000006</v>
      </c>
      <c r="S245" s="219"/>
      <c r="T245" s="271">
        <f>+IF(N245=0,"",'Ark1'!AK1764)</f>
        <v>27.665681270966719</v>
      </c>
      <c r="U245" s="97"/>
      <c r="V245" s="26">
        <f>+IF(I245=0,"",'Ark1'!T1764)</f>
        <v>8.5</v>
      </c>
      <c r="W245" s="236"/>
      <c r="X245" s="33">
        <f>+IF(I245=0,"",'Ark1'!W1764)</f>
        <v>64.285714285714306</v>
      </c>
      <c r="Y245" s="33">
        <f>+IF(I245=0,"",'Ark1'!X1764)</f>
        <v>100</v>
      </c>
      <c r="Z245" s="33">
        <f>+IF(I245=0,"",'Ark1'!Y1764)</f>
        <v>100</v>
      </c>
      <c r="AA245" s="33">
        <f>+IF(I245=0,"",'Ark1'!Z1764)</f>
        <v>92.857142857142875</v>
      </c>
      <c r="AB245" s="28">
        <f>+IF(I245=0,"",'Ark1'!AA1764)</f>
        <v>8.6945590539633315</v>
      </c>
      <c r="AC245" s="26">
        <f>+IF(I245=0,"",'Ark1'!AC1764)</f>
        <v>1.3496031162636561</v>
      </c>
      <c r="AD245" s="33">
        <f>+IF(I245=0,"",'Ark1'!AE1764)</f>
        <v>-11.717880486229877</v>
      </c>
      <c r="AE245" s="26">
        <f t="shared" si="22"/>
        <v>5.2944444444444452</v>
      </c>
      <c r="AF245" s="28">
        <f t="shared" si="23"/>
        <v>1</v>
      </c>
      <c r="AG245" s="218"/>
      <c r="AH245" s="221"/>
      <c r="AJ245" s="28"/>
      <c r="AK245" s="26"/>
      <c r="AL245" s="222"/>
      <c r="AM245" s="27"/>
      <c r="AQ245" s="27"/>
      <c r="BI245" s="234"/>
    </row>
    <row r="246" spans="1:61" ht="15" customHeight="1">
      <c r="A246" s="218"/>
      <c r="B246" s="299">
        <f>+'Ark1'!C1765</f>
        <v>2024</v>
      </c>
      <c r="C246" s="27">
        <f>+'Ark1'!L1765</f>
        <v>9</v>
      </c>
      <c r="D246" s="27" t="str">
        <f t="shared" si="24"/>
        <v>R+</v>
      </c>
      <c r="E246" s="27">
        <f>+'Ark1'!H1765</f>
        <v>1</v>
      </c>
      <c r="F246" s="27">
        <f>+'Ark1'!J1765</f>
        <v>155</v>
      </c>
      <c r="G246" s="27" t="str">
        <f>VLOOKUP(F246,RNR!$A$1:$B$25,2)</f>
        <v>Målselv</v>
      </c>
      <c r="H246" s="27">
        <f>+IF(I246=0,"",'Ark1'!Q1765)</f>
        <v>46</v>
      </c>
      <c r="I246" s="27">
        <f>+'Ark1'!R1765</f>
        <v>57</v>
      </c>
      <c r="J246" s="28">
        <f>+IF(I246=0,"",'Ark1'!AG1765)</f>
        <v>28.787878787878793</v>
      </c>
      <c r="L246" s="28">
        <f>+IF(I246=0,"",'Ark1'!AH1765)</f>
        <v>27.935923683408113</v>
      </c>
      <c r="M246" s="97"/>
      <c r="N246" s="245">
        <f>+IF(J246=0,"",'Ark1'!AI1765)</f>
        <v>52</v>
      </c>
      <c r="O246" s="97"/>
      <c r="P246" s="271">
        <f>+IF(N246=0,"",'Ark1'!AJ1765)</f>
        <v>117.9769230769231</v>
      </c>
      <c r="Q246" s="235"/>
      <c r="R246" s="31">
        <f>+IF(I246=0,"",'Ark1'!U1765)</f>
        <v>45.005263157894731</v>
      </c>
      <c r="S246" s="219"/>
      <c r="T246" s="271">
        <f>+IF(N246=0,"",'Ark1'!AK1765)</f>
        <v>27.380184787315912</v>
      </c>
      <c r="U246" s="97"/>
      <c r="V246" s="26">
        <f>+IF(I246=0,"",'Ark1'!T1765)</f>
        <v>6.6666666666666687</v>
      </c>
      <c r="W246" s="236"/>
      <c r="X246" s="33">
        <f>+IF(I246=0,"",'Ark1'!W1765)</f>
        <v>14.035087719298245</v>
      </c>
      <c r="Y246" s="33">
        <f>+IF(I246=0,"",'Ark1'!X1765)</f>
        <v>100</v>
      </c>
      <c r="Z246" s="33">
        <f>+IF(I246=0,"",'Ark1'!Y1765)</f>
        <v>100</v>
      </c>
      <c r="AA246" s="33">
        <f>+IF(I246=0,"",'Ark1'!Z1765)</f>
        <v>91.228070175438589</v>
      </c>
      <c r="AB246" s="28">
        <f>+IF(I246=0,"",'Ark1'!AA1765)</f>
        <v>6.7653508629759509</v>
      </c>
      <c r="AC246" s="26">
        <f>+IF(I246=0,"",'Ark1'!AC1765)</f>
        <v>1.9224740395512596</v>
      </c>
      <c r="AD246" s="33">
        <f>+IF(I246=0,"",'Ark1'!AE1765)</f>
        <v>40.601383377176553</v>
      </c>
      <c r="AE246" s="26">
        <f t="shared" si="22"/>
        <v>5.0005847953216369</v>
      </c>
      <c r="AF246" s="28">
        <f t="shared" si="23"/>
        <v>1.2391304347826086</v>
      </c>
      <c r="AG246" s="218"/>
      <c r="AH246" s="221"/>
      <c r="AJ246" s="28"/>
      <c r="AK246" s="26"/>
      <c r="AL246" s="222"/>
      <c r="AM246" s="27"/>
      <c r="AQ246" s="27"/>
      <c r="BI246" s="234"/>
    </row>
    <row r="247" spans="1:61" ht="15" customHeight="1">
      <c r="A247" s="218"/>
      <c r="B247" s="299">
        <f>+'Ark1'!C1766</f>
        <v>2024</v>
      </c>
      <c r="C247" s="27">
        <f>+'Ark1'!L1766</f>
        <v>9</v>
      </c>
      <c r="D247" s="27" t="str">
        <f t="shared" si="24"/>
        <v>R+</v>
      </c>
      <c r="E247" s="27">
        <f>+'Ark1'!H1766</f>
        <v>2</v>
      </c>
      <c r="F247" s="27">
        <f>+'Ark1'!J1766</f>
        <v>160</v>
      </c>
      <c r="G247" s="27" t="str">
        <f>VLOOKUP(F247,RNR!$A$1:$B$25,2)</f>
        <v>Oslo</v>
      </c>
      <c r="H247" s="27">
        <f>+IF(I247=0,"",'Ark1'!Q1766)</f>
        <v>37</v>
      </c>
      <c r="I247" s="27">
        <f>+'Ark1'!R1766</f>
        <v>38</v>
      </c>
      <c r="J247" s="28">
        <f>+IF(I247=0,"",'Ark1'!AG1766)</f>
        <v>21.590909090909086</v>
      </c>
      <c r="L247" s="28">
        <f>+IF(I247=0,"",'Ark1'!AH1766)</f>
        <v>25.908277885096958</v>
      </c>
      <c r="M247" s="97"/>
      <c r="N247" s="245">
        <f>+IF(J247=0,"",'Ark1'!AI1766)</f>
        <v>38</v>
      </c>
      <c r="O247" s="97"/>
      <c r="P247" s="271">
        <f>+IF(N247=0,"",'Ark1'!AJ1766)</f>
        <v>120.32368421052637</v>
      </c>
      <c r="Q247" s="235"/>
      <c r="R247" s="31">
        <f>+IF(I247=0,"",'Ark1'!U1766)</f>
        <v>47.64736842105264</v>
      </c>
      <c r="S247" s="219"/>
      <c r="T247" s="271">
        <f>+IF(N247=0,"",'Ark1'!AK1766)</f>
        <v>27.011024626689217</v>
      </c>
      <c r="U247" s="97"/>
      <c r="V247" s="26">
        <f>+IF(I247=0,"",'Ark1'!T1766)</f>
        <v>7.4210526315789505</v>
      </c>
      <c r="W247" s="236"/>
      <c r="X247" s="33">
        <f>+IF(I247=0,"",'Ark1'!W1766)</f>
        <v>23.684210526315795</v>
      </c>
      <c r="Y247" s="33">
        <f>+IF(I247=0,"",'Ark1'!X1766)</f>
        <v>100</v>
      </c>
      <c r="Z247" s="33">
        <f>+IF(I247=0,"",'Ark1'!Y1766)</f>
        <v>100</v>
      </c>
      <c r="AA247" s="33">
        <f>+IF(I247=0,"",'Ark1'!Z1766)</f>
        <v>89.473684210526301</v>
      </c>
      <c r="AB247" s="28">
        <f>+IF(I247=0,"",'Ark1'!AA1766)</f>
        <v>9.2945580241486088</v>
      </c>
      <c r="AC247" s="26">
        <f>+IF(I247=0,"",'Ark1'!AC1766)</f>
        <v>1.6643566632465141</v>
      </c>
      <c r="AD247" s="33">
        <f>+IF(I247=0,"",'Ark1'!AE1766)</f>
        <v>33.638793814814925</v>
      </c>
      <c r="AE247" s="26">
        <f t="shared" si="22"/>
        <v>5.2941520467836263</v>
      </c>
      <c r="AF247" s="28">
        <f t="shared" si="23"/>
        <v>1.027027027027027</v>
      </c>
      <c r="AG247" s="218"/>
      <c r="AH247" s="221"/>
      <c r="AJ247" s="28"/>
      <c r="AK247" s="26"/>
      <c r="AL247" s="222"/>
      <c r="AM247" s="27"/>
      <c r="AQ247" s="27"/>
      <c r="BI247" s="234"/>
    </row>
    <row r="248" spans="1:61" ht="15" customHeight="1">
      <c r="A248" s="218"/>
      <c r="B248" s="299">
        <f>+'Ark1'!C1767</f>
        <v>2024</v>
      </c>
      <c r="C248" s="27">
        <f>+'Ark1'!L1767</f>
        <v>9</v>
      </c>
      <c r="D248" s="27" t="str">
        <f t="shared" si="24"/>
        <v>R+</v>
      </c>
      <c r="E248" s="27">
        <f>+'Ark1'!H1767</f>
        <v>1</v>
      </c>
      <c r="F248" s="27">
        <f>+'Ark1'!J1767</f>
        <v>171</v>
      </c>
      <c r="G248" s="27" t="str">
        <f>VLOOKUP(F248,RNR!$A$1:$B$25,2)</f>
        <v>Prima</v>
      </c>
      <c r="H248" s="27">
        <f>+IF(I248=0,"",'Ark1'!Q1767)</f>
        <v>14</v>
      </c>
      <c r="I248" s="27">
        <f>+'Ark1'!R1767</f>
        <v>16</v>
      </c>
      <c r="J248" s="28">
        <f>+IF(I248=0,"",'Ark1'!AG1767)</f>
        <v>27.118644067796598</v>
      </c>
      <c r="L248" s="28">
        <f>+IF(I248=0,"",'Ark1'!AH1767)</f>
        <v>27.872319001107641</v>
      </c>
      <c r="M248" s="97"/>
      <c r="N248" s="245">
        <f>+IF(J248=0,"",'Ark1'!AI1767)</f>
        <v>16</v>
      </c>
      <c r="O248" s="97"/>
      <c r="P248" s="271">
        <f>+IF(N248=0,"",'Ark1'!AJ1767)</f>
        <v>122.25624999999999</v>
      </c>
      <c r="Q248" s="235"/>
      <c r="R248" s="31">
        <f>+IF(I248=0,"",'Ark1'!U1767)</f>
        <v>51.9</v>
      </c>
      <c r="S248" s="219"/>
      <c r="T248" s="271">
        <f>+IF(N248=0,"",'Ark1'!AK1767)</f>
        <v>28.324637188819459</v>
      </c>
      <c r="U248" s="97"/>
      <c r="V248" s="26">
        <f>+IF(I248=0,"",'Ark1'!T1767)</f>
        <v>6.625</v>
      </c>
      <c r="W248" s="236"/>
      <c r="X248" s="33">
        <f>+IF(I248=0,"",'Ark1'!W1767)</f>
        <v>0</v>
      </c>
      <c r="Y248" s="33">
        <f>+IF(I248=0,"",'Ark1'!X1767)</f>
        <v>100</v>
      </c>
      <c r="Z248" s="33">
        <f>+IF(I248=0,"",'Ark1'!Y1767)</f>
        <v>100</v>
      </c>
      <c r="AA248" s="33">
        <f>+IF(I248=0,"",'Ark1'!Z1767)</f>
        <v>100</v>
      </c>
      <c r="AB248" s="28">
        <f>+IF(I248=0,"",'Ark1'!AA1767)</f>
        <v>7.0377553239650803</v>
      </c>
      <c r="AC248" s="26">
        <f>+IF(I248=0,"",'Ark1'!AC1767)</f>
        <v>1.2183492931011202</v>
      </c>
      <c r="AD248" s="33">
        <f>+IF(I248=0,"",'Ark1'!AE1767)</f>
        <v>8.8198136257709141</v>
      </c>
      <c r="AE248" s="26">
        <f t="shared" si="22"/>
        <v>5.7666666666666666</v>
      </c>
      <c r="AF248" s="28">
        <f t="shared" si="23"/>
        <v>1.1428571428571428</v>
      </c>
      <c r="AG248" s="218"/>
      <c r="AH248" s="221"/>
      <c r="AJ248" s="28"/>
      <c r="AK248" s="26"/>
      <c r="AL248" s="221"/>
      <c r="AM248" s="27"/>
      <c r="AQ248" s="27"/>
    </row>
    <row r="249" spans="1:61" ht="15" customHeight="1">
      <c r="A249" s="218"/>
      <c r="B249" s="299">
        <f>+'Ark1'!C1768</f>
        <v>2024</v>
      </c>
      <c r="C249" s="27">
        <f>+'Ark1'!L1768</f>
        <v>9</v>
      </c>
      <c r="D249" s="27" t="str">
        <f t="shared" si="24"/>
        <v>R+</v>
      </c>
      <c r="E249" s="27">
        <f>+'Ark1'!H1768</f>
        <v>2</v>
      </c>
      <c r="F249" s="27">
        <f>+'Ark1'!J1768</f>
        <v>175</v>
      </c>
      <c r="G249" s="27" t="str">
        <f>VLOOKUP(F249,RNR!$A$1:$B$25,2)</f>
        <v>Ole Ringdal</v>
      </c>
      <c r="H249" s="27">
        <f>+IF(I249=0,"",'Ark1'!Q1768)</f>
        <v>17</v>
      </c>
      <c r="I249" s="27">
        <f>+'Ark1'!R1768</f>
        <v>18</v>
      </c>
      <c r="J249" s="28">
        <f>+IF(I249=0,"",'Ark1'!AG1768)</f>
        <v>18.75</v>
      </c>
      <c r="L249" s="28">
        <f>+IF(I249=0,"",'Ark1'!AH1768)</f>
        <v>19.736607484015593</v>
      </c>
      <c r="M249" s="97"/>
      <c r="N249" s="245">
        <f>+IF(J249=0,"",'Ark1'!AI1768)</f>
        <v>7</v>
      </c>
      <c r="O249" s="97"/>
      <c r="P249" s="271">
        <f>+IF(N249=0,"",'Ark1'!AJ1768)</f>
        <v>114.62857142857148</v>
      </c>
      <c r="Q249" s="235"/>
      <c r="R249" s="31">
        <f>+IF(I249=0,"",'Ark1'!U1768)</f>
        <v>43.044444444444451</v>
      </c>
      <c r="S249" s="219"/>
      <c r="T249" s="271">
        <f>+IF(N249=0,"",'Ark1'!AK1768)</f>
        <v>27.201662492209245</v>
      </c>
      <c r="U249" s="97"/>
      <c r="V249" s="26">
        <f>+IF(I249=0,"",'Ark1'!T1768)</f>
        <v>7.8333333333333313</v>
      </c>
      <c r="W249" s="236"/>
      <c r="X249" s="33">
        <f>+IF(I249=0,"",'Ark1'!W1768)</f>
        <v>38.888888888888886</v>
      </c>
      <c r="Y249" s="33">
        <f>+IF(I249=0,"",'Ark1'!X1768)</f>
        <v>100</v>
      </c>
      <c r="Z249" s="33">
        <f>+IF(I249=0,"",'Ark1'!Y1768)</f>
        <v>100</v>
      </c>
      <c r="AA249" s="33">
        <f>+IF(I249=0,"",'Ark1'!Z1768)</f>
        <v>88.8888888888889</v>
      </c>
      <c r="AB249" s="28">
        <f>+IF(I249=0,"",'Ark1'!AA1768)</f>
        <v>8.2905717683952815</v>
      </c>
      <c r="AC249" s="26">
        <f>+IF(I249=0,"",'Ark1'!AC1768)</f>
        <v>1.6414763002993511</v>
      </c>
      <c r="AD249" s="33">
        <f>+IF(I249=0,"",'Ark1'!AE1768)</f>
        <v>19.976214642841637</v>
      </c>
      <c r="AE249" s="26">
        <f t="shared" si="22"/>
        <v>4.7827160493827172</v>
      </c>
      <c r="AF249" s="28">
        <f t="shared" si="23"/>
        <v>1.0588235294117647</v>
      </c>
      <c r="AG249" s="218"/>
      <c r="AH249" s="221"/>
      <c r="AJ249" s="28"/>
      <c r="AK249" s="26"/>
      <c r="AL249" s="222"/>
      <c r="AM249" s="27"/>
      <c r="AQ249" s="27"/>
    </row>
    <row r="250" spans="1:61" ht="15" customHeight="1">
      <c r="A250" s="218"/>
      <c r="B250" s="299">
        <f>+'Ark1'!C1769</f>
        <v>2024</v>
      </c>
      <c r="C250" s="27">
        <f>+'Ark1'!L1769</f>
        <v>9</v>
      </c>
      <c r="D250" s="27" t="str">
        <f t="shared" si="24"/>
        <v>R+</v>
      </c>
      <c r="E250" s="27">
        <f>+'Ark1'!H1769</f>
        <v>2</v>
      </c>
      <c r="F250" s="27">
        <f>+'Ark1'!J1769</f>
        <v>177</v>
      </c>
      <c r="G250" s="27" t="str">
        <f>VLOOKUP(F250,RNR!$A$1:$B$25,2)</f>
        <v>Slakthuset</v>
      </c>
      <c r="H250" s="27">
        <f>+IF(I250=0,"",'Ark1'!Q1769)</f>
        <v>22</v>
      </c>
      <c r="I250" s="27">
        <f>+'Ark1'!R1769</f>
        <v>23</v>
      </c>
      <c r="J250" s="28">
        <f>+IF(I250=0,"",'Ark1'!AG1769)</f>
        <v>15.646258503401365</v>
      </c>
      <c r="L250" s="28">
        <f>+IF(I250=0,"",'Ark1'!AH1769)</f>
        <v>20.240243427803129</v>
      </c>
      <c r="M250" s="97"/>
      <c r="N250" s="245">
        <f>+IF(J250=0,"",'Ark1'!AI1769)</f>
        <v>23</v>
      </c>
      <c r="O250" s="97"/>
      <c r="P250" s="271">
        <f>+IF(N250=0,"",'Ark1'!AJ1769)</f>
        <v>121.08260869565218</v>
      </c>
      <c r="Q250" s="235"/>
      <c r="R250" s="31">
        <f>+IF(I250=0,"",'Ark1'!U1769)</f>
        <v>49.743478260869551</v>
      </c>
      <c r="S250" s="219"/>
      <c r="T250" s="271">
        <f>+IF(N250=0,"",'Ark1'!AK1769)</f>
        <v>28.096686331923515</v>
      </c>
      <c r="U250" s="97"/>
      <c r="V250" s="26">
        <f>+IF(I250=0,"",'Ark1'!T1769)</f>
        <v>7.3913043478260878</v>
      </c>
      <c r="W250" s="236"/>
      <c r="X250" s="33">
        <f>+IF(I250=0,"",'Ark1'!W1769)</f>
        <v>30.434782608695649</v>
      </c>
      <c r="Y250" s="33">
        <f>+IF(I250=0,"",'Ark1'!X1769)</f>
        <v>100</v>
      </c>
      <c r="Z250" s="33">
        <f>+IF(I250=0,"",'Ark1'!Y1769)</f>
        <v>100</v>
      </c>
      <c r="AA250" s="33">
        <f>+IF(I250=0,"",'Ark1'!Z1769)</f>
        <v>100</v>
      </c>
      <c r="AB250" s="28">
        <f>+IF(I250=0,"",'Ark1'!AA1769)</f>
        <v>7.9440339159789852</v>
      </c>
      <c r="AC250" s="26">
        <f>+IF(I250=0,"",'Ark1'!AC1769)</f>
        <v>1.6872702532115011</v>
      </c>
      <c r="AD250" s="33">
        <f>+IF(I250=0,"",'Ark1'!AE1769)</f>
        <v>52.259518743073194</v>
      </c>
      <c r="AE250" s="26">
        <f t="shared" si="22"/>
        <v>5.5270531400966165</v>
      </c>
      <c r="AF250" s="28">
        <f t="shared" si="23"/>
        <v>1.0454545454545454</v>
      </c>
      <c r="AG250" s="218"/>
      <c r="AH250" s="221"/>
      <c r="AJ250" s="28"/>
      <c r="AK250" s="26"/>
      <c r="AL250" s="222"/>
      <c r="AM250" s="27"/>
      <c r="AQ250" s="27"/>
    </row>
    <row r="251" spans="1:61" ht="15" customHeight="1">
      <c r="A251" s="218"/>
      <c r="B251" s="299">
        <f>+'Ark1'!C1770</f>
        <v>2024</v>
      </c>
      <c r="C251" s="27">
        <f>+'Ark1'!L1770</f>
        <v>9</v>
      </c>
      <c r="D251" s="27" t="str">
        <f t="shared" si="24"/>
        <v>R+</v>
      </c>
      <c r="E251" s="27">
        <f>+'Ark1'!H1770</f>
        <v>2</v>
      </c>
      <c r="F251" s="27">
        <f>+'Ark1'!J1770</f>
        <v>178</v>
      </c>
      <c r="G251" s="27" t="str">
        <f>VLOOKUP(F251,RNR!$A$1:$B$25,2)</f>
        <v>Røros</v>
      </c>
      <c r="H251" s="27">
        <f>+IF(I251=0,"",'Ark1'!Q1770)</f>
        <v>7</v>
      </c>
      <c r="I251" s="27">
        <f>+'Ark1'!R1770</f>
        <v>7</v>
      </c>
      <c r="J251" s="28">
        <f>+IF(I251=0,"",'Ark1'!AG1770)</f>
        <v>15.555555555555555</v>
      </c>
      <c r="L251" s="28">
        <f>+IF(I251=0,"",'Ark1'!AH1770)</f>
        <v>16.205385766189355</v>
      </c>
      <c r="M251" s="97"/>
      <c r="N251" s="245">
        <f>+IF(J251=0,"",'Ark1'!AI1770)</f>
        <v>7</v>
      </c>
      <c r="O251" s="97"/>
      <c r="P251" s="271">
        <f>+IF(N251=0,"",'Ark1'!AJ1770)</f>
        <v>118.61428571428576</v>
      </c>
      <c r="Q251" s="235"/>
      <c r="R251" s="31">
        <f>+IF(I251=0,"",'Ark1'!U1770)</f>
        <v>43.328571428571443</v>
      </c>
      <c r="S251" s="219"/>
      <c r="T251" s="271">
        <f>+IF(N251=0,"",'Ark1'!AK1770)</f>
        <v>25.770310402170985</v>
      </c>
      <c r="U251" s="97"/>
      <c r="V251" s="26">
        <f>+IF(I251=0,"",'Ark1'!T1770)</f>
        <v>6.2857142857142847</v>
      </c>
      <c r="W251" s="236"/>
      <c r="X251" s="33">
        <f>+IF(I251=0,"",'Ark1'!W1770)</f>
        <v>14.285714285714288</v>
      </c>
      <c r="Y251" s="33">
        <f>+IF(I251=0,"",'Ark1'!X1770)</f>
        <v>100</v>
      </c>
      <c r="Z251" s="33">
        <f>+IF(I251=0,"",'Ark1'!Y1770)</f>
        <v>100</v>
      </c>
      <c r="AA251" s="33">
        <f>+IF(I251=0,"",'Ark1'!Z1770)</f>
        <v>85.714285714285694</v>
      </c>
      <c r="AB251" s="28">
        <f>+IF(I251=0,"",'Ark1'!AA1770)</f>
        <v>6.5442917953007598</v>
      </c>
      <c r="AC251" s="26">
        <f>+IF(I251=0,"",'Ark1'!AC1770)</f>
        <v>1.665986255670086</v>
      </c>
      <c r="AD251" s="33">
        <f>+IF(I251=0,"",'Ark1'!AE1770)</f>
        <v>-53.796821185830353</v>
      </c>
      <c r="AE251" s="26">
        <f t="shared" si="22"/>
        <v>4.8142857142857158</v>
      </c>
      <c r="AF251" s="28">
        <f t="shared" si="23"/>
        <v>1</v>
      </c>
      <c r="AG251" s="218"/>
      <c r="AH251" s="221"/>
      <c r="AJ251" s="28"/>
      <c r="AK251" s="26"/>
      <c r="AL251" s="222"/>
      <c r="AM251" s="27"/>
      <c r="AQ251" s="27"/>
    </row>
    <row r="252" spans="1:61" ht="15" customHeight="1">
      <c r="A252" s="218"/>
      <c r="B252" s="299">
        <f>+'Ark1'!C1771</f>
        <v>2024</v>
      </c>
      <c r="C252" s="27">
        <f>+'Ark1'!L1771</f>
        <v>9</v>
      </c>
      <c r="D252" s="27" t="str">
        <f t="shared" si="24"/>
        <v>R+</v>
      </c>
      <c r="E252" s="27">
        <f>+'Ark1'!H1771</f>
        <v>2</v>
      </c>
      <c r="F252" s="27">
        <f>+'Ark1'!J1771</f>
        <v>181</v>
      </c>
      <c r="G252" s="27" t="str">
        <f>VLOOKUP(F252,RNR!$A$1:$B$25,2)</f>
        <v>Horns</v>
      </c>
      <c r="H252" s="27">
        <f>+IF(I252=0,"",'Ark1'!Q1771)</f>
        <v>33</v>
      </c>
      <c r="I252" s="27">
        <f>+'Ark1'!R1771</f>
        <v>38</v>
      </c>
      <c r="J252" s="28">
        <f>+IF(I252=0,"",'Ark1'!AG1771)</f>
        <v>19.791666666666671</v>
      </c>
      <c r="L252" s="28">
        <f>+IF(I252=0,"",'Ark1'!AH1771)</f>
        <v>25.351418370852809</v>
      </c>
      <c r="M252" s="97"/>
      <c r="N252" s="245">
        <f>+IF(J252=0,"",'Ark1'!AI1771)</f>
        <v>17</v>
      </c>
      <c r="O252" s="97"/>
      <c r="P252" s="271">
        <f>+IF(N252=0,"",'Ark1'!AJ1771)</f>
        <v>116.81764705882355</v>
      </c>
      <c r="Q252" s="235"/>
      <c r="R252" s="31">
        <f>+IF(I252=0,"",'Ark1'!U1771)</f>
        <v>44.660526315789454</v>
      </c>
      <c r="S252" s="219"/>
      <c r="T252" s="271">
        <f>+IF(N252=0,"",'Ark1'!AK1771)</f>
        <v>26.814476165404496</v>
      </c>
      <c r="U252" s="97"/>
      <c r="V252" s="26">
        <f>+IF(I252=0,"",'Ark1'!T1771)</f>
        <v>7.3947368421052637</v>
      </c>
      <c r="W252" s="236"/>
      <c r="X252" s="33">
        <f>+IF(I252=0,"",'Ark1'!W1771)</f>
        <v>7.8947368421052637</v>
      </c>
      <c r="Y252" s="33">
        <f>+IF(I252=0,"",'Ark1'!X1771)</f>
        <v>100</v>
      </c>
      <c r="Z252" s="33">
        <f>+IF(I252=0,"",'Ark1'!Y1771)</f>
        <v>100</v>
      </c>
      <c r="AA252" s="33">
        <f>+IF(I252=0,"",'Ark1'!Z1771)</f>
        <v>94.736842105263179</v>
      </c>
      <c r="AB252" s="28">
        <f>+IF(I252=0,"",'Ark1'!AA1771)</f>
        <v>6.9670479844571602</v>
      </c>
      <c r="AC252" s="26">
        <f>+IF(I252=0,"",'Ark1'!AC1771)</f>
        <v>0.93300515269662587</v>
      </c>
      <c r="AD252" s="33">
        <f>+IF(I252=0,"",'Ark1'!AE1771)</f>
        <v>16.838153450293586</v>
      </c>
      <c r="AE252" s="26">
        <f t="shared" si="22"/>
        <v>4.9622807017543842</v>
      </c>
      <c r="AF252" s="28">
        <f t="shared" si="23"/>
        <v>1.1515151515151516</v>
      </c>
      <c r="AG252" s="218"/>
      <c r="AH252" s="221"/>
      <c r="AJ252" s="28"/>
      <c r="AK252" s="26"/>
      <c r="AL252" s="222"/>
      <c r="AM252" s="27"/>
      <c r="AQ252" s="27"/>
    </row>
    <row r="253" spans="1:61" ht="15" customHeight="1">
      <c r="A253" s="218"/>
      <c r="B253" s="299">
        <f>+'Ark1'!C1772</f>
        <v>2024</v>
      </c>
      <c r="C253" s="27">
        <f>+'Ark1'!L1772</f>
        <v>9</v>
      </c>
      <c r="D253" s="27" t="str">
        <f t="shared" si="24"/>
        <v>R+</v>
      </c>
      <c r="E253" s="27">
        <f>+'Ark1'!H1772</f>
        <v>1</v>
      </c>
      <c r="F253" s="27">
        <f>+'Ark1'!J1772</f>
        <v>262</v>
      </c>
      <c r="G253" s="27" t="str">
        <f>VLOOKUP(F253,RNR!$A$1:$B$25,2)</f>
        <v>Strilalam</v>
      </c>
      <c r="H253" s="27" t="str">
        <f>+IF(I253=0,"",'Ark1'!Q1772)</f>
        <v/>
      </c>
      <c r="I253" s="27">
        <f>+'Ark1'!R1772</f>
        <v>0</v>
      </c>
      <c r="J253" s="28" t="str">
        <f>+IF(I253=0,"",'Ark1'!AG1772)</f>
        <v/>
      </c>
      <c r="L253" s="28" t="str">
        <f>+IF(I253=0,"",'Ark1'!AH1772)</f>
        <v/>
      </c>
      <c r="M253" s="97"/>
      <c r="N253" s="245">
        <f>+IF(J253=0,"",'Ark1'!AI1772)</f>
        <v>0</v>
      </c>
      <c r="O253" s="97"/>
      <c r="P253" s="271" t="str">
        <f>+IF(N253=0,"",'Ark1'!AJ1772)</f>
        <v/>
      </c>
      <c r="Q253" s="235"/>
      <c r="R253" s="31" t="str">
        <f>+IF(I253=0,"",'Ark1'!U1772)</f>
        <v/>
      </c>
      <c r="S253" s="219"/>
      <c r="T253" s="271" t="str">
        <f>+IF(N253=0,"",'Ark1'!AK1772)</f>
        <v/>
      </c>
      <c r="U253" s="97"/>
      <c r="V253" s="26" t="str">
        <f>+IF(I253=0,"",'Ark1'!T1772)</f>
        <v/>
      </c>
      <c r="W253" s="236"/>
      <c r="X253" s="33" t="str">
        <f>+IF(I253=0,"",'Ark1'!W1772)</f>
        <v/>
      </c>
      <c r="Y253" s="33" t="str">
        <f>+IF(I253=0,"",'Ark1'!X1772)</f>
        <v/>
      </c>
      <c r="Z253" s="33" t="str">
        <f>+IF(I253=0,"",'Ark1'!Y1772)</f>
        <v/>
      </c>
      <c r="AA253" s="33" t="str">
        <f>+IF(I253=0,"",'Ark1'!Z1772)</f>
        <v/>
      </c>
      <c r="AB253" s="28" t="str">
        <f>+IF(I253=0,"",'Ark1'!AA1772)</f>
        <v/>
      </c>
      <c r="AC253" s="26" t="str">
        <f>+IF(I253=0,"",'Ark1'!AC1772)</f>
        <v/>
      </c>
      <c r="AD253" s="33" t="str">
        <f>+IF(I253=0,"",'Ark1'!AE1772)</f>
        <v/>
      </c>
      <c r="AE253" s="26" t="str">
        <f t="shared" si="22"/>
        <v/>
      </c>
      <c r="AF253" s="28" t="str">
        <f t="shared" si="23"/>
        <v/>
      </c>
      <c r="AG253" s="218"/>
      <c r="AH253" s="221"/>
      <c r="AJ253" s="28"/>
      <c r="AK253" s="26"/>
      <c r="AL253" s="222"/>
      <c r="AM253" s="27"/>
      <c r="AQ253" s="27"/>
    </row>
    <row r="254" spans="1:61" ht="15" customHeight="1">
      <c r="A254" s="218"/>
      <c r="B254" s="299">
        <f>+'Ark1'!C1773</f>
        <v>2024</v>
      </c>
      <c r="C254" s="27">
        <f>+'Ark1'!L1773</f>
        <v>9</v>
      </c>
      <c r="D254" s="27" t="str">
        <f t="shared" si="24"/>
        <v>R+</v>
      </c>
      <c r="E254" s="27">
        <f>+'Ark1'!H1773</f>
        <v>2</v>
      </c>
      <c r="F254" s="27">
        <f>+'Ark1'!J1773</f>
        <v>267</v>
      </c>
      <c r="G254" s="27" t="str">
        <f>VLOOKUP(F254,RNR!$A$1:$B$25,2)</f>
        <v>Dalpro</v>
      </c>
      <c r="H254" s="27" t="str">
        <f>+IF(I254=0,"",'Ark1'!Q1773)</f>
        <v/>
      </c>
      <c r="I254" s="27">
        <f>+'Ark1'!R1773</f>
        <v>0</v>
      </c>
      <c r="J254" s="28" t="str">
        <f>+IF(I254=0,"",'Ark1'!AG1773)</f>
        <v/>
      </c>
      <c r="L254" s="28" t="str">
        <f>+IF(I254=0,"",'Ark1'!AH1773)</f>
        <v/>
      </c>
      <c r="M254" s="97"/>
      <c r="N254" s="245">
        <f>+IF(J254=0,"",'Ark1'!AI1773)</f>
        <v>0</v>
      </c>
      <c r="O254" s="97"/>
      <c r="P254" s="271" t="str">
        <f>+IF(N254=0,"",'Ark1'!AJ1773)</f>
        <v/>
      </c>
      <c r="Q254" s="235"/>
      <c r="R254" s="31" t="str">
        <f>+IF(I254=0,"",'Ark1'!U1773)</f>
        <v/>
      </c>
      <c r="S254" s="219"/>
      <c r="T254" s="271" t="str">
        <f>+IF(N254=0,"",'Ark1'!AK1773)</f>
        <v/>
      </c>
      <c r="U254" s="97"/>
      <c r="V254" s="26" t="str">
        <f>+IF(I254=0,"",'Ark1'!T1773)</f>
        <v/>
      </c>
      <c r="W254" s="236"/>
      <c r="X254" s="33" t="str">
        <f>+IF(I254=0,"",'Ark1'!W1773)</f>
        <v/>
      </c>
      <c r="Y254" s="33" t="str">
        <f>+IF(I254=0,"",'Ark1'!X1773)</f>
        <v/>
      </c>
      <c r="Z254" s="33" t="str">
        <f>+IF(I254=0,"",'Ark1'!Y1773)</f>
        <v/>
      </c>
      <c r="AA254" s="33" t="str">
        <f>+IF(I254=0,"",'Ark1'!Z1773)</f>
        <v/>
      </c>
      <c r="AB254" s="28" t="str">
        <f>+IF(I254=0,"",'Ark1'!AA1773)</f>
        <v/>
      </c>
      <c r="AC254" s="26" t="str">
        <f>+IF(I254=0,"",'Ark1'!AC1773)</f>
        <v/>
      </c>
      <c r="AD254" s="33" t="str">
        <f>+IF(I254=0,"",'Ark1'!AE1773)</f>
        <v/>
      </c>
      <c r="AE254" s="26" t="str">
        <f t="shared" si="22"/>
        <v/>
      </c>
      <c r="AF254" s="28" t="str">
        <f t="shared" si="23"/>
        <v/>
      </c>
      <c r="AG254" s="218"/>
      <c r="AH254" s="221"/>
      <c r="AJ254" s="28"/>
      <c r="AK254" s="26"/>
      <c r="AL254" s="222"/>
      <c r="AM254" s="27"/>
      <c r="AQ254" s="27"/>
    </row>
    <row r="255" spans="1:61" ht="15" customHeight="1">
      <c r="A255" s="218"/>
      <c r="B255" s="299">
        <f>+'Ark1'!C1774</f>
        <v>2024</v>
      </c>
      <c r="C255" s="27">
        <f>+'Ark1'!L1774</f>
        <v>9</v>
      </c>
      <c r="D255" s="27" t="str">
        <f t="shared" si="24"/>
        <v>R+</v>
      </c>
      <c r="E255" s="27">
        <f>+'Ark1'!H1774</f>
        <v>1</v>
      </c>
      <c r="F255" s="27">
        <f>+'Ark1'!J1774</f>
        <v>309</v>
      </c>
      <c r="G255" s="27" t="str">
        <f>VLOOKUP(F255,RNR!$A$1:$B$25,2)</f>
        <v>Malvik</v>
      </c>
      <c r="H255" s="27">
        <f>+IF(I255=0,"",'Ark1'!Q1774)</f>
        <v>88</v>
      </c>
      <c r="I255" s="27">
        <f>+'Ark1'!R1774</f>
        <v>100</v>
      </c>
      <c r="J255" s="28">
        <f>+IF(I255=0,"",'Ark1'!AG1774)</f>
        <v>27.027027027027032</v>
      </c>
      <c r="L255" s="28">
        <f>+IF(I255=0,"",'Ark1'!AH1774)</f>
        <v>29.770633638253901</v>
      </c>
      <c r="M255" s="97"/>
      <c r="N255" s="245">
        <f>+IF(J255=0,"",'Ark1'!AI1774)</f>
        <v>100</v>
      </c>
      <c r="O255" s="97"/>
      <c r="P255" s="271">
        <f>+IF(N255=0,"",'Ark1'!AJ1774)</f>
        <v>119.81699999999998</v>
      </c>
      <c r="Q255" s="235"/>
      <c r="R255" s="31">
        <f>+IF(I255=0,"",'Ark1'!U1774)</f>
        <v>46.246000000000009</v>
      </c>
      <c r="S255" s="219"/>
      <c r="T255" s="271">
        <f>+IF(N255=0,"",'Ark1'!AK1774)</f>
        <v>26.771461218810881</v>
      </c>
      <c r="U255" s="97"/>
      <c r="V255" s="26">
        <f>+IF(I255=0,"",'Ark1'!T1774)</f>
        <v>7.88</v>
      </c>
      <c r="W255" s="236"/>
      <c r="X255" s="33">
        <f>+IF(I255=0,"",'Ark1'!W1774)</f>
        <v>33</v>
      </c>
      <c r="Y255" s="33">
        <f>+IF(I255=0,"",'Ark1'!X1774)</f>
        <v>100</v>
      </c>
      <c r="Z255" s="33">
        <f>+IF(I255=0,"",'Ark1'!Y1774)</f>
        <v>100</v>
      </c>
      <c r="AA255" s="33">
        <f>+IF(I255=0,"",'Ark1'!Z1774)</f>
        <v>93</v>
      </c>
      <c r="AB255" s="28">
        <f>+IF(I255=0,"",'Ark1'!AA1774)</f>
        <v>7.4297028204363391</v>
      </c>
      <c r="AC255" s="26">
        <f>+IF(I255=0,"",'Ark1'!AC1774)</f>
        <v>1.4918444959177222</v>
      </c>
      <c r="AD255" s="33">
        <f>+IF(I255=0,"",'Ark1'!AE1774)</f>
        <v>7.8719149193511955</v>
      </c>
      <c r="AE255" s="26">
        <f t="shared" si="22"/>
        <v>5.1384444444444455</v>
      </c>
      <c r="AF255" s="28">
        <f t="shared" si="23"/>
        <v>1.1363636363636365</v>
      </c>
      <c r="AG255" s="218"/>
      <c r="AH255" s="221"/>
      <c r="AJ255" s="28"/>
      <c r="AK255" s="26"/>
      <c r="AL255" s="222"/>
      <c r="AM255" s="27"/>
      <c r="AQ255" s="27"/>
    </row>
    <row r="256" spans="1:61" ht="15" customHeight="1">
      <c r="A256" s="218"/>
      <c r="B256" s="299">
        <f>+'Ark1'!C1775</f>
        <v>2024</v>
      </c>
      <c r="C256" s="27">
        <f>+'Ark1'!L1775</f>
        <v>9</v>
      </c>
      <c r="D256" s="27" t="str">
        <f t="shared" si="24"/>
        <v>R+</v>
      </c>
      <c r="E256" s="27">
        <f>+'Ark1'!H1775</f>
        <v>2</v>
      </c>
      <c r="F256" s="27">
        <f>+'Ark1'!J1775</f>
        <v>470</v>
      </c>
      <c r="G256" s="27" t="str">
        <f>VLOOKUP(F256,RNR!$A$1:$B$25,2)</f>
        <v>Jens Eide</v>
      </c>
      <c r="H256" s="27">
        <f>+IF(I256=0,"",'Ark1'!Q1775)</f>
        <v>16</v>
      </c>
      <c r="I256" s="27">
        <f>+'Ark1'!R1775</f>
        <v>19</v>
      </c>
      <c r="J256" s="28">
        <f>+IF(I256=0,"",'Ark1'!AG1775)</f>
        <v>26.027397260273975</v>
      </c>
      <c r="L256" s="28">
        <f>+IF(I256=0,"",'Ark1'!AH1775)</f>
        <v>31.700401952339945</v>
      </c>
      <c r="M256" s="97"/>
      <c r="N256" s="245">
        <f>+IF(J256=0,"",'Ark1'!AI1775)</f>
        <v>17</v>
      </c>
      <c r="O256" s="97"/>
      <c r="P256" s="271">
        <f>+IF(N256=0,"",'Ark1'!AJ1775)</f>
        <v>119.20588235294112</v>
      </c>
      <c r="Q256" s="235"/>
      <c r="R256" s="31">
        <f>+IF(I256=0,"",'Ark1'!U1775)</f>
        <v>46.489473684210544</v>
      </c>
      <c r="S256" s="219"/>
      <c r="T256" s="271">
        <f>+IF(N256=0,"",'Ark1'!AK1775)</f>
        <v>27.97787382522047</v>
      </c>
      <c r="U256" s="97"/>
      <c r="V256" s="26">
        <f>+IF(I256=0,"",'Ark1'!T1775)</f>
        <v>9.0526315789473681</v>
      </c>
      <c r="W256" s="236"/>
      <c r="X256" s="33">
        <f>+IF(I256=0,"",'Ark1'!W1775)</f>
        <v>47.368421052631589</v>
      </c>
      <c r="Y256" s="33">
        <f>+IF(I256=0,"",'Ark1'!X1775)</f>
        <v>100</v>
      </c>
      <c r="Z256" s="33">
        <f>+IF(I256=0,"",'Ark1'!Y1775)</f>
        <v>100</v>
      </c>
      <c r="AA256" s="33">
        <f>+IF(I256=0,"",'Ark1'!Z1775)</f>
        <v>84.210526315789508</v>
      </c>
      <c r="AB256" s="28">
        <f>+IF(I256=0,"",'Ark1'!AA1775)</f>
        <v>8.4072584389820104</v>
      </c>
      <c r="AC256" s="26">
        <f>+IF(I256=0,"",'Ark1'!AC1775)</f>
        <v>3.5905385054337993</v>
      </c>
      <c r="AD256" s="33">
        <f>+IF(I256=0,"",'Ark1'!AE1775)</f>
        <v>7.6036784131016626</v>
      </c>
      <c r="AE256" s="26">
        <f t="shared" si="22"/>
        <v>5.165497076023394</v>
      </c>
      <c r="AF256" s="28">
        <f t="shared" si="23"/>
        <v>1.1875</v>
      </c>
      <c r="AG256" s="218"/>
      <c r="AH256" s="221"/>
      <c r="AJ256" s="28"/>
      <c r="AK256" s="26"/>
      <c r="AL256" s="222"/>
      <c r="AM256" s="27"/>
      <c r="AQ256" s="27"/>
    </row>
    <row r="257" spans="1:61" ht="15" customHeight="1">
      <c r="A257" s="218"/>
      <c r="B257" s="299">
        <f>+'Ark1'!C1776</f>
        <v>2024</v>
      </c>
      <c r="C257" s="27">
        <f>+'Ark1'!L1776</f>
        <v>9</v>
      </c>
      <c r="D257" s="27" t="str">
        <f t="shared" si="24"/>
        <v>R+</v>
      </c>
      <c r="E257" s="27">
        <f>+'Ark1'!H1776</f>
        <v>2</v>
      </c>
      <c r="F257" s="27">
        <f>+'Ark1'!J1776</f>
        <v>629</v>
      </c>
      <c r="G257" s="27" t="str">
        <f>VLOOKUP(F257,RNR!$A$1:$B$25,2)</f>
        <v>Bø</v>
      </c>
      <c r="H257" s="27" t="str">
        <f>+IF(I257=0,"",'Ark1'!Q1776)</f>
        <v/>
      </c>
      <c r="I257" s="27">
        <f>+'Ark1'!R1776</f>
        <v>0</v>
      </c>
      <c r="J257" s="28" t="str">
        <f>+IF(I257=0,"",'Ark1'!AG1776)</f>
        <v/>
      </c>
      <c r="L257" s="28" t="str">
        <f>+IF(I257=0,"",'Ark1'!AH1776)</f>
        <v/>
      </c>
      <c r="M257" s="97"/>
      <c r="N257" s="245">
        <f>+IF(J257=0,"",'Ark1'!AI1776)</f>
        <v>0</v>
      </c>
      <c r="O257" s="97"/>
      <c r="P257" s="271" t="str">
        <f>+IF(N257=0,"",'Ark1'!AJ1776)</f>
        <v/>
      </c>
      <c r="Q257" s="235"/>
      <c r="R257" s="31" t="str">
        <f>+IF(I257=0,"",'Ark1'!U1776)</f>
        <v/>
      </c>
      <c r="S257" s="219"/>
      <c r="T257" s="271" t="str">
        <f>+IF(N257=0,"",'Ark1'!AK1776)</f>
        <v/>
      </c>
      <c r="U257" s="97"/>
      <c r="V257" s="26" t="str">
        <f>+IF(I257=0,"",'Ark1'!T1776)</f>
        <v/>
      </c>
      <c r="W257" s="236"/>
      <c r="X257" s="33" t="str">
        <f>+IF(I257=0,"",'Ark1'!W1776)</f>
        <v/>
      </c>
      <c r="Y257" s="33" t="str">
        <f>+IF(I257=0,"",'Ark1'!X1776)</f>
        <v/>
      </c>
      <c r="Z257" s="33" t="str">
        <f>+IF(I257=0,"",'Ark1'!Y1776)</f>
        <v/>
      </c>
      <c r="AA257" s="33" t="str">
        <f>+IF(I257=0,"",'Ark1'!Z1776)</f>
        <v/>
      </c>
      <c r="AB257" s="28" t="str">
        <f>+IF(I257=0,"",'Ark1'!AA1776)</f>
        <v/>
      </c>
      <c r="AC257" s="26" t="str">
        <f>+IF(I257=0,"",'Ark1'!AC1776)</f>
        <v/>
      </c>
      <c r="AD257" s="33" t="str">
        <f>+IF(I257=0,"",'Ark1'!AE1776)</f>
        <v/>
      </c>
      <c r="AE257" s="26" t="str">
        <f t="shared" si="22"/>
        <v/>
      </c>
      <c r="AF257" s="28" t="str">
        <f t="shared" si="23"/>
        <v/>
      </c>
      <c r="AG257" s="218"/>
      <c r="AH257" s="221"/>
      <c r="AJ257" s="28"/>
      <c r="AK257" s="26"/>
      <c r="AL257" s="222"/>
      <c r="AM257" s="27"/>
      <c r="AQ257" s="27"/>
    </row>
    <row r="258" spans="1:61" ht="15" customHeight="1">
      <c r="A258" s="218"/>
      <c r="B258" s="299">
        <f>+'Ark1'!C1777</f>
        <v>2024</v>
      </c>
      <c r="C258" s="27">
        <f>+'Ark1'!L1777</f>
        <v>9</v>
      </c>
      <c r="D258" s="27" t="str">
        <f t="shared" si="24"/>
        <v>R+</v>
      </c>
      <c r="E258" s="27">
        <f>+'Ark1'!H1777</f>
        <v>1</v>
      </c>
      <c r="F258" s="27">
        <f>+'Ark1'!J1777</f>
        <v>643</v>
      </c>
      <c r="G258" s="27" t="str">
        <f>VLOOKUP(F258,RNR!$A$1:$B$25,2)</f>
        <v>Bjerka</v>
      </c>
      <c r="H258" s="27">
        <f>+IF(I258=0,"",'Ark1'!Q1777)</f>
        <v>46</v>
      </c>
      <c r="I258" s="27">
        <f>+'Ark1'!R1777</f>
        <v>51</v>
      </c>
      <c r="J258" s="28">
        <f>+IF(I258=0,"",'Ark1'!AG1777)</f>
        <v>22.972972972972968</v>
      </c>
      <c r="L258" s="28">
        <f>+IF(I258=0,"",'Ark1'!AH1777)</f>
        <v>28.909628672267242</v>
      </c>
      <c r="M258" s="97"/>
      <c r="N258" s="245">
        <f>+IF(J258=0,"",'Ark1'!AI1777)</f>
        <v>29</v>
      </c>
      <c r="O258" s="97"/>
      <c r="P258" s="271">
        <f>+IF(N258=0,"",'Ark1'!AJ1777)</f>
        <v>115.70344827586202</v>
      </c>
      <c r="Q258" s="235"/>
      <c r="R258" s="31">
        <f>+IF(I258=0,"",'Ark1'!U1777)</f>
        <v>45.613725490196089</v>
      </c>
      <c r="S258" s="219"/>
      <c r="T258" s="271">
        <f>+IF(N258=0,"",'Ark1'!AK1777)</f>
        <v>26.405585969709819</v>
      </c>
      <c r="U258" s="97"/>
      <c r="V258" s="26">
        <f>+IF(I258=0,"",'Ark1'!T1777)</f>
        <v>7.7647058823529393</v>
      </c>
      <c r="W258" s="236"/>
      <c r="X258" s="33">
        <f>+IF(I258=0,"",'Ark1'!W1777)</f>
        <v>35.294117647058826</v>
      </c>
      <c r="Y258" s="33">
        <f>+IF(I258=0,"",'Ark1'!X1777)</f>
        <v>100</v>
      </c>
      <c r="Z258" s="33">
        <f>+IF(I258=0,"",'Ark1'!Y1777)</f>
        <v>100</v>
      </c>
      <c r="AA258" s="33">
        <f>+IF(I258=0,"",'Ark1'!Z1777)</f>
        <v>84.313725490196092</v>
      </c>
      <c r="AB258" s="28">
        <f>+IF(I258=0,"",'Ark1'!AA1777)</f>
        <v>9.2038146313244074</v>
      </c>
      <c r="AC258" s="26">
        <f>+IF(I258=0,"",'Ark1'!AC1777)</f>
        <v>1.8638799432652784</v>
      </c>
      <c r="AD258" s="33">
        <f>+IF(I258=0,"",'Ark1'!AE1777)</f>
        <v>-32.465069305635033</v>
      </c>
      <c r="AE258" s="26">
        <f t="shared" si="22"/>
        <v>5.0681917211328988</v>
      </c>
      <c r="AF258" s="28">
        <f t="shared" si="23"/>
        <v>1.1086956521739131</v>
      </c>
      <c r="AG258" s="218"/>
      <c r="AH258" s="221"/>
      <c r="AJ258" s="28"/>
      <c r="AK258" s="26"/>
      <c r="AL258" s="222"/>
      <c r="AM258" s="27"/>
      <c r="AQ258" s="27"/>
    </row>
    <row r="259" spans="1:61" ht="15" customHeight="1">
      <c r="A259" s="218"/>
      <c r="B259" s="299">
        <f>+'Ark1'!C1778</f>
        <v>2024</v>
      </c>
      <c r="C259" s="27">
        <f>+'Ark1'!L1778</f>
        <v>9</v>
      </c>
      <c r="D259" s="27" t="str">
        <f t="shared" si="24"/>
        <v>R+</v>
      </c>
      <c r="E259" s="27">
        <f>+'Ark1'!H1778</f>
        <v>2</v>
      </c>
      <c r="F259" s="27">
        <f>+'Ark1'!J1778</f>
        <v>704</v>
      </c>
      <c r="G259" s="27" t="str">
        <f>VLOOKUP(F259,RNR!$A$1:$B$25,2)</f>
        <v>Øre Vilt</v>
      </c>
      <c r="H259" s="27" t="str">
        <f>+IF(I259=0,"",'Ark1'!Q1778)</f>
        <v/>
      </c>
      <c r="I259" s="27">
        <f>+'Ark1'!R1778</f>
        <v>0</v>
      </c>
      <c r="J259" s="28" t="str">
        <f>+IF(I259=0,"",'Ark1'!AG1778)</f>
        <v/>
      </c>
      <c r="L259" s="28" t="str">
        <f>+IF(I259=0,"",'Ark1'!AH1778)</f>
        <v/>
      </c>
      <c r="M259" s="97"/>
      <c r="N259" s="245">
        <f>+IF(J259=0,"",'Ark1'!AI1778)</f>
        <v>0</v>
      </c>
      <c r="O259" s="97"/>
      <c r="P259" s="271" t="str">
        <f>+IF(N259=0,"",'Ark1'!AJ1778)</f>
        <v/>
      </c>
      <c r="Q259" s="235"/>
      <c r="R259" s="31" t="str">
        <f>+IF(I259=0,"",'Ark1'!U1778)</f>
        <v/>
      </c>
      <c r="S259" s="219"/>
      <c r="T259" s="271" t="str">
        <f>+IF(N259=0,"",'Ark1'!AK1778)</f>
        <v/>
      </c>
      <c r="U259" s="97"/>
      <c r="V259" s="26" t="str">
        <f>+IF(I259=0,"",'Ark1'!T1778)</f>
        <v/>
      </c>
      <c r="W259" s="236"/>
      <c r="X259" s="33" t="str">
        <f>+IF(I259=0,"",'Ark1'!W1778)</f>
        <v/>
      </c>
      <c r="Y259" s="33" t="str">
        <f>+IF(I259=0,"",'Ark1'!X1778)</f>
        <v/>
      </c>
      <c r="Z259" s="33" t="str">
        <f>+IF(I259=0,"",'Ark1'!Y1778)</f>
        <v/>
      </c>
      <c r="AA259" s="33" t="str">
        <f>+IF(I259=0,"",'Ark1'!Z1778)</f>
        <v/>
      </c>
      <c r="AB259" s="28" t="str">
        <f>+IF(I259=0,"",'Ark1'!AA1778)</f>
        <v/>
      </c>
      <c r="AC259" s="26" t="str">
        <f>+IF(I259=0,"",'Ark1'!AC1778)</f>
        <v/>
      </c>
      <c r="AD259" s="33" t="str">
        <f>+IF(I259=0,"",'Ark1'!AE1778)</f>
        <v/>
      </c>
      <c r="AE259" s="26" t="str">
        <f t="shared" si="22"/>
        <v/>
      </c>
      <c r="AF259" s="28" t="str">
        <f t="shared" si="23"/>
        <v/>
      </c>
      <c r="AG259" s="218"/>
      <c r="AH259" s="221"/>
      <c r="AJ259" s="28"/>
      <c r="AK259" s="26"/>
      <c r="AL259" s="222"/>
      <c r="AM259" s="27"/>
      <c r="AQ259" s="27"/>
    </row>
    <row r="260" spans="1:61" ht="15" customHeight="1">
      <c r="A260" s="218"/>
      <c r="B260" s="299">
        <f>+'Ark1'!C1779</f>
        <v>2024</v>
      </c>
      <c r="C260" s="27">
        <f>+'Ark1'!L1779</f>
        <v>9</v>
      </c>
      <c r="D260" s="27" t="str">
        <f t="shared" si="24"/>
        <v>R+</v>
      </c>
      <c r="E260" s="27">
        <f>+'Ark1'!H1779</f>
        <v>1</v>
      </c>
      <c r="F260" s="27">
        <f>+'Ark1'!J1779</f>
        <v>802</v>
      </c>
      <c r="G260" s="27" t="str">
        <f>VLOOKUP(F260,RNR!$A$1:$B$25,2)</f>
        <v>Karasjok</v>
      </c>
      <c r="H260" s="27">
        <f>+IF(I260=0,"",'Ark1'!Q1779)</f>
        <v>6</v>
      </c>
      <c r="I260" s="27">
        <f>+'Ark1'!R1779</f>
        <v>7</v>
      </c>
      <c r="J260" s="28">
        <f>+IF(I260=0,"",'Ark1'!AG1779)</f>
        <v>16.279069767441861</v>
      </c>
      <c r="L260" s="28">
        <f>+IF(I260=0,"",'Ark1'!AH1779)</f>
        <v>16.549351680338717</v>
      </c>
      <c r="M260" s="97"/>
      <c r="N260" s="245">
        <f>+IF(J260=0,"",'Ark1'!AI1779)</f>
        <v>7</v>
      </c>
      <c r="O260" s="97"/>
      <c r="P260" s="271">
        <f>+IF(N260=0,"",'Ark1'!AJ1779)</f>
        <v>121.6142857142857</v>
      </c>
      <c r="Q260" s="235"/>
      <c r="R260" s="31">
        <f>+IF(I260=0,"",'Ark1'!U1779)</f>
        <v>44.671428571428557</v>
      </c>
      <c r="S260" s="219"/>
      <c r="T260" s="271">
        <f>+IF(N260=0,"",'Ark1'!AK1779)</f>
        <v>24.70949154962852</v>
      </c>
      <c r="U260" s="97"/>
      <c r="V260" s="26">
        <f>+IF(I260=0,"",'Ark1'!T1779)</f>
        <v>7</v>
      </c>
      <c r="W260" s="236"/>
      <c r="X260" s="33">
        <f>+IF(I260=0,"",'Ark1'!W1779)</f>
        <v>14.285714285714288</v>
      </c>
      <c r="Y260" s="33">
        <f>+IF(I260=0,"",'Ark1'!X1779)</f>
        <v>100</v>
      </c>
      <c r="Z260" s="33">
        <f>+IF(I260=0,"",'Ark1'!Y1779)</f>
        <v>100</v>
      </c>
      <c r="AA260" s="33">
        <f>+IF(I260=0,"",'Ark1'!Z1779)</f>
        <v>85.714285714285694</v>
      </c>
      <c r="AB260" s="28">
        <f>+IF(I260=0,"",'Ark1'!AA1779)</f>
        <v>5.5432621354253824</v>
      </c>
      <c r="AC260" s="26">
        <f>+IF(I260=0,"",'Ark1'!AC1779)</f>
        <v>1.1952286093343936</v>
      </c>
      <c r="AD260" s="33">
        <f>+IF(I260=0,"",'Ark1'!AE1779)</f>
        <v>61.019971305340185</v>
      </c>
      <c r="AE260" s="26">
        <f t="shared" si="22"/>
        <v>4.9634920634920618</v>
      </c>
      <c r="AF260" s="28">
        <f t="shared" si="23"/>
        <v>1.1666666666666667</v>
      </c>
      <c r="AG260" s="218"/>
      <c r="AH260" s="221"/>
      <c r="AJ260" s="28"/>
      <c r="AK260" s="26"/>
      <c r="AL260" s="222"/>
      <c r="AM260" s="27"/>
      <c r="AQ260" s="27"/>
    </row>
    <row r="261" spans="1:61" ht="19.8">
      <c r="A261" s="218"/>
      <c r="B261" s="218"/>
      <c r="C261" s="218"/>
      <c r="D261" s="218"/>
      <c r="E261" s="218"/>
      <c r="F261" s="218"/>
      <c r="G261" s="218"/>
      <c r="H261" s="218"/>
      <c r="I261" s="218"/>
      <c r="J261" s="219"/>
      <c r="K261" s="219"/>
      <c r="L261" s="219"/>
      <c r="M261" s="97"/>
      <c r="N261" s="237"/>
      <c r="O261" s="97"/>
      <c r="P261" s="235"/>
      <c r="Q261" s="235"/>
      <c r="R261" s="218"/>
      <c r="S261" s="219"/>
      <c r="T261" s="235"/>
      <c r="U261" s="97"/>
      <c r="V261" s="218"/>
      <c r="W261" s="236"/>
      <c r="X261" s="220"/>
      <c r="Y261" s="220"/>
      <c r="Z261" s="220"/>
      <c r="AA261" s="220"/>
      <c r="AB261" s="220"/>
      <c r="AC261" s="218"/>
      <c r="AD261" s="220"/>
      <c r="AE261" s="468"/>
      <c r="AF261" s="220"/>
      <c r="AG261" s="218"/>
      <c r="AH261" s="221"/>
      <c r="AJ261" s="28"/>
      <c r="AK261" s="26"/>
      <c r="AL261" s="222"/>
      <c r="AM261" s="27"/>
      <c r="AQ261" s="27"/>
      <c r="BI261" s="234"/>
    </row>
    <row r="262" spans="1:61" ht="22.8">
      <c r="A262" s="218"/>
      <c r="B262" s="218"/>
      <c r="C262" s="218"/>
      <c r="D262" s="264" t="str">
        <f>+D288</f>
        <v>U-</v>
      </c>
      <c r="E262" s="218"/>
      <c r="F262" s="218"/>
      <c r="G262" s="218"/>
      <c r="H262" s="218"/>
      <c r="I262" s="265">
        <f>SUM(I264:I288)</f>
        <v>633</v>
      </c>
      <c r="J262" s="266"/>
      <c r="K262" s="266"/>
      <c r="L262" s="266"/>
      <c r="M262" s="97"/>
      <c r="N262" s="476"/>
      <c r="O262" s="97"/>
      <c r="P262" s="477"/>
      <c r="Q262" s="235"/>
      <c r="R262" s="268">
        <f>+Klasse!M51</f>
        <v>29.646490384615394</v>
      </c>
      <c r="S262" s="219"/>
      <c r="T262" s="477"/>
      <c r="U262" s="97"/>
      <c r="V262" s="267"/>
      <c r="W262" s="236"/>
      <c r="X262" s="220"/>
      <c r="Y262" s="220"/>
      <c r="Z262" s="220"/>
      <c r="AA262" s="220"/>
      <c r="AB262" s="220"/>
      <c r="AC262" s="218"/>
      <c r="AD262" s="220"/>
      <c r="AE262" s="468"/>
      <c r="AF262" s="220"/>
      <c r="AG262" s="218"/>
      <c r="AH262" s="221"/>
      <c r="AJ262" s="28"/>
      <c r="AK262" s="26"/>
      <c r="AL262" s="222"/>
      <c r="AM262" s="27"/>
      <c r="AQ262" s="27"/>
      <c r="BI262" s="234"/>
    </row>
    <row r="263" spans="1:61" ht="15" customHeight="1">
      <c r="A263" s="218"/>
      <c r="B263" s="218"/>
      <c r="C263" s="218"/>
      <c r="D263" s="218"/>
      <c r="E263" s="218"/>
      <c r="F263" s="218"/>
      <c r="G263" s="218"/>
      <c r="H263" s="236"/>
      <c r="I263" s="218"/>
      <c r="J263" s="219"/>
      <c r="K263" s="219"/>
      <c r="L263" s="219"/>
      <c r="M263" s="97"/>
      <c r="N263" s="237"/>
      <c r="O263" s="97"/>
      <c r="P263" s="235"/>
      <c r="Q263" s="235"/>
      <c r="R263" s="219"/>
      <c r="S263" s="219"/>
      <c r="T263" s="235"/>
      <c r="U263" s="97"/>
      <c r="V263" s="236"/>
      <c r="W263" s="236"/>
      <c r="X263" s="220"/>
      <c r="Y263" s="220"/>
      <c r="Z263" s="220"/>
      <c r="AA263" s="220"/>
      <c r="AB263" s="237"/>
      <c r="AC263" s="218"/>
      <c r="AD263" s="237"/>
      <c r="AE263" s="471"/>
      <c r="AF263" s="235"/>
      <c r="AG263" s="218"/>
      <c r="AH263" s="221"/>
      <c r="AJ263" s="28"/>
      <c r="AK263" s="26"/>
      <c r="AL263" s="222"/>
      <c r="AM263" s="27"/>
      <c r="AQ263" s="27"/>
      <c r="BI263" s="234"/>
    </row>
    <row r="264" spans="1:61" ht="15" customHeight="1">
      <c r="A264" s="218"/>
      <c r="B264" s="299">
        <f>+'Ark1'!C1780</f>
        <v>2024</v>
      </c>
      <c r="C264" s="27">
        <f>+'Ark1'!L1780</f>
        <v>10</v>
      </c>
      <c r="D264" s="27" t="s">
        <v>36</v>
      </c>
      <c r="E264" s="27">
        <f>+'Ark1'!H1780</f>
        <v>1</v>
      </c>
      <c r="F264" s="27">
        <f>+'Ark1'!J1780</f>
        <v>103</v>
      </c>
      <c r="G264" s="27" t="str">
        <f>VLOOKUP(F264,RNR!$A$1:$B$25,2)</f>
        <v>Rudshøgda</v>
      </c>
      <c r="H264" s="27" t="str">
        <f>+IF(I264=0,"",'Ark1'!Q1780)</f>
        <v/>
      </c>
      <c r="I264" s="27">
        <f>+'Ark1'!R1780</f>
        <v>0</v>
      </c>
      <c r="J264" s="28" t="str">
        <f>+IF(I264=0,"",'Ark1'!AG1780)</f>
        <v/>
      </c>
      <c r="L264" s="28" t="str">
        <f>+IF(I264=0,"",'Ark1'!AH1780)</f>
        <v/>
      </c>
      <c r="M264" s="97"/>
      <c r="N264" s="245">
        <f>+IF(J264=0,"",'Ark1'!AI1780)</f>
        <v>0</v>
      </c>
      <c r="O264" s="97"/>
      <c r="P264" s="271" t="str">
        <f>+IF(N264=0,"",'Ark1'!AJ1780)</f>
        <v/>
      </c>
      <c r="Q264" s="235"/>
      <c r="R264" s="31" t="str">
        <f>+IF(I264=0,"",'Ark1'!U1780)</f>
        <v/>
      </c>
      <c r="S264" s="219"/>
      <c r="T264" s="271" t="str">
        <f>+IF(N264=0,"",'Ark1'!AK1780)</f>
        <v/>
      </c>
      <c r="U264" s="97"/>
      <c r="V264" s="26" t="str">
        <f>+IF(I264=0,"",'Ark1'!T1780)</f>
        <v/>
      </c>
      <c r="W264" s="236"/>
      <c r="X264" s="33" t="str">
        <f>+IF(I264=0,"",'Ark1'!W1780)</f>
        <v/>
      </c>
      <c r="Y264" s="33" t="str">
        <f>+IF(I264=0,"",'Ark1'!X1780)</f>
        <v/>
      </c>
      <c r="Z264" s="33" t="str">
        <f>+IF(I264=0,"",'Ark1'!Y1780)</f>
        <v/>
      </c>
      <c r="AA264" s="33" t="str">
        <f>+IF(I264=0,"",'Ark1'!Z1780)</f>
        <v/>
      </c>
      <c r="AB264" s="28" t="str">
        <f>+IF(I264=0,"",'Ark1'!AA1780)</f>
        <v/>
      </c>
      <c r="AC264" s="26" t="str">
        <f>+IF(I264=0,"",'Ark1'!AC1780)</f>
        <v/>
      </c>
      <c r="AD264" s="33" t="str">
        <f>+IF(I264=0,"",'Ark1'!AE1780)</f>
        <v/>
      </c>
      <c r="AE264" s="26" t="str">
        <f t="shared" ref="AE264:AE288" si="25">IF(I264=0,"",R264/C264)</f>
        <v/>
      </c>
      <c r="AF264" s="28" t="str">
        <f t="shared" ref="AF264:AF288" si="26">IF(I264=0,"",I264/H264)</f>
        <v/>
      </c>
      <c r="AG264" s="218"/>
      <c r="AH264" s="221"/>
      <c r="AJ264" s="28"/>
      <c r="AK264" s="26"/>
      <c r="AL264" s="222"/>
      <c r="AM264" s="27"/>
      <c r="AQ264" s="27"/>
    </row>
    <row r="265" spans="1:61" ht="15" customHeight="1">
      <c r="A265" s="218"/>
      <c r="B265" s="299">
        <f>+'Ark1'!C1781</f>
        <v>2024</v>
      </c>
      <c r="C265" s="27">
        <f>+'Ark1'!L1781</f>
        <v>10</v>
      </c>
      <c r="D265" s="27" t="str">
        <f>+D264</f>
        <v>U-</v>
      </c>
      <c r="E265" s="27">
        <f>+'Ark1'!H1781</f>
        <v>2</v>
      </c>
      <c r="F265" s="27">
        <f>+'Ark1'!J1781</f>
        <v>106</v>
      </c>
      <c r="G265" s="27" t="str">
        <f>VLOOKUP(F265,RNR!$A$1:$B$25,2)</f>
        <v>Furuseth</v>
      </c>
      <c r="H265" s="27">
        <f>+IF(I265=0,"",'Ark1'!Q1781)</f>
        <v>23</v>
      </c>
      <c r="I265" s="27">
        <f>+'Ark1'!R1781</f>
        <v>25</v>
      </c>
      <c r="J265" s="28">
        <f>+IF(I265=0,"",'Ark1'!AG1781)</f>
        <v>15.337423312883436</v>
      </c>
      <c r="L265" s="28">
        <f>+IF(I265=0,"",'Ark1'!AH1781)</f>
        <v>17.746926724015562</v>
      </c>
      <c r="M265" s="97"/>
      <c r="N265" s="245">
        <f>+IF(J265=0,"",'Ark1'!AI1781)</f>
        <v>25</v>
      </c>
      <c r="O265" s="97"/>
      <c r="P265" s="271">
        <f>+IF(N265=0,"",'Ark1'!AJ1781)</f>
        <v>120.38400000000001</v>
      </c>
      <c r="Q265" s="235"/>
      <c r="R265" s="31">
        <f>+IF(I265=0,"",'Ark1'!U1781)</f>
        <v>50.008000000000003</v>
      </c>
      <c r="S265" s="219"/>
      <c r="T265" s="271">
        <f>+IF(N265=0,"",'Ark1'!AK1781)</f>
        <v>28.614963673479501</v>
      </c>
      <c r="U265" s="97"/>
      <c r="V265" s="26">
        <f>+IF(I265=0,"",'Ark1'!T1781)</f>
        <v>8.76</v>
      </c>
      <c r="W265" s="236"/>
      <c r="X265" s="33">
        <f>+IF(I265=0,"",'Ark1'!W1781)</f>
        <v>48</v>
      </c>
      <c r="Y265" s="33">
        <f>+IF(I265=0,"",'Ark1'!X1781)</f>
        <v>100</v>
      </c>
      <c r="Z265" s="33">
        <f>+IF(I265=0,"",'Ark1'!Y1781)</f>
        <v>100</v>
      </c>
      <c r="AA265" s="33">
        <f>+IF(I265=0,"",'Ark1'!Z1781)</f>
        <v>96</v>
      </c>
      <c r="AB265" s="28">
        <f>+IF(I265=0,"",'Ark1'!AA1781)</f>
        <v>7.3775291256625852</v>
      </c>
      <c r="AC265" s="26">
        <f>+IF(I265=0,"",'Ark1'!AC1781)</f>
        <v>1.5564061166674972</v>
      </c>
      <c r="AD265" s="33">
        <f>+IF(I265=0,"",'Ark1'!AE1781)</f>
        <v>-17.296685004607259</v>
      </c>
      <c r="AE265" s="26">
        <f t="shared" si="25"/>
        <v>5.0007999999999999</v>
      </c>
      <c r="AF265" s="28">
        <f t="shared" si="26"/>
        <v>1.0869565217391304</v>
      </c>
      <c r="AG265" s="218"/>
      <c r="AH265" s="221"/>
      <c r="AJ265" s="28"/>
      <c r="AK265" s="26"/>
      <c r="AL265" s="222"/>
      <c r="AM265" s="27"/>
      <c r="AQ265" s="27"/>
    </row>
    <row r="266" spans="1:61">
      <c r="A266" s="218"/>
      <c r="B266" s="299">
        <f>+'Ark1'!C1782</f>
        <v>2024</v>
      </c>
      <c r="C266" s="27">
        <f>+'Ark1'!L1782</f>
        <v>10</v>
      </c>
      <c r="D266" s="27" t="str">
        <f>+D265</f>
        <v>U-</v>
      </c>
      <c r="E266" s="27">
        <f>+'Ark1'!H1782</f>
        <v>1</v>
      </c>
      <c r="F266" s="27">
        <f>+'Ark1'!J1782</f>
        <v>110</v>
      </c>
      <c r="G266" s="27" t="str">
        <f>VLOOKUP(F266,RNR!$A$1:$B$25,2)</f>
        <v>Gol</v>
      </c>
      <c r="H266" s="27">
        <f>+IF(I266=0,"",'Ark1'!Q1782)</f>
        <v>65</v>
      </c>
      <c r="I266" s="27">
        <f>+'Ark1'!R1782</f>
        <v>71</v>
      </c>
      <c r="J266" s="28">
        <f>+IF(I266=0,"",'Ark1'!AG1782)</f>
        <v>11.620294599018003</v>
      </c>
      <c r="L266" s="28">
        <f>+IF(I266=0,"",'Ark1'!AH1782)</f>
        <v>14.858018145398852</v>
      </c>
      <c r="M266" s="97"/>
      <c r="N266" s="245">
        <f>+IF(J266=0,"",'Ark1'!AI1782)</f>
        <v>71</v>
      </c>
      <c r="O266" s="97"/>
      <c r="P266" s="271">
        <f>+IF(N266=0,"",'Ark1'!AJ1782)</f>
        <v>120.43802816901416</v>
      </c>
      <c r="Q266" s="235"/>
      <c r="R266" s="31">
        <f>+IF(I266=0,"",'Ark1'!U1782)</f>
        <v>53.281690140845072</v>
      </c>
      <c r="S266" s="219"/>
      <c r="T266" s="271">
        <f>+IF(N266=0,"",'Ark1'!AK1782)</f>
        <v>30.375865546041279</v>
      </c>
      <c r="U266" s="97"/>
      <c r="V266" s="26">
        <f>+IF(I266=0,"",'Ark1'!T1782)</f>
        <v>7.5070422535211279</v>
      </c>
      <c r="W266" s="236"/>
      <c r="X266" s="33">
        <f>+IF(I266=0,"",'Ark1'!W1782)</f>
        <v>22.535211267605625</v>
      </c>
      <c r="Y266" s="33">
        <f>+IF(I266=0,"",'Ark1'!X1782)</f>
        <v>100</v>
      </c>
      <c r="Z266" s="33">
        <f>+IF(I266=0,"",'Ark1'!Y1782)</f>
        <v>100</v>
      </c>
      <c r="AA266" s="33">
        <f>+IF(I266=0,"",'Ark1'!Z1782)</f>
        <v>97.183098591549296</v>
      </c>
      <c r="AB266" s="28">
        <f>+IF(I266=0,"",'Ark1'!AA1782)</f>
        <v>6.935483570356892</v>
      </c>
      <c r="AC266" s="26">
        <f>+IF(I266=0,"",'Ark1'!AC1782)</f>
        <v>1.5999404868915956</v>
      </c>
      <c r="AD266" s="33">
        <f>+IF(I266=0,"",'Ark1'!AE1782)</f>
        <v>40.091706712209294</v>
      </c>
      <c r="AE266" s="26">
        <f t="shared" si="25"/>
        <v>5.3281690140845068</v>
      </c>
      <c r="AF266" s="28">
        <f t="shared" si="26"/>
        <v>1.0923076923076922</v>
      </c>
      <c r="AG266" s="218"/>
      <c r="AH266" s="221"/>
      <c r="AJ266" s="28"/>
      <c r="AK266" s="26"/>
      <c r="AL266" s="222"/>
      <c r="AM266" s="27"/>
      <c r="AQ266" s="27"/>
    </row>
    <row r="267" spans="1:61">
      <c r="A267" s="218"/>
      <c r="B267" s="299">
        <f>+'Ark1'!C1783</f>
        <v>2024</v>
      </c>
      <c r="C267" s="27">
        <f>+'Ark1'!L1783</f>
        <v>10</v>
      </c>
      <c r="D267" s="27" t="str">
        <f t="shared" ref="D267:D288" si="27">+D266</f>
        <v>U-</v>
      </c>
      <c r="E267" s="27">
        <f>+'Ark1'!H1783</f>
        <v>1</v>
      </c>
      <c r="F267" s="27">
        <f>+'Ark1'!J1783</f>
        <v>111</v>
      </c>
      <c r="G267" s="27" t="str">
        <f>VLOOKUP(F267,RNR!$A$1:$B$25,2)</f>
        <v>Forus</v>
      </c>
      <c r="H267" s="27">
        <f>+IF(I267=0,"",'Ark1'!Q1783)</f>
        <v>75</v>
      </c>
      <c r="I267" s="27">
        <f>+'Ark1'!R1783</f>
        <v>89</v>
      </c>
      <c r="J267" s="28">
        <f>+IF(I267=0,"",'Ark1'!AG1783)</f>
        <v>16.920152091254756</v>
      </c>
      <c r="L267" s="28">
        <f>+IF(I267=0,"",'Ark1'!AH1783)</f>
        <v>19.838492597577392</v>
      </c>
      <c r="M267" s="97"/>
      <c r="N267" s="245">
        <f>+IF(J267=0,"",'Ark1'!AI1783)</f>
        <v>89</v>
      </c>
      <c r="O267" s="97"/>
      <c r="P267" s="271">
        <f>+IF(N267=0,"",'Ark1'!AJ1783)</f>
        <v>121.23595505617978</v>
      </c>
      <c r="Q267" s="235"/>
      <c r="R267" s="31">
        <f>+IF(I267=0,"",'Ark1'!U1783)</f>
        <v>54.653932584269647</v>
      </c>
      <c r="S267" s="219"/>
      <c r="T267" s="271">
        <f>+IF(N267=0,"",'Ark1'!AK1783)</f>
        <v>30.779138836745076</v>
      </c>
      <c r="U267" s="97"/>
      <c r="V267" s="26">
        <f>+IF(I267=0,"",'Ark1'!T1783)</f>
        <v>7.8314606741573023</v>
      </c>
      <c r="W267" s="236"/>
      <c r="X267" s="33">
        <f>+IF(I267=0,"",'Ark1'!W1783)</f>
        <v>26.966292134831448</v>
      </c>
      <c r="Y267" s="33">
        <f>+IF(I267=0,"",'Ark1'!X1783)</f>
        <v>100</v>
      </c>
      <c r="Z267" s="33">
        <f>+IF(I267=0,"",'Ark1'!Y1783)</f>
        <v>100</v>
      </c>
      <c r="AA267" s="33">
        <f>+IF(I267=0,"",'Ark1'!Z1783)</f>
        <v>100</v>
      </c>
      <c r="AB267" s="28">
        <f>+IF(I267=0,"",'Ark1'!AA1783)</f>
        <v>6.3830719978932251</v>
      </c>
      <c r="AC267" s="26">
        <f>+IF(I267=0,"",'Ark1'!AC1783)</f>
        <v>1.4933256382774085</v>
      </c>
      <c r="AD267" s="33">
        <f>+IF(I267=0,"",'Ark1'!AE1783)</f>
        <v>-3.9477895201524489</v>
      </c>
      <c r="AE267" s="26">
        <f t="shared" si="25"/>
        <v>5.4653932584269649</v>
      </c>
      <c r="AF267" s="28">
        <f t="shared" si="26"/>
        <v>1.1866666666666668</v>
      </c>
      <c r="AG267" s="218"/>
      <c r="AH267" s="221"/>
      <c r="AJ267" s="28"/>
      <c r="AK267" s="26"/>
      <c r="AL267" s="222"/>
      <c r="AM267" s="27"/>
      <c r="AQ267" s="27"/>
    </row>
    <row r="268" spans="1:61">
      <c r="A268" s="218"/>
      <c r="B268" s="299">
        <f>+'Ark1'!C1784</f>
        <v>2024</v>
      </c>
      <c r="C268" s="27">
        <f>+'Ark1'!L1784</f>
        <v>10</v>
      </c>
      <c r="D268" s="27" t="str">
        <f t="shared" si="27"/>
        <v>U-</v>
      </c>
      <c r="E268" s="27">
        <f>+'Ark1'!H1784</f>
        <v>1</v>
      </c>
      <c r="F268" s="27">
        <f>+'Ark1'!J1784</f>
        <v>116</v>
      </c>
      <c r="G268" s="27" t="str">
        <f>VLOOKUP(F268,RNR!$A$1:$B$25,2)</f>
        <v>Sandeid</v>
      </c>
      <c r="H268" s="27">
        <f>+IF(I268=0,"",'Ark1'!Q1784)</f>
        <v>43</v>
      </c>
      <c r="I268" s="27">
        <f>+'Ark1'!R1784</f>
        <v>47</v>
      </c>
      <c r="J268" s="28">
        <f>+IF(I268=0,"",'Ark1'!AG1784)</f>
        <v>12.80653950953679</v>
      </c>
      <c r="L268" s="28">
        <f>+IF(I268=0,"",'Ark1'!AH1784)</f>
        <v>16.104760619670881</v>
      </c>
      <c r="M268" s="97"/>
      <c r="N268" s="245">
        <f>+IF(J268=0,"",'Ark1'!AI1784)</f>
        <v>26</v>
      </c>
      <c r="O268" s="97"/>
      <c r="P268" s="271">
        <f>+IF(N268=0,"",'Ark1'!AJ1784)</f>
        <v>120.87307692307697</v>
      </c>
      <c r="Q268" s="235"/>
      <c r="R268" s="31">
        <f>+IF(I268=0,"",'Ark1'!U1784)</f>
        <v>53.327659574468079</v>
      </c>
      <c r="S268" s="219"/>
      <c r="T268" s="271">
        <f>+IF(N268=0,"",'Ark1'!AK1784)</f>
        <v>30.196773663043398</v>
      </c>
      <c r="U268" s="97"/>
      <c r="V268" s="26">
        <f>+IF(I268=0,"",'Ark1'!T1784)</f>
        <v>7.5744680851063828</v>
      </c>
      <c r="W268" s="236"/>
      <c r="X268" s="33">
        <f>+IF(I268=0,"",'Ark1'!W1784)</f>
        <v>23.404255319148941</v>
      </c>
      <c r="Y268" s="33">
        <f>+IF(I268=0,"",'Ark1'!X1784)</f>
        <v>100</v>
      </c>
      <c r="Z268" s="33">
        <f>+IF(I268=0,"",'Ark1'!Y1784)</f>
        <v>100</v>
      </c>
      <c r="AA268" s="33">
        <f>+IF(I268=0,"",'Ark1'!Z1784)</f>
        <v>97.872340425531874</v>
      </c>
      <c r="AB268" s="28">
        <f>+IF(I268=0,"",'Ark1'!AA1784)</f>
        <v>7.5200922959383485</v>
      </c>
      <c r="AC268" s="26">
        <f>+IF(I268=0,"",'Ark1'!AC1784)</f>
        <v>1.9432882951115664</v>
      </c>
      <c r="AD268" s="33">
        <f>+IF(I268=0,"",'Ark1'!AE1784)</f>
        <v>9.6751471660933763</v>
      </c>
      <c r="AE268" s="26">
        <f t="shared" si="25"/>
        <v>5.3327659574468083</v>
      </c>
      <c r="AF268" s="28">
        <f t="shared" si="26"/>
        <v>1.0930232558139534</v>
      </c>
      <c r="AG268" s="218"/>
      <c r="AH268" s="221"/>
      <c r="AJ268" s="28"/>
      <c r="AK268" s="26"/>
      <c r="AL268" s="222"/>
      <c r="AM268" s="27"/>
      <c r="AQ268" s="27"/>
    </row>
    <row r="269" spans="1:61">
      <c r="A269" s="218"/>
      <c r="B269" s="299">
        <f>+'Ark1'!C1785</f>
        <v>2024</v>
      </c>
      <c r="C269" s="27">
        <f>+'Ark1'!L1785</f>
        <v>10</v>
      </c>
      <c r="D269" s="27" t="str">
        <f t="shared" si="27"/>
        <v>U-</v>
      </c>
      <c r="E269" s="27">
        <f>+'Ark1'!H1785</f>
        <v>2</v>
      </c>
      <c r="F269" s="27">
        <f>+'Ark1'!J1785</f>
        <v>117</v>
      </c>
      <c r="G269" s="27" t="str">
        <f>VLOOKUP(F269,RNR!$A$1:$B$25,2)</f>
        <v>Jæren</v>
      </c>
      <c r="H269" s="27">
        <f>+IF(I269=0,"",'Ark1'!Q1785)</f>
        <v>45</v>
      </c>
      <c r="I269" s="27">
        <f>+'Ark1'!R1785</f>
        <v>45</v>
      </c>
      <c r="J269" s="28">
        <f>+IF(I269=0,"",'Ark1'!AG1785)</f>
        <v>12.931034482758623</v>
      </c>
      <c r="L269" s="28">
        <f>+IF(I269=0,"",'Ark1'!AH1785)</f>
        <v>15.751793091295925</v>
      </c>
      <c r="M269" s="97"/>
      <c r="N269" s="245">
        <f>+IF(J269=0,"",'Ark1'!AI1785)</f>
        <v>45</v>
      </c>
      <c r="O269" s="97"/>
      <c r="P269" s="271">
        <f>+IF(N269=0,"",'Ark1'!AJ1785)</f>
        <v>121.9688888888889</v>
      </c>
      <c r="Q269" s="235"/>
      <c r="R269" s="31">
        <f>+IF(I269=0,"",'Ark1'!U1785)</f>
        <v>53.635555555555563</v>
      </c>
      <c r="S269" s="219"/>
      <c r="T269" s="271">
        <f>+IF(N269=0,"",'Ark1'!AK1785)</f>
        <v>29.449812740626477</v>
      </c>
      <c r="U269" s="97"/>
      <c r="V269" s="26">
        <f>+IF(I269=0,"",'Ark1'!T1785)</f>
        <v>8.5333333333333314</v>
      </c>
      <c r="W269" s="236"/>
      <c r="X269" s="33">
        <f>+IF(I269=0,"",'Ark1'!W1785)</f>
        <v>51.111111111111114</v>
      </c>
      <c r="Y269" s="33">
        <f>+IF(I269=0,"",'Ark1'!X1785)</f>
        <v>100</v>
      </c>
      <c r="Z269" s="33">
        <f>+IF(I269=0,"",'Ark1'!Y1785)</f>
        <v>100</v>
      </c>
      <c r="AA269" s="33">
        <f>+IF(I269=0,"",'Ark1'!Z1785)</f>
        <v>100</v>
      </c>
      <c r="AB269" s="28">
        <f>+IF(I269=0,"",'Ark1'!AA1785)</f>
        <v>7.5714714717096703</v>
      </c>
      <c r="AC269" s="26">
        <f>+IF(I269=0,"",'Ark1'!AC1785)</f>
        <v>1.469693845669906</v>
      </c>
      <c r="AD269" s="33">
        <f>+IF(I269=0,"",'Ark1'!AE1785)</f>
        <v>-27.050171147970808</v>
      </c>
      <c r="AE269" s="26">
        <f t="shared" si="25"/>
        <v>5.3635555555555561</v>
      </c>
      <c r="AF269" s="28">
        <f t="shared" si="26"/>
        <v>1</v>
      </c>
      <c r="AG269" s="218"/>
      <c r="AH269" s="221"/>
      <c r="AJ269" s="28"/>
      <c r="AK269" s="26"/>
      <c r="AL269" s="222"/>
      <c r="AM269" s="27"/>
      <c r="AQ269" s="27"/>
    </row>
    <row r="270" spans="1:61">
      <c r="A270" s="218"/>
      <c r="B270" s="299">
        <f>+'Ark1'!C1786</f>
        <v>2024</v>
      </c>
      <c r="C270" s="27">
        <f>+'Ark1'!L1786</f>
        <v>10</v>
      </c>
      <c r="D270" s="27" t="str">
        <f t="shared" si="27"/>
        <v>U-</v>
      </c>
      <c r="E270" s="27">
        <f>+'Ark1'!H1786</f>
        <v>1</v>
      </c>
      <c r="F270" s="27">
        <f>+'Ark1'!J1786</f>
        <v>134</v>
      </c>
      <c r="G270" s="27" t="str">
        <f>VLOOKUP(F270,RNR!$A$1:$B$25,2)</f>
        <v>Førde</v>
      </c>
      <c r="H270" s="27">
        <f>+IF(I270=0,"",'Ark1'!Q1786)</f>
        <v>71</v>
      </c>
      <c r="I270" s="27">
        <f>+'Ark1'!R1786</f>
        <v>76</v>
      </c>
      <c r="J270" s="28">
        <f>+IF(I270=0,"",'Ark1'!AG1786)</f>
        <v>13.9963167587477</v>
      </c>
      <c r="L270" s="28">
        <f>+IF(I270=0,"",'Ark1'!AH1786)</f>
        <v>17.229717996804897</v>
      </c>
      <c r="M270" s="97"/>
      <c r="N270" s="245">
        <f>+IF(J270=0,"",'Ark1'!AI1786)</f>
        <v>76</v>
      </c>
      <c r="O270" s="97"/>
      <c r="P270" s="271">
        <f>+IF(N270=0,"",'Ark1'!AJ1786)</f>
        <v>119.5118421052632</v>
      </c>
      <c r="Q270" s="235"/>
      <c r="R270" s="31">
        <f>+IF(I270=0,"",'Ark1'!U1786)</f>
        <v>52.222368421052657</v>
      </c>
      <c r="S270" s="219"/>
      <c r="T270" s="271">
        <f>+IF(N270=0,"",'Ark1'!AK1786)</f>
        <v>30.40010247213074</v>
      </c>
      <c r="U270" s="97"/>
      <c r="V270" s="26">
        <f>+IF(I270=0,"",'Ark1'!T1786)</f>
        <v>8.1973684210526301</v>
      </c>
      <c r="W270" s="236"/>
      <c r="X270" s="33">
        <f>+IF(I270=0,"",'Ark1'!W1786)</f>
        <v>35.526315789473678</v>
      </c>
      <c r="Y270" s="33">
        <f>+IF(I270=0,"",'Ark1'!X1786)</f>
        <v>100</v>
      </c>
      <c r="Z270" s="33">
        <f>+IF(I270=0,"",'Ark1'!Y1786)</f>
        <v>100</v>
      </c>
      <c r="AA270" s="33">
        <f>+IF(I270=0,"",'Ark1'!Z1786)</f>
        <v>96.05263157894737</v>
      </c>
      <c r="AB270" s="28">
        <f>+IF(I270=0,"",'Ark1'!AA1786)</f>
        <v>8.4439420621220354</v>
      </c>
      <c r="AC270" s="26">
        <f>+IF(I270=0,"",'Ark1'!AC1786)</f>
        <v>1.6304643901121627</v>
      </c>
      <c r="AD270" s="33">
        <f>+IF(I270=0,"",'Ark1'!AE1786)</f>
        <v>6.5050454534362707</v>
      </c>
      <c r="AE270" s="26">
        <f t="shared" si="25"/>
        <v>5.2222368421052661</v>
      </c>
      <c r="AF270" s="28">
        <f t="shared" si="26"/>
        <v>1.0704225352112675</v>
      </c>
      <c r="AG270" s="218"/>
      <c r="AH270" s="221"/>
      <c r="AJ270" s="28"/>
      <c r="AK270" s="26"/>
      <c r="AL270" s="222"/>
      <c r="AM270" s="27"/>
      <c r="AQ270" s="27"/>
    </row>
    <row r="271" spans="1:61">
      <c r="A271" s="218"/>
      <c r="B271" s="299">
        <f>+'Ark1'!C1787</f>
        <v>2024</v>
      </c>
      <c r="C271" s="27">
        <f>+'Ark1'!L1787</f>
        <v>10</v>
      </c>
      <c r="D271" s="27" t="str">
        <f t="shared" si="27"/>
        <v>U-</v>
      </c>
      <c r="E271" s="27">
        <f>+'Ark1'!H1787</f>
        <v>2</v>
      </c>
      <c r="F271" s="27">
        <f>+'Ark1'!J1787</f>
        <v>141</v>
      </c>
      <c r="G271" s="27" t="str">
        <f>VLOOKUP(F271,RNR!$A$1:$B$25,2)</f>
        <v>Ølen</v>
      </c>
      <c r="H271" s="27">
        <f>+IF(I271=0,"",'Ark1'!Q1787)</f>
        <v>61</v>
      </c>
      <c r="I271" s="27">
        <f>+'Ark1'!R1787</f>
        <v>68</v>
      </c>
      <c r="J271" s="28">
        <f>+IF(I271=0,"",'Ark1'!AG1787)</f>
        <v>13.07692307692308</v>
      </c>
      <c r="L271" s="28">
        <f>+IF(I271=0,"",'Ark1'!AH1787)</f>
        <v>17.130831417340346</v>
      </c>
      <c r="M271" s="97"/>
      <c r="N271" s="245">
        <f>+IF(J271=0,"",'Ark1'!AI1787)</f>
        <v>67</v>
      </c>
      <c r="O271" s="97"/>
      <c r="P271" s="271">
        <f>+IF(N271=0,"",'Ark1'!AJ1787)</f>
        <v>121.53283582089551</v>
      </c>
      <c r="Q271" s="235"/>
      <c r="R271" s="31">
        <f>+IF(I271=0,"",'Ark1'!U1787)</f>
        <v>54.347058823529409</v>
      </c>
      <c r="S271" s="219"/>
      <c r="T271" s="271">
        <f>+IF(N271=0,"",'Ark1'!AK1787)</f>
        <v>30.231830309870997</v>
      </c>
      <c r="U271" s="97"/>
      <c r="V271" s="26">
        <f>+IF(I271=0,"",'Ark1'!T1787)</f>
        <v>9.0147058823529402</v>
      </c>
      <c r="W271" s="236"/>
      <c r="X271" s="33">
        <f>+IF(I271=0,"",'Ark1'!W1787)</f>
        <v>55.882352941176485</v>
      </c>
      <c r="Y271" s="33">
        <f>+IF(I271=0,"",'Ark1'!X1787)</f>
        <v>100</v>
      </c>
      <c r="Z271" s="33">
        <f>+IF(I271=0,"",'Ark1'!Y1787)</f>
        <v>100</v>
      </c>
      <c r="AA271" s="33">
        <f>+IF(I271=0,"",'Ark1'!Z1787)</f>
        <v>100</v>
      </c>
      <c r="AB271" s="28">
        <f>+IF(I271=0,"",'Ark1'!AA1787)</f>
        <v>6.4028364713534511</v>
      </c>
      <c r="AC271" s="26">
        <f>+IF(I271=0,"",'Ark1'!AC1787)</f>
        <v>1.5764129708522652</v>
      </c>
      <c r="AD271" s="33">
        <f>+IF(I271=0,"",'Ark1'!AE1787)</f>
        <v>-0.83732550478929502</v>
      </c>
      <c r="AE271" s="26">
        <f t="shared" si="25"/>
        <v>5.4347058823529411</v>
      </c>
      <c r="AF271" s="28">
        <f t="shared" si="26"/>
        <v>1.1147540983606556</v>
      </c>
      <c r="AG271" s="218"/>
      <c r="AH271" s="221"/>
      <c r="AJ271" s="28"/>
      <c r="AK271" s="26"/>
      <c r="AL271" s="222"/>
      <c r="AM271" s="27"/>
      <c r="AQ271" s="27"/>
    </row>
    <row r="272" spans="1:61">
      <c r="A272" s="218"/>
      <c r="B272" s="299">
        <f>+'Ark1'!C1788</f>
        <v>2024</v>
      </c>
      <c r="C272" s="27">
        <f>+'Ark1'!L1788</f>
        <v>10</v>
      </c>
      <c r="D272" s="27" t="str">
        <f t="shared" si="27"/>
        <v>U-</v>
      </c>
      <c r="E272" s="27">
        <f>+'Ark1'!H1788</f>
        <v>2</v>
      </c>
      <c r="F272" s="27">
        <f>+'Ark1'!J1788</f>
        <v>143</v>
      </c>
      <c r="G272" s="27" t="str">
        <f>VLOOKUP(F272,RNR!$A$1:$B$25,2)</f>
        <v>Nordfjord</v>
      </c>
      <c r="H272" s="27" t="str">
        <f>+IF(I272=0,"",'Ark1'!Q1788)</f>
        <v/>
      </c>
      <c r="I272" s="27">
        <f>+'Ark1'!R1788</f>
        <v>0</v>
      </c>
      <c r="J272" s="28" t="str">
        <f>+IF(I272=0,"",'Ark1'!AG1788)</f>
        <v/>
      </c>
      <c r="L272" s="28" t="str">
        <f>+IF(I272=0,"",'Ark1'!AH1788)</f>
        <v/>
      </c>
      <c r="M272" s="97"/>
      <c r="N272" s="245">
        <f>+IF(J272=0,"",'Ark1'!AI1788)</f>
        <v>0</v>
      </c>
      <c r="O272" s="97"/>
      <c r="P272" s="271" t="str">
        <f>+IF(N272=0,"",'Ark1'!AJ1788)</f>
        <v/>
      </c>
      <c r="Q272" s="235"/>
      <c r="R272" s="31" t="str">
        <f>+IF(I272=0,"",'Ark1'!U1788)</f>
        <v/>
      </c>
      <c r="S272" s="219"/>
      <c r="T272" s="271" t="str">
        <f>+IF(N272=0,"",'Ark1'!AK1788)</f>
        <v/>
      </c>
      <c r="U272" s="97"/>
      <c r="V272" s="26" t="str">
        <f>+IF(I272=0,"",'Ark1'!T1788)</f>
        <v/>
      </c>
      <c r="W272" s="236"/>
      <c r="X272" s="33" t="str">
        <f>+IF(I272=0,"",'Ark1'!W1788)</f>
        <v/>
      </c>
      <c r="Y272" s="33" t="str">
        <f>+IF(I272=0,"",'Ark1'!X1788)</f>
        <v/>
      </c>
      <c r="Z272" s="33" t="str">
        <f>+IF(I272=0,"",'Ark1'!Y1788)</f>
        <v/>
      </c>
      <c r="AA272" s="33" t="str">
        <f>+IF(I272=0,"",'Ark1'!Z1788)</f>
        <v/>
      </c>
      <c r="AB272" s="28" t="str">
        <f>+IF(I272=0,"",'Ark1'!AA1788)</f>
        <v/>
      </c>
      <c r="AC272" s="26" t="str">
        <f>+IF(I272=0,"",'Ark1'!AC1788)</f>
        <v/>
      </c>
      <c r="AD272" s="33" t="str">
        <f>+IF(I272=0,"",'Ark1'!AE1788)</f>
        <v/>
      </c>
      <c r="AE272" s="26" t="str">
        <f t="shared" si="25"/>
        <v/>
      </c>
      <c r="AF272" s="28" t="str">
        <f t="shared" si="26"/>
        <v/>
      </c>
      <c r="AG272" s="218"/>
      <c r="AH272" s="221"/>
      <c r="AJ272" s="28"/>
      <c r="AK272" s="26"/>
      <c r="AL272" s="222"/>
      <c r="AM272" s="27"/>
      <c r="AQ272" s="27"/>
    </row>
    <row r="273" spans="1:43">
      <c r="A273" s="218"/>
      <c r="B273" s="299">
        <f>+'Ark1'!C1789</f>
        <v>2024</v>
      </c>
      <c r="C273" s="27">
        <f>+'Ark1'!L1789</f>
        <v>10</v>
      </c>
      <c r="D273" s="27" t="str">
        <f t="shared" si="27"/>
        <v>U-</v>
      </c>
      <c r="E273" s="27">
        <f>+'Ark1'!H1789</f>
        <v>2</v>
      </c>
      <c r="F273" s="27">
        <f>+'Ark1'!J1789</f>
        <v>147</v>
      </c>
      <c r="G273" s="27" t="str">
        <f>VLOOKUP(F273,RNR!$A$1:$B$25,2)</f>
        <v>Midt-Norge</v>
      </c>
      <c r="H273" s="27">
        <f>+IF(I273=0,"",'Ark1'!Q1789)</f>
        <v>4</v>
      </c>
      <c r="I273" s="27">
        <f>+'Ark1'!R1789</f>
        <v>4</v>
      </c>
      <c r="J273" s="28">
        <f>+IF(I273=0,"",'Ark1'!AG1789)</f>
        <v>8.1632653061224492</v>
      </c>
      <c r="L273" s="28">
        <f>+IF(I273=0,"",'Ark1'!AH1789)</f>
        <v>10.966542750929367</v>
      </c>
      <c r="M273" s="97"/>
      <c r="N273" s="245">
        <f>+IF(J273=0,"",'Ark1'!AI1789)</f>
        <v>4</v>
      </c>
      <c r="O273" s="97"/>
      <c r="P273" s="271">
        <f>+IF(N273=0,"",'Ark1'!AJ1789)</f>
        <v>123.54999999999998</v>
      </c>
      <c r="Q273" s="235"/>
      <c r="R273" s="31">
        <f>+IF(I273=0,"",'Ark1'!U1789)</f>
        <v>56.05</v>
      </c>
      <c r="S273" s="219"/>
      <c r="T273" s="271">
        <f>+IF(N273=0,"",'Ark1'!AK1789)</f>
        <v>29.64976944640722</v>
      </c>
      <c r="U273" s="97"/>
      <c r="V273" s="26">
        <f>+IF(I273=0,"",'Ark1'!T1789)</f>
        <v>9</v>
      </c>
      <c r="W273" s="236"/>
      <c r="X273" s="33">
        <f>+IF(I273=0,"",'Ark1'!W1789)</f>
        <v>50</v>
      </c>
      <c r="Y273" s="33">
        <f>+IF(I273=0,"",'Ark1'!X1789)</f>
        <v>100</v>
      </c>
      <c r="Z273" s="33">
        <f>+IF(I273=0,"",'Ark1'!Y1789)</f>
        <v>100</v>
      </c>
      <c r="AA273" s="33">
        <f>+IF(I273=0,"",'Ark1'!Z1789)</f>
        <v>100</v>
      </c>
      <c r="AB273" s="28">
        <f>+IF(I273=0,"",'Ark1'!AA1789)</f>
        <v>5.0351266121122382</v>
      </c>
      <c r="AC273" s="26">
        <f>+IF(I273=0,"",'Ark1'!AC1789)</f>
        <v>1.58113883008419</v>
      </c>
      <c r="AD273" s="33">
        <f>+IF(I273=0,"",'Ark1'!AE1789)</f>
        <v>-89.49617383801062</v>
      </c>
      <c r="AE273" s="26">
        <f t="shared" si="25"/>
        <v>5.6049999999999995</v>
      </c>
      <c r="AF273" s="28">
        <f t="shared" si="26"/>
        <v>1</v>
      </c>
      <c r="AG273" s="218"/>
      <c r="AH273" s="221"/>
      <c r="AJ273" s="28"/>
      <c r="AK273" s="26"/>
      <c r="AL273" s="222"/>
      <c r="AM273" s="27"/>
      <c r="AQ273" s="27"/>
    </row>
    <row r="274" spans="1:43">
      <c r="A274" s="218"/>
      <c r="B274" s="299">
        <f>+'Ark1'!C1790</f>
        <v>2024</v>
      </c>
      <c r="C274" s="27">
        <f>+'Ark1'!L1790</f>
        <v>10</v>
      </c>
      <c r="D274" s="27" t="str">
        <f t="shared" si="27"/>
        <v>U-</v>
      </c>
      <c r="E274" s="27">
        <f>+'Ark1'!H1790</f>
        <v>1</v>
      </c>
      <c r="F274" s="27">
        <f>+'Ark1'!J1790</f>
        <v>155</v>
      </c>
      <c r="G274" s="27" t="str">
        <f>VLOOKUP(F274,RNR!$A$1:$B$25,2)</f>
        <v>Målselv</v>
      </c>
      <c r="H274" s="27">
        <f>+IF(I274=0,"",'Ark1'!Q1790)</f>
        <v>37</v>
      </c>
      <c r="I274" s="27">
        <f>+'Ark1'!R1790</f>
        <v>41</v>
      </c>
      <c r="J274" s="28">
        <f>+IF(I274=0,"",'Ark1'!AG1790)</f>
        <v>20.707070707070702</v>
      </c>
      <c r="L274" s="28">
        <f>+IF(I274=0,"",'Ark1'!AH1790)</f>
        <v>23.65182732935488</v>
      </c>
      <c r="M274" s="97"/>
      <c r="N274" s="245">
        <f>+IF(J274=0,"",'Ark1'!AI1790)</f>
        <v>39</v>
      </c>
      <c r="O274" s="97"/>
      <c r="P274" s="271">
        <f>+IF(N274=0,"",'Ark1'!AJ1790)</f>
        <v>121.1307692307692</v>
      </c>
      <c r="Q274" s="235"/>
      <c r="R274" s="31">
        <f>+IF(I274=0,"",'Ark1'!U1790)</f>
        <v>52.973170731707313</v>
      </c>
      <c r="S274" s="219"/>
      <c r="T274" s="271">
        <f>+IF(N274=0,"",'Ark1'!AK1790)</f>
        <v>29.720617747654025</v>
      </c>
      <c r="U274" s="97"/>
      <c r="V274" s="26">
        <f>+IF(I274=0,"",'Ark1'!T1790)</f>
        <v>7.4878048780487809</v>
      </c>
      <c r="W274" s="236"/>
      <c r="X274" s="33">
        <f>+IF(I274=0,"",'Ark1'!W1790)</f>
        <v>19.512195121951219</v>
      </c>
      <c r="Y274" s="33">
        <f>+IF(I274=0,"",'Ark1'!X1790)</f>
        <v>100</v>
      </c>
      <c r="Z274" s="33">
        <f>+IF(I274=0,"",'Ark1'!Y1790)</f>
        <v>100</v>
      </c>
      <c r="AA274" s="33">
        <f>+IF(I274=0,"",'Ark1'!Z1790)</f>
        <v>100</v>
      </c>
      <c r="AB274" s="28">
        <f>+IF(I274=0,"",'Ark1'!AA1790)</f>
        <v>6.2616535021196844</v>
      </c>
      <c r="AC274" s="26">
        <f>+IF(I274=0,"",'Ark1'!AC1790)</f>
        <v>1.4334327077965945</v>
      </c>
      <c r="AD274" s="33">
        <f>+IF(I274=0,"",'Ark1'!AE1790)</f>
        <v>-1.810700577305036</v>
      </c>
      <c r="AE274" s="26">
        <f t="shared" si="25"/>
        <v>5.2973170731707313</v>
      </c>
      <c r="AF274" s="28">
        <f t="shared" si="26"/>
        <v>1.1081081081081081</v>
      </c>
      <c r="AG274" s="218"/>
      <c r="AH274" s="221"/>
      <c r="AJ274" s="28"/>
      <c r="AK274" s="26"/>
      <c r="AL274" s="222"/>
      <c r="AM274" s="27"/>
      <c r="AQ274" s="27"/>
    </row>
    <row r="275" spans="1:43">
      <c r="A275" s="218"/>
      <c r="B275" s="299">
        <f>+'Ark1'!C1791</f>
        <v>2024</v>
      </c>
      <c r="C275" s="27">
        <f>+'Ark1'!L1791</f>
        <v>10</v>
      </c>
      <c r="D275" s="27" t="str">
        <f t="shared" si="27"/>
        <v>U-</v>
      </c>
      <c r="E275" s="27">
        <f>+'Ark1'!H1791</f>
        <v>2</v>
      </c>
      <c r="F275" s="27">
        <f>+'Ark1'!J1791</f>
        <v>160</v>
      </c>
      <c r="G275" s="27" t="str">
        <f>VLOOKUP(F275,RNR!$A$1:$B$25,2)</f>
        <v>Oslo</v>
      </c>
      <c r="H275" s="27">
        <f>+IF(I275=0,"",'Ark1'!Q1791)</f>
        <v>17</v>
      </c>
      <c r="I275" s="27">
        <f>+'Ark1'!R1791</f>
        <v>18</v>
      </c>
      <c r="J275" s="28">
        <f>+IF(I275=0,"",'Ark1'!AG1791)</f>
        <v>10.227272727272727</v>
      </c>
      <c r="L275" s="28">
        <f>+IF(I275=0,"",'Ark1'!AH1791)</f>
        <v>13.472132789582883</v>
      </c>
      <c r="M275" s="97"/>
      <c r="N275" s="245">
        <f>+IF(J275=0,"",'Ark1'!AI1791)</f>
        <v>18</v>
      </c>
      <c r="O275" s="97"/>
      <c r="P275" s="271">
        <f>+IF(N275=0,"",'Ark1'!AJ1791)</f>
        <v>121.65555555555557</v>
      </c>
      <c r="Q275" s="235"/>
      <c r="R275" s="31">
        <f>+IF(I275=0,"",'Ark1'!U1791)</f>
        <v>52.305555555555557</v>
      </c>
      <c r="S275" s="219"/>
      <c r="T275" s="271">
        <f>+IF(N275=0,"",'Ark1'!AK1791)</f>
        <v>29.059772235630259</v>
      </c>
      <c r="U275" s="97"/>
      <c r="V275" s="26">
        <f>+IF(I275=0,"",'Ark1'!T1791)</f>
        <v>7.9444444444444446</v>
      </c>
      <c r="W275" s="236"/>
      <c r="X275" s="33">
        <f>+IF(I275=0,"",'Ark1'!W1791)</f>
        <v>33.333333333333343</v>
      </c>
      <c r="Y275" s="33">
        <f>+IF(I275=0,"",'Ark1'!X1791)</f>
        <v>100</v>
      </c>
      <c r="Z275" s="33">
        <f>+IF(I275=0,"",'Ark1'!Y1791)</f>
        <v>100</v>
      </c>
      <c r="AA275" s="33">
        <f>+IF(I275=0,"",'Ark1'!Z1791)</f>
        <v>100</v>
      </c>
      <c r="AB275" s="28">
        <f>+IF(I275=0,"",'Ark1'!AA1791)</f>
        <v>4.812769152325874</v>
      </c>
      <c r="AC275" s="26">
        <f>+IF(I275=0,"",'Ark1'!AC1791)</f>
        <v>1.0258991840344078</v>
      </c>
      <c r="AD275" s="33">
        <f>+IF(I275=0,"",'Ark1'!AE1791)</f>
        <v>46.139244587086125</v>
      </c>
      <c r="AE275" s="26">
        <f t="shared" si="25"/>
        <v>5.2305555555555561</v>
      </c>
      <c r="AF275" s="28">
        <f t="shared" si="26"/>
        <v>1.0588235294117647</v>
      </c>
      <c r="AG275" s="218"/>
      <c r="AH275" s="221"/>
      <c r="AJ275" s="28"/>
      <c r="AK275" s="26"/>
      <c r="AL275" s="222"/>
      <c r="AM275" s="27"/>
      <c r="AQ275" s="27"/>
    </row>
    <row r="276" spans="1:43">
      <c r="A276" s="218"/>
      <c r="B276" s="299">
        <f>+'Ark1'!C1792</f>
        <v>2024</v>
      </c>
      <c r="C276" s="27">
        <f>+'Ark1'!L1792</f>
        <v>10</v>
      </c>
      <c r="D276" s="27" t="str">
        <f t="shared" si="27"/>
        <v>U-</v>
      </c>
      <c r="E276" s="27">
        <f>+'Ark1'!H1792</f>
        <v>1</v>
      </c>
      <c r="F276" s="27">
        <f>+'Ark1'!J1792</f>
        <v>171</v>
      </c>
      <c r="G276" s="27" t="str">
        <f>VLOOKUP(F276,RNR!$A$1:$B$25,2)</f>
        <v>Prima</v>
      </c>
      <c r="H276" s="27">
        <f>+IF(I276=0,"",'Ark1'!Q1792)</f>
        <v>13</v>
      </c>
      <c r="I276" s="27">
        <f>+'Ark1'!R1792</f>
        <v>14</v>
      </c>
      <c r="J276" s="28">
        <f>+IF(I276=0,"",'Ark1'!AG1792)</f>
        <v>23.728813559322031</v>
      </c>
      <c r="L276" s="28">
        <f>+IF(I276=0,"",'Ark1'!AH1792)</f>
        <v>28.342228040143659</v>
      </c>
      <c r="M276" s="97"/>
      <c r="N276" s="245">
        <f>+IF(J276=0,"",'Ark1'!AI1792)</f>
        <v>14</v>
      </c>
      <c r="O276" s="97"/>
      <c r="P276" s="271">
        <f>+IF(N276=0,"",'Ark1'!AJ1792)</f>
        <v>126.62857142857141</v>
      </c>
      <c r="Q276" s="235"/>
      <c r="R276" s="31">
        <f>+IF(I276=0,"",'Ark1'!U1792)</f>
        <v>60.314285714285695</v>
      </c>
      <c r="S276" s="219"/>
      <c r="T276" s="271">
        <f>+IF(N276=0,"",'Ark1'!AK1792)</f>
        <v>29.668678448647785</v>
      </c>
      <c r="U276" s="97"/>
      <c r="V276" s="26">
        <f>+IF(I276=0,"",'Ark1'!T1792)</f>
        <v>8.1428571428571388</v>
      </c>
      <c r="W276" s="236"/>
      <c r="X276" s="33">
        <f>+IF(I276=0,"",'Ark1'!W1792)</f>
        <v>42.857142857142847</v>
      </c>
      <c r="Y276" s="33">
        <f>+IF(I276=0,"",'Ark1'!X1792)</f>
        <v>100</v>
      </c>
      <c r="Z276" s="33">
        <f>+IF(I276=0,"",'Ark1'!Y1792)</f>
        <v>100</v>
      </c>
      <c r="AA276" s="33">
        <f>+IF(I276=0,"",'Ark1'!Z1792)</f>
        <v>100</v>
      </c>
      <c r="AB276" s="28">
        <f>+IF(I276=0,"",'Ark1'!AA1792)</f>
        <v>5.4073834632258144</v>
      </c>
      <c r="AC276" s="26">
        <f>+IF(I276=0,"",'Ark1'!AC1792)</f>
        <v>0.98974331861079357</v>
      </c>
      <c r="AD276" s="33">
        <f>+IF(I276=0,"",'Ark1'!AE1792)</f>
        <v>11.306257451956498</v>
      </c>
      <c r="AE276" s="26">
        <f t="shared" si="25"/>
        <v>6.0314285714285694</v>
      </c>
      <c r="AF276" s="28">
        <f t="shared" si="26"/>
        <v>1.0769230769230769</v>
      </c>
      <c r="AG276" s="218"/>
      <c r="AH276" s="221"/>
      <c r="AJ276" s="28"/>
      <c r="AK276" s="26"/>
      <c r="AL276" s="222"/>
      <c r="AM276" s="27"/>
      <c r="AQ276" s="27"/>
    </row>
    <row r="277" spans="1:43">
      <c r="A277" s="218"/>
      <c r="B277" s="299">
        <f>+'Ark1'!C1793</f>
        <v>2024</v>
      </c>
      <c r="C277" s="27">
        <f>+'Ark1'!L1793</f>
        <v>10</v>
      </c>
      <c r="D277" s="27" t="str">
        <f t="shared" si="27"/>
        <v>U-</v>
      </c>
      <c r="E277" s="27">
        <f>+'Ark1'!H1793</f>
        <v>2</v>
      </c>
      <c r="F277" s="27">
        <f>+'Ark1'!J1793</f>
        <v>175</v>
      </c>
      <c r="G277" s="27" t="str">
        <f>VLOOKUP(F277,RNR!$A$1:$B$25,2)</f>
        <v>Ole Ringdal</v>
      </c>
      <c r="H277" s="27">
        <f>+IF(I277=0,"",'Ark1'!Q1793)</f>
        <v>13</v>
      </c>
      <c r="I277" s="27">
        <f>+'Ark1'!R1793</f>
        <v>14</v>
      </c>
      <c r="J277" s="28">
        <f>+IF(I277=0,"",'Ark1'!AG1793)</f>
        <v>14.583333333333337</v>
      </c>
      <c r="L277" s="28">
        <f>+IF(I277=0,"",'Ark1'!AH1793)</f>
        <v>19.171103242733775</v>
      </c>
      <c r="M277" s="97"/>
      <c r="N277" s="245">
        <f>+IF(J277=0,"",'Ark1'!AI1793)</f>
        <v>6</v>
      </c>
      <c r="O277" s="97"/>
      <c r="P277" s="271">
        <f>+IF(N277=0,"",'Ark1'!AJ1793)</f>
        <v>121</v>
      </c>
      <c r="Q277" s="235"/>
      <c r="R277" s="31">
        <f>+IF(I277=0,"",'Ark1'!U1793)</f>
        <v>53.757142857142846</v>
      </c>
      <c r="S277" s="219"/>
      <c r="T277" s="271">
        <f>+IF(N277=0,"",'Ark1'!AK1793)</f>
        <v>30.267084625336409</v>
      </c>
      <c r="U277" s="97"/>
      <c r="V277" s="26">
        <f>+IF(I277=0,"",'Ark1'!T1793)</f>
        <v>9</v>
      </c>
      <c r="W277" s="236"/>
      <c r="X277" s="33">
        <f>+IF(I277=0,"",'Ark1'!W1793)</f>
        <v>71.428571428571445</v>
      </c>
      <c r="Y277" s="33">
        <f>+IF(I277=0,"",'Ark1'!X1793)</f>
        <v>100</v>
      </c>
      <c r="Z277" s="33">
        <f>+IF(I277=0,"",'Ark1'!Y1793)</f>
        <v>100</v>
      </c>
      <c r="AA277" s="33">
        <f>+IF(I277=0,"",'Ark1'!Z1793)</f>
        <v>100</v>
      </c>
      <c r="AB277" s="28">
        <f>+IF(I277=0,"",'Ark1'!AA1793)</f>
        <v>8.0347205734784879</v>
      </c>
      <c r="AC277" s="26">
        <f>+IF(I277=0,"",'Ark1'!AC1793)</f>
        <v>1.6475089420958278</v>
      </c>
      <c r="AD277" s="33">
        <f>+IF(I277=0,"",'Ark1'!AE1793)</f>
        <v>16.565775885386859</v>
      </c>
      <c r="AE277" s="26">
        <f t="shared" si="25"/>
        <v>5.3757142857142846</v>
      </c>
      <c r="AF277" s="28">
        <f t="shared" si="26"/>
        <v>1.0769230769230769</v>
      </c>
      <c r="AG277" s="218"/>
      <c r="AH277" s="221"/>
      <c r="AJ277" s="28"/>
      <c r="AK277" s="26"/>
      <c r="AL277" s="222"/>
      <c r="AM277" s="27"/>
      <c r="AQ277" s="27"/>
    </row>
    <row r="278" spans="1:43">
      <c r="A278" s="218"/>
      <c r="B278" s="299">
        <f>+'Ark1'!C1794</f>
        <v>2024</v>
      </c>
      <c r="C278" s="27">
        <f>+'Ark1'!L1794</f>
        <v>10</v>
      </c>
      <c r="D278" s="27" t="str">
        <f t="shared" si="27"/>
        <v>U-</v>
      </c>
      <c r="E278" s="27">
        <f>+'Ark1'!H1794</f>
        <v>2</v>
      </c>
      <c r="F278" s="27">
        <f>+'Ark1'!J1794</f>
        <v>177</v>
      </c>
      <c r="G278" s="27" t="str">
        <f>VLOOKUP(F278,RNR!$A$1:$B$25,2)</f>
        <v>Slakthuset</v>
      </c>
      <c r="H278" s="27">
        <f>+IF(I278=0,"",'Ark1'!Q1794)</f>
        <v>7</v>
      </c>
      <c r="I278" s="27">
        <f>+'Ark1'!R1794</f>
        <v>7</v>
      </c>
      <c r="J278" s="28">
        <f>+IF(I278=0,"",'Ark1'!AG1794)</f>
        <v>4.7619047619047636</v>
      </c>
      <c r="L278" s="28">
        <f>+IF(I278=0,"",'Ark1'!AH1794)</f>
        <v>6.6447298588260244</v>
      </c>
      <c r="M278" s="97"/>
      <c r="N278" s="245">
        <f>+IF(J278=0,"",'Ark1'!AI1794)</f>
        <v>7</v>
      </c>
      <c r="O278" s="97"/>
      <c r="P278" s="271">
        <f>+IF(N278=0,"",'Ark1'!AJ1794)</f>
        <v>120.9285714285714</v>
      </c>
      <c r="Q278" s="235"/>
      <c r="R278" s="31">
        <f>+IF(I278=0,"",'Ark1'!U1794)</f>
        <v>53.657142857142851</v>
      </c>
      <c r="S278" s="219"/>
      <c r="T278" s="271">
        <f>+IF(N278=0,"",'Ark1'!AK1794)</f>
        <v>30.291436408148076</v>
      </c>
      <c r="U278" s="97"/>
      <c r="V278" s="26">
        <f>+IF(I278=0,"",'Ark1'!T1794)</f>
        <v>7.7142857142857117</v>
      </c>
      <c r="W278" s="236"/>
      <c r="X278" s="33">
        <f>+IF(I278=0,"",'Ark1'!W1794)</f>
        <v>14.285714285714288</v>
      </c>
      <c r="Y278" s="33">
        <f>+IF(I278=0,"",'Ark1'!X1794)</f>
        <v>100</v>
      </c>
      <c r="Z278" s="33">
        <f>+IF(I278=0,"",'Ark1'!Y1794)</f>
        <v>100</v>
      </c>
      <c r="AA278" s="33">
        <f>+IF(I278=0,"",'Ark1'!Z1794)</f>
        <v>100</v>
      </c>
      <c r="AB278" s="28">
        <f>+IF(I278=0,"",'Ark1'!AA1794)</f>
        <v>6.6476326920312729</v>
      </c>
      <c r="AC278" s="26">
        <f>+IF(I278=0,"",'Ark1'!AC1794)</f>
        <v>1.6659862556700837</v>
      </c>
      <c r="AD278" s="33">
        <f>+IF(I278=0,"",'Ark1'!AE1794)</f>
        <v>37.684156887570225</v>
      </c>
      <c r="AE278" s="26">
        <f t="shared" si="25"/>
        <v>5.3657142857142848</v>
      </c>
      <c r="AF278" s="28">
        <f t="shared" si="26"/>
        <v>1</v>
      </c>
      <c r="AG278" s="218"/>
      <c r="AH278" s="221"/>
      <c r="AJ278" s="28"/>
      <c r="AK278" s="26"/>
      <c r="AL278" s="222"/>
      <c r="AM278" s="27"/>
      <c r="AQ278" s="27"/>
    </row>
    <row r="279" spans="1:43">
      <c r="A279" s="218"/>
      <c r="B279" s="299">
        <f>+'Ark1'!C1795</f>
        <v>2024</v>
      </c>
      <c r="C279" s="27">
        <f>+'Ark1'!L1795</f>
        <v>10</v>
      </c>
      <c r="D279" s="27" t="str">
        <f t="shared" si="27"/>
        <v>U-</v>
      </c>
      <c r="E279" s="27">
        <f>+'Ark1'!H1795</f>
        <v>2</v>
      </c>
      <c r="F279" s="27">
        <f>+'Ark1'!J1795</f>
        <v>178</v>
      </c>
      <c r="G279" s="27" t="str">
        <f>VLOOKUP(F279,RNR!$A$1:$B$25,2)</f>
        <v>Røros</v>
      </c>
      <c r="H279" s="27">
        <f>+IF(I279=0,"",'Ark1'!Q1795)</f>
        <v>7</v>
      </c>
      <c r="I279" s="27">
        <f>+'Ark1'!R1795</f>
        <v>7</v>
      </c>
      <c r="J279" s="28">
        <f>+IF(I279=0,"",'Ark1'!AG1795)</f>
        <v>15.555555555555555</v>
      </c>
      <c r="L279" s="28">
        <f>+IF(I279=0,"",'Ark1'!AH1795)</f>
        <v>18.57234451805942</v>
      </c>
      <c r="M279" s="97"/>
      <c r="N279" s="245">
        <f>+IF(J279=0,"",'Ark1'!AI1795)</f>
        <v>7</v>
      </c>
      <c r="O279" s="97"/>
      <c r="P279" s="271">
        <f>+IF(N279=0,"",'Ark1'!AJ1795)</f>
        <v>119.82857142857139</v>
      </c>
      <c r="Q279" s="235"/>
      <c r="R279" s="31">
        <f>+IF(I279=0,"",'Ark1'!U1795)</f>
        <v>49.657142857142851</v>
      </c>
      <c r="S279" s="219"/>
      <c r="T279" s="271">
        <f>+IF(N279=0,"",'Ark1'!AK1795)</f>
        <v>28.776399851120477</v>
      </c>
      <c r="U279" s="97"/>
      <c r="V279" s="26">
        <f>+IF(I279=0,"",'Ark1'!T1795)</f>
        <v>8.4285714285714306</v>
      </c>
      <c r="W279" s="236"/>
      <c r="X279" s="33">
        <f>+IF(I279=0,"",'Ark1'!W1795)</f>
        <v>57.142857142857153</v>
      </c>
      <c r="Y279" s="33">
        <f>+IF(I279=0,"",'Ark1'!X1795)</f>
        <v>100</v>
      </c>
      <c r="Z279" s="33">
        <f>+IF(I279=0,"",'Ark1'!Y1795)</f>
        <v>100</v>
      </c>
      <c r="AA279" s="33">
        <f>+IF(I279=0,"",'Ark1'!Z1795)</f>
        <v>100</v>
      </c>
      <c r="AB279" s="28">
        <f>+IF(I279=0,"",'Ark1'!AA1795)</f>
        <v>5.7383066548682988</v>
      </c>
      <c r="AC279" s="26">
        <f>+IF(I279=0,"",'Ark1'!AC1795)</f>
        <v>1.8405855323893017</v>
      </c>
      <c r="AD279" s="33">
        <f>+IF(I279=0,"",'Ark1'!AE1795)</f>
        <v>4.3668935145529693</v>
      </c>
      <c r="AE279" s="26">
        <f t="shared" si="25"/>
        <v>4.9657142857142853</v>
      </c>
      <c r="AF279" s="28">
        <f t="shared" si="26"/>
        <v>1</v>
      </c>
      <c r="AG279" s="218"/>
      <c r="AH279" s="221"/>
      <c r="AJ279" s="28"/>
      <c r="AK279" s="26"/>
      <c r="AL279" s="222"/>
      <c r="AM279" s="27"/>
      <c r="AQ279" s="27"/>
    </row>
    <row r="280" spans="1:43">
      <c r="A280" s="218"/>
      <c r="B280" s="299">
        <f>+'Ark1'!C1796</f>
        <v>2024</v>
      </c>
      <c r="C280" s="27">
        <f>+'Ark1'!L1796</f>
        <v>10</v>
      </c>
      <c r="D280" s="27" t="str">
        <f t="shared" si="27"/>
        <v>U-</v>
      </c>
      <c r="E280" s="27">
        <f>+'Ark1'!H1796</f>
        <v>2</v>
      </c>
      <c r="F280" s="27">
        <f>+'Ark1'!J1796</f>
        <v>181</v>
      </c>
      <c r="G280" s="27" t="str">
        <f>VLOOKUP(F280,RNR!$A$1:$B$25,2)</f>
        <v>Horns</v>
      </c>
      <c r="H280" s="27">
        <f>+IF(I280=0,"",'Ark1'!Q1796)</f>
        <v>22</v>
      </c>
      <c r="I280" s="27">
        <f>+'Ark1'!R1796</f>
        <v>26</v>
      </c>
      <c r="J280" s="28">
        <f>+IF(I280=0,"",'Ark1'!AG1796)</f>
        <v>13.541666666666663</v>
      </c>
      <c r="L280" s="28">
        <f>+IF(I280=0,"",'Ark1'!AH1796)</f>
        <v>19.701835890234971</v>
      </c>
      <c r="M280" s="97"/>
      <c r="N280" s="245">
        <f>+IF(J280=0,"",'Ark1'!AI1796)</f>
        <v>6</v>
      </c>
      <c r="O280" s="97"/>
      <c r="P280" s="271">
        <f>+IF(N280=0,"",'Ark1'!AJ1796)</f>
        <v>119.65</v>
      </c>
      <c r="Q280" s="235"/>
      <c r="R280" s="31">
        <f>+IF(I280=0,"",'Ark1'!U1796)</f>
        <v>50.726923076923057</v>
      </c>
      <c r="S280" s="219"/>
      <c r="T280" s="271">
        <f>+IF(N280=0,"",'Ark1'!AK1796)</f>
        <v>29.953263683998433</v>
      </c>
      <c r="U280" s="97"/>
      <c r="V280" s="26">
        <f>+IF(I280=0,"",'Ark1'!T1796)</f>
        <v>7.076923076923074</v>
      </c>
      <c r="W280" s="236"/>
      <c r="X280" s="33">
        <f>+IF(I280=0,"",'Ark1'!W1796)</f>
        <v>3.8461538461538449</v>
      </c>
      <c r="Y280" s="33">
        <f>+IF(I280=0,"",'Ark1'!X1796)</f>
        <v>100</v>
      </c>
      <c r="Z280" s="33">
        <f>+IF(I280=0,"",'Ark1'!Y1796)</f>
        <v>100</v>
      </c>
      <c r="AA280" s="33">
        <f>+IF(I280=0,"",'Ark1'!Z1796)</f>
        <v>100</v>
      </c>
      <c r="AB280" s="28">
        <f>+IF(I280=0,"",'Ark1'!AA1796)</f>
        <v>6.429353220988661</v>
      </c>
      <c r="AC280" s="26">
        <f>+IF(I280=0,"",'Ark1'!AC1796)</f>
        <v>1.2686478848054372</v>
      </c>
      <c r="AD280" s="33">
        <f>+IF(I280=0,"",'Ark1'!AE1796)</f>
        <v>10.772868615820848</v>
      </c>
      <c r="AE280" s="26">
        <f t="shared" si="25"/>
        <v>5.0726923076923054</v>
      </c>
      <c r="AF280" s="28">
        <f t="shared" si="26"/>
        <v>1.1818181818181819</v>
      </c>
      <c r="AG280" s="218"/>
      <c r="AH280" s="221"/>
      <c r="AJ280" s="28"/>
      <c r="AK280" s="26"/>
      <c r="AL280" s="222"/>
      <c r="AM280" s="27"/>
      <c r="AQ280" s="27"/>
    </row>
    <row r="281" spans="1:43">
      <c r="A281" s="218"/>
      <c r="B281" s="299">
        <f>+'Ark1'!C1797</f>
        <v>2024</v>
      </c>
      <c r="C281" s="27">
        <f>+'Ark1'!L1797</f>
        <v>10</v>
      </c>
      <c r="D281" s="27" t="str">
        <f t="shared" si="27"/>
        <v>U-</v>
      </c>
      <c r="E281" s="27">
        <f>+'Ark1'!H1797</f>
        <v>1</v>
      </c>
      <c r="F281" s="27">
        <f>+'Ark1'!J1797</f>
        <v>262</v>
      </c>
      <c r="G281" s="27" t="str">
        <f>VLOOKUP(F281,RNR!$A$1:$B$25,2)</f>
        <v>Strilalam</v>
      </c>
      <c r="H281" s="27" t="str">
        <f>+IF(I281=0,"",'Ark1'!Q1797)</f>
        <v/>
      </c>
      <c r="I281" s="27">
        <f>+'Ark1'!R1797</f>
        <v>0</v>
      </c>
      <c r="J281" s="28" t="str">
        <f>+IF(I281=0,"",'Ark1'!AG1797)</f>
        <v/>
      </c>
      <c r="L281" s="28" t="str">
        <f>+IF(I281=0,"",'Ark1'!AH1797)</f>
        <v/>
      </c>
      <c r="M281" s="97"/>
      <c r="N281" s="245">
        <f>+IF(J281=0,"",'Ark1'!AI1797)</f>
        <v>0</v>
      </c>
      <c r="O281" s="97"/>
      <c r="P281" s="271" t="str">
        <f>+IF(N281=0,"",'Ark1'!AJ1797)</f>
        <v/>
      </c>
      <c r="Q281" s="235"/>
      <c r="R281" s="31" t="str">
        <f>+IF(I281=0,"",'Ark1'!U1797)</f>
        <v/>
      </c>
      <c r="S281" s="219"/>
      <c r="T281" s="271" t="str">
        <f>+IF(N281=0,"",'Ark1'!AK1797)</f>
        <v/>
      </c>
      <c r="U281" s="97"/>
      <c r="V281" s="26" t="str">
        <f>+IF(I281=0,"",'Ark1'!T1797)</f>
        <v/>
      </c>
      <c r="W281" s="236"/>
      <c r="X281" s="33" t="str">
        <f>+IF(I281=0,"",'Ark1'!W1797)</f>
        <v/>
      </c>
      <c r="Y281" s="33" t="str">
        <f>+IF(I281=0,"",'Ark1'!X1797)</f>
        <v/>
      </c>
      <c r="Z281" s="33" t="str">
        <f>+IF(I281=0,"",'Ark1'!Y1797)</f>
        <v/>
      </c>
      <c r="AA281" s="33" t="str">
        <f>+IF(I281=0,"",'Ark1'!Z1797)</f>
        <v/>
      </c>
      <c r="AB281" s="28" t="str">
        <f>+IF(I281=0,"",'Ark1'!AA1797)</f>
        <v/>
      </c>
      <c r="AC281" s="26" t="str">
        <f>+IF(I281=0,"",'Ark1'!AC1797)</f>
        <v/>
      </c>
      <c r="AD281" s="33" t="str">
        <f>+IF(I281=0,"",'Ark1'!AE1797)</f>
        <v/>
      </c>
      <c r="AE281" s="26" t="str">
        <f t="shared" si="25"/>
        <v/>
      </c>
      <c r="AF281" s="28" t="str">
        <f t="shared" si="26"/>
        <v/>
      </c>
      <c r="AG281" s="218"/>
      <c r="AH281" s="221"/>
      <c r="AJ281" s="28"/>
      <c r="AK281" s="26"/>
      <c r="AL281" s="222"/>
      <c r="AM281" s="27"/>
      <c r="AQ281" s="27"/>
    </row>
    <row r="282" spans="1:43">
      <c r="A282" s="218"/>
      <c r="B282" s="299">
        <f>+'Ark1'!C1798</f>
        <v>2024</v>
      </c>
      <c r="C282" s="27">
        <f>+'Ark1'!L1798</f>
        <v>10</v>
      </c>
      <c r="D282" s="27" t="str">
        <f t="shared" si="27"/>
        <v>U-</v>
      </c>
      <c r="E282" s="27">
        <f>+'Ark1'!H1798</f>
        <v>2</v>
      </c>
      <c r="F282" s="27">
        <f>+'Ark1'!J1798</f>
        <v>267</v>
      </c>
      <c r="G282" s="27" t="str">
        <f>VLOOKUP(F282,RNR!$A$1:$B$25,2)</f>
        <v>Dalpro</v>
      </c>
      <c r="H282" s="27" t="str">
        <f>+IF(I282=0,"",'Ark1'!Q1798)</f>
        <v/>
      </c>
      <c r="I282" s="27">
        <f>+'Ark1'!R1798</f>
        <v>0</v>
      </c>
      <c r="J282" s="28" t="str">
        <f>+IF(I282=0,"",'Ark1'!AG1798)</f>
        <v/>
      </c>
      <c r="L282" s="28" t="str">
        <f>+IF(I282=0,"",'Ark1'!AH1798)</f>
        <v/>
      </c>
      <c r="M282" s="97"/>
      <c r="N282" s="245">
        <f>+IF(J282=0,"",'Ark1'!AI1798)</f>
        <v>0</v>
      </c>
      <c r="O282" s="97"/>
      <c r="P282" s="271" t="str">
        <f>+IF(N282=0,"",'Ark1'!AJ1798)</f>
        <v/>
      </c>
      <c r="Q282" s="235"/>
      <c r="R282" s="31" t="str">
        <f>+IF(I282=0,"",'Ark1'!U1798)</f>
        <v/>
      </c>
      <c r="S282" s="219"/>
      <c r="T282" s="271" t="str">
        <f>+IF(N282=0,"",'Ark1'!AK1798)</f>
        <v/>
      </c>
      <c r="U282" s="97"/>
      <c r="V282" s="26" t="str">
        <f>+IF(I282=0,"",'Ark1'!T1798)</f>
        <v/>
      </c>
      <c r="W282" s="236"/>
      <c r="X282" s="33" t="str">
        <f>+IF(I282=0,"",'Ark1'!W1798)</f>
        <v/>
      </c>
      <c r="Y282" s="33" t="str">
        <f>+IF(I282=0,"",'Ark1'!X1798)</f>
        <v/>
      </c>
      <c r="Z282" s="33" t="str">
        <f>+IF(I282=0,"",'Ark1'!Y1798)</f>
        <v/>
      </c>
      <c r="AA282" s="33" t="str">
        <f>+IF(I282=0,"",'Ark1'!Z1798)</f>
        <v/>
      </c>
      <c r="AB282" s="28" t="str">
        <f>+IF(I282=0,"",'Ark1'!AA1798)</f>
        <v/>
      </c>
      <c r="AC282" s="26" t="str">
        <f>+IF(I282=0,"",'Ark1'!AC1798)</f>
        <v/>
      </c>
      <c r="AD282" s="33" t="str">
        <f>+IF(I282=0,"",'Ark1'!AE1798)</f>
        <v/>
      </c>
      <c r="AE282" s="26" t="str">
        <f t="shared" si="25"/>
        <v/>
      </c>
      <c r="AF282" s="28" t="str">
        <f t="shared" si="26"/>
        <v/>
      </c>
      <c r="AG282" s="218"/>
      <c r="AH282" s="221"/>
      <c r="AJ282" s="28"/>
      <c r="AK282" s="26"/>
      <c r="AL282" s="222"/>
      <c r="AM282" s="27"/>
      <c r="AQ282" s="27"/>
    </row>
    <row r="283" spans="1:43">
      <c r="A283" s="218"/>
      <c r="B283" s="299">
        <f>+'Ark1'!C1799</f>
        <v>2024</v>
      </c>
      <c r="C283" s="27">
        <f>+'Ark1'!L1799</f>
        <v>10</v>
      </c>
      <c r="D283" s="27" t="str">
        <f t="shared" si="27"/>
        <v>U-</v>
      </c>
      <c r="E283" s="27">
        <f>+'Ark1'!H1799</f>
        <v>1</v>
      </c>
      <c r="F283" s="27">
        <f>+'Ark1'!J1799</f>
        <v>309</v>
      </c>
      <c r="G283" s="27" t="str">
        <f>VLOOKUP(F283,RNR!$A$1:$B$25,2)</f>
        <v>Malvik</v>
      </c>
      <c r="H283" s="27">
        <f>+IF(I283=0,"",'Ark1'!Q1799)</f>
        <v>44</v>
      </c>
      <c r="I283" s="27">
        <f>+'Ark1'!R1799</f>
        <v>52</v>
      </c>
      <c r="J283" s="28">
        <f>+IF(I283=0,"",'Ark1'!AG1799)</f>
        <v>14.054054054054053</v>
      </c>
      <c r="L283" s="28">
        <f>+IF(I283=0,"",'Ark1'!AH1799)</f>
        <v>18.129148132173729</v>
      </c>
      <c r="M283" s="97"/>
      <c r="N283" s="245">
        <f>+IF(J283=0,"",'Ark1'!AI1799)</f>
        <v>52</v>
      </c>
      <c r="O283" s="97"/>
      <c r="P283" s="271">
        <f>+IF(N283=0,"",'Ark1'!AJ1799)</f>
        <v>121.8711538461539</v>
      </c>
      <c r="Q283" s="235"/>
      <c r="R283" s="31">
        <f>+IF(I283=0,"",'Ark1'!U1799)</f>
        <v>54.157692307692322</v>
      </c>
      <c r="S283" s="219"/>
      <c r="T283" s="271">
        <f>+IF(N283=0,"",'Ark1'!AK1799)</f>
        <v>29.761138821176679</v>
      </c>
      <c r="U283" s="97"/>
      <c r="V283" s="26">
        <f>+IF(I283=0,"",'Ark1'!T1799)</f>
        <v>8.2307692307692282</v>
      </c>
      <c r="W283" s="236"/>
      <c r="X283" s="33">
        <f>+IF(I283=0,"",'Ark1'!W1799)</f>
        <v>40.384615384615373</v>
      </c>
      <c r="Y283" s="33">
        <f>+IF(I283=0,"",'Ark1'!X1799)</f>
        <v>100</v>
      </c>
      <c r="Z283" s="33">
        <f>+IF(I283=0,"",'Ark1'!Y1799)</f>
        <v>100</v>
      </c>
      <c r="AA283" s="33">
        <f>+IF(I283=0,"",'Ark1'!Z1799)</f>
        <v>100</v>
      </c>
      <c r="AB283" s="28">
        <f>+IF(I283=0,"",'Ark1'!AA1799)</f>
        <v>7.8892659830607119</v>
      </c>
      <c r="AC283" s="26">
        <f>+IF(I283=0,"",'Ark1'!AC1799)</f>
        <v>1.4360119001995797</v>
      </c>
      <c r="AD283" s="33">
        <f>+IF(I283=0,"",'Ark1'!AE1799)</f>
        <v>40.672678660462992</v>
      </c>
      <c r="AE283" s="26">
        <f t="shared" si="25"/>
        <v>5.4157692307692322</v>
      </c>
      <c r="AF283" s="28">
        <f t="shared" si="26"/>
        <v>1.1818181818181819</v>
      </c>
      <c r="AG283" s="218"/>
      <c r="AH283" s="221"/>
      <c r="AJ283" s="28"/>
      <c r="AK283" s="26"/>
      <c r="AL283" s="222"/>
      <c r="AM283" s="27"/>
      <c r="AQ283" s="27"/>
    </row>
    <row r="284" spans="1:43">
      <c r="A284" s="218"/>
      <c r="B284" s="299">
        <f>+'Ark1'!C1800</f>
        <v>2024</v>
      </c>
      <c r="C284" s="27">
        <f>+'Ark1'!L1800</f>
        <v>10</v>
      </c>
      <c r="D284" s="27" t="str">
        <f t="shared" si="27"/>
        <v>U-</v>
      </c>
      <c r="E284" s="27">
        <f>+'Ark1'!H1800</f>
        <v>2</v>
      </c>
      <c r="F284" s="27">
        <f>+'Ark1'!J1800</f>
        <v>470</v>
      </c>
      <c r="G284" s="27" t="str">
        <f>VLOOKUP(F284,RNR!$A$1:$B$25,2)</f>
        <v>Jens Eide</v>
      </c>
      <c r="H284" s="27">
        <f>+IF(I284=0,"",'Ark1'!Q1800)</f>
        <v>6</v>
      </c>
      <c r="I284" s="27">
        <f>+'Ark1'!R1800</f>
        <v>6</v>
      </c>
      <c r="J284" s="28">
        <f>+IF(I284=0,"",'Ark1'!AG1800)</f>
        <v>8.2191780821917817</v>
      </c>
      <c r="L284" s="28">
        <f>+IF(I284=0,"",'Ark1'!AH1800)</f>
        <v>11.477174849267872</v>
      </c>
      <c r="M284" s="97"/>
      <c r="N284" s="245">
        <f>+IF(J284=0,"",'Ark1'!AI1800)</f>
        <v>6</v>
      </c>
      <c r="O284" s="97"/>
      <c r="P284" s="271">
        <f>+IF(N284=0,"",'Ark1'!AJ1800)</f>
        <v>121.3333333333333</v>
      </c>
      <c r="Q284" s="235"/>
      <c r="R284" s="31">
        <f>+IF(I284=0,"",'Ark1'!U1800)</f>
        <v>53.3</v>
      </c>
      <c r="S284" s="219"/>
      <c r="T284" s="271">
        <f>+IF(N284=0,"",'Ark1'!AK1800)</f>
        <v>29.598812411806009</v>
      </c>
      <c r="U284" s="97"/>
      <c r="V284" s="26">
        <f>+IF(I284=0,"",'Ark1'!T1800)</f>
        <v>9.1666666666666643</v>
      </c>
      <c r="W284" s="236"/>
      <c r="X284" s="33">
        <f>+IF(I284=0,"",'Ark1'!W1800)</f>
        <v>66.666666666666686</v>
      </c>
      <c r="Y284" s="33">
        <f>+IF(I284=0,"",'Ark1'!X1800)</f>
        <v>100</v>
      </c>
      <c r="Z284" s="33">
        <f>+IF(I284=0,"",'Ark1'!Y1800)</f>
        <v>100</v>
      </c>
      <c r="AA284" s="33">
        <f>+IF(I284=0,"",'Ark1'!Z1800)</f>
        <v>100</v>
      </c>
      <c r="AB284" s="28">
        <f>+IF(I284=0,"",'Ark1'!AA1800)</f>
        <v>8.4591173692452148</v>
      </c>
      <c r="AC284" s="26">
        <f>+IF(I284=0,"",'Ark1'!AC1800)</f>
        <v>1.8633899812498276</v>
      </c>
      <c r="AD284" s="33">
        <f>+IF(I284=0,"",'Ark1'!AE1800)</f>
        <v>-65.238671218033602</v>
      </c>
      <c r="AE284" s="26">
        <f t="shared" si="25"/>
        <v>5.33</v>
      </c>
      <c r="AF284" s="28">
        <f t="shared" si="26"/>
        <v>1</v>
      </c>
      <c r="AG284" s="218"/>
      <c r="AH284" s="221"/>
      <c r="AJ284" s="28"/>
      <c r="AK284" s="26"/>
      <c r="AL284" s="222"/>
      <c r="AM284" s="27"/>
      <c r="AQ284" s="27"/>
    </row>
    <row r="285" spans="1:43">
      <c r="A285" s="218"/>
      <c r="B285" s="299">
        <f>+'Ark1'!C1801</f>
        <v>2024</v>
      </c>
      <c r="C285" s="27">
        <f>+'Ark1'!L1801</f>
        <v>10</v>
      </c>
      <c r="D285" s="27" t="str">
        <f t="shared" si="27"/>
        <v>U-</v>
      </c>
      <c r="E285" s="27">
        <f>+'Ark1'!H1801</f>
        <v>1</v>
      </c>
      <c r="F285" s="27">
        <f>+'Ark1'!J1801</f>
        <v>629</v>
      </c>
      <c r="G285" s="27" t="str">
        <f>VLOOKUP(F285,RNR!$A$1:$B$25,2)</f>
        <v>Bø</v>
      </c>
      <c r="H285" s="27" t="str">
        <f>+IF(I285=0,"",'Ark1'!Q1801)</f>
        <v/>
      </c>
      <c r="I285" s="27">
        <f>+'Ark1'!R1801</f>
        <v>0</v>
      </c>
      <c r="J285" s="28" t="str">
        <f>+IF(I285=0,"",'Ark1'!AG1801)</f>
        <v/>
      </c>
      <c r="L285" s="28" t="str">
        <f>+IF(I285=0,"",'Ark1'!AH1801)</f>
        <v/>
      </c>
      <c r="M285" s="97"/>
      <c r="N285" s="245">
        <f>+IF(J285=0,"",'Ark1'!AI1801)</f>
        <v>0</v>
      </c>
      <c r="O285" s="97"/>
      <c r="P285" s="271" t="str">
        <f>+IF(N285=0,"",'Ark1'!AJ1801)</f>
        <v/>
      </c>
      <c r="Q285" s="235"/>
      <c r="R285" s="31" t="str">
        <f>+IF(I285=0,"",'Ark1'!U1801)</f>
        <v/>
      </c>
      <c r="S285" s="219"/>
      <c r="T285" s="271" t="str">
        <f>+IF(N285=0,"",'Ark1'!AK1801)</f>
        <v/>
      </c>
      <c r="U285" s="97"/>
      <c r="V285" s="26" t="str">
        <f>+IF(I285=0,"",'Ark1'!T1801)</f>
        <v/>
      </c>
      <c r="W285" s="236"/>
      <c r="X285" s="33" t="str">
        <f>+IF(I285=0,"",'Ark1'!W1801)</f>
        <v/>
      </c>
      <c r="Y285" s="33" t="str">
        <f>+IF(I285=0,"",'Ark1'!X1801)</f>
        <v/>
      </c>
      <c r="Z285" s="33" t="str">
        <f>+IF(I285=0,"",'Ark1'!Y1801)</f>
        <v/>
      </c>
      <c r="AA285" s="33" t="str">
        <f>+IF(I285=0,"",'Ark1'!Z1801)</f>
        <v/>
      </c>
      <c r="AB285" s="28" t="str">
        <f>+IF(I285=0,"",'Ark1'!AA1801)</f>
        <v/>
      </c>
      <c r="AC285" s="26" t="str">
        <f>+IF(I285=0,"",'Ark1'!AC1801)</f>
        <v/>
      </c>
      <c r="AD285" s="33" t="str">
        <f>+IF(I285=0,"",'Ark1'!AE1801)</f>
        <v/>
      </c>
      <c r="AE285" s="26" t="str">
        <f t="shared" si="25"/>
        <v/>
      </c>
      <c r="AF285" s="28" t="str">
        <f t="shared" si="26"/>
        <v/>
      </c>
      <c r="AG285" s="218"/>
      <c r="AH285" s="221"/>
      <c r="AJ285" s="28"/>
      <c r="AK285" s="26"/>
      <c r="AL285" s="222"/>
      <c r="AM285" s="27"/>
      <c r="AQ285" s="27"/>
    </row>
    <row r="286" spans="1:43">
      <c r="A286" s="218"/>
      <c r="B286" s="299">
        <f>+'Ark1'!C1802</f>
        <v>2024</v>
      </c>
      <c r="C286" s="27">
        <f>+'Ark1'!L1802</f>
        <v>10</v>
      </c>
      <c r="D286" s="27" t="str">
        <f t="shared" si="27"/>
        <v>U-</v>
      </c>
      <c r="E286" s="27">
        <f>+'Ark1'!H1802</f>
        <v>1</v>
      </c>
      <c r="F286" s="27">
        <f>+'Ark1'!J1802</f>
        <v>643</v>
      </c>
      <c r="G286" s="27" t="str">
        <f>VLOOKUP(F286,RNR!$A$1:$B$25,2)</f>
        <v>Bjerka</v>
      </c>
      <c r="H286" s="27">
        <f>+IF(I286=0,"",'Ark1'!Q1802)</f>
        <v>11</v>
      </c>
      <c r="I286" s="27">
        <f>+'Ark1'!R1802</f>
        <v>12</v>
      </c>
      <c r="J286" s="28">
        <f>+IF(I286=0,"",'Ark1'!AG1802)</f>
        <v>5.4054054054054061</v>
      </c>
      <c r="L286" s="28">
        <f>+IF(I286=0,"",'Ark1'!AH1802)</f>
        <v>8.0926579509867267</v>
      </c>
      <c r="M286" s="97"/>
      <c r="N286" s="245">
        <f>+IF(J286=0,"",'Ark1'!AI1802)</f>
        <v>7</v>
      </c>
      <c r="O286" s="97"/>
      <c r="P286" s="271">
        <f>+IF(N286=0,"",'Ark1'!AJ1802)</f>
        <v>121.65714285714289</v>
      </c>
      <c r="Q286" s="235"/>
      <c r="R286" s="31">
        <f>+IF(I286=0,"",'Ark1'!U1802)</f>
        <v>54.266666666666652</v>
      </c>
      <c r="S286" s="219"/>
      <c r="T286" s="271">
        <f>+IF(N286=0,"",'Ark1'!AK1802)</f>
        <v>30.288498123916742</v>
      </c>
      <c r="U286" s="97"/>
      <c r="V286" s="26">
        <f>+IF(I286=0,"",'Ark1'!T1802)</f>
        <v>7.5</v>
      </c>
      <c r="W286" s="236"/>
      <c r="X286" s="33">
        <f>+IF(I286=0,"",'Ark1'!W1802)</f>
        <v>33.333333333333343</v>
      </c>
      <c r="Y286" s="33">
        <f>+IF(I286=0,"",'Ark1'!X1802)</f>
        <v>100</v>
      </c>
      <c r="Z286" s="33">
        <f>+IF(I286=0,"",'Ark1'!Y1802)</f>
        <v>100</v>
      </c>
      <c r="AA286" s="33">
        <f>+IF(I286=0,"",'Ark1'!Z1802)</f>
        <v>100</v>
      </c>
      <c r="AB286" s="28">
        <f>+IF(I286=0,"",'Ark1'!AA1802)</f>
        <v>5.5159365075711992</v>
      </c>
      <c r="AC286" s="26">
        <f>+IF(I286=0,"",'Ark1'!AC1802)</f>
        <v>1.607275126832159</v>
      </c>
      <c r="AD286" s="33">
        <f>+IF(I286=0,"",'Ark1'!AE1802)</f>
        <v>-28.010801484525704</v>
      </c>
      <c r="AE286" s="26">
        <f t="shared" si="25"/>
        <v>5.426666666666665</v>
      </c>
      <c r="AF286" s="28">
        <f t="shared" si="26"/>
        <v>1.0909090909090908</v>
      </c>
      <c r="AG286" s="218"/>
      <c r="AH286" s="221"/>
      <c r="AJ286" s="28"/>
      <c r="AK286" s="26"/>
      <c r="AL286" s="222"/>
      <c r="AM286" s="27"/>
      <c r="AQ286" s="27"/>
    </row>
    <row r="287" spans="1:43">
      <c r="A287" s="218"/>
      <c r="B287" s="299">
        <f>+'Ark1'!C1803</f>
        <v>2024</v>
      </c>
      <c r="C287" s="27">
        <f>+'Ark1'!L1803</f>
        <v>10</v>
      </c>
      <c r="D287" s="27" t="str">
        <f t="shared" si="27"/>
        <v>U-</v>
      </c>
      <c r="E287" s="27">
        <f>+'Ark1'!H1803</f>
        <v>2</v>
      </c>
      <c r="F287" s="27">
        <f>+'Ark1'!J1803</f>
        <v>704</v>
      </c>
      <c r="G287" s="27" t="str">
        <f>VLOOKUP(F287,RNR!$A$1:$B$25,2)</f>
        <v>Øre Vilt</v>
      </c>
      <c r="H287" s="27" t="str">
        <f>+IF(I287=0,"",'Ark1'!Q1803)</f>
        <v/>
      </c>
      <c r="I287" s="27">
        <f>+'Ark1'!R1803</f>
        <v>0</v>
      </c>
      <c r="J287" s="28" t="str">
        <f>+IF(I287=0,"",'Ark1'!AG1803)</f>
        <v/>
      </c>
      <c r="L287" s="28" t="str">
        <f>+IF(I287=0,"",'Ark1'!AH1803)</f>
        <v/>
      </c>
      <c r="M287" s="97"/>
      <c r="N287" s="245">
        <f>+IF(J287=0,"",'Ark1'!AI1803)</f>
        <v>0</v>
      </c>
      <c r="O287" s="97"/>
      <c r="P287" s="271" t="str">
        <f>+IF(N287=0,"",'Ark1'!AJ1803)</f>
        <v/>
      </c>
      <c r="Q287" s="235"/>
      <c r="R287" s="31" t="str">
        <f>+IF(I287=0,"",'Ark1'!U1803)</f>
        <v/>
      </c>
      <c r="S287" s="219"/>
      <c r="T287" s="271" t="str">
        <f>+IF(N287=0,"",'Ark1'!AK1803)</f>
        <v/>
      </c>
      <c r="U287" s="97"/>
      <c r="V287" s="26" t="str">
        <f>+IF(I287=0,"",'Ark1'!T1803)</f>
        <v/>
      </c>
      <c r="W287" s="236"/>
      <c r="X287" s="33" t="str">
        <f>+IF(I287=0,"",'Ark1'!W1803)</f>
        <v/>
      </c>
      <c r="Y287" s="33" t="str">
        <f>+IF(I287=0,"",'Ark1'!X1803)</f>
        <v/>
      </c>
      <c r="Z287" s="33" t="str">
        <f>+IF(I287=0,"",'Ark1'!Y1803)</f>
        <v/>
      </c>
      <c r="AA287" s="33" t="str">
        <f>+IF(I287=0,"",'Ark1'!Z1803)</f>
        <v/>
      </c>
      <c r="AB287" s="28" t="str">
        <f>+IF(I287=0,"",'Ark1'!AA1803)</f>
        <v/>
      </c>
      <c r="AC287" s="26" t="str">
        <f>+IF(I287=0,"",'Ark1'!AC1803)</f>
        <v/>
      </c>
      <c r="AD287" s="33" t="str">
        <f>+IF(I287=0,"",'Ark1'!AE1803)</f>
        <v/>
      </c>
      <c r="AE287" s="26" t="str">
        <f t="shared" si="25"/>
        <v/>
      </c>
      <c r="AF287" s="28" t="str">
        <f t="shared" si="26"/>
        <v/>
      </c>
      <c r="AG287" s="218"/>
      <c r="AH287" s="221"/>
      <c r="AJ287" s="28"/>
      <c r="AK287" s="26"/>
      <c r="AL287" s="222"/>
      <c r="AM287" s="27"/>
      <c r="AQ287" s="27"/>
    </row>
    <row r="288" spans="1:43">
      <c r="A288" s="218"/>
      <c r="B288" s="299">
        <f>+'Ark1'!C1804</f>
        <v>2024</v>
      </c>
      <c r="C288" s="27">
        <f>+'Ark1'!L1804</f>
        <v>10</v>
      </c>
      <c r="D288" s="27" t="str">
        <f t="shared" si="27"/>
        <v>U-</v>
      </c>
      <c r="E288" s="27">
        <f>+'Ark1'!H1804</f>
        <v>1</v>
      </c>
      <c r="F288" s="27">
        <f>+'Ark1'!J1804</f>
        <v>802</v>
      </c>
      <c r="G288" s="27" t="str">
        <f>VLOOKUP(F288,RNR!$A$1:$B$25,2)</f>
        <v>Karasjok</v>
      </c>
      <c r="H288" s="27">
        <f>+IF(I288=0,"",'Ark1'!Q1804)</f>
        <v>9</v>
      </c>
      <c r="I288" s="27">
        <f>+'Ark1'!R1804</f>
        <v>11</v>
      </c>
      <c r="J288" s="28">
        <f>+IF(I288=0,"",'Ark1'!AG1804)</f>
        <v>25.581395348837205</v>
      </c>
      <c r="L288" s="28">
        <f>+IF(I288=0,"",'Ark1'!AH1804)</f>
        <v>29.748610743582951</v>
      </c>
      <c r="M288" s="97"/>
      <c r="N288" s="245">
        <f>+IF(J288=0,"",'Ark1'!AI1804)</f>
        <v>11</v>
      </c>
      <c r="O288" s="97"/>
      <c r="P288" s="271">
        <f>+IF(N288=0,"",'Ark1'!AJ1804)</f>
        <v>120.97272727272724</v>
      </c>
      <c r="Q288" s="235"/>
      <c r="R288" s="31">
        <f>+IF(I288=0,"",'Ark1'!U1804)</f>
        <v>51.1</v>
      </c>
      <c r="S288" s="219"/>
      <c r="T288" s="271">
        <f>+IF(N288=0,"",'Ark1'!AK1804)</f>
        <v>28.559230313795847</v>
      </c>
      <c r="U288" s="97"/>
      <c r="V288" s="26">
        <f>+IF(I288=0,"",'Ark1'!T1804)</f>
        <v>7.2727272727272716</v>
      </c>
      <c r="W288" s="236"/>
      <c r="X288" s="33">
        <f>+IF(I288=0,"",'Ark1'!W1804)</f>
        <v>18.181818181818183</v>
      </c>
      <c r="Y288" s="33">
        <f>+IF(I288=0,"",'Ark1'!X1804)</f>
        <v>100</v>
      </c>
      <c r="Z288" s="33">
        <f>+IF(I288=0,"",'Ark1'!Y1804)</f>
        <v>100</v>
      </c>
      <c r="AA288" s="33">
        <f>+IF(I288=0,"",'Ark1'!Z1804)</f>
        <v>90.909090909090892</v>
      </c>
      <c r="AB288" s="28">
        <f>+IF(I288=0,"",'Ark1'!AA1804)</f>
        <v>9.4117914438122945</v>
      </c>
      <c r="AC288" s="26">
        <f>+IF(I288=0,"",'Ark1'!AC1804)</f>
        <v>1.8136306675690936</v>
      </c>
      <c r="AD288" s="33">
        <f>+IF(I288=0,"",'Ark1'!AE1804)</f>
        <v>78.28949715482139</v>
      </c>
      <c r="AE288" s="26">
        <f t="shared" si="25"/>
        <v>5.1100000000000003</v>
      </c>
      <c r="AF288" s="28">
        <f t="shared" si="26"/>
        <v>1.2222222222222223</v>
      </c>
      <c r="AG288" s="218"/>
      <c r="AH288" s="221"/>
      <c r="AJ288" s="28"/>
      <c r="AK288" s="26"/>
      <c r="AL288" s="222"/>
      <c r="AM288" s="27"/>
      <c r="AQ288" s="27"/>
    </row>
    <row r="289" spans="1:61" ht="15" customHeight="1">
      <c r="A289" s="218"/>
      <c r="B289" s="218"/>
      <c r="C289" s="218"/>
      <c r="D289" s="218"/>
      <c r="E289" s="218"/>
      <c r="F289" s="218"/>
      <c r="G289" s="218"/>
      <c r="H289" s="218"/>
      <c r="I289" s="218"/>
      <c r="J289" s="219"/>
      <c r="K289" s="219"/>
      <c r="L289" s="219"/>
      <c r="M289" s="97"/>
      <c r="N289" s="237"/>
      <c r="O289" s="97"/>
      <c r="P289" s="235"/>
      <c r="Q289" s="235"/>
      <c r="R289" s="218"/>
      <c r="S289" s="219"/>
      <c r="T289" s="235"/>
      <c r="U289" s="97"/>
      <c r="V289" s="218"/>
      <c r="W289" s="236"/>
      <c r="X289" s="220"/>
      <c r="Y289" s="220"/>
      <c r="Z289" s="220"/>
      <c r="AA289" s="220"/>
      <c r="AB289" s="220"/>
      <c r="AC289" s="218"/>
      <c r="AD289" s="220"/>
      <c r="AE289" s="468"/>
      <c r="AF289" s="220"/>
      <c r="AG289" s="218"/>
      <c r="AH289" s="221"/>
      <c r="AJ289" s="28"/>
      <c r="AK289" s="26"/>
      <c r="AL289" s="222"/>
      <c r="AM289" s="27"/>
      <c r="AQ289" s="27"/>
      <c r="BI289" s="234"/>
    </row>
    <row r="290" spans="1:61" ht="22.8">
      <c r="A290" s="218"/>
      <c r="B290" s="218"/>
      <c r="C290" s="218"/>
      <c r="D290" s="264" t="s">
        <v>37</v>
      </c>
      <c r="E290" s="218"/>
      <c r="F290" s="218"/>
      <c r="G290" s="218"/>
      <c r="H290" s="218"/>
      <c r="I290" s="265">
        <f>SUM(I292:I316)</f>
        <v>327</v>
      </c>
      <c r="J290" s="266"/>
      <c r="K290" s="266"/>
      <c r="L290" s="266"/>
      <c r="M290" s="97"/>
      <c r="N290" s="476"/>
      <c r="O290" s="97"/>
      <c r="P290" s="477"/>
      <c r="Q290" s="235"/>
      <c r="R290" s="268">
        <f>+Klasse!M20</f>
        <v>53.409004739336496</v>
      </c>
      <c r="S290" s="219"/>
      <c r="T290" s="477"/>
      <c r="U290" s="97"/>
      <c r="V290" s="267"/>
      <c r="W290" s="236"/>
      <c r="X290" s="220"/>
      <c r="Y290" s="220"/>
      <c r="Z290" s="220"/>
      <c r="AA290" s="220"/>
      <c r="AB290" s="220"/>
      <c r="AC290" s="218"/>
      <c r="AD290" s="220"/>
      <c r="AE290" s="468"/>
      <c r="AF290" s="220"/>
      <c r="AG290" s="218"/>
      <c r="AH290" s="221"/>
      <c r="AJ290" s="28"/>
      <c r="AK290" s="26"/>
      <c r="AL290" s="222"/>
      <c r="AM290" s="27"/>
      <c r="AQ290" s="27"/>
      <c r="BI290" s="234"/>
    </row>
    <row r="291" spans="1:61" ht="15" customHeight="1">
      <c r="A291" s="218"/>
      <c r="B291" s="218"/>
      <c r="C291" s="218"/>
      <c r="D291" s="218"/>
      <c r="E291" s="218"/>
      <c r="F291" s="218"/>
      <c r="G291" s="218"/>
      <c r="H291" s="236"/>
      <c r="I291" s="218"/>
      <c r="J291" s="219"/>
      <c r="K291" s="219"/>
      <c r="L291" s="219"/>
      <c r="M291" s="97"/>
      <c r="N291" s="237"/>
      <c r="O291" s="97"/>
      <c r="P291" s="235"/>
      <c r="Q291" s="235"/>
      <c r="R291" s="219"/>
      <c r="S291" s="219"/>
      <c r="T291" s="235"/>
      <c r="U291" s="97"/>
      <c r="V291" s="236"/>
      <c r="W291" s="236"/>
      <c r="X291" s="220"/>
      <c r="Y291" s="220"/>
      <c r="Z291" s="220"/>
      <c r="AA291" s="220"/>
      <c r="AB291" s="237"/>
      <c r="AC291" s="218"/>
      <c r="AD291" s="237"/>
      <c r="AE291" s="471"/>
      <c r="AF291" s="235"/>
      <c r="AG291" s="218"/>
      <c r="AH291" s="221"/>
      <c r="AJ291" s="28"/>
      <c r="AK291" s="26"/>
      <c r="AL291" s="222"/>
      <c r="AM291" s="27"/>
      <c r="AQ291" s="27"/>
      <c r="BI291" s="234"/>
    </row>
    <row r="292" spans="1:61">
      <c r="A292" s="218"/>
      <c r="B292" s="299">
        <f>+'Ark1'!C1805</f>
        <v>2024</v>
      </c>
      <c r="C292" s="238">
        <f>+'Ark1'!L1805</f>
        <v>11</v>
      </c>
      <c r="D292" s="238" t="s">
        <v>37</v>
      </c>
      <c r="E292" s="27">
        <f>+'Ark1'!H1805</f>
        <v>1</v>
      </c>
      <c r="F292" s="27">
        <f>+'Ark1'!J1805</f>
        <v>103</v>
      </c>
      <c r="G292" s="27" t="str">
        <f>VLOOKUP(F292,RNR!$A$1:$B$25,2)</f>
        <v>Rudshøgda</v>
      </c>
      <c r="H292" s="27" t="str">
        <f>+IF(I292=0,"",'Ark1'!Q1805)</f>
        <v/>
      </c>
      <c r="I292" s="27">
        <f>+'Ark1'!R1805</f>
        <v>0</v>
      </c>
      <c r="J292" s="28" t="str">
        <f>+IF(I292=0,"",'Ark1'!AG1805)</f>
        <v/>
      </c>
      <c r="L292" s="28" t="str">
        <f>+IF(I292=0,"",'Ark1'!AH1805)</f>
        <v/>
      </c>
      <c r="M292" s="97"/>
      <c r="N292" s="245">
        <f>+IF(J292=0,"",'Ark1'!AI1805)</f>
        <v>0</v>
      </c>
      <c r="O292" s="97"/>
      <c r="P292" s="271" t="str">
        <f>+IF(N292=0,"",'Ark1'!AJ1805)</f>
        <v/>
      </c>
      <c r="Q292" s="235"/>
      <c r="R292" s="31" t="str">
        <f>+IF(I292=0,"",'Ark1'!U1805)</f>
        <v/>
      </c>
      <c r="S292" s="219"/>
      <c r="T292" s="271" t="str">
        <f>+IF(N292=0,"",'Ark1'!AK1805)</f>
        <v/>
      </c>
      <c r="U292" s="97"/>
      <c r="V292" s="26" t="str">
        <f>+IF(I292=0,"",'Ark1'!T1805)</f>
        <v/>
      </c>
      <c r="W292" s="236"/>
      <c r="X292" s="33" t="str">
        <f>+IF(I292=0,"",'Ark1'!W1805)</f>
        <v/>
      </c>
      <c r="Y292" s="33" t="str">
        <f>+IF(I292=0,"",'Ark1'!X1805)</f>
        <v/>
      </c>
      <c r="Z292" s="33" t="str">
        <f>+IF(I292=0,"",'Ark1'!Y1805)</f>
        <v/>
      </c>
      <c r="AA292" s="33" t="str">
        <f>+IF(I292=0,"",'Ark1'!Z1805)</f>
        <v/>
      </c>
      <c r="AB292" s="28" t="str">
        <f>+IF(I292=0,"",'Ark1'!AA1805)</f>
        <v/>
      </c>
      <c r="AC292" s="26" t="str">
        <f>+IF(I292=0,"",'Ark1'!AC1805)</f>
        <v/>
      </c>
      <c r="AD292" s="33" t="str">
        <f>+IF(I292=0,"",'Ark1'!AE1805)</f>
        <v/>
      </c>
      <c r="AE292" s="26" t="str">
        <f t="shared" ref="AE292:AE316" si="28">IF(I292=0,"",R292/C292)</f>
        <v/>
      </c>
      <c r="AF292" s="28" t="str">
        <f t="shared" ref="AF292:AF316" si="29">IF(I292=0,"",I292/H292)</f>
        <v/>
      </c>
      <c r="AG292" s="218"/>
      <c r="AH292" s="221"/>
      <c r="AJ292" s="28"/>
      <c r="AK292" s="26"/>
      <c r="AL292" s="222"/>
      <c r="AM292" s="27"/>
      <c r="AQ292" s="27"/>
    </row>
    <row r="293" spans="1:61">
      <c r="A293" s="218"/>
      <c r="B293" s="299">
        <f>+'Ark1'!C1806</f>
        <v>2024</v>
      </c>
      <c r="C293" s="238">
        <f>+'Ark1'!L1806</f>
        <v>11</v>
      </c>
      <c r="D293" s="238" t="s">
        <v>37</v>
      </c>
      <c r="E293" s="27">
        <f>+'Ark1'!H1806</f>
        <v>2</v>
      </c>
      <c r="F293" s="27">
        <f>+'Ark1'!J1806</f>
        <v>106</v>
      </c>
      <c r="G293" s="27" t="str">
        <f>VLOOKUP(F293,RNR!$A$1:$B$25,2)</f>
        <v>Furuseth</v>
      </c>
      <c r="H293" s="27">
        <f>+IF(I293=0,"",'Ark1'!Q1806)</f>
        <v>14</v>
      </c>
      <c r="I293" s="27">
        <f>+'Ark1'!R1806</f>
        <v>15</v>
      </c>
      <c r="J293" s="28">
        <f>+IF(I293=0,"",'Ark1'!AG1806)</f>
        <v>9.2024539877300615</v>
      </c>
      <c r="L293" s="28">
        <f>+IF(I293=0,"",'Ark1'!AH1806)</f>
        <v>12.271811032563949</v>
      </c>
      <c r="M293" s="97"/>
      <c r="N293" s="245">
        <f>+IF(J293=0,"",'Ark1'!AI1806)</f>
        <v>15</v>
      </c>
      <c r="O293" s="97"/>
      <c r="P293" s="271">
        <f>+IF(N293=0,"",'Ark1'!AJ1806)</f>
        <v>121.68666666666664</v>
      </c>
      <c r="Q293" s="235"/>
      <c r="R293" s="31">
        <f>+IF(I293=0,"",'Ark1'!U1806)</f>
        <v>57.633333333333354</v>
      </c>
      <c r="S293" s="219"/>
      <c r="T293" s="271">
        <f>+IF(N293=0,"",'Ark1'!AK1806)</f>
        <v>31.881523836281897</v>
      </c>
      <c r="U293" s="97"/>
      <c r="V293" s="26">
        <f>+IF(I293=0,"",'Ark1'!T1806)</f>
        <v>8.9333333333333353</v>
      </c>
      <c r="W293" s="236"/>
      <c r="X293" s="33">
        <f>+IF(I293=0,"",'Ark1'!W1806)</f>
        <v>60</v>
      </c>
      <c r="Y293" s="33">
        <f>+IF(I293=0,"",'Ark1'!X1806)</f>
        <v>100</v>
      </c>
      <c r="Z293" s="33">
        <f>+IF(I293=0,"",'Ark1'!Y1806)</f>
        <v>100</v>
      </c>
      <c r="AA293" s="33">
        <f>+IF(I293=0,"",'Ark1'!Z1806)</f>
        <v>100</v>
      </c>
      <c r="AB293" s="28">
        <f>+IF(I293=0,"",'Ark1'!AA1806)</f>
        <v>6.7550145982242382</v>
      </c>
      <c r="AC293" s="26">
        <f>+IF(I293=0,"",'Ark1'!AC1806)</f>
        <v>1.2364824660660956</v>
      </c>
      <c r="AD293" s="33">
        <f>+IF(I293=0,"",'Ark1'!AE1806)</f>
        <v>-22.401924209303495</v>
      </c>
      <c r="AE293" s="26">
        <f t="shared" si="28"/>
        <v>5.239393939393941</v>
      </c>
      <c r="AF293" s="28">
        <f t="shared" si="29"/>
        <v>1.0714285714285714</v>
      </c>
      <c r="AG293" s="218"/>
      <c r="AH293" s="221"/>
      <c r="AJ293" s="28"/>
      <c r="AK293" s="26"/>
      <c r="AL293" s="222"/>
      <c r="AM293" s="27"/>
      <c r="AQ293" s="27"/>
    </row>
    <row r="294" spans="1:61">
      <c r="A294" s="218"/>
      <c r="B294" s="299">
        <f>+'Ark1'!C1807</f>
        <v>2024</v>
      </c>
      <c r="C294" s="238">
        <f>+'Ark1'!L1807</f>
        <v>11</v>
      </c>
      <c r="D294" s="238" t="s">
        <v>37</v>
      </c>
      <c r="E294" s="27">
        <f>+'Ark1'!H1807</f>
        <v>1</v>
      </c>
      <c r="F294" s="27">
        <f>+'Ark1'!J1807</f>
        <v>110</v>
      </c>
      <c r="G294" s="27" t="str">
        <f>VLOOKUP(F294,RNR!$A$1:$B$25,2)</f>
        <v>Gol</v>
      </c>
      <c r="H294" s="27">
        <f>+IF(I294=0,"",'Ark1'!Q1807)</f>
        <v>26</v>
      </c>
      <c r="I294" s="27">
        <f>+'Ark1'!R1807</f>
        <v>29</v>
      </c>
      <c r="J294" s="28">
        <f>+IF(I294=0,"",'Ark1'!AG1807)</f>
        <v>4.7463175122749597</v>
      </c>
      <c r="L294" s="28">
        <f>+IF(I294=0,"",'Ark1'!AH1807)</f>
        <v>7.1301205765680873</v>
      </c>
      <c r="M294" s="97"/>
      <c r="N294" s="245">
        <f>+IF(J294=0,"",'Ark1'!AI1807)</f>
        <v>29</v>
      </c>
      <c r="O294" s="97"/>
      <c r="P294" s="271">
        <f>+IF(N294=0,"",'Ark1'!AJ1807)</f>
        <v>123.55517241379312</v>
      </c>
      <c r="Q294" s="235"/>
      <c r="R294" s="31">
        <f>+IF(I294=0,"",'Ark1'!U1807)</f>
        <v>62.600000000000016</v>
      </c>
      <c r="S294" s="219"/>
      <c r="T294" s="271">
        <f>+IF(N294=0,"",'Ark1'!AK1807)</f>
        <v>31.836501807058184</v>
      </c>
      <c r="U294" s="97"/>
      <c r="V294" s="26">
        <f>+IF(I294=0,"",'Ark1'!T1807)</f>
        <v>9.1034482758620676</v>
      </c>
      <c r="W294" s="236"/>
      <c r="X294" s="33">
        <f>+IF(I294=0,"",'Ark1'!W1807)</f>
        <v>58.620689655172413</v>
      </c>
      <c r="Y294" s="33">
        <f>+IF(I294=0,"",'Ark1'!X1807)</f>
        <v>100</v>
      </c>
      <c r="Z294" s="33">
        <f>+IF(I294=0,"",'Ark1'!Y1807)</f>
        <v>100</v>
      </c>
      <c r="AA294" s="33">
        <f>+IF(I294=0,"",'Ark1'!Z1807)</f>
        <v>100</v>
      </c>
      <c r="AB294" s="28">
        <f>+IF(I294=0,"",'Ark1'!AA1807)</f>
        <v>5.9655909901759854</v>
      </c>
      <c r="AC294" s="26">
        <f>+IF(I294=0,"",'Ark1'!AC1807)</f>
        <v>1.4935453674281147</v>
      </c>
      <c r="AD294" s="33">
        <f>+IF(I294=0,"",'Ark1'!AE1807)</f>
        <v>24.652986684814753</v>
      </c>
      <c r="AE294" s="26">
        <f t="shared" si="28"/>
        <v>5.6909090909090922</v>
      </c>
      <c r="AF294" s="28">
        <f t="shared" si="29"/>
        <v>1.1153846153846154</v>
      </c>
      <c r="AG294" s="218"/>
      <c r="AH294" s="26"/>
      <c r="AJ294" s="28"/>
      <c r="AK294" s="26"/>
      <c r="AL294" s="27"/>
      <c r="AM294" s="27"/>
      <c r="AQ294" s="27"/>
    </row>
    <row r="295" spans="1:61">
      <c r="A295" s="218"/>
      <c r="B295" s="299">
        <f>+'Ark1'!C1808</f>
        <v>2024</v>
      </c>
      <c r="C295" s="238">
        <f>+'Ark1'!L1808</f>
        <v>11</v>
      </c>
      <c r="D295" s="238" t="s">
        <v>37</v>
      </c>
      <c r="E295" s="27">
        <f>+'Ark1'!H1808</f>
        <v>1</v>
      </c>
      <c r="F295" s="27">
        <f>+'Ark1'!J1808</f>
        <v>111</v>
      </c>
      <c r="G295" s="27" t="str">
        <f>VLOOKUP(F295,RNR!$A$1:$B$25,2)</f>
        <v>Forus</v>
      </c>
      <c r="H295" s="27">
        <f>+IF(I295=0,"",'Ark1'!Q1808)</f>
        <v>51</v>
      </c>
      <c r="I295" s="27">
        <f>+'Ark1'!R1808</f>
        <v>55</v>
      </c>
      <c r="J295" s="28">
        <f>+IF(I295=0,"",'Ark1'!AG1808)</f>
        <v>10.456273764258553</v>
      </c>
      <c r="L295" s="28">
        <f>+IF(I295=0,"",'Ark1'!AH1808)</f>
        <v>14.031159508952243</v>
      </c>
      <c r="M295" s="97"/>
      <c r="N295" s="245">
        <f>+IF(J295=0,"",'Ark1'!AI1808)</f>
        <v>55</v>
      </c>
      <c r="O295" s="97"/>
      <c r="P295" s="271">
        <f>+IF(N295=0,"",'Ark1'!AJ1808)</f>
        <v>123.25090909090902</v>
      </c>
      <c r="Q295" s="235"/>
      <c r="R295" s="31">
        <f>+IF(I295=0,"",'Ark1'!U1808)</f>
        <v>62.550909090909101</v>
      </c>
      <c r="S295" s="219"/>
      <c r="T295" s="271">
        <f>+IF(N295=0,"",'Ark1'!AK1808)</f>
        <v>33.244449815129975</v>
      </c>
      <c r="U295" s="97"/>
      <c r="V295" s="26">
        <f>+IF(I295=0,"",'Ark1'!T1808)</f>
        <v>9.163636363636364</v>
      </c>
      <c r="W295" s="236"/>
      <c r="X295" s="33">
        <f>+IF(I295=0,"",'Ark1'!W1808)</f>
        <v>50.909090909090914</v>
      </c>
      <c r="Y295" s="33">
        <f>+IF(I295=0,"",'Ark1'!X1808)</f>
        <v>100</v>
      </c>
      <c r="Z295" s="33">
        <f>+IF(I295=0,"",'Ark1'!Y1808)</f>
        <v>100</v>
      </c>
      <c r="AA295" s="33">
        <f>+IF(I295=0,"",'Ark1'!Z1808)</f>
        <v>100</v>
      </c>
      <c r="AB295" s="28">
        <f>+IF(I295=0,"",'Ark1'!AA1808)</f>
        <v>8.4158264916280281</v>
      </c>
      <c r="AC295" s="26">
        <f>+IF(I295=0,"",'Ark1'!AC1808)</f>
        <v>4.2373389435250575</v>
      </c>
      <c r="AD295" s="33">
        <f>+IF(I295=0,"",'Ark1'!AE1808)</f>
        <v>8.8634252922251751</v>
      </c>
      <c r="AE295" s="26">
        <f t="shared" si="28"/>
        <v>5.6864462809917367</v>
      </c>
      <c r="AF295" s="28">
        <f t="shared" si="29"/>
        <v>1.0784313725490196</v>
      </c>
      <c r="AG295" s="218"/>
      <c r="AH295" s="26"/>
      <c r="AJ295" s="28"/>
      <c r="AK295" s="26"/>
      <c r="AL295" s="27"/>
      <c r="AM295" s="27"/>
      <c r="AQ295" s="27"/>
    </row>
    <row r="296" spans="1:61">
      <c r="A296" s="218"/>
      <c r="B296" s="299">
        <f>+'Ark1'!C1809</f>
        <v>2024</v>
      </c>
      <c r="C296" s="238">
        <f>+'Ark1'!L1809</f>
        <v>11</v>
      </c>
      <c r="D296" s="238" t="s">
        <v>37</v>
      </c>
      <c r="E296" s="27">
        <f>+'Ark1'!H1809</f>
        <v>1</v>
      </c>
      <c r="F296" s="27">
        <f>+'Ark1'!J1809</f>
        <v>116</v>
      </c>
      <c r="G296" s="27" t="str">
        <f>VLOOKUP(F296,RNR!$A$1:$B$25,2)</f>
        <v>Sandeid</v>
      </c>
      <c r="H296" s="27">
        <f>+IF(I296=0,"",'Ark1'!Q1809)</f>
        <v>26</v>
      </c>
      <c r="I296" s="27">
        <f>+'Ark1'!R1809</f>
        <v>30</v>
      </c>
      <c r="J296" s="28">
        <f>+IF(I296=0,"",'Ark1'!AG1809)</f>
        <v>8.174386920980929</v>
      </c>
      <c r="L296" s="28">
        <f>+IF(I296=0,"",'Ark1'!AH1809)</f>
        <v>10.93098418695504</v>
      </c>
      <c r="M296" s="97"/>
      <c r="N296" s="245">
        <f>+IF(J296=0,"",'Ark1'!AI1809)</f>
        <v>10</v>
      </c>
      <c r="O296" s="97"/>
      <c r="P296" s="271">
        <f>+IF(N296=0,"",'Ark1'!AJ1809)</f>
        <v>120.52999999999999</v>
      </c>
      <c r="Q296" s="235"/>
      <c r="R296" s="31">
        <f>+IF(I296=0,"",'Ark1'!U1809)</f>
        <v>56.706666666666678</v>
      </c>
      <c r="S296" s="219"/>
      <c r="T296" s="271">
        <f>+IF(N296=0,"",'Ark1'!AK1809)</f>
        <v>33.661122694659142</v>
      </c>
      <c r="U296" s="97"/>
      <c r="V296" s="26">
        <f>+IF(I296=0,"",'Ark1'!T1809)</f>
        <v>7.2</v>
      </c>
      <c r="W296" s="236"/>
      <c r="X296" s="33">
        <f>+IF(I296=0,"",'Ark1'!W1809)</f>
        <v>26.666666666666675</v>
      </c>
      <c r="Y296" s="33">
        <f>+IF(I296=0,"",'Ark1'!X1809)</f>
        <v>100</v>
      </c>
      <c r="Z296" s="33">
        <f>+IF(I296=0,"",'Ark1'!Y1809)</f>
        <v>100</v>
      </c>
      <c r="AA296" s="33">
        <f>+IF(I296=0,"",'Ark1'!Z1809)</f>
        <v>100</v>
      </c>
      <c r="AB296" s="28">
        <f>+IF(I296=0,"",'Ark1'!AA1809)</f>
        <v>8.0206788296806888</v>
      </c>
      <c r="AC296" s="26">
        <f>+IF(I296=0,"",'Ark1'!AC1809)</f>
        <v>2.1039645117412662</v>
      </c>
      <c r="AD296" s="33">
        <f>+IF(I296=0,"",'Ark1'!AE1809)</f>
        <v>13.917840260202709</v>
      </c>
      <c r="AE296" s="26">
        <f t="shared" si="28"/>
        <v>5.1551515151515162</v>
      </c>
      <c r="AF296" s="28">
        <f t="shared" si="29"/>
        <v>1.1538461538461537</v>
      </c>
      <c r="AG296" s="218"/>
      <c r="AH296" s="26"/>
      <c r="AJ296" s="28"/>
      <c r="AK296" s="26"/>
      <c r="AL296" s="27"/>
      <c r="AM296" s="27"/>
      <c r="AQ296" s="27"/>
    </row>
    <row r="297" spans="1:61">
      <c r="A297" s="218"/>
      <c r="B297" s="299">
        <f>+'Ark1'!C1810</f>
        <v>2024</v>
      </c>
      <c r="C297" s="238">
        <f>+'Ark1'!L1810</f>
        <v>11</v>
      </c>
      <c r="D297" s="238" t="s">
        <v>37</v>
      </c>
      <c r="E297" s="27">
        <f>+'Ark1'!H1810</f>
        <v>2</v>
      </c>
      <c r="F297" s="27">
        <f>+'Ark1'!J1810</f>
        <v>117</v>
      </c>
      <c r="G297" s="27" t="str">
        <f>VLOOKUP(F297,RNR!$A$1:$B$25,2)</f>
        <v>Jæren</v>
      </c>
      <c r="H297" s="27">
        <f>+IF(I297=0,"",'Ark1'!Q1810)</f>
        <v>33</v>
      </c>
      <c r="I297" s="27">
        <f>+'Ark1'!R1810</f>
        <v>37</v>
      </c>
      <c r="J297" s="28">
        <f>+IF(I297=0,"",'Ark1'!AG1810)</f>
        <v>10.632183908045976</v>
      </c>
      <c r="L297" s="28">
        <f>+IF(I297=0,"",'Ark1'!AH1810)</f>
        <v>14.316667428064251</v>
      </c>
      <c r="M297" s="97"/>
      <c r="N297" s="245">
        <f>+IF(J297=0,"",'Ark1'!AI1810)</f>
        <v>37</v>
      </c>
      <c r="O297" s="97"/>
      <c r="P297" s="271">
        <f>+IF(N297=0,"",'Ark1'!AJ1810)</f>
        <v>122.74864864864868</v>
      </c>
      <c r="Q297" s="235"/>
      <c r="R297" s="31">
        <f>+IF(I297=0,"",'Ark1'!U1810)</f>
        <v>59.289189189189209</v>
      </c>
      <c r="S297" s="219"/>
      <c r="T297" s="271">
        <f>+IF(N297=0,"",'Ark1'!AK1810)</f>
        <v>31.870013301529927</v>
      </c>
      <c r="U297" s="97"/>
      <c r="V297" s="26">
        <f>+IF(I297=0,"",'Ark1'!T1810)</f>
        <v>9.4864864864864824</v>
      </c>
      <c r="W297" s="236"/>
      <c r="X297" s="33">
        <f>+IF(I297=0,"",'Ark1'!W1810)</f>
        <v>78.378378378378386</v>
      </c>
      <c r="Y297" s="33">
        <f>+IF(I297=0,"",'Ark1'!X1810)</f>
        <v>100</v>
      </c>
      <c r="Z297" s="33">
        <f>+IF(I297=0,"",'Ark1'!Y1810)</f>
        <v>100</v>
      </c>
      <c r="AA297" s="33">
        <f>+IF(I297=0,"",'Ark1'!Z1810)</f>
        <v>97.297297297297305</v>
      </c>
      <c r="AB297" s="28">
        <f>+IF(I297=0,"",'Ark1'!AA1810)</f>
        <v>7.6773018833083553</v>
      </c>
      <c r="AC297" s="26">
        <f>+IF(I297=0,"",'Ark1'!AC1810)</f>
        <v>1.4260438873808612</v>
      </c>
      <c r="AD297" s="33">
        <f>+IF(I297=0,"",'Ark1'!AE1810)</f>
        <v>19.871172062907529</v>
      </c>
      <c r="AE297" s="26">
        <f t="shared" si="28"/>
        <v>5.3899262899262919</v>
      </c>
      <c r="AF297" s="28">
        <f t="shared" si="29"/>
        <v>1.1212121212121211</v>
      </c>
      <c r="AG297" s="218"/>
      <c r="AH297" s="222"/>
      <c r="AJ297" s="28"/>
      <c r="AK297" s="26"/>
      <c r="AL297" s="222"/>
      <c r="AM297" s="27"/>
      <c r="AQ297" s="27"/>
    </row>
    <row r="298" spans="1:61">
      <c r="A298" s="218"/>
      <c r="B298" s="299">
        <f>+'Ark1'!C1811</f>
        <v>2024</v>
      </c>
      <c r="C298" s="238">
        <f>+'Ark1'!L1811</f>
        <v>11</v>
      </c>
      <c r="D298" s="238" t="s">
        <v>37</v>
      </c>
      <c r="E298" s="27">
        <f>+'Ark1'!H1811</f>
        <v>1</v>
      </c>
      <c r="F298" s="27">
        <f>+'Ark1'!J1811</f>
        <v>134</v>
      </c>
      <c r="G298" s="27" t="str">
        <f>VLOOKUP(F298,RNR!$A$1:$B$25,2)</f>
        <v>Førde</v>
      </c>
      <c r="H298" s="27">
        <f>+IF(I298=0,"",'Ark1'!Q1811)</f>
        <v>30</v>
      </c>
      <c r="I298" s="27">
        <f>+'Ark1'!R1811</f>
        <v>31</v>
      </c>
      <c r="J298" s="28">
        <f>+IF(I298=0,"",'Ark1'!AG1811)</f>
        <v>5.7090239410681392</v>
      </c>
      <c r="L298" s="28">
        <f>+IF(I298=0,"",'Ark1'!AH1811)</f>
        <v>7.8792456761825376</v>
      </c>
      <c r="M298" s="97"/>
      <c r="N298" s="245">
        <f>+IF(J298=0,"",'Ark1'!AI1811)</f>
        <v>30</v>
      </c>
      <c r="O298" s="97"/>
      <c r="P298" s="271">
        <f>+IF(N298=0,"",'Ark1'!AJ1811)</f>
        <v>121.1733333333333</v>
      </c>
      <c r="Q298" s="235"/>
      <c r="R298" s="31">
        <f>+IF(I298=0,"",'Ark1'!U1811)</f>
        <v>58.548387096774192</v>
      </c>
      <c r="S298" s="219"/>
      <c r="T298" s="271">
        <f>+IF(N298=0,"",'Ark1'!AK1811)</f>
        <v>33.162504480461799</v>
      </c>
      <c r="U298" s="97"/>
      <c r="V298" s="26">
        <f>+IF(I298=0,"",'Ark1'!T1811)</f>
        <v>8.8387096774193576</v>
      </c>
      <c r="W298" s="236"/>
      <c r="X298" s="33">
        <f>+IF(I298=0,"",'Ark1'!W1811)</f>
        <v>58.064516129032242</v>
      </c>
      <c r="Y298" s="33">
        <f>+IF(I298=0,"",'Ark1'!X1811)</f>
        <v>100</v>
      </c>
      <c r="Z298" s="33">
        <f>+IF(I298=0,"",'Ark1'!Y1811)</f>
        <v>100</v>
      </c>
      <c r="AA298" s="33">
        <f>+IF(I298=0,"",'Ark1'!Z1811)</f>
        <v>100</v>
      </c>
      <c r="AB298" s="28">
        <f>+IF(I298=0,"",'Ark1'!AA1811)</f>
        <v>7.1570795525216493</v>
      </c>
      <c r="AC298" s="26">
        <f>+IF(I298=0,"",'Ark1'!AC1811)</f>
        <v>1.6283134792418044</v>
      </c>
      <c r="AD298" s="33">
        <f>+IF(I298=0,"",'Ark1'!AE1811)</f>
        <v>33.947159382096473</v>
      </c>
      <c r="AE298" s="26">
        <f t="shared" si="28"/>
        <v>5.32258064516129</v>
      </c>
      <c r="AF298" s="28">
        <f t="shared" si="29"/>
        <v>1.0333333333333334</v>
      </c>
      <c r="AG298" s="218"/>
      <c r="AH298" s="222"/>
      <c r="AJ298" s="28"/>
      <c r="AK298" s="26"/>
      <c r="AL298" s="222"/>
      <c r="AM298" s="27"/>
      <c r="AQ298" s="27"/>
    </row>
    <row r="299" spans="1:61">
      <c r="A299" s="218"/>
      <c r="B299" s="299">
        <f>+'Ark1'!C1812</f>
        <v>2024</v>
      </c>
      <c r="C299" s="238">
        <f>+'Ark1'!L1812</f>
        <v>11</v>
      </c>
      <c r="D299" s="238" t="s">
        <v>37</v>
      </c>
      <c r="E299" s="27">
        <f>+'Ark1'!H1812</f>
        <v>2</v>
      </c>
      <c r="F299" s="27">
        <f>+'Ark1'!J1812</f>
        <v>141</v>
      </c>
      <c r="G299" s="27" t="str">
        <f>VLOOKUP(F299,RNR!$A$1:$B$25,2)</f>
        <v>Ølen</v>
      </c>
      <c r="H299" s="27">
        <f>+IF(I299=0,"",'Ark1'!Q1812)</f>
        <v>21</v>
      </c>
      <c r="I299" s="27">
        <f>+'Ark1'!R1812</f>
        <v>22</v>
      </c>
      <c r="J299" s="28">
        <f>+IF(I299=0,"",'Ark1'!AG1812)</f>
        <v>4.2307692307692308</v>
      </c>
      <c r="L299" s="28">
        <f>+IF(I299=0,"",'Ark1'!AH1812)</f>
        <v>6.2588073870800276</v>
      </c>
      <c r="M299" s="97"/>
      <c r="N299" s="245">
        <f>+IF(J299=0,"",'Ark1'!AI1812)</f>
        <v>22</v>
      </c>
      <c r="O299" s="97"/>
      <c r="P299" s="271">
        <f>+IF(N299=0,"",'Ark1'!AJ1812)</f>
        <v>121.26363636363638</v>
      </c>
      <c r="Q299" s="235"/>
      <c r="R299" s="31">
        <f>+IF(I299=0,"",'Ark1'!U1812)</f>
        <v>61.372727272727282</v>
      </c>
      <c r="S299" s="219"/>
      <c r="T299" s="271">
        <f>+IF(N299=0,"",'Ark1'!AK1812)</f>
        <v>34.392501482549044</v>
      </c>
      <c r="U299" s="97"/>
      <c r="V299" s="26">
        <f>+IF(I299=0,"",'Ark1'!T1812)</f>
        <v>9.9545454545454568</v>
      </c>
      <c r="W299" s="236"/>
      <c r="X299" s="33">
        <f>+IF(I299=0,"",'Ark1'!W1812)</f>
        <v>68.181818181818187</v>
      </c>
      <c r="Y299" s="33">
        <f>+IF(I299=0,"",'Ark1'!X1812)</f>
        <v>100</v>
      </c>
      <c r="Z299" s="33">
        <f>+IF(I299=0,"",'Ark1'!Y1812)</f>
        <v>100</v>
      </c>
      <c r="AA299" s="33">
        <f>+IF(I299=0,"",'Ark1'!Z1812)</f>
        <v>100</v>
      </c>
      <c r="AB299" s="28">
        <f>+IF(I299=0,"",'Ark1'!AA1812)</f>
        <v>7.7217627414153922</v>
      </c>
      <c r="AC299" s="26">
        <f>+IF(I299=0,"",'Ark1'!AC1812)</f>
        <v>2.1421584850814819</v>
      </c>
      <c r="AD299" s="33">
        <f>+IF(I299=0,"",'Ark1'!AE1812)</f>
        <v>-10.999305579305963</v>
      </c>
      <c r="AE299" s="26">
        <f t="shared" si="28"/>
        <v>5.5793388429752078</v>
      </c>
      <c r="AF299" s="28">
        <f t="shared" si="29"/>
        <v>1.0476190476190477</v>
      </c>
      <c r="AG299" s="218"/>
      <c r="AH299" s="222"/>
      <c r="AJ299" s="28"/>
      <c r="AK299" s="26"/>
      <c r="AL299" s="222"/>
      <c r="AM299" s="27"/>
      <c r="AQ299" s="27"/>
    </row>
    <row r="300" spans="1:61">
      <c r="A300" s="218"/>
      <c r="B300" s="299">
        <f>+'Ark1'!C1813</f>
        <v>2024</v>
      </c>
      <c r="C300" s="238">
        <f>+'Ark1'!L1813</f>
        <v>11</v>
      </c>
      <c r="D300" s="238" t="s">
        <v>37</v>
      </c>
      <c r="E300" s="27">
        <f>+'Ark1'!H1813</f>
        <v>2</v>
      </c>
      <c r="F300" s="27">
        <f>+'Ark1'!J1813</f>
        <v>143</v>
      </c>
      <c r="G300" s="27" t="str">
        <f>VLOOKUP(F300,RNR!$A$1:$B$25,2)</f>
        <v>Nordfjord</v>
      </c>
      <c r="H300" s="27">
        <f>+IF(I300=0,"",'Ark1'!Q1813)</f>
        <v>1</v>
      </c>
      <c r="I300" s="27">
        <f>+'Ark1'!R1813</f>
        <v>1</v>
      </c>
      <c r="J300" s="28">
        <f>+IF(I300=0,"",'Ark1'!AG1813)</f>
        <v>14.285714285714288</v>
      </c>
      <c r="L300" s="28">
        <f>+IF(I300=0,"",'Ark1'!AH1813)</f>
        <v>23.3787029623699</v>
      </c>
      <c r="M300" s="97"/>
      <c r="N300" s="245">
        <f>+IF(J300=0,"",'Ark1'!AI1813)</f>
        <v>0</v>
      </c>
      <c r="O300" s="97"/>
      <c r="P300" s="271" t="str">
        <f>+IF(N300=0,"",'Ark1'!AJ1813)</f>
        <v/>
      </c>
      <c r="Q300" s="235"/>
      <c r="R300" s="31">
        <f>+IF(I300=0,"",'Ark1'!U1813)</f>
        <v>58.4</v>
      </c>
      <c r="S300" s="219"/>
      <c r="T300" s="271" t="str">
        <f>+IF(N300=0,"",'Ark1'!AK1813)</f>
        <v/>
      </c>
      <c r="U300" s="97"/>
      <c r="V300" s="26">
        <f>+IF(I300=0,"",'Ark1'!T1813)</f>
        <v>8</v>
      </c>
      <c r="W300" s="236"/>
      <c r="X300" s="33">
        <f>+IF(I300=0,"",'Ark1'!W1813)</f>
        <v>0</v>
      </c>
      <c r="Y300" s="33">
        <f>+IF(I300=0,"",'Ark1'!X1813)</f>
        <v>100</v>
      </c>
      <c r="Z300" s="33">
        <f>+IF(I300=0,"",'Ark1'!Y1813)</f>
        <v>100</v>
      </c>
      <c r="AA300" s="33">
        <f>+IF(I300=0,"",'Ark1'!Z1813)</f>
        <v>100</v>
      </c>
      <c r="AB300" s="28">
        <f>+IF(I300=0,"",'Ark1'!AA1813)</f>
        <v>0</v>
      </c>
      <c r="AC300" s="26">
        <f>+IF(I300=0,"",'Ark1'!AC1813)</f>
        <v>0</v>
      </c>
      <c r="AD300" s="33">
        <f>+IF(I300=0,"",'Ark1'!AE1813)</f>
        <v>0</v>
      </c>
      <c r="AE300" s="26">
        <f t="shared" si="28"/>
        <v>5.3090909090909086</v>
      </c>
      <c r="AF300" s="28">
        <f t="shared" si="29"/>
        <v>1</v>
      </c>
      <c r="AG300" s="218"/>
      <c r="AH300" s="26"/>
      <c r="AJ300" s="28"/>
      <c r="AK300" s="26"/>
      <c r="AL300" s="27"/>
      <c r="AM300" s="27"/>
      <c r="AQ300" s="27"/>
    </row>
    <row r="301" spans="1:61">
      <c r="A301" s="218"/>
      <c r="B301" s="299">
        <f>+'Ark1'!C1814</f>
        <v>2024</v>
      </c>
      <c r="C301" s="238">
        <f>+'Ark1'!L1814</f>
        <v>11</v>
      </c>
      <c r="D301" s="238" t="s">
        <v>37</v>
      </c>
      <c r="E301" s="27">
        <f>+'Ark1'!H1814</f>
        <v>2</v>
      </c>
      <c r="F301" s="27">
        <f>+'Ark1'!J1814</f>
        <v>147</v>
      </c>
      <c r="G301" s="27" t="str">
        <f>VLOOKUP(F301,RNR!$A$1:$B$25,2)</f>
        <v>Midt-Norge</v>
      </c>
      <c r="H301" s="27">
        <f>+IF(I301=0,"",'Ark1'!Q1814)</f>
        <v>5</v>
      </c>
      <c r="I301" s="27">
        <f>+'Ark1'!R1814</f>
        <v>6</v>
      </c>
      <c r="J301" s="28">
        <f>+IF(I301=0,"",'Ark1'!AG1814)</f>
        <v>12.244897959183673</v>
      </c>
      <c r="L301" s="28">
        <f>+IF(I301=0,"",'Ark1'!AH1814)</f>
        <v>18.342790060653495</v>
      </c>
      <c r="M301" s="97"/>
      <c r="N301" s="245">
        <f>+IF(J301=0,"",'Ark1'!AI1814)</f>
        <v>6</v>
      </c>
      <c r="O301" s="97"/>
      <c r="P301" s="271">
        <f>+IF(N301=0,"",'Ark1'!AJ1814)</f>
        <v>124.6666666666667</v>
      </c>
      <c r="Q301" s="235"/>
      <c r="R301" s="31">
        <f>+IF(I301=0,"",'Ark1'!U1814)</f>
        <v>62.5</v>
      </c>
      <c r="S301" s="219"/>
      <c r="T301" s="271">
        <f>+IF(N301=0,"",'Ark1'!AK1814)</f>
        <v>32.347381420954491</v>
      </c>
      <c r="U301" s="97"/>
      <c r="V301" s="26">
        <f>+IF(I301=0,"",'Ark1'!T1814)</f>
        <v>9.6666666666666643</v>
      </c>
      <c r="W301" s="236"/>
      <c r="X301" s="33">
        <f>+IF(I301=0,"",'Ark1'!W1814)</f>
        <v>83.333333333333314</v>
      </c>
      <c r="Y301" s="33">
        <f>+IF(I301=0,"",'Ark1'!X1814)</f>
        <v>100</v>
      </c>
      <c r="Z301" s="33">
        <f>+IF(I301=0,"",'Ark1'!Y1814)</f>
        <v>100</v>
      </c>
      <c r="AA301" s="33">
        <f>+IF(I301=0,"",'Ark1'!Z1814)</f>
        <v>100</v>
      </c>
      <c r="AB301" s="28">
        <f>+IF(I301=0,"",'Ark1'!AA1814)</f>
        <v>3.5604306855585439</v>
      </c>
      <c r="AC301" s="26">
        <f>+IF(I301=0,"",'Ark1'!AC1814)</f>
        <v>0.94280904158207679</v>
      </c>
      <c r="AD301" s="33">
        <f>+IF(I301=0,"",'Ark1'!AE1814)</f>
        <v>5.4615405269651118</v>
      </c>
      <c r="AE301" s="26">
        <f t="shared" si="28"/>
        <v>5.6818181818181817</v>
      </c>
      <c r="AF301" s="28">
        <f t="shared" si="29"/>
        <v>1.2</v>
      </c>
      <c r="AG301" s="218"/>
      <c r="AH301" s="26"/>
      <c r="AJ301" s="28"/>
      <c r="AK301" s="26"/>
      <c r="AL301" s="27"/>
      <c r="AM301" s="27"/>
      <c r="AQ301" s="27"/>
    </row>
    <row r="302" spans="1:61">
      <c r="A302" s="218"/>
      <c r="B302" s="299">
        <f>+'Ark1'!C1815</f>
        <v>2024</v>
      </c>
      <c r="C302" s="238">
        <f>+'Ark1'!L1815</f>
        <v>11</v>
      </c>
      <c r="D302" s="238" t="s">
        <v>37</v>
      </c>
      <c r="E302" s="27">
        <f>+'Ark1'!H1815</f>
        <v>1</v>
      </c>
      <c r="F302" s="27">
        <f>+'Ark1'!J1815</f>
        <v>155</v>
      </c>
      <c r="G302" s="27" t="str">
        <f>VLOOKUP(F302,RNR!$A$1:$B$25,2)</f>
        <v>Målselv</v>
      </c>
      <c r="H302" s="27">
        <f>+IF(I302=0,"",'Ark1'!Q1815)</f>
        <v>23</v>
      </c>
      <c r="I302" s="27">
        <f>+'Ark1'!R1815</f>
        <v>23</v>
      </c>
      <c r="J302" s="28">
        <f>+IF(I302=0,"",'Ark1'!AG1815)</f>
        <v>11.616161616161618</v>
      </c>
      <c r="L302" s="28">
        <f>+IF(I302=0,"",'Ark1'!AH1815)</f>
        <v>13.590625952868404</v>
      </c>
      <c r="M302" s="97"/>
      <c r="N302" s="245">
        <f>+IF(J302=0,"",'Ark1'!AI1815)</f>
        <v>17</v>
      </c>
      <c r="O302" s="97"/>
      <c r="P302" s="271">
        <f>+IF(N302=0,"",'Ark1'!AJ1815)</f>
        <v>120.40588235294118</v>
      </c>
      <c r="Q302" s="235"/>
      <c r="R302" s="31">
        <f>+IF(I302=0,"",'Ark1'!U1815)</f>
        <v>54.260869565217391</v>
      </c>
      <c r="S302" s="219"/>
      <c r="T302" s="271">
        <f>+IF(N302=0,"",'Ark1'!AK1815)</f>
        <v>31.399408294699175</v>
      </c>
      <c r="U302" s="97"/>
      <c r="V302" s="26">
        <f>+IF(I302=0,"",'Ark1'!T1815)</f>
        <v>8.2608695652173907</v>
      </c>
      <c r="W302" s="236"/>
      <c r="X302" s="33">
        <f>+IF(I302=0,"",'Ark1'!W1815)</f>
        <v>39.130434782608695</v>
      </c>
      <c r="Y302" s="33">
        <f>+IF(I302=0,"",'Ark1'!X1815)</f>
        <v>100</v>
      </c>
      <c r="Z302" s="33">
        <f>+IF(I302=0,"",'Ark1'!Y1815)</f>
        <v>100</v>
      </c>
      <c r="AA302" s="33">
        <f>+IF(I302=0,"",'Ark1'!Z1815)</f>
        <v>100</v>
      </c>
      <c r="AB302" s="28">
        <f>+IF(I302=0,"",'Ark1'!AA1815)</f>
        <v>5.5513209654324518</v>
      </c>
      <c r="AC302" s="26">
        <f>+IF(I302=0,"",'Ark1'!AC1815)</f>
        <v>2.0687612614557103</v>
      </c>
      <c r="AD302" s="33">
        <f>+IF(I302=0,"",'Ark1'!AE1815)</f>
        <v>66.720159808233717</v>
      </c>
      <c r="AE302" s="26">
        <f t="shared" si="28"/>
        <v>4.9328063241106719</v>
      </c>
      <c r="AF302" s="28">
        <f t="shared" si="29"/>
        <v>1</v>
      </c>
      <c r="AG302" s="218"/>
      <c r="AH302" s="26"/>
      <c r="AJ302" s="28"/>
      <c r="AK302" s="26"/>
      <c r="AL302" s="27"/>
      <c r="AM302" s="27"/>
      <c r="AQ302" s="27"/>
    </row>
    <row r="303" spans="1:61">
      <c r="A303" s="218"/>
      <c r="B303" s="299">
        <f>+'Ark1'!C1816</f>
        <v>2024</v>
      </c>
      <c r="C303" s="238">
        <f>+'Ark1'!L1816</f>
        <v>11</v>
      </c>
      <c r="D303" s="238" t="s">
        <v>37</v>
      </c>
      <c r="E303" s="27">
        <f>+'Ark1'!H1816</f>
        <v>2</v>
      </c>
      <c r="F303" s="27">
        <f>+'Ark1'!J1816</f>
        <v>160</v>
      </c>
      <c r="G303" s="27" t="str">
        <f>VLOOKUP(F303,RNR!$A$1:$B$25,2)</f>
        <v>Oslo</v>
      </c>
      <c r="H303" s="27">
        <f>+IF(I303=0,"",'Ark1'!Q1816)</f>
        <v>7</v>
      </c>
      <c r="I303" s="27">
        <f>+'Ark1'!R1816</f>
        <v>7</v>
      </c>
      <c r="J303" s="28">
        <f>+IF(I303=0,"",'Ark1'!AG1816)</f>
        <v>3.9772727272727271</v>
      </c>
      <c r="L303" s="28">
        <f>+IF(I303=0,"",'Ark1'!AH1816)</f>
        <v>6.1601201974672684</v>
      </c>
      <c r="M303" s="97"/>
      <c r="N303" s="245">
        <f>+IF(J303=0,"",'Ark1'!AI1816)</f>
        <v>7</v>
      </c>
      <c r="O303" s="97"/>
      <c r="P303" s="271">
        <f>+IF(N303=0,"",'Ark1'!AJ1816)</f>
        <v>124.32857142857139</v>
      </c>
      <c r="Q303" s="235"/>
      <c r="R303" s="31">
        <f>+IF(I303=0,"",'Ark1'!U1816)</f>
        <v>61.5</v>
      </c>
      <c r="S303" s="219"/>
      <c r="T303" s="271">
        <f>+IF(N303=0,"",'Ark1'!AK1816)</f>
        <v>31.979654771655145</v>
      </c>
      <c r="U303" s="97"/>
      <c r="V303" s="26">
        <f>+IF(I303=0,"",'Ark1'!T1816)</f>
        <v>8.5714285714285694</v>
      </c>
      <c r="W303" s="236"/>
      <c r="X303" s="33">
        <f>+IF(I303=0,"",'Ark1'!W1816)</f>
        <v>42.857142857142847</v>
      </c>
      <c r="Y303" s="33">
        <f>+IF(I303=0,"",'Ark1'!X1816)</f>
        <v>100</v>
      </c>
      <c r="Z303" s="33">
        <f>+IF(I303=0,"",'Ark1'!Y1816)</f>
        <v>100</v>
      </c>
      <c r="AA303" s="33">
        <f>+IF(I303=0,"",'Ark1'!Z1816)</f>
        <v>100</v>
      </c>
      <c r="AB303" s="28">
        <f>+IF(I303=0,"",'Ark1'!AA1816)</f>
        <v>4.7889754347131346</v>
      </c>
      <c r="AC303" s="26">
        <f>+IF(I303=0,"",'Ark1'!AC1816)</f>
        <v>1.9897697538834476</v>
      </c>
      <c r="AD303" s="33">
        <f>+IF(I303=0,"",'Ark1'!AE1816)</f>
        <v>55.020253873675394</v>
      </c>
      <c r="AE303" s="26">
        <f t="shared" si="28"/>
        <v>5.5909090909090908</v>
      </c>
      <c r="AF303" s="28">
        <f t="shared" si="29"/>
        <v>1</v>
      </c>
      <c r="AG303" s="218"/>
      <c r="AH303" s="26"/>
      <c r="AJ303" s="28"/>
      <c r="AK303" s="26"/>
      <c r="AL303" s="27"/>
      <c r="AM303" s="27"/>
      <c r="AQ303" s="27"/>
    </row>
    <row r="304" spans="1:61">
      <c r="A304" s="218"/>
      <c r="B304" s="299">
        <f>+'Ark1'!C1817</f>
        <v>2024</v>
      </c>
      <c r="C304" s="238">
        <f>+'Ark1'!L1817</f>
        <v>11</v>
      </c>
      <c r="D304" s="238" t="s">
        <v>37</v>
      </c>
      <c r="E304" s="27">
        <f>+'Ark1'!H1817</f>
        <v>1</v>
      </c>
      <c r="F304" s="27">
        <f>+'Ark1'!J1817</f>
        <v>171</v>
      </c>
      <c r="G304" s="27" t="str">
        <f>VLOOKUP(F304,RNR!$A$1:$B$25,2)</f>
        <v>Prima</v>
      </c>
      <c r="H304" s="27">
        <f>+IF(I304=0,"",'Ark1'!Q1817)</f>
        <v>6</v>
      </c>
      <c r="I304" s="27">
        <f>+'Ark1'!R1817</f>
        <v>7</v>
      </c>
      <c r="J304" s="28">
        <f>+IF(I304=0,"",'Ark1'!AG1817)</f>
        <v>11.864406779661016</v>
      </c>
      <c r="L304" s="28">
        <f>+IF(I304=0,"",'Ark1'!AH1817)</f>
        <v>13.224582955727852</v>
      </c>
      <c r="M304" s="97"/>
      <c r="N304" s="245">
        <f>+IF(J304=0,"",'Ark1'!AI1817)</f>
        <v>7</v>
      </c>
      <c r="O304" s="97"/>
      <c r="P304" s="271">
        <f>+IF(N304=0,"",'Ark1'!AJ1817)</f>
        <v>120.28571428571431</v>
      </c>
      <c r="Q304" s="235"/>
      <c r="R304" s="31">
        <f>+IF(I304=0,"",'Ark1'!U1817)</f>
        <v>56.285714285714256</v>
      </c>
      <c r="S304" s="219"/>
      <c r="T304" s="271">
        <f>+IF(N304=0,"",'Ark1'!AK1817)</f>
        <v>32.085179430043084</v>
      </c>
      <c r="U304" s="97"/>
      <c r="V304" s="26">
        <f>+IF(I304=0,"",'Ark1'!T1817)</f>
        <v>8.1428571428571388</v>
      </c>
      <c r="W304" s="236"/>
      <c r="X304" s="33">
        <f>+IF(I304=0,"",'Ark1'!W1817)</f>
        <v>57.142857142857153</v>
      </c>
      <c r="Y304" s="33">
        <f>+IF(I304=0,"",'Ark1'!X1817)</f>
        <v>100</v>
      </c>
      <c r="Z304" s="33">
        <f>+IF(I304=0,"",'Ark1'!Y1817)</f>
        <v>100</v>
      </c>
      <c r="AA304" s="33">
        <f>+IF(I304=0,"",'Ark1'!Z1817)</f>
        <v>100</v>
      </c>
      <c r="AB304" s="28">
        <f>+IF(I304=0,"",'Ark1'!AA1817)</f>
        <v>8.3183838697239256</v>
      </c>
      <c r="AC304" s="26">
        <f>+IF(I304=0,"",'Ark1'!AC1817)</f>
        <v>2.0303814862217027</v>
      </c>
      <c r="AD304" s="33">
        <f>+IF(I304=0,"",'Ark1'!AE1817)</f>
        <v>-9.7150125522758692</v>
      </c>
      <c r="AE304" s="26">
        <f t="shared" si="28"/>
        <v>5.1168831168831144</v>
      </c>
      <c r="AF304" s="28">
        <f t="shared" si="29"/>
        <v>1.1666666666666667</v>
      </c>
      <c r="AG304" s="218"/>
      <c r="AH304" s="26"/>
      <c r="AJ304" s="28"/>
      <c r="AK304" s="26"/>
      <c r="AL304" s="27"/>
      <c r="AM304" s="27"/>
      <c r="AQ304" s="27"/>
    </row>
    <row r="305" spans="1:61">
      <c r="A305" s="218"/>
      <c r="B305" s="299">
        <f>+'Ark1'!C1818</f>
        <v>2024</v>
      </c>
      <c r="C305" s="238">
        <f>+'Ark1'!L1818</f>
        <v>11</v>
      </c>
      <c r="D305" s="238" t="s">
        <v>37</v>
      </c>
      <c r="E305" s="27">
        <f>+'Ark1'!H1818</f>
        <v>2</v>
      </c>
      <c r="F305" s="27">
        <f>+'Ark1'!J1818</f>
        <v>175</v>
      </c>
      <c r="G305" s="27" t="str">
        <f>VLOOKUP(F305,RNR!$A$1:$B$25,2)</f>
        <v>Ole Ringdal</v>
      </c>
      <c r="H305" s="27">
        <f>+IF(I305=0,"",'Ark1'!Q1818)</f>
        <v>9</v>
      </c>
      <c r="I305" s="27">
        <f>+'Ark1'!R1818</f>
        <v>9</v>
      </c>
      <c r="J305" s="28">
        <f>+IF(I305=0,"",'Ark1'!AG1818)</f>
        <v>9.375</v>
      </c>
      <c r="L305" s="28">
        <f>+IF(I305=0,"",'Ark1'!AH1818)</f>
        <v>12.354484550526021</v>
      </c>
      <c r="M305" s="97"/>
      <c r="N305" s="245">
        <f>+IF(J305=0,"",'Ark1'!AI1818)</f>
        <v>2</v>
      </c>
      <c r="O305" s="97"/>
      <c r="P305" s="271">
        <f>+IF(N305=0,"",'Ark1'!AJ1818)</f>
        <v>119.3</v>
      </c>
      <c r="Q305" s="235"/>
      <c r="R305" s="31">
        <f>+IF(I305=0,"",'Ark1'!U1818)</f>
        <v>53.888888888888886</v>
      </c>
      <c r="S305" s="219"/>
      <c r="T305" s="271">
        <f>+IF(N305=0,"",'Ark1'!AK1818)</f>
        <v>34.024736223987645</v>
      </c>
      <c r="U305" s="97"/>
      <c r="V305" s="26">
        <f>+IF(I305=0,"",'Ark1'!T1818)</f>
        <v>8.7777777777777768</v>
      </c>
      <c r="W305" s="236"/>
      <c r="X305" s="33">
        <f>+IF(I305=0,"",'Ark1'!W1818)</f>
        <v>55.555555555555557</v>
      </c>
      <c r="Y305" s="33">
        <f>+IF(I305=0,"",'Ark1'!X1818)</f>
        <v>100</v>
      </c>
      <c r="Z305" s="33">
        <f>+IF(I305=0,"",'Ark1'!Y1818)</f>
        <v>100</v>
      </c>
      <c r="AA305" s="33">
        <f>+IF(I305=0,"",'Ark1'!Z1818)</f>
        <v>100</v>
      </c>
      <c r="AB305" s="28">
        <f>+IF(I305=0,"",'Ark1'!AA1818)</f>
        <v>5.7793587580561985</v>
      </c>
      <c r="AC305" s="26">
        <f>+IF(I305=0,"",'Ark1'!AC1818)</f>
        <v>1.6850834320114516</v>
      </c>
      <c r="AD305" s="33">
        <f>+IF(I305=0,"",'Ark1'!AE1818)</f>
        <v>63.06770146180915</v>
      </c>
      <c r="AE305" s="26">
        <f t="shared" si="28"/>
        <v>4.8989898989898988</v>
      </c>
      <c r="AF305" s="28">
        <f t="shared" si="29"/>
        <v>1</v>
      </c>
      <c r="AG305" s="218"/>
      <c r="AH305" s="26"/>
      <c r="AJ305" s="28"/>
      <c r="AK305" s="26"/>
      <c r="AL305" s="27"/>
      <c r="AM305" s="27"/>
      <c r="AQ305" s="27"/>
    </row>
    <row r="306" spans="1:61">
      <c r="A306" s="218"/>
      <c r="B306" s="299">
        <f>+'Ark1'!C1819</f>
        <v>2024</v>
      </c>
      <c r="C306" s="238">
        <f>+'Ark1'!L1819</f>
        <v>11</v>
      </c>
      <c r="D306" s="238" t="s">
        <v>37</v>
      </c>
      <c r="E306" s="27">
        <f>+'Ark1'!H1819</f>
        <v>2</v>
      </c>
      <c r="F306" s="27">
        <f>+'Ark1'!J1819</f>
        <v>177</v>
      </c>
      <c r="G306" s="27" t="str">
        <f>VLOOKUP(F306,RNR!$A$1:$B$25,2)</f>
        <v>Slakthuset</v>
      </c>
      <c r="H306" s="27">
        <f>+IF(I306=0,"",'Ark1'!Q1819)</f>
        <v>3</v>
      </c>
      <c r="I306" s="27">
        <f>+'Ark1'!R1819</f>
        <v>3</v>
      </c>
      <c r="J306" s="28">
        <f>+IF(I306=0,"",'Ark1'!AG1819)</f>
        <v>2.0408163265306123</v>
      </c>
      <c r="L306" s="28">
        <f>+IF(I306=0,"",'Ark1'!AH1819)</f>
        <v>3.4391253582422219</v>
      </c>
      <c r="M306" s="97"/>
      <c r="N306" s="245">
        <f>+IF(J306=0,"",'Ark1'!AI1819)</f>
        <v>3</v>
      </c>
      <c r="O306" s="97"/>
      <c r="P306" s="271">
        <f>+IF(N306=0,"",'Ark1'!AJ1819)</f>
        <v>124.5</v>
      </c>
      <c r="Q306" s="235"/>
      <c r="R306" s="31">
        <f>+IF(I306=0,"",'Ark1'!U1819)</f>
        <v>64.8</v>
      </c>
      <c r="S306" s="219"/>
      <c r="T306" s="271">
        <f>+IF(N306=0,"",'Ark1'!AK1819)</f>
        <v>33.606252444281523</v>
      </c>
      <c r="U306" s="97"/>
      <c r="V306" s="26">
        <f>+IF(I306=0,"",'Ark1'!T1819)</f>
        <v>8.3333333333333357</v>
      </c>
      <c r="W306" s="236"/>
      <c r="X306" s="33">
        <f>+IF(I306=0,"",'Ark1'!W1819)</f>
        <v>33.333333333333343</v>
      </c>
      <c r="Y306" s="33">
        <f>+IF(I306=0,"",'Ark1'!X1819)</f>
        <v>100</v>
      </c>
      <c r="Z306" s="33">
        <f>+IF(I306=0,"",'Ark1'!Y1819)</f>
        <v>100</v>
      </c>
      <c r="AA306" s="33">
        <f>+IF(I306=0,"",'Ark1'!Z1819)</f>
        <v>100</v>
      </c>
      <c r="AB306" s="28">
        <f>+IF(I306=0,"",'Ark1'!AA1819)</f>
        <v>0.92736184954955758</v>
      </c>
      <c r="AC306" s="26">
        <f>+IF(I306=0,"",'Ark1'!AC1819)</f>
        <v>0.47140452079101841</v>
      </c>
      <c r="AD306" s="33">
        <f>+IF(I306=0,"",'Ark1'!AE1819)</f>
        <v>-60.999428133058323</v>
      </c>
      <c r="AE306" s="26">
        <f t="shared" si="28"/>
        <v>5.8909090909090907</v>
      </c>
      <c r="AF306" s="28">
        <f t="shared" si="29"/>
        <v>1</v>
      </c>
      <c r="AG306" s="218"/>
      <c r="AH306" s="26"/>
      <c r="AJ306" s="28"/>
      <c r="AK306" s="26"/>
      <c r="AL306" s="27"/>
      <c r="AM306" s="27"/>
      <c r="AQ306" s="27"/>
    </row>
    <row r="307" spans="1:61">
      <c r="A307" s="218"/>
      <c r="B307" s="299">
        <f>+'Ark1'!C1820</f>
        <v>2024</v>
      </c>
      <c r="C307" s="238">
        <f>+'Ark1'!L1820</f>
        <v>11</v>
      </c>
      <c r="D307" s="238" t="s">
        <v>37</v>
      </c>
      <c r="E307" s="27">
        <f>+'Ark1'!H1820</f>
        <v>2</v>
      </c>
      <c r="F307" s="27">
        <f>+'Ark1'!J1820</f>
        <v>178</v>
      </c>
      <c r="G307" s="27" t="str">
        <f>VLOOKUP(F307,RNR!$A$1:$B$25,2)</f>
        <v>Røros</v>
      </c>
      <c r="H307" s="27">
        <f>+IF(I307=0,"",'Ark1'!Q1820)</f>
        <v>3</v>
      </c>
      <c r="I307" s="27">
        <f>+'Ark1'!R1820</f>
        <v>3</v>
      </c>
      <c r="J307" s="28">
        <f>+IF(I307=0,"",'Ark1'!AG1820)</f>
        <v>6.6666666666666687</v>
      </c>
      <c r="L307" s="28">
        <f>+IF(I307=0,"",'Ark1'!AH1820)</f>
        <v>10.071596494977562</v>
      </c>
      <c r="M307" s="97"/>
      <c r="N307" s="245">
        <f>+IF(J307=0,"",'Ark1'!AI1820)</f>
        <v>2</v>
      </c>
      <c r="O307" s="97"/>
      <c r="P307" s="271">
        <f>+IF(N307=0,"",'Ark1'!AJ1820)</f>
        <v>128.30000000000001</v>
      </c>
      <c r="Q307" s="235"/>
      <c r="R307" s="31">
        <f>+IF(I307=0,"",'Ark1'!U1820)</f>
        <v>62.83333333333335</v>
      </c>
      <c r="S307" s="219"/>
      <c r="T307" s="271">
        <f>+IF(N307=0,"",'Ark1'!AK1820)</f>
        <v>31.288086835121177</v>
      </c>
      <c r="U307" s="97"/>
      <c r="V307" s="26">
        <f>+IF(I307=0,"",'Ark1'!T1820)</f>
        <v>8.6666666666666643</v>
      </c>
      <c r="W307" s="236"/>
      <c r="X307" s="33">
        <f>+IF(I307=0,"",'Ark1'!W1820)</f>
        <v>33.333333333333343</v>
      </c>
      <c r="Y307" s="33">
        <f>+IF(I307=0,"",'Ark1'!X1820)</f>
        <v>100</v>
      </c>
      <c r="Z307" s="33">
        <f>+IF(I307=0,"",'Ark1'!Y1820)</f>
        <v>100</v>
      </c>
      <c r="AA307" s="33">
        <f>+IF(I307=0,"",'Ark1'!Z1820)</f>
        <v>100</v>
      </c>
      <c r="AB307" s="28">
        <f>+IF(I307=0,"",'Ark1'!AA1820)</f>
        <v>5.3897021150420317</v>
      </c>
      <c r="AC307" s="26">
        <f>+IF(I307=0,"",'Ark1'!AC1820)</f>
        <v>1.6996731711975963</v>
      </c>
      <c r="AD307" s="33">
        <f>+IF(I307=0,"",'Ark1'!AE1820)</f>
        <v>96.547354094836393</v>
      </c>
      <c r="AE307" s="26">
        <f t="shared" si="28"/>
        <v>5.7121212121212137</v>
      </c>
      <c r="AF307" s="28">
        <f t="shared" si="29"/>
        <v>1</v>
      </c>
      <c r="AG307" s="218"/>
      <c r="AH307" s="26"/>
      <c r="AJ307" s="28"/>
      <c r="AK307" s="26"/>
      <c r="AL307" s="27"/>
      <c r="AM307" s="27"/>
      <c r="AQ307" s="27"/>
    </row>
    <row r="308" spans="1:61">
      <c r="A308" s="218"/>
      <c r="B308" s="299">
        <f>+'Ark1'!C1821</f>
        <v>2024</v>
      </c>
      <c r="C308" s="238">
        <f>+'Ark1'!L1821</f>
        <v>11</v>
      </c>
      <c r="D308" s="238" t="s">
        <v>37</v>
      </c>
      <c r="E308" s="27">
        <f>+'Ark1'!H1821</f>
        <v>2</v>
      </c>
      <c r="F308" s="27">
        <f>+'Ark1'!J1821</f>
        <v>181</v>
      </c>
      <c r="G308" s="27" t="str">
        <f>VLOOKUP(F308,RNR!$A$1:$B$25,2)</f>
        <v>Horns</v>
      </c>
      <c r="H308" s="27">
        <f>+IF(I308=0,"",'Ark1'!Q1821)</f>
        <v>9</v>
      </c>
      <c r="I308" s="27">
        <f>+'Ark1'!R1821</f>
        <v>11</v>
      </c>
      <c r="J308" s="28">
        <f>+IF(I308=0,"",'Ark1'!AG1821)</f>
        <v>5.7291666666666679</v>
      </c>
      <c r="L308" s="28">
        <f>+IF(I308=0,"",'Ark1'!AH1821)</f>
        <v>8.9658366072628972</v>
      </c>
      <c r="M308" s="97"/>
      <c r="N308" s="245">
        <f>+IF(J308=0,"",'Ark1'!AI1821)</f>
        <v>6</v>
      </c>
      <c r="O308" s="97"/>
      <c r="P308" s="271">
        <f>+IF(N308=0,"",'Ark1'!AJ1821)</f>
        <v>117.4166666666667</v>
      </c>
      <c r="Q308" s="235"/>
      <c r="R308" s="31">
        <f>+IF(I308=0,"",'Ark1'!U1821)</f>
        <v>54.563636363636334</v>
      </c>
      <c r="S308" s="219"/>
      <c r="T308" s="271">
        <f>+IF(N308=0,"",'Ark1'!AK1821)</f>
        <v>33.035618085476997</v>
      </c>
      <c r="U308" s="97"/>
      <c r="V308" s="26">
        <f>+IF(I308=0,"",'Ark1'!T1821)</f>
        <v>8.2727272727272734</v>
      </c>
      <c r="W308" s="236"/>
      <c r="X308" s="33">
        <f>+IF(I308=0,"",'Ark1'!W1821)</f>
        <v>27.272727272727277</v>
      </c>
      <c r="Y308" s="33">
        <f>+IF(I308=0,"",'Ark1'!X1821)</f>
        <v>100</v>
      </c>
      <c r="Z308" s="33">
        <f>+IF(I308=0,"",'Ark1'!Y1821)</f>
        <v>100</v>
      </c>
      <c r="AA308" s="33">
        <f>+IF(I308=0,"",'Ark1'!Z1821)</f>
        <v>100</v>
      </c>
      <c r="AB308" s="28">
        <f>+IF(I308=0,"",'Ark1'!AA1821)</f>
        <v>5.3919591189563789</v>
      </c>
      <c r="AC308" s="26">
        <f>+IF(I308=0,"",'Ark1'!AC1821)</f>
        <v>1.6006197146962693</v>
      </c>
      <c r="AD308" s="33">
        <f>+IF(I308=0,"",'Ark1'!AE1821)</f>
        <v>4.9603193410001163</v>
      </c>
      <c r="AE308" s="26">
        <f t="shared" si="28"/>
        <v>4.9603305785123943</v>
      </c>
      <c r="AF308" s="28">
        <f t="shared" si="29"/>
        <v>1.2222222222222223</v>
      </c>
      <c r="AG308" s="218"/>
      <c r="AH308" s="26"/>
      <c r="AJ308" s="28"/>
      <c r="AK308" s="26"/>
      <c r="AL308" s="27"/>
      <c r="AM308" s="27"/>
      <c r="AQ308" s="27"/>
    </row>
    <row r="309" spans="1:61">
      <c r="A309" s="218"/>
      <c r="B309" s="299">
        <f>+'Ark1'!C1822</f>
        <v>2024</v>
      </c>
      <c r="C309" s="238">
        <f>+'Ark1'!L1822</f>
        <v>11</v>
      </c>
      <c r="D309" s="238" t="s">
        <v>37</v>
      </c>
      <c r="E309" s="27">
        <f>+'Ark1'!H1822</f>
        <v>1</v>
      </c>
      <c r="F309" s="27">
        <f>+'Ark1'!J1822</f>
        <v>262</v>
      </c>
      <c r="G309" s="27" t="str">
        <f>VLOOKUP(F309,RNR!$A$1:$B$25,2)</f>
        <v>Strilalam</v>
      </c>
      <c r="H309" s="27" t="str">
        <f>+IF(I309=0,"",'Ark1'!Q1822)</f>
        <v/>
      </c>
      <c r="I309" s="27">
        <f>+'Ark1'!R1822</f>
        <v>0</v>
      </c>
      <c r="J309" s="28" t="str">
        <f>+IF(I309=0,"",'Ark1'!AG1822)</f>
        <v/>
      </c>
      <c r="L309" s="28" t="str">
        <f>+IF(I309=0,"",'Ark1'!AH1822)</f>
        <v/>
      </c>
      <c r="M309" s="97"/>
      <c r="N309" s="245">
        <f>+IF(J309=0,"",'Ark1'!AI1822)</f>
        <v>0</v>
      </c>
      <c r="O309" s="97"/>
      <c r="P309" s="271" t="str">
        <f>+IF(N309=0,"",'Ark1'!AJ1822)</f>
        <v/>
      </c>
      <c r="Q309" s="235"/>
      <c r="R309" s="31" t="str">
        <f>+IF(I309=0,"",'Ark1'!U1822)</f>
        <v/>
      </c>
      <c r="S309" s="219"/>
      <c r="T309" s="271" t="str">
        <f>+IF(N309=0,"",'Ark1'!AK1822)</f>
        <v/>
      </c>
      <c r="U309" s="97"/>
      <c r="V309" s="26" t="str">
        <f>+IF(I309=0,"",'Ark1'!T1822)</f>
        <v/>
      </c>
      <c r="W309" s="236"/>
      <c r="X309" s="33" t="str">
        <f>+IF(I309=0,"",'Ark1'!W1822)</f>
        <v/>
      </c>
      <c r="Y309" s="33" t="str">
        <f>+IF(I309=0,"",'Ark1'!X1822)</f>
        <v/>
      </c>
      <c r="Z309" s="33" t="str">
        <f>+IF(I309=0,"",'Ark1'!Y1822)</f>
        <v/>
      </c>
      <c r="AA309" s="33" t="str">
        <f>+IF(I309=0,"",'Ark1'!Z1822)</f>
        <v/>
      </c>
      <c r="AB309" s="28" t="str">
        <f>+IF(I309=0,"",'Ark1'!AA1822)</f>
        <v/>
      </c>
      <c r="AC309" s="26" t="str">
        <f>+IF(I309=0,"",'Ark1'!AC1822)</f>
        <v/>
      </c>
      <c r="AD309" s="33" t="str">
        <f>+IF(I309=0,"",'Ark1'!AE1822)</f>
        <v/>
      </c>
      <c r="AE309" s="26" t="str">
        <f t="shared" si="28"/>
        <v/>
      </c>
      <c r="AF309" s="28" t="str">
        <f t="shared" si="29"/>
        <v/>
      </c>
      <c r="AG309" s="218"/>
      <c r="AH309" s="26"/>
      <c r="AJ309" s="28"/>
      <c r="AK309" s="26"/>
      <c r="AL309" s="27"/>
      <c r="AM309" s="27"/>
      <c r="AQ309" s="27"/>
    </row>
    <row r="310" spans="1:61">
      <c r="A310" s="218"/>
      <c r="B310" s="299">
        <f>+'Ark1'!C1823</f>
        <v>2024</v>
      </c>
      <c r="C310" s="238">
        <f>+'Ark1'!L1823</f>
        <v>11</v>
      </c>
      <c r="D310" s="238" t="s">
        <v>37</v>
      </c>
      <c r="E310" s="27">
        <f>+'Ark1'!H1823</f>
        <v>2</v>
      </c>
      <c r="F310" s="27">
        <f>+'Ark1'!J1823</f>
        <v>267</v>
      </c>
      <c r="G310" s="27" t="str">
        <f>VLOOKUP(F310,RNR!$A$1:$B$25,2)</f>
        <v>Dalpro</v>
      </c>
      <c r="H310" s="27" t="str">
        <f>+IF(I310=0,"",'Ark1'!Q1823)</f>
        <v/>
      </c>
      <c r="I310" s="27">
        <f>+'Ark1'!R1823</f>
        <v>0</v>
      </c>
      <c r="J310" s="28" t="str">
        <f>+IF(I310=0,"",'Ark1'!AG1823)</f>
        <v/>
      </c>
      <c r="L310" s="28" t="str">
        <f>+IF(I310=0,"",'Ark1'!AH1823)</f>
        <v/>
      </c>
      <c r="M310" s="97"/>
      <c r="N310" s="245">
        <f>+IF(J310=0,"",'Ark1'!AI1823)</f>
        <v>0</v>
      </c>
      <c r="O310" s="97"/>
      <c r="P310" s="271" t="str">
        <f>+IF(N310=0,"",'Ark1'!AJ1823)</f>
        <v/>
      </c>
      <c r="Q310" s="235"/>
      <c r="R310" s="31" t="str">
        <f>+IF(I310=0,"",'Ark1'!U1823)</f>
        <v/>
      </c>
      <c r="S310" s="219"/>
      <c r="T310" s="271" t="str">
        <f>+IF(N310=0,"",'Ark1'!AK1823)</f>
        <v/>
      </c>
      <c r="U310" s="97"/>
      <c r="V310" s="26" t="str">
        <f>+IF(I310=0,"",'Ark1'!T1823)</f>
        <v/>
      </c>
      <c r="W310" s="236"/>
      <c r="X310" s="33" t="str">
        <f>+IF(I310=0,"",'Ark1'!W1823)</f>
        <v/>
      </c>
      <c r="Y310" s="33" t="str">
        <f>+IF(I310=0,"",'Ark1'!X1823)</f>
        <v/>
      </c>
      <c r="Z310" s="33" t="str">
        <f>+IF(I310=0,"",'Ark1'!Y1823)</f>
        <v/>
      </c>
      <c r="AA310" s="33" t="str">
        <f>+IF(I310=0,"",'Ark1'!Z1823)</f>
        <v/>
      </c>
      <c r="AB310" s="28" t="str">
        <f>+IF(I310=0,"",'Ark1'!AA1823)</f>
        <v/>
      </c>
      <c r="AC310" s="26" t="str">
        <f>+IF(I310=0,"",'Ark1'!AC1823)</f>
        <v/>
      </c>
      <c r="AD310" s="33" t="str">
        <f>+IF(I310=0,"",'Ark1'!AE1823)</f>
        <v/>
      </c>
      <c r="AE310" s="26" t="str">
        <f t="shared" si="28"/>
        <v/>
      </c>
      <c r="AF310" s="28" t="str">
        <f t="shared" si="29"/>
        <v/>
      </c>
      <c r="AG310" s="218"/>
      <c r="AH310" s="26"/>
      <c r="AJ310" s="28"/>
      <c r="AK310" s="26"/>
      <c r="AL310" s="27"/>
      <c r="AM310" s="27"/>
      <c r="AQ310" s="27"/>
    </row>
    <row r="311" spans="1:61">
      <c r="A311" s="218"/>
      <c r="B311" s="299">
        <f>+'Ark1'!C1824</f>
        <v>2024</v>
      </c>
      <c r="C311" s="238">
        <f>+'Ark1'!L1824</f>
        <v>11</v>
      </c>
      <c r="D311" s="238" t="s">
        <v>37</v>
      </c>
      <c r="E311" s="27">
        <f>+'Ark1'!H1824</f>
        <v>1</v>
      </c>
      <c r="F311" s="27">
        <f>+'Ark1'!J1824</f>
        <v>309</v>
      </c>
      <c r="G311" s="27" t="str">
        <f>VLOOKUP(F311,RNR!$A$1:$B$25,2)</f>
        <v>Malvik</v>
      </c>
      <c r="H311" s="27">
        <f>+IF(I311=0,"",'Ark1'!Q1824)</f>
        <v>23</v>
      </c>
      <c r="I311" s="27">
        <f>+'Ark1'!R1824</f>
        <v>23</v>
      </c>
      <c r="J311" s="28">
        <f>+IF(I311=0,"",'Ark1'!AG1824)</f>
        <v>6.2162162162162176</v>
      </c>
      <c r="L311" s="28">
        <f>+IF(I311=0,"",'Ark1'!AH1824)</f>
        <v>8.4497975421813898</v>
      </c>
      <c r="M311" s="97"/>
      <c r="N311" s="245">
        <f>+IF(J311=0,"",'Ark1'!AI1824)</f>
        <v>23</v>
      </c>
      <c r="O311" s="97"/>
      <c r="P311" s="271">
        <f>+IF(N311=0,"",'Ark1'!AJ1824)</f>
        <v>119.54347826086956</v>
      </c>
      <c r="Q311" s="235"/>
      <c r="R311" s="31">
        <f>+IF(I311=0,"",'Ark1'!U1824)</f>
        <v>57.069565217391293</v>
      </c>
      <c r="S311" s="219"/>
      <c r="T311" s="271">
        <f>+IF(N311=0,"",'Ark1'!AK1824)</f>
        <v>33.324715121393929</v>
      </c>
      <c r="U311" s="97"/>
      <c r="V311" s="26">
        <f>+IF(I311=0,"",'Ark1'!T1824)</f>
        <v>8.8695652173913064</v>
      </c>
      <c r="W311" s="236"/>
      <c r="X311" s="33">
        <f>+IF(I311=0,"",'Ark1'!W1824)</f>
        <v>69.565217391304344</v>
      </c>
      <c r="Y311" s="33">
        <f>+IF(I311=0,"",'Ark1'!X1824)</f>
        <v>100</v>
      </c>
      <c r="Z311" s="33">
        <f>+IF(I311=0,"",'Ark1'!Y1824)</f>
        <v>100</v>
      </c>
      <c r="AA311" s="33">
        <f>+IF(I311=0,"",'Ark1'!Z1824)</f>
        <v>100</v>
      </c>
      <c r="AB311" s="28">
        <f>+IF(I311=0,"",'Ark1'!AA1824)</f>
        <v>6.8297580823289996</v>
      </c>
      <c r="AC311" s="26">
        <f>+IF(I311=0,"",'Ark1'!AC1824)</f>
        <v>1.2266726938839911</v>
      </c>
      <c r="AD311" s="33">
        <f>+IF(I311=0,"",'Ark1'!AE1824)</f>
        <v>-7.8837566440292495</v>
      </c>
      <c r="AE311" s="26">
        <f t="shared" si="28"/>
        <v>5.1881422924901175</v>
      </c>
      <c r="AF311" s="28">
        <f t="shared" si="29"/>
        <v>1</v>
      </c>
      <c r="AG311" s="218"/>
      <c r="AH311" s="26"/>
      <c r="AJ311" s="28"/>
      <c r="AK311" s="26"/>
      <c r="AL311" s="27"/>
      <c r="AM311" s="27"/>
      <c r="AQ311" s="27"/>
    </row>
    <row r="312" spans="1:61">
      <c r="A312" s="218"/>
      <c r="B312" s="299">
        <f>+'Ark1'!C1825</f>
        <v>2024</v>
      </c>
      <c r="C312" s="238">
        <f>+'Ark1'!L1825</f>
        <v>11</v>
      </c>
      <c r="D312" s="238" t="s">
        <v>37</v>
      </c>
      <c r="E312" s="27">
        <f>+'Ark1'!H1825</f>
        <v>2</v>
      </c>
      <c r="F312" s="27">
        <f>+'Ark1'!J1825</f>
        <v>470</v>
      </c>
      <c r="G312" s="27" t="str">
        <f>VLOOKUP(F312,RNR!$A$1:$B$25,2)</f>
        <v>Jens Eide</v>
      </c>
      <c r="H312" s="27">
        <f>+IF(I312=0,"",'Ark1'!Q1825)</f>
        <v>2</v>
      </c>
      <c r="I312" s="27">
        <f>+'Ark1'!R1825</f>
        <v>2</v>
      </c>
      <c r="J312" s="28">
        <f>+IF(I312=0,"",'Ark1'!AG1825)</f>
        <v>2.7397260273972601</v>
      </c>
      <c r="L312" s="28">
        <f>+IF(I312=0,"",'Ark1'!AH1825)</f>
        <v>3.8723801320700546</v>
      </c>
      <c r="M312" s="97"/>
      <c r="N312" s="245">
        <f>+IF(J312=0,"",'Ark1'!AI1825)</f>
        <v>0</v>
      </c>
      <c r="O312" s="97"/>
      <c r="P312" s="271" t="str">
        <f>+IF(N312=0,"",'Ark1'!AJ1825)</f>
        <v/>
      </c>
      <c r="Q312" s="235"/>
      <c r="R312" s="31">
        <f>+IF(I312=0,"",'Ark1'!U1825)</f>
        <v>53.95</v>
      </c>
      <c r="S312" s="219"/>
      <c r="T312" s="271" t="str">
        <f>+IF(N312=0,"",'Ark1'!AK1825)</f>
        <v/>
      </c>
      <c r="U312" s="97"/>
      <c r="V312" s="26">
        <f>+IF(I312=0,"",'Ark1'!T1825)</f>
        <v>6.5</v>
      </c>
      <c r="W312" s="236"/>
      <c r="X312" s="33">
        <f>+IF(I312=0,"",'Ark1'!W1825)</f>
        <v>0</v>
      </c>
      <c r="Y312" s="33">
        <f>+IF(I312=0,"",'Ark1'!X1825)</f>
        <v>100</v>
      </c>
      <c r="Z312" s="33">
        <f>+IF(I312=0,"",'Ark1'!Y1825)</f>
        <v>100</v>
      </c>
      <c r="AA312" s="33">
        <f>+IF(I312=0,"",'Ark1'!Z1825)</f>
        <v>100</v>
      </c>
      <c r="AB312" s="28">
        <f>+IF(I312=0,"",'Ark1'!AA1825)</f>
        <v>4.9499999999999602</v>
      </c>
      <c r="AC312" s="26">
        <f>+IF(I312=0,"",'Ark1'!AC1825)</f>
        <v>0.5</v>
      </c>
      <c r="AD312" s="33">
        <f>+IF(I312=0,"",'Ark1'!AE1825)</f>
        <v>99.999999999999375</v>
      </c>
      <c r="AE312" s="26">
        <f t="shared" si="28"/>
        <v>4.9045454545454552</v>
      </c>
      <c r="AF312" s="28">
        <f t="shared" si="29"/>
        <v>1</v>
      </c>
      <c r="AG312" s="218"/>
      <c r="AH312" s="26"/>
      <c r="AJ312" s="28"/>
      <c r="AK312" s="26"/>
      <c r="AL312" s="27"/>
      <c r="AM312" s="27"/>
      <c r="AQ312" s="27"/>
    </row>
    <row r="313" spans="1:61">
      <c r="A313" s="218"/>
      <c r="B313" s="299">
        <f>+'Ark1'!C1826</f>
        <v>2024</v>
      </c>
      <c r="C313" s="238">
        <f>+'Ark1'!L1826</f>
        <v>11</v>
      </c>
      <c r="D313" s="238" t="s">
        <v>37</v>
      </c>
      <c r="E313" s="27">
        <f>+'Ark1'!H1826</f>
        <v>2</v>
      </c>
      <c r="F313" s="27">
        <f>+'Ark1'!J1826</f>
        <v>629</v>
      </c>
      <c r="G313" s="27" t="str">
        <f>VLOOKUP(F313,RNR!$A$1:$B$25,2)</f>
        <v>Bø</v>
      </c>
      <c r="H313" s="27" t="str">
        <f>+IF(I313=0,"",'Ark1'!Q1826)</f>
        <v/>
      </c>
      <c r="I313" s="27">
        <f>+'Ark1'!R1826</f>
        <v>0</v>
      </c>
      <c r="J313" s="28" t="str">
        <f>+IF(I313=0,"",'Ark1'!AG1826)</f>
        <v/>
      </c>
      <c r="L313" s="28" t="str">
        <f>+IF(I313=0,"",'Ark1'!AH1826)</f>
        <v/>
      </c>
      <c r="M313" s="97"/>
      <c r="N313" s="245">
        <f>+IF(J313=0,"",'Ark1'!AI1826)</f>
        <v>0</v>
      </c>
      <c r="O313" s="97"/>
      <c r="P313" s="271" t="str">
        <f>+IF(N313=0,"",'Ark1'!AJ1826)</f>
        <v/>
      </c>
      <c r="Q313" s="235"/>
      <c r="R313" s="31" t="str">
        <f>+IF(I313=0,"",'Ark1'!U1826)</f>
        <v/>
      </c>
      <c r="S313" s="219"/>
      <c r="T313" s="271" t="str">
        <f>+IF(N313=0,"",'Ark1'!AK1826)</f>
        <v/>
      </c>
      <c r="U313" s="97"/>
      <c r="V313" s="26" t="str">
        <f>+IF(I313=0,"",'Ark1'!T1826)</f>
        <v/>
      </c>
      <c r="W313" s="236"/>
      <c r="X313" s="33" t="str">
        <f>+IF(I313=0,"",'Ark1'!W1826)</f>
        <v/>
      </c>
      <c r="Y313" s="33" t="str">
        <f>+IF(I313=0,"",'Ark1'!X1826)</f>
        <v/>
      </c>
      <c r="Z313" s="33" t="str">
        <f>+IF(I313=0,"",'Ark1'!Y1826)</f>
        <v/>
      </c>
      <c r="AA313" s="33" t="str">
        <f>+IF(I313=0,"",'Ark1'!Z1826)</f>
        <v/>
      </c>
      <c r="AB313" s="28" t="str">
        <f>+IF(I313=0,"",'Ark1'!AA1826)</f>
        <v/>
      </c>
      <c r="AC313" s="26" t="str">
        <f>+IF(I313=0,"",'Ark1'!AC1826)</f>
        <v/>
      </c>
      <c r="AD313" s="33" t="str">
        <f>+IF(I313=0,"",'Ark1'!AE1826)</f>
        <v/>
      </c>
      <c r="AE313" s="26" t="str">
        <f t="shared" si="28"/>
        <v/>
      </c>
      <c r="AF313" s="28" t="str">
        <f t="shared" si="29"/>
        <v/>
      </c>
      <c r="AG313" s="218"/>
      <c r="AH313" s="26"/>
      <c r="AJ313" s="28"/>
      <c r="AK313" s="26"/>
      <c r="AL313" s="27"/>
      <c r="AM313" s="27"/>
      <c r="AQ313" s="27"/>
    </row>
    <row r="314" spans="1:61">
      <c r="A314" s="218"/>
      <c r="B314" s="299">
        <f>+'Ark1'!C1827</f>
        <v>2024</v>
      </c>
      <c r="C314" s="238">
        <f>+'Ark1'!L1827</f>
        <v>11</v>
      </c>
      <c r="D314" s="238" t="s">
        <v>37</v>
      </c>
      <c r="E314" s="27">
        <f>+'Ark1'!H1827</f>
        <v>1</v>
      </c>
      <c r="F314" s="27">
        <f>+'Ark1'!J1827</f>
        <v>643</v>
      </c>
      <c r="G314" s="27" t="str">
        <f>VLOOKUP(F314,RNR!$A$1:$B$25,2)</f>
        <v>Bjerka</v>
      </c>
      <c r="H314" s="27">
        <f>+IF(I314=0,"",'Ark1'!Q1827)</f>
        <v>7</v>
      </c>
      <c r="I314" s="27">
        <f>+'Ark1'!R1827</f>
        <v>7</v>
      </c>
      <c r="J314" s="28">
        <f>+IF(I314=0,"",'Ark1'!AG1827)</f>
        <v>3.1531531531531529</v>
      </c>
      <c r="L314" s="28">
        <f>+IF(I314=0,"",'Ark1'!AH1827)</f>
        <v>5.4294874981359058</v>
      </c>
      <c r="M314" s="97"/>
      <c r="N314" s="245">
        <f>+IF(J314=0,"",'Ark1'!AI1827)</f>
        <v>4</v>
      </c>
      <c r="O314" s="97"/>
      <c r="P314" s="271">
        <f>+IF(N314=0,"",'Ark1'!AJ1827)</f>
        <v>121.27500000000001</v>
      </c>
      <c r="Q314" s="235"/>
      <c r="R314" s="31">
        <f>+IF(I314=0,"",'Ark1'!U1827)</f>
        <v>62.414285714285747</v>
      </c>
      <c r="S314" s="219"/>
      <c r="T314" s="271">
        <f>+IF(N314=0,"",'Ark1'!AK1827)</f>
        <v>34.384183850221739</v>
      </c>
      <c r="U314" s="97"/>
      <c r="V314" s="26">
        <f>+IF(I314=0,"",'Ark1'!T1827)</f>
        <v>9.5714285714285694</v>
      </c>
      <c r="W314" s="236"/>
      <c r="X314" s="33">
        <f>+IF(I314=0,"",'Ark1'!W1827)</f>
        <v>85.714285714285694</v>
      </c>
      <c r="Y314" s="33">
        <f>+IF(I314=0,"",'Ark1'!X1827)</f>
        <v>100</v>
      </c>
      <c r="Z314" s="33">
        <f>+IF(I314=0,"",'Ark1'!Y1827)</f>
        <v>100</v>
      </c>
      <c r="AA314" s="33">
        <f>+IF(I314=0,"",'Ark1'!Z1827)</f>
        <v>100</v>
      </c>
      <c r="AB314" s="28">
        <f>+IF(I314=0,"",'Ark1'!AA1827)</f>
        <v>4.8016153744422931</v>
      </c>
      <c r="AC314" s="26">
        <f>+IF(I314=0,"",'Ark1'!AC1827)</f>
        <v>1.0497813183356521</v>
      </c>
      <c r="AD314" s="33">
        <f>+IF(I314=0,"",'Ark1'!AE1827)</f>
        <v>-31.053680139997528</v>
      </c>
      <c r="AE314" s="26">
        <f t="shared" si="28"/>
        <v>5.6740259740259766</v>
      </c>
      <c r="AF314" s="28">
        <f t="shared" si="29"/>
        <v>1</v>
      </c>
      <c r="AG314" s="218"/>
      <c r="AH314" s="26"/>
      <c r="AJ314" s="28"/>
      <c r="AK314" s="26"/>
      <c r="AL314" s="27"/>
      <c r="AM314" s="27"/>
      <c r="AQ314" s="27"/>
    </row>
    <row r="315" spans="1:61">
      <c r="A315" s="218"/>
      <c r="B315" s="299">
        <f>+'Ark1'!C1828</f>
        <v>2024</v>
      </c>
      <c r="C315" s="238">
        <f>+'Ark1'!L1828</f>
        <v>11</v>
      </c>
      <c r="D315" s="238" t="s">
        <v>37</v>
      </c>
      <c r="E315" s="27">
        <f>+'Ark1'!H1828</f>
        <v>2</v>
      </c>
      <c r="F315" s="27">
        <f>+'Ark1'!J1828</f>
        <v>704</v>
      </c>
      <c r="G315" s="27" t="str">
        <f>VLOOKUP(F315,RNR!$A$1:$B$25,2)</f>
        <v>Øre Vilt</v>
      </c>
      <c r="H315" s="27" t="str">
        <f>+IF(I315=0,"",'Ark1'!Q1828)</f>
        <v/>
      </c>
      <c r="I315" s="27">
        <f>+'Ark1'!R1828</f>
        <v>0</v>
      </c>
      <c r="J315" s="28" t="str">
        <f>+IF(I315=0,"",'Ark1'!AG1828)</f>
        <v/>
      </c>
      <c r="L315" s="28" t="str">
        <f>+IF(I315=0,"",'Ark1'!AH1828)</f>
        <v/>
      </c>
      <c r="M315" s="97"/>
      <c r="N315" s="245">
        <f>+IF(J315=0,"",'Ark1'!AI1828)</f>
        <v>0</v>
      </c>
      <c r="O315" s="97"/>
      <c r="P315" s="271" t="str">
        <f>+IF(N315=0,"",'Ark1'!AJ1828)</f>
        <v/>
      </c>
      <c r="Q315" s="235"/>
      <c r="R315" s="31" t="str">
        <f>+IF(I315=0,"",'Ark1'!U1828)</f>
        <v/>
      </c>
      <c r="S315" s="219"/>
      <c r="T315" s="271" t="str">
        <f>+IF(N315=0,"",'Ark1'!AK1828)</f>
        <v/>
      </c>
      <c r="U315" s="97"/>
      <c r="V315" s="26" t="str">
        <f>+IF(I315=0,"",'Ark1'!T1828)</f>
        <v/>
      </c>
      <c r="W315" s="236"/>
      <c r="X315" s="33" t="str">
        <f>+IF(I315=0,"",'Ark1'!W1828)</f>
        <v/>
      </c>
      <c r="Y315" s="33" t="str">
        <f>+IF(I315=0,"",'Ark1'!X1828)</f>
        <v/>
      </c>
      <c r="Z315" s="33" t="str">
        <f>+IF(I315=0,"",'Ark1'!Y1828)</f>
        <v/>
      </c>
      <c r="AA315" s="33" t="str">
        <f>+IF(I315=0,"",'Ark1'!Z1828)</f>
        <v/>
      </c>
      <c r="AB315" s="28" t="str">
        <f>+IF(I315=0,"",'Ark1'!AA1828)</f>
        <v/>
      </c>
      <c r="AC315" s="26" t="str">
        <f>+IF(I315=0,"",'Ark1'!AC1828)</f>
        <v/>
      </c>
      <c r="AD315" s="33" t="str">
        <f>+IF(I315=0,"",'Ark1'!AE1828)</f>
        <v/>
      </c>
      <c r="AE315" s="26" t="str">
        <f t="shared" si="28"/>
        <v/>
      </c>
      <c r="AF315" s="28" t="str">
        <f t="shared" si="29"/>
        <v/>
      </c>
      <c r="AG315" s="218"/>
      <c r="AH315" s="26"/>
      <c r="AJ315" s="28"/>
      <c r="AK315" s="26"/>
      <c r="AL315" s="27"/>
      <c r="AM315" s="27"/>
      <c r="AQ315" s="27"/>
    </row>
    <row r="316" spans="1:61">
      <c r="A316" s="218"/>
      <c r="B316" s="299">
        <f>+'Ark1'!C1829</f>
        <v>2024</v>
      </c>
      <c r="C316" s="238">
        <f>+'Ark1'!L1829</f>
        <v>11</v>
      </c>
      <c r="D316" s="238" t="s">
        <v>37</v>
      </c>
      <c r="E316" s="27">
        <f>+'Ark1'!H1829</f>
        <v>1</v>
      </c>
      <c r="F316" s="27">
        <f>+'Ark1'!J1829</f>
        <v>802</v>
      </c>
      <c r="G316" s="27" t="str">
        <f>VLOOKUP(F316,RNR!$A$1:$B$25,2)</f>
        <v>Karasjok</v>
      </c>
      <c r="H316" s="27">
        <f>+IF(I316=0,"",'Ark1'!Q1829)</f>
        <v>5</v>
      </c>
      <c r="I316" s="27">
        <f>+'Ark1'!R1829</f>
        <v>6</v>
      </c>
      <c r="J316" s="28">
        <f>+IF(I316=0,"",'Ark1'!AG1829)</f>
        <v>13.95348837209302</v>
      </c>
      <c r="L316" s="28">
        <f>+IF(I316=0,"",'Ark1'!AH1829)</f>
        <v>19.089706271500397</v>
      </c>
      <c r="M316" s="97"/>
      <c r="N316" s="245">
        <f>+IF(J316=0,"",'Ark1'!AI1829)</f>
        <v>6</v>
      </c>
      <c r="O316" s="97"/>
      <c r="P316" s="271">
        <f>+IF(N316=0,"",'Ark1'!AJ1829)</f>
        <v>125.21666666666664</v>
      </c>
      <c r="Q316" s="235"/>
      <c r="R316" s="31">
        <f>+IF(I316=0,"",'Ark1'!U1829)</f>
        <v>60.116666666666646</v>
      </c>
      <c r="S316" s="219"/>
      <c r="T316" s="271">
        <f>+IF(N316=0,"",'Ark1'!AK1829)</f>
        <v>30.633672817516278</v>
      </c>
      <c r="U316" s="97"/>
      <c r="V316" s="26">
        <f>+IF(I316=0,"",'Ark1'!T1829)</f>
        <v>10.833333333333336</v>
      </c>
      <c r="W316" s="236"/>
      <c r="X316" s="33">
        <f>+IF(I316=0,"",'Ark1'!W1829)</f>
        <v>100</v>
      </c>
      <c r="Y316" s="33">
        <f>+IF(I316=0,"",'Ark1'!X1829)</f>
        <v>100</v>
      </c>
      <c r="Z316" s="33">
        <f>+IF(I316=0,"",'Ark1'!Y1829)</f>
        <v>100</v>
      </c>
      <c r="AA316" s="33">
        <f>+IF(I316=0,"",'Ark1'!Z1829)</f>
        <v>100</v>
      </c>
      <c r="AB316" s="28">
        <f>+IF(I316=0,"",'Ark1'!AA1829)</f>
        <v>3.6264843704184657</v>
      </c>
      <c r="AC316" s="26">
        <f>+IF(I316=0,"",'Ark1'!AC1829)</f>
        <v>0.68718427093626755</v>
      </c>
      <c r="AD316" s="33">
        <f>+IF(I316=0,"",'Ark1'!AE1829)</f>
        <v>-41.353511048910896</v>
      </c>
      <c r="AE316" s="26">
        <f t="shared" si="28"/>
        <v>5.4651515151515131</v>
      </c>
      <c r="AF316" s="28">
        <f t="shared" si="29"/>
        <v>1.2</v>
      </c>
      <c r="AG316" s="218"/>
      <c r="AH316" s="26"/>
      <c r="AJ316" s="28"/>
      <c r="AK316" s="26"/>
      <c r="AL316" s="27"/>
      <c r="AM316" s="27"/>
      <c r="AQ316" s="27"/>
    </row>
    <row r="317" spans="1:61" ht="15" customHeight="1">
      <c r="A317" s="218"/>
      <c r="B317" s="218"/>
      <c r="C317" s="218"/>
      <c r="D317" s="218"/>
      <c r="E317" s="218"/>
      <c r="F317" s="218"/>
      <c r="G317" s="218"/>
      <c r="H317" s="218"/>
      <c r="I317" s="218"/>
      <c r="J317" s="219"/>
      <c r="K317" s="219"/>
      <c r="L317" s="219"/>
      <c r="M317" s="97"/>
      <c r="N317" s="237"/>
      <c r="O317" s="97"/>
      <c r="P317" s="235"/>
      <c r="Q317" s="235"/>
      <c r="R317" s="218"/>
      <c r="S317" s="219"/>
      <c r="T317" s="235"/>
      <c r="U317" s="97"/>
      <c r="V317" s="218"/>
      <c r="W317" s="236"/>
      <c r="X317" s="220"/>
      <c r="Y317" s="220"/>
      <c r="Z317" s="220"/>
      <c r="AA317" s="220"/>
      <c r="AB317" s="220"/>
      <c r="AC317" s="218"/>
      <c r="AD317" s="220"/>
      <c r="AE317" s="468"/>
      <c r="AF317" s="220"/>
      <c r="AG317" s="218"/>
      <c r="AH317" s="221"/>
      <c r="AJ317" s="28"/>
      <c r="AK317" s="26"/>
      <c r="AL317" s="222"/>
      <c r="AM317" s="27"/>
      <c r="AQ317" s="27"/>
      <c r="BI317" s="234"/>
    </row>
    <row r="318" spans="1:61" ht="22.8">
      <c r="A318" s="218"/>
      <c r="B318" s="218"/>
      <c r="C318" s="218"/>
      <c r="D318" s="264" t="s">
        <v>38</v>
      </c>
      <c r="E318" s="218"/>
      <c r="F318" s="218"/>
      <c r="G318" s="218"/>
      <c r="H318" s="218"/>
      <c r="I318" s="265">
        <f>SUM(I320:I344)</f>
        <v>76</v>
      </c>
      <c r="J318" s="266"/>
      <c r="K318" s="266"/>
      <c r="L318" s="266"/>
      <c r="M318" s="97"/>
      <c r="N318" s="476"/>
      <c r="O318" s="97"/>
      <c r="P318" s="477"/>
      <c r="Q318" s="235"/>
      <c r="R318" s="268">
        <f>+Klasse!M21</f>
        <v>59.242813455657497</v>
      </c>
      <c r="S318" s="219"/>
      <c r="T318" s="477"/>
      <c r="U318" s="97"/>
      <c r="V318" s="267"/>
      <c r="W318" s="236"/>
      <c r="X318" s="220"/>
      <c r="Y318" s="220"/>
      <c r="Z318" s="220"/>
      <c r="AA318" s="220"/>
      <c r="AB318" s="220"/>
      <c r="AC318" s="218"/>
      <c r="AD318" s="220"/>
      <c r="AE318" s="468"/>
      <c r="AF318" s="220"/>
      <c r="AG318" s="218"/>
      <c r="AH318" s="221"/>
      <c r="AJ318" s="28"/>
      <c r="AK318" s="26"/>
      <c r="AL318" s="222"/>
      <c r="AM318" s="27"/>
      <c r="AQ318" s="27"/>
      <c r="BI318" s="234"/>
    </row>
    <row r="319" spans="1:61" ht="15" customHeight="1">
      <c r="A319" s="218"/>
      <c r="B319" s="218"/>
      <c r="C319" s="218"/>
      <c r="D319" s="218"/>
      <c r="E319" s="218"/>
      <c r="F319" s="218"/>
      <c r="G319" s="218"/>
      <c r="H319" s="236"/>
      <c r="I319" s="218"/>
      <c r="J319" s="219"/>
      <c r="K319" s="219"/>
      <c r="L319" s="219"/>
      <c r="M319" s="97"/>
      <c r="N319" s="237"/>
      <c r="O319" s="97"/>
      <c r="P319" s="235"/>
      <c r="Q319" s="235"/>
      <c r="R319" s="219"/>
      <c r="S319" s="219"/>
      <c r="T319" s="235"/>
      <c r="U319" s="97"/>
      <c r="V319" s="236"/>
      <c r="W319" s="236"/>
      <c r="X319" s="220"/>
      <c r="Y319" s="220"/>
      <c r="Z319" s="220"/>
      <c r="AA319" s="220"/>
      <c r="AB319" s="237"/>
      <c r="AC319" s="218"/>
      <c r="AD319" s="237"/>
      <c r="AE319" s="471"/>
      <c r="AF319" s="235"/>
      <c r="AG319" s="218"/>
      <c r="AH319" s="221"/>
      <c r="AJ319" s="28"/>
      <c r="AK319" s="26"/>
      <c r="AL319" s="222"/>
      <c r="AM319" s="27"/>
      <c r="AQ319" s="27"/>
      <c r="BI319" s="234"/>
    </row>
    <row r="320" spans="1:61">
      <c r="A320" s="218"/>
      <c r="B320" s="299">
        <f>+'Ark1'!C1830</f>
        <v>2024</v>
      </c>
      <c r="C320" s="238">
        <f>+'Ark1'!L1830</f>
        <v>12</v>
      </c>
      <c r="D320" s="238" t="s">
        <v>38</v>
      </c>
      <c r="E320" s="238">
        <f>+'Ark1'!H1830</f>
        <v>1</v>
      </c>
      <c r="F320" s="238">
        <f>+'Ark1'!J1830</f>
        <v>103</v>
      </c>
      <c r="G320" s="238" t="str">
        <f>+G292</f>
        <v>Rudshøgda</v>
      </c>
      <c r="H320" s="238" t="str">
        <f>+IF(I320=0,"",'Ark1'!Q1830)</f>
        <v/>
      </c>
      <c r="I320" s="238">
        <f>+'Ark1'!R1830</f>
        <v>0</v>
      </c>
      <c r="J320" s="239" t="str">
        <f>+IF(I320=0,"",'Ark1'!AG1830)</f>
        <v/>
      </c>
      <c r="K320" s="239"/>
      <c r="L320" s="239" t="str">
        <f>+IF(I320=0,"",'Ark1'!AH1830)</f>
        <v/>
      </c>
      <c r="M320" s="97"/>
      <c r="N320" s="439">
        <f>+IF(J320=0,"",'Ark1'!AI1830)</f>
        <v>0</v>
      </c>
      <c r="O320" s="97"/>
      <c r="P320" s="270" t="str">
        <f>+IF(N320=0,"",'Ark1'!AJ1830)</f>
        <v/>
      </c>
      <c r="Q320" s="235"/>
      <c r="R320" s="31" t="str">
        <f>+IF(I320=0,"",'Ark1'!U1830)</f>
        <v/>
      </c>
      <c r="S320" s="219"/>
      <c r="T320" s="270" t="str">
        <f>+IF(N320=0,"",'Ark1'!AK1830)</f>
        <v/>
      </c>
      <c r="U320" s="97"/>
      <c r="V320" s="240" t="str">
        <f>+IF(I320=0,"",'Ark1'!T1830)</f>
        <v/>
      </c>
      <c r="W320" s="236"/>
      <c r="X320" s="241" t="str">
        <f>+IF(I320=0,"",'Ark1'!W1830)</f>
        <v/>
      </c>
      <c r="Y320" s="241" t="str">
        <f>+IF(I320=0,"",'Ark1'!X1830)</f>
        <v/>
      </c>
      <c r="Z320" s="241" t="str">
        <f>+IF(I320=0,"",'Ark1'!Y1830)</f>
        <v/>
      </c>
      <c r="AA320" s="241" t="str">
        <f>+IF(I320=0,"",'Ark1'!Z1830)</f>
        <v/>
      </c>
      <c r="AB320" s="239" t="str">
        <f>+IF(I320=0,"",'Ark1'!AA1830)</f>
        <v/>
      </c>
      <c r="AC320" s="240" t="str">
        <f>+IF(I320=0,"",'Ark1'!AC1830)</f>
        <v/>
      </c>
      <c r="AD320" s="241" t="str">
        <f>+IF(I320=0,"",'Ark1'!AE1830)</f>
        <v/>
      </c>
      <c r="AE320" s="240" t="str">
        <f t="shared" ref="AE320:AE344" si="30">IF(I320=0,"",R320/C320)</f>
        <v/>
      </c>
      <c r="AF320" s="239" t="str">
        <f t="shared" ref="AF320:AF344" si="31">IF(I320=0,"",I320/H320)</f>
        <v/>
      </c>
      <c r="AG320" s="218"/>
      <c r="AH320" s="26"/>
      <c r="AJ320" s="28"/>
      <c r="AK320" s="26"/>
      <c r="AL320" s="27"/>
      <c r="AM320" s="27"/>
      <c r="AQ320" s="27"/>
    </row>
    <row r="321" spans="1:47">
      <c r="A321" s="218"/>
      <c r="B321" s="299">
        <f>+'Ark1'!C1831</f>
        <v>2024</v>
      </c>
      <c r="C321" s="238">
        <f>+'Ark1'!L1831</f>
        <v>12</v>
      </c>
      <c r="D321" s="238" t="s">
        <v>38</v>
      </c>
      <c r="E321" s="238">
        <f>+'Ark1'!H1831</f>
        <v>2</v>
      </c>
      <c r="F321" s="238">
        <f>+'Ark1'!J1831</f>
        <v>106</v>
      </c>
      <c r="G321" s="238" t="str">
        <f t="shared" ref="G321:G344" si="32">+G293</f>
        <v>Furuseth</v>
      </c>
      <c r="H321" s="238">
        <f>+IF(I321=0,"",'Ark1'!Q1831)</f>
        <v>3</v>
      </c>
      <c r="I321" s="238">
        <f>+'Ark1'!R1831</f>
        <v>3</v>
      </c>
      <c r="J321" s="239">
        <f>+IF(I321=0,"",'Ark1'!AG1831)</f>
        <v>1.8404907975460123</v>
      </c>
      <c r="K321" s="239"/>
      <c r="L321" s="239">
        <f>+IF(I321=0,"",'Ark1'!AH1831)</f>
        <v>2.5480509894103278</v>
      </c>
      <c r="M321" s="97"/>
      <c r="N321" s="439">
        <f>+IF(J321=0,"",'Ark1'!AI1831)</f>
        <v>3</v>
      </c>
      <c r="O321" s="97"/>
      <c r="P321" s="270">
        <f>+IF(N321=0,"",'Ark1'!AJ1831)</f>
        <v>120.1666666666667</v>
      </c>
      <c r="Q321" s="235"/>
      <c r="R321" s="31">
        <f>+IF(I321=0,"",'Ark1'!U1831)</f>
        <v>59.83333333333335</v>
      </c>
      <c r="S321" s="219"/>
      <c r="T321" s="270">
        <f>+IF(N321=0,"",'Ark1'!AK1831)</f>
        <v>34.442644233489176</v>
      </c>
      <c r="U321" s="97"/>
      <c r="V321" s="240">
        <f>+IF(I321=0,"",'Ark1'!T1831)</f>
        <v>9</v>
      </c>
      <c r="W321" s="236"/>
      <c r="X321" s="241">
        <f>+IF(I321=0,"",'Ark1'!W1831)</f>
        <v>66.666666666666686</v>
      </c>
      <c r="Y321" s="241">
        <f>+IF(I321=0,"",'Ark1'!X1831)</f>
        <v>100</v>
      </c>
      <c r="Z321" s="241">
        <f>+IF(I321=0,"",'Ark1'!Y1831)</f>
        <v>100</v>
      </c>
      <c r="AA321" s="241">
        <f>+IF(I321=0,"",'Ark1'!Z1831)</f>
        <v>100</v>
      </c>
      <c r="AB321" s="239">
        <f>+IF(I321=0,"",'Ark1'!AA1831)</f>
        <v>4.467910274638605</v>
      </c>
      <c r="AC321" s="240">
        <f>+IF(I321=0,"",'Ark1'!AC1831)</f>
        <v>0.81649658092772603</v>
      </c>
      <c r="AD321" s="241">
        <f>+IF(I321=0,"",'Ark1'!AE1831)</f>
        <v>42.031778184839112</v>
      </c>
      <c r="AE321" s="240">
        <f t="shared" si="30"/>
        <v>4.9861111111111125</v>
      </c>
      <c r="AF321" s="239">
        <f t="shared" si="31"/>
        <v>1</v>
      </c>
      <c r="AG321" s="218"/>
      <c r="AH321" s="26"/>
      <c r="AJ321" s="28"/>
      <c r="AK321" s="26"/>
      <c r="AL321" s="27"/>
      <c r="AM321" s="27"/>
      <c r="AQ321" s="27"/>
    </row>
    <row r="322" spans="1:47">
      <c r="A322" s="218"/>
      <c r="B322" s="299">
        <f>+'Ark1'!C1832</f>
        <v>2024</v>
      </c>
      <c r="C322" s="238">
        <f>+'Ark1'!L1832</f>
        <v>12</v>
      </c>
      <c r="D322" s="238" t="s">
        <v>38</v>
      </c>
      <c r="E322" s="238">
        <f>+'Ark1'!H1832</f>
        <v>1</v>
      </c>
      <c r="F322" s="238">
        <f>+'Ark1'!J1832</f>
        <v>110</v>
      </c>
      <c r="G322" s="238" t="str">
        <f t="shared" si="32"/>
        <v>Gol</v>
      </c>
      <c r="H322" s="238">
        <f>+IF(I322=0,"",'Ark1'!Q1832)</f>
        <v>6</v>
      </c>
      <c r="I322" s="238">
        <f>+'Ark1'!R1832</f>
        <v>6</v>
      </c>
      <c r="J322" s="239">
        <f>+IF(I322=0,"",'Ark1'!AG1832)</f>
        <v>0.98199672667757787</v>
      </c>
      <c r="K322" s="239"/>
      <c r="L322" s="239">
        <f>+IF(I322=0,"",'Ark1'!AH1832)</f>
        <v>1.5930246258984326</v>
      </c>
      <c r="M322" s="97"/>
      <c r="N322" s="439">
        <f>+IF(J322=0,"",'Ark1'!AI1832)</f>
        <v>6</v>
      </c>
      <c r="O322" s="97"/>
      <c r="P322" s="270">
        <f>+IF(N322=0,"",'Ark1'!AJ1832)</f>
        <v>120.95</v>
      </c>
      <c r="Q322" s="235"/>
      <c r="R322" s="31">
        <f>+IF(I322=0,"",'Ark1'!U1832)</f>
        <v>67.600000000000023</v>
      </c>
      <c r="S322" s="219"/>
      <c r="T322" s="270">
        <f>+IF(N322=0,"",'Ark1'!AK1832)</f>
        <v>38.362640766929722</v>
      </c>
      <c r="U322" s="97"/>
      <c r="V322" s="240">
        <f>+IF(I322=0,"",'Ark1'!T1832)</f>
        <v>9.1666666666666643</v>
      </c>
      <c r="W322" s="236"/>
      <c r="X322" s="241">
        <f>+IF(I322=0,"",'Ark1'!W1832)</f>
        <v>50</v>
      </c>
      <c r="Y322" s="241">
        <f>+IF(I322=0,"",'Ark1'!X1832)</f>
        <v>100</v>
      </c>
      <c r="Z322" s="241">
        <f>+IF(I322=0,"",'Ark1'!Y1832)</f>
        <v>100</v>
      </c>
      <c r="AA322" s="241">
        <f>+IF(I322=0,"",'Ark1'!Z1832)</f>
        <v>100</v>
      </c>
      <c r="AB322" s="239">
        <f>+IF(I322=0,"",'Ark1'!AA1832)</f>
        <v>2.3323807579379685</v>
      </c>
      <c r="AC322" s="240">
        <f>+IF(I322=0,"",'Ark1'!AC1832)</f>
        <v>1.8633899812498276</v>
      </c>
      <c r="AD322" s="241">
        <f>+IF(I322=0,"",'Ark1'!AE1832)</f>
        <v>96.254106100350782</v>
      </c>
      <c r="AE322" s="240">
        <f t="shared" si="30"/>
        <v>5.6333333333333355</v>
      </c>
      <c r="AF322" s="239">
        <f t="shared" si="31"/>
        <v>1</v>
      </c>
      <c r="AG322" s="218"/>
      <c r="AH322" s="26"/>
      <c r="AJ322" s="28"/>
      <c r="AK322" s="26"/>
      <c r="AL322" s="27"/>
      <c r="AM322" s="27"/>
      <c r="AQ322" s="27"/>
    </row>
    <row r="323" spans="1:47">
      <c r="A323" s="218"/>
      <c r="B323" s="299">
        <f>+'Ark1'!C1833</f>
        <v>2024</v>
      </c>
      <c r="C323" s="238">
        <f>+'Ark1'!L1833</f>
        <v>12</v>
      </c>
      <c r="D323" s="238" t="s">
        <v>38</v>
      </c>
      <c r="E323" s="238">
        <f>+'Ark1'!H1833</f>
        <v>1</v>
      </c>
      <c r="F323" s="238">
        <f>+'Ark1'!J1833</f>
        <v>111</v>
      </c>
      <c r="G323" s="238" t="str">
        <f t="shared" si="32"/>
        <v>Forus</v>
      </c>
      <c r="H323" s="238">
        <f>+IF(I323=0,"",'Ark1'!Q1833)</f>
        <v>9</v>
      </c>
      <c r="I323" s="238">
        <f>+'Ark1'!R1833</f>
        <v>10</v>
      </c>
      <c r="J323" s="239">
        <f>+IF(I323=0,"",'Ark1'!AG1833)</f>
        <v>1.9011406844106464</v>
      </c>
      <c r="K323" s="239"/>
      <c r="L323" s="239">
        <f>+IF(I323=0,"",'Ark1'!AH1833)</f>
        <v>2.6995391329173297</v>
      </c>
      <c r="M323" s="97"/>
      <c r="N323" s="439">
        <f>+IF(J323=0,"",'Ark1'!AI1833)</f>
        <v>10</v>
      </c>
      <c r="O323" s="97"/>
      <c r="P323" s="270">
        <f>+IF(N323=0,"",'Ark1'!AJ1833)</f>
        <v>121.57</v>
      </c>
      <c r="Q323" s="235"/>
      <c r="R323" s="31">
        <f>+IF(I323=0,"",'Ark1'!U1833)</f>
        <v>66.190000000000012</v>
      </c>
      <c r="S323" s="219"/>
      <c r="T323" s="270">
        <f>+IF(N323=0,"",'Ark1'!AK1833)</f>
        <v>36.787571592929837</v>
      </c>
      <c r="U323" s="97"/>
      <c r="V323" s="240">
        <f>+IF(I323=0,"",'Ark1'!T1833)</f>
        <v>9</v>
      </c>
      <c r="W323" s="236"/>
      <c r="X323" s="241">
        <f>+IF(I323=0,"",'Ark1'!W1833)</f>
        <v>60</v>
      </c>
      <c r="Y323" s="241">
        <f>+IF(I323=0,"",'Ark1'!X1833)</f>
        <v>100</v>
      </c>
      <c r="Z323" s="241">
        <f>+IF(I323=0,"",'Ark1'!Y1833)</f>
        <v>100</v>
      </c>
      <c r="AA323" s="241">
        <f>+IF(I323=0,"",'Ark1'!Z1833)</f>
        <v>100</v>
      </c>
      <c r="AB323" s="239">
        <f>+IF(I323=0,"",'Ark1'!AA1833)</f>
        <v>4.3091646522264204</v>
      </c>
      <c r="AC323" s="240">
        <f>+IF(I323=0,"",'Ark1'!AC1833)</f>
        <v>1.3416407864998743</v>
      </c>
      <c r="AD323" s="241">
        <f>+IF(I323=0,"",'Ark1'!AE1833)</f>
        <v>74.031138407565805</v>
      </c>
      <c r="AE323" s="240">
        <f t="shared" si="30"/>
        <v>5.515833333333334</v>
      </c>
      <c r="AF323" s="239">
        <f t="shared" si="31"/>
        <v>1.1111111111111112</v>
      </c>
      <c r="AG323" s="218"/>
      <c r="AH323" s="26"/>
      <c r="AJ323" s="28"/>
      <c r="AK323" s="26"/>
      <c r="AL323" s="27"/>
      <c r="AM323" s="27"/>
      <c r="AQ323" s="27"/>
    </row>
    <row r="324" spans="1:47">
      <c r="A324" s="218"/>
      <c r="B324" s="299">
        <f>+'Ark1'!C1834</f>
        <v>2024</v>
      </c>
      <c r="C324" s="238">
        <f>+'Ark1'!L1834</f>
        <v>12</v>
      </c>
      <c r="D324" s="238" t="s">
        <v>38</v>
      </c>
      <c r="E324" s="238">
        <f>+'Ark1'!H1834</f>
        <v>1</v>
      </c>
      <c r="F324" s="238">
        <f>+'Ark1'!J1834</f>
        <v>116</v>
      </c>
      <c r="G324" s="238" t="str">
        <f t="shared" si="32"/>
        <v>Sandeid</v>
      </c>
      <c r="H324" s="238">
        <f>+IF(I324=0,"",'Ark1'!Q1834)</f>
        <v>10</v>
      </c>
      <c r="I324" s="238">
        <f>+'Ark1'!R1834</f>
        <v>11</v>
      </c>
      <c r="J324" s="239">
        <f>+IF(I324=0,"",'Ark1'!AG1834)</f>
        <v>2.9972752043596742</v>
      </c>
      <c r="K324" s="239"/>
      <c r="L324" s="239">
        <f>+IF(I324=0,"",'Ark1'!AH1834)</f>
        <v>4.3917985491322407</v>
      </c>
      <c r="M324" s="97"/>
      <c r="N324" s="439">
        <f>+IF(J324=0,"",'Ark1'!AI1834)</f>
        <v>2</v>
      </c>
      <c r="O324" s="97"/>
      <c r="P324" s="270">
        <f>+IF(N324=0,"",'Ark1'!AJ1834)</f>
        <v>121.8</v>
      </c>
      <c r="Q324" s="235"/>
      <c r="R324" s="31">
        <f>+IF(I324=0,"",'Ark1'!U1834)</f>
        <v>62.136363636363633</v>
      </c>
      <c r="S324" s="219"/>
      <c r="T324" s="270">
        <f>+IF(N324=0,"",'Ark1'!AK1834)</f>
        <v>37.34498913529373</v>
      </c>
      <c r="U324" s="97"/>
      <c r="V324" s="240">
        <f>+IF(I324=0,"",'Ark1'!T1834)</f>
        <v>6.7272727272727284</v>
      </c>
      <c r="W324" s="236"/>
      <c r="X324" s="241">
        <f>+IF(I324=0,"",'Ark1'!W1834)</f>
        <v>18.181818181818183</v>
      </c>
      <c r="Y324" s="241">
        <f>+IF(I324=0,"",'Ark1'!X1834)</f>
        <v>100</v>
      </c>
      <c r="Z324" s="241">
        <f>+IF(I324=0,"",'Ark1'!Y1834)</f>
        <v>100</v>
      </c>
      <c r="AA324" s="241">
        <f>+IF(I324=0,"",'Ark1'!Z1834)</f>
        <v>100</v>
      </c>
      <c r="AB324" s="239">
        <f>+IF(I324=0,"",'Ark1'!AA1834)</f>
        <v>7.1079050394322669</v>
      </c>
      <c r="AC324" s="240">
        <f>+IF(I324=0,"",'Ark1'!AC1834)</f>
        <v>2.5616368733827941</v>
      </c>
      <c r="AD324" s="241">
        <f>+IF(I324=0,"",'Ark1'!AE1834)</f>
        <v>36.652025291044382</v>
      </c>
      <c r="AE324" s="240">
        <f t="shared" si="30"/>
        <v>5.1780303030303028</v>
      </c>
      <c r="AF324" s="239">
        <f t="shared" si="31"/>
        <v>1.1000000000000001</v>
      </c>
      <c r="AG324" s="218"/>
      <c r="AH324" s="26"/>
      <c r="AJ324" s="28"/>
      <c r="AK324" s="26"/>
      <c r="AL324" s="27"/>
      <c r="AM324" s="27"/>
      <c r="AQ324" s="27"/>
    </row>
    <row r="325" spans="1:47">
      <c r="A325" s="218"/>
      <c r="B325" s="299">
        <f>+'Ark1'!C1835</f>
        <v>2024</v>
      </c>
      <c r="C325" s="238">
        <f>+'Ark1'!L1835</f>
        <v>12</v>
      </c>
      <c r="D325" s="238" t="s">
        <v>38</v>
      </c>
      <c r="E325" s="238">
        <f>+'Ark1'!H1835</f>
        <v>2</v>
      </c>
      <c r="F325" s="238">
        <f>+'Ark1'!J1835</f>
        <v>117</v>
      </c>
      <c r="G325" s="238" t="str">
        <f t="shared" si="32"/>
        <v>Jæren</v>
      </c>
      <c r="H325" s="238">
        <f>+IF(I325=0,"",'Ark1'!Q1835)</f>
        <v>12</v>
      </c>
      <c r="I325" s="238">
        <f>+'Ark1'!R1835</f>
        <v>13</v>
      </c>
      <c r="J325" s="239">
        <f>+IF(I325=0,"",'Ark1'!AG1835)</f>
        <v>3.7356321839080464</v>
      </c>
      <c r="K325" s="239"/>
      <c r="L325" s="239">
        <f>+IF(I325=0,"",'Ark1'!AH1835)</f>
        <v>5.0598132182970383</v>
      </c>
      <c r="M325" s="97"/>
      <c r="N325" s="439">
        <f>+IF(J325=0,"",'Ark1'!AI1835)</f>
        <v>13</v>
      </c>
      <c r="O325" s="97"/>
      <c r="P325" s="270">
        <f>+IF(N325=0,"",'Ark1'!AJ1835)</f>
        <v>120.83076923076921</v>
      </c>
      <c r="Q325" s="235"/>
      <c r="R325" s="31">
        <f>+IF(I325=0,"",'Ark1'!U1835)</f>
        <v>59.638461538461549</v>
      </c>
      <c r="S325" s="219"/>
      <c r="T325" s="270">
        <f>+IF(N325=0,"",'Ark1'!AK1835)</f>
        <v>33.675922107746487</v>
      </c>
      <c r="U325" s="97"/>
      <c r="V325" s="240">
        <f>+IF(I325=0,"",'Ark1'!T1835)</f>
        <v>8.9230769230769216</v>
      </c>
      <c r="W325" s="236"/>
      <c r="X325" s="241">
        <f>+IF(I325=0,"",'Ark1'!W1835)</f>
        <v>61.538461538461519</v>
      </c>
      <c r="Y325" s="241">
        <f>+IF(I325=0,"",'Ark1'!X1835)</f>
        <v>100</v>
      </c>
      <c r="Z325" s="241">
        <f>+IF(I325=0,"",'Ark1'!Y1835)</f>
        <v>100</v>
      </c>
      <c r="AA325" s="241">
        <f>+IF(I325=0,"",'Ark1'!Z1835)</f>
        <v>100</v>
      </c>
      <c r="AB325" s="239">
        <f>+IF(I325=0,"",'Ark1'!AA1835)</f>
        <v>7.9268325676912896</v>
      </c>
      <c r="AC325" s="240">
        <f>+IF(I325=0,"",'Ark1'!AC1835)</f>
        <v>2.4006902360503442</v>
      </c>
      <c r="AD325" s="241">
        <f>+IF(I325=0,"",'Ark1'!AE1835)</f>
        <v>26.896365118736796</v>
      </c>
      <c r="AE325" s="240">
        <f t="shared" si="30"/>
        <v>4.9698717948717954</v>
      </c>
      <c r="AF325" s="239">
        <f t="shared" si="31"/>
        <v>1.0833333333333333</v>
      </c>
      <c r="AG325" s="218"/>
      <c r="AH325" s="26"/>
      <c r="AJ325" s="28"/>
      <c r="AK325" s="26"/>
      <c r="AL325" s="27"/>
      <c r="AM325" s="27"/>
      <c r="AQ325" s="27"/>
    </row>
    <row r="326" spans="1:47">
      <c r="A326" s="218"/>
      <c r="B326" s="299">
        <f>+'Ark1'!C1836</f>
        <v>2024</v>
      </c>
      <c r="C326" s="238">
        <f>+'Ark1'!L1836</f>
        <v>12</v>
      </c>
      <c r="D326" s="238" t="s">
        <v>38</v>
      </c>
      <c r="E326" s="238">
        <f>+'Ark1'!H1836</f>
        <v>1</v>
      </c>
      <c r="F326" s="238">
        <f>+'Ark1'!J1836</f>
        <v>134</v>
      </c>
      <c r="G326" s="238" t="str">
        <f t="shared" si="32"/>
        <v>Førde</v>
      </c>
      <c r="H326" s="238">
        <f>+IF(I326=0,"",'Ark1'!Q1836)</f>
        <v>4</v>
      </c>
      <c r="I326" s="238">
        <f>+'Ark1'!R1836</f>
        <v>4</v>
      </c>
      <c r="J326" s="239">
        <f>+IF(I326=0,"",'Ark1'!AG1836)</f>
        <v>0.73664825046040516</v>
      </c>
      <c r="K326" s="239"/>
      <c r="L326" s="239">
        <f>+IF(I326=0,"",'Ark1'!AH1836)</f>
        <v>1.071837882892269</v>
      </c>
      <c r="M326" s="97"/>
      <c r="N326" s="439">
        <f>+IF(J326=0,"",'Ark1'!AI1836)</f>
        <v>4</v>
      </c>
      <c r="O326" s="97"/>
      <c r="P326" s="270">
        <f>+IF(N326=0,"",'Ark1'!AJ1836)</f>
        <v>118.47499999999999</v>
      </c>
      <c r="Q326" s="235"/>
      <c r="R326" s="31">
        <f>+IF(I326=0,"",'Ark1'!U1836)</f>
        <v>61.725000000000001</v>
      </c>
      <c r="S326" s="219"/>
      <c r="T326" s="270">
        <f>+IF(N326=0,"",'Ark1'!AK1836)</f>
        <v>37.096009106688243</v>
      </c>
      <c r="U326" s="97"/>
      <c r="V326" s="240">
        <f>+IF(I326=0,"",'Ark1'!T1836)</f>
        <v>10</v>
      </c>
      <c r="W326" s="236"/>
      <c r="X326" s="241">
        <f>+IF(I326=0,"",'Ark1'!W1836)</f>
        <v>75</v>
      </c>
      <c r="Y326" s="241">
        <f>+IF(I326=0,"",'Ark1'!X1836)</f>
        <v>100</v>
      </c>
      <c r="Z326" s="241">
        <f>+IF(I326=0,"",'Ark1'!Y1836)</f>
        <v>100</v>
      </c>
      <c r="AA326" s="241">
        <f>+IF(I326=0,"",'Ark1'!Z1836)</f>
        <v>100</v>
      </c>
      <c r="AB326" s="239">
        <f>+IF(I326=0,"",'Ark1'!AA1836)</f>
        <v>4.4194880925283799</v>
      </c>
      <c r="AC326" s="240">
        <f>+IF(I326=0,"",'Ark1'!AC1836)</f>
        <v>1.2247448713915889</v>
      </c>
      <c r="AD326" s="241">
        <f>+IF(I326=0,"",'Ark1'!AE1836)</f>
        <v>55.886611878918472</v>
      </c>
      <c r="AE326" s="240">
        <f t="shared" si="30"/>
        <v>5.1437499999999998</v>
      </c>
      <c r="AF326" s="239">
        <f t="shared" si="31"/>
        <v>1</v>
      </c>
      <c r="AG326" s="218"/>
      <c r="AH326" s="26"/>
      <c r="AJ326" s="28"/>
      <c r="AK326" s="26"/>
      <c r="AL326" s="27"/>
      <c r="AM326" s="27"/>
      <c r="AQ326" s="27"/>
    </row>
    <row r="327" spans="1:47">
      <c r="A327" s="218"/>
      <c r="B327" s="299">
        <f>+'Ark1'!C1837</f>
        <v>2024</v>
      </c>
      <c r="C327" s="238">
        <f>+'Ark1'!L1837</f>
        <v>12</v>
      </c>
      <c r="D327" s="238" t="s">
        <v>38</v>
      </c>
      <c r="E327" s="238">
        <f>+'Ark1'!H1837</f>
        <v>2</v>
      </c>
      <c r="F327" s="238">
        <f>+'Ark1'!J1837</f>
        <v>141</v>
      </c>
      <c r="G327" s="238" t="str">
        <f t="shared" si="32"/>
        <v>Ølen</v>
      </c>
      <c r="H327" s="238">
        <f>+IF(I327=0,"",'Ark1'!Q1837)</f>
        <v>6</v>
      </c>
      <c r="I327" s="238">
        <f>+'Ark1'!R1837</f>
        <v>7</v>
      </c>
      <c r="J327" s="239">
        <f>+IF(I327=0,"",'Ark1'!AG1837)</f>
        <v>1.3461538461538465</v>
      </c>
      <c r="K327" s="239"/>
      <c r="L327" s="239">
        <f>+IF(I327=0,"",'Ark1'!AH1837)</f>
        <v>1.9747088926796703</v>
      </c>
      <c r="M327" s="97"/>
      <c r="N327" s="439">
        <f>+IF(J327=0,"",'Ark1'!AI1837)</f>
        <v>6</v>
      </c>
      <c r="O327" s="97"/>
      <c r="P327" s="270">
        <f>+IF(N327=0,"",'Ark1'!AJ1837)</f>
        <v>118.56666666666663</v>
      </c>
      <c r="Q327" s="235"/>
      <c r="R327" s="31">
        <f>+IF(I327=0,"",'Ark1'!U1837)</f>
        <v>60.857142857142847</v>
      </c>
      <c r="S327" s="219"/>
      <c r="T327" s="270">
        <f>+IF(N327=0,"",'Ark1'!AK1837)</f>
        <v>37.253178605785301</v>
      </c>
      <c r="U327" s="97"/>
      <c r="V327" s="240">
        <f>+IF(I327=0,"",'Ark1'!T1837)</f>
        <v>10.714285714285712</v>
      </c>
      <c r="W327" s="236"/>
      <c r="X327" s="241">
        <f>+IF(I327=0,"",'Ark1'!W1837)</f>
        <v>85.714285714285694</v>
      </c>
      <c r="Y327" s="241">
        <f>+IF(I327=0,"",'Ark1'!X1837)</f>
        <v>100</v>
      </c>
      <c r="Z327" s="241">
        <f>+IF(I327=0,"",'Ark1'!Y1837)</f>
        <v>100</v>
      </c>
      <c r="AA327" s="241">
        <f>+IF(I327=0,"",'Ark1'!Z1837)</f>
        <v>100</v>
      </c>
      <c r="AB327" s="239">
        <f>+IF(I327=0,"",'Ark1'!AA1837)</f>
        <v>9.0998990799517259</v>
      </c>
      <c r="AC327" s="240">
        <f>+IF(I327=0,"",'Ark1'!AC1837)</f>
        <v>1.8294640678379619</v>
      </c>
      <c r="AD327" s="241">
        <f>+IF(I327=0,"",'Ark1'!AE1837)</f>
        <v>15.88724019506256</v>
      </c>
      <c r="AE327" s="240">
        <f t="shared" si="30"/>
        <v>5.0714285714285703</v>
      </c>
      <c r="AF327" s="239">
        <f t="shared" si="31"/>
        <v>1.1666666666666667</v>
      </c>
      <c r="AG327" s="218"/>
      <c r="AH327" s="26"/>
      <c r="AJ327" s="28"/>
      <c r="AK327" s="26"/>
      <c r="AL327" s="27"/>
      <c r="AM327" s="27"/>
      <c r="AQ327" s="27"/>
    </row>
    <row r="328" spans="1:47">
      <c r="A328" s="218"/>
      <c r="B328" s="299">
        <f>+'Ark1'!C1838</f>
        <v>2024</v>
      </c>
      <c r="C328" s="238">
        <f>+'Ark1'!L1838</f>
        <v>12</v>
      </c>
      <c r="D328" s="238" t="s">
        <v>38</v>
      </c>
      <c r="E328" s="238">
        <f>+'Ark1'!H1838</f>
        <v>2</v>
      </c>
      <c r="F328" s="238">
        <f>+'Ark1'!J1838</f>
        <v>143</v>
      </c>
      <c r="G328" s="238" t="str">
        <f t="shared" si="32"/>
        <v>Nordfjord</v>
      </c>
      <c r="H328" s="238" t="str">
        <f>+IF(I328=0,"",'Ark1'!Q1838)</f>
        <v/>
      </c>
      <c r="I328" s="238">
        <f>+'Ark1'!R1838</f>
        <v>0</v>
      </c>
      <c r="J328" s="239" t="str">
        <f>+IF(I328=0,"",'Ark1'!AG1838)</f>
        <v/>
      </c>
      <c r="K328" s="239"/>
      <c r="L328" s="239" t="str">
        <f>+IF(I328=0,"",'Ark1'!AH1838)</f>
        <v/>
      </c>
      <c r="M328" s="97"/>
      <c r="N328" s="439">
        <f>+IF(J328=0,"",'Ark1'!AI1838)</f>
        <v>0</v>
      </c>
      <c r="O328" s="97"/>
      <c r="P328" s="270" t="str">
        <f>+IF(N328=0,"",'Ark1'!AJ1838)</f>
        <v/>
      </c>
      <c r="Q328" s="235"/>
      <c r="R328" s="31" t="str">
        <f>+IF(I328=0,"",'Ark1'!U1838)</f>
        <v/>
      </c>
      <c r="S328" s="219"/>
      <c r="T328" s="270" t="str">
        <f>+IF(N328=0,"",'Ark1'!AK1838)</f>
        <v/>
      </c>
      <c r="U328" s="97"/>
      <c r="V328" s="240" t="str">
        <f>+IF(I328=0,"",'Ark1'!T1838)</f>
        <v/>
      </c>
      <c r="W328" s="236"/>
      <c r="X328" s="241" t="str">
        <f>+IF(I328=0,"",'Ark1'!W1838)</f>
        <v/>
      </c>
      <c r="Y328" s="241" t="str">
        <f>+IF(I328=0,"",'Ark1'!X1838)</f>
        <v/>
      </c>
      <c r="Z328" s="241" t="str">
        <f>+IF(I328=0,"",'Ark1'!Y1838)</f>
        <v/>
      </c>
      <c r="AA328" s="241" t="str">
        <f>+IF(I328=0,"",'Ark1'!Z1838)</f>
        <v/>
      </c>
      <c r="AB328" s="239" t="str">
        <f>+IF(I328=0,"",'Ark1'!AA1838)</f>
        <v/>
      </c>
      <c r="AC328" s="240" t="str">
        <f>+IF(I328=0,"",'Ark1'!AC1838)</f>
        <v/>
      </c>
      <c r="AD328" s="241" t="str">
        <f>+IF(I328=0,"",'Ark1'!AE1838)</f>
        <v/>
      </c>
      <c r="AE328" s="240" t="str">
        <f t="shared" si="30"/>
        <v/>
      </c>
      <c r="AF328" s="239" t="str">
        <f t="shared" si="31"/>
        <v/>
      </c>
      <c r="AG328" s="218"/>
      <c r="AH328" s="26"/>
      <c r="AJ328" s="28"/>
      <c r="AK328" s="26"/>
      <c r="AL328" s="27"/>
      <c r="AM328" s="27"/>
      <c r="AQ328" s="27"/>
    </row>
    <row r="329" spans="1:47">
      <c r="A329" s="218"/>
      <c r="B329" s="299">
        <f>+'Ark1'!C1839</f>
        <v>2024</v>
      </c>
      <c r="C329" s="238">
        <f>+'Ark1'!L1839</f>
        <v>12</v>
      </c>
      <c r="D329" s="238" t="s">
        <v>38</v>
      </c>
      <c r="E329" s="238">
        <f>+'Ark1'!H1839</f>
        <v>2</v>
      </c>
      <c r="F329" s="238">
        <f>+'Ark1'!J1839</f>
        <v>147</v>
      </c>
      <c r="G329" s="238" t="str">
        <f t="shared" si="32"/>
        <v>Midt-Norge</v>
      </c>
      <c r="H329" s="238">
        <f>+IF(I329=0,"",'Ark1'!Q1839)</f>
        <v>1</v>
      </c>
      <c r="I329" s="238">
        <f>+'Ark1'!R1839</f>
        <v>1</v>
      </c>
      <c r="J329" s="239">
        <f>+IF(I329=0,"",'Ark1'!AG1839)</f>
        <v>2.0408163265306123</v>
      </c>
      <c r="K329" s="239"/>
      <c r="L329" s="239">
        <f>+IF(I329=0,"",'Ark1'!AH1839)</f>
        <v>2.8419096067305798</v>
      </c>
      <c r="M329" s="97"/>
      <c r="N329" s="439">
        <f>+IF(J329=0,"",'Ark1'!AI1839)</f>
        <v>1</v>
      </c>
      <c r="O329" s="97"/>
      <c r="P329" s="270">
        <f>+IF(N329=0,"",'Ark1'!AJ1839)</f>
        <v>119.4</v>
      </c>
      <c r="Q329" s="235"/>
      <c r="R329" s="31">
        <f>+IF(I329=0,"",'Ark1'!U1839)</f>
        <v>58.1</v>
      </c>
      <c r="S329" s="219"/>
      <c r="T329" s="270">
        <f>+IF(N329=0,"",'Ark1'!AK1839)</f>
        <v>34.132111211531189</v>
      </c>
      <c r="U329" s="97"/>
      <c r="V329" s="240">
        <f>+IF(I329=0,"",'Ark1'!T1839)</f>
        <v>9</v>
      </c>
      <c r="W329" s="236"/>
      <c r="X329" s="241">
        <f>+IF(I329=0,"",'Ark1'!W1839)</f>
        <v>100</v>
      </c>
      <c r="Y329" s="241">
        <f>+IF(I329=0,"",'Ark1'!X1839)</f>
        <v>100</v>
      </c>
      <c r="Z329" s="241">
        <f>+IF(I329=0,"",'Ark1'!Y1839)</f>
        <v>100</v>
      </c>
      <c r="AA329" s="241">
        <f>+IF(I329=0,"",'Ark1'!Z1839)</f>
        <v>100</v>
      </c>
      <c r="AB329" s="239">
        <f>+IF(I329=0,"",'Ark1'!AA1839)</f>
        <v>0</v>
      </c>
      <c r="AC329" s="240">
        <f>+IF(I329=0,"",'Ark1'!AC1839)</f>
        <v>0</v>
      </c>
      <c r="AD329" s="241">
        <f>+IF(I329=0,"",'Ark1'!AE1839)</f>
        <v>0</v>
      </c>
      <c r="AE329" s="240">
        <f t="shared" si="30"/>
        <v>4.8416666666666668</v>
      </c>
      <c r="AF329" s="239">
        <f t="shared" si="31"/>
        <v>1</v>
      </c>
      <c r="AG329" s="218"/>
      <c r="AH329" s="26"/>
      <c r="AJ329" s="28"/>
      <c r="AK329" s="26"/>
      <c r="AL329" s="27"/>
      <c r="AM329" s="27"/>
      <c r="AQ329" s="27"/>
    </row>
    <row r="330" spans="1:47">
      <c r="A330" s="218"/>
      <c r="B330" s="299">
        <f>+'Ark1'!C1840</f>
        <v>2024</v>
      </c>
      <c r="C330" s="238">
        <f>+'Ark1'!L1840</f>
        <v>12</v>
      </c>
      <c r="D330" s="238" t="s">
        <v>38</v>
      </c>
      <c r="E330" s="238">
        <f>+'Ark1'!H1840</f>
        <v>1</v>
      </c>
      <c r="F330" s="238">
        <f>+'Ark1'!J1840</f>
        <v>155</v>
      </c>
      <c r="G330" s="238" t="str">
        <f t="shared" si="32"/>
        <v>Målselv</v>
      </c>
      <c r="H330" s="238">
        <f>+IF(I330=0,"",'Ark1'!Q1840)</f>
        <v>5</v>
      </c>
      <c r="I330" s="238">
        <f>+'Ark1'!R1840</f>
        <v>6</v>
      </c>
      <c r="J330" s="239">
        <f>+IF(I330=0,"",'Ark1'!AG1840)</f>
        <v>3.0303030303030303</v>
      </c>
      <c r="K330" s="239"/>
      <c r="L330" s="239">
        <f>+IF(I330=0,"",'Ark1'!AH1840)</f>
        <v>4.2949862786949531</v>
      </c>
      <c r="M330" s="97"/>
      <c r="N330" s="439">
        <f>+IF(J330=0,"",'Ark1'!AI1840)</f>
        <v>6</v>
      </c>
      <c r="O330" s="97"/>
      <c r="P330" s="270">
        <f>+IF(N330=0,"",'Ark1'!AJ1840)</f>
        <v>124.06666666666663</v>
      </c>
      <c r="Q330" s="235"/>
      <c r="R330" s="31">
        <f>+IF(I330=0,"",'Ark1'!U1840)</f>
        <v>65.733333333333348</v>
      </c>
      <c r="S330" s="219"/>
      <c r="T330" s="270">
        <f>+IF(N330=0,"",'Ark1'!AK1840)</f>
        <v>34.294619349904423</v>
      </c>
      <c r="U330" s="97"/>
      <c r="V330" s="240">
        <f>+IF(I330=0,"",'Ark1'!T1840)</f>
        <v>10.166666666666664</v>
      </c>
      <c r="W330" s="236"/>
      <c r="X330" s="241">
        <f>+IF(I330=0,"",'Ark1'!W1840)</f>
        <v>66.666666666666686</v>
      </c>
      <c r="Y330" s="241">
        <f>+IF(I330=0,"",'Ark1'!X1840)</f>
        <v>100</v>
      </c>
      <c r="Z330" s="241">
        <f>+IF(I330=0,"",'Ark1'!Y1840)</f>
        <v>100</v>
      </c>
      <c r="AA330" s="241">
        <f>+IF(I330=0,"",'Ark1'!Z1840)</f>
        <v>100</v>
      </c>
      <c r="AB330" s="239">
        <f>+IF(I330=0,"",'Ark1'!AA1840)</f>
        <v>8.0068026632912606</v>
      </c>
      <c r="AC330" s="240">
        <f>+IF(I330=0,"",'Ark1'!AC1840)</f>
        <v>2.5440562537456257</v>
      </c>
      <c r="AD330" s="241">
        <f>+IF(I330=0,"",'Ark1'!AE1840)</f>
        <v>21.737018810763157</v>
      </c>
      <c r="AE330" s="240">
        <f t="shared" si="30"/>
        <v>5.4777777777777787</v>
      </c>
      <c r="AF330" s="239">
        <f t="shared" si="31"/>
        <v>1.2</v>
      </c>
      <c r="AG330" s="218"/>
      <c r="AH330" s="26"/>
      <c r="AJ330" s="28"/>
      <c r="AK330" s="26"/>
      <c r="AL330" s="27"/>
      <c r="AM330" s="27"/>
      <c r="AQ330" s="27"/>
    </row>
    <row r="331" spans="1:47">
      <c r="A331" s="218"/>
      <c r="B331" s="299">
        <f>+'Ark1'!C1841</f>
        <v>2024</v>
      </c>
      <c r="C331" s="238">
        <f>+'Ark1'!L1841</f>
        <v>12</v>
      </c>
      <c r="D331" s="238" t="s">
        <v>38</v>
      </c>
      <c r="E331" s="238">
        <f>+'Ark1'!H1841</f>
        <v>2</v>
      </c>
      <c r="F331" s="238">
        <f>+'Ark1'!J1841</f>
        <v>160</v>
      </c>
      <c r="G331" s="238" t="str">
        <f t="shared" si="32"/>
        <v>Oslo</v>
      </c>
      <c r="H331" s="238" t="str">
        <f>+IF(I331=0,"",'Ark1'!Q1841)</f>
        <v/>
      </c>
      <c r="I331" s="238">
        <f>+'Ark1'!R1841</f>
        <v>0</v>
      </c>
      <c r="J331" s="239" t="str">
        <f>+IF(I331=0,"",'Ark1'!AG1841)</f>
        <v/>
      </c>
      <c r="K331" s="239"/>
      <c r="L331" s="239" t="str">
        <f>+IF(I331=0,"",'Ark1'!AH1841)</f>
        <v/>
      </c>
      <c r="M331" s="97"/>
      <c r="N331" s="439">
        <f>+IF(J331=0,"",'Ark1'!AI1841)</f>
        <v>0</v>
      </c>
      <c r="O331" s="97"/>
      <c r="P331" s="270" t="str">
        <f>+IF(N331=0,"",'Ark1'!AJ1841)</f>
        <v/>
      </c>
      <c r="Q331" s="235"/>
      <c r="R331" s="31" t="str">
        <f>+IF(I331=0,"",'Ark1'!U1841)</f>
        <v/>
      </c>
      <c r="S331" s="219"/>
      <c r="T331" s="270" t="str">
        <f>+IF(N331=0,"",'Ark1'!AK1841)</f>
        <v/>
      </c>
      <c r="U331" s="97"/>
      <c r="V331" s="240" t="str">
        <f>+IF(I331=0,"",'Ark1'!T1841)</f>
        <v/>
      </c>
      <c r="W331" s="236"/>
      <c r="X331" s="241" t="str">
        <f>+IF(I331=0,"",'Ark1'!W1841)</f>
        <v/>
      </c>
      <c r="Y331" s="241" t="str">
        <f>+IF(I331=0,"",'Ark1'!X1841)</f>
        <v/>
      </c>
      <c r="Z331" s="241" t="str">
        <f>+IF(I331=0,"",'Ark1'!Y1841)</f>
        <v/>
      </c>
      <c r="AA331" s="241" t="str">
        <f>+IF(I331=0,"",'Ark1'!Z1841)</f>
        <v/>
      </c>
      <c r="AB331" s="239" t="str">
        <f>+IF(I331=0,"",'Ark1'!AA1841)</f>
        <v/>
      </c>
      <c r="AC331" s="240" t="str">
        <f>+IF(I331=0,"",'Ark1'!AC1841)</f>
        <v/>
      </c>
      <c r="AD331" s="241" t="str">
        <f>+IF(I331=0,"",'Ark1'!AE1841)</f>
        <v/>
      </c>
      <c r="AE331" s="240" t="str">
        <f t="shared" si="30"/>
        <v/>
      </c>
      <c r="AF331" s="239" t="str">
        <f t="shared" si="31"/>
        <v/>
      </c>
      <c r="AG331" s="218"/>
      <c r="AJ331" s="28"/>
      <c r="AK331" s="26"/>
      <c r="AN331" s="26"/>
      <c r="AO331" s="26"/>
      <c r="AP331" s="26"/>
      <c r="AR331" s="26"/>
      <c r="AS331" s="243"/>
      <c r="AT331" s="26"/>
      <c r="AU331" s="26"/>
    </row>
    <row r="332" spans="1:47">
      <c r="A332" s="218"/>
      <c r="B332" s="299">
        <f>+'Ark1'!C1842</f>
        <v>2024</v>
      </c>
      <c r="C332" s="238">
        <f>+'Ark1'!L1842</f>
        <v>12</v>
      </c>
      <c r="D332" s="238" t="s">
        <v>38</v>
      </c>
      <c r="E332" s="238">
        <f>+'Ark1'!H1842</f>
        <v>1</v>
      </c>
      <c r="F332" s="238">
        <f>+'Ark1'!J1842</f>
        <v>171</v>
      </c>
      <c r="G332" s="238" t="str">
        <f t="shared" si="32"/>
        <v>Prima</v>
      </c>
      <c r="H332" s="238" t="str">
        <f>+IF(I332=0,"",'Ark1'!Q1842)</f>
        <v/>
      </c>
      <c r="I332" s="238">
        <f>+'Ark1'!R1842</f>
        <v>0</v>
      </c>
      <c r="J332" s="239" t="str">
        <f>+IF(I332=0,"",'Ark1'!AG1842)</f>
        <v/>
      </c>
      <c r="K332" s="239"/>
      <c r="L332" s="239" t="str">
        <f>+IF(I332=0,"",'Ark1'!AH1842)</f>
        <v/>
      </c>
      <c r="M332" s="97"/>
      <c r="N332" s="439">
        <f>+IF(J332=0,"",'Ark1'!AI1842)</f>
        <v>0</v>
      </c>
      <c r="O332" s="97"/>
      <c r="P332" s="270" t="str">
        <f>+IF(N332=0,"",'Ark1'!AJ1842)</f>
        <v/>
      </c>
      <c r="Q332" s="235"/>
      <c r="R332" s="31" t="str">
        <f>+IF(I332=0,"",'Ark1'!U1842)</f>
        <v/>
      </c>
      <c r="S332" s="219"/>
      <c r="T332" s="270" t="str">
        <f>+IF(N332=0,"",'Ark1'!AK1842)</f>
        <v/>
      </c>
      <c r="U332" s="97"/>
      <c r="V332" s="240" t="str">
        <f>+IF(I332=0,"",'Ark1'!T1842)</f>
        <v/>
      </c>
      <c r="W332" s="236"/>
      <c r="X332" s="241" t="str">
        <f>+IF(I332=0,"",'Ark1'!W1842)</f>
        <v/>
      </c>
      <c r="Y332" s="241" t="str">
        <f>+IF(I332=0,"",'Ark1'!X1842)</f>
        <v/>
      </c>
      <c r="Z332" s="241" t="str">
        <f>+IF(I332=0,"",'Ark1'!Y1842)</f>
        <v/>
      </c>
      <c r="AA332" s="241" t="str">
        <f>+IF(I332=0,"",'Ark1'!Z1842)</f>
        <v/>
      </c>
      <c r="AB332" s="239" t="str">
        <f>+IF(I332=0,"",'Ark1'!AA1842)</f>
        <v/>
      </c>
      <c r="AC332" s="240" t="str">
        <f>+IF(I332=0,"",'Ark1'!AC1842)</f>
        <v/>
      </c>
      <c r="AD332" s="241" t="str">
        <f>+IF(I332=0,"",'Ark1'!AE1842)</f>
        <v/>
      </c>
      <c r="AE332" s="240" t="str">
        <f t="shared" si="30"/>
        <v/>
      </c>
      <c r="AF332" s="239" t="str">
        <f t="shared" si="31"/>
        <v/>
      </c>
      <c r="AG332" s="218"/>
      <c r="AJ332" s="28"/>
      <c r="AK332" s="26"/>
      <c r="AN332" s="26"/>
      <c r="AO332" s="26"/>
      <c r="AP332" s="26"/>
      <c r="AR332" s="26"/>
      <c r="AS332" s="243"/>
      <c r="AT332" s="26"/>
      <c r="AU332" s="26"/>
    </row>
    <row r="333" spans="1:47">
      <c r="A333" s="218"/>
      <c r="B333" s="299">
        <f>+'Ark1'!C1843</f>
        <v>2024</v>
      </c>
      <c r="C333" s="238">
        <f>+'Ark1'!L1843</f>
        <v>12</v>
      </c>
      <c r="D333" s="238" t="s">
        <v>38</v>
      </c>
      <c r="E333" s="238">
        <f>+'Ark1'!H1843</f>
        <v>2</v>
      </c>
      <c r="F333" s="238">
        <f>+'Ark1'!J1843</f>
        <v>175</v>
      </c>
      <c r="G333" s="238" t="str">
        <f t="shared" si="32"/>
        <v>Ole Ringdal</v>
      </c>
      <c r="H333" s="238">
        <f>+IF(I333=0,"",'Ark1'!Q1843)</f>
        <v>5</v>
      </c>
      <c r="I333" s="238">
        <f>+'Ark1'!R1843</f>
        <v>5</v>
      </c>
      <c r="J333" s="239">
        <f>+IF(I333=0,"",'Ark1'!AG1843)</f>
        <v>5.2083333333333321</v>
      </c>
      <c r="K333" s="239"/>
      <c r="L333" s="239">
        <f>+IF(I333=0,"",'Ark1'!AH1843)</f>
        <v>7.7056321165651998</v>
      </c>
      <c r="M333" s="97"/>
      <c r="N333" s="439">
        <f>+IF(J333=0,"",'Ark1'!AI1843)</f>
        <v>0</v>
      </c>
      <c r="O333" s="97"/>
      <c r="P333" s="270" t="str">
        <f>+IF(N333=0,"",'Ark1'!AJ1843)</f>
        <v/>
      </c>
      <c r="Q333" s="235"/>
      <c r="R333" s="31">
        <f>+IF(I333=0,"",'Ark1'!U1843)</f>
        <v>60.500000000000014</v>
      </c>
      <c r="S333" s="219"/>
      <c r="T333" s="270" t="str">
        <f>+IF(N333=0,"",'Ark1'!AK1843)</f>
        <v/>
      </c>
      <c r="U333" s="97"/>
      <c r="V333" s="240">
        <f>+IF(I333=0,"",'Ark1'!T1843)</f>
        <v>9.1999999999999993</v>
      </c>
      <c r="W333" s="236"/>
      <c r="X333" s="241">
        <f>+IF(I333=0,"",'Ark1'!W1843)</f>
        <v>80</v>
      </c>
      <c r="Y333" s="241">
        <f>+IF(I333=0,"",'Ark1'!X1843)</f>
        <v>100</v>
      </c>
      <c r="Z333" s="241">
        <f>+IF(I333=0,"",'Ark1'!Y1843)</f>
        <v>100</v>
      </c>
      <c r="AA333" s="241">
        <f>+IF(I333=0,"",'Ark1'!Z1843)</f>
        <v>100</v>
      </c>
      <c r="AB333" s="239">
        <f>+IF(I333=0,"",'Ark1'!AA1843)</f>
        <v>5.2478567053606451</v>
      </c>
      <c r="AC333" s="240">
        <f>+IF(I333=0,"",'Ark1'!AC1843)</f>
        <v>0.74833147735479744</v>
      </c>
      <c r="AD333" s="241">
        <f>+IF(I333=0,"",'Ark1'!AE1843)</f>
        <v>30.556616567602759</v>
      </c>
      <c r="AE333" s="240">
        <f t="shared" si="30"/>
        <v>5.0416666666666679</v>
      </c>
      <c r="AF333" s="239">
        <f t="shared" si="31"/>
        <v>1</v>
      </c>
      <c r="AG333" s="218"/>
      <c r="AJ333" s="28"/>
      <c r="AK333" s="26"/>
      <c r="AN333" s="26"/>
      <c r="AO333" s="26"/>
      <c r="AP333" s="26"/>
      <c r="AR333" s="26"/>
      <c r="AS333" s="243"/>
      <c r="AT333" s="26"/>
      <c r="AU333" s="26"/>
    </row>
    <row r="334" spans="1:47">
      <c r="A334" s="218"/>
      <c r="B334" s="299">
        <f>+'Ark1'!C1844</f>
        <v>2024</v>
      </c>
      <c r="C334" s="238">
        <f>+'Ark1'!L1844</f>
        <v>12</v>
      </c>
      <c r="D334" s="238" t="s">
        <v>38</v>
      </c>
      <c r="E334" s="238">
        <f>+'Ark1'!H1844</f>
        <v>2</v>
      </c>
      <c r="F334" s="238">
        <f>+'Ark1'!J1844</f>
        <v>177</v>
      </c>
      <c r="G334" s="238" t="str">
        <f t="shared" si="32"/>
        <v>Slakthuset</v>
      </c>
      <c r="H334" s="238" t="str">
        <f>+IF(I334=0,"",'Ark1'!Q1844)</f>
        <v/>
      </c>
      <c r="I334" s="238">
        <f>+'Ark1'!R1844</f>
        <v>0</v>
      </c>
      <c r="J334" s="239" t="str">
        <f>+IF(I334=0,"",'Ark1'!AG1844)</f>
        <v/>
      </c>
      <c r="K334" s="239"/>
      <c r="L334" s="239" t="str">
        <f>+IF(I334=0,"",'Ark1'!AH1844)</f>
        <v/>
      </c>
      <c r="M334" s="97"/>
      <c r="N334" s="439">
        <f>+IF(J334=0,"",'Ark1'!AI1844)</f>
        <v>0</v>
      </c>
      <c r="O334" s="97"/>
      <c r="P334" s="270" t="str">
        <f>+IF(N334=0,"",'Ark1'!AJ1844)</f>
        <v/>
      </c>
      <c r="Q334" s="235"/>
      <c r="R334" s="31" t="str">
        <f>+IF(I334=0,"",'Ark1'!U1844)</f>
        <v/>
      </c>
      <c r="S334" s="219"/>
      <c r="T334" s="270" t="str">
        <f>+IF(N334=0,"",'Ark1'!AK1844)</f>
        <v/>
      </c>
      <c r="U334" s="97"/>
      <c r="V334" s="240" t="str">
        <f>+IF(I334=0,"",'Ark1'!T1844)</f>
        <v/>
      </c>
      <c r="W334" s="236"/>
      <c r="X334" s="241" t="str">
        <f>+IF(I334=0,"",'Ark1'!W1844)</f>
        <v/>
      </c>
      <c r="Y334" s="241" t="str">
        <f>+IF(I334=0,"",'Ark1'!X1844)</f>
        <v/>
      </c>
      <c r="Z334" s="241" t="str">
        <f>+IF(I334=0,"",'Ark1'!Y1844)</f>
        <v/>
      </c>
      <c r="AA334" s="241" t="str">
        <f>+IF(I334=0,"",'Ark1'!Z1844)</f>
        <v/>
      </c>
      <c r="AB334" s="239" t="str">
        <f>+IF(I334=0,"",'Ark1'!AA1844)</f>
        <v/>
      </c>
      <c r="AC334" s="240" t="str">
        <f>+IF(I334=0,"",'Ark1'!AC1844)</f>
        <v/>
      </c>
      <c r="AD334" s="241" t="str">
        <f>+IF(I334=0,"",'Ark1'!AE1844)</f>
        <v/>
      </c>
      <c r="AE334" s="240" t="str">
        <f t="shared" si="30"/>
        <v/>
      </c>
      <c r="AF334" s="239" t="str">
        <f t="shared" si="31"/>
        <v/>
      </c>
      <c r="AG334" s="218"/>
      <c r="AJ334" s="28"/>
      <c r="AK334" s="26"/>
      <c r="AN334" s="26"/>
      <c r="AO334" s="26"/>
      <c r="AP334" s="26"/>
      <c r="AR334" s="26"/>
      <c r="AS334" s="243"/>
      <c r="AT334" s="26"/>
      <c r="AU334" s="26"/>
    </row>
    <row r="335" spans="1:47">
      <c r="A335" s="218"/>
      <c r="B335" s="299">
        <f>+'Ark1'!C1845</f>
        <v>2024</v>
      </c>
      <c r="C335" s="238">
        <f>+'Ark1'!L1845</f>
        <v>12</v>
      </c>
      <c r="D335" s="238" t="s">
        <v>38</v>
      </c>
      <c r="E335" s="238">
        <f>+'Ark1'!H1845</f>
        <v>2</v>
      </c>
      <c r="F335" s="238">
        <f>+'Ark1'!J1845</f>
        <v>178</v>
      </c>
      <c r="G335" s="238" t="str">
        <f t="shared" si="32"/>
        <v>Røros</v>
      </c>
      <c r="H335" s="238" t="str">
        <f>+IF(I335=0,"",'Ark1'!Q1845)</f>
        <v/>
      </c>
      <c r="I335" s="238">
        <f>+'Ark1'!R1845</f>
        <v>0</v>
      </c>
      <c r="J335" s="239" t="str">
        <f>+IF(I335=0,"",'Ark1'!AG1845)</f>
        <v/>
      </c>
      <c r="K335" s="239"/>
      <c r="L335" s="239" t="str">
        <f>+IF(I335=0,"",'Ark1'!AH1845)</f>
        <v/>
      </c>
      <c r="M335" s="97"/>
      <c r="N335" s="439">
        <f>+IF(J335=0,"",'Ark1'!AI1845)</f>
        <v>0</v>
      </c>
      <c r="O335" s="97"/>
      <c r="P335" s="270" t="str">
        <f>+IF(N335=0,"",'Ark1'!AJ1845)</f>
        <v/>
      </c>
      <c r="Q335" s="235"/>
      <c r="R335" s="31" t="str">
        <f>+IF(I335=0,"",'Ark1'!U1845)</f>
        <v/>
      </c>
      <c r="S335" s="219"/>
      <c r="T335" s="270" t="str">
        <f>+IF(N335=0,"",'Ark1'!AK1845)</f>
        <v/>
      </c>
      <c r="U335" s="97"/>
      <c r="V335" s="240" t="str">
        <f>+IF(I335=0,"",'Ark1'!T1845)</f>
        <v/>
      </c>
      <c r="W335" s="236"/>
      <c r="X335" s="241" t="str">
        <f>+IF(I335=0,"",'Ark1'!W1845)</f>
        <v/>
      </c>
      <c r="Y335" s="241" t="str">
        <f>+IF(I335=0,"",'Ark1'!X1845)</f>
        <v/>
      </c>
      <c r="Z335" s="241" t="str">
        <f>+IF(I335=0,"",'Ark1'!Y1845)</f>
        <v/>
      </c>
      <c r="AA335" s="241" t="str">
        <f>+IF(I335=0,"",'Ark1'!Z1845)</f>
        <v/>
      </c>
      <c r="AB335" s="239" t="str">
        <f>+IF(I335=0,"",'Ark1'!AA1845)</f>
        <v/>
      </c>
      <c r="AC335" s="240" t="str">
        <f>+IF(I335=0,"",'Ark1'!AC1845)</f>
        <v/>
      </c>
      <c r="AD335" s="241" t="str">
        <f>+IF(I335=0,"",'Ark1'!AE1845)</f>
        <v/>
      </c>
      <c r="AE335" s="240" t="str">
        <f t="shared" si="30"/>
        <v/>
      </c>
      <c r="AF335" s="239" t="str">
        <f t="shared" si="31"/>
        <v/>
      </c>
      <c r="AG335" s="218"/>
      <c r="AJ335" s="28"/>
      <c r="AK335" s="26"/>
      <c r="AN335" s="26"/>
      <c r="AO335" s="26"/>
      <c r="AP335" s="26"/>
      <c r="AR335" s="26"/>
      <c r="AS335" s="243"/>
      <c r="AT335" s="26"/>
      <c r="AU335" s="26"/>
    </row>
    <row r="336" spans="1:47">
      <c r="A336" s="218"/>
      <c r="B336" s="299">
        <f>+'Ark1'!C1846</f>
        <v>2024</v>
      </c>
      <c r="C336" s="238">
        <f>+'Ark1'!L1846</f>
        <v>12</v>
      </c>
      <c r="D336" s="238" t="s">
        <v>38</v>
      </c>
      <c r="E336" s="238">
        <f>+'Ark1'!H1846</f>
        <v>2</v>
      </c>
      <c r="F336" s="238">
        <f>+'Ark1'!J1846</f>
        <v>181</v>
      </c>
      <c r="G336" s="238" t="str">
        <f t="shared" si="32"/>
        <v>Horns</v>
      </c>
      <c r="H336" s="238">
        <f>+IF(I336=0,"",'Ark1'!Q1846)</f>
        <v>1</v>
      </c>
      <c r="I336" s="238">
        <f>+'Ark1'!R1846</f>
        <v>1</v>
      </c>
      <c r="J336" s="239">
        <f>+IF(I336=0,"",'Ark1'!AG1846)</f>
        <v>0.52083333333333348</v>
      </c>
      <c r="K336" s="239"/>
      <c r="L336" s="239">
        <f>+IF(I336=0,"",'Ark1'!AH1846)</f>
        <v>1.0576161809300451</v>
      </c>
      <c r="M336" s="97"/>
      <c r="N336" s="439">
        <f>+IF(J336=0,"",'Ark1'!AI1846)</f>
        <v>0</v>
      </c>
      <c r="O336" s="97"/>
      <c r="P336" s="270" t="str">
        <f>+IF(N336=0,"",'Ark1'!AJ1846)</f>
        <v/>
      </c>
      <c r="Q336" s="235"/>
      <c r="R336" s="31">
        <f>+IF(I336=0,"",'Ark1'!U1846)</f>
        <v>70.8</v>
      </c>
      <c r="S336" s="219"/>
      <c r="T336" s="270" t="str">
        <f>+IF(N336=0,"",'Ark1'!AK1846)</f>
        <v/>
      </c>
      <c r="U336" s="97"/>
      <c r="V336" s="240">
        <f>+IF(I336=0,"",'Ark1'!T1846)</f>
        <v>7</v>
      </c>
      <c r="W336" s="236"/>
      <c r="X336" s="241">
        <f>+IF(I336=0,"",'Ark1'!W1846)</f>
        <v>0</v>
      </c>
      <c r="Y336" s="241">
        <f>+IF(I336=0,"",'Ark1'!X1846)</f>
        <v>100</v>
      </c>
      <c r="Z336" s="241">
        <f>+IF(I336=0,"",'Ark1'!Y1846)</f>
        <v>100</v>
      </c>
      <c r="AA336" s="241">
        <f>+IF(I336=0,"",'Ark1'!Z1846)</f>
        <v>100</v>
      </c>
      <c r="AB336" s="239">
        <f>+IF(I336=0,"",'Ark1'!AA1846)</f>
        <v>0</v>
      </c>
      <c r="AC336" s="240">
        <f>+IF(I336=0,"",'Ark1'!AC1846)</f>
        <v>0</v>
      </c>
      <c r="AD336" s="241">
        <f>+IF(I336=0,"",'Ark1'!AE1846)</f>
        <v>0</v>
      </c>
      <c r="AE336" s="240">
        <f t="shared" si="30"/>
        <v>5.8999999999999995</v>
      </c>
      <c r="AF336" s="239">
        <f t="shared" si="31"/>
        <v>1</v>
      </c>
      <c r="AG336" s="218"/>
      <c r="AJ336" s="28"/>
      <c r="AK336" s="26"/>
      <c r="AN336" s="26"/>
      <c r="AO336" s="26"/>
      <c r="AP336" s="26"/>
      <c r="AR336" s="26"/>
      <c r="AS336" s="243"/>
      <c r="AT336" s="26"/>
      <c r="AU336" s="26"/>
    </row>
    <row r="337" spans="1:61">
      <c r="A337" s="218"/>
      <c r="B337" s="299">
        <f>+'Ark1'!C1847</f>
        <v>2024</v>
      </c>
      <c r="C337" s="238">
        <f>+'Ark1'!L1847</f>
        <v>12</v>
      </c>
      <c r="D337" s="238" t="s">
        <v>38</v>
      </c>
      <c r="E337" s="238">
        <f>+'Ark1'!H1847</f>
        <v>1</v>
      </c>
      <c r="F337" s="238">
        <f>+'Ark1'!J1847</f>
        <v>262</v>
      </c>
      <c r="G337" s="238" t="str">
        <f t="shared" si="32"/>
        <v>Strilalam</v>
      </c>
      <c r="H337" s="238" t="str">
        <f>+IF(I337=0,"",'Ark1'!Q1847)</f>
        <v/>
      </c>
      <c r="I337" s="238">
        <f>+'Ark1'!R1847</f>
        <v>0</v>
      </c>
      <c r="J337" s="239" t="str">
        <f>+IF(I337=0,"",'Ark1'!AG1847)</f>
        <v/>
      </c>
      <c r="K337" s="239"/>
      <c r="L337" s="239" t="str">
        <f>+IF(I337=0,"",'Ark1'!AH1847)</f>
        <v/>
      </c>
      <c r="M337" s="97"/>
      <c r="N337" s="439">
        <f>+IF(J337=0,"",'Ark1'!AI1847)</f>
        <v>0</v>
      </c>
      <c r="O337" s="97"/>
      <c r="P337" s="270" t="str">
        <f>+IF(N337=0,"",'Ark1'!AJ1847)</f>
        <v/>
      </c>
      <c r="Q337" s="235"/>
      <c r="R337" s="31" t="str">
        <f>+IF(I337=0,"",'Ark1'!U1847)</f>
        <v/>
      </c>
      <c r="S337" s="219"/>
      <c r="T337" s="270" t="str">
        <f>+IF(N337=0,"",'Ark1'!AK1847)</f>
        <v/>
      </c>
      <c r="U337" s="97"/>
      <c r="V337" s="240" t="str">
        <f>+IF(I337=0,"",'Ark1'!T1847)</f>
        <v/>
      </c>
      <c r="W337" s="236"/>
      <c r="X337" s="241" t="str">
        <f>+IF(I337=0,"",'Ark1'!W1847)</f>
        <v/>
      </c>
      <c r="Y337" s="241" t="str">
        <f>+IF(I337=0,"",'Ark1'!X1847)</f>
        <v/>
      </c>
      <c r="Z337" s="241" t="str">
        <f>+IF(I337=0,"",'Ark1'!Y1847)</f>
        <v/>
      </c>
      <c r="AA337" s="241" t="str">
        <f>+IF(I337=0,"",'Ark1'!Z1847)</f>
        <v/>
      </c>
      <c r="AB337" s="239" t="str">
        <f>+IF(I337=0,"",'Ark1'!AA1847)</f>
        <v/>
      </c>
      <c r="AC337" s="240" t="str">
        <f>+IF(I337=0,"",'Ark1'!AC1847)</f>
        <v/>
      </c>
      <c r="AD337" s="241" t="str">
        <f>+IF(I337=0,"",'Ark1'!AE1847)</f>
        <v/>
      </c>
      <c r="AE337" s="240" t="str">
        <f t="shared" si="30"/>
        <v/>
      </c>
      <c r="AF337" s="239" t="str">
        <f t="shared" si="31"/>
        <v/>
      </c>
      <c r="AG337" s="218"/>
      <c r="AJ337" s="28"/>
      <c r="AK337" s="26"/>
      <c r="AN337" s="26"/>
      <c r="AO337" s="26"/>
      <c r="AP337" s="26"/>
      <c r="AR337" s="26"/>
      <c r="AS337" s="243"/>
      <c r="AT337" s="26"/>
      <c r="AU337" s="26"/>
    </row>
    <row r="338" spans="1:61">
      <c r="A338" s="218"/>
      <c r="B338" s="299">
        <f>+'Ark1'!C1848</f>
        <v>2024</v>
      </c>
      <c r="C338" s="238">
        <f>+'Ark1'!L1848</f>
        <v>12</v>
      </c>
      <c r="D338" s="238" t="s">
        <v>38</v>
      </c>
      <c r="E338" s="238">
        <f>+'Ark1'!H1848</f>
        <v>2</v>
      </c>
      <c r="F338" s="238">
        <f>+'Ark1'!J1848</f>
        <v>267</v>
      </c>
      <c r="G338" s="238" t="str">
        <f t="shared" si="32"/>
        <v>Dalpro</v>
      </c>
      <c r="H338" s="238" t="str">
        <f>+IF(I338=0,"",'Ark1'!Q1848)</f>
        <v/>
      </c>
      <c r="I338" s="238">
        <f>+'Ark1'!R1848</f>
        <v>0</v>
      </c>
      <c r="J338" s="239" t="str">
        <f>+IF(I338=0,"",'Ark1'!AG1848)</f>
        <v/>
      </c>
      <c r="K338" s="239"/>
      <c r="L338" s="239" t="str">
        <f>+IF(I338=0,"",'Ark1'!AH1848)</f>
        <v/>
      </c>
      <c r="M338" s="97"/>
      <c r="N338" s="439">
        <f>+IF(J338=0,"",'Ark1'!AI1848)</f>
        <v>0</v>
      </c>
      <c r="O338" s="97"/>
      <c r="P338" s="270" t="str">
        <f>+IF(N338=0,"",'Ark1'!AJ1848)</f>
        <v/>
      </c>
      <c r="Q338" s="235"/>
      <c r="R338" s="31" t="str">
        <f>+IF(I338=0,"",'Ark1'!U1848)</f>
        <v/>
      </c>
      <c r="S338" s="219"/>
      <c r="T338" s="270" t="str">
        <f>+IF(N338=0,"",'Ark1'!AK1848)</f>
        <v/>
      </c>
      <c r="U338" s="97"/>
      <c r="V338" s="240" t="str">
        <f>+IF(I338=0,"",'Ark1'!T1848)</f>
        <v/>
      </c>
      <c r="W338" s="236"/>
      <c r="X338" s="241" t="str">
        <f>+IF(I338=0,"",'Ark1'!W1848)</f>
        <v/>
      </c>
      <c r="Y338" s="241" t="str">
        <f>+IF(I338=0,"",'Ark1'!X1848)</f>
        <v/>
      </c>
      <c r="Z338" s="241" t="str">
        <f>+IF(I338=0,"",'Ark1'!Y1848)</f>
        <v/>
      </c>
      <c r="AA338" s="241" t="str">
        <f>+IF(I338=0,"",'Ark1'!Z1848)</f>
        <v/>
      </c>
      <c r="AB338" s="239" t="str">
        <f>+IF(I338=0,"",'Ark1'!AA1848)</f>
        <v/>
      </c>
      <c r="AC338" s="240" t="str">
        <f>+IF(I338=0,"",'Ark1'!AC1848)</f>
        <v/>
      </c>
      <c r="AD338" s="241" t="str">
        <f>+IF(I338=0,"",'Ark1'!AE1848)</f>
        <v/>
      </c>
      <c r="AE338" s="240" t="str">
        <f t="shared" si="30"/>
        <v/>
      </c>
      <c r="AF338" s="239" t="str">
        <f t="shared" si="31"/>
        <v/>
      </c>
      <c r="AG338" s="218"/>
      <c r="AJ338" s="28"/>
      <c r="AK338" s="26"/>
      <c r="AN338" s="26"/>
      <c r="AO338" s="26"/>
      <c r="AP338" s="26"/>
      <c r="AR338" s="26"/>
      <c r="AS338" s="243"/>
      <c r="AT338" s="26"/>
      <c r="AU338" s="26"/>
    </row>
    <row r="339" spans="1:61">
      <c r="A339" s="218"/>
      <c r="B339" s="299">
        <f>+'Ark1'!C1849</f>
        <v>2024</v>
      </c>
      <c r="C339" s="238">
        <f>+'Ark1'!L1849</f>
        <v>12</v>
      </c>
      <c r="D339" s="238" t="s">
        <v>38</v>
      </c>
      <c r="E339" s="238">
        <f>+'Ark1'!H1849</f>
        <v>1</v>
      </c>
      <c r="F339" s="238">
        <f>+'Ark1'!J1849</f>
        <v>309</v>
      </c>
      <c r="G339" s="238" t="str">
        <f t="shared" si="32"/>
        <v>Malvik</v>
      </c>
      <c r="H339" s="238">
        <f>+IF(I339=0,"",'Ark1'!Q1849)</f>
        <v>6</v>
      </c>
      <c r="I339" s="238">
        <f>+'Ark1'!R1849</f>
        <v>6</v>
      </c>
      <c r="J339" s="239">
        <f>+IF(I339=0,"",'Ark1'!AG1849)</f>
        <v>1.6216216216216219</v>
      </c>
      <c r="K339" s="239"/>
      <c r="L339" s="239">
        <f>+IF(I339=0,"",'Ark1'!AH1849)</f>
        <v>2.5814176553517729</v>
      </c>
      <c r="M339" s="97"/>
      <c r="N339" s="439">
        <f>+IF(J339=0,"",'Ark1'!AI1849)</f>
        <v>6</v>
      </c>
      <c r="O339" s="97"/>
      <c r="P339" s="270">
        <f>+IF(N339=0,"",'Ark1'!AJ1849)</f>
        <v>123.98333333333331</v>
      </c>
      <c r="Q339" s="235"/>
      <c r="R339" s="31">
        <f>+IF(I339=0,"",'Ark1'!U1849)</f>
        <v>66.833333333333314</v>
      </c>
      <c r="S339" s="219"/>
      <c r="T339" s="270">
        <f>+IF(N339=0,"",'Ark1'!AK1849)</f>
        <v>35.124224167840723</v>
      </c>
      <c r="U339" s="97"/>
      <c r="V339" s="240">
        <f>+IF(I339=0,"",'Ark1'!T1849)</f>
        <v>9.8333333333333357</v>
      </c>
      <c r="W339" s="236"/>
      <c r="X339" s="241">
        <f>+IF(I339=0,"",'Ark1'!W1849)</f>
        <v>83.333333333333314</v>
      </c>
      <c r="Y339" s="241">
        <f>+IF(I339=0,"",'Ark1'!X1849)</f>
        <v>100</v>
      </c>
      <c r="Z339" s="241">
        <f>+IF(I339=0,"",'Ark1'!Y1849)</f>
        <v>100</v>
      </c>
      <c r="AA339" s="241">
        <f>+IF(I339=0,"",'Ark1'!Z1849)</f>
        <v>100</v>
      </c>
      <c r="AB339" s="239">
        <f>+IF(I339=0,"",'Ark1'!AA1849)</f>
        <v>5.3102626007467828</v>
      </c>
      <c r="AC339" s="240">
        <f>+IF(I339=0,"",'Ark1'!AC1849)</f>
        <v>1.0671873729054688</v>
      </c>
      <c r="AD339" s="241">
        <f>+IF(I339=0,"",'Ark1'!AE1849)</f>
        <v>85.680551134731985</v>
      </c>
      <c r="AE339" s="240">
        <f t="shared" si="30"/>
        <v>5.5694444444444429</v>
      </c>
      <c r="AF339" s="239">
        <f t="shared" si="31"/>
        <v>1</v>
      </c>
      <c r="AG339" s="218"/>
      <c r="AJ339" s="28"/>
      <c r="AK339" s="26"/>
      <c r="AN339" s="26"/>
      <c r="AO339" s="26"/>
      <c r="AP339" s="26"/>
      <c r="AR339" s="26"/>
      <c r="AS339" s="243"/>
      <c r="AT339" s="26"/>
      <c r="AU339" s="26"/>
    </row>
    <row r="340" spans="1:61">
      <c r="A340" s="218"/>
      <c r="B340" s="299">
        <f>+'Ark1'!C1850</f>
        <v>2024</v>
      </c>
      <c r="C340" s="238">
        <f>+'Ark1'!L1850</f>
        <v>12</v>
      </c>
      <c r="D340" s="238" t="s">
        <v>38</v>
      </c>
      <c r="E340" s="238">
        <f>+'Ark1'!H1850</f>
        <v>2</v>
      </c>
      <c r="F340" s="238">
        <f>+'Ark1'!J1850</f>
        <v>470</v>
      </c>
      <c r="G340" s="238" t="str">
        <f t="shared" si="32"/>
        <v>Jens Eide</v>
      </c>
      <c r="H340" s="238">
        <f>+IF(I340=0,"",'Ark1'!Q1850)</f>
        <v>1</v>
      </c>
      <c r="I340" s="238">
        <f>+'Ark1'!R1850</f>
        <v>1</v>
      </c>
      <c r="J340" s="239">
        <f>+IF(I340=0,"",'Ark1'!AG1850)</f>
        <v>1.3698630136986301</v>
      </c>
      <c r="K340" s="239"/>
      <c r="L340" s="239">
        <f>+IF(I340=0,"",'Ark1'!AH1850)</f>
        <v>1.86979615274189</v>
      </c>
      <c r="M340" s="97"/>
      <c r="N340" s="439">
        <f>+IF(J340=0,"",'Ark1'!AI1850)</f>
        <v>1</v>
      </c>
      <c r="O340" s="97"/>
      <c r="P340" s="270">
        <f>+IF(N340=0,"",'Ark1'!AJ1850)</f>
        <v>119.7</v>
      </c>
      <c r="Q340" s="235"/>
      <c r="R340" s="31">
        <f>+IF(I340=0,"",'Ark1'!U1850)</f>
        <v>52.1</v>
      </c>
      <c r="S340" s="219"/>
      <c r="T340" s="270">
        <f>+IF(N340=0,"",'Ark1'!AK1850)</f>
        <v>30.377726806284446</v>
      </c>
      <c r="U340" s="97"/>
      <c r="V340" s="240">
        <f>+IF(I340=0,"",'Ark1'!T1850)</f>
        <v>14</v>
      </c>
      <c r="W340" s="236"/>
      <c r="X340" s="241">
        <f>+IF(I340=0,"",'Ark1'!W1850)</f>
        <v>100</v>
      </c>
      <c r="Y340" s="241">
        <f>+IF(I340=0,"",'Ark1'!X1850)</f>
        <v>100</v>
      </c>
      <c r="Z340" s="241">
        <f>+IF(I340=0,"",'Ark1'!Y1850)</f>
        <v>100</v>
      </c>
      <c r="AA340" s="241">
        <f>+IF(I340=0,"",'Ark1'!Z1850)</f>
        <v>100</v>
      </c>
      <c r="AB340" s="239">
        <f>+IF(I340=0,"",'Ark1'!AA1850)</f>
        <v>0</v>
      </c>
      <c r="AC340" s="240">
        <f>+IF(I340=0,"",'Ark1'!AC1850)</f>
        <v>0</v>
      </c>
      <c r="AD340" s="241">
        <f>+IF(I340=0,"",'Ark1'!AE1850)</f>
        <v>0</v>
      </c>
      <c r="AE340" s="240">
        <f t="shared" si="30"/>
        <v>4.3416666666666668</v>
      </c>
      <c r="AF340" s="239">
        <f t="shared" si="31"/>
        <v>1</v>
      </c>
      <c r="AG340" s="218"/>
      <c r="AJ340" s="28"/>
      <c r="AK340" s="26"/>
      <c r="AN340" s="26"/>
      <c r="AO340" s="26"/>
      <c r="AP340" s="26"/>
      <c r="AR340" s="26"/>
      <c r="AS340" s="243"/>
      <c r="AT340" s="26"/>
      <c r="AU340" s="26"/>
    </row>
    <row r="341" spans="1:61">
      <c r="A341" s="218"/>
      <c r="B341" s="299">
        <f>+'Ark1'!C1851</f>
        <v>2024</v>
      </c>
      <c r="C341" s="238">
        <f>+'Ark1'!L1851</f>
        <v>12</v>
      </c>
      <c r="D341" s="238" t="s">
        <v>38</v>
      </c>
      <c r="E341" s="238">
        <f>+'Ark1'!H1851</f>
        <v>2</v>
      </c>
      <c r="F341" s="238">
        <f>+'Ark1'!J1851</f>
        <v>629</v>
      </c>
      <c r="G341" s="238" t="str">
        <f t="shared" si="32"/>
        <v>Bø</v>
      </c>
      <c r="H341" s="238" t="str">
        <f>+IF(I341=0,"",'Ark1'!Q1851)</f>
        <v/>
      </c>
      <c r="I341" s="238">
        <f>+'Ark1'!R1851</f>
        <v>0</v>
      </c>
      <c r="J341" s="239" t="str">
        <f>+IF(I341=0,"",'Ark1'!AG1851)</f>
        <v/>
      </c>
      <c r="K341" s="239"/>
      <c r="L341" s="239" t="str">
        <f>+IF(I341=0,"",'Ark1'!AH1851)</f>
        <v/>
      </c>
      <c r="M341" s="97"/>
      <c r="N341" s="439">
        <f>+IF(J341=0,"",'Ark1'!AI1851)</f>
        <v>0</v>
      </c>
      <c r="O341" s="97"/>
      <c r="P341" s="270" t="str">
        <f>+IF(N341=0,"",'Ark1'!AJ1851)</f>
        <v/>
      </c>
      <c r="Q341" s="235"/>
      <c r="R341" s="31" t="str">
        <f>+IF(I341=0,"",'Ark1'!U1851)</f>
        <v/>
      </c>
      <c r="S341" s="219"/>
      <c r="T341" s="270" t="str">
        <f>+IF(N341=0,"",'Ark1'!AK1851)</f>
        <v/>
      </c>
      <c r="U341" s="97"/>
      <c r="V341" s="240" t="str">
        <f>+IF(I341=0,"",'Ark1'!T1851)</f>
        <v/>
      </c>
      <c r="W341" s="236"/>
      <c r="X341" s="241" t="str">
        <f>+IF(I341=0,"",'Ark1'!W1851)</f>
        <v/>
      </c>
      <c r="Y341" s="241" t="str">
        <f>+IF(I341=0,"",'Ark1'!X1851)</f>
        <v/>
      </c>
      <c r="Z341" s="241" t="str">
        <f>+IF(I341=0,"",'Ark1'!Y1851)</f>
        <v/>
      </c>
      <c r="AA341" s="241" t="str">
        <f>+IF(I341=0,"",'Ark1'!Z1851)</f>
        <v/>
      </c>
      <c r="AB341" s="239" t="str">
        <f>+IF(I341=0,"",'Ark1'!AA1851)</f>
        <v/>
      </c>
      <c r="AC341" s="240" t="str">
        <f>+IF(I341=0,"",'Ark1'!AC1851)</f>
        <v/>
      </c>
      <c r="AD341" s="241" t="str">
        <f>+IF(I341=0,"",'Ark1'!AE1851)</f>
        <v/>
      </c>
      <c r="AE341" s="240" t="str">
        <f t="shared" si="30"/>
        <v/>
      </c>
      <c r="AF341" s="239" t="str">
        <f t="shared" si="31"/>
        <v/>
      </c>
      <c r="AG341" s="218"/>
      <c r="AJ341" s="28"/>
      <c r="AK341" s="26"/>
      <c r="AN341" s="26"/>
      <c r="AO341" s="26"/>
      <c r="AP341" s="26"/>
      <c r="AR341" s="26"/>
      <c r="AS341" s="243"/>
      <c r="AT341" s="26"/>
      <c r="AU341" s="26"/>
    </row>
    <row r="342" spans="1:61">
      <c r="A342" s="218"/>
      <c r="B342" s="299">
        <f>+'Ark1'!C1852</f>
        <v>2024</v>
      </c>
      <c r="C342" s="238">
        <f>+'Ark1'!L1852</f>
        <v>12</v>
      </c>
      <c r="D342" s="238" t="s">
        <v>38</v>
      </c>
      <c r="E342" s="238">
        <f>+'Ark1'!H1852</f>
        <v>1</v>
      </c>
      <c r="F342" s="238">
        <f>+'Ark1'!J1852</f>
        <v>643</v>
      </c>
      <c r="G342" s="238" t="str">
        <f t="shared" si="32"/>
        <v>Bjerka</v>
      </c>
      <c r="H342" s="238" t="str">
        <f>+IF(I342=0,"",'Ark1'!Q1852)</f>
        <v/>
      </c>
      <c r="I342" s="238">
        <f>+'Ark1'!R1852</f>
        <v>0</v>
      </c>
      <c r="J342" s="239" t="str">
        <f>+IF(I342=0,"",'Ark1'!AG1852)</f>
        <v/>
      </c>
      <c r="K342" s="239"/>
      <c r="L342" s="239" t="str">
        <f>+IF(I342=0,"",'Ark1'!AH1852)</f>
        <v/>
      </c>
      <c r="M342" s="97"/>
      <c r="N342" s="439">
        <f>+IF(J342=0,"",'Ark1'!AI1852)</f>
        <v>0</v>
      </c>
      <c r="O342" s="97"/>
      <c r="P342" s="270" t="str">
        <f>+IF(N342=0,"",'Ark1'!AJ1852)</f>
        <v/>
      </c>
      <c r="Q342" s="235"/>
      <c r="R342" s="31" t="str">
        <f>+IF(I342=0,"",'Ark1'!U1852)</f>
        <v/>
      </c>
      <c r="S342" s="219"/>
      <c r="T342" s="270" t="str">
        <f>+IF(N342=0,"",'Ark1'!AK1852)</f>
        <v/>
      </c>
      <c r="U342" s="97"/>
      <c r="V342" s="240" t="str">
        <f>+IF(I342=0,"",'Ark1'!T1852)</f>
        <v/>
      </c>
      <c r="W342" s="236"/>
      <c r="X342" s="241" t="str">
        <f>+IF(I342=0,"",'Ark1'!W1852)</f>
        <v/>
      </c>
      <c r="Y342" s="241" t="str">
        <f>+IF(I342=0,"",'Ark1'!X1852)</f>
        <v/>
      </c>
      <c r="Z342" s="241" t="str">
        <f>+IF(I342=0,"",'Ark1'!Y1852)</f>
        <v/>
      </c>
      <c r="AA342" s="241" t="str">
        <f>+IF(I342=0,"",'Ark1'!Z1852)</f>
        <v/>
      </c>
      <c r="AB342" s="239" t="str">
        <f>+IF(I342=0,"",'Ark1'!AA1852)</f>
        <v/>
      </c>
      <c r="AC342" s="240" t="str">
        <f>+IF(I342=0,"",'Ark1'!AC1852)</f>
        <v/>
      </c>
      <c r="AD342" s="241" t="str">
        <f>+IF(I342=0,"",'Ark1'!AE1852)</f>
        <v/>
      </c>
      <c r="AE342" s="240" t="str">
        <f t="shared" si="30"/>
        <v/>
      </c>
      <c r="AF342" s="239" t="str">
        <f t="shared" si="31"/>
        <v/>
      </c>
      <c r="AG342" s="218"/>
      <c r="AJ342" s="28"/>
      <c r="AK342" s="26"/>
      <c r="AN342" s="26"/>
      <c r="AO342" s="26"/>
      <c r="AP342" s="26"/>
      <c r="AR342" s="26"/>
      <c r="AS342" s="243"/>
      <c r="AT342" s="26"/>
      <c r="AU342" s="26"/>
    </row>
    <row r="343" spans="1:61">
      <c r="A343" s="218"/>
      <c r="B343" s="299">
        <f>+'Ark1'!C1853</f>
        <v>2024</v>
      </c>
      <c r="C343" s="238">
        <f>+'Ark1'!L1853</f>
        <v>12</v>
      </c>
      <c r="D343" s="238" t="s">
        <v>38</v>
      </c>
      <c r="E343" s="238">
        <f>+'Ark1'!H1853</f>
        <v>2</v>
      </c>
      <c r="F343" s="238">
        <f>+'Ark1'!J1853</f>
        <v>704</v>
      </c>
      <c r="G343" s="238" t="str">
        <f t="shared" si="32"/>
        <v>Øre Vilt</v>
      </c>
      <c r="H343" s="238" t="str">
        <f>+IF(I343=0,"",'Ark1'!Q1853)</f>
        <v/>
      </c>
      <c r="I343" s="238">
        <f>+'Ark1'!R1853</f>
        <v>0</v>
      </c>
      <c r="J343" s="239" t="str">
        <f>+IF(I343=0,"",'Ark1'!AG1853)</f>
        <v/>
      </c>
      <c r="K343" s="239"/>
      <c r="L343" s="239" t="str">
        <f>+IF(I343=0,"",'Ark1'!AH1853)</f>
        <v/>
      </c>
      <c r="M343" s="97"/>
      <c r="N343" s="439">
        <f>+IF(J343=0,"",'Ark1'!AI1853)</f>
        <v>0</v>
      </c>
      <c r="O343" s="97"/>
      <c r="P343" s="270" t="str">
        <f>+IF(N343=0,"",'Ark1'!AJ1853)</f>
        <v/>
      </c>
      <c r="Q343" s="235"/>
      <c r="R343" s="31" t="str">
        <f>+IF(I343=0,"",'Ark1'!U1853)</f>
        <v/>
      </c>
      <c r="S343" s="219"/>
      <c r="T343" s="270" t="str">
        <f>+IF(N343=0,"",'Ark1'!AK1853)</f>
        <v/>
      </c>
      <c r="U343" s="97"/>
      <c r="V343" s="240" t="str">
        <f>+IF(I343=0,"",'Ark1'!T1853)</f>
        <v/>
      </c>
      <c r="W343" s="236"/>
      <c r="X343" s="241" t="str">
        <f>+IF(I343=0,"",'Ark1'!W1853)</f>
        <v/>
      </c>
      <c r="Y343" s="241" t="str">
        <f>+IF(I343=0,"",'Ark1'!X1853)</f>
        <v/>
      </c>
      <c r="Z343" s="241" t="str">
        <f>+IF(I343=0,"",'Ark1'!Y1853)</f>
        <v/>
      </c>
      <c r="AA343" s="241" t="str">
        <f>+IF(I343=0,"",'Ark1'!Z1853)</f>
        <v/>
      </c>
      <c r="AB343" s="239" t="str">
        <f>+IF(I343=0,"",'Ark1'!AA1853)</f>
        <v/>
      </c>
      <c r="AC343" s="240" t="str">
        <f>+IF(I343=0,"",'Ark1'!AC1853)</f>
        <v/>
      </c>
      <c r="AD343" s="241" t="str">
        <f>+IF(I343=0,"",'Ark1'!AE1853)</f>
        <v/>
      </c>
      <c r="AE343" s="240" t="str">
        <f t="shared" si="30"/>
        <v/>
      </c>
      <c r="AF343" s="239" t="str">
        <f t="shared" si="31"/>
        <v/>
      </c>
      <c r="AG343" s="218"/>
      <c r="AJ343" s="28"/>
      <c r="AK343" s="26"/>
      <c r="AN343" s="26"/>
      <c r="AO343" s="26"/>
      <c r="AP343" s="26"/>
      <c r="AR343" s="26"/>
      <c r="AS343" s="243"/>
      <c r="AT343" s="26"/>
      <c r="AU343" s="26"/>
    </row>
    <row r="344" spans="1:61">
      <c r="A344" s="218"/>
      <c r="B344" s="299">
        <f>+'Ark1'!C1854</f>
        <v>2024</v>
      </c>
      <c r="C344" s="238">
        <f>+'Ark1'!L1854</f>
        <v>12</v>
      </c>
      <c r="D344" s="238" t="s">
        <v>38</v>
      </c>
      <c r="E344" s="238">
        <f>+'Ark1'!H1854</f>
        <v>1</v>
      </c>
      <c r="F344" s="238">
        <f>+'Ark1'!J1854</f>
        <v>802</v>
      </c>
      <c r="G344" s="238" t="str">
        <f t="shared" si="32"/>
        <v>Karasjok</v>
      </c>
      <c r="H344" s="238">
        <f>+IF(I344=0,"",'Ark1'!Q1854)</f>
        <v>2</v>
      </c>
      <c r="I344" s="238">
        <f>+'Ark1'!R1854</f>
        <v>2</v>
      </c>
      <c r="J344" s="239">
        <f>+IF(I344=0,"",'Ark1'!AG1854)</f>
        <v>4.6511627906976756</v>
      </c>
      <c r="K344" s="239"/>
      <c r="L344" s="239">
        <f>+IF(I344=0,"",'Ark1'!AH1854)</f>
        <v>6.1338978565758122</v>
      </c>
      <c r="M344" s="97"/>
      <c r="N344" s="439">
        <f>+IF(J344=0,"",'Ark1'!AI1854)</f>
        <v>2</v>
      </c>
      <c r="O344" s="97"/>
      <c r="P344" s="270">
        <f>+IF(N344=0,"",'Ark1'!AJ1854)</f>
        <v>117.5</v>
      </c>
      <c r="Q344" s="235"/>
      <c r="R344" s="31">
        <f>+IF(I344=0,"",'Ark1'!U1854)</f>
        <v>57.95</v>
      </c>
      <c r="S344" s="219"/>
      <c r="T344" s="270">
        <f>+IF(N344=0,"",'Ark1'!AK1854)</f>
        <v>35.706495467364405</v>
      </c>
      <c r="U344" s="97"/>
      <c r="V344" s="240">
        <f>+IF(I344=0,"",'Ark1'!T1854)</f>
        <v>7.5</v>
      </c>
      <c r="W344" s="236"/>
      <c r="X344" s="241">
        <f>+IF(I344=0,"",'Ark1'!W1854)</f>
        <v>0</v>
      </c>
      <c r="Y344" s="241">
        <f>+IF(I344=0,"",'Ark1'!X1854)</f>
        <v>100</v>
      </c>
      <c r="Z344" s="241">
        <f>+IF(I344=0,"",'Ark1'!Y1854)</f>
        <v>100</v>
      </c>
      <c r="AA344" s="241">
        <f>+IF(I344=0,"",'Ark1'!Z1854)</f>
        <v>100</v>
      </c>
      <c r="AB344" s="239">
        <f>+IF(I344=0,"",'Ark1'!AA1854)</f>
        <v>2.9499999999999007</v>
      </c>
      <c r="AC344" s="240">
        <f>+IF(I344=0,"",'Ark1'!AC1854)</f>
        <v>0.5</v>
      </c>
      <c r="AD344" s="241">
        <f>+IF(I344=0,"",'Ark1'!AE1854)</f>
        <v>-100.00000000000487</v>
      </c>
      <c r="AE344" s="240">
        <f t="shared" si="30"/>
        <v>4.8291666666666666</v>
      </c>
      <c r="AF344" s="239">
        <f t="shared" si="31"/>
        <v>1</v>
      </c>
      <c r="AG344" s="218"/>
      <c r="AJ344" s="28"/>
      <c r="AK344" s="26"/>
      <c r="AN344" s="26"/>
      <c r="AO344" s="26"/>
      <c r="AP344" s="26"/>
      <c r="AR344" s="26"/>
      <c r="AS344" s="243"/>
      <c r="AT344" s="26"/>
      <c r="AU344" s="26"/>
    </row>
    <row r="345" spans="1:61" ht="15" customHeight="1">
      <c r="A345" s="218"/>
      <c r="B345" s="218"/>
      <c r="C345" s="218"/>
      <c r="D345" s="218"/>
      <c r="E345" s="218"/>
      <c r="F345" s="218"/>
      <c r="G345" s="218"/>
      <c r="H345" s="218"/>
      <c r="I345" s="218"/>
      <c r="J345" s="219"/>
      <c r="K345" s="219"/>
      <c r="L345" s="219"/>
      <c r="M345" s="97"/>
      <c r="N345" s="237"/>
      <c r="O345" s="97"/>
      <c r="P345" s="235"/>
      <c r="Q345" s="235"/>
      <c r="R345" s="218"/>
      <c r="S345" s="219"/>
      <c r="T345" s="235"/>
      <c r="U345" s="97"/>
      <c r="V345" s="218"/>
      <c r="W345" s="236"/>
      <c r="X345" s="220"/>
      <c r="Y345" s="220"/>
      <c r="Z345" s="220"/>
      <c r="AA345" s="220"/>
      <c r="AB345" s="220"/>
      <c r="AC345" s="218"/>
      <c r="AD345" s="220"/>
      <c r="AE345" s="468"/>
      <c r="AF345" s="220"/>
      <c r="AG345" s="218"/>
      <c r="AH345" s="221"/>
      <c r="AJ345" s="28"/>
      <c r="AK345" s="26"/>
      <c r="AL345" s="222"/>
      <c r="AM345" s="27"/>
      <c r="AQ345" s="27"/>
      <c r="BI345" s="234"/>
    </row>
    <row r="346" spans="1:61" ht="22.8">
      <c r="A346" s="218"/>
      <c r="B346" s="218"/>
      <c r="C346" s="218"/>
      <c r="D346" s="264" t="s">
        <v>39</v>
      </c>
      <c r="E346" s="218"/>
      <c r="F346" s="218"/>
      <c r="G346" s="218"/>
      <c r="H346" s="218"/>
      <c r="I346" s="265">
        <f>SUM(I348:I372)</f>
        <v>17</v>
      </c>
      <c r="J346" s="266"/>
      <c r="K346" s="266"/>
      <c r="L346" s="266"/>
      <c r="M346" s="97"/>
      <c r="N346" s="476"/>
      <c r="O346" s="97"/>
      <c r="P346" s="477"/>
      <c r="Q346" s="235"/>
      <c r="R346" s="268">
        <f>+Klasse!M22</f>
        <v>62.809210526315802</v>
      </c>
      <c r="S346" s="219"/>
      <c r="T346" s="477"/>
      <c r="U346" s="97"/>
      <c r="V346" s="267"/>
      <c r="W346" s="236"/>
      <c r="X346" s="220"/>
      <c r="Y346" s="220"/>
      <c r="Z346" s="220"/>
      <c r="AA346" s="220"/>
      <c r="AB346" s="220"/>
      <c r="AC346" s="218"/>
      <c r="AD346" s="220"/>
      <c r="AE346" s="468"/>
      <c r="AF346" s="220"/>
      <c r="AG346" s="218"/>
      <c r="AH346" s="221"/>
      <c r="AJ346" s="28"/>
      <c r="AK346" s="26"/>
      <c r="AL346" s="222"/>
      <c r="AM346" s="27"/>
      <c r="AQ346" s="27"/>
      <c r="BI346" s="234"/>
    </row>
    <row r="347" spans="1:61" ht="15" customHeight="1">
      <c r="A347" s="218"/>
      <c r="B347" s="218"/>
      <c r="C347" s="218"/>
      <c r="D347" s="218"/>
      <c r="E347" s="545"/>
      <c r="F347" s="546"/>
      <c r="G347" s="218"/>
      <c r="H347" s="236"/>
      <c r="I347" s="218"/>
      <c r="J347" s="219"/>
      <c r="K347" s="219"/>
      <c r="L347" s="219"/>
      <c r="M347" s="97"/>
      <c r="N347" s="237"/>
      <c r="O347" s="97"/>
      <c r="P347" s="235"/>
      <c r="Q347" s="235"/>
      <c r="R347" s="219"/>
      <c r="S347" s="219"/>
      <c r="T347" s="235"/>
      <c r="U347" s="97"/>
      <c r="V347" s="236"/>
      <c r="W347" s="236"/>
      <c r="X347" s="220"/>
      <c r="Y347" s="220"/>
      <c r="Z347" s="220"/>
      <c r="AA347" s="220"/>
      <c r="AB347" s="237"/>
      <c r="AC347" s="218"/>
      <c r="AD347" s="237"/>
      <c r="AE347" s="471"/>
      <c r="AF347" s="235"/>
      <c r="AG347" s="218"/>
      <c r="AH347" s="221"/>
      <c r="AJ347" s="28"/>
      <c r="AK347" s="26"/>
      <c r="AL347" s="222"/>
      <c r="AM347" s="27"/>
      <c r="AQ347" s="27"/>
      <c r="BI347" s="234"/>
    </row>
    <row r="348" spans="1:61" ht="15" customHeight="1">
      <c r="A348" s="218"/>
      <c r="B348" s="299">
        <f>+'Ark1'!C1855</f>
        <v>2024</v>
      </c>
      <c r="C348" s="238">
        <f>+'Ark1'!L1855</f>
        <v>13</v>
      </c>
      <c r="D348" s="238" t="s">
        <v>39</v>
      </c>
      <c r="E348" s="27">
        <f>+'Ark1'!H1855</f>
        <v>1</v>
      </c>
      <c r="F348" s="27">
        <f>+'Ark1'!J1855</f>
        <v>103</v>
      </c>
      <c r="G348" s="27" t="str">
        <f>+G320</f>
        <v>Rudshøgda</v>
      </c>
      <c r="H348" s="27" t="str">
        <f>+IF(I348=0,"",'Ark1'!Q1855)</f>
        <v/>
      </c>
      <c r="I348" s="27">
        <f>+'Ark1'!R1855</f>
        <v>0</v>
      </c>
      <c r="J348" s="28" t="str">
        <f>+IF(I348=0,"",'Ark1'!AG1855)</f>
        <v/>
      </c>
      <c r="L348" s="28" t="str">
        <f>+IF(I348=0,"",'Ark1'!AH1855)</f>
        <v/>
      </c>
      <c r="M348" s="97"/>
      <c r="N348" s="245">
        <f>+IF(J348=0,"",'Ark1'!AI1855)</f>
        <v>0</v>
      </c>
      <c r="O348" s="97"/>
      <c r="P348" s="271" t="str">
        <f>+IF(N348=0,"",'Ark1'!AJ1855)</f>
        <v/>
      </c>
      <c r="Q348" s="235"/>
      <c r="R348" s="31" t="str">
        <f>+IF(I348=0,"",'Ark1'!U1855)</f>
        <v/>
      </c>
      <c r="S348" s="219"/>
      <c r="T348" s="271" t="str">
        <f>+IF(N348=0,"",'Ark1'!AK1855)</f>
        <v/>
      </c>
      <c r="U348" s="97"/>
      <c r="V348" s="26" t="str">
        <f>+IF(I348=0,"",'Ark1'!T1855)</f>
        <v/>
      </c>
      <c r="W348" s="236"/>
      <c r="X348" s="33" t="str">
        <f>+IF(I348=0,"",'Ark1'!W1855)</f>
        <v/>
      </c>
      <c r="Y348" s="33" t="str">
        <f>+IF(I348=0,"",'Ark1'!X1855)</f>
        <v/>
      </c>
      <c r="Z348" s="33" t="str">
        <f>+IF(I348=0,"",'Ark1'!Y1855)</f>
        <v/>
      </c>
      <c r="AA348" s="33" t="str">
        <f>+IF(I348=0,"",'Ark1'!Z1855)</f>
        <v/>
      </c>
      <c r="AB348" s="28" t="str">
        <f>+IF(I348=0,"",'Ark1'!AA1855)</f>
        <v/>
      </c>
      <c r="AC348" s="26" t="str">
        <f>+IF(I348=0,"",'Ark1'!AC1855)</f>
        <v/>
      </c>
      <c r="AD348" s="33" t="str">
        <f>+IF(I348=0,"",'Ark1'!AE1855)</f>
        <v/>
      </c>
      <c r="AE348" s="26" t="str">
        <f t="shared" ref="AE348:AE372" si="33">IF(I348=0,"",R348/C348)</f>
        <v/>
      </c>
      <c r="AF348" s="28" t="str">
        <f t="shared" ref="AF348:AF372" si="34">IF(I348=0,"",I348/H348)</f>
        <v/>
      </c>
      <c r="AG348" s="218"/>
      <c r="AJ348" s="28"/>
      <c r="AK348" s="26"/>
      <c r="AN348" s="26"/>
      <c r="AO348" s="26"/>
      <c r="AP348" s="26"/>
      <c r="AR348" s="26"/>
      <c r="AT348" s="26"/>
      <c r="AU348" s="26"/>
    </row>
    <row r="349" spans="1:61" ht="15" customHeight="1">
      <c r="A349" s="218"/>
      <c r="B349" s="299">
        <f>+'Ark1'!C1856</f>
        <v>2024</v>
      </c>
      <c r="C349" s="238">
        <f>+'Ark1'!L1856</f>
        <v>13</v>
      </c>
      <c r="D349" s="238" t="s">
        <v>39</v>
      </c>
      <c r="E349" s="27">
        <f>+'Ark1'!H1856</f>
        <v>2</v>
      </c>
      <c r="F349" s="27">
        <f>+'Ark1'!J1856</f>
        <v>106</v>
      </c>
      <c r="G349" s="27" t="str">
        <f t="shared" ref="G349:G372" si="35">+G321</f>
        <v>Furuseth</v>
      </c>
      <c r="H349" s="27">
        <f>+IF(I349=0,"",'Ark1'!Q1856)</f>
        <v>2</v>
      </c>
      <c r="I349" s="27">
        <f>+'Ark1'!R1856</f>
        <v>2</v>
      </c>
      <c r="J349" s="28">
        <f>+IF(I349=0,"",'Ark1'!AG1856)</f>
        <v>1.2269938650306749</v>
      </c>
      <c r="L349" s="28">
        <f>+IF(I349=0,"",'Ark1'!AH1856)</f>
        <v>1.9561082247395172</v>
      </c>
      <c r="M349" s="97"/>
      <c r="N349" s="245">
        <f>+IF(J349=0,"",'Ark1'!AI1856)</f>
        <v>2</v>
      </c>
      <c r="O349" s="97"/>
      <c r="P349" s="271">
        <f>+IF(N349=0,"",'Ark1'!AJ1856)</f>
        <v>123.5</v>
      </c>
      <c r="Q349" s="235"/>
      <c r="R349" s="31">
        <f>+IF(I349=0,"",'Ark1'!U1856)</f>
        <v>68.900000000000006</v>
      </c>
      <c r="S349" s="219"/>
      <c r="T349" s="271">
        <f>+IF(N349=0,"",'Ark1'!AK1856)</f>
        <v>36.603416159088447</v>
      </c>
      <c r="U349" s="97"/>
      <c r="V349" s="26">
        <f>+IF(I349=0,"",'Ark1'!T1856)</f>
        <v>13</v>
      </c>
      <c r="W349" s="236"/>
      <c r="X349" s="33">
        <f>+IF(I349=0,"",'Ark1'!W1856)</f>
        <v>100</v>
      </c>
      <c r="Y349" s="33">
        <f>+IF(I349=0,"",'Ark1'!X1856)</f>
        <v>100</v>
      </c>
      <c r="Z349" s="33">
        <f>+IF(I349=0,"",'Ark1'!Y1856)</f>
        <v>100</v>
      </c>
      <c r="AA349" s="33">
        <f>+IF(I349=0,"",'Ark1'!Z1856)</f>
        <v>100</v>
      </c>
      <c r="AB349" s="28">
        <f>+IF(I349=0,"",'Ark1'!AA1856)</f>
        <v>1.3999999999996877</v>
      </c>
      <c r="AC349" s="26">
        <f>+IF(I349=0,"",'Ark1'!AC1856)</f>
        <v>0</v>
      </c>
      <c r="AD349" s="33">
        <f>+IF(I349=0,"",'Ark1'!AE1856)</f>
        <v>0</v>
      </c>
      <c r="AE349" s="26">
        <f t="shared" si="33"/>
        <v>5.3000000000000007</v>
      </c>
      <c r="AF349" s="28">
        <f t="shared" si="34"/>
        <v>1</v>
      </c>
      <c r="AG349" s="218"/>
      <c r="AJ349" s="28"/>
      <c r="AK349" s="26"/>
      <c r="AN349" s="26"/>
      <c r="AO349" s="26"/>
      <c r="AP349" s="26"/>
      <c r="AR349" s="26"/>
      <c r="AT349" s="26"/>
      <c r="AU349" s="26"/>
    </row>
    <row r="350" spans="1:61" ht="15" customHeight="1">
      <c r="A350" s="218"/>
      <c r="B350" s="299">
        <f>+'Ark1'!C1857</f>
        <v>2024</v>
      </c>
      <c r="C350" s="238">
        <f>+'Ark1'!L1857</f>
        <v>13</v>
      </c>
      <c r="D350" s="238" t="s">
        <v>39</v>
      </c>
      <c r="E350" s="27">
        <f>+'Ark1'!H1857</f>
        <v>1</v>
      </c>
      <c r="F350" s="27">
        <f>+'Ark1'!J1857</f>
        <v>110</v>
      </c>
      <c r="G350" s="27" t="str">
        <f t="shared" si="35"/>
        <v>Gol</v>
      </c>
      <c r="H350" s="27">
        <f>+IF(I350=0,"",'Ark1'!Q1857)</f>
        <v>1</v>
      </c>
      <c r="I350" s="27">
        <f>+'Ark1'!R1857</f>
        <v>1</v>
      </c>
      <c r="J350" s="28">
        <f>+IF(I350=0,"",'Ark1'!AG1857)</f>
        <v>0.16366612111292964</v>
      </c>
      <c r="L350" s="28">
        <f>+IF(I350=0,"",'Ark1'!AH1857)</f>
        <v>0.22544283413848631</v>
      </c>
      <c r="M350" s="97"/>
      <c r="N350" s="245">
        <f>+IF(J350=0,"",'Ark1'!AI1857)</f>
        <v>1</v>
      </c>
      <c r="O350" s="97"/>
      <c r="P350" s="271">
        <f>+IF(N350=0,"",'Ark1'!AJ1857)</f>
        <v>120</v>
      </c>
      <c r="Q350" s="235"/>
      <c r="R350" s="31">
        <f>+IF(I350=0,"",'Ark1'!U1857)</f>
        <v>57.4</v>
      </c>
      <c r="S350" s="219"/>
      <c r="T350" s="271">
        <f>+IF(N350=0,"",'Ark1'!AK1857)</f>
        <v>33.217592592592588</v>
      </c>
      <c r="U350" s="97"/>
      <c r="V350" s="26">
        <f>+IF(I350=0,"",'Ark1'!T1857)</f>
        <v>9</v>
      </c>
      <c r="W350" s="236"/>
      <c r="X350" s="33">
        <f>+IF(I350=0,"",'Ark1'!W1857)</f>
        <v>100</v>
      </c>
      <c r="Y350" s="33">
        <f>+IF(I350=0,"",'Ark1'!X1857)</f>
        <v>100</v>
      </c>
      <c r="Z350" s="33">
        <f>+IF(I350=0,"",'Ark1'!Y1857)</f>
        <v>100</v>
      </c>
      <c r="AA350" s="33">
        <f>+IF(I350=0,"",'Ark1'!Z1857)</f>
        <v>100</v>
      </c>
      <c r="AB350" s="28">
        <f>+IF(I350=0,"",'Ark1'!AA1857)</f>
        <v>0</v>
      </c>
      <c r="AC350" s="26">
        <f>+IF(I350=0,"",'Ark1'!AC1857)</f>
        <v>0</v>
      </c>
      <c r="AD350" s="33">
        <f>+IF(I350=0,"",'Ark1'!AE1857)</f>
        <v>0</v>
      </c>
      <c r="AE350" s="26">
        <f t="shared" si="33"/>
        <v>4.4153846153846157</v>
      </c>
      <c r="AF350" s="28">
        <f t="shared" si="34"/>
        <v>1</v>
      </c>
      <c r="AG350" s="218"/>
      <c r="AJ350" s="28"/>
      <c r="AK350" s="26"/>
      <c r="AN350" s="26"/>
      <c r="AO350" s="26"/>
      <c r="AP350" s="26"/>
      <c r="AR350" s="26"/>
      <c r="AT350" s="26"/>
      <c r="AU350" s="26"/>
    </row>
    <row r="351" spans="1:61" ht="15" customHeight="1">
      <c r="A351" s="218"/>
      <c r="B351" s="299">
        <f>+'Ark1'!C1858</f>
        <v>2024</v>
      </c>
      <c r="C351" s="238">
        <f>+'Ark1'!L1858</f>
        <v>13</v>
      </c>
      <c r="D351" s="238" t="s">
        <v>39</v>
      </c>
      <c r="E351" s="27">
        <f>+'Ark1'!H1858</f>
        <v>1</v>
      </c>
      <c r="F351" s="27">
        <f>+'Ark1'!J1858</f>
        <v>111</v>
      </c>
      <c r="G351" s="27" t="str">
        <f t="shared" si="35"/>
        <v>Forus</v>
      </c>
      <c r="H351" s="27">
        <f>+IF(I351=0,"",'Ark1'!Q1858)</f>
        <v>3</v>
      </c>
      <c r="I351" s="27">
        <f>+'Ark1'!R1858</f>
        <v>3</v>
      </c>
      <c r="J351" s="28">
        <f>+IF(I351=0,"",'Ark1'!AG1858)</f>
        <v>0.57034220532319413</v>
      </c>
      <c r="L351" s="28">
        <f>+IF(I351=0,"",'Ark1'!AH1858)</f>
        <v>0.81202332884701633</v>
      </c>
      <c r="M351" s="97"/>
      <c r="N351" s="245">
        <f>+IF(J351=0,"",'Ark1'!AI1858)</f>
        <v>3</v>
      </c>
      <c r="O351" s="97"/>
      <c r="P351" s="271">
        <f>+IF(N351=0,"",'Ark1'!AJ1858)</f>
        <v>120.8333333333333</v>
      </c>
      <c r="Q351" s="235"/>
      <c r="R351" s="31">
        <f>+IF(I351=0,"",'Ark1'!U1858)</f>
        <v>66.366666666666646</v>
      </c>
      <c r="S351" s="219"/>
      <c r="T351" s="271">
        <f>+IF(N351=0,"",'Ark1'!AK1858)</f>
        <v>37.616311819335671</v>
      </c>
      <c r="U351" s="97"/>
      <c r="V351" s="26">
        <f>+IF(I351=0,"",'Ark1'!T1858)</f>
        <v>10.666666666666664</v>
      </c>
      <c r="W351" s="236"/>
      <c r="X351" s="33">
        <f>+IF(I351=0,"",'Ark1'!W1858)</f>
        <v>66.666666666666686</v>
      </c>
      <c r="Y351" s="33">
        <f>+IF(I351=0,"",'Ark1'!X1858)</f>
        <v>100</v>
      </c>
      <c r="Z351" s="33">
        <f>+IF(I351=0,"",'Ark1'!Y1858)</f>
        <v>100</v>
      </c>
      <c r="AA351" s="33">
        <f>+IF(I351=0,"",'Ark1'!Z1858)</f>
        <v>100</v>
      </c>
      <c r="AB351" s="28">
        <f>+IF(I351=0,"",'Ark1'!AA1858)</f>
        <v>5.5763389025019121</v>
      </c>
      <c r="AC351" s="26">
        <f>+IF(I351=0,"",'Ark1'!AC1858)</f>
        <v>2.6246692913372716</v>
      </c>
      <c r="AD351" s="33">
        <f>+IF(I351=0,"",'Ark1'!AE1858)</f>
        <v>-89.580967297968257</v>
      </c>
      <c r="AE351" s="26">
        <f t="shared" si="33"/>
        <v>5.1051282051282039</v>
      </c>
      <c r="AF351" s="28">
        <f t="shared" si="34"/>
        <v>1</v>
      </c>
      <c r="AG351" s="218"/>
      <c r="AJ351" s="28"/>
      <c r="AK351" s="26"/>
      <c r="AN351" s="26"/>
      <c r="AO351" s="26"/>
      <c r="AP351" s="26"/>
      <c r="AR351" s="26"/>
      <c r="AT351" s="26"/>
      <c r="AU351" s="26"/>
    </row>
    <row r="352" spans="1:61" ht="15" customHeight="1">
      <c r="A352" s="218"/>
      <c r="B352" s="299">
        <f>+'Ark1'!C1859</f>
        <v>2024</v>
      </c>
      <c r="C352" s="238">
        <f>+'Ark1'!L1859</f>
        <v>13</v>
      </c>
      <c r="D352" s="238" t="s">
        <v>39</v>
      </c>
      <c r="E352" s="27">
        <f>+'Ark1'!H1859</f>
        <v>1</v>
      </c>
      <c r="F352" s="27">
        <f>+'Ark1'!J1859</f>
        <v>116</v>
      </c>
      <c r="G352" s="27" t="str">
        <f t="shared" si="35"/>
        <v>Sandeid</v>
      </c>
      <c r="H352" s="27">
        <f>+IF(I352=0,"",'Ark1'!Q1859)</f>
        <v>1</v>
      </c>
      <c r="I352" s="27">
        <f>+'Ark1'!R1859</f>
        <v>1</v>
      </c>
      <c r="J352" s="28">
        <f>+IF(I352=0,"",'Ark1'!AG1859)</f>
        <v>0.27247956403269757</v>
      </c>
      <c r="L352" s="28">
        <f>+IF(I352=0,"",'Ark1'!AH1859)</f>
        <v>0.41893967140222699</v>
      </c>
      <c r="M352" s="97"/>
      <c r="N352" s="245">
        <f>+IF(J352=0,"",'Ark1'!AI1859)</f>
        <v>0</v>
      </c>
      <c r="O352" s="97"/>
      <c r="P352" s="271" t="str">
        <f>+IF(N352=0,"",'Ark1'!AJ1859)</f>
        <v/>
      </c>
      <c r="Q352" s="235"/>
      <c r="R352" s="31">
        <f>+IF(I352=0,"",'Ark1'!U1859)</f>
        <v>65.2</v>
      </c>
      <c r="S352" s="219"/>
      <c r="T352" s="271" t="str">
        <f>+IF(N352=0,"",'Ark1'!AK1859)</f>
        <v/>
      </c>
      <c r="U352" s="97"/>
      <c r="V352" s="26">
        <f>+IF(I352=0,"",'Ark1'!T1859)</f>
        <v>7</v>
      </c>
      <c r="W352" s="236"/>
      <c r="X352" s="33">
        <f>+IF(I352=0,"",'Ark1'!W1859)</f>
        <v>0</v>
      </c>
      <c r="Y352" s="33">
        <f>+IF(I352=0,"",'Ark1'!X1859)</f>
        <v>100</v>
      </c>
      <c r="Z352" s="33">
        <f>+IF(I352=0,"",'Ark1'!Y1859)</f>
        <v>100</v>
      </c>
      <c r="AA352" s="33">
        <f>+IF(I352=0,"",'Ark1'!Z1859)</f>
        <v>100</v>
      </c>
      <c r="AB352" s="28">
        <f>+IF(I352=0,"",'Ark1'!AA1859)</f>
        <v>0</v>
      </c>
      <c r="AC352" s="26">
        <f>+IF(I352=0,"",'Ark1'!AC1859)</f>
        <v>0</v>
      </c>
      <c r="AD352" s="33">
        <f>+IF(I352=0,"",'Ark1'!AE1859)</f>
        <v>0</v>
      </c>
      <c r="AE352" s="26">
        <f t="shared" si="33"/>
        <v>5.0153846153846153</v>
      </c>
      <c r="AF352" s="28">
        <f t="shared" si="34"/>
        <v>1</v>
      </c>
      <c r="AG352" s="218"/>
      <c r="AJ352" s="28"/>
      <c r="AK352" s="26"/>
      <c r="AN352" s="26"/>
      <c r="AO352" s="26"/>
      <c r="AP352" s="26"/>
      <c r="AR352" s="26"/>
      <c r="AT352" s="26"/>
      <c r="AU352" s="26"/>
    </row>
    <row r="353" spans="1:47" ht="15" customHeight="1">
      <c r="A353" s="218"/>
      <c r="B353" s="299">
        <f>+'Ark1'!C1860</f>
        <v>2024</v>
      </c>
      <c r="C353" s="238">
        <f>+'Ark1'!L1860</f>
        <v>13</v>
      </c>
      <c r="D353" s="238" t="s">
        <v>39</v>
      </c>
      <c r="E353" s="27">
        <f>+'Ark1'!H1860</f>
        <v>2</v>
      </c>
      <c r="F353" s="27">
        <f>+'Ark1'!J1860</f>
        <v>117</v>
      </c>
      <c r="G353" s="27" t="str">
        <f t="shared" si="35"/>
        <v>Jæren</v>
      </c>
      <c r="H353" s="27">
        <f>+IF(I353=0,"",'Ark1'!Q1860)</f>
        <v>1</v>
      </c>
      <c r="I353" s="27">
        <f>+'Ark1'!R1860</f>
        <v>1</v>
      </c>
      <c r="J353" s="28">
        <f>+IF(I353=0,"",'Ark1'!AG1860)</f>
        <v>0.2873563218390805</v>
      </c>
      <c r="L353" s="28">
        <f>+IF(I353=0,"",'Ark1'!AH1860)</f>
        <v>0.4144178245348405</v>
      </c>
      <c r="M353" s="97"/>
      <c r="N353" s="245">
        <f>+IF(J353=0,"",'Ark1'!AI1860)</f>
        <v>1</v>
      </c>
      <c r="O353" s="97"/>
      <c r="P353" s="271">
        <f>+IF(N353=0,"",'Ark1'!AJ1860)</f>
        <v>118.4</v>
      </c>
      <c r="Q353" s="235"/>
      <c r="R353" s="31">
        <f>+IF(I353=0,"",'Ark1'!U1860)</f>
        <v>63.5</v>
      </c>
      <c r="S353" s="219"/>
      <c r="T353" s="271">
        <f>+IF(N353=0,"",'Ark1'!AK1860)</f>
        <v>38.257678931899406</v>
      </c>
      <c r="U353" s="97"/>
      <c r="V353" s="26">
        <f>+IF(I353=0,"",'Ark1'!T1860)</f>
        <v>13</v>
      </c>
      <c r="W353" s="236"/>
      <c r="X353" s="33">
        <f>+IF(I353=0,"",'Ark1'!W1860)</f>
        <v>100</v>
      </c>
      <c r="Y353" s="33">
        <f>+IF(I353=0,"",'Ark1'!X1860)</f>
        <v>100</v>
      </c>
      <c r="Z353" s="33">
        <f>+IF(I353=0,"",'Ark1'!Y1860)</f>
        <v>100</v>
      </c>
      <c r="AA353" s="33">
        <f>+IF(I353=0,"",'Ark1'!Z1860)</f>
        <v>100</v>
      </c>
      <c r="AB353" s="28">
        <f>+IF(I353=0,"",'Ark1'!AA1860)</f>
        <v>0</v>
      </c>
      <c r="AC353" s="26">
        <f>+IF(I353=0,"",'Ark1'!AC1860)</f>
        <v>0</v>
      </c>
      <c r="AD353" s="33">
        <f>+IF(I353=0,"",'Ark1'!AE1860)</f>
        <v>0</v>
      </c>
      <c r="AE353" s="26">
        <f t="shared" si="33"/>
        <v>4.884615384615385</v>
      </c>
      <c r="AF353" s="28">
        <f t="shared" si="34"/>
        <v>1</v>
      </c>
      <c r="AG353" s="218"/>
      <c r="AJ353" s="28"/>
      <c r="AK353" s="26"/>
      <c r="AN353" s="26"/>
      <c r="AO353" s="26"/>
      <c r="AP353" s="26"/>
      <c r="AR353" s="26"/>
      <c r="AT353" s="26"/>
      <c r="AU353" s="26"/>
    </row>
    <row r="354" spans="1:47" ht="15" customHeight="1">
      <c r="A354" s="218"/>
      <c r="B354" s="299">
        <f>+'Ark1'!C1861</f>
        <v>2024</v>
      </c>
      <c r="C354" s="238">
        <f>+'Ark1'!L1861</f>
        <v>13</v>
      </c>
      <c r="D354" s="238" t="s">
        <v>39</v>
      </c>
      <c r="E354" s="27">
        <f>+'Ark1'!H1861</f>
        <v>1</v>
      </c>
      <c r="F354" s="27">
        <f>+'Ark1'!J1861</f>
        <v>134</v>
      </c>
      <c r="G354" s="27" t="str">
        <f t="shared" si="35"/>
        <v>Førde</v>
      </c>
      <c r="H354" s="27">
        <f>+IF(I354=0,"",'Ark1'!Q1861)</f>
        <v>1</v>
      </c>
      <c r="I354" s="27">
        <f>+'Ark1'!R1861</f>
        <v>1</v>
      </c>
      <c r="J354" s="28">
        <f>+IF(I354=0,"",'Ark1'!AG1861)</f>
        <v>0.18416206261510129</v>
      </c>
      <c r="L354" s="28">
        <f>+IF(I354=0,"",'Ark1'!AH1861)</f>
        <v>0.2769674237688407</v>
      </c>
      <c r="M354" s="97"/>
      <c r="N354" s="245">
        <f>+IF(J354=0,"",'Ark1'!AI1861)</f>
        <v>0</v>
      </c>
      <c r="O354" s="97"/>
      <c r="P354" s="271" t="str">
        <f>+IF(N354=0,"",'Ark1'!AJ1861)</f>
        <v/>
      </c>
      <c r="Q354" s="235"/>
      <c r="R354" s="31">
        <f>+IF(I354=0,"",'Ark1'!U1861)</f>
        <v>63.8</v>
      </c>
      <c r="S354" s="219"/>
      <c r="T354" s="271" t="str">
        <f>+IF(N354=0,"",'Ark1'!AK1861)</f>
        <v/>
      </c>
      <c r="U354" s="97"/>
      <c r="V354" s="26">
        <f>+IF(I354=0,"",'Ark1'!T1861)</f>
        <v>11</v>
      </c>
      <c r="W354" s="236"/>
      <c r="X354" s="33">
        <f>+IF(I354=0,"",'Ark1'!W1861)</f>
        <v>100</v>
      </c>
      <c r="Y354" s="33">
        <f>+IF(I354=0,"",'Ark1'!X1861)</f>
        <v>100</v>
      </c>
      <c r="Z354" s="33">
        <f>+IF(I354=0,"",'Ark1'!Y1861)</f>
        <v>100</v>
      </c>
      <c r="AA354" s="33">
        <f>+IF(I354=0,"",'Ark1'!Z1861)</f>
        <v>100</v>
      </c>
      <c r="AB354" s="28">
        <f>+IF(I354=0,"",'Ark1'!AA1861)</f>
        <v>0</v>
      </c>
      <c r="AC354" s="26">
        <f>+IF(I354=0,"",'Ark1'!AC1861)</f>
        <v>0</v>
      </c>
      <c r="AD354" s="33">
        <f>+IF(I354=0,"",'Ark1'!AE1861)</f>
        <v>0</v>
      </c>
      <c r="AE354" s="26">
        <f t="shared" si="33"/>
        <v>4.9076923076923071</v>
      </c>
      <c r="AF354" s="28">
        <f t="shared" si="34"/>
        <v>1</v>
      </c>
      <c r="AG354" s="218"/>
      <c r="AJ354" s="28"/>
      <c r="AK354" s="26"/>
      <c r="AN354" s="26"/>
      <c r="AO354" s="26"/>
      <c r="AP354" s="26"/>
      <c r="AR354" s="26"/>
      <c r="AT354" s="26"/>
      <c r="AU354" s="26"/>
    </row>
    <row r="355" spans="1:47" ht="15" customHeight="1">
      <c r="A355" s="218"/>
      <c r="B355" s="299">
        <f>+'Ark1'!C1862</f>
        <v>2024</v>
      </c>
      <c r="C355" s="238">
        <f>+'Ark1'!L1862</f>
        <v>13</v>
      </c>
      <c r="D355" s="238" t="s">
        <v>39</v>
      </c>
      <c r="E355" s="27">
        <f>+'Ark1'!H1862</f>
        <v>2</v>
      </c>
      <c r="F355" s="27">
        <f>+'Ark1'!J1862</f>
        <v>141</v>
      </c>
      <c r="G355" s="27" t="str">
        <f t="shared" si="35"/>
        <v>Ølen</v>
      </c>
      <c r="H355" s="27">
        <f>+IF(I355=0,"",'Ark1'!Q1862)</f>
        <v>4</v>
      </c>
      <c r="I355" s="27">
        <f>+'Ark1'!R1862</f>
        <v>4</v>
      </c>
      <c r="J355" s="28">
        <f>+IF(I355=0,"",'Ark1'!AG1862)</f>
        <v>0.76923076923076894</v>
      </c>
      <c r="L355" s="28">
        <f>+IF(I355=0,"",'Ark1'!AH1862)</f>
        <v>1.3058110212860643</v>
      </c>
      <c r="M355" s="97"/>
      <c r="N355" s="245">
        <f>+IF(J355=0,"",'Ark1'!AI1862)</f>
        <v>4</v>
      </c>
      <c r="O355" s="97"/>
      <c r="P355" s="271">
        <f>+IF(N355=0,"",'Ark1'!AJ1862)</f>
        <v>123.24999999999999</v>
      </c>
      <c r="Q355" s="235"/>
      <c r="R355" s="31">
        <f>+IF(I355=0,"",'Ark1'!U1862)</f>
        <v>70.425000000000011</v>
      </c>
      <c r="S355" s="219"/>
      <c r="T355" s="271">
        <f>+IF(N355=0,"",'Ark1'!AK1862)</f>
        <v>37.42098358564661</v>
      </c>
      <c r="U355" s="97"/>
      <c r="V355" s="26">
        <f>+IF(I355=0,"",'Ark1'!T1862)</f>
        <v>10.5</v>
      </c>
      <c r="W355" s="236"/>
      <c r="X355" s="33">
        <f>+IF(I355=0,"",'Ark1'!W1862)</f>
        <v>50</v>
      </c>
      <c r="Y355" s="33">
        <f>+IF(I355=0,"",'Ark1'!X1862)</f>
        <v>100</v>
      </c>
      <c r="Z355" s="33">
        <f>+IF(I355=0,"",'Ark1'!Y1862)</f>
        <v>100</v>
      </c>
      <c r="AA355" s="33">
        <f>+IF(I355=0,"",'Ark1'!Z1862)</f>
        <v>100</v>
      </c>
      <c r="AB355" s="28">
        <f>+IF(I355=0,"",'Ark1'!AA1862)</f>
        <v>9.9507223355894823</v>
      </c>
      <c r="AC355" s="26">
        <f>+IF(I355=0,"",'Ark1'!AC1862)</f>
        <v>2.5</v>
      </c>
      <c r="AD355" s="33">
        <f>+IF(I355=0,"",'Ark1'!AE1862)</f>
        <v>63.563224725688322</v>
      </c>
      <c r="AE355" s="26">
        <f t="shared" si="33"/>
        <v>5.417307692307693</v>
      </c>
      <c r="AF355" s="28">
        <f t="shared" si="34"/>
        <v>1</v>
      </c>
      <c r="AG355" s="218"/>
      <c r="AJ355" s="28"/>
      <c r="AK355" s="26"/>
      <c r="AN355" s="26"/>
      <c r="AO355" s="26"/>
      <c r="AP355" s="26"/>
      <c r="AR355" s="26"/>
      <c r="AT355" s="26"/>
      <c r="AU355" s="26"/>
    </row>
    <row r="356" spans="1:47" ht="15" customHeight="1">
      <c r="A356" s="218"/>
      <c r="B356" s="299">
        <f>+'Ark1'!C1863</f>
        <v>2024</v>
      </c>
      <c r="C356" s="238">
        <f>+'Ark1'!L1863</f>
        <v>13</v>
      </c>
      <c r="D356" s="238" t="s">
        <v>39</v>
      </c>
      <c r="E356" s="27">
        <f>+'Ark1'!H1863</f>
        <v>2</v>
      </c>
      <c r="F356" s="27">
        <f>+'Ark1'!J1863</f>
        <v>143</v>
      </c>
      <c r="G356" s="27" t="str">
        <f t="shared" si="35"/>
        <v>Nordfjord</v>
      </c>
      <c r="H356" s="27" t="str">
        <f>+IF(I356=0,"",'Ark1'!Q1863)</f>
        <v/>
      </c>
      <c r="I356" s="27">
        <f>+'Ark1'!R1863</f>
        <v>0</v>
      </c>
      <c r="J356" s="28" t="str">
        <f>+IF(I356=0,"",'Ark1'!AG1863)</f>
        <v/>
      </c>
      <c r="L356" s="28" t="str">
        <f>+IF(I356=0,"",'Ark1'!AH1863)</f>
        <v/>
      </c>
      <c r="M356" s="97"/>
      <c r="N356" s="245">
        <f>+IF(J356=0,"",'Ark1'!AI1863)</f>
        <v>0</v>
      </c>
      <c r="O356" s="97"/>
      <c r="P356" s="271" t="str">
        <f>+IF(N356=0,"",'Ark1'!AJ1863)</f>
        <v/>
      </c>
      <c r="Q356" s="235"/>
      <c r="R356" s="31" t="str">
        <f>+IF(I356=0,"",'Ark1'!U1863)</f>
        <v/>
      </c>
      <c r="S356" s="219"/>
      <c r="T356" s="271" t="str">
        <f>+IF(N356=0,"",'Ark1'!AK1863)</f>
        <v/>
      </c>
      <c r="U356" s="97"/>
      <c r="V356" s="26" t="str">
        <f>+IF(I356=0,"",'Ark1'!T1863)</f>
        <v/>
      </c>
      <c r="W356" s="236"/>
      <c r="X356" s="33" t="str">
        <f>+IF(I356=0,"",'Ark1'!W1863)</f>
        <v/>
      </c>
      <c r="Y356" s="33" t="str">
        <f>+IF(I356=0,"",'Ark1'!X1863)</f>
        <v/>
      </c>
      <c r="Z356" s="33" t="str">
        <f>+IF(I356=0,"",'Ark1'!Y1863)</f>
        <v/>
      </c>
      <c r="AA356" s="33" t="str">
        <f>+IF(I356=0,"",'Ark1'!Z1863)</f>
        <v/>
      </c>
      <c r="AB356" s="28" t="str">
        <f>+IF(I356=0,"",'Ark1'!AA1863)</f>
        <v/>
      </c>
      <c r="AC356" s="26" t="str">
        <f>+IF(I356=0,"",'Ark1'!AC1863)</f>
        <v/>
      </c>
      <c r="AD356" s="33" t="str">
        <f>+IF(I356=0,"",'Ark1'!AE1863)</f>
        <v/>
      </c>
      <c r="AE356" s="26" t="str">
        <f t="shared" si="33"/>
        <v/>
      </c>
      <c r="AF356" s="28" t="str">
        <f t="shared" si="34"/>
        <v/>
      </c>
      <c r="AG356" s="218"/>
      <c r="AJ356" s="28"/>
      <c r="AK356" s="26"/>
      <c r="AN356" s="26"/>
      <c r="AO356" s="26"/>
      <c r="AP356" s="26"/>
      <c r="AR356" s="26"/>
      <c r="AT356" s="26"/>
      <c r="AU356" s="26"/>
    </row>
    <row r="357" spans="1:47" ht="15" customHeight="1">
      <c r="A357" s="218"/>
      <c r="B357" s="299">
        <f>+'Ark1'!C1864</f>
        <v>2024</v>
      </c>
      <c r="C357" s="238">
        <f>+'Ark1'!L1864</f>
        <v>13</v>
      </c>
      <c r="D357" s="238" t="s">
        <v>39</v>
      </c>
      <c r="E357" s="27">
        <f>+'Ark1'!H1864</f>
        <v>2</v>
      </c>
      <c r="F357" s="27">
        <f>+'Ark1'!J1864</f>
        <v>147</v>
      </c>
      <c r="G357" s="27" t="str">
        <f t="shared" si="35"/>
        <v>Midt-Norge</v>
      </c>
      <c r="H357" s="27" t="str">
        <f>+IF(I357=0,"",'Ark1'!Q1864)</f>
        <v/>
      </c>
      <c r="I357" s="27">
        <f>+'Ark1'!R1864</f>
        <v>0</v>
      </c>
      <c r="J357" s="28" t="str">
        <f>+IF(I357=0,"",'Ark1'!AG1864)</f>
        <v/>
      </c>
      <c r="L357" s="28" t="str">
        <f>+IF(I357=0,"",'Ark1'!AH1864)</f>
        <v/>
      </c>
      <c r="M357" s="97"/>
      <c r="N357" s="245">
        <f>+IF(J357=0,"",'Ark1'!AI1864)</f>
        <v>0</v>
      </c>
      <c r="O357" s="97"/>
      <c r="P357" s="271" t="str">
        <f>+IF(N357=0,"",'Ark1'!AJ1864)</f>
        <v/>
      </c>
      <c r="Q357" s="235"/>
      <c r="R357" s="31" t="str">
        <f>+IF(I357=0,"",'Ark1'!U1864)</f>
        <v/>
      </c>
      <c r="S357" s="219"/>
      <c r="T357" s="271" t="str">
        <f>+IF(N357=0,"",'Ark1'!AK1864)</f>
        <v/>
      </c>
      <c r="U357" s="97"/>
      <c r="V357" s="26" t="str">
        <f>+IF(I357=0,"",'Ark1'!T1864)</f>
        <v/>
      </c>
      <c r="W357" s="236"/>
      <c r="X357" s="33" t="str">
        <f>+IF(I357=0,"",'Ark1'!W1864)</f>
        <v/>
      </c>
      <c r="Y357" s="33" t="str">
        <f>+IF(I357=0,"",'Ark1'!X1864)</f>
        <v/>
      </c>
      <c r="Z357" s="33" t="str">
        <f>+IF(I357=0,"",'Ark1'!Y1864)</f>
        <v/>
      </c>
      <c r="AA357" s="33" t="str">
        <f>+IF(I357=0,"",'Ark1'!Z1864)</f>
        <v/>
      </c>
      <c r="AB357" s="28" t="str">
        <f>+IF(I357=0,"",'Ark1'!AA1864)</f>
        <v/>
      </c>
      <c r="AC357" s="26" t="str">
        <f>+IF(I357=0,"",'Ark1'!AC1864)</f>
        <v/>
      </c>
      <c r="AD357" s="33" t="str">
        <f>+IF(I357=0,"",'Ark1'!AE1864)</f>
        <v/>
      </c>
      <c r="AE357" s="26" t="str">
        <f t="shared" si="33"/>
        <v/>
      </c>
      <c r="AF357" s="28" t="str">
        <f t="shared" si="34"/>
        <v/>
      </c>
      <c r="AG357" s="218"/>
      <c r="AJ357" s="28"/>
      <c r="AK357" s="26"/>
      <c r="AN357" s="26"/>
      <c r="AO357" s="26"/>
      <c r="AP357" s="26"/>
      <c r="AR357" s="26"/>
      <c r="AT357" s="26"/>
      <c r="AU357" s="26"/>
    </row>
    <row r="358" spans="1:47" ht="15" customHeight="1">
      <c r="A358" s="218"/>
      <c r="B358" s="299">
        <f>+'Ark1'!C1865</f>
        <v>2024</v>
      </c>
      <c r="C358" s="238">
        <f>+'Ark1'!L1865</f>
        <v>13</v>
      </c>
      <c r="D358" s="238" t="s">
        <v>39</v>
      </c>
      <c r="E358" s="27">
        <f>+'Ark1'!H1865</f>
        <v>1</v>
      </c>
      <c r="F358" s="27">
        <f>+'Ark1'!J1865</f>
        <v>155</v>
      </c>
      <c r="G358" s="27" t="str">
        <f t="shared" si="35"/>
        <v>Målselv</v>
      </c>
      <c r="H358" s="27">
        <f>+IF(I358=0,"",'Ark1'!Q1865)</f>
        <v>1</v>
      </c>
      <c r="I358" s="27">
        <f>+'Ark1'!R1865</f>
        <v>1</v>
      </c>
      <c r="J358" s="28">
        <f>+IF(I358=0,"",'Ark1'!AG1865)</f>
        <v>0.50505050505050508</v>
      </c>
      <c r="L358" s="28">
        <f>+IF(I358=0,"",'Ark1'!AH1865)</f>
        <v>0.51836041294594248</v>
      </c>
      <c r="M358" s="97"/>
      <c r="N358" s="245">
        <f>+IF(J358=0,"",'Ark1'!AI1865)</f>
        <v>1</v>
      </c>
      <c r="O358" s="97"/>
      <c r="P358" s="271">
        <f>+IF(N358=0,"",'Ark1'!AJ1865)</f>
        <v>115.1</v>
      </c>
      <c r="Q358" s="235"/>
      <c r="R358" s="31">
        <f>+IF(I358=0,"",'Ark1'!U1865)</f>
        <v>47.6</v>
      </c>
      <c r="S358" s="219"/>
      <c r="T358" s="271">
        <f>+IF(N358=0,"",'Ark1'!AK1865)</f>
        <v>31.216268088447713</v>
      </c>
      <c r="U358" s="97"/>
      <c r="V358" s="26">
        <f>+IF(I358=0,"",'Ark1'!T1865)</f>
        <v>6</v>
      </c>
      <c r="W358" s="236"/>
      <c r="X358" s="33">
        <f>+IF(I358=0,"",'Ark1'!W1865)</f>
        <v>0</v>
      </c>
      <c r="Y358" s="33">
        <f>+IF(I358=0,"",'Ark1'!X1865)</f>
        <v>100</v>
      </c>
      <c r="Z358" s="33">
        <f>+IF(I358=0,"",'Ark1'!Y1865)</f>
        <v>100</v>
      </c>
      <c r="AA358" s="33">
        <f>+IF(I358=0,"",'Ark1'!Z1865)</f>
        <v>100</v>
      </c>
      <c r="AB358" s="28">
        <f>+IF(I358=0,"",'Ark1'!AA1865)</f>
        <v>0</v>
      </c>
      <c r="AC358" s="26">
        <f>+IF(I358=0,"",'Ark1'!AC1865)</f>
        <v>0</v>
      </c>
      <c r="AD358" s="33">
        <f>+IF(I358=0,"",'Ark1'!AE1865)</f>
        <v>0</v>
      </c>
      <c r="AE358" s="26">
        <f t="shared" si="33"/>
        <v>3.6615384615384619</v>
      </c>
      <c r="AF358" s="28">
        <f t="shared" si="34"/>
        <v>1</v>
      </c>
      <c r="AG358" s="218"/>
      <c r="AJ358" s="28"/>
      <c r="AK358" s="26"/>
      <c r="AN358" s="26"/>
      <c r="AO358" s="26"/>
      <c r="AP358" s="26"/>
      <c r="AR358" s="26"/>
      <c r="AT358" s="26"/>
      <c r="AU358" s="26"/>
    </row>
    <row r="359" spans="1:47" ht="15" customHeight="1">
      <c r="A359" s="218"/>
      <c r="B359" s="299">
        <f>+'Ark1'!C1866</f>
        <v>2024</v>
      </c>
      <c r="C359" s="238">
        <f>+'Ark1'!L1866</f>
        <v>13</v>
      </c>
      <c r="D359" s="238" t="s">
        <v>39</v>
      </c>
      <c r="E359" s="27">
        <f>+'Ark1'!H1866</f>
        <v>2</v>
      </c>
      <c r="F359" s="27">
        <f>+'Ark1'!J1866</f>
        <v>160</v>
      </c>
      <c r="G359" s="27" t="str">
        <f t="shared" si="35"/>
        <v>Oslo</v>
      </c>
      <c r="H359" s="27">
        <f>+IF(I359=0,"",'Ark1'!Q1866)</f>
        <v>1</v>
      </c>
      <c r="I359" s="27">
        <f>+'Ark1'!R1866</f>
        <v>1</v>
      </c>
      <c r="J359" s="28">
        <f>+IF(I359=0,"",'Ark1'!AG1866)</f>
        <v>0.56818181818181823</v>
      </c>
      <c r="L359" s="28">
        <f>+IF(I359=0,"",'Ark1'!AH1866)</f>
        <v>0.87715532660799878</v>
      </c>
      <c r="M359" s="97"/>
      <c r="N359" s="245">
        <f>+IF(J359=0,"",'Ark1'!AI1866)</f>
        <v>1</v>
      </c>
      <c r="O359" s="97"/>
      <c r="P359" s="271">
        <f>+IF(N359=0,"",'Ark1'!AJ1866)</f>
        <v>119</v>
      </c>
      <c r="Q359" s="235"/>
      <c r="R359" s="31">
        <f>+IF(I359=0,"",'Ark1'!U1866)</f>
        <v>61.3</v>
      </c>
      <c r="S359" s="219"/>
      <c r="T359" s="271">
        <f>+IF(N359=0,"",'Ark1'!AK1866)</f>
        <v>36.37638940895193</v>
      </c>
      <c r="U359" s="97"/>
      <c r="V359" s="26">
        <f>+IF(I359=0,"",'Ark1'!T1866)</f>
        <v>14</v>
      </c>
      <c r="W359" s="236"/>
      <c r="X359" s="33">
        <f>+IF(I359=0,"",'Ark1'!W1866)</f>
        <v>100</v>
      </c>
      <c r="Y359" s="33">
        <f>+IF(I359=0,"",'Ark1'!X1866)</f>
        <v>100</v>
      </c>
      <c r="Z359" s="33">
        <f>+IF(I359=0,"",'Ark1'!Y1866)</f>
        <v>100</v>
      </c>
      <c r="AA359" s="33">
        <f>+IF(I359=0,"",'Ark1'!Z1866)</f>
        <v>100</v>
      </c>
      <c r="AB359" s="28">
        <f>+IF(I359=0,"",'Ark1'!AA1866)</f>
        <v>0</v>
      </c>
      <c r="AC359" s="26">
        <f>+IF(I359=0,"",'Ark1'!AC1866)</f>
        <v>0</v>
      </c>
      <c r="AD359" s="33">
        <f>+IF(I359=0,"",'Ark1'!AE1866)</f>
        <v>0</v>
      </c>
      <c r="AE359" s="26">
        <f t="shared" si="33"/>
        <v>4.7153846153846155</v>
      </c>
      <c r="AF359" s="28">
        <f t="shared" si="34"/>
        <v>1</v>
      </c>
      <c r="AG359" s="218"/>
      <c r="AJ359" s="28"/>
      <c r="AK359" s="26"/>
      <c r="AN359" s="26"/>
      <c r="AO359" s="26"/>
      <c r="AP359" s="26"/>
      <c r="AR359" s="26"/>
      <c r="AT359" s="26"/>
      <c r="AU359" s="26"/>
    </row>
    <row r="360" spans="1:47" ht="15" customHeight="1">
      <c r="A360" s="218"/>
      <c r="B360" s="299">
        <f>+'Ark1'!C1867</f>
        <v>2024</v>
      </c>
      <c r="C360" s="238">
        <f>+'Ark1'!L1867</f>
        <v>13</v>
      </c>
      <c r="D360" s="238" t="s">
        <v>39</v>
      </c>
      <c r="E360" s="27">
        <f>+'Ark1'!H1867</f>
        <v>1</v>
      </c>
      <c r="F360" s="27">
        <f>+'Ark1'!J1867</f>
        <v>171</v>
      </c>
      <c r="G360" s="27" t="str">
        <f t="shared" si="35"/>
        <v>Prima</v>
      </c>
      <c r="H360" s="27" t="str">
        <f>+IF(I360=0,"",'Ark1'!Q1867)</f>
        <v/>
      </c>
      <c r="I360" s="27">
        <f>+'Ark1'!R1867</f>
        <v>0</v>
      </c>
      <c r="J360" s="28" t="str">
        <f>+IF(I360=0,"",'Ark1'!AG1867)</f>
        <v/>
      </c>
      <c r="L360" s="28" t="str">
        <f>+IF(I360=0,"",'Ark1'!AH1867)</f>
        <v/>
      </c>
      <c r="M360" s="97"/>
      <c r="N360" s="245">
        <f>+IF(J360=0,"",'Ark1'!AI1867)</f>
        <v>0</v>
      </c>
      <c r="O360" s="97"/>
      <c r="P360" s="271" t="str">
        <f>+IF(N360=0,"",'Ark1'!AJ1867)</f>
        <v/>
      </c>
      <c r="Q360" s="235"/>
      <c r="R360" s="31" t="str">
        <f>+IF(I360=0,"",'Ark1'!U1867)</f>
        <v/>
      </c>
      <c r="S360" s="219"/>
      <c r="T360" s="271" t="str">
        <f>+IF(N360=0,"",'Ark1'!AK1867)</f>
        <v/>
      </c>
      <c r="U360" s="97"/>
      <c r="V360" s="26" t="str">
        <f>+IF(I360=0,"",'Ark1'!T1867)</f>
        <v/>
      </c>
      <c r="W360" s="236"/>
      <c r="X360" s="33" t="str">
        <f>+IF(I360=0,"",'Ark1'!W1867)</f>
        <v/>
      </c>
      <c r="Y360" s="33" t="str">
        <f>+IF(I360=0,"",'Ark1'!X1867)</f>
        <v/>
      </c>
      <c r="Z360" s="33" t="str">
        <f>+IF(I360=0,"",'Ark1'!Y1867)</f>
        <v/>
      </c>
      <c r="AA360" s="33" t="str">
        <f>+IF(I360=0,"",'Ark1'!Z1867)</f>
        <v/>
      </c>
      <c r="AB360" s="28" t="str">
        <f>+IF(I360=0,"",'Ark1'!AA1867)</f>
        <v/>
      </c>
      <c r="AC360" s="26" t="str">
        <f>+IF(I360=0,"",'Ark1'!AC1867)</f>
        <v/>
      </c>
      <c r="AD360" s="33" t="str">
        <f>+IF(I360=0,"",'Ark1'!AE1867)</f>
        <v/>
      </c>
      <c r="AE360" s="26" t="str">
        <f t="shared" si="33"/>
        <v/>
      </c>
      <c r="AF360" s="28" t="str">
        <f t="shared" si="34"/>
        <v/>
      </c>
      <c r="AG360" s="218"/>
      <c r="AJ360" s="28"/>
      <c r="AK360" s="26"/>
      <c r="AN360" s="26"/>
      <c r="AO360" s="26"/>
      <c r="AP360" s="26"/>
      <c r="AR360" s="26"/>
      <c r="AT360" s="26"/>
      <c r="AU360" s="26"/>
    </row>
    <row r="361" spans="1:47" ht="15" customHeight="1">
      <c r="A361" s="218"/>
      <c r="B361" s="299">
        <f>+'Ark1'!C1868</f>
        <v>2024</v>
      </c>
      <c r="C361" s="238">
        <f>+'Ark1'!L1868</f>
        <v>13</v>
      </c>
      <c r="D361" s="238" t="s">
        <v>39</v>
      </c>
      <c r="E361" s="27">
        <f>+'Ark1'!H1868</f>
        <v>2</v>
      </c>
      <c r="F361" s="27">
        <f>+'Ark1'!J1868</f>
        <v>175</v>
      </c>
      <c r="G361" s="27" t="str">
        <f t="shared" si="35"/>
        <v>Ole Ringdal</v>
      </c>
      <c r="H361" s="27" t="str">
        <f>+IF(I361=0,"",'Ark1'!Q1868)</f>
        <v/>
      </c>
      <c r="I361" s="27">
        <f>+'Ark1'!R1868</f>
        <v>0</v>
      </c>
      <c r="J361" s="28" t="str">
        <f>+IF(I361=0,"",'Ark1'!AG1868)</f>
        <v/>
      </c>
      <c r="L361" s="28" t="str">
        <f>+IF(I361=0,"",'Ark1'!AH1868)</f>
        <v/>
      </c>
      <c r="M361" s="97"/>
      <c r="N361" s="245">
        <f>+IF(J361=0,"",'Ark1'!AI1868)</f>
        <v>0</v>
      </c>
      <c r="O361" s="97"/>
      <c r="P361" s="271" t="str">
        <f>+IF(N361=0,"",'Ark1'!AJ1868)</f>
        <v/>
      </c>
      <c r="Q361" s="235"/>
      <c r="R361" s="31" t="str">
        <f>+IF(I361=0,"",'Ark1'!U1868)</f>
        <v/>
      </c>
      <c r="S361" s="219"/>
      <c r="T361" s="271" t="str">
        <f>+IF(N361=0,"",'Ark1'!AK1868)</f>
        <v/>
      </c>
      <c r="U361" s="97"/>
      <c r="V361" s="26" t="str">
        <f>+IF(I361=0,"",'Ark1'!T1868)</f>
        <v/>
      </c>
      <c r="W361" s="236"/>
      <c r="X361" s="33" t="str">
        <f>+IF(I361=0,"",'Ark1'!W1868)</f>
        <v/>
      </c>
      <c r="Y361" s="33" t="str">
        <f>+IF(I361=0,"",'Ark1'!X1868)</f>
        <v/>
      </c>
      <c r="Z361" s="33" t="str">
        <f>+IF(I361=0,"",'Ark1'!Y1868)</f>
        <v/>
      </c>
      <c r="AA361" s="33" t="str">
        <f>+IF(I361=0,"",'Ark1'!Z1868)</f>
        <v/>
      </c>
      <c r="AB361" s="28" t="str">
        <f>+IF(I361=0,"",'Ark1'!AA1868)</f>
        <v/>
      </c>
      <c r="AC361" s="26" t="str">
        <f>+IF(I361=0,"",'Ark1'!AC1868)</f>
        <v/>
      </c>
      <c r="AD361" s="33" t="str">
        <f>+IF(I361=0,"",'Ark1'!AE1868)</f>
        <v/>
      </c>
      <c r="AE361" s="26" t="str">
        <f t="shared" si="33"/>
        <v/>
      </c>
      <c r="AF361" s="28" t="str">
        <f t="shared" si="34"/>
        <v/>
      </c>
      <c r="AG361" s="218"/>
      <c r="AJ361" s="28"/>
      <c r="AK361" s="26"/>
      <c r="AN361" s="26"/>
      <c r="AO361" s="26"/>
      <c r="AP361" s="26"/>
      <c r="AR361" s="26"/>
      <c r="AT361" s="26"/>
      <c r="AU361" s="26"/>
    </row>
    <row r="362" spans="1:47" ht="15" customHeight="1">
      <c r="A362" s="218"/>
      <c r="B362" s="299">
        <f>+'Ark1'!C1869</f>
        <v>2024</v>
      </c>
      <c r="C362" s="238">
        <f>+'Ark1'!L1869</f>
        <v>13</v>
      </c>
      <c r="D362" s="238" t="s">
        <v>39</v>
      </c>
      <c r="E362" s="27">
        <f>+'Ark1'!H1869</f>
        <v>2</v>
      </c>
      <c r="F362" s="27">
        <f>+'Ark1'!J1869</f>
        <v>177</v>
      </c>
      <c r="G362" s="27" t="str">
        <f t="shared" si="35"/>
        <v>Slakthuset</v>
      </c>
      <c r="H362" s="27" t="str">
        <f>+IF(I362=0,"",'Ark1'!Q1869)</f>
        <v/>
      </c>
      <c r="I362" s="27">
        <f>+'Ark1'!R1869</f>
        <v>0</v>
      </c>
      <c r="J362" s="28" t="str">
        <f>+IF(I362=0,"",'Ark1'!AG1869)</f>
        <v/>
      </c>
      <c r="L362" s="28" t="str">
        <f>+IF(I362=0,"",'Ark1'!AH1869)</f>
        <v/>
      </c>
      <c r="M362" s="97"/>
      <c r="N362" s="245">
        <f>+IF(J362=0,"",'Ark1'!AI1869)</f>
        <v>0</v>
      </c>
      <c r="O362" s="97"/>
      <c r="P362" s="271" t="str">
        <f>+IF(N362=0,"",'Ark1'!AJ1869)</f>
        <v/>
      </c>
      <c r="Q362" s="235"/>
      <c r="R362" s="31" t="str">
        <f>+IF(I362=0,"",'Ark1'!U1869)</f>
        <v/>
      </c>
      <c r="S362" s="219"/>
      <c r="T362" s="271" t="str">
        <f>+IF(N362=0,"",'Ark1'!AK1869)</f>
        <v/>
      </c>
      <c r="U362" s="97"/>
      <c r="V362" s="26" t="str">
        <f>+IF(I362=0,"",'Ark1'!T1869)</f>
        <v/>
      </c>
      <c r="W362" s="236"/>
      <c r="X362" s="33" t="str">
        <f>+IF(I362=0,"",'Ark1'!W1869)</f>
        <v/>
      </c>
      <c r="Y362" s="33" t="str">
        <f>+IF(I362=0,"",'Ark1'!X1869)</f>
        <v/>
      </c>
      <c r="Z362" s="33" t="str">
        <f>+IF(I362=0,"",'Ark1'!Y1869)</f>
        <v/>
      </c>
      <c r="AA362" s="33" t="str">
        <f>+IF(I362=0,"",'Ark1'!Z1869)</f>
        <v/>
      </c>
      <c r="AB362" s="28" t="str">
        <f>+IF(I362=0,"",'Ark1'!AA1869)</f>
        <v/>
      </c>
      <c r="AC362" s="26" t="str">
        <f>+IF(I362=0,"",'Ark1'!AC1869)</f>
        <v/>
      </c>
      <c r="AD362" s="33" t="str">
        <f>+IF(I362=0,"",'Ark1'!AE1869)</f>
        <v/>
      </c>
      <c r="AE362" s="26" t="str">
        <f t="shared" si="33"/>
        <v/>
      </c>
      <c r="AF362" s="28" t="str">
        <f t="shared" si="34"/>
        <v/>
      </c>
      <c r="AG362" s="218"/>
      <c r="AJ362" s="28"/>
      <c r="AK362" s="26"/>
      <c r="AN362" s="26"/>
      <c r="AO362" s="26"/>
      <c r="AP362" s="26"/>
      <c r="AR362" s="26"/>
      <c r="AT362" s="26"/>
      <c r="AU362" s="26"/>
    </row>
    <row r="363" spans="1:47" ht="15" customHeight="1">
      <c r="A363" s="218"/>
      <c r="B363" s="299">
        <f>+'Ark1'!C1870</f>
        <v>2024</v>
      </c>
      <c r="C363" s="238">
        <f>+'Ark1'!L1870</f>
        <v>13</v>
      </c>
      <c r="D363" s="238" t="s">
        <v>39</v>
      </c>
      <c r="E363" s="27">
        <f>+'Ark1'!H1870</f>
        <v>2</v>
      </c>
      <c r="F363" s="27">
        <f>+'Ark1'!J1870</f>
        <v>178</v>
      </c>
      <c r="G363" s="27" t="str">
        <f t="shared" si="35"/>
        <v>Røros</v>
      </c>
      <c r="H363" s="27" t="str">
        <f>+IF(I363=0,"",'Ark1'!Q1870)</f>
        <v/>
      </c>
      <c r="I363" s="27">
        <f>+'Ark1'!R1870</f>
        <v>0</v>
      </c>
      <c r="J363" s="28" t="str">
        <f>+IF(I363=0,"",'Ark1'!AG1870)</f>
        <v/>
      </c>
      <c r="L363" s="28" t="str">
        <f>+IF(I363=0,"",'Ark1'!AH1870)</f>
        <v/>
      </c>
      <c r="M363" s="97"/>
      <c r="N363" s="245">
        <f>+IF(J363=0,"",'Ark1'!AI1870)</f>
        <v>0</v>
      </c>
      <c r="O363" s="97"/>
      <c r="P363" s="271" t="str">
        <f>+IF(N363=0,"",'Ark1'!AJ1870)</f>
        <v/>
      </c>
      <c r="Q363" s="235"/>
      <c r="R363" s="31" t="str">
        <f>+IF(I363=0,"",'Ark1'!U1870)</f>
        <v/>
      </c>
      <c r="S363" s="219"/>
      <c r="T363" s="271" t="str">
        <f>+IF(N363=0,"",'Ark1'!AK1870)</f>
        <v/>
      </c>
      <c r="U363" s="97"/>
      <c r="V363" s="26" t="str">
        <f>+IF(I363=0,"",'Ark1'!T1870)</f>
        <v/>
      </c>
      <c r="W363" s="236"/>
      <c r="X363" s="33" t="str">
        <f>+IF(I363=0,"",'Ark1'!W1870)</f>
        <v/>
      </c>
      <c r="Y363" s="33" t="str">
        <f>+IF(I363=0,"",'Ark1'!X1870)</f>
        <v/>
      </c>
      <c r="Z363" s="33" t="str">
        <f>+IF(I363=0,"",'Ark1'!Y1870)</f>
        <v/>
      </c>
      <c r="AA363" s="33" t="str">
        <f>+IF(I363=0,"",'Ark1'!Z1870)</f>
        <v/>
      </c>
      <c r="AB363" s="28" t="str">
        <f>+IF(I363=0,"",'Ark1'!AA1870)</f>
        <v/>
      </c>
      <c r="AC363" s="26" t="str">
        <f>+IF(I363=0,"",'Ark1'!AC1870)</f>
        <v/>
      </c>
      <c r="AD363" s="33" t="str">
        <f>+IF(I363=0,"",'Ark1'!AE1870)</f>
        <v/>
      </c>
      <c r="AE363" s="26" t="str">
        <f t="shared" si="33"/>
        <v/>
      </c>
      <c r="AF363" s="28" t="str">
        <f t="shared" si="34"/>
        <v/>
      </c>
      <c r="AG363" s="218"/>
      <c r="AJ363" s="28"/>
      <c r="AK363" s="26"/>
      <c r="AN363" s="26"/>
      <c r="AO363" s="26"/>
      <c r="AP363" s="26"/>
      <c r="AR363" s="26"/>
      <c r="AT363" s="26"/>
      <c r="AU363" s="26"/>
    </row>
    <row r="364" spans="1:47" ht="15" customHeight="1">
      <c r="A364" s="218"/>
      <c r="B364" s="299">
        <f>+'Ark1'!C1871</f>
        <v>2024</v>
      </c>
      <c r="C364" s="238">
        <f>+'Ark1'!L1871</f>
        <v>13</v>
      </c>
      <c r="D364" s="238" t="s">
        <v>39</v>
      </c>
      <c r="E364" s="27">
        <f>+'Ark1'!H1871</f>
        <v>2</v>
      </c>
      <c r="F364" s="27">
        <f>+'Ark1'!J1871</f>
        <v>181</v>
      </c>
      <c r="G364" s="27" t="str">
        <f t="shared" si="35"/>
        <v>Horns</v>
      </c>
      <c r="H364" s="27" t="str">
        <f>+IF(I364=0,"",'Ark1'!Q1871)</f>
        <v/>
      </c>
      <c r="I364" s="27">
        <f>+'Ark1'!R1871</f>
        <v>0</v>
      </c>
      <c r="J364" s="28" t="str">
        <f>+IF(I364=0,"",'Ark1'!AG1871)</f>
        <v/>
      </c>
      <c r="L364" s="28" t="str">
        <f>+IF(I364=0,"",'Ark1'!AH1871)</f>
        <v/>
      </c>
      <c r="M364" s="97"/>
      <c r="N364" s="245">
        <f>+IF(J364=0,"",'Ark1'!AI1871)</f>
        <v>0</v>
      </c>
      <c r="O364" s="97"/>
      <c r="P364" s="271" t="str">
        <f>+IF(N364=0,"",'Ark1'!AJ1871)</f>
        <v/>
      </c>
      <c r="Q364" s="235"/>
      <c r="R364" s="31" t="str">
        <f>+IF(I364=0,"",'Ark1'!U1871)</f>
        <v/>
      </c>
      <c r="S364" s="219"/>
      <c r="T364" s="271" t="str">
        <f>+IF(N364=0,"",'Ark1'!AK1871)</f>
        <v/>
      </c>
      <c r="U364" s="97"/>
      <c r="V364" s="26" t="str">
        <f>+IF(I364=0,"",'Ark1'!T1871)</f>
        <v/>
      </c>
      <c r="W364" s="236"/>
      <c r="X364" s="33" t="str">
        <f>+IF(I364=0,"",'Ark1'!W1871)</f>
        <v/>
      </c>
      <c r="Y364" s="33" t="str">
        <f>+IF(I364=0,"",'Ark1'!X1871)</f>
        <v/>
      </c>
      <c r="Z364" s="33" t="str">
        <f>+IF(I364=0,"",'Ark1'!Y1871)</f>
        <v/>
      </c>
      <c r="AA364" s="33" t="str">
        <f>+IF(I364=0,"",'Ark1'!Z1871)</f>
        <v/>
      </c>
      <c r="AB364" s="28" t="str">
        <f>+IF(I364=0,"",'Ark1'!AA1871)</f>
        <v/>
      </c>
      <c r="AC364" s="26" t="str">
        <f>+IF(I364=0,"",'Ark1'!AC1871)</f>
        <v/>
      </c>
      <c r="AD364" s="33" t="str">
        <f>+IF(I364=0,"",'Ark1'!AE1871)</f>
        <v/>
      </c>
      <c r="AE364" s="26" t="str">
        <f t="shared" si="33"/>
        <v/>
      </c>
      <c r="AF364" s="28" t="str">
        <f t="shared" si="34"/>
        <v/>
      </c>
      <c r="AG364" s="218"/>
      <c r="AJ364" s="28"/>
      <c r="AK364" s="26"/>
      <c r="AN364" s="26"/>
      <c r="AO364" s="26"/>
      <c r="AP364" s="26"/>
      <c r="AR364" s="26"/>
      <c r="AT364" s="26"/>
      <c r="AU364" s="26"/>
    </row>
    <row r="365" spans="1:47" ht="15" customHeight="1">
      <c r="A365" s="218"/>
      <c r="B365" s="299">
        <f>+'Ark1'!C1872</f>
        <v>2024</v>
      </c>
      <c r="C365" s="238">
        <f>+'Ark1'!L1872</f>
        <v>13</v>
      </c>
      <c r="D365" s="238" t="s">
        <v>39</v>
      </c>
      <c r="E365" s="27">
        <f>+'Ark1'!H1872</f>
        <v>1</v>
      </c>
      <c r="F365" s="27">
        <f>+'Ark1'!J1872</f>
        <v>262</v>
      </c>
      <c r="G365" s="27" t="str">
        <f t="shared" si="35"/>
        <v>Strilalam</v>
      </c>
      <c r="H365" s="27" t="str">
        <f>+IF(I365=0,"",'Ark1'!Q1872)</f>
        <v/>
      </c>
      <c r="I365" s="27">
        <f>+'Ark1'!R1872</f>
        <v>0</v>
      </c>
      <c r="J365" s="28" t="str">
        <f>+IF(I365=0,"",'Ark1'!AG1872)</f>
        <v/>
      </c>
      <c r="L365" s="28" t="str">
        <f>+IF(I365=0,"",'Ark1'!AH1872)</f>
        <v/>
      </c>
      <c r="M365" s="97"/>
      <c r="N365" s="245">
        <f>+IF(J365=0,"",'Ark1'!AI1872)</f>
        <v>0</v>
      </c>
      <c r="O365" s="97"/>
      <c r="P365" s="271" t="str">
        <f>+IF(N365=0,"",'Ark1'!AJ1872)</f>
        <v/>
      </c>
      <c r="Q365" s="235"/>
      <c r="R365" s="31" t="str">
        <f>+IF(I365=0,"",'Ark1'!U1872)</f>
        <v/>
      </c>
      <c r="S365" s="219"/>
      <c r="T365" s="271" t="str">
        <f>+IF(N365=0,"",'Ark1'!AK1872)</f>
        <v/>
      </c>
      <c r="U365" s="97"/>
      <c r="V365" s="26" t="str">
        <f>+IF(I365=0,"",'Ark1'!T1872)</f>
        <v/>
      </c>
      <c r="W365" s="236"/>
      <c r="X365" s="33" t="str">
        <f>+IF(I365=0,"",'Ark1'!W1872)</f>
        <v/>
      </c>
      <c r="Y365" s="33" t="str">
        <f>+IF(I365=0,"",'Ark1'!X1872)</f>
        <v/>
      </c>
      <c r="Z365" s="33" t="str">
        <f>+IF(I365=0,"",'Ark1'!Y1872)</f>
        <v/>
      </c>
      <c r="AA365" s="33" t="str">
        <f>+IF(I365=0,"",'Ark1'!Z1872)</f>
        <v/>
      </c>
      <c r="AB365" s="28" t="str">
        <f>+IF(I365=0,"",'Ark1'!AA1872)</f>
        <v/>
      </c>
      <c r="AC365" s="26" t="str">
        <f>+IF(I365=0,"",'Ark1'!AC1872)</f>
        <v/>
      </c>
      <c r="AD365" s="33" t="str">
        <f>+IF(I365=0,"",'Ark1'!AE1872)</f>
        <v/>
      </c>
      <c r="AE365" s="26" t="str">
        <f t="shared" si="33"/>
        <v/>
      </c>
      <c r="AF365" s="28" t="str">
        <f t="shared" si="34"/>
        <v/>
      </c>
      <c r="AG365" s="218"/>
      <c r="AJ365" s="28"/>
      <c r="AK365" s="26"/>
      <c r="AN365" s="26"/>
      <c r="AO365" s="26"/>
      <c r="AP365" s="26"/>
      <c r="AR365" s="26"/>
      <c r="AT365" s="26"/>
      <c r="AU365" s="26"/>
    </row>
    <row r="366" spans="1:47" ht="15" customHeight="1">
      <c r="A366" s="218"/>
      <c r="B366" s="299">
        <f>+'Ark1'!C1873</f>
        <v>2024</v>
      </c>
      <c r="C366" s="238">
        <f>+'Ark1'!L1873</f>
        <v>13</v>
      </c>
      <c r="D366" s="238" t="s">
        <v>39</v>
      </c>
      <c r="E366" s="27">
        <f>+'Ark1'!H1873</f>
        <v>2</v>
      </c>
      <c r="F366" s="27">
        <f>+'Ark1'!J1873</f>
        <v>267</v>
      </c>
      <c r="G366" s="27" t="str">
        <f t="shared" si="35"/>
        <v>Dalpro</v>
      </c>
      <c r="H366" s="27" t="str">
        <f>+IF(I366=0,"",'Ark1'!Q1873)</f>
        <v/>
      </c>
      <c r="I366" s="27">
        <f>+'Ark1'!R1873</f>
        <v>0</v>
      </c>
      <c r="J366" s="28" t="str">
        <f>+IF(I366=0,"",'Ark1'!AG1873)</f>
        <v/>
      </c>
      <c r="L366" s="28" t="str">
        <f>+IF(I366=0,"",'Ark1'!AH1873)</f>
        <v/>
      </c>
      <c r="M366" s="97"/>
      <c r="N366" s="245">
        <f>+IF(J366=0,"",'Ark1'!AI1873)</f>
        <v>0</v>
      </c>
      <c r="O366" s="97"/>
      <c r="P366" s="271" t="str">
        <f>+IF(N366=0,"",'Ark1'!AJ1873)</f>
        <v/>
      </c>
      <c r="Q366" s="235"/>
      <c r="R366" s="31" t="str">
        <f>+IF(I366=0,"",'Ark1'!U1873)</f>
        <v/>
      </c>
      <c r="S366" s="219"/>
      <c r="T366" s="271" t="str">
        <f>+IF(N366=0,"",'Ark1'!AK1873)</f>
        <v/>
      </c>
      <c r="U366" s="97"/>
      <c r="V366" s="26" t="str">
        <f>+IF(I366=0,"",'Ark1'!T1873)</f>
        <v/>
      </c>
      <c r="W366" s="236"/>
      <c r="X366" s="33" t="str">
        <f>+IF(I366=0,"",'Ark1'!W1873)</f>
        <v/>
      </c>
      <c r="Y366" s="33" t="str">
        <f>+IF(I366=0,"",'Ark1'!X1873)</f>
        <v/>
      </c>
      <c r="Z366" s="33" t="str">
        <f>+IF(I366=0,"",'Ark1'!Y1873)</f>
        <v/>
      </c>
      <c r="AA366" s="33" t="str">
        <f>+IF(I366=0,"",'Ark1'!Z1873)</f>
        <v/>
      </c>
      <c r="AB366" s="28" t="str">
        <f>+IF(I366=0,"",'Ark1'!AA1873)</f>
        <v/>
      </c>
      <c r="AC366" s="26" t="str">
        <f>+IF(I366=0,"",'Ark1'!AC1873)</f>
        <v/>
      </c>
      <c r="AD366" s="33" t="str">
        <f>+IF(I366=0,"",'Ark1'!AE1873)</f>
        <v/>
      </c>
      <c r="AE366" s="26" t="str">
        <f t="shared" si="33"/>
        <v/>
      </c>
      <c r="AF366" s="28" t="str">
        <f t="shared" si="34"/>
        <v/>
      </c>
      <c r="AG366" s="218"/>
      <c r="AJ366" s="28"/>
      <c r="AK366" s="26"/>
      <c r="AN366" s="26"/>
      <c r="AO366" s="26"/>
      <c r="AP366" s="26"/>
      <c r="AR366" s="26"/>
      <c r="AT366" s="26"/>
      <c r="AU366" s="26"/>
    </row>
    <row r="367" spans="1:47" ht="15" customHeight="1">
      <c r="A367" s="218"/>
      <c r="B367" s="299">
        <f>+'Ark1'!C1874</f>
        <v>2024</v>
      </c>
      <c r="C367" s="238">
        <f>+'Ark1'!L1874</f>
        <v>13</v>
      </c>
      <c r="D367" s="238" t="s">
        <v>39</v>
      </c>
      <c r="E367" s="27">
        <f>+'Ark1'!H1874</f>
        <v>1</v>
      </c>
      <c r="F367" s="27">
        <f>+'Ark1'!J1874</f>
        <v>309</v>
      </c>
      <c r="G367" s="27" t="str">
        <f t="shared" si="35"/>
        <v>Malvik</v>
      </c>
      <c r="H367" s="27">
        <f>+IF(I367=0,"",'Ark1'!Q1874)</f>
        <v>1</v>
      </c>
      <c r="I367" s="27">
        <f>+'Ark1'!R1874</f>
        <v>1</v>
      </c>
      <c r="J367" s="28">
        <f>+IF(I367=0,"",'Ark1'!AG1874)</f>
        <v>0.27027027027027034</v>
      </c>
      <c r="L367" s="28">
        <f>+IF(I367=0,"",'Ark1'!AH1874)</f>
        <v>0.43839037987395457</v>
      </c>
      <c r="M367" s="97"/>
      <c r="N367" s="245">
        <f>+IF(J367=0,"",'Ark1'!AI1874)</f>
        <v>1</v>
      </c>
      <c r="O367" s="97"/>
      <c r="P367" s="271">
        <f>+IF(N367=0,"",'Ark1'!AJ1874)</f>
        <v>116.5</v>
      </c>
      <c r="Q367" s="235"/>
      <c r="R367" s="31">
        <f>+IF(I367=0,"",'Ark1'!U1874)</f>
        <v>68.099999999999994</v>
      </c>
      <c r="S367" s="219"/>
      <c r="T367" s="271">
        <f>+IF(N367=0,"",'Ark1'!AK1874)</f>
        <v>43.069450991779263</v>
      </c>
      <c r="U367" s="97"/>
      <c r="V367" s="26">
        <f>+IF(I367=0,"",'Ark1'!T1874)</f>
        <v>10</v>
      </c>
      <c r="W367" s="236"/>
      <c r="X367" s="33">
        <f>+IF(I367=0,"",'Ark1'!W1874)</f>
        <v>100</v>
      </c>
      <c r="Y367" s="33">
        <f>+IF(I367=0,"",'Ark1'!X1874)</f>
        <v>100</v>
      </c>
      <c r="Z367" s="33">
        <f>+IF(I367=0,"",'Ark1'!Y1874)</f>
        <v>100</v>
      </c>
      <c r="AA367" s="33">
        <f>+IF(I367=0,"",'Ark1'!Z1874)</f>
        <v>100</v>
      </c>
      <c r="AB367" s="28">
        <f>+IF(I367=0,"",'Ark1'!AA1874)</f>
        <v>0</v>
      </c>
      <c r="AC367" s="26">
        <f>+IF(I367=0,"",'Ark1'!AC1874)</f>
        <v>0</v>
      </c>
      <c r="AD367" s="33">
        <f>+IF(I367=0,"",'Ark1'!AE1874)</f>
        <v>0</v>
      </c>
      <c r="AE367" s="26">
        <f t="shared" si="33"/>
        <v>5.2384615384615376</v>
      </c>
      <c r="AF367" s="28">
        <f t="shared" si="34"/>
        <v>1</v>
      </c>
      <c r="AG367" s="218"/>
      <c r="AJ367" s="28"/>
      <c r="AK367" s="26"/>
      <c r="AN367" s="26"/>
      <c r="AO367" s="26"/>
      <c r="AP367" s="26"/>
      <c r="AR367" s="26"/>
      <c r="AT367" s="26"/>
      <c r="AU367" s="26"/>
    </row>
    <row r="368" spans="1:47" ht="15" customHeight="1">
      <c r="A368" s="218"/>
      <c r="B368" s="299">
        <f>+'Ark1'!C1875</f>
        <v>2024</v>
      </c>
      <c r="C368" s="238">
        <f>+'Ark1'!L1875</f>
        <v>13</v>
      </c>
      <c r="D368" s="238" t="s">
        <v>39</v>
      </c>
      <c r="E368" s="27">
        <f>+'Ark1'!H1875</f>
        <v>2</v>
      </c>
      <c r="F368" s="27">
        <f>+'Ark1'!J1875</f>
        <v>470</v>
      </c>
      <c r="G368" s="27" t="str">
        <f t="shared" si="35"/>
        <v>Jens Eide</v>
      </c>
      <c r="H368" s="27">
        <f>+IF(I368=0,"",'Ark1'!Q1875)</f>
        <v>1</v>
      </c>
      <c r="I368" s="27">
        <f>+'Ark1'!R1875</f>
        <v>1</v>
      </c>
      <c r="J368" s="28">
        <f>+IF(I368=0,"",'Ark1'!AG1875)</f>
        <v>1.3698630136986301</v>
      </c>
      <c r="L368" s="28">
        <f>+IF(I368=0,"",'Ark1'!AH1875)</f>
        <v>2.375825437840942</v>
      </c>
      <c r="M368" s="97"/>
      <c r="N368" s="245">
        <f>+IF(J368=0,"",'Ark1'!AI1875)</f>
        <v>1</v>
      </c>
      <c r="O368" s="97"/>
      <c r="P368" s="271">
        <f>+IF(N368=0,"",'Ark1'!AJ1875)</f>
        <v>123.4</v>
      </c>
      <c r="Q368" s="235"/>
      <c r="R368" s="31">
        <f>+IF(I368=0,"",'Ark1'!U1875)</f>
        <v>66.2</v>
      </c>
      <c r="S368" s="219"/>
      <c r="T368" s="271">
        <f>+IF(N368=0,"",'Ark1'!AK1875)</f>
        <v>35.229989224561876</v>
      </c>
      <c r="U368" s="97"/>
      <c r="V368" s="26">
        <f>+IF(I368=0,"",'Ark1'!T1875)</f>
        <v>15</v>
      </c>
      <c r="W368" s="236"/>
      <c r="X368" s="33">
        <f>+IF(I368=0,"",'Ark1'!W1875)</f>
        <v>100</v>
      </c>
      <c r="Y368" s="33">
        <f>+IF(I368=0,"",'Ark1'!X1875)</f>
        <v>100</v>
      </c>
      <c r="Z368" s="33">
        <f>+IF(I368=0,"",'Ark1'!Y1875)</f>
        <v>100</v>
      </c>
      <c r="AA368" s="33">
        <f>+IF(I368=0,"",'Ark1'!Z1875)</f>
        <v>100</v>
      </c>
      <c r="AB368" s="28">
        <f>+IF(I368=0,"",'Ark1'!AA1875)</f>
        <v>0</v>
      </c>
      <c r="AC368" s="26">
        <f>+IF(I368=0,"",'Ark1'!AC1875)</f>
        <v>0</v>
      </c>
      <c r="AD368" s="33">
        <f>+IF(I368=0,"",'Ark1'!AE1875)</f>
        <v>0</v>
      </c>
      <c r="AE368" s="26">
        <f t="shared" si="33"/>
        <v>5.0923076923076929</v>
      </c>
      <c r="AF368" s="28">
        <f t="shared" si="34"/>
        <v>1</v>
      </c>
      <c r="AG368" s="218"/>
      <c r="AJ368" s="28"/>
      <c r="AK368" s="26"/>
      <c r="AN368" s="26"/>
      <c r="AO368" s="26"/>
      <c r="AP368" s="26"/>
      <c r="AR368" s="26"/>
      <c r="AT368" s="26"/>
      <c r="AU368" s="26"/>
    </row>
    <row r="369" spans="1:61" ht="15" customHeight="1">
      <c r="A369" s="218"/>
      <c r="B369" s="299">
        <f>+'Ark1'!C1876</f>
        <v>2024</v>
      </c>
      <c r="C369" s="238">
        <f>+'Ark1'!L1876</f>
        <v>13</v>
      </c>
      <c r="D369" s="238" t="s">
        <v>39</v>
      </c>
      <c r="E369" s="27">
        <f>+'Ark1'!H1876</f>
        <v>2</v>
      </c>
      <c r="F369" s="27">
        <f>+'Ark1'!J1876</f>
        <v>629</v>
      </c>
      <c r="G369" s="27" t="str">
        <f t="shared" si="35"/>
        <v>Bø</v>
      </c>
      <c r="H369" s="27" t="str">
        <f>+IF(I369=0,"",'Ark1'!Q1876)</f>
        <v/>
      </c>
      <c r="I369" s="27">
        <f>+'Ark1'!R1876</f>
        <v>0</v>
      </c>
      <c r="J369" s="28" t="str">
        <f>+IF(I369=0,"",'Ark1'!AG1876)</f>
        <v/>
      </c>
      <c r="L369" s="28" t="str">
        <f>+IF(I369=0,"",'Ark1'!AH1876)</f>
        <v/>
      </c>
      <c r="M369" s="97"/>
      <c r="N369" s="245">
        <f>+IF(J369=0,"",'Ark1'!AI1876)</f>
        <v>0</v>
      </c>
      <c r="O369" s="97"/>
      <c r="P369" s="271" t="str">
        <f>+IF(N369=0,"",'Ark1'!AJ1876)</f>
        <v/>
      </c>
      <c r="Q369" s="235"/>
      <c r="R369" s="31" t="str">
        <f>+IF(I369=0,"",'Ark1'!U1876)</f>
        <v/>
      </c>
      <c r="S369" s="219"/>
      <c r="T369" s="271" t="str">
        <f>+IF(N369=0,"",'Ark1'!AK1876)</f>
        <v/>
      </c>
      <c r="U369" s="97"/>
      <c r="V369" s="26" t="str">
        <f>+IF(I369=0,"",'Ark1'!T1876)</f>
        <v/>
      </c>
      <c r="W369" s="236"/>
      <c r="X369" s="33" t="str">
        <f>+IF(I369=0,"",'Ark1'!W1876)</f>
        <v/>
      </c>
      <c r="Y369" s="33" t="str">
        <f>+IF(I369=0,"",'Ark1'!X1876)</f>
        <v/>
      </c>
      <c r="Z369" s="33" t="str">
        <f>+IF(I369=0,"",'Ark1'!Y1876)</f>
        <v/>
      </c>
      <c r="AA369" s="33" t="str">
        <f>+IF(I369=0,"",'Ark1'!Z1876)</f>
        <v/>
      </c>
      <c r="AB369" s="28" t="str">
        <f>+IF(I369=0,"",'Ark1'!AA1876)</f>
        <v/>
      </c>
      <c r="AC369" s="26" t="str">
        <f>+IF(I369=0,"",'Ark1'!AC1876)</f>
        <v/>
      </c>
      <c r="AD369" s="33" t="str">
        <f>+IF(I369=0,"",'Ark1'!AE1876)</f>
        <v/>
      </c>
      <c r="AE369" s="26" t="str">
        <f t="shared" si="33"/>
        <v/>
      </c>
      <c r="AF369" s="28" t="str">
        <f t="shared" si="34"/>
        <v/>
      </c>
      <c r="AG369" s="218"/>
      <c r="AJ369" s="28"/>
      <c r="AK369" s="26"/>
      <c r="AN369" s="26"/>
      <c r="AO369" s="26"/>
      <c r="AP369" s="26"/>
      <c r="AR369" s="26"/>
      <c r="AT369" s="26"/>
      <c r="AU369" s="26"/>
    </row>
    <row r="370" spans="1:61" ht="15" customHeight="1">
      <c r="A370" s="218"/>
      <c r="B370" s="299">
        <f>+'Ark1'!C1877</f>
        <v>2024</v>
      </c>
      <c r="C370" s="238">
        <f>+'Ark1'!L1877</f>
        <v>13</v>
      </c>
      <c r="D370" s="238" t="s">
        <v>39</v>
      </c>
      <c r="E370" s="27">
        <f>+'Ark1'!H1877</f>
        <v>1</v>
      </c>
      <c r="F370" s="27">
        <f>+'Ark1'!J1877</f>
        <v>643</v>
      </c>
      <c r="G370" s="27" t="str">
        <f t="shared" si="35"/>
        <v>Bjerka</v>
      </c>
      <c r="H370" s="27" t="str">
        <f>+IF(I370=0,"",'Ark1'!Q1877)</f>
        <v/>
      </c>
      <c r="I370" s="27">
        <f>+'Ark1'!R1877</f>
        <v>0</v>
      </c>
      <c r="J370" s="28" t="str">
        <f>+IF(I370=0,"",'Ark1'!AG1877)</f>
        <v/>
      </c>
      <c r="L370" s="28" t="str">
        <f>+IF(I370=0,"",'Ark1'!AH1877)</f>
        <v/>
      </c>
      <c r="M370" s="97"/>
      <c r="N370" s="245">
        <f>+IF(J370=0,"",'Ark1'!AI1877)</f>
        <v>0</v>
      </c>
      <c r="O370" s="97"/>
      <c r="P370" s="271" t="str">
        <f>+IF(N370=0,"",'Ark1'!AJ1877)</f>
        <v/>
      </c>
      <c r="Q370" s="235"/>
      <c r="R370" s="31" t="str">
        <f>+IF(I370=0,"",'Ark1'!U1877)</f>
        <v/>
      </c>
      <c r="S370" s="219"/>
      <c r="T370" s="271" t="str">
        <f>+IF(N370=0,"",'Ark1'!AK1877)</f>
        <v/>
      </c>
      <c r="U370" s="97"/>
      <c r="V370" s="26" t="str">
        <f>+IF(I370=0,"",'Ark1'!T1877)</f>
        <v/>
      </c>
      <c r="W370" s="236"/>
      <c r="X370" s="33" t="str">
        <f>+IF(I370=0,"",'Ark1'!W1877)</f>
        <v/>
      </c>
      <c r="Y370" s="33" t="str">
        <f>+IF(I370=0,"",'Ark1'!X1877)</f>
        <v/>
      </c>
      <c r="Z370" s="33" t="str">
        <f>+IF(I370=0,"",'Ark1'!Y1877)</f>
        <v/>
      </c>
      <c r="AA370" s="33" t="str">
        <f>+IF(I370=0,"",'Ark1'!Z1877)</f>
        <v/>
      </c>
      <c r="AB370" s="28" t="str">
        <f>+IF(I370=0,"",'Ark1'!AA1877)</f>
        <v/>
      </c>
      <c r="AC370" s="26" t="str">
        <f>+IF(I370=0,"",'Ark1'!AC1877)</f>
        <v/>
      </c>
      <c r="AD370" s="33" t="str">
        <f>+IF(I370=0,"",'Ark1'!AE1877)</f>
        <v/>
      </c>
      <c r="AE370" s="26" t="str">
        <f t="shared" si="33"/>
        <v/>
      </c>
      <c r="AF370" s="28" t="str">
        <f t="shared" si="34"/>
        <v/>
      </c>
      <c r="AG370" s="218"/>
      <c r="AJ370" s="28"/>
      <c r="AK370" s="26"/>
      <c r="AN370" s="26"/>
      <c r="AO370" s="26"/>
      <c r="AP370" s="26"/>
      <c r="AR370" s="26"/>
      <c r="AT370" s="26"/>
      <c r="AU370" s="26"/>
    </row>
    <row r="371" spans="1:61" ht="15" customHeight="1">
      <c r="A371" s="218"/>
      <c r="B371" s="299">
        <f>+'Ark1'!C1878</f>
        <v>2024</v>
      </c>
      <c r="C371" s="238">
        <f>+'Ark1'!L1878</f>
        <v>13</v>
      </c>
      <c r="D371" s="238" t="s">
        <v>39</v>
      </c>
      <c r="E371" s="27">
        <f>+'Ark1'!H1878</f>
        <v>2</v>
      </c>
      <c r="F371" s="27">
        <f>+'Ark1'!J1878</f>
        <v>704</v>
      </c>
      <c r="G371" s="27" t="str">
        <f t="shared" si="35"/>
        <v>Øre Vilt</v>
      </c>
      <c r="H371" s="27" t="str">
        <f>+IF(I371=0,"",'Ark1'!Q1878)</f>
        <v/>
      </c>
      <c r="I371" s="27">
        <f>+'Ark1'!R1878</f>
        <v>0</v>
      </c>
      <c r="J371" s="28" t="str">
        <f>+IF(I371=0,"",'Ark1'!AG1878)</f>
        <v/>
      </c>
      <c r="L371" s="28" t="str">
        <f>+IF(I371=0,"",'Ark1'!AH1878)</f>
        <v/>
      </c>
      <c r="M371" s="97"/>
      <c r="N371" s="245">
        <f>+IF(J371=0,"",'Ark1'!AI1878)</f>
        <v>0</v>
      </c>
      <c r="O371" s="97"/>
      <c r="P371" s="271" t="str">
        <f>+IF(N371=0,"",'Ark1'!AJ1878)</f>
        <v/>
      </c>
      <c r="Q371" s="235"/>
      <c r="R371" s="31" t="str">
        <f>+IF(I371=0,"",'Ark1'!U1878)</f>
        <v/>
      </c>
      <c r="S371" s="219"/>
      <c r="T371" s="271" t="str">
        <f>+IF(N371=0,"",'Ark1'!AK1878)</f>
        <v/>
      </c>
      <c r="U371" s="97"/>
      <c r="V371" s="26" t="str">
        <f>+IF(I371=0,"",'Ark1'!T1878)</f>
        <v/>
      </c>
      <c r="W371" s="236"/>
      <c r="X371" s="33" t="str">
        <f>+IF(I371=0,"",'Ark1'!W1878)</f>
        <v/>
      </c>
      <c r="Y371" s="33" t="str">
        <f>+IF(I371=0,"",'Ark1'!X1878)</f>
        <v/>
      </c>
      <c r="Z371" s="33" t="str">
        <f>+IF(I371=0,"",'Ark1'!Y1878)</f>
        <v/>
      </c>
      <c r="AA371" s="33" t="str">
        <f>+IF(I371=0,"",'Ark1'!Z1878)</f>
        <v/>
      </c>
      <c r="AB371" s="28" t="str">
        <f>+IF(I371=0,"",'Ark1'!AA1878)</f>
        <v/>
      </c>
      <c r="AC371" s="26" t="str">
        <f>+IF(I371=0,"",'Ark1'!AC1878)</f>
        <v/>
      </c>
      <c r="AD371" s="33" t="str">
        <f>+IF(I371=0,"",'Ark1'!AE1878)</f>
        <v/>
      </c>
      <c r="AE371" s="26" t="str">
        <f t="shared" si="33"/>
        <v/>
      </c>
      <c r="AF371" s="28" t="str">
        <f t="shared" si="34"/>
        <v/>
      </c>
      <c r="AG371" s="218"/>
      <c r="AJ371" s="28"/>
      <c r="AK371" s="26"/>
      <c r="AN371" s="26"/>
      <c r="AO371" s="26"/>
      <c r="AP371" s="26"/>
      <c r="AR371" s="26"/>
      <c r="AT371" s="26"/>
      <c r="AU371" s="26"/>
    </row>
    <row r="372" spans="1:61" ht="15" customHeight="1">
      <c r="A372" s="218"/>
      <c r="B372" s="299">
        <f>+'Ark1'!C1879</f>
        <v>2024</v>
      </c>
      <c r="C372" s="238">
        <f>+'Ark1'!L1879</f>
        <v>13</v>
      </c>
      <c r="D372" s="238" t="s">
        <v>39</v>
      </c>
      <c r="E372" s="27">
        <f>+'Ark1'!H1879</f>
        <v>1</v>
      </c>
      <c r="F372" s="27">
        <f>+'Ark1'!J1879</f>
        <v>802</v>
      </c>
      <c r="G372" s="27" t="str">
        <f t="shared" si="35"/>
        <v>Karasjok</v>
      </c>
      <c r="H372" s="27" t="str">
        <f>+IF(I372=0,"",'Ark1'!Q1879)</f>
        <v/>
      </c>
      <c r="I372" s="27">
        <f>+'Ark1'!R1879</f>
        <v>0</v>
      </c>
      <c r="J372" s="28" t="str">
        <f>+IF(I372=0,"",'Ark1'!AG1879)</f>
        <v/>
      </c>
      <c r="L372" s="28" t="str">
        <f>+IF(I372=0,"",'Ark1'!AH1879)</f>
        <v/>
      </c>
      <c r="M372" s="97"/>
      <c r="N372" s="245">
        <f>+IF(J372=0,"",'Ark1'!AI1879)</f>
        <v>0</v>
      </c>
      <c r="O372" s="97"/>
      <c r="P372" s="271" t="str">
        <f>+IF(N372=0,"",'Ark1'!AJ1879)</f>
        <v/>
      </c>
      <c r="Q372" s="235"/>
      <c r="R372" s="31" t="str">
        <f>+IF(I372=0,"",'Ark1'!U1879)</f>
        <v/>
      </c>
      <c r="S372" s="219"/>
      <c r="T372" s="271" t="str">
        <f>+IF(N372=0,"",'Ark1'!AK1879)</f>
        <v/>
      </c>
      <c r="U372" s="97"/>
      <c r="V372" s="26" t="str">
        <f>+IF(I372=0,"",'Ark1'!T1879)</f>
        <v/>
      </c>
      <c r="W372" s="236"/>
      <c r="X372" s="33" t="str">
        <f>+IF(I372=0,"",'Ark1'!W1879)</f>
        <v/>
      </c>
      <c r="Y372" s="33" t="str">
        <f>+IF(I372=0,"",'Ark1'!X1879)</f>
        <v/>
      </c>
      <c r="Z372" s="33" t="str">
        <f>+IF(I372=0,"",'Ark1'!Y1879)</f>
        <v/>
      </c>
      <c r="AA372" s="33" t="str">
        <f>+IF(I372=0,"",'Ark1'!Z1879)</f>
        <v/>
      </c>
      <c r="AB372" s="28" t="str">
        <f>+IF(I372=0,"",'Ark1'!AA1879)</f>
        <v/>
      </c>
      <c r="AC372" s="26" t="str">
        <f>+IF(I372=0,"",'Ark1'!AC1879)</f>
        <v/>
      </c>
      <c r="AD372" s="33" t="str">
        <f>+IF(I372=0,"",'Ark1'!AE1879)</f>
        <v/>
      </c>
      <c r="AE372" s="26" t="str">
        <f t="shared" si="33"/>
        <v/>
      </c>
      <c r="AF372" s="28" t="str">
        <f t="shared" si="34"/>
        <v/>
      </c>
      <c r="AG372" s="218"/>
      <c r="AJ372" s="28"/>
      <c r="AK372" s="26"/>
      <c r="AN372" s="26"/>
      <c r="AO372" s="26"/>
      <c r="AP372" s="26"/>
      <c r="AR372" s="26"/>
      <c r="AT372" s="26"/>
      <c r="AU372" s="26"/>
    </row>
    <row r="373" spans="1:61" ht="15" customHeight="1">
      <c r="A373" s="218"/>
      <c r="B373" s="218"/>
      <c r="C373" s="218"/>
      <c r="D373" s="218"/>
      <c r="E373" s="218"/>
      <c r="F373" s="218"/>
      <c r="G373" s="218"/>
      <c r="H373" s="218"/>
      <c r="I373" s="218"/>
      <c r="J373" s="219"/>
      <c r="K373" s="219"/>
      <c r="L373" s="219"/>
      <c r="M373" s="97"/>
      <c r="N373" s="237"/>
      <c r="O373" s="97"/>
      <c r="P373" s="235"/>
      <c r="Q373" s="235"/>
      <c r="R373" s="218"/>
      <c r="S373" s="219"/>
      <c r="T373" s="235"/>
      <c r="U373" s="97"/>
      <c r="V373" s="218"/>
      <c r="W373" s="236"/>
      <c r="X373" s="220"/>
      <c r="Y373" s="220"/>
      <c r="Z373" s="220"/>
      <c r="AA373" s="220"/>
      <c r="AB373" s="220"/>
      <c r="AC373" s="218"/>
      <c r="AD373" s="220"/>
      <c r="AE373" s="468"/>
      <c r="AF373" s="220"/>
      <c r="AG373" s="218"/>
      <c r="AH373" s="221"/>
      <c r="AJ373" s="28"/>
      <c r="AK373" s="26"/>
      <c r="AL373" s="222"/>
      <c r="AM373" s="27"/>
      <c r="AQ373" s="27"/>
      <c r="BI373" s="234"/>
    </row>
    <row r="374" spans="1:61" ht="22.8">
      <c r="A374" s="218"/>
      <c r="B374" s="218"/>
      <c r="C374" s="218"/>
      <c r="D374" s="264" t="s">
        <v>402</v>
      </c>
      <c r="E374" s="218"/>
      <c r="F374" s="218"/>
      <c r="G374" s="218"/>
      <c r="H374" s="218"/>
      <c r="I374" s="265">
        <f>SUM(I376:I400)</f>
        <v>7</v>
      </c>
      <c r="J374" s="266"/>
      <c r="K374" s="266"/>
      <c r="L374" s="266"/>
      <c r="M374" s="97"/>
      <c r="N374" s="476"/>
      <c r="O374" s="97"/>
      <c r="P374" s="477"/>
      <c r="Q374" s="235"/>
      <c r="R374" s="268">
        <f>+Klasse!M24</f>
        <v>67.071428571428598</v>
      </c>
      <c r="S374" s="219"/>
      <c r="T374" s="477"/>
      <c r="U374" s="97"/>
      <c r="V374" s="267"/>
      <c r="W374" s="236"/>
      <c r="X374" s="220"/>
      <c r="Y374" s="220"/>
      <c r="Z374" s="220"/>
      <c r="AA374" s="220"/>
      <c r="AB374" s="220"/>
      <c r="AC374" s="218"/>
      <c r="AD374" s="220"/>
      <c r="AE374" s="468"/>
      <c r="AF374" s="220"/>
      <c r="AG374" s="220"/>
      <c r="AH374" s="221"/>
      <c r="AJ374" s="28"/>
      <c r="AK374" s="26"/>
      <c r="AL374" s="222"/>
      <c r="AM374" s="27"/>
      <c r="AQ374" s="27"/>
      <c r="BI374" s="234"/>
    </row>
    <row r="375" spans="1:61" ht="15" customHeight="1">
      <c r="A375" s="218"/>
      <c r="B375" s="218"/>
      <c r="C375" s="218"/>
      <c r="D375" s="218"/>
      <c r="E375" s="545"/>
      <c r="F375" s="546"/>
      <c r="G375" s="218"/>
      <c r="H375" s="236"/>
      <c r="I375" s="218"/>
      <c r="J375" s="219"/>
      <c r="K375" s="219"/>
      <c r="L375" s="219"/>
      <c r="M375" s="97"/>
      <c r="N375" s="237"/>
      <c r="O375" s="97"/>
      <c r="P375" s="235"/>
      <c r="Q375" s="235"/>
      <c r="R375" s="219"/>
      <c r="S375" s="219"/>
      <c r="T375" s="235"/>
      <c r="U375" s="97"/>
      <c r="V375" s="236"/>
      <c r="W375" s="236"/>
      <c r="X375" s="220"/>
      <c r="Y375" s="220"/>
      <c r="Z375" s="220"/>
      <c r="AA375" s="220"/>
      <c r="AB375" s="237"/>
      <c r="AC375" s="218"/>
      <c r="AD375" s="237"/>
      <c r="AE375" s="471"/>
      <c r="AF375" s="235"/>
      <c r="AG375" s="218"/>
      <c r="AH375" s="221"/>
      <c r="AJ375" s="28"/>
      <c r="AK375" s="26"/>
      <c r="AL375" s="222"/>
      <c r="AM375" s="27"/>
      <c r="AQ375" s="27"/>
      <c r="BI375" s="234"/>
    </row>
    <row r="376" spans="1:61">
      <c r="A376" s="218"/>
      <c r="B376" s="299">
        <f>+'Ark1'!C1880</f>
        <v>2024</v>
      </c>
      <c r="C376" s="238">
        <f>+'Ark1'!L1880</f>
        <v>14</v>
      </c>
      <c r="D376" s="238" t="s">
        <v>402</v>
      </c>
      <c r="E376" s="238">
        <f>+'Ark1'!H1880</f>
        <v>1</v>
      </c>
      <c r="F376" s="238">
        <f>+'Ark1'!J1880</f>
        <v>103</v>
      </c>
      <c r="G376" s="238" t="str">
        <f>+G348</f>
        <v>Rudshøgda</v>
      </c>
      <c r="H376" s="238" t="str">
        <f>+IF(I376=0,"",'Ark1'!Q1880)</f>
        <v/>
      </c>
      <c r="I376" s="238">
        <f>+'Ark1'!R1880</f>
        <v>0</v>
      </c>
      <c r="J376" s="239" t="str">
        <f>+IF(I376=0,"",'Ark1'!AG1880)</f>
        <v/>
      </c>
      <c r="K376" s="239"/>
      <c r="L376" s="239" t="str">
        <f>+IF(I376=0,"",'Ark1'!AH1880)</f>
        <v/>
      </c>
      <c r="M376" s="97"/>
      <c r="N376" s="439">
        <f>+IF(J376=0,"",'Ark1'!AI1880)</f>
        <v>0</v>
      </c>
      <c r="O376" s="97"/>
      <c r="P376" s="270" t="str">
        <f>+IF(N376=0,"",'Ark1'!AJ1880)</f>
        <v/>
      </c>
      <c r="Q376" s="235"/>
      <c r="R376" s="31" t="str">
        <f>+IF(I376=0,"",'Ark1'!U1880)</f>
        <v/>
      </c>
      <c r="S376" s="219"/>
      <c r="T376" s="270" t="str">
        <f>+IF(N376=0,"",'Ark1'!AK1880)</f>
        <v/>
      </c>
      <c r="U376" s="97"/>
      <c r="V376" s="240" t="str">
        <f>+IF(I376=0,"",'Ark1'!T1880)</f>
        <v/>
      </c>
      <c r="W376" s="236"/>
      <c r="X376" s="241" t="str">
        <f>+IF(I376=0,"",'Ark1'!W1880)</f>
        <v/>
      </c>
      <c r="Y376" s="241" t="str">
        <f>+IF(I376=0,"",'Ark1'!X1880)</f>
        <v/>
      </c>
      <c r="Z376" s="241" t="str">
        <f>+IF(I376=0,"",'Ark1'!Y1880)</f>
        <v/>
      </c>
      <c r="AA376" s="241" t="str">
        <f>+IF(I376=0,"",'Ark1'!Z1880)</f>
        <v/>
      </c>
      <c r="AB376" s="239" t="str">
        <f>+IF(I376=0,"",'Ark1'!AA1880)</f>
        <v/>
      </c>
      <c r="AC376" s="240" t="str">
        <f>+IF(I376=0,"",'Ark1'!AC1880)</f>
        <v/>
      </c>
      <c r="AD376" s="241" t="str">
        <f>+IF(I376=0,"",'Ark1'!AE1880)</f>
        <v/>
      </c>
      <c r="AE376" s="240" t="str">
        <f t="shared" ref="AE376:AE400" si="36">IF(I376=0,"",R376/C376)</f>
        <v/>
      </c>
      <c r="AF376" s="239" t="str">
        <f t="shared" ref="AF376:AF400" si="37">IF(I376=0,"",I376/H376)</f>
        <v/>
      </c>
      <c r="AG376" s="218"/>
      <c r="AJ376" s="28"/>
      <c r="AK376" s="26"/>
      <c r="AN376" s="26"/>
      <c r="AO376" s="26"/>
      <c r="AP376" s="26"/>
      <c r="AR376" s="26"/>
    </row>
    <row r="377" spans="1:61">
      <c r="A377" s="218"/>
      <c r="B377" s="299">
        <f>+'Ark1'!C1881</f>
        <v>2024</v>
      </c>
      <c r="C377" s="238">
        <f>+'Ark1'!L1881</f>
        <v>14</v>
      </c>
      <c r="D377" s="238" t="str">
        <f>+D376</f>
        <v>E</v>
      </c>
      <c r="E377" s="238">
        <f>+'Ark1'!H1881</f>
        <v>2</v>
      </c>
      <c r="F377" s="238">
        <f>+'Ark1'!J1881</f>
        <v>106</v>
      </c>
      <c r="G377" s="238" t="str">
        <f t="shared" ref="G377:G400" si="38">+G349</f>
        <v>Furuseth</v>
      </c>
      <c r="H377" s="238" t="str">
        <f>+IF(I377=0,"",'Ark1'!Q1881)</f>
        <v/>
      </c>
      <c r="I377" s="238">
        <f>+'Ark1'!R1881</f>
        <v>0</v>
      </c>
      <c r="J377" s="239" t="str">
        <f>+IF(I377=0,"",'Ark1'!AG1881)</f>
        <v/>
      </c>
      <c r="K377" s="239"/>
      <c r="L377" s="239" t="str">
        <f>+IF(I377=0,"",'Ark1'!AH1881)</f>
        <v/>
      </c>
      <c r="M377" s="97"/>
      <c r="N377" s="439">
        <f>+IF(J377=0,"",'Ark1'!AI1881)</f>
        <v>0</v>
      </c>
      <c r="O377" s="97"/>
      <c r="P377" s="270" t="str">
        <f>+IF(N377=0,"",'Ark1'!AJ1881)</f>
        <v/>
      </c>
      <c r="Q377" s="235"/>
      <c r="R377" s="31" t="str">
        <f>+IF(I377=0,"",'Ark1'!U1881)</f>
        <v/>
      </c>
      <c r="S377" s="219"/>
      <c r="T377" s="270" t="str">
        <f>+IF(N377=0,"",'Ark1'!AK1881)</f>
        <v/>
      </c>
      <c r="U377" s="97"/>
      <c r="V377" s="240" t="str">
        <f>+IF(I377=0,"",'Ark1'!T1881)</f>
        <v/>
      </c>
      <c r="W377" s="236"/>
      <c r="X377" s="241" t="str">
        <f>+IF(I377=0,"",'Ark1'!W1881)</f>
        <v/>
      </c>
      <c r="Y377" s="241" t="str">
        <f>+IF(I377=0,"",'Ark1'!X1881)</f>
        <v/>
      </c>
      <c r="Z377" s="241" t="str">
        <f>+IF(I377=0,"",'Ark1'!Y1881)</f>
        <v/>
      </c>
      <c r="AA377" s="241" t="str">
        <f>+IF(I377=0,"",'Ark1'!Z1881)</f>
        <v/>
      </c>
      <c r="AB377" s="239" t="str">
        <f>+IF(I377=0,"",'Ark1'!AA1881)</f>
        <v/>
      </c>
      <c r="AC377" s="240" t="str">
        <f>+IF(I377=0,"",'Ark1'!AC1881)</f>
        <v/>
      </c>
      <c r="AD377" s="241" t="str">
        <f>+IF(I377=0,"",'Ark1'!AE1881)</f>
        <v/>
      </c>
      <c r="AE377" s="240" t="str">
        <f t="shared" si="36"/>
        <v/>
      </c>
      <c r="AF377" s="239" t="str">
        <f t="shared" si="37"/>
        <v/>
      </c>
      <c r="AG377" s="218"/>
      <c r="AJ377" s="28"/>
      <c r="AK377" s="26"/>
      <c r="AN377" s="26"/>
      <c r="AO377" s="26"/>
      <c r="AP377" s="26"/>
      <c r="AR377" s="26"/>
    </row>
    <row r="378" spans="1:61">
      <c r="A378" s="218"/>
      <c r="B378" s="299">
        <f>+'Ark1'!C1882</f>
        <v>2024</v>
      </c>
      <c r="C378" s="238">
        <f>+'Ark1'!L1882</f>
        <v>14</v>
      </c>
      <c r="D378" s="238" t="str">
        <f>+D377</f>
        <v>E</v>
      </c>
      <c r="E378" s="238">
        <f>+'Ark1'!H1882</f>
        <v>1</v>
      </c>
      <c r="F378" s="238">
        <f>+'Ark1'!J1882</f>
        <v>110</v>
      </c>
      <c r="G378" s="238" t="str">
        <f t="shared" si="38"/>
        <v>Gol</v>
      </c>
      <c r="H378" s="238" t="str">
        <f>+IF(I378=0,"",'Ark1'!Q1882)</f>
        <v/>
      </c>
      <c r="I378" s="238">
        <f>+'Ark1'!R1882</f>
        <v>0</v>
      </c>
      <c r="J378" s="239" t="str">
        <f>+IF(I378=0,"",'Ark1'!AG1882)</f>
        <v/>
      </c>
      <c r="K378" s="239"/>
      <c r="L378" s="239" t="str">
        <f>+IF(I378=0,"",'Ark1'!AH1882)</f>
        <v/>
      </c>
      <c r="M378" s="97"/>
      <c r="N378" s="439">
        <f>+IF(J378=0,"",'Ark1'!AI1882)</f>
        <v>0</v>
      </c>
      <c r="O378" s="97"/>
      <c r="P378" s="270" t="str">
        <f>+IF(N378=0,"",'Ark1'!AJ1882)</f>
        <v/>
      </c>
      <c r="Q378" s="235"/>
      <c r="R378" s="31" t="str">
        <f>+IF(I378=0,"",'Ark1'!U1882)</f>
        <v/>
      </c>
      <c r="S378" s="219"/>
      <c r="T378" s="270" t="str">
        <f>+IF(N378=0,"",'Ark1'!AK1882)</f>
        <v/>
      </c>
      <c r="U378" s="97"/>
      <c r="V378" s="240" t="str">
        <f>+IF(I378=0,"",'Ark1'!T1882)</f>
        <v/>
      </c>
      <c r="W378" s="236"/>
      <c r="X378" s="241" t="str">
        <f>+IF(I378=0,"",'Ark1'!W1882)</f>
        <v/>
      </c>
      <c r="Y378" s="241" t="str">
        <f>+IF(I378=0,"",'Ark1'!X1882)</f>
        <v/>
      </c>
      <c r="Z378" s="241" t="str">
        <f>+IF(I378=0,"",'Ark1'!Y1882)</f>
        <v/>
      </c>
      <c r="AA378" s="241" t="str">
        <f>+IF(I378=0,"",'Ark1'!Z1882)</f>
        <v/>
      </c>
      <c r="AB378" s="239" t="str">
        <f>+IF(I378=0,"",'Ark1'!AA1882)</f>
        <v/>
      </c>
      <c r="AC378" s="240" t="str">
        <f>+IF(I378=0,"",'Ark1'!AC1882)</f>
        <v/>
      </c>
      <c r="AD378" s="241" t="str">
        <f>+IF(I378=0,"",'Ark1'!AE1882)</f>
        <v/>
      </c>
      <c r="AE378" s="240" t="str">
        <f t="shared" si="36"/>
        <v/>
      </c>
      <c r="AF378" s="239" t="str">
        <f t="shared" si="37"/>
        <v/>
      </c>
      <c r="AG378" s="218"/>
      <c r="AJ378" s="28"/>
      <c r="AK378" s="26"/>
      <c r="AN378" s="26"/>
      <c r="AO378" s="26"/>
      <c r="AP378" s="26"/>
      <c r="AR378" s="26"/>
    </row>
    <row r="379" spans="1:61">
      <c r="A379" s="218"/>
      <c r="B379" s="299">
        <f>+'Ark1'!C1883</f>
        <v>2024</v>
      </c>
      <c r="C379" s="238">
        <f>+'Ark1'!L1883</f>
        <v>14</v>
      </c>
      <c r="D379" s="238" t="str">
        <f t="shared" ref="D379:D400" si="39">+D378</f>
        <v>E</v>
      </c>
      <c r="E379" s="238">
        <f>+'Ark1'!H1883</f>
        <v>1</v>
      </c>
      <c r="F379" s="238">
        <f>+'Ark1'!J1883</f>
        <v>111</v>
      </c>
      <c r="G379" s="238" t="str">
        <f t="shared" si="38"/>
        <v>Forus</v>
      </c>
      <c r="H379" s="238">
        <f>+IF(I379=0,"",'Ark1'!Q1883)</f>
        <v>1</v>
      </c>
      <c r="I379" s="238">
        <f>+'Ark1'!R1883</f>
        <v>1</v>
      </c>
      <c r="J379" s="239">
        <f>+IF(I379=0,"",'Ark1'!AG1883)</f>
        <v>0.19011406844106463</v>
      </c>
      <c r="K379" s="239"/>
      <c r="L379" s="239">
        <f>+IF(I379=0,"",'Ark1'!AH1883)</f>
        <v>0.28019087238468127</v>
      </c>
      <c r="M379" s="97"/>
      <c r="N379" s="439">
        <f>+IF(J379=0,"",'Ark1'!AI1883)</f>
        <v>1</v>
      </c>
      <c r="O379" s="97"/>
      <c r="P379" s="270">
        <f>+IF(N379=0,"",'Ark1'!AJ1883)</f>
        <v>120.8</v>
      </c>
      <c r="Q379" s="235"/>
      <c r="R379" s="31">
        <f>+IF(I379=0,"",'Ark1'!U1883)</f>
        <v>68.7</v>
      </c>
      <c r="S379" s="219"/>
      <c r="T379" s="270">
        <f>+IF(N379=0,"",'Ark1'!AK1883)</f>
        <v>38.972290776139431</v>
      </c>
      <c r="U379" s="97"/>
      <c r="V379" s="240">
        <f>+IF(I379=0,"",'Ark1'!T1883)</f>
        <v>7</v>
      </c>
      <c r="W379" s="236"/>
      <c r="X379" s="241">
        <f>+IF(I379=0,"",'Ark1'!W1883)</f>
        <v>0</v>
      </c>
      <c r="Y379" s="241">
        <f>+IF(I379=0,"",'Ark1'!X1883)</f>
        <v>100</v>
      </c>
      <c r="Z379" s="241">
        <f>+IF(I379=0,"",'Ark1'!Y1883)</f>
        <v>100</v>
      </c>
      <c r="AA379" s="241">
        <f>+IF(I379=0,"",'Ark1'!Z1883)</f>
        <v>100</v>
      </c>
      <c r="AB379" s="239">
        <f>+IF(I379=0,"",'Ark1'!AA1883)</f>
        <v>0</v>
      </c>
      <c r="AC379" s="240">
        <f>+IF(I379=0,"",'Ark1'!AC1883)</f>
        <v>0</v>
      </c>
      <c r="AD379" s="241">
        <f>+IF(I379=0,"",'Ark1'!AE1883)</f>
        <v>0</v>
      </c>
      <c r="AE379" s="240">
        <f t="shared" si="36"/>
        <v>4.9071428571428575</v>
      </c>
      <c r="AF379" s="239">
        <f t="shared" si="37"/>
        <v>1</v>
      </c>
      <c r="AG379" s="218"/>
      <c r="AJ379" s="28"/>
      <c r="AK379" s="26"/>
      <c r="AN379" s="26"/>
      <c r="AO379" s="26"/>
      <c r="AP379" s="26"/>
      <c r="AR379" s="26"/>
    </row>
    <row r="380" spans="1:61">
      <c r="A380" s="218"/>
      <c r="B380" s="299">
        <f>+'Ark1'!C1884</f>
        <v>2024</v>
      </c>
      <c r="C380" s="238">
        <f>+'Ark1'!L1884</f>
        <v>14</v>
      </c>
      <c r="D380" s="238" t="str">
        <f t="shared" si="39"/>
        <v>E</v>
      </c>
      <c r="E380" s="238">
        <f>+'Ark1'!H1884</f>
        <v>1</v>
      </c>
      <c r="F380" s="238">
        <f>+'Ark1'!J1884</f>
        <v>116</v>
      </c>
      <c r="G380" s="238" t="str">
        <f t="shared" si="38"/>
        <v>Sandeid</v>
      </c>
      <c r="H380" s="238">
        <f>+IF(I380=0,"",'Ark1'!Q1884)</f>
        <v>1</v>
      </c>
      <c r="I380" s="238">
        <f>+'Ark1'!R1884</f>
        <v>1</v>
      </c>
      <c r="J380" s="239">
        <f>+IF(I380=0,"",'Ark1'!AG1884)</f>
        <v>0.27247956403269757</v>
      </c>
      <c r="K380" s="239"/>
      <c r="L380" s="239">
        <f>+IF(I380=0,"",'Ark1'!AH1884)</f>
        <v>0.34247675591623777</v>
      </c>
      <c r="M380" s="97"/>
      <c r="N380" s="439">
        <f>+IF(J380=0,"",'Ark1'!AI1884)</f>
        <v>1</v>
      </c>
      <c r="O380" s="97"/>
      <c r="P380" s="270">
        <f>+IF(N380=0,"",'Ark1'!AJ1884)</f>
        <v>113.9</v>
      </c>
      <c r="Q380" s="235"/>
      <c r="R380" s="31">
        <f>+IF(I380=0,"",'Ark1'!U1884)</f>
        <v>53.3</v>
      </c>
      <c r="S380" s="219"/>
      <c r="T380" s="270">
        <f>+IF(N380=0,"",'Ark1'!AK1884)</f>
        <v>36.070821787165357</v>
      </c>
      <c r="U380" s="97"/>
      <c r="V380" s="240">
        <f>+IF(I380=0,"",'Ark1'!T1884)</f>
        <v>9</v>
      </c>
      <c r="W380" s="236"/>
      <c r="X380" s="241">
        <f>+IF(I380=0,"",'Ark1'!W1884)</f>
        <v>100</v>
      </c>
      <c r="Y380" s="241">
        <f>+IF(I380=0,"",'Ark1'!X1884)</f>
        <v>100</v>
      </c>
      <c r="Z380" s="241">
        <f>+IF(I380=0,"",'Ark1'!Y1884)</f>
        <v>100</v>
      </c>
      <c r="AA380" s="241">
        <f>+IF(I380=0,"",'Ark1'!Z1884)</f>
        <v>100</v>
      </c>
      <c r="AB380" s="239">
        <f>+IF(I380=0,"",'Ark1'!AA1884)</f>
        <v>0</v>
      </c>
      <c r="AC380" s="240">
        <f>+IF(I380=0,"",'Ark1'!AC1884)</f>
        <v>0</v>
      </c>
      <c r="AD380" s="241">
        <f>+IF(I380=0,"",'Ark1'!AE1884)</f>
        <v>0</v>
      </c>
      <c r="AE380" s="240">
        <f t="shared" si="36"/>
        <v>3.8071428571428569</v>
      </c>
      <c r="AF380" s="239">
        <f t="shared" si="37"/>
        <v>1</v>
      </c>
      <c r="AG380" s="218"/>
      <c r="AJ380" s="28"/>
      <c r="AK380" s="26"/>
      <c r="AN380" s="26"/>
      <c r="AO380" s="26"/>
      <c r="AP380" s="26"/>
      <c r="AR380" s="26"/>
    </row>
    <row r="381" spans="1:61">
      <c r="A381" s="218"/>
      <c r="B381" s="299">
        <f>+'Ark1'!C1885</f>
        <v>2024</v>
      </c>
      <c r="C381" s="238">
        <f>+'Ark1'!L1885</f>
        <v>14</v>
      </c>
      <c r="D381" s="238" t="str">
        <f t="shared" si="39"/>
        <v>E</v>
      </c>
      <c r="E381" s="238">
        <f>+'Ark1'!H1885</f>
        <v>2</v>
      </c>
      <c r="F381" s="238">
        <f>+'Ark1'!J1885</f>
        <v>117</v>
      </c>
      <c r="G381" s="238" t="str">
        <f t="shared" si="38"/>
        <v>Jæren</v>
      </c>
      <c r="H381" s="238">
        <f>+IF(I381=0,"",'Ark1'!Q1885)</f>
        <v>1</v>
      </c>
      <c r="I381" s="238">
        <f>+'Ark1'!R1885</f>
        <v>1</v>
      </c>
      <c r="J381" s="239">
        <f>+IF(I381=0,"",'Ark1'!AG1885)</f>
        <v>0.2873563218390805</v>
      </c>
      <c r="K381" s="239"/>
      <c r="L381" s="239">
        <f>+IF(I381=0,"",'Ark1'!AH1885)</f>
        <v>0.39222852369360489</v>
      </c>
      <c r="M381" s="97"/>
      <c r="N381" s="439">
        <f>+IF(J381=0,"",'Ark1'!AI1885)</f>
        <v>1</v>
      </c>
      <c r="O381" s="97"/>
      <c r="P381" s="270">
        <f>+IF(N381=0,"",'Ark1'!AJ1885)</f>
        <v>114.7</v>
      </c>
      <c r="Q381" s="235"/>
      <c r="R381" s="31">
        <f>+IF(I381=0,"",'Ark1'!U1885)</f>
        <v>60.1</v>
      </c>
      <c r="S381" s="219"/>
      <c r="T381" s="270">
        <f>+IF(N381=0,"",'Ark1'!AK1885)</f>
        <v>39.827607480012496</v>
      </c>
      <c r="U381" s="97"/>
      <c r="V381" s="240">
        <f>+IF(I381=0,"",'Ark1'!T1885)</f>
        <v>9</v>
      </c>
      <c r="W381" s="236"/>
      <c r="X381" s="241">
        <f>+IF(I381=0,"",'Ark1'!W1885)</f>
        <v>100</v>
      </c>
      <c r="Y381" s="241">
        <f>+IF(I381=0,"",'Ark1'!X1885)</f>
        <v>100</v>
      </c>
      <c r="Z381" s="241">
        <f>+IF(I381=0,"",'Ark1'!Y1885)</f>
        <v>100</v>
      </c>
      <c r="AA381" s="241">
        <f>+IF(I381=0,"",'Ark1'!Z1885)</f>
        <v>100</v>
      </c>
      <c r="AB381" s="239">
        <f>+IF(I381=0,"",'Ark1'!AA1885)</f>
        <v>0</v>
      </c>
      <c r="AC381" s="240">
        <f>+IF(I381=0,"",'Ark1'!AC1885)</f>
        <v>0</v>
      </c>
      <c r="AD381" s="241">
        <f>+IF(I381=0,"",'Ark1'!AE1885)</f>
        <v>0</v>
      </c>
      <c r="AE381" s="240">
        <f t="shared" si="36"/>
        <v>4.2928571428571427</v>
      </c>
      <c r="AF381" s="239">
        <f t="shared" si="37"/>
        <v>1</v>
      </c>
      <c r="AG381" s="218"/>
      <c r="AJ381" s="28"/>
      <c r="AK381" s="26"/>
      <c r="AN381" s="26"/>
      <c r="AO381" s="26"/>
      <c r="AP381" s="26"/>
      <c r="AR381" s="26"/>
    </row>
    <row r="382" spans="1:61">
      <c r="A382" s="218"/>
      <c r="B382" s="299">
        <f>+'Ark1'!C1886</f>
        <v>2024</v>
      </c>
      <c r="C382" s="238">
        <f>+'Ark1'!L1886</f>
        <v>14</v>
      </c>
      <c r="D382" s="238" t="str">
        <f t="shared" si="39"/>
        <v>E</v>
      </c>
      <c r="E382" s="238">
        <f>+'Ark1'!H1886</f>
        <v>1</v>
      </c>
      <c r="F382" s="238">
        <f>+'Ark1'!J1886</f>
        <v>134</v>
      </c>
      <c r="G382" s="238" t="str">
        <f t="shared" si="38"/>
        <v>Førde</v>
      </c>
      <c r="H382" s="238" t="str">
        <f>+IF(I382=0,"",'Ark1'!Q1886)</f>
        <v/>
      </c>
      <c r="I382" s="238">
        <f>+'Ark1'!R1886</f>
        <v>0</v>
      </c>
      <c r="J382" s="239" t="str">
        <f>+IF(I382=0,"",'Ark1'!AG1886)</f>
        <v/>
      </c>
      <c r="K382" s="239"/>
      <c r="L382" s="239" t="str">
        <f>+IF(I382=0,"",'Ark1'!AH1886)</f>
        <v/>
      </c>
      <c r="M382" s="97"/>
      <c r="N382" s="439">
        <f>+IF(J382=0,"",'Ark1'!AI1886)</f>
        <v>0</v>
      </c>
      <c r="O382" s="97"/>
      <c r="P382" s="270" t="str">
        <f>+IF(N382=0,"",'Ark1'!AJ1886)</f>
        <v/>
      </c>
      <c r="Q382" s="235"/>
      <c r="R382" s="31" t="str">
        <f>+IF(I382=0,"",'Ark1'!U1886)</f>
        <v/>
      </c>
      <c r="S382" s="219"/>
      <c r="T382" s="270" t="str">
        <f>+IF(N382=0,"",'Ark1'!AK1886)</f>
        <v/>
      </c>
      <c r="U382" s="97"/>
      <c r="V382" s="240" t="str">
        <f>+IF(I382=0,"",'Ark1'!T1886)</f>
        <v/>
      </c>
      <c r="W382" s="236"/>
      <c r="X382" s="241" t="str">
        <f>+IF(I382=0,"",'Ark1'!W1886)</f>
        <v/>
      </c>
      <c r="Y382" s="241" t="str">
        <f>+IF(I382=0,"",'Ark1'!X1886)</f>
        <v/>
      </c>
      <c r="Z382" s="241" t="str">
        <f>+IF(I382=0,"",'Ark1'!Y1886)</f>
        <v/>
      </c>
      <c r="AA382" s="241" t="str">
        <f>+IF(I382=0,"",'Ark1'!Z1886)</f>
        <v/>
      </c>
      <c r="AB382" s="239" t="str">
        <f>+IF(I382=0,"",'Ark1'!AA1886)</f>
        <v/>
      </c>
      <c r="AC382" s="240" t="str">
        <f>+IF(I382=0,"",'Ark1'!AC1886)</f>
        <v/>
      </c>
      <c r="AD382" s="241" t="str">
        <f>+IF(I382=0,"",'Ark1'!AE1886)</f>
        <v/>
      </c>
      <c r="AE382" s="240" t="str">
        <f t="shared" si="36"/>
        <v/>
      </c>
      <c r="AF382" s="239" t="str">
        <f t="shared" si="37"/>
        <v/>
      </c>
      <c r="AG382" s="218"/>
      <c r="AJ382" s="28"/>
      <c r="AK382" s="26"/>
      <c r="AN382" s="26"/>
      <c r="AO382" s="26"/>
      <c r="AP382" s="26"/>
      <c r="AR382" s="26"/>
    </row>
    <row r="383" spans="1:61">
      <c r="A383" s="218"/>
      <c r="B383" s="299">
        <f>+'Ark1'!C1887</f>
        <v>2024</v>
      </c>
      <c r="C383" s="238">
        <f>+'Ark1'!L1887</f>
        <v>14</v>
      </c>
      <c r="D383" s="238" t="str">
        <f t="shared" si="39"/>
        <v>E</v>
      </c>
      <c r="E383" s="238">
        <f>+'Ark1'!H1887</f>
        <v>2</v>
      </c>
      <c r="F383" s="238">
        <f>+'Ark1'!J1887</f>
        <v>141</v>
      </c>
      <c r="G383" s="238" t="str">
        <f t="shared" si="38"/>
        <v>Ølen</v>
      </c>
      <c r="H383" s="238" t="str">
        <f>+IF(I383=0,"",'Ark1'!Q1887)</f>
        <v/>
      </c>
      <c r="I383" s="238">
        <f>+'Ark1'!R1887</f>
        <v>0</v>
      </c>
      <c r="J383" s="239" t="str">
        <f>+IF(I383=0,"",'Ark1'!AG1887)</f>
        <v/>
      </c>
      <c r="K383" s="239"/>
      <c r="L383" s="239" t="str">
        <f>+IF(I383=0,"",'Ark1'!AH1887)</f>
        <v/>
      </c>
      <c r="M383" s="97"/>
      <c r="N383" s="439">
        <f>+IF(J383=0,"",'Ark1'!AI1887)</f>
        <v>0</v>
      </c>
      <c r="O383" s="97"/>
      <c r="P383" s="270" t="str">
        <f>+IF(N383=0,"",'Ark1'!AJ1887)</f>
        <v/>
      </c>
      <c r="Q383" s="235"/>
      <c r="R383" s="31" t="str">
        <f>+IF(I383=0,"",'Ark1'!U1887)</f>
        <v/>
      </c>
      <c r="S383" s="219"/>
      <c r="T383" s="270" t="str">
        <f>+IF(N383=0,"",'Ark1'!AK1887)</f>
        <v/>
      </c>
      <c r="U383" s="97"/>
      <c r="V383" s="240" t="str">
        <f>+IF(I383=0,"",'Ark1'!T1887)</f>
        <v/>
      </c>
      <c r="W383" s="236"/>
      <c r="X383" s="241" t="str">
        <f>+IF(I383=0,"",'Ark1'!W1887)</f>
        <v/>
      </c>
      <c r="Y383" s="241" t="str">
        <f>+IF(I383=0,"",'Ark1'!X1887)</f>
        <v/>
      </c>
      <c r="Z383" s="241" t="str">
        <f>+IF(I383=0,"",'Ark1'!Y1887)</f>
        <v/>
      </c>
      <c r="AA383" s="241" t="str">
        <f>+IF(I383=0,"",'Ark1'!Z1887)</f>
        <v/>
      </c>
      <c r="AB383" s="239" t="str">
        <f>+IF(I383=0,"",'Ark1'!AA1887)</f>
        <v/>
      </c>
      <c r="AC383" s="240" t="str">
        <f>+IF(I383=0,"",'Ark1'!AC1887)</f>
        <v/>
      </c>
      <c r="AD383" s="241" t="str">
        <f>+IF(I383=0,"",'Ark1'!AE1887)</f>
        <v/>
      </c>
      <c r="AE383" s="240" t="str">
        <f t="shared" si="36"/>
        <v/>
      </c>
      <c r="AF383" s="239" t="str">
        <f t="shared" si="37"/>
        <v/>
      </c>
      <c r="AG383" s="218"/>
      <c r="AJ383" s="28"/>
      <c r="AK383" s="26"/>
      <c r="AN383" s="26"/>
      <c r="AO383" s="26"/>
      <c r="AP383" s="26"/>
      <c r="AR383" s="26"/>
    </row>
    <row r="384" spans="1:61">
      <c r="A384" s="218"/>
      <c r="B384" s="299">
        <f>+'Ark1'!C1888</f>
        <v>2024</v>
      </c>
      <c r="C384" s="238">
        <f>+'Ark1'!L1888</f>
        <v>14</v>
      </c>
      <c r="D384" s="238" t="str">
        <f t="shared" si="39"/>
        <v>E</v>
      </c>
      <c r="E384" s="238">
        <f>+'Ark1'!H1888</f>
        <v>2</v>
      </c>
      <c r="F384" s="238">
        <f>+'Ark1'!J1888</f>
        <v>143</v>
      </c>
      <c r="G384" s="238" t="str">
        <f t="shared" si="38"/>
        <v>Nordfjord</v>
      </c>
      <c r="H384" s="238" t="str">
        <f>+IF(I384=0,"",'Ark1'!Q1888)</f>
        <v/>
      </c>
      <c r="I384" s="238">
        <f>+'Ark1'!R1888</f>
        <v>0</v>
      </c>
      <c r="J384" s="239" t="str">
        <f>+IF(I384=0,"",'Ark1'!AG1888)</f>
        <v/>
      </c>
      <c r="K384" s="239"/>
      <c r="L384" s="239" t="str">
        <f>+IF(I384=0,"",'Ark1'!AH1888)</f>
        <v/>
      </c>
      <c r="M384" s="97"/>
      <c r="N384" s="439">
        <f>+IF(J384=0,"",'Ark1'!AI1888)</f>
        <v>0</v>
      </c>
      <c r="O384" s="97"/>
      <c r="P384" s="270" t="str">
        <f>+IF(N384=0,"",'Ark1'!AJ1888)</f>
        <v/>
      </c>
      <c r="Q384" s="235"/>
      <c r="R384" s="31" t="str">
        <f>+IF(I384=0,"",'Ark1'!U1888)</f>
        <v/>
      </c>
      <c r="S384" s="219"/>
      <c r="T384" s="270" t="str">
        <f>+IF(N384=0,"",'Ark1'!AK1888)</f>
        <v/>
      </c>
      <c r="U384" s="97"/>
      <c r="V384" s="240" t="str">
        <f>+IF(I384=0,"",'Ark1'!T1888)</f>
        <v/>
      </c>
      <c r="W384" s="236"/>
      <c r="X384" s="241" t="str">
        <f>+IF(I384=0,"",'Ark1'!W1888)</f>
        <v/>
      </c>
      <c r="Y384" s="241" t="str">
        <f>+IF(I384=0,"",'Ark1'!X1888)</f>
        <v/>
      </c>
      <c r="Z384" s="241" t="str">
        <f>+IF(I384=0,"",'Ark1'!Y1888)</f>
        <v/>
      </c>
      <c r="AA384" s="241" t="str">
        <f>+IF(I384=0,"",'Ark1'!Z1888)</f>
        <v/>
      </c>
      <c r="AB384" s="239" t="str">
        <f>+IF(I384=0,"",'Ark1'!AA1888)</f>
        <v/>
      </c>
      <c r="AC384" s="240" t="str">
        <f>+IF(I384=0,"",'Ark1'!AC1888)</f>
        <v/>
      </c>
      <c r="AD384" s="241" t="str">
        <f>+IF(I384=0,"",'Ark1'!AE1888)</f>
        <v/>
      </c>
      <c r="AE384" s="240" t="str">
        <f t="shared" si="36"/>
        <v/>
      </c>
      <c r="AF384" s="239" t="str">
        <f t="shared" si="37"/>
        <v/>
      </c>
      <c r="AG384" s="218"/>
      <c r="AJ384" s="28"/>
      <c r="AK384" s="26"/>
      <c r="AN384" s="26"/>
      <c r="AO384" s="26"/>
      <c r="AP384" s="26"/>
      <c r="AR384" s="26"/>
    </row>
    <row r="385" spans="1:44">
      <c r="A385" s="218"/>
      <c r="B385" s="299">
        <f>+'Ark1'!C1889</f>
        <v>2024</v>
      </c>
      <c r="C385" s="238">
        <f>+'Ark1'!L1889</f>
        <v>14</v>
      </c>
      <c r="D385" s="238" t="str">
        <f t="shared" si="39"/>
        <v>E</v>
      </c>
      <c r="E385" s="238">
        <f>+'Ark1'!H1889</f>
        <v>2</v>
      </c>
      <c r="F385" s="238">
        <f>+'Ark1'!J1889</f>
        <v>147</v>
      </c>
      <c r="G385" s="238" t="str">
        <f t="shared" si="38"/>
        <v>Midt-Norge</v>
      </c>
      <c r="H385" s="238" t="str">
        <f>+IF(I385=0,"",'Ark1'!Q1889)</f>
        <v/>
      </c>
      <c r="I385" s="238">
        <f>+'Ark1'!R1889</f>
        <v>0</v>
      </c>
      <c r="J385" s="239" t="str">
        <f>+IF(I385=0,"",'Ark1'!AG1889)</f>
        <v/>
      </c>
      <c r="K385" s="239"/>
      <c r="L385" s="239" t="str">
        <f>+IF(I385=0,"",'Ark1'!AH1889)</f>
        <v/>
      </c>
      <c r="M385" s="97"/>
      <c r="N385" s="439">
        <f>+IF(J385=0,"",'Ark1'!AI1889)</f>
        <v>0</v>
      </c>
      <c r="O385" s="97"/>
      <c r="P385" s="270" t="str">
        <f>+IF(N385=0,"",'Ark1'!AJ1889)</f>
        <v/>
      </c>
      <c r="Q385" s="235"/>
      <c r="R385" s="31" t="str">
        <f>+IF(I385=0,"",'Ark1'!U1889)</f>
        <v/>
      </c>
      <c r="S385" s="219"/>
      <c r="T385" s="270" t="str">
        <f>+IF(N385=0,"",'Ark1'!AK1889)</f>
        <v/>
      </c>
      <c r="U385" s="97"/>
      <c r="V385" s="240" t="str">
        <f>+IF(I385=0,"",'Ark1'!T1889)</f>
        <v/>
      </c>
      <c r="W385" s="236"/>
      <c r="X385" s="241" t="str">
        <f>+IF(I385=0,"",'Ark1'!W1889)</f>
        <v/>
      </c>
      <c r="Y385" s="241" t="str">
        <f>+IF(I385=0,"",'Ark1'!X1889)</f>
        <v/>
      </c>
      <c r="Z385" s="241" t="str">
        <f>+IF(I385=0,"",'Ark1'!Y1889)</f>
        <v/>
      </c>
      <c r="AA385" s="241" t="str">
        <f>+IF(I385=0,"",'Ark1'!Z1889)</f>
        <v/>
      </c>
      <c r="AB385" s="239" t="str">
        <f>+IF(I385=0,"",'Ark1'!AA1889)</f>
        <v/>
      </c>
      <c r="AC385" s="240" t="str">
        <f>+IF(I385=0,"",'Ark1'!AC1889)</f>
        <v/>
      </c>
      <c r="AD385" s="241" t="str">
        <f>+IF(I385=0,"",'Ark1'!AE1889)</f>
        <v/>
      </c>
      <c r="AE385" s="240" t="str">
        <f t="shared" si="36"/>
        <v/>
      </c>
      <c r="AF385" s="239" t="str">
        <f t="shared" si="37"/>
        <v/>
      </c>
      <c r="AG385" s="218"/>
      <c r="AJ385" s="28"/>
      <c r="AK385" s="26"/>
      <c r="AN385" s="26"/>
      <c r="AO385" s="26"/>
      <c r="AP385" s="26"/>
      <c r="AR385" s="26"/>
    </row>
    <row r="386" spans="1:44">
      <c r="A386" s="218"/>
      <c r="B386" s="299">
        <f>+'Ark1'!C1890</f>
        <v>2024</v>
      </c>
      <c r="C386" s="238">
        <f>+'Ark1'!L1890</f>
        <v>14</v>
      </c>
      <c r="D386" s="238" t="str">
        <f t="shared" si="39"/>
        <v>E</v>
      </c>
      <c r="E386" s="238">
        <f>+'Ark1'!H1890</f>
        <v>1</v>
      </c>
      <c r="F386" s="238">
        <f>+'Ark1'!J1890</f>
        <v>155</v>
      </c>
      <c r="G386" s="238" t="str">
        <f t="shared" si="38"/>
        <v>Målselv</v>
      </c>
      <c r="H386" s="238">
        <f>+IF(I386=0,"",'Ark1'!Q1890)</f>
        <v>4</v>
      </c>
      <c r="I386" s="238">
        <f>+'Ark1'!R1890</f>
        <v>4</v>
      </c>
      <c r="J386" s="239">
        <f>+IF(I386=0,"",'Ark1'!AG1890)</f>
        <v>2.0202020202020203</v>
      </c>
      <c r="K386" s="239"/>
      <c r="L386" s="239">
        <f>+IF(I386=0,"",'Ark1'!AH1890)</f>
        <v>3.1297643420307528</v>
      </c>
      <c r="M386" s="97"/>
      <c r="N386" s="439">
        <f>+IF(J386=0,"",'Ark1'!AI1890)</f>
        <v>4</v>
      </c>
      <c r="O386" s="97"/>
      <c r="P386" s="270">
        <f>+IF(N386=0,"",'Ark1'!AJ1890)</f>
        <v>120.325</v>
      </c>
      <c r="Q386" s="235"/>
      <c r="R386" s="31">
        <f>+IF(I386=0,"",'Ark1'!U1890)</f>
        <v>71.849999999999994</v>
      </c>
      <c r="S386" s="219"/>
      <c r="T386" s="270">
        <f>+IF(N386=0,"",'Ark1'!AK1890)</f>
        <v>41.229190964443845</v>
      </c>
      <c r="U386" s="97"/>
      <c r="V386" s="240">
        <f>+IF(I386=0,"",'Ark1'!T1890)</f>
        <v>12.25</v>
      </c>
      <c r="W386" s="236"/>
      <c r="X386" s="241">
        <f>+IF(I386=0,"",'Ark1'!W1890)</f>
        <v>100</v>
      </c>
      <c r="Y386" s="241">
        <f>+IF(I386=0,"",'Ark1'!X1890)</f>
        <v>100</v>
      </c>
      <c r="Z386" s="241">
        <f>+IF(I386=0,"",'Ark1'!Y1890)</f>
        <v>100</v>
      </c>
      <c r="AA386" s="241">
        <f>+IF(I386=0,"",'Ark1'!Z1890)</f>
        <v>100</v>
      </c>
      <c r="AB386" s="239">
        <f>+IF(I386=0,"",'Ark1'!AA1890)</f>
        <v>7.5718227660189088</v>
      </c>
      <c r="AC386" s="240">
        <f>+IF(I386=0,"",'Ark1'!AC1890)</f>
        <v>2.7726341266023558</v>
      </c>
      <c r="AD386" s="241">
        <f>+IF(I386=0,"",'Ark1'!AE1890)</f>
        <v>33.283486774222851</v>
      </c>
      <c r="AE386" s="240">
        <f t="shared" si="36"/>
        <v>5.1321428571428571</v>
      </c>
      <c r="AF386" s="239">
        <f t="shared" si="37"/>
        <v>1</v>
      </c>
      <c r="AG386" s="218"/>
      <c r="AJ386" s="28"/>
      <c r="AK386" s="26"/>
      <c r="AN386" s="26"/>
      <c r="AO386" s="26"/>
      <c r="AP386" s="26"/>
      <c r="AR386" s="26"/>
    </row>
    <row r="387" spans="1:44">
      <c r="A387" s="218"/>
      <c r="B387" s="299">
        <f>+'Ark1'!C1891</f>
        <v>2024</v>
      </c>
      <c r="C387" s="238">
        <f>+'Ark1'!L1891</f>
        <v>14</v>
      </c>
      <c r="D387" s="238" t="str">
        <f t="shared" si="39"/>
        <v>E</v>
      </c>
      <c r="E387" s="238">
        <f>+'Ark1'!H1891</f>
        <v>2</v>
      </c>
      <c r="F387" s="238">
        <f>+'Ark1'!J1891</f>
        <v>160</v>
      </c>
      <c r="G387" s="238" t="str">
        <f t="shared" si="38"/>
        <v>Oslo</v>
      </c>
      <c r="H387" s="238" t="str">
        <f>+IF(I387=0,"",'Ark1'!Q1891)</f>
        <v/>
      </c>
      <c r="I387" s="238">
        <f>+'Ark1'!R1891</f>
        <v>0</v>
      </c>
      <c r="J387" s="239" t="str">
        <f>+IF(I387=0,"",'Ark1'!AG1891)</f>
        <v/>
      </c>
      <c r="K387" s="239"/>
      <c r="L387" s="239" t="str">
        <f>+IF(I387=0,"",'Ark1'!AH1891)</f>
        <v/>
      </c>
      <c r="M387" s="97"/>
      <c r="N387" s="439">
        <f>+IF(J387=0,"",'Ark1'!AI1891)</f>
        <v>0</v>
      </c>
      <c r="O387" s="97"/>
      <c r="P387" s="270" t="str">
        <f>+IF(N387=0,"",'Ark1'!AJ1891)</f>
        <v/>
      </c>
      <c r="Q387" s="235"/>
      <c r="R387" s="31" t="str">
        <f>+IF(I387=0,"",'Ark1'!U1891)</f>
        <v/>
      </c>
      <c r="S387" s="219"/>
      <c r="T387" s="270" t="str">
        <f>+IF(N387=0,"",'Ark1'!AK1891)</f>
        <v/>
      </c>
      <c r="U387" s="97"/>
      <c r="V387" s="240" t="str">
        <f>+IF(I387=0,"",'Ark1'!T1891)</f>
        <v/>
      </c>
      <c r="W387" s="236"/>
      <c r="X387" s="241" t="str">
        <f>+IF(I387=0,"",'Ark1'!W1891)</f>
        <v/>
      </c>
      <c r="Y387" s="241" t="str">
        <f>+IF(I387=0,"",'Ark1'!X1891)</f>
        <v/>
      </c>
      <c r="Z387" s="241" t="str">
        <f>+IF(I387=0,"",'Ark1'!Y1891)</f>
        <v/>
      </c>
      <c r="AA387" s="241" t="str">
        <f>+IF(I387=0,"",'Ark1'!Z1891)</f>
        <v/>
      </c>
      <c r="AB387" s="239" t="str">
        <f>+IF(I387=0,"",'Ark1'!AA1891)</f>
        <v/>
      </c>
      <c r="AC387" s="240" t="str">
        <f>+IF(I387=0,"",'Ark1'!AC1891)</f>
        <v/>
      </c>
      <c r="AD387" s="241" t="str">
        <f>+IF(I387=0,"",'Ark1'!AE1891)</f>
        <v/>
      </c>
      <c r="AE387" s="240" t="str">
        <f t="shared" si="36"/>
        <v/>
      </c>
      <c r="AF387" s="239" t="str">
        <f t="shared" si="37"/>
        <v/>
      </c>
      <c r="AG387" s="218"/>
      <c r="AJ387" s="28"/>
      <c r="AK387" s="26"/>
      <c r="AN387" s="26"/>
      <c r="AO387" s="26"/>
      <c r="AP387" s="26"/>
      <c r="AR387" s="26"/>
    </row>
    <row r="388" spans="1:44">
      <c r="A388" s="218"/>
      <c r="B388" s="299">
        <f>+'Ark1'!C1892</f>
        <v>2024</v>
      </c>
      <c r="C388" s="238">
        <f>+'Ark1'!L1892</f>
        <v>14</v>
      </c>
      <c r="D388" s="238" t="str">
        <f t="shared" si="39"/>
        <v>E</v>
      </c>
      <c r="E388" s="238">
        <f>+'Ark1'!H1892</f>
        <v>1</v>
      </c>
      <c r="F388" s="238">
        <f>+'Ark1'!J1892</f>
        <v>171</v>
      </c>
      <c r="G388" s="238" t="str">
        <f t="shared" si="38"/>
        <v>Prima</v>
      </c>
      <c r="H388" s="238" t="str">
        <f>+IF(I388=0,"",'Ark1'!Q1892)</f>
        <v/>
      </c>
      <c r="I388" s="238">
        <f>+'Ark1'!R1892</f>
        <v>0</v>
      </c>
      <c r="J388" s="239" t="str">
        <f>+IF(I388=0,"",'Ark1'!AG1892)</f>
        <v/>
      </c>
      <c r="K388" s="239"/>
      <c r="L388" s="239" t="str">
        <f>+IF(I388=0,"",'Ark1'!AH1892)</f>
        <v/>
      </c>
      <c r="M388" s="97"/>
      <c r="N388" s="439">
        <f>+IF(J388=0,"",'Ark1'!AI1892)</f>
        <v>0</v>
      </c>
      <c r="O388" s="97"/>
      <c r="P388" s="270" t="str">
        <f>+IF(N388=0,"",'Ark1'!AJ1892)</f>
        <v/>
      </c>
      <c r="Q388" s="235"/>
      <c r="R388" s="31" t="str">
        <f>+IF(I388=0,"",'Ark1'!U1892)</f>
        <v/>
      </c>
      <c r="S388" s="219"/>
      <c r="T388" s="270" t="str">
        <f>+IF(N388=0,"",'Ark1'!AK1892)</f>
        <v/>
      </c>
      <c r="U388" s="97"/>
      <c r="V388" s="240" t="str">
        <f>+IF(I388=0,"",'Ark1'!T1892)</f>
        <v/>
      </c>
      <c r="W388" s="236"/>
      <c r="X388" s="241" t="str">
        <f>+IF(I388=0,"",'Ark1'!W1892)</f>
        <v/>
      </c>
      <c r="Y388" s="241" t="str">
        <f>+IF(I388=0,"",'Ark1'!X1892)</f>
        <v/>
      </c>
      <c r="Z388" s="241" t="str">
        <f>+IF(I388=0,"",'Ark1'!Y1892)</f>
        <v/>
      </c>
      <c r="AA388" s="241" t="str">
        <f>+IF(I388=0,"",'Ark1'!Z1892)</f>
        <v/>
      </c>
      <c r="AB388" s="239" t="str">
        <f>+IF(I388=0,"",'Ark1'!AA1892)</f>
        <v/>
      </c>
      <c r="AC388" s="240" t="str">
        <f>+IF(I388=0,"",'Ark1'!AC1892)</f>
        <v/>
      </c>
      <c r="AD388" s="241" t="str">
        <f>+IF(I388=0,"",'Ark1'!AE1892)</f>
        <v/>
      </c>
      <c r="AE388" s="240" t="str">
        <f t="shared" si="36"/>
        <v/>
      </c>
      <c r="AF388" s="239" t="str">
        <f t="shared" si="37"/>
        <v/>
      </c>
      <c r="AG388" s="218"/>
      <c r="AJ388" s="28"/>
      <c r="AK388" s="26"/>
      <c r="AN388" s="26"/>
      <c r="AO388" s="26"/>
      <c r="AP388" s="26"/>
      <c r="AR388" s="26"/>
    </row>
    <row r="389" spans="1:44">
      <c r="A389" s="218"/>
      <c r="B389" s="299">
        <f>+'Ark1'!C1893</f>
        <v>2024</v>
      </c>
      <c r="C389" s="238">
        <f>+'Ark1'!L1893</f>
        <v>14</v>
      </c>
      <c r="D389" s="238" t="str">
        <f t="shared" si="39"/>
        <v>E</v>
      </c>
      <c r="E389" s="238">
        <f>+'Ark1'!H1893</f>
        <v>2</v>
      </c>
      <c r="F389" s="238">
        <f>+'Ark1'!J1893</f>
        <v>175</v>
      </c>
      <c r="G389" s="238" t="str">
        <f t="shared" si="38"/>
        <v>Ole Ringdal</v>
      </c>
      <c r="H389" s="238" t="str">
        <f>+IF(I389=0,"",'Ark1'!Q1893)</f>
        <v/>
      </c>
      <c r="I389" s="238">
        <f>+'Ark1'!R1893</f>
        <v>0</v>
      </c>
      <c r="J389" s="239" t="str">
        <f>+IF(I389=0,"",'Ark1'!AG1893)</f>
        <v/>
      </c>
      <c r="K389" s="239"/>
      <c r="L389" s="239" t="str">
        <f>+IF(I389=0,"",'Ark1'!AH1893)</f>
        <v/>
      </c>
      <c r="M389" s="97"/>
      <c r="N389" s="439">
        <f>+IF(J389=0,"",'Ark1'!AI1893)</f>
        <v>0</v>
      </c>
      <c r="O389" s="97"/>
      <c r="P389" s="270" t="str">
        <f>+IF(N389=0,"",'Ark1'!AJ1893)</f>
        <v/>
      </c>
      <c r="Q389" s="235"/>
      <c r="R389" s="31" t="str">
        <f>+IF(I389=0,"",'Ark1'!U1893)</f>
        <v/>
      </c>
      <c r="S389" s="219"/>
      <c r="T389" s="270" t="str">
        <f>+IF(N389=0,"",'Ark1'!AK1893)</f>
        <v/>
      </c>
      <c r="U389" s="97"/>
      <c r="V389" s="240" t="str">
        <f>+IF(I389=0,"",'Ark1'!T1893)</f>
        <v/>
      </c>
      <c r="W389" s="236"/>
      <c r="X389" s="241" t="str">
        <f>+IF(I389=0,"",'Ark1'!W1893)</f>
        <v/>
      </c>
      <c r="Y389" s="241" t="str">
        <f>+IF(I389=0,"",'Ark1'!X1893)</f>
        <v/>
      </c>
      <c r="Z389" s="241" t="str">
        <f>+IF(I389=0,"",'Ark1'!Y1893)</f>
        <v/>
      </c>
      <c r="AA389" s="241" t="str">
        <f>+IF(I389=0,"",'Ark1'!Z1893)</f>
        <v/>
      </c>
      <c r="AB389" s="239" t="str">
        <f>+IF(I389=0,"",'Ark1'!AA1893)</f>
        <v/>
      </c>
      <c r="AC389" s="240" t="str">
        <f>+IF(I389=0,"",'Ark1'!AC1893)</f>
        <v/>
      </c>
      <c r="AD389" s="241" t="str">
        <f>+IF(I389=0,"",'Ark1'!AE1893)</f>
        <v/>
      </c>
      <c r="AE389" s="240" t="str">
        <f t="shared" si="36"/>
        <v/>
      </c>
      <c r="AF389" s="239" t="str">
        <f t="shared" si="37"/>
        <v/>
      </c>
      <c r="AG389" s="218"/>
      <c r="AJ389" s="28"/>
      <c r="AK389" s="26"/>
      <c r="AN389" s="26"/>
      <c r="AO389" s="26"/>
      <c r="AP389" s="26"/>
      <c r="AR389" s="26"/>
    </row>
    <row r="390" spans="1:44">
      <c r="A390" s="218"/>
      <c r="B390" s="299">
        <f>+'Ark1'!C1894</f>
        <v>2024</v>
      </c>
      <c r="C390" s="238">
        <f>+'Ark1'!L1894</f>
        <v>14</v>
      </c>
      <c r="D390" s="238" t="str">
        <f t="shared" si="39"/>
        <v>E</v>
      </c>
      <c r="E390" s="238">
        <f>+'Ark1'!H1894</f>
        <v>2</v>
      </c>
      <c r="F390" s="238">
        <f>+'Ark1'!J1894</f>
        <v>177</v>
      </c>
      <c r="G390" s="238" t="str">
        <f t="shared" si="38"/>
        <v>Slakthuset</v>
      </c>
      <c r="H390" s="238" t="str">
        <f>+IF(I390=0,"",'Ark1'!Q1894)</f>
        <v/>
      </c>
      <c r="I390" s="238">
        <f>+'Ark1'!R1894</f>
        <v>0</v>
      </c>
      <c r="J390" s="239" t="str">
        <f>+IF(I390=0,"",'Ark1'!AG1894)</f>
        <v/>
      </c>
      <c r="K390" s="239"/>
      <c r="L390" s="239" t="str">
        <f>+IF(I390=0,"",'Ark1'!AH1894)</f>
        <v/>
      </c>
      <c r="M390" s="97"/>
      <c r="N390" s="439">
        <f>+IF(J390=0,"",'Ark1'!AI1894)</f>
        <v>0</v>
      </c>
      <c r="O390" s="97"/>
      <c r="P390" s="270" t="str">
        <f>+IF(N390=0,"",'Ark1'!AJ1894)</f>
        <v/>
      </c>
      <c r="Q390" s="235"/>
      <c r="R390" s="31" t="str">
        <f>+IF(I390=0,"",'Ark1'!U1894)</f>
        <v/>
      </c>
      <c r="S390" s="219"/>
      <c r="T390" s="270" t="str">
        <f>+IF(N390=0,"",'Ark1'!AK1894)</f>
        <v/>
      </c>
      <c r="U390" s="97"/>
      <c r="V390" s="240" t="str">
        <f>+IF(I390=0,"",'Ark1'!T1894)</f>
        <v/>
      </c>
      <c r="W390" s="236"/>
      <c r="X390" s="241" t="str">
        <f>+IF(I390=0,"",'Ark1'!W1894)</f>
        <v/>
      </c>
      <c r="Y390" s="241" t="str">
        <f>+IF(I390=0,"",'Ark1'!X1894)</f>
        <v/>
      </c>
      <c r="Z390" s="241" t="str">
        <f>+IF(I390=0,"",'Ark1'!Y1894)</f>
        <v/>
      </c>
      <c r="AA390" s="241" t="str">
        <f>+IF(I390=0,"",'Ark1'!Z1894)</f>
        <v/>
      </c>
      <c r="AB390" s="239" t="str">
        <f>+IF(I390=0,"",'Ark1'!AA1894)</f>
        <v/>
      </c>
      <c r="AC390" s="240" t="str">
        <f>+IF(I390=0,"",'Ark1'!AC1894)</f>
        <v/>
      </c>
      <c r="AD390" s="241" t="str">
        <f>+IF(I390=0,"",'Ark1'!AE1894)</f>
        <v/>
      </c>
      <c r="AE390" s="240" t="str">
        <f t="shared" si="36"/>
        <v/>
      </c>
      <c r="AF390" s="239" t="str">
        <f t="shared" si="37"/>
        <v/>
      </c>
      <c r="AG390" s="218"/>
      <c r="AJ390" s="28"/>
      <c r="AK390" s="26"/>
      <c r="AN390" s="26"/>
      <c r="AO390" s="26"/>
      <c r="AP390" s="26"/>
      <c r="AR390" s="26"/>
    </row>
    <row r="391" spans="1:44">
      <c r="A391" s="218"/>
      <c r="B391" s="299">
        <f>+'Ark1'!C1895</f>
        <v>2024</v>
      </c>
      <c r="C391" s="238">
        <f>+'Ark1'!L1895</f>
        <v>14</v>
      </c>
      <c r="D391" s="238" t="str">
        <f t="shared" si="39"/>
        <v>E</v>
      </c>
      <c r="E391" s="238">
        <f>+'Ark1'!H1895</f>
        <v>2</v>
      </c>
      <c r="F391" s="238">
        <f>+'Ark1'!J1895</f>
        <v>178</v>
      </c>
      <c r="G391" s="238" t="str">
        <f t="shared" si="38"/>
        <v>Røros</v>
      </c>
      <c r="H391" s="238" t="str">
        <f>+IF(I391=0,"",'Ark1'!Q1895)</f>
        <v/>
      </c>
      <c r="I391" s="238">
        <f>+'Ark1'!R1895</f>
        <v>0</v>
      </c>
      <c r="J391" s="239" t="str">
        <f>+IF(I391=0,"",'Ark1'!AG1895)</f>
        <v/>
      </c>
      <c r="K391" s="239"/>
      <c r="L391" s="239" t="str">
        <f>+IF(I391=0,"",'Ark1'!AH1895)</f>
        <v/>
      </c>
      <c r="M391" s="97"/>
      <c r="N391" s="439">
        <f>+IF(J391=0,"",'Ark1'!AI1895)</f>
        <v>0</v>
      </c>
      <c r="O391" s="97"/>
      <c r="P391" s="270" t="str">
        <f>+IF(N391=0,"",'Ark1'!AJ1895)</f>
        <v/>
      </c>
      <c r="Q391" s="235"/>
      <c r="R391" s="31" t="str">
        <f>+IF(I391=0,"",'Ark1'!U1895)</f>
        <v/>
      </c>
      <c r="S391" s="219"/>
      <c r="T391" s="270" t="str">
        <f>+IF(N391=0,"",'Ark1'!AK1895)</f>
        <v/>
      </c>
      <c r="U391" s="97"/>
      <c r="V391" s="240" t="str">
        <f>+IF(I391=0,"",'Ark1'!T1895)</f>
        <v/>
      </c>
      <c r="W391" s="236"/>
      <c r="X391" s="241" t="str">
        <f>+IF(I391=0,"",'Ark1'!W1895)</f>
        <v/>
      </c>
      <c r="Y391" s="241" t="str">
        <f>+IF(I391=0,"",'Ark1'!X1895)</f>
        <v/>
      </c>
      <c r="Z391" s="241" t="str">
        <f>+IF(I391=0,"",'Ark1'!Y1895)</f>
        <v/>
      </c>
      <c r="AA391" s="241" t="str">
        <f>+IF(I391=0,"",'Ark1'!Z1895)</f>
        <v/>
      </c>
      <c r="AB391" s="239" t="str">
        <f>+IF(I391=0,"",'Ark1'!AA1895)</f>
        <v/>
      </c>
      <c r="AC391" s="240" t="str">
        <f>+IF(I391=0,"",'Ark1'!AC1895)</f>
        <v/>
      </c>
      <c r="AD391" s="241" t="str">
        <f>+IF(I391=0,"",'Ark1'!AE1895)</f>
        <v/>
      </c>
      <c r="AE391" s="240" t="str">
        <f t="shared" si="36"/>
        <v/>
      </c>
      <c r="AF391" s="239" t="str">
        <f t="shared" si="37"/>
        <v/>
      </c>
      <c r="AG391" s="218"/>
      <c r="AJ391" s="28"/>
      <c r="AK391" s="26"/>
      <c r="AN391" s="26"/>
      <c r="AO391" s="26"/>
      <c r="AP391" s="26"/>
      <c r="AR391" s="26"/>
    </row>
    <row r="392" spans="1:44">
      <c r="A392" s="218"/>
      <c r="B392" s="299">
        <f>+'Ark1'!C1896</f>
        <v>2024</v>
      </c>
      <c r="C392" s="238">
        <f>+'Ark1'!L1896</f>
        <v>14</v>
      </c>
      <c r="D392" s="238" t="str">
        <f t="shared" si="39"/>
        <v>E</v>
      </c>
      <c r="E392" s="238">
        <f>+'Ark1'!H1896</f>
        <v>2</v>
      </c>
      <c r="F392" s="238">
        <f>+'Ark1'!J1896</f>
        <v>181</v>
      </c>
      <c r="G392" s="238" t="str">
        <f t="shared" si="38"/>
        <v>Horns</v>
      </c>
      <c r="H392" s="238" t="str">
        <f>+IF(I392=0,"",'Ark1'!Q1896)</f>
        <v/>
      </c>
      <c r="I392" s="238">
        <f>+'Ark1'!R1896</f>
        <v>0</v>
      </c>
      <c r="J392" s="239" t="str">
        <f>+IF(I392=0,"",'Ark1'!AG1896)</f>
        <v/>
      </c>
      <c r="K392" s="239"/>
      <c r="L392" s="239" t="str">
        <f>+IF(I392=0,"",'Ark1'!AH1896)</f>
        <v/>
      </c>
      <c r="M392" s="97"/>
      <c r="N392" s="439">
        <f>+IF(J392=0,"",'Ark1'!AI1896)</f>
        <v>0</v>
      </c>
      <c r="O392" s="97"/>
      <c r="P392" s="270" t="str">
        <f>+IF(N392=0,"",'Ark1'!AJ1896)</f>
        <v/>
      </c>
      <c r="Q392" s="235"/>
      <c r="R392" s="31" t="str">
        <f>+IF(I392=0,"",'Ark1'!U1896)</f>
        <v/>
      </c>
      <c r="S392" s="219"/>
      <c r="T392" s="270" t="str">
        <f>+IF(N392=0,"",'Ark1'!AK1896)</f>
        <v/>
      </c>
      <c r="U392" s="97"/>
      <c r="V392" s="240" t="str">
        <f>+IF(I392=0,"",'Ark1'!T1896)</f>
        <v/>
      </c>
      <c r="W392" s="236"/>
      <c r="X392" s="241" t="str">
        <f>+IF(I392=0,"",'Ark1'!W1896)</f>
        <v/>
      </c>
      <c r="Y392" s="241" t="str">
        <f>+IF(I392=0,"",'Ark1'!X1896)</f>
        <v/>
      </c>
      <c r="Z392" s="241" t="str">
        <f>+IF(I392=0,"",'Ark1'!Y1896)</f>
        <v/>
      </c>
      <c r="AA392" s="241" t="str">
        <f>+IF(I392=0,"",'Ark1'!Z1896)</f>
        <v/>
      </c>
      <c r="AB392" s="239" t="str">
        <f>+IF(I392=0,"",'Ark1'!AA1896)</f>
        <v/>
      </c>
      <c r="AC392" s="240" t="str">
        <f>+IF(I392=0,"",'Ark1'!AC1896)</f>
        <v/>
      </c>
      <c r="AD392" s="241" t="str">
        <f>+IF(I392=0,"",'Ark1'!AE1896)</f>
        <v/>
      </c>
      <c r="AE392" s="240" t="str">
        <f t="shared" si="36"/>
        <v/>
      </c>
      <c r="AF392" s="239" t="str">
        <f t="shared" si="37"/>
        <v/>
      </c>
      <c r="AG392" s="218"/>
      <c r="AJ392" s="28"/>
      <c r="AK392" s="26"/>
      <c r="AN392" s="26"/>
      <c r="AO392" s="26"/>
      <c r="AP392" s="26"/>
      <c r="AR392" s="26"/>
    </row>
    <row r="393" spans="1:44">
      <c r="A393" s="218"/>
      <c r="B393" s="299">
        <f>+'Ark1'!C1897</f>
        <v>2024</v>
      </c>
      <c r="C393" s="238">
        <f>+'Ark1'!L1897</f>
        <v>14</v>
      </c>
      <c r="D393" s="238" t="str">
        <f t="shared" si="39"/>
        <v>E</v>
      </c>
      <c r="E393" s="238">
        <f>+'Ark1'!H1897</f>
        <v>1</v>
      </c>
      <c r="F393" s="238">
        <f>+'Ark1'!J1897</f>
        <v>262</v>
      </c>
      <c r="G393" s="238" t="str">
        <f t="shared" si="38"/>
        <v>Strilalam</v>
      </c>
      <c r="H393" s="238" t="str">
        <f>+IF(I393=0,"",'Ark1'!Q1897)</f>
        <v/>
      </c>
      <c r="I393" s="238">
        <f>+'Ark1'!R1897</f>
        <v>0</v>
      </c>
      <c r="J393" s="239" t="str">
        <f>+IF(I393=0,"",'Ark1'!AG1897)</f>
        <v/>
      </c>
      <c r="K393" s="239"/>
      <c r="L393" s="239" t="str">
        <f>+IF(I393=0,"",'Ark1'!AH1897)</f>
        <v/>
      </c>
      <c r="M393" s="97"/>
      <c r="N393" s="439">
        <f>+IF(J393=0,"",'Ark1'!AI1897)</f>
        <v>0</v>
      </c>
      <c r="O393" s="97"/>
      <c r="P393" s="270" t="str">
        <f>+IF(N393=0,"",'Ark1'!AJ1897)</f>
        <v/>
      </c>
      <c r="Q393" s="235"/>
      <c r="R393" s="31" t="str">
        <f>+IF(I393=0,"",'Ark1'!U1897)</f>
        <v/>
      </c>
      <c r="S393" s="219"/>
      <c r="T393" s="270" t="str">
        <f>+IF(N393=0,"",'Ark1'!AK1897)</f>
        <v/>
      </c>
      <c r="U393" s="97"/>
      <c r="V393" s="240" t="str">
        <f>+IF(I393=0,"",'Ark1'!T1897)</f>
        <v/>
      </c>
      <c r="W393" s="236"/>
      <c r="X393" s="241" t="str">
        <f>+IF(I393=0,"",'Ark1'!W1897)</f>
        <v/>
      </c>
      <c r="Y393" s="241" t="str">
        <f>+IF(I393=0,"",'Ark1'!X1897)</f>
        <v/>
      </c>
      <c r="Z393" s="241" t="str">
        <f>+IF(I393=0,"",'Ark1'!Y1897)</f>
        <v/>
      </c>
      <c r="AA393" s="241" t="str">
        <f>+IF(I393=0,"",'Ark1'!Z1897)</f>
        <v/>
      </c>
      <c r="AB393" s="239" t="str">
        <f>+IF(I393=0,"",'Ark1'!AA1897)</f>
        <v/>
      </c>
      <c r="AC393" s="240" t="str">
        <f>+IF(I393=0,"",'Ark1'!AC1897)</f>
        <v/>
      </c>
      <c r="AD393" s="241" t="str">
        <f>+IF(I393=0,"",'Ark1'!AE1897)</f>
        <v/>
      </c>
      <c r="AE393" s="240" t="str">
        <f t="shared" si="36"/>
        <v/>
      </c>
      <c r="AF393" s="239" t="str">
        <f t="shared" si="37"/>
        <v/>
      </c>
      <c r="AG393" s="218"/>
      <c r="AJ393" s="28"/>
      <c r="AK393" s="26"/>
      <c r="AN393" s="26"/>
      <c r="AO393" s="26"/>
      <c r="AP393" s="26"/>
      <c r="AR393" s="26"/>
    </row>
    <row r="394" spans="1:44">
      <c r="A394" s="218"/>
      <c r="B394" s="299">
        <f>+'Ark1'!C1898</f>
        <v>2024</v>
      </c>
      <c r="C394" s="238">
        <f>+'Ark1'!L1898</f>
        <v>14</v>
      </c>
      <c r="D394" s="238" t="str">
        <f t="shared" si="39"/>
        <v>E</v>
      </c>
      <c r="E394" s="238">
        <f>+'Ark1'!H1898</f>
        <v>2</v>
      </c>
      <c r="F394" s="238">
        <f>+'Ark1'!J1898</f>
        <v>267</v>
      </c>
      <c r="G394" s="238" t="str">
        <f t="shared" si="38"/>
        <v>Dalpro</v>
      </c>
      <c r="H394" s="238" t="str">
        <f>+IF(I394=0,"",'Ark1'!Q1898)</f>
        <v/>
      </c>
      <c r="I394" s="238">
        <f>+'Ark1'!R1898</f>
        <v>0</v>
      </c>
      <c r="J394" s="239" t="str">
        <f>+IF(I394=0,"",'Ark1'!AG1898)</f>
        <v/>
      </c>
      <c r="K394" s="239"/>
      <c r="L394" s="239" t="str">
        <f>+IF(I394=0,"",'Ark1'!AH1898)</f>
        <v/>
      </c>
      <c r="M394" s="97"/>
      <c r="N394" s="439">
        <f>+IF(J394=0,"",'Ark1'!AI1898)</f>
        <v>0</v>
      </c>
      <c r="O394" s="97"/>
      <c r="P394" s="270" t="str">
        <f>+IF(N394=0,"",'Ark1'!AJ1898)</f>
        <v/>
      </c>
      <c r="Q394" s="235"/>
      <c r="R394" s="31" t="str">
        <f>+IF(I394=0,"",'Ark1'!U1898)</f>
        <v/>
      </c>
      <c r="S394" s="219"/>
      <c r="T394" s="270" t="str">
        <f>+IF(N394=0,"",'Ark1'!AK1898)</f>
        <v/>
      </c>
      <c r="U394" s="97"/>
      <c r="V394" s="240" t="str">
        <f>+IF(I394=0,"",'Ark1'!T1898)</f>
        <v/>
      </c>
      <c r="W394" s="236"/>
      <c r="X394" s="241" t="str">
        <f>+IF(I394=0,"",'Ark1'!W1898)</f>
        <v/>
      </c>
      <c r="Y394" s="241" t="str">
        <f>+IF(I394=0,"",'Ark1'!X1898)</f>
        <v/>
      </c>
      <c r="Z394" s="241" t="str">
        <f>+IF(I394=0,"",'Ark1'!Y1898)</f>
        <v/>
      </c>
      <c r="AA394" s="241" t="str">
        <f>+IF(I394=0,"",'Ark1'!Z1898)</f>
        <v/>
      </c>
      <c r="AB394" s="239" t="str">
        <f>+IF(I394=0,"",'Ark1'!AA1898)</f>
        <v/>
      </c>
      <c r="AC394" s="240" t="str">
        <f>+IF(I394=0,"",'Ark1'!AC1898)</f>
        <v/>
      </c>
      <c r="AD394" s="241" t="str">
        <f>+IF(I394=0,"",'Ark1'!AE1898)</f>
        <v/>
      </c>
      <c r="AE394" s="240" t="str">
        <f t="shared" si="36"/>
        <v/>
      </c>
      <c r="AF394" s="239" t="str">
        <f t="shared" si="37"/>
        <v/>
      </c>
      <c r="AG394" s="218"/>
      <c r="AJ394" s="28"/>
      <c r="AK394" s="26"/>
      <c r="AN394" s="26"/>
      <c r="AO394" s="26"/>
      <c r="AP394" s="26"/>
      <c r="AR394" s="26"/>
    </row>
    <row r="395" spans="1:44">
      <c r="A395" s="218"/>
      <c r="B395" s="299">
        <f>+'Ark1'!C1899</f>
        <v>2024</v>
      </c>
      <c r="C395" s="238">
        <f>+'Ark1'!L1899</f>
        <v>14</v>
      </c>
      <c r="D395" s="238" t="str">
        <f t="shared" si="39"/>
        <v>E</v>
      </c>
      <c r="E395" s="238">
        <f>+'Ark1'!H1899</f>
        <v>1</v>
      </c>
      <c r="F395" s="238">
        <f>+'Ark1'!J1899</f>
        <v>309</v>
      </c>
      <c r="G395" s="238" t="str">
        <f t="shared" si="38"/>
        <v>Malvik</v>
      </c>
      <c r="H395" s="238" t="str">
        <f>+IF(I395=0,"",'Ark1'!Q1899)</f>
        <v/>
      </c>
      <c r="I395" s="238">
        <f>+'Ark1'!R1899</f>
        <v>0</v>
      </c>
      <c r="J395" s="239" t="str">
        <f>+IF(I395=0,"",'Ark1'!AG1899)</f>
        <v/>
      </c>
      <c r="K395" s="239"/>
      <c r="L395" s="239" t="str">
        <f>+IF(I395=0,"",'Ark1'!AH1899)</f>
        <v/>
      </c>
      <c r="M395" s="97"/>
      <c r="N395" s="439">
        <f>+IF(J395=0,"",'Ark1'!AI1899)</f>
        <v>0</v>
      </c>
      <c r="O395" s="97"/>
      <c r="P395" s="270" t="str">
        <f>+IF(N395=0,"",'Ark1'!AJ1899)</f>
        <v/>
      </c>
      <c r="Q395" s="235"/>
      <c r="R395" s="31" t="str">
        <f>+IF(I395=0,"",'Ark1'!U1899)</f>
        <v/>
      </c>
      <c r="S395" s="219"/>
      <c r="T395" s="270" t="str">
        <f>+IF(N395=0,"",'Ark1'!AK1899)</f>
        <v/>
      </c>
      <c r="U395" s="97"/>
      <c r="V395" s="240" t="str">
        <f>+IF(I395=0,"",'Ark1'!T1899)</f>
        <v/>
      </c>
      <c r="W395" s="236"/>
      <c r="X395" s="241" t="str">
        <f>+IF(I395=0,"",'Ark1'!W1899)</f>
        <v/>
      </c>
      <c r="Y395" s="241" t="str">
        <f>+IF(I395=0,"",'Ark1'!X1899)</f>
        <v/>
      </c>
      <c r="Z395" s="241" t="str">
        <f>+IF(I395=0,"",'Ark1'!Y1899)</f>
        <v/>
      </c>
      <c r="AA395" s="241" t="str">
        <f>+IF(I395=0,"",'Ark1'!Z1899)</f>
        <v/>
      </c>
      <c r="AB395" s="239" t="str">
        <f>+IF(I395=0,"",'Ark1'!AA1899)</f>
        <v/>
      </c>
      <c r="AC395" s="240" t="str">
        <f>+IF(I395=0,"",'Ark1'!AC1899)</f>
        <v/>
      </c>
      <c r="AD395" s="241" t="str">
        <f>+IF(I395=0,"",'Ark1'!AE1899)</f>
        <v/>
      </c>
      <c r="AE395" s="240" t="str">
        <f t="shared" si="36"/>
        <v/>
      </c>
      <c r="AF395" s="239" t="str">
        <f t="shared" si="37"/>
        <v/>
      </c>
      <c r="AG395" s="218"/>
      <c r="AJ395" s="28"/>
      <c r="AK395" s="26"/>
      <c r="AN395" s="26"/>
      <c r="AO395" s="26"/>
      <c r="AP395" s="26"/>
      <c r="AR395" s="26"/>
    </row>
    <row r="396" spans="1:44">
      <c r="A396" s="218"/>
      <c r="B396" s="299">
        <f>+'Ark1'!C1900</f>
        <v>2024</v>
      </c>
      <c r="C396" s="238">
        <f>+'Ark1'!L1900</f>
        <v>14</v>
      </c>
      <c r="D396" s="238" t="str">
        <f t="shared" si="39"/>
        <v>E</v>
      </c>
      <c r="E396" s="238">
        <f>+'Ark1'!H1900</f>
        <v>2</v>
      </c>
      <c r="F396" s="238">
        <f>+'Ark1'!J1900</f>
        <v>470</v>
      </c>
      <c r="G396" s="238" t="str">
        <f t="shared" si="38"/>
        <v>Jens Eide</v>
      </c>
      <c r="H396" s="238" t="str">
        <f>+IF(I396=0,"",'Ark1'!Q1900)</f>
        <v/>
      </c>
      <c r="I396" s="238">
        <f>+'Ark1'!R1900</f>
        <v>0</v>
      </c>
      <c r="J396" s="239" t="str">
        <f>+IF(I396=0,"",'Ark1'!AG1900)</f>
        <v/>
      </c>
      <c r="K396" s="239"/>
      <c r="L396" s="239" t="str">
        <f>+IF(I396=0,"",'Ark1'!AH1900)</f>
        <v/>
      </c>
      <c r="M396" s="97"/>
      <c r="N396" s="439">
        <f>+IF(J396=0,"",'Ark1'!AI1900)</f>
        <v>0</v>
      </c>
      <c r="O396" s="97"/>
      <c r="P396" s="270" t="str">
        <f>+IF(N396=0,"",'Ark1'!AJ1900)</f>
        <v/>
      </c>
      <c r="Q396" s="235"/>
      <c r="R396" s="31" t="str">
        <f>+IF(I396=0,"",'Ark1'!U1900)</f>
        <v/>
      </c>
      <c r="S396" s="219"/>
      <c r="T396" s="270" t="str">
        <f>+IF(N396=0,"",'Ark1'!AK1900)</f>
        <v/>
      </c>
      <c r="U396" s="97"/>
      <c r="V396" s="240" t="str">
        <f>+IF(I396=0,"",'Ark1'!T1900)</f>
        <v/>
      </c>
      <c r="W396" s="236"/>
      <c r="X396" s="241" t="str">
        <f>+IF(I396=0,"",'Ark1'!W1900)</f>
        <v/>
      </c>
      <c r="Y396" s="241" t="str">
        <f>+IF(I396=0,"",'Ark1'!X1900)</f>
        <v/>
      </c>
      <c r="Z396" s="241" t="str">
        <f>+IF(I396=0,"",'Ark1'!Y1900)</f>
        <v/>
      </c>
      <c r="AA396" s="241" t="str">
        <f>+IF(I396=0,"",'Ark1'!Z1900)</f>
        <v/>
      </c>
      <c r="AB396" s="239" t="str">
        <f>+IF(I396=0,"",'Ark1'!AA1900)</f>
        <v/>
      </c>
      <c r="AC396" s="240" t="str">
        <f>+IF(I396=0,"",'Ark1'!AC1900)</f>
        <v/>
      </c>
      <c r="AD396" s="241" t="str">
        <f>+IF(I396=0,"",'Ark1'!AE1900)</f>
        <v/>
      </c>
      <c r="AE396" s="240" t="str">
        <f t="shared" si="36"/>
        <v/>
      </c>
      <c r="AF396" s="239" t="str">
        <f t="shared" si="37"/>
        <v/>
      </c>
      <c r="AG396" s="218"/>
      <c r="AJ396" s="28"/>
      <c r="AK396" s="26"/>
      <c r="AN396" s="26"/>
      <c r="AO396" s="26"/>
      <c r="AP396" s="26"/>
      <c r="AR396" s="26"/>
    </row>
    <row r="397" spans="1:44">
      <c r="A397" s="218"/>
      <c r="B397" s="299">
        <f>+'Ark1'!C1901</f>
        <v>2024</v>
      </c>
      <c r="C397" s="238">
        <f>+'Ark1'!L1901</f>
        <v>14</v>
      </c>
      <c r="D397" s="238" t="str">
        <f t="shared" si="39"/>
        <v>E</v>
      </c>
      <c r="E397" s="238">
        <f>+'Ark1'!H1901</f>
        <v>2</v>
      </c>
      <c r="F397" s="238">
        <f>+'Ark1'!J1901</f>
        <v>629</v>
      </c>
      <c r="G397" s="238" t="str">
        <f t="shared" si="38"/>
        <v>Bø</v>
      </c>
      <c r="H397" s="238" t="str">
        <f>+IF(I397=0,"",'Ark1'!Q1901)</f>
        <v/>
      </c>
      <c r="I397" s="238">
        <f>+'Ark1'!R1901</f>
        <v>0</v>
      </c>
      <c r="J397" s="239" t="str">
        <f>+IF(I397=0,"",'Ark1'!AG1901)</f>
        <v/>
      </c>
      <c r="K397" s="239"/>
      <c r="L397" s="239" t="str">
        <f>+IF(I397=0,"",'Ark1'!AH1901)</f>
        <v/>
      </c>
      <c r="M397" s="97"/>
      <c r="N397" s="439">
        <f>+IF(J397=0,"",'Ark1'!AI1901)</f>
        <v>0</v>
      </c>
      <c r="O397" s="97"/>
      <c r="P397" s="270" t="str">
        <f>+IF(N397=0,"",'Ark1'!AJ1901)</f>
        <v/>
      </c>
      <c r="Q397" s="235"/>
      <c r="R397" s="31" t="str">
        <f>+IF(I397=0,"",'Ark1'!U1901)</f>
        <v/>
      </c>
      <c r="S397" s="219"/>
      <c r="T397" s="270" t="str">
        <f>+IF(N397=0,"",'Ark1'!AK1901)</f>
        <v/>
      </c>
      <c r="U397" s="97"/>
      <c r="V397" s="240" t="str">
        <f>+IF(I397=0,"",'Ark1'!T1901)</f>
        <v/>
      </c>
      <c r="W397" s="236"/>
      <c r="X397" s="241" t="str">
        <f>+IF(I397=0,"",'Ark1'!W1901)</f>
        <v/>
      </c>
      <c r="Y397" s="241" t="str">
        <f>+IF(I397=0,"",'Ark1'!X1901)</f>
        <v/>
      </c>
      <c r="Z397" s="241" t="str">
        <f>+IF(I397=0,"",'Ark1'!Y1901)</f>
        <v/>
      </c>
      <c r="AA397" s="241" t="str">
        <f>+IF(I397=0,"",'Ark1'!Z1901)</f>
        <v/>
      </c>
      <c r="AB397" s="239" t="str">
        <f>+IF(I397=0,"",'Ark1'!AA1901)</f>
        <v/>
      </c>
      <c r="AC397" s="240" t="str">
        <f>+IF(I397=0,"",'Ark1'!AC1901)</f>
        <v/>
      </c>
      <c r="AD397" s="241" t="str">
        <f>+IF(I397=0,"",'Ark1'!AE1901)</f>
        <v/>
      </c>
      <c r="AE397" s="240" t="str">
        <f t="shared" si="36"/>
        <v/>
      </c>
      <c r="AF397" s="239" t="str">
        <f t="shared" si="37"/>
        <v/>
      </c>
      <c r="AG397" s="218"/>
      <c r="AJ397" s="28"/>
      <c r="AK397" s="26"/>
      <c r="AN397" s="26"/>
      <c r="AO397" s="26"/>
      <c r="AP397" s="26"/>
      <c r="AR397" s="26"/>
    </row>
    <row r="398" spans="1:44">
      <c r="A398" s="218"/>
      <c r="B398" s="299">
        <f>+'Ark1'!C1902</f>
        <v>2024</v>
      </c>
      <c r="C398" s="238">
        <f>+'Ark1'!L1902</f>
        <v>14</v>
      </c>
      <c r="D398" s="238" t="str">
        <f t="shared" si="39"/>
        <v>E</v>
      </c>
      <c r="E398" s="238">
        <f>+'Ark1'!H1902</f>
        <v>1</v>
      </c>
      <c r="F398" s="238">
        <f>+'Ark1'!J1902</f>
        <v>643</v>
      </c>
      <c r="G398" s="238" t="str">
        <f t="shared" si="38"/>
        <v>Bjerka</v>
      </c>
      <c r="H398" s="238" t="str">
        <f>+IF(I398=0,"",'Ark1'!Q1902)</f>
        <v/>
      </c>
      <c r="I398" s="238">
        <f>+'Ark1'!R1902</f>
        <v>0</v>
      </c>
      <c r="J398" s="239" t="str">
        <f>+IF(I398=0,"",'Ark1'!AG1902)</f>
        <v/>
      </c>
      <c r="K398" s="239"/>
      <c r="L398" s="239" t="str">
        <f>+IF(I398=0,"",'Ark1'!AH1902)</f>
        <v/>
      </c>
      <c r="M398" s="97"/>
      <c r="N398" s="439">
        <f>+IF(J398=0,"",'Ark1'!AI1902)</f>
        <v>0</v>
      </c>
      <c r="O398" s="97"/>
      <c r="P398" s="270" t="str">
        <f>+IF(N398=0,"",'Ark1'!AJ1902)</f>
        <v/>
      </c>
      <c r="Q398" s="235"/>
      <c r="R398" s="31" t="str">
        <f>+IF(I398=0,"",'Ark1'!U1902)</f>
        <v/>
      </c>
      <c r="S398" s="219"/>
      <c r="T398" s="270" t="str">
        <f>+IF(N398=0,"",'Ark1'!AK1902)</f>
        <v/>
      </c>
      <c r="U398" s="97"/>
      <c r="V398" s="240" t="str">
        <f>+IF(I398=0,"",'Ark1'!T1902)</f>
        <v/>
      </c>
      <c r="W398" s="236"/>
      <c r="X398" s="241" t="str">
        <f>+IF(I398=0,"",'Ark1'!W1902)</f>
        <v/>
      </c>
      <c r="Y398" s="241" t="str">
        <f>+IF(I398=0,"",'Ark1'!X1902)</f>
        <v/>
      </c>
      <c r="Z398" s="241" t="str">
        <f>+IF(I398=0,"",'Ark1'!Y1902)</f>
        <v/>
      </c>
      <c r="AA398" s="241" t="str">
        <f>+IF(I398=0,"",'Ark1'!Z1902)</f>
        <v/>
      </c>
      <c r="AB398" s="239" t="str">
        <f>+IF(I398=0,"",'Ark1'!AA1902)</f>
        <v/>
      </c>
      <c r="AC398" s="240" t="str">
        <f>+IF(I398=0,"",'Ark1'!AC1902)</f>
        <v/>
      </c>
      <c r="AD398" s="241" t="str">
        <f>+IF(I398=0,"",'Ark1'!AE1902)</f>
        <v/>
      </c>
      <c r="AE398" s="240" t="str">
        <f t="shared" si="36"/>
        <v/>
      </c>
      <c r="AF398" s="239" t="str">
        <f t="shared" si="37"/>
        <v/>
      </c>
      <c r="AG398" s="218"/>
      <c r="AJ398" s="28"/>
      <c r="AK398" s="26"/>
      <c r="AN398" s="26"/>
      <c r="AO398" s="26"/>
      <c r="AP398" s="26"/>
      <c r="AR398" s="26"/>
    </row>
    <row r="399" spans="1:44">
      <c r="A399" s="218"/>
      <c r="B399" s="299">
        <f>+'Ark1'!C1903</f>
        <v>2024</v>
      </c>
      <c r="C399" s="238">
        <f>+'Ark1'!L1903</f>
        <v>14</v>
      </c>
      <c r="D399" s="238" t="str">
        <f t="shared" si="39"/>
        <v>E</v>
      </c>
      <c r="E399" s="238">
        <f>+'Ark1'!H1903</f>
        <v>2</v>
      </c>
      <c r="F399" s="238">
        <f>+'Ark1'!J1903</f>
        <v>704</v>
      </c>
      <c r="G399" s="238" t="str">
        <f t="shared" si="38"/>
        <v>Øre Vilt</v>
      </c>
      <c r="H399" s="238" t="str">
        <f>+IF(I399=0,"",'Ark1'!Q1903)</f>
        <v/>
      </c>
      <c r="I399" s="238">
        <f>+'Ark1'!R1903</f>
        <v>0</v>
      </c>
      <c r="J399" s="239" t="str">
        <f>+IF(I399=0,"",'Ark1'!AG1903)</f>
        <v/>
      </c>
      <c r="K399" s="239"/>
      <c r="L399" s="239" t="str">
        <f>+IF(I399=0,"",'Ark1'!AH1903)</f>
        <v/>
      </c>
      <c r="M399" s="97"/>
      <c r="N399" s="439">
        <f>+IF(J399=0,"",'Ark1'!AI1903)</f>
        <v>0</v>
      </c>
      <c r="O399" s="97"/>
      <c r="P399" s="270" t="str">
        <f>+IF(N399=0,"",'Ark1'!AJ1903)</f>
        <v/>
      </c>
      <c r="Q399" s="235"/>
      <c r="R399" s="31" t="str">
        <f>+IF(I399=0,"",'Ark1'!U1903)</f>
        <v/>
      </c>
      <c r="S399" s="219"/>
      <c r="T399" s="270" t="str">
        <f>+IF(N399=0,"",'Ark1'!AK1903)</f>
        <v/>
      </c>
      <c r="U399" s="97"/>
      <c r="V399" s="240" t="str">
        <f>+IF(I399=0,"",'Ark1'!T1903)</f>
        <v/>
      </c>
      <c r="W399" s="236"/>
      <c r="X399" s="241" t="str">
        <f>+IF(I399=0,"",'Ark1'!W1903)</f>
        <v/>
      </c>
      <c r="Y399" s="241" t="str">
        <f>+IF(I399=0,"",'Ark1'!X1903)</f>
        <v/>
      </c>
      <c r="Z399" s="241" t="str">
        <f>+IF(I399=0,"",'Ark1'!Y1903)</f>
        <v/>
      </c>
      <c r="AA399" s="241" t="str">
        <f>+IF(I399=0,"",'Ark1'!Z1903)</f>
        <v/>
      </c>
      <c r="AB399" s="239" t="str">
        <f>+IF(I399=0,"",'Ark1'!AA1903)</f>
        <v/>
      </c>
      <c r="AC399" s="240" t="str">
        <f>+IF(I399=0,"",'Ark1'!AC1903)</f>
        <v/>
      </c>
      <c r="AD399" s="241" t="str">
        <f>+IF(I399=0,"",'Ark1'!AE1903)</f>
        <v/>
      </c>
      <c r="AE399" s="240" t="str">
        <f t="shared" si="36"/>
        <v/>
      </c>
      <c r="AF399" s="239" t="str">
        <f t="shared" si="37"/>
        <v/>
      </c>
      <c r="AG399" s="218"/>
      <c r="AJ399" s="28"/>
      <c r="AK399" s="26"/>
      <c r="AN399" s="26"/>
      <c r="AO399" s="26"/>
      <c r="AP399" s="26"/>
      <c r="AR399" s="26"/>
    </row>
    <row r="400" spans="1:44">
      <c r="A400" s="218"/>
      <c r="B400" s="299">
        <f>+'Ark1'!C1904</f>
        <v>2024</v>
      </c>
      <c r="C400" s="238">
        <f>+'Ark1'!L1904</f>
        <v>14</v>
      </c>
      <c r="D400" s="238" t="str">
        <f t="shared" si="39"/>
        <v>E</v>
      </c>
      <c r="E400" s="238">
        <f>+'Ark1'!H1904</f>
        <v>1</v>
      </c>
      <c r="F400" s="238">
        <f>+'Ark1'!J1904</f>
        <v>802</v>
      </c>
      <c r="G400" s="238" t="str">
        <f t="shared" si="38"/>
        <v>Karasjok</v>
      </c>
      <c r="H400" s="238" t="str">
        <f>+IF(I400=0,"",'Ark1'!Q1904)</f>
        <v/>
      </c>
      <c r="I400" s="238">
        <f>+'Ark1'!R1904</f>
        <v>0</v>
      </c>
      <c r="J400" s="239" t="str">
        <f>+IF(I400=0,"",'Ark1'!AG1904)</f>
        <v/>
      </c>
      <c r="K400" s="239"/>
      <c r="L400" s="239" t="str">
        <f>+IF(I400=0,"",'Ark1'!AH1904)</f>
        <v/>
      </c>
      <c r="M400" s="97"/>
      <c r="N400" s="439">
        <f>+IF(J400=0,"",'Ark1'!AI1904)</f>
        <v>0</v>
      </c>
      <c r="O400" s="97"/>
      <c r="P400" s="270" t="str">
        <f>+IF(N400=0,"",'Ark1'!AJ1904)</f>
        <v/>
      </c>
      <c r="Q400" s="235"/>
      <c r="R400" s="31" t="str">
        <f>+IF(I400=0,"",'Ark1'!U1904)</f>
        <v/>
      </c>
      <c r="S400" s="219"/>
      <c r="T400" s="270" t="str">
        <f>+IF(N400=0,"",'Ark1'!AK1904)</f>
        <v/>
      </c>
      <c r="U400" s="97"/>
      <c r="V400" s="240" t="str">
        <f>+IF(I400=0,"",'Ark1'!T1904)</f>
        <v/>
      </c>
      <c r="W400" s="236"/>
      <c r="X400" s="241" t="str">
        <f>+IF(I400=0,"",'Ark1'!W1904)</f>
        <v/>
      </c>
      <c r="Y400" s="241" t="str">
        <f>+IF(I400=0,"",'Ark1'!X1904)</f>
        <v/>
      </c>
      <c r="Z400" s="241" t="str">
        <f>+IF(I400=0,"",'Ark1'!Y1904)</f>
        <v/>
      </c>
      <c r="AA400" s="241" t="str">
        <f>+IF(I400=0,"",'Ark1'!Z1904)</f>
        <v/>
      </c>
      <c r="AB400" s="239" t="str">
        <f>+IF(I400=0,"",'Ark1'!AA1904)</f>
        <v/>
      </c>
      <c r="AC400" s="240" t="str">
        <f>+IF(I400=0,"",'Ark1'!AC1904)</f>
        <v/>
      </c>
      <c r="AD400" s="241" t="str">
        <f>+IF(I400=0,"",'Ark1'!AE1904)</f>
        <v/>
      </c>
      <c r="AE400" s="240" t="str">
        <f t="shared" si="36"/>
        <v/>
      </c>
      <c r="AF400" s="239" t="str">
        <f t="shared" si="37"/>
        <v/>
      </c>
      <c r="AG400" s="218"/>
      <c r="AJ400" s="28"/>
      <c r="AK400" s="26"/>
      <c r="AN400" s="26"/>
      <c r="AO400" s="26"/>
      <c r="AP400" s="26"/>
      <c r="AR400" s="26"/>
    </row>
    <row r="401" spans="1:61" ht="19.8">
      <c r="A401" s="218"/>
      <c r="B401" s="218"/>
      <c r="C401" s="218"/>
      <c r="D401" s="218"/>
      <c r="E401" s="218"/>
      <c r="F401" s="218"/>
      <c r="G401" s="218"/>
      <c r="H401" s="218"/>
      <c r="I401" s="218"/>
      <c r="J401" s="219"/>
      <c r="K401" s="219"/>
      <c r="L401" s="219"/>
      <c r="M401" s="97"/>
      <c r="N401" s="237"/>
      <c r="O401" s="97"/>
      <c r="P401" s="235"/>
      <c r="Q401" s="235"/>
      <c r="R401" s="218"/>
      <c r="S401" s="219"/>
      <c r="T401" s="235"/>
      <c r="U401" s="97"/>
      <c r="V401" s="218"/>
      <c r="W401" s="236"/>
      <c r="X401" s="220"/>
      <c r="Y401" s="220"/>
      <c r="Z401" s="220"/>
      <c r="AA401" s="220"/>
      <c r="AB401" s="220"/>
      <c r="AC401" s="218"/>
      <c r="AD401" s="220"/>
      <c r="AE401" s="468"/>
      <c r="AF401" s="220"/>
      <c r="AG401" s="218"/>
      <c r="AH401" s="221"/>
      <c r="AJ401" s="28"/>
      <c r="AK401" s="26"/>
      <c r="AL401" s="222"/>
      <c r="AM401" s="27"/>
      <c r="AQ401" s="27"/>
      <c r="BI401" s="234"/>
    </row>
    <row r="402" spans="1:61" ht="22.8">
      <c r="A402" s="218"/>
      <c r="B402" s="218"/>
      <c r="C402" s="218"/>
      <c r="D402" s="264" t="s">
        <v>40</v>
      </c>
      <c r="E402" s="218"/>
      <c r="F402" s="218"/>
      <c r="G402" s="218"/>
      <c r="H402" s="218"/>
      <c r="I402" s="265">
        <f>SUM(I404:I428)</f>
        <v>1</v>
      </c>
      <c r="J402" s="219"/>
      <c r="K402" s="219"/>
      <c r="L402" s="219"/>
      <c r="M402" s="97"/>
      <c r="N402" s="237"/>
      <c r="O402" s="97"/>
      <c r="P402" s="235"/>
      <c r="Q402" s="235"/>
      <c r="R402" s="268">
        <f>+Klasse!M24</f>
        <v>67.071428571428598</v>
      </c>
      <c r="S402" s="219"/>
      <c r="T402" s="235"/>
      <c r="U402" s="97"/>
      <c r="V402" s="218"/>
      <c r="W402" s="236"/>
      <c r="X402" s="220"/>
      <c r="Y402" s="220"/>
      <c r="Z402" s="220"/>
      <c r="AA402" s="220"/>
      <c r="AB402" s="220"/>
      <c r="AC402" s="218"/>
      <c r="AD402" s="220"/>
      <c r="AE402" s="468"/>
      <c r="AF402" s="220"/>
      <c r="AG402" s="220"/>
      <c r="AH402" s="221"/>
      <c r="AJ402" s="28"/>
      <c r="AK402" s="26"/>
      <c r="AL402" s="222"/>
      <c r="AM402" s="27"/>
      <c r="AQ402" s="27"/>
      <c r="BI402" s="234"/>
    </row>
    <row r="403" spans="1:61" ht="15" customHeight="1">
      <c r="A403" s="218"/>
      <c r="B403" s="218"/>
      <c r="C403" s="218"/>
      <c r="D403" s="218"/>
      <c r="E403" s="545"/>
      <c r="F403" s="546"/>
      <c r="G403" s="218"/>
      <c r="H403" s="236"/>
      <c r="I403" s="218"/>
      <c r="J403" s="219"/>
      <c r="K403" s="219"/>
      <c r="L403" s="219"/>
      <c r="M403" s="97"/>
      <c r="N403" s="237"/>
      <c r="O403" s="97"/>
      <c r="P403" s="235"/>
      <c r="Q403" s="235"/>
      <c r="R403" s="219"/>
      <c r="S403" s="219"/>
      <c r="T403" s="235"/>
      <c r="U403" s="97"/>
      <c r="V403" s="236"/>
      <c r="W403" s="236"/>
      <c r="X403" s="220"/>
      <c r="Y403" s="220"/>
      <c r="Z403" s="220"/>
      <c r="AA403" s="220"/>
      <c r="AB403" s="237"/>
      <c r="AC403" s="218"/>
      <c r="AD403" s="237"/>
      <c r="AE403" s="471"/>
      <c r="AF403" s="235"/>
      <c r="AG403" s="218"/>
      <c r="AH403" s="221"/>
      <c r="AJ403" s="28"/>
      <c r="AK403" s="26"/>
      <c r="AL403" s="222"/>
      <c r="AM403" s="27"/>
      <c r="AQ403" s="27"/>
      <c r="BI403" s="234"/>
    </row>
    <row r="404" spans="1:61" s="246" customFormat="1">
      <c r="A404" s="218"/>
      <c r="B404" s="299">
        <f>+'Ark1'!C1905</f>
        <v>2024</v>
      </c>
      <c r="C404" s="238">
        <f>+'Ark1'!L1905</f>
        <v>15</v>
      </c>
      <c r="D404" s="238" t="s">
        <v>40</v>
      </c>
      <c r="E404" s="27">
        <f>+'Ark1'!H1905</f>
        <v>1</v>
      </c>
      <c r="F404" s="27">
        <f>+'Ark1'!J1905</f>
        <v>103</v>
      </c>
      <c r="G404" s="27" t="str">
        <f>+G376</f>
        <v>Rudshøgda</v>
      </c>
      <c r="H404" s="27" t="str">
        <f>+IF(I404=0,"",'Ark1'!Q1905)</f>
        <v/>
      </c>
      <c r="I404" s="27">
        <f>+'Ark1'!R1905</f>
        <v>0</v>
      </c>
      <c r="J404" s="28" t="str">
        <f>+IF(I404=0,"",'Ark1'!AG1905)</f>
        <v/>
      </c>
      <c r="K404" s="28"/>
      <c r="L404" s="28" t="str">
        <f>+IF(I404=0,"",'Ark1'!AH1905)</f>
        <v/>
      </c>
      <c r="M404" s="97"/>
      <c r="N404" s="245">
        <f>+IF(J404=0,"",'Ark1'!AI1905)</f>
        <v>0</v>
      </c>
      <c r="O404" s="97"/>
      <c r="P404" s="271" t="str">
        <f>+IF(N404=0,"",'Ark1'!AJ1905)</f>
        <v/>
      </c>
      <c r="Q404" s="235"/>
      <c r="R404" s="31" t="str">
        <f>+IF(I404=0,"",'Ark1'!U1905)</f>
        <v/>
      </c>
      <c r="S404" s="219"/>
      <c r="T404" s="271" t="str">
        <f>+IF(N404=0,"",'Ark1'!AK1905)</f>
        <v/>
      </c>
      <c r="U404" s="97"/>
      <c r="V404" s="26" t="str">
        <f>+IF(I404=0,"",'Ark1'!T1905)</f>
        <v/>
      </c>
      <c r="W404" s="236"/>
      <c r="X404" s="33" t="str">
        <f>+IF(I404=0,"",'Ark1'!W1905)</f>
        <v/>
      </c>
      <c r="Y404" s="33" t="str">
        <f>+IF(I404=0,"",'Ark1'!X1905)</f>
        <v/>
      </c>
      <c r="Z404" s="33" t="str">
        <f>+IF(I404=0,"",'Ark1'!Y1905)</f>
        <v/>
      </c>
      <c r="AA404" s="33" t="str">
        <f>+IF(I404=0,"",'Ark1'!Z1905)</f>
        <v/>
      </c>
      <c r="AB404" s="28" t="str">
        <f>+IF(I404=0,"",'Ark1'!AA1905)</f>
        <v/>
      </c>
      <c r="AC404" s="26" t="str">
        <f>+IF(I404=0,"",'Ark1'!AC1905)</f>
        <v/>
      </c>
      <c r="AD404" s="33" t="str">
        <f>+IF(I404=0,"",'Ark1'!AE1905)</f>
        <v/>
      </c>
      <c r="AE404" s="26" t="str">
        <f t="shared" ref="AE404:AE428" si="40">IF(I404=0,"",R404/C404)</f>
        <v/>
      </c>
      <c r="AF404" s="28" t="str">
        <f>IF(I404=0,"",I404/H404)</f>
        <v/>
      </c>
      <c r="AG404" s="218"/>
      <c r="AH404" s="28"/>
      <c r="AI404" s="28"/>
      <c r="AJ404" s="28"/>
      <c r="AK404" s="26"/>
      <c r="AL404" s="28"/>
      <c r="AM404" s="28"/>
      <c r="AN404" s="27"/>
      <c r="AO404" s="27"/>
      <c r="AP404" s="27"/>
      <c r="AQ404" s="28"/>
      <c r="AR404" s="27"/>
      <c r="AS404" s="27"/>
    </row>
    <row r="405" spans="1:61" s="246" customFormat="1">
      <c r="A405" s="218"/>
      <c r="B405" s="299">
        <f>+'Ark1'!C1906</f>
        <v>2024</v>
      </c>
      <c r="C405" s="238">
        <f>+'Ark1'!L1906</f>
        <v>15</v>
      </c>
      <c r="D405" s="238" t="str">
        <f>+D404</f>
        <v>E+</v>
      </c>
      <c r="E405" s="27">
        <f>+'Ark1'!H1906</f>
        <v>2</v>
      </c>
      <c r="F405" s="27">
        <f>+'Ark1'!J1906</f>
        <v>106</v>
      </c>
      <c r="G405" s="27" t="str">
        <f t="shared" ref="G405:G428" si="41">+G377</f>
        <v>Furuseth</v>
      </c>
      <c r="H405" s="27" t="str">
        <f>+IF(I405=0,"",'Ark1'!Q1906)</f>
        <v/>
      </c>
      <c r="I405" s="27">
        <f>+'Ark1'!R1906</f>
        <v>0</v>
      </c>
      <c r="J405" s="28" t="str">
        <f>+IF(I405=0,"",'Ark1'!AG1906)</f>
        <v/>
      </c>
      <c r="K405" s="28"/>
      <c r="L405" s="28" t="str">
        <f>+IF(I405=0,"",'Ark1'!AH1906)</f>
        <v/>
      </c>
      <c r="M405" s="97"/>
      <c r="N405" s="245">
        <f>+IF(J405=0,"",'Ark1'!AI1906)</f>
        <v>0</v>
      </c>
      <c r="O405" s="97"/>
      <c r="P405" s="271" t="str">
        <f>+IF(N405=0,"",'Ark1'!AJ1906)</f>
        <v/>
      </c>
      <c r="Q405" s="235"/>
      <c r="R405" s="31" t="str">
        <f>+IF(I405=0,"",'Ark1'!U1906)</f>
        <v/>
      </c>
      <c r="S405" s="219"/>
      <c r="T405" s="271" t="str">
        <f>+IF(N405=0,"",'Ark1'!AK1906)</f>
        <v/>
      </c>
      <c r="U405" s="97"/>
      <c r="V405" s="26" t="str">
        <f>+IF(I405=0,"",'Ark1'!T1906)</f>
        <v/>
      </c>
      <c r="W405" s="236"/>
      <c r="X405" s="33" t="str">
        <f>+IF(I405=0,"",'Ark1'!W1906)</f>
        <v/>
      </c>
      <c r="Y405" s="33" t="str">
        <f>+IF(I405=0,"",'Ark1'!X1906)</f>
        <v/>
      </c>
      <c r="Z405" s="33" t="str">
        <f>+IF(I405=0,"",'Ark1'!Y1906)</f>
        <v/>
      </c>
      <c r="AA405" s="33" t="str">
        <f>+IF(I405=0,"",'Ark1'!Z1906)</f>
        <v/>
      </c>
      <c r="AB405" s="28" t="str">
        <f>+IF(I405=0,"",'Ark1'!AA1906)</f>
        <v/>
      </c>
      <c r="AC405" s="26" t="str">
        <f>+IF(I405=0,"",'Ark1'!AC1906)</f>
        <v/>
      </c>
      <c r="AD405" s="33" t="str">
        <f>+IF(I405=0,"",'Ark1'!AE1906)</f>
        <v/>
      </c>
      <c r="AE405" s="26" t="str">
        <f t="shared" si="40"/>
        <v/>
      </c>
      <c r="AF405" s="28" t="str">
        <f t="shared" ref="AF405:AF428" si="42">IF(I405=0,"",I405/H405)</f>
        <v/>
      </c>
      <c r="AG405" s="218"/>
      <c r="AH405" s="28"/>
      <c r="AI405" s="28"/>
      <c r="AJ405" s="28"/>
      <c r="AK405" s="26"/>
      <c r="AL405" s="28"/>
      <c r="AM405" s="28"/>
      <c r="AN405" s="27"/>
      <c r="AO405" s="27"/>
      <c r="AP405" s="27"/>
      <c r="AQ405" s="28"/>
      <c r="AR405" s="27"/>
      <c r="AS405" s="27"/>
    </row>
    <row r="406" spans="1:61" s="246" customFormat="1">
      <c r="A406" s="218"/>
      <c r="B406" s="299">
        <f>+'Ark1'!C1907</f>
        <v>2024</v>
      </c>
      <c r="C406" s="238">
        <f>+'Ark1'!L1907</f>
        <v>15</v>
      </c>
      <c r="D406" s="238" t="str">
        <f t="shared" ref="D406:D428" si="43">+D405</f>
        <v>E+</v>
      </c>
      <c r="E406" s="27">
        <f>+'Ark1'!H1907</f>
        <v>1</v>
      </c>
      <c r="F406" s="27">
        <f>+'Ark1'!J1907</f>
        <v>110</v>
      </c>
      <c r="G406" s="27" t="str">
        <f t="shared" si="41"/>
        <v>Gol</v>
      </c>
      <c r="H406" s="27" t="str">
        <f>+IF(I406=0,"",'Ark1'!Q1907)</f>
        <v/>
      </c>
      <c r="I406" s="27">
        <f>+'Ark1'!R1907</f>
        <v>0</v>
      </c>
      <c r="J406" s="28" t="str">
        <f>+IF(I406=0,"",'Ark1'!AG1907)</f>
        <v/>
      </c>
      <c r="K406" s="28"/>
      <c r="L406" s="28" t="str">
        <f>+IF(I406=0,"",'Ark1'!AH1907)</f>
        <v/>
      </c>
      <c r="M406" s="97"/>
      <c r="N406" s="245">
        <f>+IF(J406=0,"",'Ark1'!AI1907)</f>
        <v>0</v>
      </c>
      <c r="O406" s="97"/>
      <c r="P406" s="271" t="str">
        <f>+IF(N406=0,"",'Ark1'!AJ1907)</f>
        <v/>
      </c>
      <c r="Q406" s="235"/>
      <c r="R406" s="31" t="str">
        <f>+IF(I406=0,"",'Ark1'!U1907)</f>
        <v/>
      </c>
      <c r="S406" s="219"/>
      <c r="T406" s="271" t="str">
        <f>+IF(N406=0,"",'Ark1'!AK1907)</f>
        <v/>
      </c>
      <c r="U406" s="97"/>
      <c r="V406" s="26" t="str">
        <f>+IF(I406=0,"",'Ark1'!T1907)</f>
        <v/>
      </c>
      <c r="W406" s="236"/>
      <c r="X406" s="33" t="str">
        <f>+IF(I406=0,"",'Ark1'!W1907)</f>
        <v/>
      </c>
      <c r="Y406" s="33" t="str">
        <f>+IF(I406=0,"",'Ark1'!X1907)</f>
        <v/>
      </c>
      <c r="Z406" s="33" t="str">
        <f>+IF(I406=0,"",'Ark1'!Y1907)</f>
        <v/>
      </c>
      <c r="AA406" s="33" t="str">
        <f>+IF(I406=0,"",'Ark1'!Z1907)</f>
        <v/>
      </c>
      <c r="AB406" s="28" t="str">
        <f>+IF(I406=0,"",'Ark1'!AA1907)</f>
        <v/>
      </c>
      <c r="AC406" s="26" t="str">
        <f>+IF(I406=0,"",'Ark1'!AC1907)</f>
        <v/>
      </c>
      <c r="AD406" s="33" t="str">
        <f>+IF(I406=0,"",'Ark1'!AE1907)</f>
        <v/>
      </c>
      <c r="AE406" s="26" t="str">
        <f t="shared" si="40"/>
        <v/>
      </c>
      <c r="AF406" s="28" t="str">
        <f t="shared" si="42"/>
        <v/>
      </c>
      <c r="AG406" s="218"/>
      <c r="AH406" s="28"/>
      <c r="AI406" s="28"/>
      <c r="AJ406" s="28"/>
      <c r="AK406" s="26"/>
      <c r="AL406" s="28"/>
      <c r="AM406" s="28"/>
      <c r="AN406" s="27"/>
      <c r="AO406" s="27"/>
      <c r="AP406" s="27"/>
      <c r="AQ406" s="28"/>
      <c r="AR406" s="27"/>
      <c r="AS406" s="27"/>
    </row>
    <row r="407" spans="1:61" s="246" customFormat="1">
      <c r="A407" s="218"/>
      <c r="B407" s="299">
        <f>+'Ark1'!C1908</f>
        <v>2024</v>
      </c>
      <c r="C407" s="238">
        <f>+'Ark1'!L1908</f>
        <v>15</v>
      </c>
      <c r="D407" s="238" t="str">
        <f t="shared" si="43"/>
        <v>E+</v>
      </c>
      <c r="E407" s="27">
        <f>+'Ark1'!H1908</f>
        <v>1</v>
      </c>
      <c r="F407" s="27">
        <f>+'Ark1'!J1908</f>
        <v>111</v>
      </c>
      <c r="G407" s="27" t="str">
        <f t="shared" si="41"/>
        <v>Forus</v>
      </c>
      <c r="H407" s="27" t="str">
        <f>+IF(I407=0,"",'Ark1'!Q1908)</f>
        <v/>
      </c>
      <c r="I407" s="27">
        <f>+'Ark1'!R1908</f>
        <v>0</v>
      </c>
      <c r="J407" s="28" t="str">
        <f>+IF(I407=0,"",'Ark1'!AG1908)</f>
        <v/>
      </c>
      <c r="K407" s="28"/>
      <c r="L407" s="28" t="str">
        <f>+IF(I407=0,"",'Ark1'!AH1908)</f>
        <v/>
      </c>
      <c r="M407" s="97"/>
      <c r="N407" s="245">
        <f>+IF(J407=0,"",'Ark1'!AI1908)</f>
        <v>0</v>
      </c>
      <c r="O407" s="97"/>
      <c r="P407" s="271" t="str">
        <f>+IF(N407=0,"",'Ark1'!AJ1908)</f>
        <v/>
      </c>
      <c r="Q407" s="235"/>
      <c r="R407" s="31" t="str">
        <f>+IF(I407=0,"",'Ark1'!U1908)</f>
        <v/>
      </c>
      <c r="S407" s="219"/>
      <c r="T407" s="271" t="str">
        <f>+IF(N407=0,"",'Ark1'!AK1908)</f>
        <v/>
      </c>
      <c r="U407" s="97"/>
      <c r="V407" s="26" t="str">
        <f>+IF(I407=0,"",'Ark1'!T1908)</f>
        <v/>
      </c>
      <c r="W407" s="236"/>
      <c r="X407" s="33" t="str">
        <f>+IF(I407=0,"",'Ark1'!W1908)</f>
        <v/>
      </c>
      <c r="Y407" s="33" t="str">
        <f>+IF(I407=0,"",'Ark1'!X1908)</f>
        <v/>
      </c>
      <c r="Z407" s="33" t="str">
        <f>+IF(I407=0,"",'Ark1'!Y1908)</f>
        <v/>
      </c>
      <c r="AA407" s="33" t="str">
        <f>+IF(I407=0,"",'Ark1'!Z1908)</f>
        <v/>
      </c>
      <c r="AB407" s="28" t="str">
        <f>+IF(I407=0,"",'Ark1'!AA1908)</f>
        <v/>
      </c>
      <c r="AC407" s="26" t="str">
        <f>+IF(I407=0,"",'Ark1'!AC1908)</f>
        <v/>
      </c>
      <c r="AD407" s="33" t="str">
        <f>+IF(I407=0,"",'Ark1'!AE1908)</f>
        <v/>
      </c>
      <c r="AE407" s="26" t="str">
        <f t="shared" si="40"/>
        <v/>
      </c>
      <c r="AF407" s="28" t="str">
        <f t="shared" si="42"/>
        <v/>
      </c>
      <c r="AG407" s="218"/>
      <c r="AH407" s="28"/>
      <c r="AI407" s="28"/>
      <c r="AJ407" s="28"/>
      <c r="AK407" s="26"/>
      <c r="AL407" s="28"/>
      <c r="AM407" s="28"/>
      <c r="AN407" s="27"/>
      <c r="AO407" s="27"/>
      <c r="AP407" s="27"/>
      <c r="AQ407" s="28"/>
      <c r="AR407" s="27"/>
      <c r="AS407" s="27"/>
    </row>
    <row r="408" spans="1:61">
      <c r="A408" s="218"/>
      <c r="B408" s="299">
        <f>+'Ark1'!C1909</f>
        <v>2024</v>
      </c>
      <c r="C408" s="238">
        <f>+'Ark1'!L1909</f>
        <v>15</v>
      </c>
      <c r="D408" s="238" t="str">
        <f t="shared" si="43"/>
        <v>E+</v>
      </c>
      <c r="E408" s="27">
        <f>+'Ark1'!H1909</f>
        <v>1</v>
      </c>
      <c r="F408" s="27">
        <f>+'Ark1'!J1909</f>
        <v>116</v>
      </c>
      <c r="G408" s="27" t="str">
        <f t="shared" si="41"/>
        <v>Sandeid</v>
      </c>
      <c r="H408" s="27" t="str">
        <f>+IF(I408=0,"",'Ark1'!Q1909)</f>
        <v/>
      </c>
      <c r="I408" s="27">
        <f>+'Ark1'!R1909</f>
        <v>0</v>
      </c>
      <c r="J408" s="28" t="str">
        <f>+IF(I408=0,"",'Ark1'!AG1909)</f>
        <v/>
      </c>
      <c r="L408" s="28" t="str">
        <f>+IF(I408=0,"",'Ark1'!AH1909)</f>
        <v/>
      </c>
      <c r="M408" s="97"/>
      <c r="N408" s="245">
        <f>+IF(J408=0,"",'Ark1'!AI1909)</f>
        <v>0</v>
      </c>
      <c r="O408" s="97"/>
      <c r="P408" s="271" t="str">
        <f>+IF(N408=0,"",'Ark1'!AJ1909)</f>
        <v/>
      </c>
      <c r="Q408" s="235"/>
      <c r="R408" s="31" t="str">
        <f>+IF(I408=0,"",'Ark1'!U1909)</f>
        <v/>
      </c>
      <c r="S408" s="219"/>
      <c r="T408" s="271" t="str">
        <f>+IF(N408=0,"",'Ark1'!AK1909)</f>
        <v/>
      </c>
      <c r="U408" s="97"/>
      <c r="V408" s="26" t="str">
        <f>+IF(I408=0,"",'Ark1'!T1909)</f>
        <v/>
      </c>
      <c r="W408" s="236"/>
      <c r="X408" s="33" t="str">
        <f>+IF(I408=0,"",'Ark1'!W1909)</f>
        <v/>
      </c>
      <c r="Y408" s="33" t="str">
        <f>+IF(I408=0,"",'Ark1'!X1909)</f>
        <v/>
      </c>
      <c r="Z408" s="33" t="str">
        <f>+IF(I408=0,"",'Ark1'!Y1909)</f>
        <v/>
      </c>
      <c r="AA408" s="33" t="str">
        <f>+IF(I408=0,"",'Ark1'!Z1909)</f>
        <v/>
      </c>
      <c r="AB408" s="28" t="str">
        <f>+IF(I408=0,"",'Ark1'!AA1909)</f>
        <v/>
      </c>
      <c r="AC408" s="26" t="str">
        <f>+IF(I408=0,"",'Ark1'!AC1909)</f>
        <v/>
      </c>
      <c r="AD408" s="33" t="str">
        <f>+IF(I408=0,"",'Ark1'!AE1909)</f>
        <v/>
      </c>
      <c r="AE408" s="26" t="str">
        <f t="shared" si="40"/>
        <v/>
      </c>
      <c r="AF408" s="28" t="str">
        <f t="shared" si="42"/>
        <v/>
      </c>
      <c r="AG408" s="218"/>
      <c r="AJ408" s="28"/>
      <c r="AK408" s="26"/>
    </row>
    <row r="409" spans="1:61">
      <c r="A409" s="218"/>
      <c r="B409" s="299">
        <f>+'Ark1'!C1910</f>
        <v>2024</v>
      </c>
      <c r="C409" s="238">
        <f>+'Ark1'!L1910</f>
        <v>15</v>
      </c>
      <c r="D409" s="238" t="str">
        <f t="shared" si="43"/>
        <v>E+</v>
      </c>
      <c r="E409" s="27">
        <f>+'Ark1'!H1910</f>
        <v>2</v>
      </c>
      <c r="F409" s="27">
        <f>+'Ark1'!J1910</f>
        <v>117</v>
      </c>
      <c r="G409" s="27" t="str">
        <f t="shared" si="41"/>
        <v>Jæren</v>
      </c>
      <c r="H409" s="27">
        <f>+IF(I409=0,"",'Ark1'!Q1910)</f>
        <v>1</v>
      </c>
      <c r="I409" s="27">
        <f>+'Ark1'!R1910</f>
        <v>1</v>
      </c>
      <c r="J409" s="28">
        <f>+IF(I409=0,"",'Ark1'!AG1910)</f>
        <v>0.2873563218390805</v>
      </c>
      <c r="L409" s="28">
        <f>+IF(I409=0,"",'Ark1'!AH1910)</f>
        <v>0.3648182108897256</v>
      </c>
      <c r="M409" s="97"/>
      <c r="N409" s="245">
        <f>+IF(J409=0,"",'Ark1'!AI1910)</f>
        <v>1</v>
      </c>
      <c r="O409" s="97"/>
      <c r="P409" s="271">
        <f>+IF(N409=0,"",'Ark1'!AJ1910)</f>
        <v>107.8</v>
      </c>
      <c r="Q409" s="235"/>
      <c r="R409" s="31">
        <f>+IF(I409=0,"",'Ark1'!U1910)</f>
        <v>55.9</v>
      </c>
      <c r="S409" s="219"/>
      <c r="T409" s="271">
        <f>+IF(N409=0,"",'Ark1'!AK1910)</f>
        <v>44.622667182039578</v>
      </c>
      <c r="U409" s="97"/>
      <c r="V409" s="26">
        <f>+IF(I409=0,"",'Ark1'!T1910)</f>
        <v>10</v>
      </c>
      <c r="W409" s="236"/>
      <c r="X409" s="33">
        <f>+IF(I409=0,"",'Ark1'!W1910)</f>
        <v>100</v>
      </c>
      <c r="Y409" s="33">
        <f>+IF(I409=0,"",'Ark1'!X1910)</f>
        <v>100</v>
      </c>
      <c r="Z409" s="33">
        <f>+IF(I409=0,"",'Ark1'!Y1910)</f>
        <v>100</v>
      </c>
      <c r="AA409" s="33">
        <f>+IF(I409=0,"",'Ark1'!Z1910)</f>
        <v>100</v>
      </c>
      <c r="AB409" s="28">
        <f>+IF(I409=0,"",'Ark1'!AA1910)</f>
        <v>0</v>
      </c>
      <c r="AC409" s="26">
        <f>+IF(I409=0,"",'Ark1'!AC1910)</f>
        <v>0</v>
      </c>
      <c r="AD409" s="33">
        <f>+IF(I409=0,"",'Ark1'!AE1910)</f>
        <v>0</v>
      </c>
      <c r="AE409" s="26">
        <f t="shared" si="40"/>
        <v>3.7266666666666666</v>
      </c>
      <c r="AF409" s="28">
        <f t="shared" si="42"/>
        <v>1</v>
      </c>
      <c r="AG409" s="218"/>
      <c r="AJ409" s="28"/>
      <c r="AK409" s="26"/>
    </row>
    <row r="410" spans="1:61">
      <c r="A410" s="218"/>
      <c r="B410" s="299">
        <f>+'Ark1'!C1911</f>
        <v>2024</v>
      </c>
      <c r="C410" s="238">
        <f>+'Ark1'!L1911</f>
        <v>15</v>
      </c>
      <c r="D410" s="238" t="str">
        <f t="shared" si="43"/>
        <v>E+</v>
      </c>
      <c r="E410" s="27">
        <f>+'Ark1'!H1911</f>
        <v>1</v>
      </c>
      <c r="F410" s="27">
        <f>+'Ark1'!J1911</f>
        <v>134</v>
      </c>
      <c r="G410" s="27" t="str">
        <f t="shared" si="41"/>
        <v>Førde</v>
      </c>
      <c r="H410" s="27" t="str">
        <f>+IF(I410=0,"",'Ark1'!Q1911)</f>
        <v/>
      </c>
      <c r="I410" s="27">
        <f>+'Ark1'!R1911</f>
        <v>0</v>
      </c>
      <c r="J410" s="28" t="str">
        <f>+IF(I410=0,"",'Ark1'!AG1911)</f>
        <v/>
      </c>
      <c r="L410" s="28" t="str">
        <f>+IF(I410=0,"",'Ark1'!AH1911)</f>
        <v/>
      </c>
      <c r="M410" s="97"/>
      <c r="N410" s="245">
        <f>+IF(J410=0,"",'Ark1'!AI1911)</f>
        <v>0</v>
      </c>
      <c r="O410" s="97"/>
      <c r="P410" s="271" t="str">
        <f>+IF(N410=0,"",'Ark1'!AJ1911)</f>
        <v/>
      </c>
      <c r="Q410" s="235"/>
      <c r="R410" s="31" t="str">
        <f>+IF(I410=0,"",'Ark1'!U1911)</f>
        <v/>
      </c>
      <c r="S410" s="219"/>
      <c r="T410" s="271" t="str">
        <f>+IF(N410=0,"",'Ark1'!AK1911)</f>
        <v/>
      </c>
      <c r="U410" s="97"/>
      <c r="V410" s="26" t="str">
        <f>+IF(I410=0,"",'Ark1'!T1911)</f>
        <v/>
      </c>
      <c r="W410" s="236"/>
      <c r="X410" s="33" t="str">
        <f>+IF(I410=0,"",'Ark1'!W1911)</f>
        <v/>
      </c>
      <c r="Y410" s="33" t="str">
        <f>+IF(I410=0,"",'Ark1'!X1911)</f>
        <v/>
      </c>
      <c r="Z410" s="33" t="str">
        <f>+IF(I410=0,"",'Ark1'!Y1911)</f>
        <v/>
      </c>
      <c r="AA410" s="33" t="str">
        <f>+IF(I410=0,"",'Ark1'!Z1911)</f>
        <v/>
      </c>
      <c r="AB410" s="28" t="str">
        <f>+IF(I410=0,"",'Ark1'!AA1911)</f>
        <v/>
      </c>
      <c r="AC410" s="26" t="str">
        <f>+IF(I410=0,"",'Ark1'!AC1911)</f>
        <v/>
      </c>
      <c r="AD410" s="33" t="str">
        <f>+IF(I410=0,"",'Ark1'!AE1911)</f>
        <v/>
      </c>
      <c r="AE410" s="26" t="str">
        <f t="shared" si="40"/>
        <v/>
      </c>
      <c r="AF410" s="28" t="str">
        <f t="shared" si="42"/>
        <v/>
      </c>
      <c r="AG410" s="218"/>
      <c r="AJ410" s="28"/>
      <c r="AK410" s="26"/>
    </row>
    <row r="411" spans="1:61">
      <c r="A411" s="218"/>
      <c r="B411" s="299">
        <f>+'Ark1'!C1912</f>
        <v>2024</v>
      </c>
      <c r="C411" s="238">
        <f>+'Ark1'!L1912</f>
        <v>15</v>
      </c>
      <c r="D411" s="238" t="str">
        <f t="shared" si="43"/>
        <v>E+</v>
      </c>
      <c r="E411" s="27">
        <f>+'Ark1'!H1912</f>
        <v>2</v>
      </c>
      <c r="F411" s="27">
        <f>+'Ark1'!J1912</f>
        <v>141</v>
      </c>
      <c r="G411" s="27" t="str">
        <f t="shared" si="41"/>
        <v>Ølen</v>
      </c>
      <c r="H411" s="27" t="str">
        <f>+IF(I411=0,"",'Ark1'!Q1912)</f>
        <v/>
      </c>
      <c r="I411" s="27">
        <f>+'Ark1'!R1912</f>
        <v>0</v>
      </c>
      <c r="J411" s="28" t="str">
        <f>+IF(I411=0,"",'Ark1'!AG1912)</f>
        <v/>
      </c>
      <c r="L411" s="28" t="str">
        <f>+IF(I411=0,"",'Ark1'!AH1912)</f>
        <v/>
      </c>
      <c r="M411" s="97"/>
      <c r="N411" s="245">
        <f>+IF(J411=0,"",'Ark1'!AI1912)</f>
        <v>0</v>
      </c>
      <c r="O411" s="97"/>
      <c r="P411" s="271" t="str">
        <f>+IF(N411=0,"",'Ark1'!AJ1912)</f>
        <v/>
      </c>
      <c r="Q411" s="235"/>
      <c r="R411" s="31" t="str">
        <f>+IF(I411=0,"",'Ark1'!U1912)</f>
        <v/>
      </c>
      <c r="S411" s="219"/>
      <c r="T411" s="271" t="str">
        <f>+IF(N411=0,"",'Ark1'!AK1912)</f>
        <v/>
      </c>
      <c r="U411" s="97"/>
      <c r="V411" s="26" t="str">
        <f>+IF(I411=0,"",'Ark1'!T1912)</f>
        <v/>
      </c>
      <c r="W411" s="236"/>
      <c r="X411" s="33" t="str">
        <f>+IF(I411=0,"",'Ark1'!W1912)</f>
        <v/>
      </c>
      <c r="Y411" s="33" t="str">
        <f>+IF(I411=0,"",'Ark1'!X1912)</f>
        <v/>
      </c>
      <c r="Z411" s="33" t="str">
        <f>+IF(I411=0,"",'Ark1'!Y1912)</f>
        <v/>
      </c>
      <c r="AA411" s="33" t="str">
        <f>+IF(I411=0,"",'Ark1'!Z1912)</f>
        <v/>
      </c>
      <c r="AB411" s="28" t="str">
        <f>+IF(I411=0,"",'Ark1'!AA1912)</f>
        <v/>
      </c>
      <c r="AC411" s="26" t="str">
        <f>+IF(I411=0,"",'Ark1'!AC1912)</f>
        <v/>
      </c>
      <c r="AD411" s="33" t="str">
        <f>+IF(I411=0,"",'Ark1'!AE1912)</f>
        <v/>
      </c>
      <c r="AE411" s="26" t="str">
        <f t="shared" si="40"/>
        <v/>
      </c>
      <c r="AF411" s="28" t="str">
        <f t="shared" si="42"/>
        <v/>
      </c>
      <c r="AG411" s="218"/>
      <c r="AJ411" s="28"/>
      <c r="AK411" s="26"/>
    </row>
    <row r="412" spans="1:61">
      <c r="A412" s="218"/>
      <c r="B412" s="299">
        <f>+'Ark1'!C1913</f>
        <v>2024</v>
      </c>
      <c r="C412" s="238">
        <f>+'Ark1'!L1913</f>
        <v>15</v>
      </c>
      <c r="D412" s="238" t="str">
        <f t="shared" si="43"/>
        <v>E+</v>
      </c>
      <c r="E412" s="27">
        <f>+'Ark1'!H1913</f>
        <v>2</v>
      </c>
      <c r="F412" s="27">
        <f>+'Ark1'!J1913</f>
        <v>143</v>
      </c>
      <c r="G412" s="27" t="str">
        <f t="shared" si="41"/>
        <v>Nordfjord</v>
      </c>
      <c r="H412" s="27" t="str">
        <f>+IF(I412=0,"",'Ark1'!Q1913)</f>
        <v/>
      </c>
      <c r="I412" s="27">
        <f>+'Ark1'!R1913</f>
        <v>0</v>
      </c>
      <c r="J412" s="28" t="str">
        <f>+IF(I412=0,"",'Ark1'!AG1913)</f>
        <v/>
      </c>
      <c r="L412" s="28" t="str">
        <f>+IF(I412=0,"",'Ark1'!AH1913)</f>
        <v/>
      </c>
      <c r="M412" s="97"/>
      <c r="N412" s="245">
        <f>+IF(J412=0,"",'Ark1'!AI1913)</f>
        <v>0</v>
      </c>
      <c r="O412" s="97"/>
      <c r="P412" s="271" t="str">
        <f>+IF(N412=0,"",'Ark1'!AJ1913)</f>
        <v/>
      </c>
      <c r="Q412" s="235"/>
      <c r="R412" s="31" t="str">
        <f>+IF(I412=0,"",'Ark1'!U1913)</f>
        <v/>
      </c>
      <c r="S412" s="219"/>
      <c r="T412" s="271" t="str">
        <f>+IF(N412=0,"",'Ark1'!AK1913)</f>
        <v/>
      </c>
      <c r="U412" s="97"/>
      <c r="V412" s="26" t="str">
        <f>+IF(I412=0,"",'Ark1'!T1913)</f>
        <v/>
      </c>
      <c r="W412" s="236"/>
      <c r="X412" s="33" t="str">
        <f>+IF(I412=0,"",'Ark1'!W1913)</f>
        <v/>
      </c>
      <c r="Y412" s="33" t="str">
        <f>+IF(I412=0,"",'Ark1'!X1913)</f>
        <v/>
      </c>
      <c r="Z412" s="33" t="str">
        <f>+IF(I412=0,"",'Ark1'!Y1913)</f>
        <v/>
      </c>
      <c r="AA412" s="33" t="str">
        <f>+IF(I412=0,"",'Ark1'!Z1913)</f>
        <v/>
      </c>
      <c r="AB412" s="28" t="str">
        <f>+IF(I412=0,"",'Ark1'!AA1913)</f>
        <v/>
      </c>
      <c r="AC412" s="26" t="str">
        <f>+IF(I412=0,"",'Ark1'!AC1913)</f>
        <v/>
      </c>
      <c r="AD412" s="33" t="str">
        <f>+IF(I412=0,"",'Ark1'!AE1913)</f>
        <v/>
      </c>
      <c r="AE412" s="26" t="str">
        <f t="shared" si="40"/>
        <v/>
      </c>
      <c r="AF412" s="28" t="str">
        <f t="shared" si="42"/>
        <v/>
      </c>
      <c r="AG412" s="218"/>
      <c r="AJ412" s="28"/>
      <c r="AK412" s="26"/>
    </row>
    <row r="413" spans="1:61">
      <c r="A413" s="218"/>
      <c r="B413" s="299">
        <f>+'Ark1'!C1914</f>
        <v>2024</v>
      </c>
      <c r="C413" s="238">
        <f>+'Ark1'!L1914</f>
        <v>15</v>
      </c>
      <c r="D413" s="238" t="str">
        <f t="shared" si="43"/>
        <v>E+</v>
      </c>
      <c r="E413" s="27">
        <f>+'Ark1'!H1914</f>
        <v>2</v>
      </c>
      <c r="F413" s="27">
        <f>+'Ark1'!J1914</f>
        <v>147</v>
      </c>
      <c r="G413" s="27" t="str">
        <f t="shared" si="41"/>
        <v>Midt-Norge</v>
      </c>
      <c r="H413" s="27" t="str">
        <f>+IF(I413=0,"",'Ark1'!Q1914)</f>
        <v/>
      </c>
      <c r="I413" s="27">
        <f>+'Ark1'!R1914</f>
        <v>0</v>
      </c>
      <c r="J413" s="28" t="str">
        <f>+IF(I413=0,"",'Ark1'!AG1914)</f>
        <v/>
      </c>
      <c r="L413" s="28" t="str">
        <f>+IF(I413=0,"",'Ark1'!AH1914)</f>
        <v/>
      </c>
      <c r="M413" s="97"/>
      <c r="N413" s="245">
        <f>+IF(J413=0,"",'Ark1'!AI1914)</f>
        <v>0</v>
      </c>
      <c r="O413" s="97"/>
      <c r="P413" s="271" t="str">
        <f>+IF(N413=0,"",'Ark1'!AJ1914)</f>
        <v/>
      </c>
      <c r="Q413" s="235"/>
      <c r="R413" s="31" t="str">
        <f>+IF(I413=0,"",'Ark1'!U1914)</f>
        <v/>
      </c>
      <c r="S413" s="219"/>
      <c r="T413" s="271" t="str">
        <f>+IF(N413=0,"",'Ark1'!AK1914)</f>
        <v/>
      </c>
      <c r="U413" s="97"/>
      <c r="V413" s="26" t="str">
        <f>+IF(I413=0,"",'Ark1'!T1914)</f>
        <v/>
      </c>
      <c r="W413" s="236"/>
      <c r="X413" s="33" t="str">
        <f>+IF(I413=0,"",'Ark1'!W1914)</f>
        <v/>
      </c>
      <c r="Y413" s="33" t="str">
        <f>+IF(I413=0,"",'Ark1'!X1914)</f>
        <v/>
      </c>
      <c r="Z413" s="33" t="str">
        <f>+IF(I413=0,"",'Ark1'!Y1914)</f>
        <v/>
      </c>
      <c r="AA413" s="33" t="str">
        <f>+IF(I413=0,"",'Ark1'!Z1914)</f>
        <v/>
      </c>
      <c r="AB413" s="28" t="str">
        <f>+IF(I413=0,"",'Ark1'!AA1914)</f>
        <v/>
      </c>
      <c r="AC413" s="26" t="str">
        <f>+IF(I413=0,"",'Ark1'!AC1914)</f>
        <v/>
      </c>
      <c r="AD413" s="33" t="str">
        <f>+IF(I413=0,"",'Ark1'!AE1914)</f>
        <v/>
      </c>
      <c r="AE413" s="26" t="str">
        <f t="shared" si="40"/>
        <v/>
      </c>
      <c r="AF413" s="28" t="str">
        <f t="shared" si="42"/>
        <v/>
      </c>
      <c r="AG413" s="218"/>
      <c r="AJ413" s="28"/>
      <c r="AK413" s="26"/>
    </row>
    <row r="414" spans="1:61">
      <c r="A414" s="218"/>
      <c r="B414" s="299">
        <f>+'Ark1'!C1915</f>
        <v>2024</v>
      </c>
      <c r="C414" s="238">
        <f>+'Ark1'!L1915</f>
        <v>15</v>
      </c>
      <c r="D414" s="238" t="str">
        <f t="shared" si="43"/>
        <v>E+</v>
      </c>
      <c r="E414" s="27">
        <f>+'Ark1'!H1915</f>
        <v>1</v>
      </c>
      <c r="F414" s="27">
        <f>+'Ark1'!J1915</f>
        <v>155</v>
      </c>
      <c r="G414" s="27" t="str">
        <f t="shared" si="41"/>
        <v>Målselv</v>
      </c>
      <c r="H414" s="27" t="str">
        <f>+IF(I414=0,"",'Ark1'!Q1915)</f>
        <v/>
      </c>
      <c r="I414" s="27">
        <f>+'Ark1'!R1915</f>
        <v>0</v>
      </c>
      <c r="J414" s="28" t="str">
        <f>+IF(I414=0,"",'Ark1'!AG1915)</f>
        <v/>
      </c>
      <c r="L414" s="28" t="str">
        <f>+IF(I414=0,"",'Ark1'!AH1915)</f>
        <v/>
      </c>
      <c r="M414" s="97"/>
      <c r="N414" s="245">
        <f>+IF(J414=0,"",'Ark1'!AI1915)</f>
        <v>0</v>
      </c>
      <c r="O414" s="97"/>
      <c r="P414" s="271" t="str">
        <f>+IF(N414=0,"",'Ark1'!AJ1915)</f>
        <v/>
      </c>
      <c r="Q414" s="235"/>
      <c r="R414" s="31" t="str">
        <f>+IF(I414=0,"",'Ark1'!U1915)</f>
        <v/>
      </c>
      <c r="S414" s="219"/>
      <c r="T414" s="271" t="str">
        <f>+IF(N414=0,"",'Ark1'!AK1915)</f>
        <v/>
      </c>
      <c r="U414" s="97"/>
      <c r="V414" s="26" t="str">
        <f>+IF(I414=0,"",'Ark1'!T1915)</f>
        <v/>
      </c>
      <c r="W414" s="236"/>
      <c r="X414" s="33" t="str">
        <f>+IF(I414=0,"",'Ark1'!W1915)</f>
        <v/>
      </c>
      <c r="Y414" s="33" t="str">
        <f>+IF(I414=0,"",'Ark1'!X1915)</f>
        <v/>
      </c>
      <c r="Z414" s="33" t="str">
        <f>+IF(I414=0,"",'Ark1'!Y1915)</f>
        <v/>
      </c>
      <c r="AA414" s="33" t="str">
        <f>+IF(I414=0,"",'Ark1'!Z1915)</f>
        <v/>
      </c>
      <c r="AB414" s="28" t="str">
        <f>+IF(I414=0,"",'Ark1'!AA1915)</f>
        <v/>
      </c>
      <c r="AC414" s="26" t="str">
        <f>+IF(I414=0,"",'Ark1'!AC1915)</f>
        <v/>
      </c>
      <c r="AD414" s="33" t="str">
        <f>+IF(I414=0,"",'Ark1'!AE1915)</f>
        <v/>
      </c>
      <c r="AE414" s="26" t="str">
        <f t="shared" si="40"/>
        <v/>
      </c>
      <c r="AF414" s="28" t="str">
        <f t="shared" si="42"/>
        <v/>
      </c>
      <c r="AG414" s="218"/>
      <c r="AJ414" s="28"/>
      <c r="AK414" s="26"/>
    </row>
    <row r="415" spans="1:61">
      <c r="A415" s="218"/>
      <c r="B415" s="299">
        <f>+'Ark1'!C1916</f>
        <v>2024</v>
      </c>
      <c r="C415" s="238">
        <f>+'Ark1'!L1916</f>
        <v>15</v>
      </c>
      <c r="D415" s="238" t="str">
        <f t="shared" si="43"/>
        <v>E+</v>
      </c>
      <c r="E415" s="27">
        <f>+'Ark1'!H1916</f>
        <v>2</v>
      </c>
      <c r="F415" s="27">
        <f>+'Ark1'!J1916</f>
        <v>160</v>
      </c>
      <c r="G415" s="27" t="str">
        <f t="shared" si="41"/>
        <v>Oslo</v>
      </c>
      <c r="H415" s="27" t="str">
        <f>+IF(I415=0,"",'Ark1'!Q1916)</f>
        <v/>
      </c>
      <c r="I415" s="27">
        <f>+'Ark1'!R1916</f>
        <v>0</v>
      </c>
      <c r="J415" s="28" t="str">
        <f>+IF(I415=0,"",'Ark1'!AG1916)</f>
        <v/>
      </c>
      <c r="L415" s="28" t="str">
        <f>+IF(I415=0,"",'Ark1'!AH1916)</f>
        <v/>
      </c>
      <c r="M415" s="97"/>
      <c r="N415" s="245">
        <f>+IF(J415=0,"",'Ark1'!AI1916)</f>
        <v>0</v>
      </c>
      <c r="O415" s="97"/>
      <c r="P415" s="271" t="str">
        <f>+IF(N415=0,"",'Ark1'!AJ1916)</f>
        <v/>
      </c>
      <c r="Q415" s="235"/>
      <c r="R415" s="31" t="str">
        <f>+IF(I415=0,"",'Ark1'!U1916)</f>
        <v/>
      </c>
      <c r="S415" s="219"/>
      <c r="T415" s="271" t="str">
        <f>+IF(N415=0,"",'Ark1'!AK1916)</f>
        <v/>
      </c>
      <c r="U415" s="97"/>
      <c r="V415" s="26" t="str">
        <f>+IF(I415=0,"",'Ark1'!T1916)</f>
        <v/>
      </c>
      <c r="W415" s="236"/>
      <c r="X415" s="33" t="str">
        <f>+IF(I415=0,"",'Ark1'!W1916)</f>
        <v/>
      </c>
      <c r="Y415" s="33" t="str">
        <f>+IF(I415=0,"",'Ark1'!X1916)</f>
        <v/>
      </c>
      <c r="Z415" s="33" t="str">
        <f>+IF(I415=0,"",'Ark1'!Y1916)</f>
        <v/>
      </c>
      <c r="AA415" s="33" t="str">
        <f>+IF(I415=0,"",'Ark1'!Z1916)</f>
        <v/>
      </c>
      <c r="AB415" s="28" t="str">
        <f>+IF(I415=0,"",'Ark1'!AA1916)</f>
        <v/>
      </c>
      <c r="AC415" s="26" t="str">
        <f>+IF(I415=0,"",'Ark1'!AC1916)</f>
        <v/>
      </c>
      <c r="AD415" s="33" t="str">
        <f>+IF(I415=0,"",'Ark1'!AE1916)</f>
        <v/>
      </c>
      <c r="AE415" s="26" t="str">
        <f t="shared" si="40"/>
        <v/>
      </c>
      <c r="AF415" s="28" t="str">
        <f t="shared" si="42"/>
        <v/>
      </c>
      <c r="AG415" s="218"/>
      <c r="AJ415" s="28"/>
      <c r="AK415" s="26"/>
    </row>
    <row r="416" spans="1:61">
      <c r="A416" s="218"/>
      <c r="B416" s="299">
        <f>+'Ark1'!C1917</f>
        <v>2024</v>
      </c>
      <c r="C416" s="238">
        <f>+'Ark1'!L1917</f>
        <v>15</v>
      </c>
      <c r="D416" s="238" t="str">
        <f t="shared" si="43"/>
        <v>E+</v>
      </c>
      <c r="E416" s="27">
        <f>+'Ark1'!H1917</f>
        <v>1</v>
      </c>
      <c r="F416" s="27">
        <f>+'Ark1'!J1917</f>
        <v>171</v>
      </c>
      <c r="G416" s="27" t="str">
        <f t="shared" si="41"/>
        <v>Prima</v>
      </c>
      <c r="H416" s="27" t="str">
        <f>+IF(I416=0,"",'Ark1'!Q1917)</f>
        <v/>
      </c>
      <c r="I416" s="27">
        <f>+'Ark1'!R1917</f>
        <v>0</v>
      </c>
      <c r="J416" s="28" t="str">
        <f>+IF(I416=0,"",'Ark1'!AG1917)</f>
        <v/>
      </c>
      <c r="L416" s="28" t="str">
        <f>+IF(I416=0,"",'Ark1'!AH1917)</f>
        <v/>
      </c>
      <c r="M416" s="97"/>
      <c r="N416" s="245">
        <f>+IF(J416=0,"",'Ark1'!AI1917)</f>
        <v>0</v>
      </c>
      <c r="O416" s="97"/>
      <c r="P416" s="271" t="str">
        <f>+IF(N416=0,"",'Ark1'!AJ1917)</f>
        <v/>
      </c>
      <c r="Q416" s="235"/>
      <c r="R416" s="31" t="str">
        <f>+IF(I416=0,"",'Ark1'!U1917)</f>
        <v/>
      </c>
      <c r="S416" s="219"/>
      <c r="T416" s="271" t="str">
        <f>+IF(N416=0,"",'Ark1'!AK1917)</f>
        <v/>
      </c>
      <c r="U416" s="97"/>
      <c r="V416" s="26" t="str">
        <f>+IF(I416=0,"",'Ark1'!T1917)</f>
        <v/>
      </c>
      <c r="W416" s="236"/>
      <c r="X416" s="33" t="str">
        <f>+IF(I416=0,"",'Ark1'!W1917)</f>
        <v/>
      </c>
      <c r="Y416" s="33" t="str">
        <f>+IF(I416=0,"",'Ark1'!X1917)</f>
        <v/>
      </c>
      <c r="Z416" s="33" t="str">
        <f>+IF(I416=0,"",'Ark1'!Y1917)</f>
        <v/>
      </c>
      <c r="AA416" s="33" t="str">
        <f>+IF(I416=0,"",'Ark1'!Z1917)</f>
        <v/>
      </c>
      <c r="AB416" s="28" t="str">
        <f>+IF(I416=0,"",'Ark1'!AA1917)</f>
        <v/>
      </c>
      <c r="AC416" s="26" t="str">
        <f>+IF(I416=0,"",'Ark1'!AC1917)</f>
        <v/>
      </c>
      <c r="AD416" s="33" t="str">
        <f>+IF(I416=0,"",'Ark1'!AE1917)</f>
        <v/>
      </c>
      <c r="AE416" s="26" t="str">
        <f t="shared" si="40"/>
        <v/>
      </c>
      <c r="AF416" s="28" t="str">
        <f t="shared" si="42"/>
        <v/>
      </c>
      <c r="AG416" s="218"/>
      <c r="AJ416" s="28"/>
      <c r="AK416" s="26"/>
    </row>
    <row r="417" spans="1:73">
      <c r="A417" s="218"/>
      <c r="B417" s="299">
        <f>+'Ark1'!C1918</f>
        <v>2024</v>
      </c>
      <c r="C417" s="238">
        <f>+'Ark1'!L1918</f>
        <v>15</v>
      </c>
      <c r="D417" s="238" t="str">
        <f t="shared" si="43"/>
        <v>E+</v>
      </c>
      <c r="E417" s="27">
        <f>+'Ark1'!H1918</f>
        <v>2</v>
      </c>
      <c r="F417" s="27">
        <f>+'Ark1'!J1918</f>
        <v>175</v>
      </c>
      <c r="G417" s="27" t="str">
        <f t="shared" si="41"/>
        <v>Ole Ringdal</v>
      </c>
      <c r="H417" s="27" t="str">
        <f>+IF(I417=0,"",'Ark1'!Q1918)</f>
        <v/>
      </c>
      <c r="I417" s="27">
        <f>+'Ark1'!R1918</f>
        <v>0</v>
      </c>
      <c r="J417" s="28" t="str">
        <f>+IF(I417=0,"",'Ark1'!AG1918)</f>
        <v/>
      </c>
      <c r="L417" s="28" t="str">
        <f>+IF(I417=0,"",'Ark1'!AH1918)</f>
        <v/>
      </c>
      <c r="M417" s="97"/>
      <c r="N417" s="245">
        <f>+IF(J417=0,"",'Ark1'!AI1918)</f>
        <v>0</v>
      </c>
      <c r="O417" s="97"/>
      <c r="P417" s="271" t="str">
        <f>+IF(N417=0,"",'Ark1'!AJ1918)</f>
        <v/>
      </c>
      <c r="Q417" s="235"/>
      <c r="R417" s="31" t="str">
        <f>+IF(I417=0,"",'Ark1'!U1918)</f>
        <v/>
      </c>
      <c r="S417" s="219"/>
      <c r="T417" s="271" t="str">
        <f>+IF(N417=0,"",'Ark1'!AK1918)</f>
        <v/>
      </c>
      <c r="U417" s="97"/>
      <c r="V417" s="26" t="str">
        <f>+IF(I417=0,"",'Ark1'!T1918)</f>
        <v/>
      </c>
      <c r="W417" s="236"/>
      <c r="X417" s="33" t="str">
        <f>+IF(I417=0,"",'Ark1'!W1918)</f>
        <v/>
      </c>
      <c r="Y417" s="33" t="str">
        <f>+IF(I417=0,"",'Ark1'!X1918)</f>
        <v/>
      </c>
      <c r="Z417" s="33" t="str">
        <f>+IF(I417=0,"",'Ark1'!Y1918)</f>
        <v/>
      </c>
      <c r="AA417" s="33" t="str">
        <f>+IF(I417=0,"",'Ark1'!Z1918)</f>
        <v/>
      </c>
      <c r="AB417" s="28" t="str">
        <f>+IF(I417=0,"",'Ark1'!AA1918)</f>
        <v/>
      </c>
      <c r="AC417" s="26" t="str">
        <f>+IF(I417=0,"",'Ark1'!AC1918)</f>
        <v/>
      </c>
      <c r="AD417" s="33" t="str">
        <f>+IF(I417=0,"",'Ark1'!AE1918)</f>
        <v/>
      </c>
      <c r="AE417" s="26" t="str">
        <f t="shared" si="40"/>
        <v/>
      </c>
      <c r="AF417" s="28" t="str">
        <f t="shared" si="42"/>
        <v/>
      </c>
      <c r="AG417" s="218"/>
      <c r="AJ417" s="28"/>
      <c r="AK417" s="26"/>
    </row>
    <row r="418" spans="1:73">
      <c r="A418" s="218"/>
      <c r="B418" s="299">
        <f>+'Ark1'!C1919</f>
        <v>2024</v>
      </c>
      <c r="C418" s="238">
        <f>+'Ark1'!L1919</f>
        <v>15</v>
      </c>
      <c r="D418" s="238" t="str">
        <f t="shared" si="43"/>
        <v>E+</v>
      </c>
      <c r="E418" s="27">
        <f>+'Ark1'!H1919</f>
        <v>2</v>
      </c>
      <c r="F418" s="27">
        <f>+'Ark1'!J1919</f>
        <v>177</v>
      </c>
      <c r="G418" s="27" t="str">
        <f t="shared" si="41"/>
        <v>Slakthuset</v>
      </c>
      <c r="H418" s="27" t="str">
        <f>+IF(I418=0,"",'Ark1'!Q1919)</f>
        <v/>
      </c>
      <c r="I418" s="27">
        <f>+'Ark1'!R1919</f>
        <v>0</v>
      </c>
      <c r="J418" s="28" t="str">
        <f>+IF(I418=0,"",'Ark1'!AG1919)</f>
        <v/>
      </c>
      <c r="L418" s="28" t="str">
        <f>+IF(I418=0,"",'Ark1'!AH1919)</f>
        <v/>
      </c>
      <c r="M418" s="97"/>
      <c r="N418" s="245">
        <f>+IF(J418=0,"",'Ark1'!AI1919)</f>
        <v>0</v>
      </c>
      <c r="O418" s="97"/>
      <c r="P418" s="271" t="str">
        <f>+IF(N418=0,"",'Ark1'!AJ1919)</f>
        <v/>
      </c>
      <c r="Q418" s="235"/>
      <c r="R418" s="31" t="str">
        <f>+IF(I418=0,"",'Ark1'!U1919)</f>
        <v/>
      </c>
      <c r="S418" s="219"/>
      <c r="T418" s="271" t="str">
        <f>+IF(N418=0,"",'Ark1'!AK1919)</f>
        <v/>
      </c>
      <c r="U418" s="97"/>
      <c r="V418" s="26" t="str">
        <f>+IF(I418=0,"",'Ark1'!T1919)</f>
        <v/>
      </c>
      <c r="W418" s="236"/>
      <c r="X418" s="33" t="str">
        <f>+IF(I418=0,"",'Ark1'!W1919)</f>
        <v/>
      </c>
      <c r="Y418" s="33" t="str">
        <f>+IF(I418=0,"",'Ark1'!X1919)</f>
        <v/>
      </c>
      <c r="Z418" s="33" t="str">
        <f>+IF(I418=0,"",'Ark1'!Y1919)</f>
        <v/>
      </c>
      <c r="AA418" s="33" t="str">
        <f>+IF(I418=0,"",'Ark1'!Z1919)</f>
        <v/>
      </c>
      <c r="AB418" s="28" t="str">
        <f>+IF(I418=0,"",'Ark1'!AA1919)</f>
        <v/>
      </c>
      <c r="AC418" s="26" t="str">
        <f>+IF(I418=0,"",'Ark1'!AC1919)</f>
        <v/>
      </c>
      <c r="AD418" s="33" t="str">
        <f>+IF(I418=0,"",'Ark1'!AE1919)</f>
        <v/>
      </c>
      <c r="AE418" s="26" t="str">
        <f t="shared" si="40"/>
        <v/>
      </c>
      <c r="AF418" s="28" t="str">
        <f t="shared" si="42"/>
        <v/>
      </c>
      <c r="AG418" s="218"/>
      <c r="AJ418" s="28"/>
      <c r="AK418" s="26"/>
    </row>
    <row r="419" spans="1:73">
      <c r="A419" s="218"/>
      <c r="B419" s="299">
        <f>+'Ark1'!C1920</f>
        <v>2024</v>
      </c>
      <c r="C419" s="238">
        <f>+'Ark1'!L1920</f>
        <v>15</v>
      </c>
      <c r="D419" s="238" t="str">
        <f t="shared" si="43"/>
        <v>E+</v>
      </c>
      <c r="E419" s="27">
        <f>+'Ark1'!H1920</f>
        <v>2</v>
      </c>
      <c r="F419" s="27">
        <f>+'Ark1'!J1920</f>
        <v>178</v>
      </c>
      <c r="G419" s="27" t="str">
        <f t="shared" si="41"/>
        <v>Røros</v>
      </c>
      <c r="H419" s="27" t="str">
        <f>+IF(I419=0,"",'Ark1'!Q1920)</f>
        <v/>
      </c>
      <c r="I419" s="27">
        <f>+'Ark1'!R1920</f>
        <v>0</v>
      </c>
      <c r="J419" s="28" t="str">
        <f>+IF(I419=0,"",'Ark1'!AG1920)</f>
        <v/>
      </c>
      <c r="L419" s="28" t="str">
        <f>+IF(I419=0,"",'Ark1'!AH1920)</f>
        <v/>
      </c>
      <c r="M419" s="97"/>
      <c r="N419" s="245">
        <f>+IF(J419=0,"",'Ark1'!AI1920)</f>
        <v>0</v>
      </c>
      <c r="O419" s="97"/>
      <c r="P419" s="271" t="str">
        <f>+IF(N419=0,"",'Ark1'!AJ1920)</f>
        <v/>
      </c>
      <c r="Q419" s="235"/>
      <c r="R419" s="31" t="str">
        <f>+IF(I419=0,"",'Ark1'!U1920)</f>
        <v/>
      </c>
      <c r="S419" s="219"/>
      <c r="T419" s="271" t="str">
        <f>+IF(N419=0,"",'Ark1'!AK1920)</f>
        <v/>
      </c>
      <c r="U419" s="97"/>
      <c r="V419" s="26" t="str">
        <f>+IF(I419=0,"",'Ark1'!T1920)</f>
        <v/>
      </c>
      <c r="W419" s="236"/>
      <c r="X419" s="33" t="str">
        <f>+IF(I419=0,"",'Ark1'!W1920)</f>
        <v/>
      </c>
      <c r="Y419" s="33" t="str">
        <f>+IF(I419=0,"",'Ark1'!X1920)</f>
        <v/>
      </c>
      <c r="Z419" s="33" t="str">
        <f>+IF(I419=0,"",'Ark1'!Y1920)</f>
        <v/>
      </c>
      <c r="AA419" s="33" t="str">
        <f>+IF(I419=0,"",'Ark1'!Z1920)</f>
        <v/>
      </c>
      <c r="AB419" s="28" t="str">
        <f>+IF(I419=0,"",'Ark1'!AA1920)</f>
        <v/>
      </c>
      <c r="AC419" s="26" t="str">
        <f>+IF(I419=0,"",'Ark1'!AC1920)</f>
        <v/>
      </c>
      <c r="AD419" s="33" t="str">
        <f>+IF(I419=0,"",'Ark1'!AE1920)</f>
        <v/>
      </c>
      <c r="AE419" s="26" t="str">
        <f t="shared" si="40"/>
        <v/>
      </c>
      <c r="AF419" s="28" t="str">
        <f t="shared" si="42"/>
        <v/>
      </c>
      <c r="AG419" s="218"/>
      <c r="AJ419" s="28"/>
      <c r="AK419" s="26"/>
    </row>
    <row r="420" spans="1:73">
      <c r="A420" s="218"/>
      <c r="B420" s="299">
        <f>+'Ark1'!C1921</f>
        <v>2024</v>
      </c>
      <c r="C420" s="238">
        <f>+'Ark1'!L1921</f>
        <v>15</v>
      </c>
      <c r="D420" s="238" t="str">
        <f t="shared" si="43"/>
        <v>E+</v>
      </c>
      <c r="E420" s="27">
        <f>+'Ark1'!H1921</f>
        <v>2</v>
      </c>
      <c r="F420" s="27">
        <f>+'Ark1'!J1921</f>
        <v>181</v>
      </c>
      <c r="G420" s="27" t="str">
        <f t="shared" si="41"/>
        <v>Horns</v>
      </c>
      <c r="H420" s="27" t="str">
        <f>+IF(I420=0,"",'Ark1'!Q1921)</f>
        <v/>
      </c>
      <c r="I420" s="27">
        <f>+'Ark1'!R1921</f>
        <v>0</v>
      </c>
      <c r="J420" s="28" t="str">
        <f>+IF(I420=0,"",'Ark1'!AG1921)</f>
        <v/>
      </c>
      <c r="L420" s="28" t="str">
        <f>+IF(I420=0,"",'Ark1'!AH1921)</f>
        <v/>
      </c>
      <c r="M420" s="97"/>
      <c r="N420" s="245">
        <f>+IF(J420=0,"",'Ark1'!AI1921)</f>
        <v>0</v>
      </c>
      <c r="O420" s="97"/>
      <c r="P420" s="271" t="str">
        <f>+IF(N420=0,"",'Ark1'!AJ1921)</f>
        <v/>
      </c>
      <c r="Q420" s="235"/>
      <c r="R420" s="31" t="str">
        <f>+IF(I420=0,"",'Ark1'!U1921)</f>
        <v/>
      </c>
      <c r="S420" s="219"/>
      <c r="T420" s="271" t="str">
        <f>+IF(N420=0,"",'Ark1'!AK1921)</f>
        <v/>
      </c>
      <c r="U420" s="97"/>
      <c r="V420" s="26" t="str">
        <f>+IF(I420=0,"",'Ark1'!T1921)</f>
        <v/>
      </c>
      <c r="W420" s="236"/>
      <c r="X420" s="33" t="str">
        <f>+IF(I420=0,"",'Ark1'!W1921)</f>
        <v/>
      </c>
      <c r="Y420" s="33" t="str">
        <f>+IF(I420=0,"",'Ark1'!X1921)</f>
        <v/>
      </c>
      <c r="Z420" s="33" t="str">
        <f>+IF(I420=0,"",'Ark1'!Y1921)</f>
        <v/>
      </c>
      <c r="AA420" s="33" t="str">
        <f>+IF(I420=0,"",'Ark1'!Z1921)</f>
        <v/>
      </c>
      <c r="AB420" s="28" t="str">
        <f>+IF(I420=0,"",'Ark1'!AA1921)</f>
        <v/>
      </c>
      <c r="AC420" s="26" t="str">
        <f>+IF(I420=0,"",'Ark1'!AC1921)</f>
        <v/>
      </c>
      <c r="AD420" s="33" t="str">
        <f>+IF(I420=0,"",'Ark1'!AE1921)</f>
        <v/>
      </c>
      <c r="AE420" s="26" t="str">
        <f t="shared" si="40"/>
        <v/>
      </c>
      <c r="AF420" s="28" t="str">
        <f t="shared" si="42"/>
        <v/>
      </c>
      <c r="AG420" s="218"/>
      <c r="AJ420" s="28"/>
      <c r="AK420" s="26"/>
    </row>
    <row r="421" spans="1:73">
      <c r="A421" s="218"/>
      <c r="B421" s="299">
        <f>+'Ark1'!C1922</f>
        <v>2024</v>
      </c>
      <c r="C421" s="238">
        <f>+'Ark1'!L1922</f>
        <v>15</v>
      </c>
      <c r="D421" s="238" t="str">
        <f t="shared" si="43"/>
        <v>E+</v>
      </c>
      <c r="E421" s="27">
        <f>+'Ark1'!H1922</f>
        <v>1</v>
      </c>
      <c r="F421" s="27">
        <f>+'Ark1'!J1922</f>
        <v>262</v>
      </c>
      <c r="G421" s="27" t="str">
        <f t="shared" si="41"/>
        <v>Strilalam</v>
      </c>
      <c r="H421" s="27" t="str">
        <f>+IF(I421=0,"",'Ark1'!Q1922)</f>
        <v/>
      </c>
      <c r="I421" s="27">
        <f>+'Ark1'!R1922</f>
        <v>0</v>
      </c>
      <c r="J421" s="28" t="str">
        <f>+IF(I421=0,"",'Ark1'!AG1922)</f>
        <v/>
      </c>
      <c r="L421" s="28" t="str">
        <f>+IF(I421=0,"",'Ark1'!AH1922)</f>
        <v/>
      </c>
      <c r="M421" s="97"/>
      <c r="N421" s="245">
        <f>+IF(J421=0,"",'Ark1'!AI1922)</f>
        <v>0</v>
      </c>
      <c r="O421" s="97"/>
      <c r="P421" s="271" t="str">
        <f>+IF(N421=0,"",'Ark1'!AJ1922)</f>
        <v/>
      </c>
      <c r="Q421" s="235"/>
      <c r="R421" s="31" t="str">
        <f>+IF(I421=0,"",'Ark1'!U1922)</f>
        <v/>
      </c>
      <c r="S421" s="219"/>
      <c r="T421" s="271" t="str">
        <f>+IF(N421=0,"",'Ark1'!AK1922)</f>
        <v/>
      </c>
      <c r="U421" s="97"/>
      <c r="V421" s="26" t="str">
        <f>+IF(I421=0,"",'Ark1'!T1922)</f>
        <v/>
      </c>
      <c r="W421" s="236"/>
      <c r="X421" s="33" t="str">
        <f>+IF(I421=0,"",'Ark1'!W1922)</f>
        <v/>
      </c>
      <c r="Y421" s="33" t="str">
        <f>+IF(I421=0,"",'Ark1'!X1922)</f>
        <v/>
      </c>
      <c r="Z421" s="33" t="str">
        <f>+IF(I421=0,"",'Ark1'!Y1922)</f>
        <v/>
      </c>
      <c r="AA421" s="33" t="str">
        <f>+IF(I421=0,"",'Ark1'!Z1922)</f>
        <v/>
      </c>
      <c r="AB421" s="28" t="str">
        <f>+IF(I421=0,"",'Ark1'!AA1922)</f>
        <v/>
      </c>
      <c r="AC421" s="26" t="str">
        <f>+IF(I421=0,"",'Ark1'!AC1922)</f>
        <v/>
      </c>
      <c r="AD421" s="33" t="str">
        <f>+IF(I421=0,"",'Ark1'!AE1922)</f>
        <v/>
      </c>
      <c r="AE421" s="26" t="str">
        <f t="shared" si="40"/>
        <v/>
      </c>
      <c r="AF421" s="28" t="str">
        <f t="shared" si="42"/>
        <v/>
      </c>
      <c r="AG421" s="218"/>
      <c r="AJ421" s="28"/>
      <c r="AK421" s="26"/>
    </row>
    <row r="422" spans="1:73">
      <c r="A422" s="218"/>
      <c r="B422" s="299">
        <f>+'Ark1'!C1923</f>
        <v>2024</v>
      </c>
      <c r="C422" s="238">
        <f>+'Ark1'!L1923</f>
        <v>15</v>
      </c>
      <c r="D422" s="238" t="str">
        <f t="shared" si="43"/>
        <v>E+</v>
      </c>
      <c r="E422" s="27">
        <f>+'Ark1'!H1923</f>
        <v>2</v>
      </c>
      <c r="F422" s="27">
        <f>+'Ark1'!J1923</f>
        <v>267</v>
      </c>
      <c r="G422" s="27" t="str">
        <f t="shared" si="41"/>
        <v>Dalpro</v>
      </c>
      <c r="H422" s="27" t="str">
        <f>+IF(I422=0,"",'Ark1'!Q1923)</f>
        <v/>
      </c>
      <c r="I422" s="27">
        <f>+'Ark1'!R1923</f>
        <v>0</v>
      </c>
      <c r="J422" s="28" t="str">
        <f>+IF(I422=0,"",'Ark1'!AG1923)</f>
        <v/>
      </c>
      <c r="L422" s="28" t="str">
        <f>+IF(I422=0,"",'Ark1'!AH1923)</f>
        <v/>
      </c>
      <c r="M422" s="97"/>
      <c r="N422" s="245">
        <f>+IF(J422=0,"",'Ark1'!AI1923)</f>
        <v>0</v>
      </c>
      <c r="O422" s="97"/>
      <c r="P422" s="271" t="str">
        <f>+IF(N422=0,"",'Ark1'!AJ1923)</f>
        <v/>
      </c>
      <c r="Q422" s="235"/>
      <c r="R422" s="31" t="str">
        <f>+IF(I422=0,"",'Ark1'!U1923)</f>
        <v/>
      </c>
      <c r="S422" s="219"/>
      <c r="T422" s="271" t="str">
        <f>+IF(N422=0,"",'Ark1'!AK1923)</f>
        <v/>
      </c>
      <c r="U422" s="97"/>
      <c r="V422" s="26" t="str">
        <f>+IF(I422=0,"",'Ark1'!T1923)</f>
        <v/>
      </c>
      <c r="W422" s="236"/>
      <c r="X422" s="33" t="str">
        <f>+IF(I422=0,"",'Ark1'!W1923)</f>
        <v/>
      </c>
      <c r="Y422" s="33" t="str">
        <f>+IF(I422=0,"",'Ark1'!X1923)</f>
        <v/>
      </c>
      <c r="Z422" s="33" t="str">
        <f>+IF(I422=0,"",'Ark1'!Y1923)</f>
        <v/>
      </c>
      <c r="AA422" s="33" t="str">
        <f>+IF(I422=0,"",'Ark1'!Z1923)</f>
        <v/>
      </c>
      <c r="AB422" s="28" t="str">
        <f>+IF(I422=0,"",'Ark1'!AA1923)</f>
        <v/>
      </c>
      <c r="AC422" s="26" t="str">
        <f>+IF(I422=0,"",'Ark1'!AC1923)</f>
        <v/>
      </c>
      <c r="AD422" s="33" t="str">
        <f>+IF(I422=0,"",'Ark1'!AE1923)</f>
        <v/>
      </c>
      <c r="AE422" s="26" t="str">
        <f t="shared" si="40"/>
        <v/>
      </c>
      <c r="AF422" s="28" t="str">
        <f t="shared" si="42"/>
        <v/>
      </c>
      <c r="AG422" s="218"/>
      <c r="AJ422" s="28"/>
      <c r="AK422" s="26"/>
    </row>
    <row r="423" spans="1:73" s="28" customFormat="1">
      <c r="A423" s="218"/>
      <c r="B423" s="299">
        <f>+'Ark1'!C1924</f>
        <v>2024</v>
      </c>
      <c r="C423" s="238">
        <f>+'Ark1'!L1924</f>
        <v>15</v>
      </c>
      <c r="D423" s="238" t="str">
        <f t="shared" si="43"/>
        <v>E+</v>
      </c>
      <c r="E423" s="27">
        <f>+'Ark1'!H1924</f>
        <v>1</v>
      </c>
      <c r="F423" s="27">
        <f>+'Ark1'!J1924</f>
        <v>309</v>
      </c>
      <c r="G423" s="27" t="str">
        <f t="shared" si="41"/>
        <v>Malvik</v>
      </c>
      <c r="H423" s="27" t="str">
        <f>+IF(I423=0,"",'Ark1'!Q1924)</f>
        <v/>
      </c>
      <c r="I423" s="27">
        <f>+'Ark1'!R1924</f>
        <v>0</v>
      </c>
      <c r="J423" s="28" t="str">
        <f>+IF(I423=0,"",'Ark1'!AG1924)</f>
        <v/>
      </c>
      <c r="L423" s="28" t="str">
        <f>+IF(I423=0,"",'Ark1'!AH1924)</f>
        <v/>
      </c>
      <c r="M423" s="97"/>
      <c r="N423" s="245">
        <f>+IF(J423=0,"",'Ark1'!AI1924)</f>
        <v>0</v>
      </c>
      <c r="O423" s="97"/>
      <c r="P423" s="271" t="str">
        <f>+IF(N423=0,"",'Ark1'!AJ1924)</f>
        <v/>
      </c>
      <c r="Q423" s="235"/>
      <c r="R423" s="31" t="str">
        <f>+IF(I423=0,"",'Ark1'!U1924)</f>
        <v/>
      </c>
      <c r="S423" s="219"/>
      <c r="T423" s="271" t="str">
        <f>+IF(N423=0,"",'Ark1'!AK1924)</f>
        <v/>
      </c>
      <c r="U423" s="97"/>
      <c r="V423" s="26" t="str">
        <f>+IF(I423=0,"",'Ark1'!T1924)</f>
        <v/>
      </c>
      <c r="W423" s="236"/>
      <c r="X423" s="33" t="str">
        <f>+IF(I423=0,"",'Ark1'!W1924)</f>
        <v/>
      </c>
      <c r="Y423" s="33" t="str">
        <f>+IF(I423=0,"",'Ark1'!X1924)</f>
        <v/>
      </c>
      <c r="Z423" s="33" t="str">
        <f>+IF(I423=0,"",'Ark1'!Y1924)</f>
        <v/>
      </c>
      <c r="AA423" s="33" t="str">
        <f>+IF(I423=0,"",'Ark1'!Z1924)</f>
        <v/>
      </c>
      <c r="AB423" s="28" t="str">
        <f>+IF(I423=0,"",'Ark1'!AA1924)</f>
        <v/>
      </c>
      <c r="AC423" s="26" t="str">
        <f>+IF(I423=0,"",'Ark1'!AC1924)</f>
        <v/>
      </c>
      <c r="AD423" s="33" t="str">
        <f>+IF(I423=0,"",'Ark1'!AE1924)</f>
        <v/>
      </c>
      <c r="AE423" s="26" t="str">
        <f t="shared" si="40"/>
        <v/>
      </c>
      <c r="AF423" s="28" t="str">
        <f t="shared" si="42"/>
        <v/>
      </c>
      <c r="AG423" s="218"/>
      <c r="AK423" s="26"/>
      <c r="AN423" s="27"/>
      <c r="AO423" s="27"/>
      <c r="AP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</row>
    <row r="424" spans="1:73" s="28" customFormat="1">
      <c r="A424" s="218"/>
      <c r="B424" s="299">
        <f>+'Ark1'!C1925</f>
        <v>2024</v>
      </c>
      <c r="C424" s="238">
        <f>+'Ark1'!L1925</f>
        <v>15</v>
      </c>
      <c r="D424" s="238" t="str">
        <f t="shared" si="43"/>
        <v>E+</v>
      </c>
      <c r="E424" s="27">
        <f>+'Ark1'!H1925</f>
        <v>2</v>
      </c>
      <c r="F424" s="27">
        <f>+'Ark1'!J1925</f>
        <v>470</v>
      </c>
      <c r="G424" s="27" t="str">
        <f t="shared" si="41"/>
        <v>Jens Eide</v>
      </c>
      <c r="H424" s="27" t="str">
        <f>+IF(I424=0,"",'Ark1'!Q1925)</f>
        <v/>
      </c>
      <c r="I424" s="27">
        <f>+'Ark1'!R1925</f>
        <v>0</v>
      </c>
      <c r="J424" s="28" t="str">
        <f>+IF(I424=0,"",'Ark1'!AG1925)</f>
        <v/>
      </c>
      <c r="L424" s="28" t="str">
        <f>+IF(I424=0,"",'Ark1'!AH1925)</f>
        <v/>
      </c>
      <c r="M424" s="97"/>
      <c r="N424" s="245">
        <f>+IF(J424=0,"",'Ark1'!AI1925)</f>
        <v>0</v>
      </c>
      <c r="O424" s="97"/>
      <c r="P424" s="271" t="str">
        <f>+IF(N424=0,"",'Ark1'!AJ1925)</f>
        <v/>
      </c>
      <c r="Q424" s="235"/>
      <c r="R424" s="31" t="str">
        <f>+IF(I424=0,"",'Ark1'!U1925)</f>
        <v/>
      </c>
      <c r="S424" s="219"/>
      <c r="T424" s="271" t="str">
        <f>+IF(N424=0,"",'Ark1'!AK1925)</f>
        <v/>
      </c>
      <c r="U424" s="97"/>
      <c r="V424" s="26" t="str">
        <f>+IF(I424=0,"",'Ark1'!T1925)</f>
        <v/>
      </c>
      <c r="W424" s="236"/>
      <c r="X424" s="33" t="str">
        <f>+IF(I424=0,"",'Ark1'!W1925)</f>
        <v/>
      </c>
      <c r="Y424" s="33" t="str">
        <f>+IF(I424=0,"",'Ark1'!X1925)</f>
        <v/>
      </c>
      <c r="Z424" s="33" t="str">
        <f>+IF(I424=0,"",'Ark1'!Y1925)</f>
        <v/>
      </c>
      <c r="AA424" s="33" t="str">
        <f>+IF(I424=0,"",'Ark1'!Z1925)</f>
        <v/>
      </c>
      <c r="AB424" s="28" t="str">
        <f>+IF(I424=0,"",'Ark1'!AA1925)</f>
        <v/>
      </c>
      <c r="AC424" s="26" t="str">
        <f>+IF(I424=0,"",'Ark1'!AC1925)</f>
        <v/>
      </c>
      <c r="AD424" s="33" t="str">
        <f>+IF(I424=0,"",'Ark1'!AE1925)</f>
        <v/>
      </c>
      <c r="AE424" s="26" t="str">
        <f t="shared" si="40"/>
        <v/>
      </c>
      <c r="AF424" s="28" t="str">
        <f t="shared" si="42"/>
        <v/>
      </c>
      <c r="AG424" s="218"/>
      <c r="AK424" s="26"/>
      <c r="AN424" s="27"/>
      <c r="AO424" s="27"/>
      <c r="AP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</row>
    <row r="425" spans="1:73" s="28" customFormat="1">
      <c r="A425" s="218"/>
      <c r="B425" s="299">
        <f>+'Ark1'!C1926</f>
        <v>2024</v>
      </c>
      <c r="C425" s="238">
        <f>+'Ark1'!L1926</f>
        <v>15</v>
      </c>
      <c r="D425" s="238" t="str">
        <f t="shared" si="43"/>
        <v>E+</v>
      </c>
      <c r="E425" s="27">
        <f>+'Ark1'!H1926</f>
        <v>2</v>
      </c>
      <c r="F425" s="27">
        <f>+'Ark1'!J1926</f>
        <v>629</v>
      </c>
      <c r="G425" s="27" t="str">
        <f t="shared" si="41"/>
        <v>Bø</v>
      </c>
      <c r="H425" s="27" t="str">
        <f>+IF(I425=0,"",'Ark1'!Q1926)</f>
        <v/>
      </c>
      <c r="I425" s="27">
        <f>+'Ark1'!R1926</f>
        <v>0</v>
      </c>
      <c r="J425" s="28" t="str">
        <f>+IF(I425=0,"",'Ark1'!AG1926)</f>
        <v/>
      </c>
      <c r="L425" s="28" t="str">
        <f>+IF(I425=0,"",'Ark1'!AH1926)</f>
        <v/>
      </c>
      <c r="M425" s="97"/>
      <c r="N425" s="245">
        <f>+IF(J425=0,"",'Ark1'!AI1926)</f>
        <v>0</v>
      </c>
      <c r="O425" s="97"/>
      <c r="P425" s="271" t="str">
        <f>+IF(N425=0,"",'Ark1'!AJ1926)</f>
        <v/>
      </c>
      <c r="Q425" s="235"/>
      <c r="R425" s="31" t="str">
        <f>+IF(I425=0,"",'Ark1'!U1926)</f>
        <v/>
      </c>
      <c r="S425" s="219"/>
      <c r="T425" s="271" t="str">
        <f>+IF(N425=0,"",'Ark1'!AK1926)</f>
        <v/>
      </c>
      <c r="U425" s="97"/>
      <c r="V425" s="26" t="str">
        <f>+IF(I425=0,"",'Ark1'!T1926)</f>
        <v/>
      </c>
      <c r="W425" s="236"/>
      <c r="X425" s="33" t="str">
        <f>+IF(I425=0,"",'Ark1'!W1926)</f>
        <v/>
      </c>
      <c r="Y425" s="33" t="str">
        <f>+IF(I425=0,"",'Ark1'!X1926)</f>
        <v/>
      </c>
      <c r="Z425" s="33" t="str">
        <f>+IF(I425=0,"",'Ark1'!Y1926)</f>
        <v/>
      </c>
      <c r="AA425" s="33" t="str">
        <f>+IF(I425=0,"",'Ark1'!Z1926)</f>
        <v/>
      </c>
      <c r="AB425" s="28" t="str">
        <f>+IF(I425=0,"",'Ark1'!AA1926)</f>
        <v/>
      </c>
      <c r="AC425" s="26" t="str">
        <f>+IF(I425=0,"",'Ark1'!AC1926)</f>
        <v/>
      </c>
      <c r="AD425" s="33" t="str">
        <f>+IF(I425=0,"",'Ark1'!AE1926)</f>
        <v/>
      </c>
      <c r="AE425" s="26" t="str">
        <f t="shared" si="40"/>
        <v/>
      </c>
      <c r="AF425" s="28" t="str">
        <f t="shared" si="42"/>
        <v/>
      </c>
      <c r="AG425" s="218"/>
      <c r="AK425" s="26"/>
      <c r="AN425" s="27"/>
      <c r="AO425" s="27"/>
      <c r="AP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</row>
    <row r="426" spans="1:73" s="28" customFormat="1">
      <c r="A426" s="218"/>
      <c r="B426" s="299">
        <f>+'Ark1'!C1927</f>
        <v>2024</v>
      </c>
      <c r="C426" s="238">
        <f>+'Ark1'!L1927</f>
        <v>15</v>
      </c>
      <c r="D426" s="238" t="str">
        <f t="shared" si="43"/>
        <v>E+</v>
      </c>
      <c r="E426" s="27">
        <f>+'Ark1'!H1927</f>
        <v>1</v>
      </c>
      <c r="F426" s="27">
        <f>+'Ark1'!J1927</f>
        <v>643</v>
      </c>
      <c r="G426" s="27" t="str">
        <f t="shared" si="41"/>
        <v>Bjerka</v>
      </c>
      <c r="H426" s="27" t="str">
        <f>+IF(I426=0,"",'Ark1'!Q1927)</f>
        <v/>
      </c>
      <c r="I426" s="27">
        <f>+'Ark1'!R1927</f>
        <v>0</v>
      </c>
      <c r="J426" s="28" t="str">
        <f>+IF(I426=0,"",'Ark1'!AG1927)</f>
        <v/>
      </c>
      <c r="L426" s="28" t="str">
        <f>+IF(I426=0,"",'Ark1'!AH1927)</f>
        <v/>
      </c>
      <c r="M426" s="97"/>
      <c r="N426" s="245">
        <f>+IF(J426=0,"",'Ark1'!AI1927)</f>
        <v>0</v>
      </c>
      <c r="O426" s="97"/>
      <c r="P426" s="271" t="str">
        <f>+IF(N426=0,"",'Ark1'!AJ1927)</f>
        <v/>
      </c>
      <c r="Q426" s="235"/>
      <c r="R426" s="31" t="str">
        <f>+IF(I426=0,"",'Ark1'!U1927)</f>
        <v/>
      </c>
      <c r="S426" s="219"/>
      <c r="T426" s="271" t="str">
        <f>+IF(N426=0,"",'Ark1'!AK1927)</f>
        <v/>
      </c>
      <c r="U426" s="97"/>
      <c r="V426" s="26" t="str">
        <f>+IF(I426=0,"",'Ark1'!T1927)</f>
        <v/>
      </c>
      <c r="W426" s="236"/>
      <c r="X426" s="33" t="str">
        <f>+IF(I426=0,"",'Ark1'!W1927)</f>
        <v/>
      </c>
      <c r="Y426" s="33" t="str">
        <f>+IF(I426=0,"",'Ark1'!X1927)</f>
        <v/>
      </c>
      <c r="Z426" s="33" t="str">
        <f>+IF(I426=0,"",'Ark1'!Y1927)</f>
        <v/>
      </c>
      <c r="AA426" s="33" t="str">
        <f>+IF(I426=0,"",'Ark1'!Z1927)</f>
        <v/>
      </c>
      <c r="AB426" s="28" t="str">
        <f>+IF(I426=0,"",'Ark1'!AA1927)</f>
        <v/>
      </c>
      <c r="AC426" s="26" t="str">
        <f>+IF(I426=0,"",'Ark1'!AC1927)</f>
        <v/>
      </c>
      <c r="AD426" s="33" t="str">
        <f>+IF(I426=0,"",'Ark1'!AE1927)</f>
        <v/>
      </c>
      <c r="AE426" s="26" t="str">
        <f t="shared" si="40"/>
        <v/>
      </c>
      <c r="AF426" s="28" t="str">
        <f t="shared" si="42"/>
        <v/>
      </c>
      <c r="AG426" s="218"/>
      <c r="AK426" s="26"/>
      <c r="AN426" s="27"/>
      <c r="AO426" s="27"/>
      <c r="AP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</row>
    <row r="427" spans="1:73" s="28" customFormat="1">
      <c r="A427" s="218"/>
      <c r="B427" s="299">
        <f>+'Ark1'!C1928</f>
        <v>2024</v>
      </c>
      <c r="C427" s="238">
        <f>+'Ark1'!L1928</f>
        <v>15</v>
      </c>
      <c r="D427" s="238" t="str">
        <f t="shared" si="43"/>
        <v>E+</v>
      </c>
      <c r="E427" s="27">
        <f>+'Ark1'!H1928</f>
        <v>2</v>
      </c>
      <c r="F427" s="27">
        <f>+'Ark1'!J1928</f>
        <v>704</v>
      </c>
      <c r="G427" s="27" t="str">
        <f t="shared" si="41"/>
        <v>Øre Vilt</v>
      </c>
      <c r="H427" s="27" t="str">
        <f>+IF(I427=0,"",'Ark1'!Q1928)</f>
        <v/>
      </c>
      <c r="I427" s="27">
        <f>+'Ark1'!R1928</f>
        <v>0</v>
      </c>
      <c r="J427" s="28" t="str">
        <f>+IF(I427=0,"",'Ark1'!AG1928)</f>
        <v/>
      </c>
      <c r="L427" s="28" t="str">
        <f>+IF(I427=0,"",'Ark1'!AH1928)</f>
        <v/>
      </c>
      <c r="M427" s="97"/>
      <c r="N427" s="245">
        <f>+IF(J427=0,"",'Ark1'!AI1928)</f>
        <v>0</v>
      </c>
      <c r="O427" s="97"/>
      <c r="P427" s="271" t="str">
        <f>+IF(N427=0,"",'Ark1'!AJ1928)</f>
        <v/>
      </c>
      <c r="Q427" s="235"/>
      <c r="R427" s="31" t="str">
        <f>+IF(I427=0,"",'Ark1'!U1928)</f>
        <v/>
      </c>
      <c r="S427" s="219"/>
      <c r="T427" s="271" t="str">
        <f>+IF(N427=0,"",'Ark1'!AK1928)</f>
        <v/>
      </c>
      <c r="U427" s="97"/>
      <c r="V427" s="26" t="str">
        <f>+IF(I427=0,"",'Ark1'!T1928)</f>
        <v/>
      </c>
      <c r="W427" s="236"/>
      <c r="X427" s="33" t="str">
        <f>+IF(I427=0,"",'Ark1'!W1928)</f>
        <v/>
      </c>
      <c r="Y427" s="33" t="str">
        <f>+IF(I427=0,"",'Ark1'!X1928)</f>
        <v/>
      </c>
      <c r="Z427" s="33" t="str">
        <f>+IF(I427=0,"",'Ark1'!Y1928)</f>
        <v/>
      </c>
      <c r="AA427" s="33" t="str">
        <f>+IF(I427=0,"",'Ark1'!Z1928)</f>
        <v/>
      </c>
      <c r="AB427" s="28" t="str">
        <f>+IF(I427=0,"",'Ark1'!AA1928)</f>
        <v/>
      </c>
      <c r="AC427" s="26" t="str">
        <f>+IF(I427=0,"",'Ark1'!AC1928)</f>
        <v/>
      </c>
      <c r="AD427" s="33" t="str">
        <f>+IF(I427=0,"",'Ark1'!AE1928)</f>
        <v/>
      </c>
      <c r="AE427" s="26" t="str">
        <f t="shared" si="40"/>
        <v/>
      </c>
      <c r="AF427" s="28" t="str">
        <f t="shared" si="42"/>
        <v/>
      </c>
      <c r="AG427" s="218"/>
      <c r="AK427" s="26"/>
      <c r="AN427" s="27"/>
      <c r="AO427" s="27"/>
      <c r="AP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</row>
    <row r="428" spans="1:73" s="28" customFormat="1">
      <c r="A428" s="218"/>
      <c r="B428" s="299">
        <f>+'Ark1'!C1929</f>
        <v>2024</v>
      </c>
      <c r="C428" s="238">
        <f>+'Ark1'!L1929</f>
        <v>15</v>
      </c>
      <c r="D428" s="238" t="str">
        <f t="shared" si="43"/>
        <v>E+</v>
      </c>
      <c r="E428" s="27">
        <f>+'Ark1'!H1929</f>
        <v>1</v>
      </c>
      <c r="F428" s="27">
        <f>+'Ark1'!J1929</f>
        <v>802</v>
      </c>
      <c r="G428" s="27" t="str">
        <f t="shared" si="41"/>
        <v>Karasjok</v>
      </c>
      <c r="H428" s="27" t="str">
        <f>+IF(I428=0,"",'Ark1'!Q1929)</f>
        <v/>
      </c>
      <c r="I428" s="27">
        <f>+'Ark1'!R1929</f>
        <v>0</v>
      </c>
      <c r="J428" s="28" t="str">
        <f>+IF(I428=0,"",'Ark1'!AG1929)</f>
        <v/>
      </c>
      <c r="L428" s="28" t="str">
        <f>+IF(I428=0,"",'Ark1'!AH1929)</f>
        <v/>
      </c>
      <c r="M428" s="97"/>
      <c r="N428" s="245">
        <f>+IF(J428=0,"",'Ark1'!AI1929)</f>
        <v>0</v>
      </c>
      <c r="O428" s="97"/>
      <c r="P428" s="271" t="str">
        <f>+IF(N428=0,"",'Ark1'!AJ1929)</f>
        <v/>
      </c>
      <c r="Q428" s="235"/>
      <c r="R428" s="31" t="str">
        <f>+IF(I428=0,"",'Ark1'!U1929)</f>
        <v/>
      </c>
      <c r="S428" s="219"/>
      <c r="T428" s="271" t="str">
        <f>+IF(N428=0,"",'Ark1'!AK1929)</f>
        <v/>
      </c>
      <c r="U428" s="97"/>
      <c r="V428" s="26" t="str">
        <f>+IF(I428=0,"",'Ark1'!T1929)</f>
        <v/>
      </c>
      <c r="W428" s="236"/>
      <c r="X428" s="33" t="str">
        <f>+IF(I428=0,"",'Ark1'!W1929)</f>
        <v/>
      </c>
      <c r="Y428" s="33" t="str">
        <f>+IF(I428=0,"",'Ark1'!X1929)</f>
        <v/>
      </c>
      <c r="Z428" s="33" t="str">
        <f>+IF(I428=0,"",'Ark1'!Y1929)</f>
        <v/>
      </c>
      <c r="AA428" s="33" t="str">
        <f>+IF(I428=0,"",'Ark1'!Z1929)</f>
        <v/>
      </c>
      <c r="AB428" s="28" t="str">
        <f>+IF(I428=0,"",'Ark1'!AA1929)</f>
        <v/>
      </c>
      <c r="AC428" s="26" t="str">
        <f>+IF(I428=0,"",'Ark1'!AC1929)</f>
        <v/>
      </c>
      <c r="AD428" s="33" t="str">
        <f>+IF(I428=0,"",'Ark1'!AE1929)</f>
        <v/>
      </c>
      <c r="AE428" s="26" t="str">
        <f t="shared" si="40"/>
        <v/>
      </c>
      <c r="AF428" s="28" t="str">
        <f t="shared" si="42"/>
        <v/>
      </c>
      <c r="AG428" s="218"/>
      <c r="AK428" s="26"/>
      <c r="AN428" s="27"/>
      <c r="AO428" s="27"/>
      <c r="AP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</row>
    <row r="429" spans="1:73" ht="19.8">
      <c r="A429" s="218"/>
      <c r="B429" s="218"/>
      <c r="C429" s="218"/>
      <c r="D429" s="218"/>
      <c r="E429" s="218"/>
      <c r="F429" s="218"/>
      <c r="G429" s="218"/>
      <c r="H429" s="218"/>
      <c r="I429" s="218"/>
      <c r="J429" s="219"/>
      <c r="K429" s="219"/>
      <c r="L429" s="219"/>
      <c r="M429" s="97"/>
      <c r="N429" s="237"/>
      <c r="O429" s="97"/>
      <c r="P429" s="235"/>
      <c r="Q429" s="235"/>
      <c r="R429" s="218"/>
      <c r="S429" s="219"/>
      <c r="T429" s="235"/>
      <c r="U429" s="97"/>
      <c r="V429" s="218"/>
      <c r="W429" s="236"/>
      <c r="X429" s="220"/>
      <c r="Y429" s="220"/>
      <c r="Z429" s="220"/>
      <c r="AA429" s="220"/>
      <c r="AB429" s="220"/>
      <c r="AC429" s="218"/>
      <c r="AD429" s="220"/>
      <c r="AE429" s="468"/>
      <c r="AF429" s="220"/>
      <c r="AG429" s="218"/>
      <c r="AH429" s="221"/>
      <c r="AJ429" s="28"/>
      <c r="AK429" s="26"/>
      <c r="AL429" s="222"/>
      <c r="AM429" s="27"/>
      <c r="AQ429" s="27"/>
      <c r="BI429" s="234"/>
    </row>
    <row r="430" spans="1:73" s="28" customFormat="1" ht="15">
      <c r="A430" s="27"/>
      <c r="B430" s="27"/>
      <c r="C430" s="27"/>
      <c r="D430" s="27"/>
      <c r="E430" s="27"/>
      <c r="F430" s="27"/>
      <c r="G430" s="27"/>
      <c r="H430" s="27"/>
      <c r="I430" s="243"/>
      <c r="J430" s="247"/>
      <c r="K430" s="247"/>
      <c r="L430" s="247"/>
      <c r="M430" s="247"/>
      <c r="N430" s="466"/>
      <c r="O430" s="463"/>
      <c r="P430" s="463"/>
      <c r="Q430" s="463"/>
      <c r="R430" s="243"/>
      <c r="S430" s="243"/>
      <c r="T430" s="463"/>
      <c r="U430" s="247"/>
      <c r="V430" s="243"/>
      <c r="W430" s="243"/>
      <c r="X430" s="33"/>
      <c r="Y430" s="33"/>
      <c r="Z430" s="33"/>
      <c r="AA430" s="33"/>
      <c r="AB430" s="33"/>
      <c r="AC430" s="26"/>
      <c r="AD430" s="33"/>
      <c r="AE430" s="26"/>
      <c r="AK430" s="26"/>
      <c r="AN430" s="27"/>
      <c r="AO430" s="27"/>
      <c r="AP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</row>
    <row r="431" spans="1:73" s="28" customFormat="1" ht="15">
      <c r="A431" s="27"/>
      <c r="B431" s="27"/>
      <c r="C431" s="27"/>
      <c r="D431" s="27"/>
      <c r="E431" s="27"/>
      <c r="F431" s="27"/>
      <c r="G431" s="27"/>
      <c r="H431" s="27"/>
      <c r="I431" s="243"/>
      <c r="J431" s="247"/>
      <c r="K431" s="247"/>
      <c r="L431" s="247"/>
      <c r="M431" s="247"/>
      <c r="N431" s="466"/>
      <c r="O431" s="463"/>
      <c r="P431" s="463"/>
      <c r="Q431" s="463"/>
      <c r="R431" s="243"/>
      <c r="S431" s="243"/>
      <c r="T431" s="463"/>
      <c r="U431" s="247"/>
      <c r="V431" s="243"/>
      <c r="W431" s="243"/>
      <c r="X431" s="33"/>
      <c r="Y431" s="33"/>
      <c r="Z431" s="33"/>
      <c r="AA431" s="33"/>
      <c r="AB431" s="33"/>
      <c r="AC431" s="26"/>
      <c r="AD431" s="33"/>
      <c r="AE431" s="26"/>
      <c r="AK431" s="26"/>
      <c r="AN431" s="27"/>
      <c r="AO431" s="27"/>
      <c r="AP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</row>
    <row r="432" spans="1:73" s="28" customFormat="1" ht="15">
      <c r="A432" s="27"/>
      <c r="B432" s="27"/>
      <c r="C432" s="27"/>
      <c r="D432" s="27"/>
      <c r="E432" s="27"/>
      <c r="F432" s="27"/>
      <c r="G432" s="27"/>
      <c r="H432" s="27"/>
      <c r="I432" s="243"/>
      <c r="J432" s="247"/>
      <c r="K432" s="247"/>
      <c r="L432" s="247"/>
      <c r="M432" s="247"/>
      <c r="N432" s="466"/>
      <c r="O432" s="463"/>
      <c r="P432" s="463"/>
      <c r="Q432" s="463"/>
      <c r="R432" s="243"/>
      <c r="S432" s="243"/>
      <c r="T432" s="463"/>
      <c r="U432" s="247"/>
      <c r="V432" s="243"/>
      <c r="W432" s="243"/>
      <c r="X432" s="33"/>
      <c r="Y432" s="33"/>
      <c r="Z432" s="33"/>
      <c r="AA432" s="33"/>
      <c r="AB432" s="33"/>
      <c r="AC432" s="26"/>
      <c r="AD432" s="33"/>
      <c r="AE432" s="26"/>
      <c r="AK432" s="26"/>
      <c r="AN432" s="27"/>
      <c r="AO432" s="27"/>
      <c r="AP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</row>
    <row r="433" spans="1:73" s="28" customFormat="1" ht="15">
      <c r="A433" s="27"/>
      <c r="B433" s="27"/>
      <c r="C433" s="27"/>
      <c r="D433" s="27"/>
      <c r="E433" s="27"/>
      <c r="F433" s="27"/>
      <c r="G433" s="27"/>
      <c r="H433" s="27"/>
      <c r="I433" s="243"/>
      <c r="J433" s="247"/>
      <c r="K433" s="247"/>
      <c r="L433" s="247"/>
      <c r="M433" s="247"/>
      <c r="N433" s="466"/>
      <c r="O433" s="463"/>
      <c r="P433" s="463"/>
      <c r="Q433" s="463"/>
      <c r="R433" s="243"/>
      <c r="S433" s="243"/>
      <c r="T433" s="463"/>
      <c r="U433" s="247"/>
      <c r="V433" s="243"/>
      <c r="W433" s="243"/>
      <c r="X433" s="33"/>
      <c r="Y433" s="33"/>
      <c r="Z433" s="33"/>
      <c r="AA433" s="33"/>
      <c r="AB433" s="33"/>
      <c r="AC433" s="26"/>
      <c r="AD433" s="33"/>
      <c r="AE433" s="26"/>
      <c r="AK433" s="26"/>
      <c r="AN433" s="27"/>
      <c r="AO433" s="27"/>
      <c r="AP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</row>
    <row r="434" spans="1:73" s="28" customFormat="1" ht="15">
      <c r="A434" s="27"/>
      <c r="B434" s="27"/>
      <c r="C434" s="27"/>
      <c r="D434" s="27"/>
      <c r="E434" s="27"/>
      <c r="F434" s="27"/>
      <c r="G434" s="27"/>
      <c r="H434" s="27"/>
      <c r="I434" s="243"/>
      <c r="J434" s="247"/>
      <c r="K434" s="247"/>
      <c r="L434" s="247"/>
      <c r="M434" s="247"/>
      <c r="N434" s="466"/>
      <c r="O434" s="463"/>
      <c r="P434" s="463"/>
      <c r="Q434" s="463"/>
      <c r="R434" s="243"/>
      <c r="S434" s="243"/>
      <c r="T434" s="463"/>
      <c r="U434" s="247"/>
      <c r="V434" s="243"/>
      <c r="W434" s="243"/>
      <c r="X434" s="33"/>
      <c r="Y434" s="33"/>
      <c r="Z434" s="33"/>
      <c r="AA434" s="33"/>
      <c r="AB434" s="33"/>
      <c r="AC434" s="26"/>
      <c r="AD434" s="33"/>
      <c r="AE434" s="26"/>
      <c r="AK434" s="26"/>
      <c r="AN434" s="27"/>
      <c r="AO434" s="27"/>
      <c r="AP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</row>
    <row r="435" spans="1:73" s="28" customFormat="1" ht="15">
      <c r="A435" s="27"/>
      <c r="B435" s="27"/>
      <c r="C435" s="27"/>
      <c r="D435" s="27"/>
      <c r="E435" s="27"/>
      <c r="F435" s="27"/>
      <c r="G435" s="27"/>
      <c r="H435" s="27"/>
      <c r="I435" s="243"/>
      <c r="J435" s="247"/>
      <c r="K435" s="247"/>
      <c r="L435" s="247"/>
      <c r="M435" s="247"/>
      <c r="N435" s="466"/>
      <c r="O435" s="463"/>
      <c r="P435" s="463"/>
      <c r="Q435" s="463"/>
      <c r="R435" s="243"/>
      <c r="S435" s="243"/>
      <c r="T435" s="463"/>
      <c r="U435" s="247"/>
      <c r="V435" s="243"/>
      <c r="W435" s="243"/>
      <c r="X435" s="33"/>
      <c r="Y435" s="33"/>
      <c r="Z435" s="33"/>
      <c r="AA435" s="33"/>
      <c r="AB435" s="33"/>
      <c r="AC435" s="26"/>
      <c r="AD435" s="33"/>
      <c r="AE435" s="26"/>
      <c r="AK435" s="26"/>
      <c r="AN435" s="27"/>
      <c r="AO435" s="27"/>
      <c r="AP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</row>
    <row r="436" spans="1:73" s="28" customFormat="1" ht="15">
      <c r="A436" s="27"/>
      <c r="B436" s="27"/>
      <c r="C436" s="27"/>
      <c r="D436" s="27"/>
      <c r="E436" s="27"/>
      <c r="F436" s="27"/>
      <c r="G436" s="27"/>
      <c r="H436" s="27"/>
      <c r="I436" s="243"/>
      <c r="J436" s="247"/>
      <c r="K436" s="247"/>
      <c r="L436" s="247"/>
      <c r="M436" s="247"/>
      <c r="N436" s="466"/>
      <c r="O436" s="463"/>
      <c r="P436" s="463"/>
      <c r="Q436" s="463"/>
      <c r="R436" s="243"/>
      <c r="S436" s="243"/>
      <c r="T436" s="463"/>
      <c r="U436" s="247"/>
      <c r="V436" s="243"/>
      <c r="W436" s="243"/>
      <c r="X436" s="33"/>
      <c r="Y436" s="33"/>
      <c r="Z436" s="33"/>
      <c r="AA436" s="33"/>
      <c r="AB436" s="33"/>
      <c r="AC436" s="26"/>
      <c r="AD436" s="33"/>
      <c r="AE436" s="26"/>
      <c r="AK436" s="26"/>
      <c r="AN436" s="27"/>
      <c r="AO436" s="27"/>
      <c r="AP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</row>
    <row r="437" spans="1:73" s="28" customFormat="1" ht="15">
      <c r="A437" s="27"/>
      <c r="B437" s="27"/>
      <c r="C437" s="27"/>
      <c r="D437" s="27"/>
      <c r="E437" s="27"/>
      <c r="F437" s="27"/>
      <c r="G437" s="27"/>
      <c r="H437" s="27"/>
      <c r="I437" s="243"/>
      <c r="J437" s="247"/>
      <c r="K437" s="247"/>
      <c r="L437" s="247"/>
      <c r="M437" s="247"/>
      <c r="N437" s="466"/>
      <c r="O437" s="463"/>
      <c r="P437" s="463"/>
      <c r="Q437" s="463"/>
      <c r="R437" s="243"/>
      <c r="S437" s="243"/>
      <c r="T437" s="463"/>
      <c r="U437" s="247"/>
      <c r="V437" s="243"/>
      <c r="W437" s="243"/>
      <c r="X437" s="33"/>
      <c r="Y437" s="33"/>
      <c r="Z437" s="33"/>
      <c r="AA437" s="33"/>
      <c r="AB437" s="33"/>
      <c r="AC437" s="26"/>
      <c r="AD437" s="33"/>
      <c r="AE437" s="26"/>
      <c r="AK437" s="26"/>
      <c r="AN437" s="27"/>
      <c r="AO437" s="27"/>
      <c r="AP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</row>
    <row r="438" spans="1:73" s="28" customFormat="1" ht="15">
      <c r="A438" s="27"/>
      <c r="B438" s="27"/>
      <c r="C438" s="27"/>
      <c r="D438" s="27"/>
      <c r="E438" s="27"/>
      <c r="F438" s="27"/>
      <c r="G438" s="27"/>
      <c r="H438" s="27"/>
      <c r="I438" s="243"/>
      <c r="J438" s="247"/>
      <c r="K438" s="247"/>
      <c r="L438" s="247"/>
      <c r="M438" s="247"/>
      <c r="N438" s="466"/>
      <c r="O438" s="463"/>
      <c r="P438" s="463"/>
      <c r="Q438" s="463"/>
      <c r="R438" s="243"/>
      <c r="S438" s="243"/>
      <c r="T438" s="463"/>
      <c r="U438" s="247"/>
      <c r="V438" s="243"/>
      <c r="W438" s="243"/>
      <c r="X438" s="33"/>
      <c r="Y438" s="33"/>
      <c r="Z438" s="33"/>
      <c r="AA438" s="33"/>
      <c r="AB438" s="33"/>
      <c r="AC438" s="26"/>
      <c r="AD438" s="33"/>
      <c r="AE438" s="26"/>
      <c r="AK438" s="26"/>
      <c r="AN438" s="27"/>
      <c r="AO438" s="27"/>
      <c r="AP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</row>
    <row r="439" spans="1:73" s="28" customFormat="1" ht="15">
      <c r="A439" s="27"/>
      <c r="B439" s="27"/>
      <c r="C439" s="27"/>
      <c r="D439" s="27"/>
      <c r="E439" s="27"/>
      <c r="F439" s="27"/>
      <c r="G439" s="27"/>
      <c r="H439" s="27"/>
      <c r="I439" s="243"/>
      <c r="J439" s="247"/>
      <c r="K439" s="247"/>
      <c r="L439" s="247"/>
      <c r="M439" s="247"/>
      <c r="N439" s="466"/>
      <c r="O439" s="463"/>
      <c r="P439" s="463"/>
      <c r="Q439" s="463"/>
      <c r="R439" s="243"/>
      <c r="S439" s="243"/>
      <c r="T439" s="463"/>
      <c r="U439" s="247"/>
      <c r="V439" s="243"/>
      <c r="W439" s="243"/>
      <c r="X439" s="33"/>
      <c r="Y439" s="33"/>
      <c r="Z439" s="33"/>
      <c r="AA439" s="33"/>
      <c r="AB439" s="33"/>
      <c r="AC439" s="26"/>
      <c r="AD439" s="33"/>
      <c r="AE439" s="26"/>
      <c r="AK439" s="26"/>
      <c r="AN439" s="27"/>
      <c r="AO439" s="27"/>
      <c r="AP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</row>
    <row r="440" spans="1:73" s="28" customFormat="1" ht="15">
      <c r="A440" s="27"/>
      <c r="B440" s="27"/>
      <c r="C440" s="27"/>
      <c r="D440" s="27"/>
      <c r="E440" s="27"/>
      <c r="F440" s="27"/>
      <c r="G440" s="27"/>
      <c r="H440" s="27"/>
      <c r="I440" s="243"/>
      <c r="J440" s="247"/>
      <c r="K440" s="247"/>
      <c r="L440" s="247"/>
      <c r="M440" s="247"/>
      <c r="N440" s="466"/>
      <c r="O440" s="463"/>
      <c r="P440" s="463"/>
      <c r="Q440" s="463"/>
      <c r="R440" s="243"/>
      <c r="S440" s="243"/>
      <c r="T440" s="463"/>
      <c r="U440" s="247"/>
      <c r="V440" s="243"/>
      <c r="W440" s="243"/>
      <c r="X440" s="33"/>
      <c r="Y440" s="33"/>
      <c r="Z440" s="33"/>
      <c r="AA440" s="33"/>
      <c r="AB440" s="33"/>
      <c r="AC440" s="26"/>
      <c r="AD440" s="33"/>
      <c r="AE440" s="26"/>
      <c r="AK440" s="26"/>
      <c r="AN440" s="27"/>
      <c r="AO440" s="27"/>
      <c r="AP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</row>
    <row r="441" spans="1:73" s="28" customFormat="1" ht="15">
      <c r="A441" s="27"/>
      <c r="B441" s="27"/>
      <c r="C441" s="27"/>
      <c r="D441" s="27"/>
      <c r="E441" s="27"/>
      <c r="F441" s="27"/>
      <c r="G441" s="27"/>
      <c r="H441" s="27"/>
      <c r="I441" s="243"/>
      <c r="J441" s="247"/>
      <c r="K441" s="247"/>
      <c r="L441" s="247"/>
      <c r="M441" s="247"/>
      <c r="N441" s="466"/>
      <c r="O441" s="463"/>
      <c r="P441" s="463"/>
      <c r="Q441" s="463"/>
      <c r="R441" s="243"/>
      <c r="S441" s="243"/>
      <c r="T441" s="463"/>
      <c r="U441" s="247"/>
      <c r="V441" s="243"/>
      <c r="W441" s="243"/>
      <c r="X441" s="33"/>
      <c r="Y441" s="33"/>
      <c r="Z441" s="33"/>
      <c r="AA441" s="33"/>
      <c r="AB441" s="33"/>
      <c r="AC441" s="26"/>
      <c r="AD441" s="33"/>
      <c r="AE441" s="26"/>
      <c r="AK441" s="26"/>
      <c r="AN441" s="27"/>
      <c r="AO441" s="27"/>
      <c r="AP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</row>
    <row r="442" spans="1:73" s="28" customFormat="1" ht="15">
      <c r="A442" s="27"/>
      <c r="B442" s="27"/>
      <c r="C442" s="27"/>
      <c r="D442" s="27"/>
      <c r="E442" s="27"/>
      <c r="F442" s="27"/>
      <c r="G442" s="27"/>
      <c r="H442" s="27"/>
      <c r="I442" s="243"/>
      <c r="J442" s="247"/>
      <c r="K442" s="247"/>
      <c r="L442" s="247"/>
      <c r="M442" s="247"/>
      <c r="N442" s="466"/>
      <c r="O442" s="463"/>
      <c r="P442" s="463"/>
      <c r="Q442" s="463"/>
      <c r="R442" s="243"/>
      <c r="S442" s="243"/>
      <c r="T442" s="463"/>
      <c r="U442" s="247"/>
      <c r="V442" s="243"/>
      <c r="W442" s="243"/>
      <c r="X442" s="33"/>
      <c r="Y442" s="33"/>
      <c r="Z442" s="33"/>
      <c r="AA442" s="33"/>
      <c r="AB442" s="33"/>
      <c r="AC442" s="26"/>
      <c r="AD442" s="33"/>
      <c r="AE442" s="26"/>
      <c r="AK442" s="26"/>
      <c r="AN442" s="27"/>
      <c r="AO442" s="27"/>
      <c r="AP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</row>
    <row r="443" spans="1:73" s="28" customFormat="1" ht="15">
      <c r="A443" s="27"/>
      <c r="B443" s="27"/>
      <c r="C443" s="27"/>
      <c r="D443" s="27"/>
      <c r="E443" s="27"/>
      <c r="F443" s="27"/>
      <c r="G443" s="27"/>
      <c r="H443" s="27"/>
      <c r="I443" s="243"/>
      <c r="J443" s="247"/>
      <c r="K443" s="247"/>
      <c r="L443" s="247"/>
      <c r="M443" s="247"/>
      <c r="N443" s="466"/>
      <c r="O443" s="463"/>
      <c r="P443" s="463"/>
      <c r="Q443" s="463"/>
      <c r="R443" s="243"/>
      <c r="S443" s="243"/>
      <c r="T443" s="463"/>
      <c r="U443" s="247"/>
      <c r="V443" s="243"/>
      <c r="W443" s="243"/>
      <c r="X443" s="33"/>
      <c r="Y443" s="33"/>
      <c r="Z443" s="33"/>
      <c r="AA443" s="33"/>
      <c r="AB443" s="33"/>
      <c r="AC443" s="26"/>
      <c r="AD443" s="33"/>
      <c r="AE443" s="26"/>
      <c r="AK443" s="26"/>
      <c r="AN443" s="27"/>
      <c r="AO443" s="27"/>
      <c r="AP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</row>
    <row r="444" spans="1:73" s="28" customFormat="1" ht="15">
      <c r="A444" s="27"/>
      <c r="B444" s="27"/>
      <c r="C444" s="27"/>
      <c r="D444" s="27"/>
      <c r="E444" s="27"/>
      <c r="F444" s="27"/>
      <c r="G444" s="27"/>
      <c r="H444" s="27"/>
      <c r="I444" s="243"/>
      <c r="J444" s="247"/>
      <c r="K444" s="247"/>
      <c r="L444" s="247"/>
      <c r="M444" s="247"/>
      <c r="N444" s="466"/>
      <c r="O444" s="463"/>
      <c r="P444" s="463"/>
      <c r="Q444" s="463"/>
      <c r="R444" s="243"/>
      <c r="S444" s="243"/>
      <c r="T444" s="463"/>
      <c r="U444" s="247"/>
      <c r="V444" s="243"/>
      <c r="W444" s="243"/>
      <c r="X444" s="33"/>
      <c r="Y444" s="33"/>
      <c r="Z444" s="33"/>
      <c r="AA444" s="33"/>
      <c r="AB444" s="33"/>
      <c r="AC444" s="26"/>
      <c r="AD444" s="33"/>
      <c r="AE444" s="26"/>
      <c r="AK444" s="26"/>
      <c r="AN444" s="27"/>
      <c r="AO444" s="27"/>
      <c r="AP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</row>
    <row r="445" spans="1:73" s="28" customFormat="1" ht="15">
      <c r="A445" s="27"/>
      <c r="B445" s="27"/>
      <c r="C445" s="27"/>
      <c r="D445" s="27"/>
      <c r="E445" s="27"/>
      <c r="F445" s="27"/>
      <c r="G445" s="27"/>
      <c r="H445" s="27"/>
      <c r="I445" s="243"/>
      <c r="J445" s="247"/>
      <c r="K445" s="247"/>
      <c r="L445" s="247"/>
      <c r="M445" s="247"/>
      <c r="N445" s="466"/>
      <c r="O445" s="463"/>
      <c r="P445" s="463"/>
      <c r="Q445" s="463"/>
      <c r="R445" s="243"/>
      <c r="S445" s="243"/>
      <c r="T445" s="463"/>
      <c r="U445" s="247"/>
      <c r="V445" s="243"/>
      <c r="W445" s="243"/>
      <c r="X445" s="33"/>
      <c r="Y445" s="33"/>
      <c r="Z445" s="33"/>
      <c r="AA445" s="33"/>
      <c r="AB445" s="33"/>
      <c r="AC445" s="26"/>
      <c r="AD445" s="33"/>
      <c r="AE445" s="26"/>
      <c r="AK445" s="26"/>
      <c r="AN445" s="27"/>
      <c r="AO445" s="27"/>
      <c r="AP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</row>
    <row r="446" spans="1:73" s="28" customFormat="1" ht="15">
      <c r="A446" s="27"/>
      <c r="B446" s="27"/>
      <c r="C446" s="27"/>
      <c r="D446" s="27"/>
      <c r="E446" s="27"/>
      <c r="F446" s="27"/>
      <c r="G446" s="27"/>
      <c r="H446" s="27"/>
      <c r="I446" s="243"/>
      <c r="J446" s="247"/>
      <c r="K446" s="247"/>
      <c r="L446" s="247"/>
      <c r="M446" s="247"/>
      <c r="N446" s="466"/>
      <c r="O446" s="463"/>
      <c r="P446" s="463"/>
      <c r="Q446" s="463"/>
      <c r="R446" s="243"/>
      <c r="S446" s="243"/>
      <c r="T446" s="463"/>
      <c r="U446" s="247"/>
      <c r="V446" s="243"/>
      <c r="W446" s="243"/>
      <c r="X446" s="33"/>
      <c r="Y446" s="33"/>
      <c r="Z446" s="33"/>
      <c r="AA446" s="33"/>
      <c r="AB446" s="33"/>
      <c r="AC446" s="26"/>
      <c r="AD446" s="33"/>
      <c r="AE446" s="26"/>
      <c r="AK446" s="26"/>
      <c r="AN446" s="27"/>
      <c r="AO446" s="27"/>
      <c r="AP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</row>
    <row r="447" spans="1:73" s="28" customFormat="1" ht="15">
      <c r="A447" s="27"/>
      <c r="B447" s="27"/>
      <c r="C447" s="27"/>
      <c r="D447" s="27"/>
      <c r="E447" s="27"/>
      <c r="F447" s="27"/>
      <c r="G447" s="27"/>
      <c r="H447" s="27"/>
      <c r="I447" s="243"/>
      <c r="J447" s="247"/>
      <c r="K447" s="247"/>
      <c r="L447" s="247"/>
      <c r="M447" s="247"/>
      <c r="N447" s="466"/>
      <c r="O447" s="463"/>
      <c r="P447" s="463"/>
      <c r="Q447" s="463"/>
      <c r="R447" s="243"/>
      <c r="S447" s="243"/>
      <c r="T447" s="463"/>
      <c r="U447" s="247"/>
      <c r="V447" s="243"/>
      <c r="W447" s="243"/>
      <c r="X447" s="33"/>
      <c r="Y447" s="33"/>
      <c r="Z447" s="33"/>
      <c r="AA447" s="33"/>
      <c r="AB447" s="33"/>
      <c r="AC447" s="26"/>
      <c r="AD447" s="33"/>
      <c r="AE447" s="26"/>
      <c r="AK447" s="26"/>
      <c r="AN447" s="27"/>
      <c r="AO447" s="27"/>
      <c r="AP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</row>
    <row r="448" spans="1:73" s="28" customFormat="1" ht="15">
      <c r="A448" s="27"/>
      <c r="B448" s="27"/>
      <c r="C448" s="27"/>
      <c r="D448" s="27"/>
      <c r="E448" s="27"/>
      <c r="F448" s="27"/>
      <c r="G448" s="27"/>
      <c r="H448" s="27"/>
      <c r="I448" s="243"/>
      <c r="J448" s="247"/>
      <c r="K448" s="247"/>
      <c r="L448" s="247"/>
      <c r="M448" s="247"/>
      <c r="N448" s="466"/>
      <c r="O448" s="463"/>
      <c r="P448" s="463"/>
      <c r="Q448" s="463"/>
      <c r="R448" s="243"/>
      <c r="S448" s="243"/>
      <c r="T448" s="463"/>
      <c r="U448" s="247"/>
      <c r="V448" s="243"/>
      <c r="W448" s="243"/>
      <c r="X448" s="33"/>
      <c r="Y448" s="33"/>
      <c r="Z448" s="33"/>
      <c r="AA448" s="33"/>
      <c r="AB448" s="33"/>
      <c r="AC448" s="26"/>
      <c r="AD448" s="33"/>
      <c r="AE448" s="26"/>
      <c r="AK448" s="26"/>
      <c r="AN448" s="27"/>
      <c r="AO448" s="27"/>
      <c r="AP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</row>
    <row r="449" spans="1:73" s="28" customFormat="1" ht="15">
      <c r="A449" s="27"/>
      <c r="B449" s="27"/>
      <c r="C449" s="27"/>
      <c r="D449" s="27"/>
      <c r="E449" s="27"/>
      <c r="F449" s="27"/>
      <c r="G449" s="27"/>
      <c r="H449" s="27"/>
      <c r="I449" s="243"/>
      <c r="J449" s="247"/>
      <c r="K449" s="247"/>
      <c r="L449" s="247"/>
      <c r="M449" s="247"/>
      <c r="N449" s="466"/>
      <c r="O449" s="463"/>
      <c r="P449" s="463"/>
      <c r="Q449" s="463"/>
      <c r="R449" s="243"/>
      <c r="S449" s="243"/>
      <c r="T449" s="463"/>
      <c r="U449" s="247"/>
      <c r="V449" s="243"/>
      <c r="W449" s="243"/>
      <c r="X449" s="33"/>
      <c r="Y449" s="33"/>
      <c r="Z449" s="33"/>
      <c r="AA449" s="33"/>
      <c r="AB449" s="33"/>
      <c r="AC449" s="26"/>
      <c r="AD449" s="33"/>
      <c r="AE449" s="26"/>
      <c r="AK449" s="26"/>
      <c r="AN449" s="27"/>
      <c r="AO449" s="27"/>
      <c r="AP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</row>
    <row r="450" spans="1:73" s="28" customFormat="1" ht="15">
      <c r="A450" s="27"/>
      <c r="B450" s="27"/>
      <c r="C450" s="27"/>
      <c r="D450" s="27"/>
      <c r="E450" s="27"/>
      <c r="F450" s="27"/>
      <c r="G450" s="27"/>
      <c r="H450" s="27"/>
      <c r="I450" s="243"/>
      <c r="J450" s="247"/>
      <c r="K450" s="247"/>
      <c r="L450" s="247"/>
      <c r="M450" s="247"/>
      <c r="N450" s="466"/>
      <c r="O450" s="463"/>
      <c r="P450" s="463"/>
      <c r="Q450" s="463"/>
      <c r="R450" s="243"/>
      <c r="S450" s="243"/>
      <c r="T450" s="463"/>
      <c r="U450" s="247"/>
      <c r="V450" s="243"/>
      <c r="W450" s="243"/>
      <c r="X450" s="33"/>
      <c r="Y450" s="33"/>
      <c r="Z450" s="33"/>
      <c r="AA450" s="33"/>
      <c r="AB450" s="33"/>
      <c r="AC450" s="26"/>
      <c r="AD450" s="33"/>
      <c r="AE450" s="26"/>
      <c r="AK450" s="26"/>
      <c r="AN450" s="27"/>
      <c r="AO450" s="27"/>
      <c r="AP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</row>
    <row r="451" spans="1:73" s="28" customFormat="1" ht="15">
      <c r="A451" s="27"/>
      <c r="B451" s="27"/>
      <c r="C451" s="27"/>
      <c r="D451" s="27"/>
      <c r="E451" s="27"/>
      <c r="F451" s="27"/>
      <c r="G451" s="27"/>
      <c r="H451" s="27"/>
      <c r="I451" s="243"/>
      <c r="J451" s="247"/>
      <c r="K451" s="247"/>
      <c r="L451" s="247"/>
      <c r="M451" s="247"/>
      <c r="N451" s="466"/>
      <c r="O451" s="463"/>
      <c r="P451" s="463"/>
      <c r="Q451" s="463"/>
      <c r="R451" s="243"/>
      <c r="S451" s="243"/>
      <c r="T451" s="463"/>
      <c r="U451" s="247"/>
      <c r="V451" s="243"/>
      <c r="W451" s="243"/>
      <c r="X451" s="33"/>
      <c r="Y451" s="33"/>
      <c r="Z451" s="33"/>
      <c r="AA451" s="33"/>
      <c r="AB451" s="33"/>
      <c r="AC451" s="26"/>
      <c r="AD451" s="33"/>
      <c r="AE451" s="26"/>
      <c r="AK451" s="26"/>
      <c r="AN451" s="27"/>
      <c r="AO451" s="27"/>
      <c r="AP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</row>
    <row r="452" spans="1:73" s="28" customFormat="1" ht="15">
      <c r="A452" s="27"/>
      <c r="B452" s="27"/>
      <c r="C452" s="27"/>
      <c r="D452" s="27"/>
      <c r="E452" s="27"/>
      <c r="F452" s="27"/>
      <c r="G452" s="27"/>
      <c r="H452" s="27"/>
      <c r="I452" s="243"/>
      <c r="J452" s="247"/>
      <c r="K452" s="247"/>
      <c r="L452" s="247"/>
      <c r="M452" s="247"/>
      <c r="N452" s="466"/>
      <c r="O452" s="463"/>
      <c r="P452" s="463"/>
      <c r="Q452" s="463"/>
      <c r="R452" s="243"/>
      <c r="S452" s="243"/>
      <c r="T452" s="463"/>
      <c r="U452" s="247"/>
      <c r="V452" s="243"/>
      <c r="W452" s="243"/>
      <c r="X452" s="33"/>
      <c r="Y452" s="33"/>
      <c r="Z452" s="33"/>
      <c r="AA452" s="33"/>
      <c r="AB452" s="33"/>
      <c r="AC452" s="26"/>
      <c r="AD452" s="33"/>
      <c r="AE452" s="26"/>
      <c r="AK452" s="26"/>
      <c r="AN452" s="27"/>
      <c r="AO452" s="27"/>
      <c r="AP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</row>
    <row r="453" spans="1:73" s="28" customFormat="1" ht="15">
      <c r="A453" s="27"/>
      <c r="B453" s="27"/>
      <c r="C453" s="27"/>
      <c r="D453" s="27"/>
      <c r="E453" s="27"/>
      <c r="F453" s="27"/>
      <c r="G453" s="27"/>
      <c r="H453" s="27"/>
      <c r="I453" s="243"/>
      <c r="J453" s="247"/>
      <c r="K453" s="247"/>
      <c r="L453" s="247"/>
      <c r="M453" s="247"/>
      <c r="N453" s="466"/>
      <c r="O453" s="463"/>
      <c r="P453" s="463"/>
      <c r="Q453" s="463"/>
      <c r="R453" s="243"/>
      <c r="S453" s="243"/>
      <c r="T453" s="463"/>
      <c r="U453" s="247"/>
      <c r="V453" s="243"/>
      <c r="W453" s="243"/>
      <c r="X453" s="33"/>
      <c r="Y453" s="33"/>
      <c r="Z453" s="33"/>
      <c r="AA453" s="33"/>
      <c r="AB453" s="33"/>
      <c r="AC453" s="26"/>
      <c r="AD453" s="33"/>
      <c r="AE453" s="26"/>
      <c r="AK453" s="26"/>
      <c r="AN453" s="27"/>
      <c r="AO453" s="27"/>
      <c r="AP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</row>
    <row r="454" spans="1:73" s="28" customFormat="1" ht="15">
      <c r="A454" s="27"/>
      <c r="B454" s="27"/>
      <c r="C454" s="27"/>
      <c r="D454" s="27"/>
      <c r="E454" s="27"/>
      <c r="F454" s="27"/>
      <c r="G454" s="27"/>
      <c r="H454" s="27"/>
      <c r="I454" s="243"/>
      <c r="J454" s="247"/>
      <c r="K454" s="247"/>
      <c r="L454" s="247"/>
      <c r="M454" s="247"/>
      <c r="N454" s="466"/>
      <c r="O454" s="463"/>
      <c r="P454" s="463"/>
      <c r="Q454" s="463"/>
      <c r="R454" s="243"/>
      <c r="S454" s="243"/>
      <c r="T454" s="463"/>
      <c r="U454" s="247"/>
      <c r="V454" s="243"/>
      <c r="W454" s="243"/>
      <c r="X454" s="33"/>
      <c r="Y454" s="33"/>
      <c r="Z454" s="33"/>
      <c r="AA454" s="33"/>
      <c r="AB454" s="33"/>
      <c r="AC454" s="26"/>
      <c r="AD454" s="33"/>
      <c r="AE454" s="26"/>
      <c r="AK454" s="26"/>
      <c r="AN454" s="27"/>
      <c r="AO454" s="27"/>
      <c r="AP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</row>
    <row r="455" spans="1:73" s="28" customFormat="1" ht="15">
      <c r="A455" s="27"/>
      <c r="B455" s="27"/>
      <c r="C455" s="27"/>
      <c r="D455" s="27"/>
      <c r="E455" s="27"/>
      <c r="F455" s="27"/>
      <c r="G455" s="27"/>
      <c r="H455" s="27"/>
      <c r="I455" s="243"/>
      <c r="J455" s="247"/>
      <c r="K455" s="247"/>
      <c r="L455" s="247"/>
      <c r="M455" s="247"/>
      <c r="N455" s="466"/>
      <c r="O455" s="463"/>
      <c r="P455" s="463"/>
      <c r="Q455" s="463"/>
      <c r="R455" s="243"/>
      <c r="S455" s="243"/>
      <c r="T455" s="463"/>
      <c r="U455" s="247"/>
      <c r="V455" s="243"/>
      <c r="W455" s="243"/>
      <c r="X455" s="33"/>
      <c r="Y455" s="33"/>
      <c r="Z455" s="33"/>
      <c r="AA455" s="33"/>
      <c r="AB455" s="33"/>
      <c r="AC455" s="26"/>
      <c r="AD455" s="33"/>
      <c r="AE455" s="26"/>
      <c r="AK455" s="26"/>
      <c r="AN455" s="27"/>
      <c r="AO455" s="27"/>
      <c r="AP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</row>
    <row r="456" spans="1:73" s="28" customFormat="1" ht="15">
      <c r="A456" s="27"/>
      <c r="B456" s="27"/>
      <c r="C456" s="27"/>
      <c r="D456" s="27"/>
      <c r="E456" s="27"/>
      <c r="F456" s="27"/>
      <c r="G456" s="27"/>
      <c r="H456" s="27"/>
      <c r="I456" s="243"/>
      <c r="J456" s="247"/>
      <c r="K456" s="247"/>
      <c r="L456" s="247"/>
      <c r="M456" s="247"/>
      <c r="N456" s="466"/>
      <c r="O456" s="463"/>
      <c r="P456" s="463"/>
      <c r="Q456" s="463"/>
      <c r="R456" s="243"/>
      <c r="S456" s="243"/>
      <c r="T456" s="463"/>
      <c r="U456" s="247"/>
      <c r="V456" s="243"/>
      <c r="W456" s="243"/>
      <c r="X456" s="33"/>
      <c r="Y456" s="33"/>
      <c r="Z456" s="33"/>
      <c r="AA456" s="33"/>
      <c r="AB456" s="33"/>
      <c r="AC456" s="26"/>
      <c r="AD456" s="33"/>
      <c r="AE456" s="26"/>
      <c r="AK456" s="26"/>
      <c r="AN456" s="27"/>
      <c r="AO456" s="27"/>
      <c r="AP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</row>
    <row r="457" spans="1:73" s="28" customFormat="1" ht="15">
      <c r="A457" s="27"/>
      <c r="B457" s="27"/>
      <c r="C457" s="27"/>
      <c r="D457" s="27"/>
      <c r="E457" s="27"/>
      <c r="F457" s="27"/>
      <c r="G457" s="27"/>
      <c r="H457" s="27"/>
      <c r="I457" s="243"/>
      <c r="J457" s="247"/>
      <c r="K457" s="247"/>
      <c r="L457" s="247"/>
      <c r="M457" s="247"/>
      <c r="N457" s="466"/>
      <c r="O457" s="463"/>
      <c r="P457" s="463"/>
      <c r="Q457" s="463"/>
      <c r="R457" s="243"/>
      <c r="S457" s="243"/>
      <c r="T457" s="463"/>
      <c r="U457" s="247"/>
      <c r="V457" s="243"/>
      <c r="W457" s="243"/>
      <c r="X457" s="33"/>
      <c r="Y457" s="33"/>
      <c r="Z457" s="33"/>
      <c r="AA457" s="33"/>
      <c r="AB457" s="33"/>
      <c r="AC457" s="26"/>
      <c r="AD457" s="33"/>
      <c r="AE457" s="26"/>
      <c r="AK457" s="26"/>
      <c r="AN457" s="27"/>
      <c r="AO457" s="27"/>
      <c r="AP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</row>
    <row r="458" spans="1:73" s="28" customFormat="1" ht="15">
      <c r="A458" s="27"/>
      <c r="B458" s="27"/>
      <c r="C458" s="27"/>
      <c r="D458" s="27"/>
      <c r="E458" s="27"/>
      <c r="F458" s="27"/>
      <c r="G458" s="27"/>
      <c r="H458" s="27"/>
      <c r="I458" s="243"/>
      <c r="J458" s="247"/>
      <c r="K458" s="247"/>
      <c r="L458" s="247"/>
      <c r="M458" s="247"/>
      <c r="N458" s="466"/>
      <c r="O458" s="463"/>
      <c r="P458" s="463"/>
      <c r="Q458" s="463"/>
      <c r="R458" s="243"/>
      <c r="S458" s="243"/>
      <c r="T458" s="463"/>
      <c r="U458" s="247"/>
      <c r="V458" s="243"/>
      <c r="W458" s="243"/>
      <c r="X458" s="33"/>
      <c r="Y458" s="33"/>
      <c r="Z458" s="33"/>
      <c r="AA458" s="33"/>
      <c r="AB458" s="33"/>
      <c r="AC458" s="26"/>
      <c r="AD458" s="33"/>
      <c r="AE458" s="26"/>
      <c r="AK458" s="26"/>
      <c r="AN458" s="27"/>
      <c r="AO458" s="27"/>
      <c r="AP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</row>
    <row r="459" spans="1:73" s="28" customFormat="1" ht="15">
      <c r="A459" s="27"/>
      <c r="B459" s="27"/>
      <c r="C459" s="27"/>
      <c r="D459" s="27"/>
      <c r="E459" s="27"/>
      <c r="F459" s="27"/>
      <c r="G459" s="27"/>
      <c r="H459" s="27"/>
      <c r="I459" s="243"/>
      <c r="J459" s="247"/>
      <c r="K459" s="247"/>
      <c r="L459" s="247"/>
      <c r="M459" s="247"/>
      <c r="N459" s="466"/>
      <c r="O459" s="463"/>
      <c r="P459" s="463"/>
      <c r="Q459" s="463"/>
      <c r="R459" s="243"/>
      <c r="S459" s="243"/>
      <c r="T459" s="463"/>
      <c r="U459" s="247"/>
      <c r="V459" s="243"/>
      <c r="W459" s="243"/>
      <c r="X459" s="33"/>
      <c r="Y459" s="33"/>
      <c r="Z459" s="33"/>
      <c r="AA459" s="33"/>
      <c r="AB459" s="33"/>
      <c r="AC459" s="26"/>
      <c r="AD459" s="33"/>
      <c r="AE459" s="26"/>
      <c r="AK459" s="26"/>
      <c r="AN459" s="27"/>
      <c r="AO459" s="27"/>
      <c r="AP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</row>
    <row r="460" spans="1:73" s="28" customFormat="1" ht="15">
      <c r="A460" s="27"/>
      <c r="B460" s="27"/>
      <c r="C460" s="27"/>
      <c r="D460" s="27"/>
      <c r="E460" s="27"/>
      <c r="F460" s="27"/>
      <c r="G460" s="27"/>
      <c r="H460" s="27"/>
      <c r="I460" s="243"/>
      <c r="J460" s="247"/>
      <c r="K460" s="247"/>
      <c r="L460" s="247"/>
      <c r="M460" s="247"/>
      <c r="N460" s="466"/>
      <c r="O460" s="463"/>
      <c r="P460" s="463"/>
      <c r="Q460" s="463"/>
      <c r="R460" s="243"/>
      <c r="S460" s="243"/>
      <c r="T460" s="463"/>
      <c r="U460" s="247"/>
      <c r="V460" s="243"/>
      <c r="W460" s="243"/>
      <c r="X460" s="33"/>
      <c r="Y460" s="33"/>
      <c r="Z460" s="33"/>
      <c r="AA460" s="33"/>
      <c r="AB460" s="33"/>
      <c r="AC460" s="26"/>
      <c r="AD460" s="33"/>
      <c r="AE460" s="26"/>
      <c r="AK460" s="26"/>
      <c r="AN460" s="27"/>
      <c r="AO460" s="27"/>
      <c r="AP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</row>
    <row r="461" spans="1:73" s="28" customFormat="1" ht="15">
      <c r="A461" s="27"/>
      <c r="B461" s="27"/>
      <c r="C461" s="27"/>
      <c r="D461" s="27"/>
      <c r="E461" s="27"/>
      <c r="F461" s="27"/>
      <c r="G461" s="27"/>
      <c r="H461" s="27"/>
      <c r="I461" s="243"/>
      <c r="J461" s="247"/>
      <c r="K461" s="247"/>
      <c r="L461" s="247"/>
      <c r="M461" s="247"/>
      <c r="N461" s="466"/>
      <c r="O461" s="463"/>
      <c r="P461" s="463"/>
      <c r="Q461" s="463"/>
      <c r="R461" s="243"/>
      <c r="S461" s="243"/>
      <c r="T461" s="463"/>
      <c r="U461" s="247"/>
      <c r="V461" s="243"/>
      <c r="W461" s="243"/>
      <c r="X461" s="33"/>
      <c r="Y461" s="33"/>
      <c r="Z461" s="33"/>
      <c r="AA461" s="33"/>
      <c r="AB461" s="33"/>
      <c r="AC461" s="26"/>
      <c r="AD461" s="33"/>
      <c r="AE461" s="26"/>
      <c r="AK461" s="26"/>
      <c r="AN461" s="27"/>
      <c r="AO461" s="27"/>
      <c r="AP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</row>
    <row r="462" spans="1:73" s="28" customFormat="1" ht="15">
      <c r="A462" s="27"/>
      <c r="B462" s="27"/>
      <c r="C462" s="27"/>
      <c r="D462" s="27"/>
      <c r="E462" s="27"/>
      <c r="F462" s="27"/>
      <c r="G462" s="27"/>
      <c r="H462" s="27"/>
      <c r="I462" s="243"/>
      <c r="J462" s="247"/>
      <c r="K462" s="247"/>
      <c r="L462" s="247"/>
      <c r="M462" s="247"/>
      <c r="N462" s="466"/>
      <c r="O462" s="463"/>
      <c r="P462" s="463"/>
      <c r="Q462" s="463"/>
      <c r="R462" s="243"/>
      <c r="S462" s="243"/>
      <c r="T462" s="463"/>
      <c r="U462" s="247"/>
      <c r="V462" s="243"/>
      <c r="W462" s="243"/>
      <c r="X462" s="33"/>
      <c r="Y462" s="33"/>
      <c r="Z462" s="33"/>
      <c r="AA462" s="33"/>
      <c r="AB462" s="33"/>
      <c r="AC462" s="26"/>
      <c r="AD462" s="33"/>
      <c r="AE462" s="26"/>
      <c r="AK462" s="26"/>
      <c r="AN462" s="27"/>
      <c r="AO462" s="27"/>
      <c r="AP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</row>
    <row r="463" spans="1:73" s="28" customFormat="1" ht="15">
      <c r="A463" s="27"/>
      <c r="B463" s="27"/>
      <c r="C463" s="27"/>
      <c r="D463" s="27"/>
      <c r="E463" s="27"/>
      <c r="F463" s="27"/>
      <c r="G463" s="27"/>
      <c r="H463" s="27"/>
      <c r="I463" s="243"/>
      <c r="J463" s="247"/>
      <c r="K463" s="247"/>
      <c r="L463" s="247"/>
      <c r="M463" s="247"/>
      <c r="N463" s="466"/>
      <c r="O463" s="463"/>
      <c r="P463" s="463"/>
      <c r="Q463" s="463"/>
      <c r="R463" s="243"/>
      <c r="S463" s="243"/>
      <c r="T463" s="463"/>
      <c r="U463" s="247"/>
      <c r="V463" s="243"/>
      <c r="W463" s="243"/>
      <c r="X463" s="33"/>
      <c r="Y463" s="33"/>
      <c r="Z463" s="33"/>
      <c r="AA463" s="33"/>
      <c r="AB463" s="33"/>
      <c r="AC463" s="26"/>
      <c r="AD463" s="33"/>
      <c r="AE463" s="26"/>
      <c r="AK463" s="26"/>
      <c r="AN463" s="27"/>
      <c r="AO463" s="27"/>
      <c r="AP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</row>
    <row r="464" spans="1:73" s="28" customFormat="1" ht="15">
      <c r="A464" s="27"/>
      <c r="B464" s="27"/>
      <c r="C464" s="27"/>
      <c r="D464" s="27"/>
      <c r="E464" s="27"/>
      <c r="F464" s="27"/>
      <c r="G464" s="27"/>
      <c r="H464" s="27"/>
      <c r="I464" s="243"/>
      <c r="J464" s="247"/>
      <c r="K464" s="247"/>
      <c r="L464" s="247"/>
      <c r="M464" s="247"/>
      <c r="N464" s="466"/>
      <c r="O464" s="463"/>
      <c r="P464" s="463"/>
      <c r="Q464" s="463"/>
      <c r="R464" s="243"/>
      <c r="S464" s="243"/>
      <c r="T464" s="463"/>
      <c r="U464" s="247"/>
      <c r="V464" s="243"/>
      <c r="W464" s="243"/>
      <c r="X464" s="33"/>
      <c r="Y464" s="33"/>
      <c r="Z464" s="33"/>
      <c r="AA464" s="33"/>
      <c r="AB464" s="33"/>
      <c r="AC464" s="26"/>
      <c r="AD464" s="33"/>
      <c r="AE464" s="26"/>
      <c r="AK464" s="26"/>
      <c r="AN464" s="27"/>
      <c r="AO464" s="27"/>
      <c r="AP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</row>
    <row r="465" spans="1:73" s="28" customFormat="1" ht="15">
      <c r="A465" s="27"/>
      <c r="B465" s="27"/>
      <c r="C465" s="27"/>
      <c r="D465" s="27"/>
      <c r="E465" s="27"/>
      <c r="F465" s="27"/>
      <c r="G465" s="27"/>
      <c r="H465" s="27"/>
      <c r="I465" s="243"/>
      <c r="J465" s="247"/>
      <c r="K465" s="247"/>
      <c r="L465" s="247"/>
      <c r="M465" s="247"/>
      <c r="N465" s="466"/>
      <c r="O465" s="463"/>
      <c r="P465" s="463"/>
      <c r="Q465" s="463"/>
      <c r="R465" s="243"/>
      <c r="S465" s="243"/>
      <c r="T465" s="463"/>
      <c r="U465" s="247"/>
      <c r="V465" s="243"/>
      <c r="W465" s="243"/>
      <c r="X465" s="33"/>
      <c r="Y465" s="33"/>
      <c r="Z465" s="33"/>
      <c r="AA465" s="33"/>
      <c r="AB465" s="33"/>
      <c r="AC465" s="26"/>
      <c r="AD465" s="33"/>
      <c r="AE465" s="26"/>
      <c r="AK465" s="26"/>
      <c r="AN465" s="27"/>
      <c r="AO465" s="27"/>
      <c r="AP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</row>
    <row r="466" spans="1:73" s="28" customFormat="1" ht="15">
      <c r="A466" s="27"/>
      <c r="B466" s="27"/>
      <c r="C466" s="27"/>
      <c r="D466" s="27"/>
      <c r="E466" s="27"/>
      <c r="F466" s="27"/>
      <c r="G466" s="27"/>
      <c r="H466" s="27"/>
      <c r="I466" s="243"/>
      <c r="J466" s="247"/>
      <c r="K466" s="247"/>
      <c r="L466" s="247"/>
      <c r="M466" s="247"/>
      <c r="N466" s="466"/>
      <c r="O466" s="463"/>
      <c r="P466" s="463"/>
      <c r="Q466" s="463"/>
      <c r="R466" s="243"/>
      <c r="S466" s="243"/>
      <c r="T466" s="463"/>
      <c r="U466" s="247"/>
      <c r="V466" s="243"/>
      <c r="W466" s="243"/>
      <c r="X466" s="33"/>
      <c r="Y466" s="33"/>
      <c r="Z466" s="33"/>
      <c r="AA466" s="33"/>
      <c r="AB466" s="33"/>
      <c r="AC466" s="26"/>
      <c r="AD466" s="33"/>
      <c r="AE466" s="26"/>
      <c r="AK466" s="26"/>
      <c r="AN466" s="27"/>
      <c r="AO466" s="27"/>
      <c r="AP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</row>
    <row r="467" spans="1:73" s="28" customFormat="1" ht="15">
      <c r="A467" s="27"/>
      <c r="B467" s="27"/>
      <c r="C467" s="27"/>
      <c r="D467" s="27"/>
      <c r="E467" s="27"/>
      <c r="F467" s="27"/>
      <c r="G467" s="27"/>
      <c r="H467" s="27"/>
      <c r="I467" s="243"/>
      <c r="J467" s="247"/>
      <c r="K467" s="247"/>
      <c r="L467" s="247"/>
      <c r="M467" s="247"/>
      <c r="N467" s="466"/>
      <c r="O467" s="463"/>
      <c r="P467" s="463"/>
      <c r="Q467" s="463"/>
      <c r="R467" s="243"/>
      <c r="S467" s="243"/>
      <c r="T467" s="463"/>
      <c r="U467" s="247"/>
      <c r="V467" s="243"/>
      <c r="W467" s="243"/>
      <c r="X467" s="33"/>
      <c r="Y467" s="33"/>
      <c r="Z467" s="33"/>
      <c r="AA467" s="33"/>
      <c r="AB467" s="33"/>
      <c r="AC467" s="26"/>
      <c r="AD467" s="33"/>
      <c r="AE467" s="26"/>
      <c r="AK467" s="26"/>
      <c r="AN467" s="27"/>
      <c r="AO467" s="27"/>
      <c r="AP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</row>
    <row r="468" spans="1:73" s="28" customFormat="1" ht="15">
      <c r="A468" s="27"/>
      <c r="B468" s="27"/>
      <c r="C468" s="27"/>
      <c r="D468" s="27"/>
      <c r="E468" s="27"/>
      <c r="F468" s="27"/>
      <c r="G468" s="27"/>
      <c r="H468" s="27"/>
      <c r="I468" s="243"/>
      <c r="J468" s="247"/>
      <c r="K468" s="247"/>
      <c r="L468" s="247"/>
      <c r="M468" s="247"/>
      <c r="N468" s="466"/>
      <c r="O468" s="463"/>
      <c r="P468" s="463"/>
      <c r="Q468" s="463"/>
      <c r="R468" s="243"/>
      <c r="S468" s="243"/>
      <c r="T468" s="463"/>
      <c r="U468" s="247"/>
      <c r="V468" s="243"/>
      <c r="W468" s="243"/>
      <c r="X468" s="33"/>
      <c r="Y468" s="33"/>
      <c r="Z468" s="33"/>
      <c r="AA468" s="33"/>
      <c r="AB468" s="33"/>
      <c r="AC468" s="26"/>
      <c r="AD468" s="33"/>
      <c r="AE468" s="26"/>
      <c r="AK468" s="26"/>
      <c r="AN468" s="27"/>
      <c r="AO468" s="27"/>
      <c r="AP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</row>
    <row r="469" spans="1:73" s="28" customFormat="1" ht="15">
      <c r="A469" s="27"/>
      <c r="B469" s="27"/>
      <c r="C469" s="27"/>
      <c r="D469" s="27"/>
      <c r="E469" s="27"/>
      <c r="F469" s="27"/>
      <c r="G469" s="27"/>
      <c r="H469" s="27"/>
      <c r="I469" s="243"/>
      <c r="J469" s="247"/>
      <c r="K469" s="247"/>
      <c r="L469" s="247"/>
      <c r="M469" s="247"/>
      <c r="N469" s="466"/>
      <c r="O469" s="463"/>
      <c r="P469" s="463"/>
      <c r="Q469" s="463"/>
      <c r="R469" s="243"/>
      <c r="S469" s="243"/>
      <c r="T469" s="463"/>
      <c r="U469" s="247"/>
      <c r="V469" s="243"/>
      <c r="W469" s="243"/>
      <c r="X469" s="33"/>
      <c r="Y469" s="33"/>
      <c r="Z469" s="33"/>
      <c r="AA469" s="33"/>
      <c r="AB469" s="33"/>
      <c r="AC469" s="26"/>
      <c r="AD469" s="33"/>
      <c r="AE469" s="26"/>
      <c r="AK469" s="26"/>
      <c r="AN469" s="27"/>
      <c r="AO469" s="27"/>
      <c r="AP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</row>
    <row r="470" spans="1:73" s="28" customFormat="1" ht="15">
      <c r="A470" s="27"/>
      <c r="B470" s="27"/>
      <c r="C470" s="27"/>
      <c r="D470" s="27"/>
      <c r="E470" s="27"/>
      <c r="F470" s="27"/>
      <c r="G470" s="27"/>
      <c r="H470" s="27"/>
      <c r="I470" s="243"/>
      <c r="J470" s="247"/>
      <c r="K470" s="247"/>
      <c r="L470" s="247"/>
      <c r="M470" s="247"/>
      <c r="N470" s="466"/>
      <c r="O470" s="463"/>
      <c r="P470" s="463"/>
      <c r="Q470" s="463"/>
      <c r="R470" s="243"/>
      <c r="S470" s="243"/>
      <c r="T470" s="463"/>
      <c r="U470" s="247"/>
      <c r="V470" s="243"/>
      <c r="W470" s="243"/>
      <c r="X470" s="33"/>
      <c r="Y470" s="33"/>
      <c r="Z470" s="33"/>
      <c r="AA470" s="33"/>
      <c r="AB470" s="33"/>
      <c r="AC470" s="26"/>
      <c r="AD470" s="33"/>
      <c r="AE470" s="26"/>
      <c r="AK470" s="26"/>
      <c r="AN470" s="27"/>
      <c r="AO470" s="27"/>
      <c r="AP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</row>
    <row r="471" spans="1:73" s="28" customFormat="1" ht="15">
      <c r="A471" s="27"/>
      <c r="B471" s="27"/>
      <c r="C471" s="27"/>
      <c r="D471" s="27"/>
      <c r="E471" s="27"/>
      <c r="F471" s="27"/>
      <c r="G471" s="27"/>
      <c r="H471" s="27"/>
      <c r="I471" s="243"/>
      <c r="J471" s="247"/>
      <c r="K471" s="247"/>
      <c r="L471" s="247"/>
      <c r="M471" s="247"/>
      <c r="N471" s="466"/>
      <c r="O471" s="463"/>
      <c r="P471" s="463"/>
      <c r="Q471" s="463"/>
      <c r="R471" s="243"/>
      <c r="S471" s="243"/>
      <c r="T471" s="463"/>
      <c r="U471" s="247"/>
      <c r="V471" s="243"/>
      <c r="W471" s="243"/>
      <c r="X471" s="33"/>
      <c r="Y471" s="33"/>
      <c r="Z471" s="33"/>
      <c r="AA471" s="33"/>
      <c r="AB471" s="33"/>
      <c r="AC471" s="26"/>
      <c r="AD471" s="33"/>
      <c r="AE471" s="26"/>
      <c r="AK471" s="26"/>
      <c r="AN471" s="27"/>
      <c r="AO471" s="27"/>
      <c r="AP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</row>
    <row r="472" spans="1:73" s="28" customFormat="1" ht="15">
      <c r="A472" s="27"/>
      <c r="B472" s="27"/>
      <c r="C472" s="27"/>
      <c r="D472" s="27"/>
      <c r="E472" s="27"/>
      <c r="F472" s="27"/>
      <c r="G472" s="27"/>
      <c r="H472" s="27"/>
      <c r="I472" s="243"/>
      <c r="J472" s="247"/>
      <c r="K472" s="247"/>
      <c r="L472" s="247"/>
      <c r="M472" s="247"/>
      <c r="N472" s="466"/>
      <c r="O472" s="463"/>
      <c r="P472" s="463"/>
      <c r="Q472" s="463"/>
      <c r="R472" s="243"/>
      <c r="S472" s="243"/>
      <c r="T472" s="463"/>
      <c r="U472" s="247"/>
      <c r="V472" s="243"/>
      <c r="W472" s="243"/>
      <c r="X472" s="33"/>
      <c r="Y472" s="33"/>
      <c r="Z472" s="33"/>
      <c r="AA472" s="33"/>
      <c r="AB472" s="33"/>
      <c r="AC472" s="26"/>
      <c r="AD472" s="33"/>
      <c r="AE472" s="26"/>
      <c r="AK472" s="26"/>
      <c r="AN472" s="27"/>
      <c r="AO472" s="27"/>
      <c r="AP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</row>
    <row r="473" spans="1:73" s="28" customFormat="1" ht="15">
      <c r="A473" s="27"/>
      <c r="B473" s="27"/>
      <c r="C473" s="27"/>
      <c r="D473" s="27"/>
      <c r="E473" s="27"/>
      <c r="F473" s="27"/>
      <c r="G473" s="27"/>
      <c r="H473" s="27"/>
      <c r="I473" s="243"/>
      <c r="J473" s="247"/>
      <c r="K473" s="247"/>
      <c r="L473" s="247"/>
      <c r="M473" s="247"/>
      <c r="N473" s="466"/>
      <c r="O473" s="463"/>
      <c r="P473" s="463"/>
      <c r="Q473" s="463"/>
      <c r="R473" s="243"/>
      <c r="S473" s="243"/>
      <c r="T473" s="463"/>
      <c r="U473" s="247"/>
      <c r="V473" s="243"/>
      <c r="W473" s="243"/>
      <c r="X473" s="33"/>
      <c r="Y473" s="33"/>
      <c r="Z473" s="33"/>
      <c r="AA473" s="33"/>
      <c r="AB473" s="33"/>
      <c r="AC473" s="26"/>
      <c r="AD473" s="33"/>
      <c r="AE473" s="26"/>
      <c r="AK473" s="26"/>
      <c r="AN473" s="27"/>
      <c r="AO473" s="27"/>
      <c r="AP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</row>
    <row r="474" spans="1:73" s="28" customFormat="1" ht="15">
      <c r="A474" s="27"/>
      <c r="B474" s="27"/>
      <c r="C474" s="27"/>
      <c r="D474" s="27"/>
      <c r="E474" s="27"/>
      <c r="F474" s="27"/>
      <c r="G474" s="27"/>
      <c r="H474" s="27"/>
      <c r="I474" s="243"/>
      <c r="J474" s="247"/>
      <c r="K474" s="247"/>
      <c r="L474" s="247"/>
      <c r="M474" s="247"/>
      <c r="N474" s="466"/>
      <c r="O474" s="463"/>
      <c r="P474" s="463"/>
      <c r="Q474" s="463"/>
      <c r="R474" s="243"/>
      <c r="S474" s="243"/>
      <c r="T474" s="463"/>
      <c r="U474" s="247"/>
      <c r="V474" s="243"/>
      <c r="W474" s="243"/>
      <c r="X474" s="33"/>
      <c r="Y474" s="33"/>
      <c r="Z474" s="33"/>
      <c r="AA474" s="33"/>
      <c r="AB474" s="33"/>
      <c r="AC474" s="26"/>
      <c r="AD474" s="33"/>
      <c r="AE474" s="26"/>
      <c r="AK474" s="26"/>
      <c r="AN474" s="27"/>
      <c r="AO474" s="27"/>
      <c r="AP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</row>
    <row r="475" spans="1:73" s="28" customFormat="1" ht="15">
      <c r="A475" s="27"/>
      <c r="B475" s="27"/>
      <c r="C475" s="27"/>
      <c r="D475" s="27"/>
      <c r="E475" s="27"/>
      <c r="F475" s="27"/>
      <c r="G475" s="27"/>
      <c r="H475" s="27"/>
      <c r="I475" s="243"/>
      <c r="J475" s="247"/>
      <c r="K475" s="247"/>
      <c r="L475" s="247"/>
      <c r="M475" s="247"/>
      <c r="N475" s="466"/>
      <c r="O475" s="463"/>
      <c r="P475" s="463"/>
      <c r="Q475" s="463"/>
      <c r="R475" s="243"/>
      <c r="S475" s="243"/>
      <c r="T475" s="463"/>
      <c r="U475" s="247"/>
      <c r="V475" s="243"/>
      <c r="W475" s="243"/>
      <c r="X475" s="33"/>
      <c r="Y475" s="33"/>
      <c r="Z475" s="33"/>
      <c r="AA475" s="33"/>
      <c r="AB475" s="33"/>
      <c r="AC475" s="26"/>
      <c r="AD475" s="33"/>
      <c r="AE475" s="26"/>
      <c r="AK475" s="26"/>
      <c r="AN475" s="27"/>
      <c r="AO475" s="27"/>
      <c r="AP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</row>
    <row r="476" spans="1:73" s="28" customFormat="1" ht="15">
      <c r="A476" s="30"/>
      <c r="B476" s="30"/>
      <c r="C476" s="30"/>
      <c r="D476" s="30"/>
      <c r="E476" s="30"/>
      <c r="F476" s="30"/>
      <c r="G476" s="30"/>
      <c r="H476" s="30"/>
      <c r="I476" s="30"/>
      <c r="J476" s="162"/>
      <c r="K476" s="162"/>
      <c r="L476" s="162"/>
      <c r="M476" s="162"/>
      <c r="N476" s="467"/>
      <c r="O476" s="464"/>
      <c r="P476" s="464"/>
      <c r="Q476" s="464"/>
      <c r="R476" s="30"/>
      <c r="S476" s="30"/>
      <c r="T476" s="464"/>
      <c r="U476" s="162"/>
      <c r="V476" s="30"/>
      <c r="W476" s="30"/>
      <c r="X476" s="33"/>
      <c r="Y476" s="33"/>
      <c r="Z476" s="33"/>
      <c r="AA476" s="33"/>
      <c r="AB476" s="33"/>
      <c r="AC476" s="26"/>
      <c r="AD476" s="33"/>
      <c r="AE476" s="26"/>
      <c r="AK476" s="26"/>
      <c r="AN476" s="27"/>
      <c r="AO476" s="27"/>
      <c r="AP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</row>
    <row r="477" spans="1:73" s="28" customFormat="1" ht="15">
      <c r="A477" s="34"/>
      <c r="B477" s="34"/>
      <c r="C477" s="34"/>
      <c r="D477" s="34"/>
      <c r="E477" s="34"/>
      <c r="F477" s="34"/>
      <c r="G477" s="34"/>
      <c r="H477" s="34"/>
      <c r="I477" s="34"/>
      <c r="J477" s="163"/>
      <c r="K477" s="163"/>
      <c r="L477" s="163"/>
      <c r="M477" s="163"/>
      <c r="N477" s="441"/>
      <c r="O477" s="465"/>
      <c r="P477" s="465"/>
      <c r="Q477" s="465"/>
      <c r="R477" s="34"/>
      <c r="S477" s="34"/>
      <c r="T477" s="465"/>
      <c r="U477" s="163"/>
      <c r="V477" s="34"/>
      <c r="W477" s="34"/>
      <c r="X477" s="33"/>
      <c r="Y477" s="33"/>
      <c r="Z477" s="33"/>
      <c r="AA477" s="33"/>
      <c r="AB477" s="33"/>
      <c r="AC477" s="26"/>
      <c r="AD477" s="33"/>
      <c r="AE477" s="26"/>
      <c r="AK477" s="26"/>
      <c r="AN477" s="27"/>
      <c r="AO477" s="27"/>
      <c r="AP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</row>
    <row r="478" spans="1:73" s="28" customFormat="1" ht="15">
      <c r="A478" s="34"/>
      <c r="B478" s="34"/>
      <c r="C478" s="34"/>
      <c r="D478" s="34"/>
      <c r="E478" s="34"/>
      <c r="F478" s="34"/>
      <c r="G478" s="34"/>
      <c r="H478" s="34"/>
      <c r="I478" s="34"/>
      <c r="J478" s="163"/>
      <c r="K478" s="163"/>
      <c r="L478" s="163"/>
      <c r="M478" s="163"/>
      <c r="N478" s="441"/>
      <c r="O478" s="465"/>
      <c r="P478" s="465"/>
      <c r="Q478" s="465"/>
      <c r="R478" s="34"/>
      <c r="S478" s="34"/>
      <c r="T478" s="465"/>
      <c r="U478" s="163"/>
      <c r="V478" s="34"/>
      <c r="W478" s="34"/>
      <c r="X478" s="33"/>
      <c r="Y478" s="33"/>
      <c r="Z478" s="33"/>
      <c r="AA478" s="33"/>
      <c r="AB478" s="33"/>
      <c r="AC478" s="26"/>
      <c r="AD478" s="33"/>
      <c r="AE478" s="26"/>
      <c r="AK478" s="26"/>
      <c r="AN478" s="27"/>
      <c r="AO478" s="27"/>
      <c r="AP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</row>
    <row r="479" spans="1:73" s="28" customFormat="1" ht="15">
      <c r="A479" s="34"/>
      <c r="B479" s="34"/>
      <c r="C479" s="34"/>
      <c r="D479" s="34"/>
      <c r="E479" s="34"/>
      <c r="F479" s="34"/>
      <c r="G479" s="34"/>
      <c r="H479" s="34"/>
      <c r="I479" s="34"/>
      <c r="J479" s="163"/>
      <c r="K479" s="163"/>
      <c r="L479" s="163"/>
      <c r="M479" s="163"/>
      <c r="N479" s="441"/>
      <c r="O479" s="465"/>
      <c r="P479" s="465"/>
      <c r="Q479" s="465"/>
      <c r="R479" s="34"/>
      <c r="S479" s="34"/>
      <c r="T479" s="465"/>
      <c r="U479" s="163"/>
      <c r="V479" s="34"/>
      <c r="W479" s="34"/>
      <c r="X479" s="33"/>
      <c r="Y479" s="33"/>
      <c r="Z479" s="33"/>
      <c r="AA479" s="33"/>
      <c r="AB479" s="33"/>
      <c r="AC479" s="26"/>
      <c r="AD479" s="33"/>
      <c r="AE479" s="26"/>
      <c r="AK479" s="26"/>
      <c r="AN479" s="27"/>
      <c r="AO479" s="27"/>
      <c r="AP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</row>
    <row r="480" spans="1:73" s="28" customFormat="1" ht="15">
      <c r="A480" s="34"/>
      <c r="B480" s="34"/>
      <c r="C480" s="34"/>
      <c r="D480" s="34"/>
      <c r="E480" s="34"/>
      <c r="F480" s="34"/>
      <c r="G480" s="34"/>
      <c r="H480" s="34"/>
      <c r="I480" s="34"/>
      <c r="J480" s="163"/>
      <c r="K480" s="163"/>
      <c r="L480" s="163"/>
      <c r="M480" s="163"/>
      <c r="N480" s="441"/>
      <c r="O480" s="465"/>
      <c r="P480" s="465"/>
      <c r="Q480" s="465"/>
      <c r="R480" s="34"/>
      <c r="S480" s="34"/>
      <c r="T480" s="465"/>
      <c r="U480" s="163"/>
      <c r="V480" s="34"/>
      <c r="W480" s="34"/>
      <c r="X480" s="33"/>
      <c r="Y480" s="33"/>
      <c r="Z480" s="33"/>
      <c r="AA480" s="33"/>
      <c r="AB480" s="33"/>
      <c r="AC480" s="26"/>
      <c r="AD480" s="33"/>
      <c r="AE480" s="26"/>
      <c r="AK480" s="26"/>
      <c r="AN480" s="27"/>
      <c r="AO480" s="27"/>
      <c r="AP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</row>
    <row r="481" spans="1:73" s="28" customFormat="1" ht="15">
      <c r="A481" s="34"/>
      <c r="B481" s="34"/>
      <c r="C481" s="34"/>
      <c r="D481" s="34"/>
      <c r="E481" s="34"/>
      <c r="F481" s="34"/>
      <c r="G481" s="34"/>
      <c r="H481" s="34"/>
      <c r="I481" s="34"/>
      <c r="J481" s="163"/>
      <c r="K481" s="163"/>
      <c r="L481" s="163"/>
      <c r="M481" s="163"/>
      <c r="N481" s="441"/>
      <c r="O481" s="465"/>
      <c r="P481" s="465"/>
      <c r="Q481" s="465"/>
      <c r="R481" s="34"/>
      <c r="S481" s="34"/>
      <c r="T481" s="465"/>
      <c r="U481" s="163"/>
      <c r="V481" s="34"/>
      <c r="W481" s="34"/>
      <c r="X481" s="33"/>
      <c r="Y481" s="33"/>
      <c r="Z481" s="33"/>
      <c r="AA481" s="33"/>
      <c r="AB481" s="33"/>
      <c r="AC481" s="26"/>
      <c r="AD481" s="33"/>
      <c r="AE481" s="26"/>
      <c r="AK481" s="26"/>
      <c r="AN481" s="27"/>
      <c r="AO481" s="27"/>
      <c r="AP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</row>
    <row r="482" spans="1:73" s="28" customFormat="1" ht="15">
      <c r="A482" s="34"/>
      <c r="B482" s="34"/>
      <c r="C482" s="34"/>
      <c r="D482" s="34"/>
      <c r="E482" s="34"/>
      <c r="F482" s="34"/>
      <c r="G482" s="34"/>
      <c r="H482" s="34"/>
      <c r="I482" s="34"/>
      <c r="J482" s="163"/>
      <c r="K482" s="163"/>
      <c r="L482" s="163"/>
      <c r="M482" s="163"/>
      <c r="N482" s="441"/>
      <c r="O482" s="465"/>
      <c r="P482" s="465"/>
      <c r="Q482" s="465"/>
      <c r="R482" s="34"/>
      <c r="S482" s="34"/>
      <c r="T482" s="465"/>
      <c r="U482" s="163"/>
      <c r="V482" s="34"/>
      <c r="W482" s="34"/>
      <c r="X482" s="33"/>
      <c r="Y482" s="33"/>
      <c r="Z482" s="33"/>
      <c r="AA482" s="33"/>
      <c r="AB482" s="33"/>
      <c r="AC482" s="26"/>
      <c r="AD482" s="33"/>
      <c r="AE482" s="26"/>
      <c r="AK482" s="26"/>
      <c r="AN482" s="27"/>
      <c r="AO482" s="27"/>
      <c r="AP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</row>
    <row r="483" spans="1:73" s="28" customFormat="1" ht="15">
      <c r="A483" s="34"/>
      <c r="B483" s="34"/>
      <c r="C483" s="34"/>
      <c r="D483" s="34"/>
      <c r="E483" s="34"/>
      <c r="F483" s="34"/>
      <c r="G483" s="34"/>
      <c r="H483" s="34"/>
      <c r="I483" s="34"/>
      <c r="J483" s="163"/>
      <c r="K483" s="163"/>
      <c r="L483" s="163"/>
      <c r="M483" s="163"/>
      <c r="N483" s="441"/>
      <c r="O483" s="465"/>
      <c r="P483" s="465"/>
      <c r="Q483" s="465"/>
      <c r="R483" s="34"/>
      <c r="S483" s="34"/>
      <c r="T483" s="465"/>
      <c r="U483" s="163"/>
      <c r="V483" s="34"/>
      <c r="W483" s="34"/>
      <c r="X483" s="33"/>
      <c r="Y483" s="33"/>
      <c r="Z483" s="33"/>
      <c r="AA483" s="33"/>
      <c r="AB483" s="33"/>
      <c r="AC483" s="26"/>
      <c r="AD483" s="33"/>
      <c r="AE483" s="26"/>
      <c r="AK483" s="26"/>
      <c r="AN483" s="27"/>
      <c r="AO483" s="27"/>
      <c r="AP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</row>
    <row r="484" spans="1:73" s="28" customFormat="1" ht="15">
      <c r="A484" s="34"/>
      <c r="B484" s="34"/>
      <c r="C484" s="34"/>
      <c r="D484" s="34"/>
      <c r="E484" s="34"/>
      <c r="F484" s="34"/>
      <c r="G484" s="34"/>
      <c r="H484" s="34"/>
      <c r="I484" s="34"/>
      <c r="J484" s="163"/>
      <c r="K484" s="163"/>
      <c r="L484" s="163"/>
      <c r="M484" s="163"/>
      <c r="N484" s="441"/>
      <c r="O484" s="465"/>
      <c r="P484" s="465"/>
      <c r="Q484" s="465"/>
      <c r="R484" s="34"/>
      <c r="S484" s="34"/>
      <c r="T484" s="465"/>
      <c r="U484" s="163"/>
      <c r="V484" s="34"/>
      <c r="W484" s="34"/>
      <c r="X484" s="33"/>
      <c r="Y484" s="33"/>
      <c r="Z484" s="33"/>
      <c r="AA484" s="33"/>
      <c r="AB484" s="33"/>
      <c r="AC484" s="26"/>
      <c r="AD484" s="33"/>
      <c r="AE484" s="26"/>
      <c r="AK484" s="26"/>
      <c r="AN484" s="27"/>
      <c r="AO484" s="27"/>
      <c r="AP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</row>
    <row r="485" spans="1:73" s="28" customFormat="1" ht="15">
      <c r="A485" s="34"/>
      <c r="B485" s="34"/>
      <c r="C485" s="34"/>
      <c r="D485" s="34"/>
      <c r="E485" s="34"/>
      <c r="F485" s="34"/>
      <c r="G485" s="34"/>
      <c r="H485" s="34"/>
      <c r="I485" s="34"/>
      <c r="J485" s="163"/>
      <c r="K485" s="163"/>
      <c r="L485" s="163"/>
      <c r="M485" s="163"/>
      <c r="N485" s="441"/>
      <c r="O485" s="465"/>
      <c r="P485" s="465"/>
      <c r="Q485" s="465"/>
      <c r="R485" s="34"/>
      <c r="S485" s="34"/>
      <c r="T485" s="465"/>
      <c r="U485" s="163"/>
      <c r="V485" s="34"/>
      <c r="W485" s="34"/>
      <c r="X485" s="33"/>
      <c r="Y485" s="33"/>
      <c r="Z485" s="33"/>
      <c r="AA485" s="33"/>
      <c r="AB485" s="33"/>
      <c r="AC485" s="26"/>
      <c r="AD485" s="33"/>
      <c r="AE485" s="26"/>
      <c r="AK485" s="26"/>
      <c r="AN485" s="27"/>
      <c r="AO485" s="27"/>
      <c r="AP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</row>
    <row r="486" spans="1:73" s="28" customFormat="1" ht="15">
      <c r="A486" s="34"/>
      <c r="B486" s="34"/>
      <c r="C486" s="34"/>
      <c r="D486" s="34"/>
      <c r="E486" s="34"/>
      <c r="F486" s="34"/>
      <c r="G486" s="34"/>
      <c r="H486" s="34"/>
      <c r="I486" s="34"/>
      <c r="J486" s="163"/>
      <c r="K486" s="163"/>
      <c r="L486" s="163"/>
      <c r="M486" s="163"/>
      <c r="N486" s="441"/>
      <c r="O486" s="465"/>
      <c r="P486" s="465"/>
      <c r="Q486" s="465"/>
      <c r="R486" s="34"/>
      <c r="S486" s="34"/>
      <c r="T486" s="465"/>
      <c r="U486" s="163"/>
      <c r="V486" s="34"/>
      <c r="W486" s="34"/>
      <c r="X486" s="33"/>
      <c r="Y486" s="33"/>
      <c r="Z486" s="33"/>
      <c r="AA486" s="33"/>
      <c r="AB486" s="33"/>
      <c r="AC486" s="26"/>
      <c r="AD486" s="33"/>
      <c r="AE486" s="26"/>
      <c r="AK486" s="26"/>
      <c r="AN486" s="27"/>
      <c r="AO486" s="27"/>
      <c r="AP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</row>
    <row r="487" spans="1:73" s="28" customFormat="1" ht="15">
      <c r="A487" s="34"/>
      <c r="B487" s="34"/>
      <c r="C487" s="34"/>
      <c r="D487" s="34"/>
      <c r="E487" s="34"/>
      <c r="F487" s="34"/>
      <c r="G487" s="34"/>
      <c r="H487" s="34"/>
      <c r="I487" s="34"/>
      <c r="J487" s="163"/>
      <c r="K487" s="163"/>
      <c r="L487" s="163"/>
      <c r="M487" s="163"/>
      <c r="N487" s="441"/>
      <c r="O487" s="465"/>
      <c r="P487" s="465"/>
      <c r="Q487" s="465"/>
      <c r="R487" s="34"/>
      <c r="S487" s="34"/>
      <c r="T487" s="465"/>
      <c r="U487" s="163"/>
      <c r="V487" s="34"/>
      <c r="W487" s="34"/>
      <c r="X487" s="33"/>
      <c r="Y487" s="33"/>
      <c r="Z487" s="33"/>
      <c r="AA487" s="33"/>
      <c r="AB487" s="33"/>
      <c r="AC487" s="26"/>
      <c r="AD487" s="33"/>
      <c r="AE487" s="26"/>
      <c r="AK487" s="26"/>
      <c r="AN487" s="27"/>
      <c r="AO487" s="27"/>
      <c r="AP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</row>
    <row r="488" spans="1:73" s="28" customFormat="1" ht="15">
      <c r="A488" s="34"/>
      <c r="B488" s="34"/>
      <c r="C488" s="34"/>
      <c r="D488" s="34"/>
      <c r="E488" s="34"/>
      <c r="F488" s="34"/>
      <c r="G488" s="34"/>
      <c r="H488" s="34"/>
      <c r="I488" s="34"/>
      <c r="J488" s="163"/>
      <c r="K488" s="163"/>
      <c r="L488" s="163"/>
      <c r="M488" s="163"/>
      <c r="N488" s="441"/>
      <c r="O488" s="465"/>
      <c r="P488" s="465"/>
      <c r="Q488" s="465"/>
      <c r="R488" s="34"/>
      <c r="S488" s="34"/>
      <c r="T488" s="465"/>
      <c r="U488" s="163"/>
      <c r="V488" s="34"/>
      <c r="W488" s="34"/>
      <c r="X488" s="33"/>
      <c r="Y488" s="33"/>
      <c r="Z488" s="33"/>
      <c r="AA488" s="33"/>
      <c r="AB488" s="33"/>
      <c r="AC488" s="26"/>
      <c r="AD488" s="33"/>
      <c r="AE488" s="26"/>
      <c r="AK488" s="26"/>
      <c r="AN488" s="27"/>
      <c r="AO488" s="27"/>
      <c r="AP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</row>
    <row r="489" spans="1:73" s="28" customFormat="1" ht="15">
      <c r="A489" s="34"/>
      <c r="B489" s="34"/>
      <c r="C489" s="34"/>
      <c r="D489" s="34"/>
      <c r="E489" s="34"/>
      <c r="F489" s="34"/>
      <c r="G489" s="34"/>
      <c r="H489" s="34"/>
      <c r="I489" s="34"/>
      <c r="J489" s="163"/>
      <c r="K489" s="163"/>
      <c r="L489" s="163"/>
      <c r="M489" s="163"/>
      <c r="N489" s="441"/>
      <c r="O489" s="465"/>
      <c r="P489" s="465"/>
      <c r="Q489" s="465"/>
      <c r="R489" s="34"/>
      <c r="S489" s="34"/>
      <c r="T489" s="465"/>
      <c r="U489" s="163"/>
      <c r="V489" s="34"/>
      <c r="W489" s="34"/>
      <c r="X489" s="33"/>
      <c r="Y489" s="33"/>
      <c r="Z489" s="33"/>
      <c r="AA489" s="33"/>
      <c r="AB489" s="33"/>
      <c r="AC489" s="26"/>
      <c r="AD489" s="33"/>
      <c r="AE489" s="26"/>
      <c r="AK489" s="26"/>
      <c r="AN489" s="27"/>
      <c r="AO489" s="27"/>
      <c r="AP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</row>
    <row r="490" spans="1:73" s="28" customFormat="1" ht="15">
      <c r="A490" s="34"/>
      <c r="B490" s="34"/>
      <c r="C490" s="34"/>
      <c r="D490" s="34"/>
      <c r="E490" s="34"/>
      <c r="F490" s="34"/>
      <c r="G490" s="34"/>
      <c r="H490" s="34"/>
      <c r="I490" s="34"/>
      <c r="J490" s="163"/>
      <c r="K490" s="163"/>
      <c r="L490" s="163"/>
      <c r="M490" s="163"/>
      <c r="N490" s="441"/>
      <c r="O490" s="465"/>
      <c r="P490" s="465"/>
      <c r="Q490" s="465"/>
      <c r="R490" s="34"/>
      <c r="S490" s="34"/>
      <c r="T490" s="465"/>
      <c r="U490" s="163"/>
      <c r="V490" s="34"/>
      <c r="W490" s="34"/>
      <c r="X490" s="33"/>
      <c r="Y490" s="33"/>
      <c r="Z490" s="33"/>
      <c r="AA490" s="33"/>
      <c r="AB490" s="33"/>
      <c r="AC490" s="26"/>
      <c r="AD490" s="33"/>
      <c r="AE490" s="26"/>
      <c r="AJ490" s="33"/>
      <c r="AN490" s="27"/>
      <c r="AO490" s="27"/>
      <c r="AP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</row>
    <row r="491" spans="1:73" s="28" customFormat="1" ht="15">
      <c r="A491" s="34"/>
      <c r="B491" s="34"/>
      <c r="C491" s="34"/>
      <c r="D491" s="34"/>
      <c r="E491" s="34"/>
      <c r="F491" s="34"/>
      <c r="G491" s="34"/>
      <c r="H491" s="34"/>
      <c r="I491" s="34"/>
      <c r="J491" s="163"/>
      <c r="K491" s="163"/>
      <c r="L491" s="163"/>
      <c r="M491" s="163"/>
      <c r="N491" s="441"/>
      <c r="O491" s="465"/>
      <c r="P491" s="465"/>
      <c r="Q491" s="465"/>
      <c r="R491" s="34"/>
      <c r="S491" s="34"/>
      <c r="T491" s="465"/>
      <c r="U491" s="163"/>
      <c r="V491" s="34"/>
      <c r="W491" s="34"/>
      <c r="X491" s="33"/>
      <c r="Y491" s="33"/>
      <c r="Z491" s="33"/>
      <c r="AA491" s="33"/>
      <c r="AB491" s="33"/>
      <c r="AC491" s="26"/>
      <c r="AD491" s="33"/>
      <c r="AE491" s="26"/>
      <c r="AJ491" s="33"/>
      <c r="AN491" s="27"/>
      <c r="AO491" s="27"/>
      <c r="AP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</row>
    <row r="492" spans="1:73" s="28" customFormat="1" ht="15">
      <c r="A492" s="34"/>
      <c r="B492" s="34"/>
      <c r="C492" s="34"/>
      <c r="D492" s="34"/>
      <c r="E492" s="34"/>
      <c r="F492" s="34"/>
      <c r="G492" s="34"/>
      <c r="H492" s="34"/>
      <c r="I492" s="34"/>
      <c r="J492" s="163"/>
      <c r="K492" s="163"/>
      <c r="L492" s="163"/>
      <c r="M492" s="163"/>
      <c r="N492" s="441"/>
      <c r="O492" s="465"/>
      <c r="P492" s="465"/>
      <c r="Q492" s="465"/>
      <c r="R492" s="34"/>
      <c r="S492" s="34"/>
      <c r="T492" s="465"/>
      <c r="U492" s="163"/>
      <c r="V492" s="34"/>
      <c r="W492" s="34"/>
      <c r="X492" s="33"/>
      <c r="Y492" s="33"/>
      <c r="Z492" s="33"/>
      <c r="AA492" s="33"/>
      <c r="AB492" s="33"/>
      <c r="AC492" s="26"/>
      <c r="AD492" s="33"/>
      <c r="AE492" s="26"/>
      <c r="AJ492" s="33"/>
      <c r="AN492" s="27"/>
      <c r="AO492" s="27"/>
      <c r="AP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</row>
    <row r="493" spans="1:73" s="28" customFormat="1" ht="15">
      <c r="A493" s="34"/>
      <c r="B493" s="34"/>
      <c r="C493" s="34"/>
      <c r="D493" s="34"/>
      <c r="E493" s="34"/>
      <c r="F493" s="34"/>
      <c r="G493" s="34"/>
      <c r="H493" s="34"/>
      <c r="I493" s="34"/>
      <c r="J493" s="163"/>
      <c r="K493" s="163"/>
      <c r="L493" s="163"/>
      <c r="M493" s="163"/>
      <c r="N493" s="441"/>
      <c r="O493" s="465"/>
      <c r="P493" s="465"/>
      <c r="Q493" s="465"/>
      <c r="R493" s="34"/>
      <c r="S493" s="34"/>
      <c r="T493" s="465"/>
      <c r="U493" s="163"/>
      <c r="V493" s="34"/>
      <c r="W493" s="34"/>
      <c r="X493" s="33"/>
      <c r="Y493" s="33"/>
      <c r="Z493" s="33"/>
      <c r="AA493" s="33"/>
      <c r="AB493" s="33"/>
      <c r="AC493" s="26"/>
      <c r="AD493" s="33"/>
      <c r="AE493" s="26"/>
      <c r="AJ493" s="33"/>
      <c r="AN493" s="27"/>
      <c r="AO493" s="27"/>
      <c r="AP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</row>
    <row r="494" spans="1:73" s="28" customFormat="1" ht="15">
      <c r="A494" s="34"/>
      <c r="B494" s="34"/>
      <c r="C494" s="34"/>
      <c r="D494" s="34"/>
      <c r="E494" s="34"/>
      <c r="F494" s="34"/>
      <c r="G494" s="34"/>
      <c r="H494" s="34"/>
      <c r="I494" s="34"/>
      <c r="J494" s="163"/>
      <c r="K494" s="163"/>
      <c r="L494" s="163"/>
      <c r="M494" s="163"/>
      <c r="N494" s="441"/>
      <c r="O494" s="465"/>
      <c r="P494" s="465"/>
      <c r="Q494" s="465"/>
      <c r="R494" s="34"/>
      <c r="S494" s="34"/>
      <c r="T494" s="465"/>
      <c r="U494" s="163"/>
      <c r="V494" s="34"/>
      <c r="W494" s="34"/>
      <c r="X494" s="33"/>
      <c r="Y494" s="33"/>
      <c r="Z494" s="33"/>
      <c r="AA494" s="33"/>
      <c r="AB494" s="33"/>
      <c r="AC494" s="26"/>
      <c r="AD494" s="33"/>
      <c r="AE494" s="26"/>
      <c r="AJ494" s="33"/>
      <c r="AN494" s="27"/>
      <c r="AO494" s="27"/>
      <c r="AP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</row>
    <row r="495" spans="1:73" s="28" customFormat="1" ht="15">
      <c r="A495" s="34"/>
      <c r="B495" s="34"/>
      <c r="C495" s="34"/>
      <c r="D495" s="34"/>
      <c r="E495" s="34"/>
      <c r="F495" s="34"/>
      <c r="G495" s="34"/>
      <c r="H495" s="34"/>
      <c r="I495" s="34"/>
      <c r="J495" s="163"/>
      <c r="K495" s="163"/>
      <c r="L495" s="163"/>
      <c r="M495" s="163"/>
      <c r="N495" s="441"/>
      <c r="O495" s="465"/>
      <c r="P495" s="465"/>
      <c r="Q495" s="465"/>
      <c r="R495" s="34"/>
      <c r="S495" s="34"/>
      <c r="T495" s="465"/>
      <c r="U495" s="163"/>
      <c r="V495" s="34"/>
      <c r="W495" s="34"/>
      <c r="X495" s="33"/>
      <c r="Y495" s="33"/>
      <c r="Z495" s="33"/>
      <c r="AA495" s="33"/>
      <c r="AB495" s="33"/>
      <c r="AC495" s="26"/>
      <c r="AD495" s="33"/>
      <c r="AE495" s="26"/>
      <c r="AJ495" s="33"/>
      <c r="AN495" s="27"/>
      <c r="AO495" s="27"/>
      <c r="AP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</row>
    <row r="496" spans="1:73" s="28" customFormat="1" ht="15">
      <c r="A496" s="34"/>
      <c r="B496" s="34"/>
      <c r="C496" s="34"/>
      <c r="D496" s="34"/>
      <c r="E496" s="34"/>
      <c r="F496" s="34"/>
      <c r="G496" s="34"/>
      <c r="H496" s="34"/>
      <c r="I496" s="34"/>
      <c r="J496" s="163"/>
      <c r="K496" s="163"/>
      <c r="L496" s="163"/>
      <c r="M496" s="163"/>
      <c r="N496" s="441"/>
      <c r="O496" s="465"/>
      <c r="P496" s="465"/>
      <c r="Q496" s="465"/>
      <c r="R496" s="34"/>
      <c r="S496" s="34"/>
      <c r="T496" s="465"/>
      <c r="U496" s="163"/>
      <c r="V496" s="34"/>
      <c r="W496" s="34"/>
      <c r="X496" s="33"/>
      <c r="Y496" s="33"/>
      <c r="Z496" s="33"/>
      <c r="AA496" s="33"/>
      <c r="AB496" s="33"/>
      <c r="AC496" s="26"/>
      <c r="AD496" s="33"/>
      <c r="AE496" s="26"/>
      <c r="AJ496" s="33"/>
      <c r="AN496" s="27"/>
      <c r="AO496" s="27"/>
      <c r="AP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</row>
    <row r="497" spans="1:73" s="28" customFormat="1" ht="15">
      <c r="A497" s="34"/>
      <c r="B497" s="34"/>
      <c r="C497" s="34"/>
      <c r="D497" s="34"/>
      <c r="E497" s="34"/>
      <c r="F497" s="34"/>
      <c r="G497" s="34"/>
      <c r="H497" s="34"/>
      <c r="I497" s="34"/>
      <c r="J497" s="163"/>
      <c r="K497" s="163"/>
      <c r="L497" s="163"/>
      <c r="M497" s="163"/>
      <c r="N497" s="441"/>
      <c r="O497" s="465"/>
      <c r="P497" s="465"/>
      <c r="Q497" s="465"/>
      <c r="R497" s="34"/>
      <c r="S497" s="34"/>
      <c r="T497" s="465"/>
      <c r="U497" s="163"/>
      <c r="V497" s="34"/>
      <c r="W497" s="34"/>
      <c r="X497" s="33"/>
      <c r="Y497" s="33"/>
      <c r="Z497" s="33"/>
      <c r="AA497" s="33"/>
      <c r="AB497" s="33"/>
      <c r="AC497" s="26"/>
      <c r="AD497" s="33"/>
      <c r="AE497" s="26"/>
      <c r="AJ497" s="33"/>
      <c r="AN497" s="27"/>
      <c r="AO497" s="27"/>
      <c r="AP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</row>
    <row r="498" spans="1:73" s="28" customFormat="1" ht="15">
      <c r="A498" s="34"/>
      <c r="B498" s="34"/>
      <c r="C498" s="34"/>
      <c r="D498" s="34"/>
      <c r="E498" s="34"/>
      <c r="F498" s="34"/>
      <c r="G498" s="34"/>
      <c r="H498" s="34"/>
      <c r="I498" s="34"/>
      <c r="J498" s="163"/>
      <c r="K498" s="163"/>
      <c r="L498" s="163"/>
      <c r="M498" s="163"/>
      <c r="N498" s="441"/>
      <c r="O498" s="465"/>
      <c r="P498" s="465"/>
      <c r="Q498" s="465"/>
      <c r="R498" s="34"/>
      <c r="S498" s="34"/>
      <c r="T498" s="465"/>
      <c r="U498" s="163"/>
      <c r="V498" s="34"/>
      <c r="W498" s="34"/>
      <c r="X498" s="33"/>
      <c r="Y498" s="33"/>
      <c r="Z498" s="33"/>
      <c r="AA498" s="33"/>
      <c r="AB498" s="33"/>
      <c r="AC498" s="26"/>
      <c r="AD498" s="33"/>
      <c r="AE498" s="26"/>
      <c r="AJ498" s="33"/>
      <c r="AN498" s="27"/>
      <c r="AO498" s="27"/>
      <c r="AP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</row>
    <row r="499" spans="1:73" s="28" customFormat="1" ht="15">
      <c r="A499" s="34"/>
      <c r="B499" s="34"/>
      <c r="C499" s="34"/>
      <c r="D499" s="34"/>
      <c r="E499" s="34"/>
      <c r="F499" s="34"/>
      <c r="G499" s="34"/>
      <c r="H499" s="34"/>
      <c r="I499" s="34"/>
      <c r="J499" s="163"/>
      <c r="K499" s="163"/>
      <c r="L499" s="163"/>
      <c r="M499" s="163"/>
      <c r="N499" s="441"/>
      <c r="O499" s="465"/>
      <c r="P499" s="465"/>
      <c r="Q499" s="465"/>
      <c r="R499" s="34"/>
      <c r="S499" s="34"/>
      <c r="T499" s="465"/>
      <c r="U499" s="163"/>
      <c r="V499" s="34"/>
      <c r="W499" s="34"/>
      <c r="X499" s="33"/>
      <c r="Y499" s="33"/>
      <c r="Z499" s="33"/>
      <c r="AA499" s="33"/>
      <c r="AB499" s="33"/>
      <c r="AC499" s="26"/>
      <c r="AD499" s="33"/>
      <c r="AE499" s="26"/>
      <c r="AJ499" s="33"/>
      <c r="AN499" s="27"/>
      <c r="AO499" s="27"/>
      <c r="AP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</row>
    <row r="500" spans="1:73" s="28" customFormat="1" ht="15">
      <c r="A500" s="34"/>
      <c r="B500" s="34"/>
      <c r="C500" s="34"/>
      <c r="D500" s="34"/>
      <c r="E500" s="34"/>
      <c r="F500" s="34"/>
      <c r="G500" s="34"/>
      <c r="H500" s="34"/>
      <c r="I500" s="34"/>
      <c r="J500" s="163"/>
      <c r="K500" s="163"/>
      <c r="L500" s="163"/>
      <c r="M500" s="163"/>
      <c r="N500" s="441"/>
      <c r="O500" s="465"/>
      <c r="P500" s="465"/>
      <c r="Q500" s="465"/>
      <c r="R500" s="34"/>
      <c r="S500" s="34"/>
      <c r="T500" s="465"/>
      <c r="U500" s="163"/>
      <c r="V500" s="34"/>
      <c r="W500" s="34"/>
      <c r="X500" s="33"/>
      <c r="Y500" s="33"/>
      <c r="Z500" s="33"/>
      <c r="AA500" s="33"/>
      <c r="AB500" s="33"/>
      <c r="AC500" s="26"/>
      <c r="AD500" s="33"/>
      <c r="AE500" s="26"/>
      <c r="AJ500" s="33"/>
      <c r="AN500" s="27"/>
      <c r="AO500" s="27"/>
      <c r="AP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</row>
    <row r="501" spans="1:73" ht="15">
      <c r="A501" s="34"/>
      <c r="B501" s="34"/>
      <c r="C501" s="34"/>
      <c r="D501" s="34"/>
      <c r="E501" s="34"/>
      <c r="F501" s="34"/>
      <c r="G501" s="34"/>
      <c r="H501" s="34"/>
      <c r="I501" s="34"/>
      <c r="J501" s="163"/>
      <c r="K501" s="163"/>
      <c r="L501" s="163"/>
      <c r="M501" s="163"/>
      <c r="N501" s="441"/>
      <c r="O501" s="465"/>
      <c r="P501" s="465"/>
      <c r="Q501" s="465"/>
      <c r="R501" s="34"/>
      <c r="S501" s="34"/>
      <c r="T501" s="465"/>
      <c r="U501" s="163"/>
      <c r="V501" s="34"/>
      <c r="W501" s="34"/>
    </row>
    <row r="502" spans="1:73" ht="15">
      <c r="A502" s="34"/>
      <c r="B502" s="34"/>
      <c r="C502" s="34"/>
      <c r="D502" s="34"/>
      <c r="E502" s="34"/>
      <c r="F502" s="34"/>
      <c r="G502" s="34"/>
      <c r="H502" s="34"/>
      <c r="I502" s="34"/>
      <c r="J502" s="163"/>
      <c r="K502" s="163"/>
      <c r="L502" s="163"/>
      <c r="M502" s="163"/>
      <c r="N502" s="441"/>
      <c r="O502" s="465"/>
      <c r="P502" s="465"/>
      <c r="Q502" s="465"/>
      <c r="R502" s="34"/>
      <c r="S502" s="34"/>
      <c r="T502" s="465"/>
      <c r="U502" s="163"/>
      <c r="V502" s="34"/>
      <c r="W502" s="34"/>
    </row>
    <row r="503" spans="1:73" ht="15">
      <c r="A503" s="34"/>
      <c r="B503" s="34"/>
      <c r="C503" s="34"/>
      <c r="D503" s="34"/>
      <c r="E503" s="34"/>
      <c r="F503" s="34"/>
      <c r="G503" s="34"/>
      <c r="H503" s="34"/>
      <c r="I503" s="34"/>
      <c r="J503" s="163"/>
      <c r="K503" s="163"/>
      <c r="L503" s="163"/>
      <c r="M503" s="163"/>
      <c r="N503" s="441"/>
      <c r="O503" s="465"/>
      <c r="P503" s="465"/>
      <c r="Q503" s="465"/>
      <c r="R503" s="34"/>
      <c r="S503" s="34"/>
      <c r="T503" s="465"/>
      <c r="U503" s="163"/>
      <c r="V503" s="34"/>
      <c r="W503" s="34"/>
    </row>
    <row r="504" spans="1:73" ht="15">
      <c r="A504" s="34"/>
      <c r="B504" s="34"/>
      <c r="C504" s="34"/>
      <c r="D504" s="34"/>
      <c r="E504" s="34"/>
      <c r="F504" s="34"/>
      <c r="G504" s="34"/>
      <c r="H504" s="34"/>
      <c r="I504" s="34"/>
      <c r="J504" s="163"/>
      <c r="K504" s="163"/>
      <c r="L504" s="163"/>
      <c r="M504" s="163"/>
      <c r="N504" s="441"/>
      <c r="O504" s="465"/>
      <c r="P504" s="465"/>
      <c r="Q504" s="465"/>
      <c r="R504" s="34"/>
      <c r="S504" s="34"/>
      <c r="T504" s="465"/>
      <c r="U504" s="163"/>
      <c r="V504" s="34"/>
      <c r="W504" s="34"/>
    </row>
    <row r="505" spans="1:73" ht="15">
      <c r="A505" s="34"/>
      <c r="B505" s="34"/>
      <c r="C505" s="34"/>
      <c r="D505" s="34"/>
      <c r="E505" s="34"/>
      <c r="F505" s="34"/>
      <c r="G505" s="34"/>
      <c r="H505" s="34"/>
      <c r="I505" s="34"/>
      <c r="J505" s="163"/>
      <c r="K505" s="163"/>
      <c r="L505" s="163"/>
      <c r="M505" s="163"/>
      <c r="N505" s="441"/>
      <c r="O505" s="465"/>
      <c r="P505" s="465"/>
      <c r="Q505" s="465"/>
      <c r="R505" s="34"/>
      <c r="S505" s="34"/>
      <c r="T505" s="465"/>
      <c r="U505" s="163"/>
      <c r="V505" s="34"/>
      <c r="W505" s="34"/>
    </row>
    <row r="506" spans="1:73" ht="15">
      <c r="A506" s="34"/>
      <c r="B506" s="34"/>
      <c r="C506" s="34"/>
      <c r="D506" s="34"/>
      <c r="E506" s="34"/>
      <c r="F506" s="34"/>
      <c r="G506" s="34"/>
      <c r="H506" s="34"/>
      <c r="I506" s="34"/>
      <c r="J506" s="163"/>
      <c r="K506" s="163"/>
      <c r="L506" s="163"/>
      <c r="M506" s="163"/>
      <c r="N506" s="441"/>
      <c r="O506" s="465"/>
      <c r="P506" s="465"/>
      <c r="Q506" s="465"/>
      <c r="R506" s="34"/>
      <c r="S506" s="34"/>
      <c r="T506" s="465"/>
      <c r="U506" s="163"/>
      <c r="V506" s="34"/>
      <c r="W506" s="34"/>
    </row>
    <row r="507" spans="1:73" ht="15">
      <c r="A507" s="34"/>
      <c r="B507" s="34"/>
      <c r="C507" s="34"/>
      <c r="D507" s="34"/>
      <c r="E507" s="34"/>
      <c r="F507" s="34"/>
      <c r="G507" s="34"/>
      <c r="H507" s="34"/>
      <c r="I507" s="34"/>
      <c r="J507" s="163"/>
      <c r="K507" s="163"/>
      <c r="L507" s="163"/>
      <c r="M507" s="163"/>
      <c r="N507" s="441"/>
      <c r="O507" s="465"/>
      <c r="P507" s="465"/>
      <c r="Q507" s="465"/>
      <c r="R507" s="34"/>
      <c r="S507" s="34"/>
      <c r="T507" s="465"/>
      <c r="U507" s="163"/>
      <c r="V507" s="34"/>
      <c r="W507" s="34"/>
    </row>
    <row r="508" spans="1:73" ht="15">
      <c r="A508" s="34"/>
      <c r="B508" s="34"/>
      <c r="C508" s="34"/>
      <c r="D508" s="34"/>
      <c r="E508" s="34"/>
      <c r="F508" s="34"/>
      <c r="G508" s="34"/>
      <c r="H508" s="34"/>
      <c r="I508" s="34"/>
      <c r="J508" s="163"/>
      <c r="K508" s="163"/>
      <c r="L508" s="163"/>
      <c r="M508" s="163"/>
      <c r="N508" s="441"/>
      <c r="O508" s="465"/>
      <c r="P508" s="465"/>
      <c r="Q508" s="465"/>
      <c r="R508" s="34"/>
      <c r="S508" s="34"/>
      <c r="T508" s="465"/>
      <c r="U508" s="163"/>
      <c r="V508" s="34"/>
      <c r="W508" s="34"/>
    </row>
    <row r="509" spans="1:73" ht="15">
      <c r="A509" s="34"/>
      <c r="B509" s="34"/>
      <c r="C509" s="34"/>
      <c r="D509" s="34"/>
      <c r="E509" s="34"/>
      <c r="F509" s="34"/>
      <c r="G509" s="34"/>
      <c r="H509" s="34"/>
      <c r="I509" s="34"/>
      <c r="J509" s="163"/>
      <c r="K509" s="163"/>
      <c r="L509" s="163"/>
      <c r="M509" s="163"/>
      <c r="N509" s="441"/>
      <c r="O509" s="465"/>
      <c r="P509" s="465"/>
      <c r="Q509" s="465"/>
      <c r="R509" s="34"/>
      <c r="S509" s="34"/>
      <c r="T509" s="465"/>
      <c r="U509" s="163"/>
      <c r="V509" s="34"/>
      <c r="W509" s="34"/>
    </row>
    <row r="510" spans="1:73" ht="15">
      <c r="A510" s="34"/>
      <c r="B510" s="34"/>
      <c r="C510" s="34"/>
      <c r="D510" s="34"/>
      <c r="E510" s="34"/>
      <c r="F510" s="34"/>
      <c r="G510" s="34"/>
      <c r="H510" s="34"/>
      <c r="I510" s="34"/>
      <c r="J510" s="163"/>
      <c r="K510" s="163"/>
      <c r="L510" s="163"/>
      <c r="M510" s="163"/>
      <c r="N510" s="441"/>
      <c r="O510" s="465"/>
      <c r="P510" s="465"/>
      <c r="Q510" s="465"/>
      <c r="R510" s="34"/>
      <c r="S510" s="34"/>
      <c r="T510" s="465"/>
      <c r="U510" s="163"/>
      <c r="V510" s="34"/>
      <c r="W510" s="34"/>
    </row>
  </sheetData>
  <mergeCells count="4">
    <mergeCell ref="AA4:AB4"/>
    <mergeCell ref="E347:F347"/>
    <mergeCell ref="E375:F375"/>
    <mergeCell ref="E403:F403"/>
  </mergeCells>
  <conditionalFormatting sqref="K13:K37">
    <cfRule type="cellIs" dxfId="38" priority="2" operator="greaterThan">
      <formula>10</formula>
    </cfRule>
  </conditionalFormatting>
  <conditionalFormatting sqref="K41:K65">
    <cfRule type="cellIs" dxfId="37" priority="1" operator="greaterThan">
      <formula>10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F1CA-8F39-4F23-854D-4F97FA8D70DF}">
  <dimension ref="A1"/>
  <sheetViews>
    <sheetView workbookViewId="0">
      <selection activeCell="M26" sqref="M2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N92"/>
  <sheetViews>
    <sheetView zoomScale="95" zoomScaleNormal="95" workbookViewId="0">
      <pane ySplit="9" topLeftCell="A32" activePane="bottomLeft" state="frozen"/>
      <selection pane="bottomLeft" activeCell="D32" sqref="D32"/>
    </sheetView>
  </sheetViews>
  <sheetFormatPr baseColWidth="10" defaultRowHeight="15"/>
  <cols>
    <col min="1" max="1" width="3.453125" customWidth="1"/>
    <col min="2" max="2" width="6.453125" customWidth="1"/>
    <col min="3" max="3" width="3.81640625" customWidth="1"/>
    <col min="4" max="4" width="5" customWidth="1"/>
    <col min="5" max="5" width="6.453125" customWidth="1"/>
    <col min="6" max="6" width="7" customWidth="1"/>
    <col min="7" max="7" width="5.36328125" style="93" customWidth="1"/>
    <col min="8" max="8" width="5.36328125" customWidth="1"/>
    <col min="9" max="9" width="6.36328125" style="93" customWidth="1"/>
    <col min="10" max="10" width="2.36328125" style="93" customWidth="1"/>
    <col min="11" max="11" width="6.36328125" style="11" customWidth="1"/>
    <col min="12" max="12" width="1.6328125" style="11" customWidth="1"/>
    <col min="13" max="14" width="6.36328125" style="93" customWidth="1"/>
    <col min="15" max="15" width="2.1796875" style="93" customWidth="1"/>
    <col min="16" max="16" width="7.36328125" customWidth="1"/>
    <col min="17" max="17" width="5.36328125" customWidth="1"/>
    <col min="18" max="18" width="7.08984375" style="93" customWidth="1"/>
    <col min="19" max="19" width="3.90625" style="93" customWidth="1"/>
    <col min="20" max="20" width="1.81640625" style="93" customWidth="1"/>
    <col min="21" max="21" width="6.08984375" style="93" customWidth="1"/>
    <col min="22" max="22" width="5.90625" style="93" customWidth="1"/>
    <col min="23" max="23" width="5.453125" style="93" customWidth="1"/>
    <col min="24" max="24" width="6.54296875" customWidth="1"/>
    <col min="25" max="25" width="8" customWidth="1"/>
    <col min="26" max="26" width="8.1796875" style="11" customWidth="1"/>
    <col min="27" max="27" width="10" customWidth="1"/>
    <col min="28" max="28" width="10" style="11" customWidth="1"/>
    <col min="29" max="29" width="6.54296875" customWidth="1"/>
    <col min="41" max="41" width="14" customWidth="1"/>
    <col min="42" max="42" width="12.54296875" customWidth="1"/>
    <col min="43" max="43" width="10.90625" customWidth="1"/>
  </cols>
  <sheetData>
    <row r="1" spans="1:66">
      <c r="A1" s="45"/>
      <c r="B1" s="45"/>
      <c r="C1" s="45"/>
      <c r="D1" s="45"/>
      <c r="E1" s="45"/>
      <c r="F1" s="45"/>
      <c r="G1" s="90"/>
      <c r="H1" s="45"/>
      <c r="I1" s="90"/>
      <c r="J1" s="90"/>
      <c r="K1" s="71"/>
      <c r="L1" s="71"/>
      <c r="M1" s="90"/>
      <c r="N1" s="90"/>
      <c r="O1" s="90"/>
      <c r="P1" s="45"/>
      <c r="Q1" s="45"/>
      <c r="R1" s="90"/>
      <c r="S1" s="90"/>
      <c r="T1" s="90"/>
      <c r="U1" s="90"/>
      <c r="V1" s="90"/>
      <c r="W1" s="90"/>
      <c r="X1" s="45"/>
      <c r="Y1" s="45"/>
      <c r="Z1" s="71"/>
      <c r="AA1" s="45"/>
      <c r="AB1" s="71"/>
      <c r="AC1" s="45"/>
      <c r="AD1" s="4"/>
      <c r="AE1" s="4"/>
      <c r="AF1" s="4"/>
      <c r="AG1" s="4"/>
      <c r="AH1" s="4"/>
    </row>
    <row r="2" spans="1:66" s="185" customFormat="1" ht="31.8">
      <c r="A2" s="184"/>
      <c r="B2" s="184"/>
      <c r="C2" s="184"/>
      <c r="D2" s="141" t="s">
        <v>440</v>
      </c>
      <c r="E2" s="184"/>
      <c r="F2" s="184"/>
      <c r="G2" s="195"/>
      <c r="H2" s="184"/>
      <c r="I2" s="195"/>
      <c r="J2" s="195"/>
      <c r="K2" s="200"/>
      <c r="L2" s="200"/>
      <c r="M2" s="195"/>
      <c r="N2" s="195"/>
      <c r="O2" s="195"/>
      <c r="P2" s="184"/>
      <c r="Q2" s="184"/>
      <c r="R2" s="174" t="str">
        <f>+År!B2</f>
        <v>VÆR :</v>
      </c>
      <c r="S2" s="195"/>
      <c r="T2" s="195"/>
      <c r="U2" s="195"/>
      <c r="V2" s="195"/>
      <c r="W2" s="195"/>
      <c r="X2" s="184"/>
      <c r="Y2" s="184"/>
      <c r="Z2" s="200"/>
      <c r="AA2" s="184"/>
      <c r="AB2" s="200"/>
      <c r="AC2" s="184"/>
      <c r="AD2" s="4"/>
      <c r="AE2" s="4"/>
      <c r="AF2" s="4"/>
      <c r="AG2" s="4"/>
      <c r="AH2" s="4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6">
      <c r="A3" s="45"/>
      <c r="B3" s="45"/>
      <c r="C3" s="45"/>
      <c r="D3" s="45"/>
      <c r="E3" s="45"/>
      <c r="F3" s="45"/>
      <c r="G3" s="90"/>
      <c r="H3" s="45"/>
      <c r="I3" s="90"/>
      <c r="J3" s="90"/>
      <c r="K3" s="71"/>
      <c r="L3" s="71"/>
      <c r="M3" s="90"/>
      <c r="N3" s="90"/>
      <c r="O3" s="90"/>
      <c r="P3" s="45"/>
      <c r="Q3" s="45"/>
      <c r="R3" s="90"/>
      <c r="S3" s="90"/>
      <c r="T3" s="90"/>
      <c r="U3" s="90"/>
      <c r="V3" s="90"/>
      <c r="W3" s="90"/>
      <c r="X3" s="45"/>
      <c r="Y3" s="45"/>
      <c r="Z3" s="71"/>
      <c r="AA3" s="45"/>
      <c r="AB3" s="71"/>
      <c r="AC3" s="45"/>
      <c r="AD3" s="4"/>
      <c r="AE3" s="4"/>
      <c r="AF3" s="4"/>
      <c r="AG3" s="4"/>
      <c r="AH3" s="4"/>
    </row>
    <row r="4" spans="1:66">
      <c r="A4" s="45"/>
      <c r="B4" s="45"/>
      <c r="C4" s="45"/>
      <c r="D4" s="45"/>
      <c r="E4" s="45"/>
      <c r="F4" s="45"/>
      <c r="G4" s="90"/>
      <c r="H4" s="45"/>
      <c r="I4" s="90"/>
      <c r="J4" s="90"/>
      <c r="K4" s="71"/>
      <c r="L4" s="71"/>
      <c r="M4" s="90"/>
      <c r="N4" s="90"/>
      <c r="O4" s="90"/>
      <c r="P4" s="45"/>
      <c r="Q4" s="45"/>
      <c r="R4" s="90"/>
      <c r="S4" s="90"/>
      <c r="T4" s="90"/>
      <c r="U4" s="90"/>
      <c r="V4" s="90"/>
      <c r="W4" s="90"/>
      <c r="X4" s="45"/>
      <c r="Y4" s="45"/>
      <c r="Z4" s="71"/>
      <c r="AA4" s="45"/>
      <c r="AB4" s="71"/>
      <c r="AC4" s="45"/>
      <c r="AD4" s="4"/>
      <c r="AE4" s="4"/>
      <c r="AF4" s="4"/>
      <c r="AG4" s="4"/>
      <c r="AH4" s="4"/>
    </row>
    <row r="5" spans="1:66" s="186" customFormat="1" ht="19.8">
      <c r="A5" s="183"/>
      <c r="B5" s="183"/>
      <c r="C5" s="183"/>
      <c r="D5" s="183"/>
      <c r="E5" s="183" t="s">
        <v>5</v>
      </c>
      <c r="F5" s="186">
        <f>+År!S2</f>
        <v>52</v>
      </c>
      <c r="G5" s="208"/>
      <c r="H5" s="187"/>
      <c r="I5" s="208"/>
      <c r="J5" s="208"/>
      <c r="K5" s="209"/>
      <c r="L5" s="209"/>
      <c r="M5" s="208"/>
      <c r="N5" s="208"/>
      <c r="O5" s="208"/>
      <c r="P5" s="183"/>
      <c r="Q5" s="187"/>
      <c r="R5" s="208" t="s">
        <v>426</v>
      </c>
      <c r="S5" s="204"/>
      <c r="T5" s="204"/>
      <c r="U5" s="208"/>
      <c r="V5" s="208"/>
      <c r="W5" s="208"/>
      <c r="X5" s="547">
        <f>SUM(F10:F24)</f>
        <v>4758</v>
      </c>
      <c r="Y5" s="548"/>
      <c r="Z5" s="183"/>
      <c r="AA5" s="209"/>
      <c r="AB5" s="183"/>
      <c r="AC5" s="209"/>
      <c r="AD5" s="4"/>
      <c r="AE5" s="4"/>
      <c r="AF5" s="4"/>
      <c r="AG5" s="4"/>
      <c r="AH5" s="4"/>
      <c r="AI5" s="4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</row>
    <row r="6" spans="1:66" ht="21">
      <c r="A6" s="50"/>
      <c r="B6" s="50"/>
      <c r="C6" s="50"/>
      <c r="D6" s="50"/>
      <c r="E6" s="50"/>
      <c r="F6" s="50"/>
      <c r="G6" s="96"/>
      <c r="H6" s="45"/>
      <c r="I6" s="96"/>
      <c r="J6" s="96"/>
      <c r="K6" s="72"/>
      <c r="L6" s="72"/>
      <c r="M6" s="96"/>
      <c r="N6" s="96"/>
      <c r="O6" s="96"/>
      <c r="P6" s="50"/>
      <c r="Q6" s="45"/>
      <c r="R6" s="179"/>
      <c r="S6" s="90"/>
      <c r="T6" s="90"/>
      <c r="U6" s="90"/>
      <c r="V6" s="90"/>
      <c r="W6" s="90"/>
      <c r="X6" s="45"/>
      <c r="Y6" s="45"/>
      <c r="Z6" s="71"/>
      <c r="AA6" s="45"/>
      <c r="AB6" s="71"/>
      <c r="AC6" s="45"/>
      <c r="AD6" s="4"/>
      <c r="AE6" s="4"/>
      <c r="AF6" s="4"/>
      <c r="AG6" s="4"/>
      <c r="AH6" s="4"/>
    </row>
    <row r="7" spans="1:66" ht="15.6">
      <c r="A7" s="45"/>
      <c r="B7" s="45"/>
      <c r="C7" s="45"/>
      <c r="D7" s="45"/>
      <c r="E7" s="50" t="s">
        <v>2</v>
      </c>
      <c r="F7" s="45"/>
      <c r="G7" s="90"/>
      <c r="H7" s="45"/>
      <c r="I7" s="90"/>
      <c r="J7" s="90"/>
      <c r="K7" s="71"/>
      <c r="L7" s="71"/>
      <c r="M7" s="90"/>
      <c r="N7" s="90"/>
      <c r="O7" s="90"/>
      <c r="P7" s="45"/>
      <c r="Q7" s="45"/>
      <c r="R7" s="90"/>
      <c r="S7" s="90"/>
      <c r="T7" s="90"/>
      <c r="U7" s="96" t="s">
        <v>495</v>
      </c>
      <c r="V7" s="90"/>
      <c r="W7" s="90"/>
      <c r="X7" s="45"/>
      <c r="Y7" s="45"/>
      <c r="Z7" s="72" t="s">
        <v>526</v>
      </c>
      <c r="AA7" s="50" t="s">
        <v>77</v>
      </c>
      <c r="AB7" s="72" t="s">
        <v>2</v>
      </c>
      <c r="AC7" s="45"/>
      <c r="AD7" s="4"/>
      <c r="AE7" s="4"/>
      <c r="AF7" s="4"/>
      <c r="AG7" s="4"/>
      <c r="AH7" s="4"/>
    </row>
    <row r="8" spans="1:66" ht="15.6">
      <c r="A8" s="45"/>
      <c r="B8" s="45"/>
      <c r="C8" s="50" t="s">
        <v>414</v>
      </c>
      <c r="D8" s="45"/>
      <c r="E8" s="50" t="s">
        <v>485</v>
      </c>
      <c r="F8" s="50" t="s">
        <v>2</v>
      </c>
      <c r="G8" s="96" t="s">
        <v>2</v>
      </c>
      <c r="H8" s="112"/>
      <c r="I8" s="96" t="s">
        <v>1</v>
      </c>
      <c r="J8" s="96"/>
      <c r="K8" s="421" t="s">
        <v>2</v>
      </c>
      <c r="L8" s="421"/>
      <c r="M8" s="325" t="s">
        <v>22</v>
      </c>
      <c r="N8" s="325" t="s">
        <v>22</v>
      </c>
      <c r="O8" s="325"/>
      <c r="P8" s="50" t="s">
        <v>22</v>
      </c>
      <c r="Q8" s="112"/>
      <c r="R8" s="96" t="s">
        <v>22</v>
      </c>
      <c r="S8" s="214"/>
      <c r="T8" s="214"/>
      <c r="U8" s="96" t="s">
        <v>522</v>
      </c>
      <c r="V8" s="96"/>
      <c r="W8" s="96"/>
      <c r="X8" s="50" t="s">
        <v>427</v>
      </c>
      <c r="Y8" s="50"/>
      <c r="Z8" s="72" t="s">
        <v>482</v>
      </c>
      <c r="AA8" s="50" t="s">
        <v>429</v>
      </c>
      <c r="AB8" s="72" t="s">
        <v>431</v>
      </c>
      <c r="AC8" s="45"/>
      <c r="AD8" s="4"/>
      <c r="AE8" s="57"/>
      <c r="AF8" s="57"/>
      <c r="AG8" s="1"/>
      <c r="AH8" s="5"/>
    </row>
    <row r="9" spans="1:66" ht="15.6">
      <c r="A9" s="45"/>
      <c r="B9" s="50" t="s">
        <v>89</v>
      </c>
      <c r="C9" s="50" t="s">
        <v>415</v>
      </c>
      <c r="D9" s="46"/>
      <c r="E9" s="51" t="s">
        <v>486</v>
      </c>
      <c r="F9" s="51" t="s">
        <v>8</v>
      </c>
      <c r="G9" s="97" t="s">
        <v>404</v>
      </c>
      <c r="H9" s="112" t="s">
        <v>488</v>
      </c>
      <c r="I9" s="97" t="s">
        <v>404</v>
      </c>
      <c r="J9" s="97"/>
      <c r="K9" s="435" t="s">
        <v>642</v>
      </c>
      <c r="L9" s="435"/>
      <c r="M9" s="331" t="s">
        <v>642</v>
      </c>
      <c r="N9" s="331" t="s">
        <v>643</v>
      </c>
      <c r="O9" s="331"/>
      <c r="P9" s="51" t="s">
        <v>0</v>
      </c>
      <c r="Q9" s="112" t="s">
        <v>488</v>
      </c>
      <c r="R9" s="97" t="s">
        <v>44</v>
      </c>
      <c r="S9" s="214" t="s">
        <v>488</v>
      </c>
      <c r="T9" s="214"/>
      <c r="U9" s="97" t="s">
        <v>510</v>
      </c>
      <c r="V9" s="97" t="s">
        <v>507</v>
      </c>
      <c r="W9" s="97" t="s">
        <v>508</v>
      </c>
      <c r="X9" s="51" t="s">
        <v>1</v>
      </c>
      <c r="Y9" s="51" t="s">
        <v>0</v>
      </c>
      <c r="Z9" s="73" t="s">
        <v>43</v>
      </c>
      <c r="AA9" s="51" t="s">
        <v>430</v>
      </c>
      <c r="AB9" s="73" t="s">
        <v>68</v>
      </c>
      <c r="AC9" s="45"/>
      <c r="AD9" s="4"/>
      <c r="AE9" s="57"/>
      <c r="AF9" s="57"/>
      <c r="AG9" s="1"/>
      <c r="AH9" s="5"/>
    </row>
    <row r="10" spans="1:66" ht="15.6">
      <c r="A10" s="45"/>
      <c r="B10" s="65">
        <f>+'Ark1'!C881</f>
        <v>2024</v>
      </c>
      <c r="C10" s="65">
        <f>+'Ark1'!M881</f>
        <v>1</v>
      </c>
      <c r="D10" s="65" t="s">
        <v>92</v>
      </c>
      <c r="E10" s="65">
        <f>+'Ark1'!Q881</f>
        <v>1</v>
      </c>
      <c r="F10" s="65">
        <f>+'Ark1'!R881</f>
        <v>1</v>
      </c>
      <c r="G10" s="198">
        <f>+'Ark1'!AG881</f>
        <v>2.1012817818869503E-2</v>
      </c>
      <c r="H10" s="113">
        <f t="shared" ref="H10:H24" si="0">+G10-G26</f>
        <v>1.7487068575903764E-3</v>
      </c>
      <c r="I10" s="198">
        <f>+'Ark1'!AH881</f>
        <v>1.9251150206351372E-2</v>
      </c>
      <c r="J10" s="97"/>
      <c r="K10" s="436">
        <f>+'Ark1'!AI881</f>
        <v>1</v>
      </c>
      <c r="L10" s="435"/>
      <c r="M10" s="149">
        <f>+IF(K10=0,"",'Ark1'!AJ881)</f>
        <v>110.1</v>
      </c>
      <c r="N10" s="149">
        <f>+IF(K10=0,"",'Ark1'!AK881)</f>
        <v>28.921801944457865</v>
      </c>
      <c r="O10" s="331"/>
      <c r="P10" s="258">
        <f>+'Ark1'!S881</f>
        <v>0</v>
      </c>
      <c r="Q10" s="113">
        <f t="shared" ref="Q10:Q24" si="1">+P10-P26</f>
        <v>0</v>
      </c>
      <c r="R10" s="256">
        <f>+'Ark1'!U881</f>
        <v>38.6</v>
      </c>
      <c r="S10" s="215">
        <f t="shared" ref="S10:S24" si="2">+R10-R26</f>
        <v>22.3</v>
      </c>
      <c r="T10" s="214"/>
      <c r="U10" s="139">
        <f>+'Ark1'!X881</f>
        <v>100</v>
      </c>
      <c r="V10" s="139">
        <f>+'Ark1'!Y881</f>
        <v>100</v>
      </c>
      <c r="W10" s="139">
        <f>+'Ark1'!Z881</f>
        <v>100</v>
      </c>
      <c r="X10" s="66">
        <f>+'Ark1'!AA881</f>
        <v>0</v>
      </c>
      <c r="Y10" s="66">
        <f>+'Ark1'!AB881</f>
        <v>0</v>
      </c>
      <c r="Z10" s="140">
        <f>+'Ark1'!AD881</f>
        <v>0</v>
      </c>
      <c r="AA10" s="66" t="e">
        <f t="shared" ref="AA10" si="3">+R10/P10</f>
        <v>#DIV/0!</v>
      </c>
      <c r="AB10" s="140">
        <f t="shared" ref="AB10" si="4">+F10/E10</f>
        <v>1</v>
      </c>
      <c r="AC10" s="45"/>
      <c r="AD10" s="4"/>
      <c r="AE10" s="57"/>
      <c r="AF10" s="57"/>
      <c r="AG10" s="1"/>
      <c r="AH10" s="5"/>
    </row>
    <row r="11" spans="1:66" ht="15.6">
      <c r="A11" s="45"/>
      <c r="B11" s="65">
        <f>+'Ark1'!C882</f>
        <v>2024</v>
      </c>
      <c r="C11" s="65">
        <f>+'Ark1'!M882</f>
        <v>2</v>
      </c>
      <c r="D11" s="65" t="s">
        <v>93</v>
      </c>
      <c r="E11" s="65">
        <f>+'Ark1'!Q882</f>
        <v>7</v>
      </c>
      <c r="F11" s="65">
        <f>+'Ark1'!R882</f>
        <v>8</v>
      </c>
      <c r="G11" s="198">
        <f>+'Ark1'!AG882</f>
        <v>0.16810254255095605</v>
      </c>
      <c r="H11" s="113">
        <f t="shared" si="0"/>
        <v>-6.3066788984393551E-2</v>
      </c>
      <c r="I11" s="198">
        <f>+'Ark1'!AH882</f>
        <v>8.0944603069710561E-2</v>
      </c>
      <c r="J11" s="97"/>
      <c r="K11" s="436">
        <f>+'Ark1'!AI882</f>
        <v>8</v>
      </c>
      <c r="L11" s="435"/>
      <c r="M11" s="149">
        <f>+IF(K11=0,"",'Ark1'!AJ882)</f>
        <v>104.77500000000001</v>
      </c>
      <c r="N11" s="149">
        <f>+IF(K11=0,"",'Ark1'!AK882)</f>
        <v>16.73800978768331</v>
      </c>
      <c r="O11" s="331"/>
      <c r="P11" s="258">
        <f>+'Ark1'!S882</f>
        <v>5</v>
      </c>
      <c r="Q11" s="113">
        <f t="shared" si="1"/>
        <v>1.9166666666666665</v>
      </c>
      <c r="R11" s="256">
        <f>+'Ark1'!U882</f>
        <v>20.287499999999994</v>
      </c>
      <c r="S11" s="215">
        <f t="shared" si="2"/>
        <v>1.4541666666666657</v>
      </c>
      <c r="T11" s="214"/>
      <c r="U11" s="139">
        <f>+'Ark1'!X882</f>
        <v>37.5</v>
      </c>
      <c r="V11" s="139">
        <f>+'Ark1'!Y882</f>
        <v>37.5</v>
      </c>
      <c r="W11" s="139">
        <f>+'Ark1'!Z882</f>
        <v>0</v>
      </c>
      <c r="X11" s="66">
        <f>+'Ark1'!AA882</f>
        <v>8.6158919300325572</v>
      </c>
      <c r="Y11" s="66">
        <f>+'Ark1'!AB882</f>
        <v>2.6457513110645903</v>
      </c>
      <c r="Z11" s="140">
        <f>+'Ark1'!AD882</f>
        <v>19.740731921356705</v>
      </c>
      <c r="AA11" s="66">
        <f t="shared" ref="AA11:AA26" si="5">+R11/P11</f>
        <v>4.0574999999999992</v>
      </c>
      <c r="AB11" s="140">
        <f t="shared" ref="AB11:AB26" si="6">+F11/E11</f>
        <v>1.1428571428571428</v>
      </c>
      <c r="AC11" s="45"/>
      <c r="AD11" s="4"/>
      <c r="AE11" s="57"/>
      <c r="AF11" s="57"/>
      <c r="AG11" s="1"/>
      <c r="AH11" s="5"/>
    </row>
    <row r="12" spans="1:66" ht="15.6">
      <c r="A12" s="45"/>
      <c r="B12" s="65">
        <f>+'Ark1'!C883</f>
        <v>2024</v>
      </c>
      <c r="C12" s="65">
        <f>+'Ark1'!M883</f>
        <v>3</v>
      </c>
      <c r="D12" s="65" t="s">
        <v>94</v>
      </c>
      <c r="E12" s="65">
        <f>+'Ark1'!Q883</f>
        <v>57</v>
      </c>
      <c r="F12" s="65">
        <f>+'Ark1'!R883</f>
        <v>63</v>
      </c>
      <c r="G12" s="198">
        <f>+'Ark1'!AG883</f>
        <v>1.3238075225887795</v>
      </c>
      <c r="H12" s="113">
        <f t="shared" si="0"/>
        <v>-0.40996246392634261</v>
      </c>
      <c r="I12" s="198">
        <f>+'Ark1'!AH883</f>
        <v>0.88266024961659717</v>
      </c>
      <c r="J12" s="97"/>
      <c r="K12" s="436">
        <f>+'Ark1'!AI883</f>
        <v>42</v>
      </c>
      <c r="L12" s="435"/>
      <c r="M12" s="149">
        <f>+IF(K12=0,"",'Ark1'!AJ883)</f>
        <v>110.62857142857141</v>
      </c>
      <c r="N12" s="149">
        <f>+IF(K12=0,"",'Ark1'!AK883)</f>
        <v>19.811293276087035</v>
      </c>
      <c r="O12" s="331"/>
      <c r="P12" s="258">
        <f>+'Ark1'!S883</f>
        <v>5.603174603174601</v>
      </c>
      <c r="Q12" s="113">
        <f t="shared" si="1"/>
        <v>8.0952380952378888E-2</v>
      </c>
      <c r="R12" s="256">
        <f>+'Ark1'!U883</f>
        <v>28.092063492063499</v>
      </c>
      <c r="S12" s="215">
        <f t="shared" si="2"/>
        <v>0.68761904761906578</v>
      </c>
      <c r="T12" s="214"/>
      <c r="U12" s="139">
        <f>+'Ark1'!X883</f>
        <v>95.238095238095283</v>
      </c>
      <c r="V12" s="139">
        <f>+'Ark1'!Y883</f>
        <v>71.428571428571445</v>
      </c>
      <c r="W12" s="139">
        <f>+'Ark1'!Z883</f>
        <v>22.222222222222225</v>
      </c>
      <c r="X12" s="66">
        <f>+'Ark1'!AA883</f>
        <v>8.3693564560264715</v>
      </c>
      <c r="Y12" s="66">
        <f>+'Ark1'!AB883</f>
        <v>2.0512457116381095</v>
      </c>
      <c r="Z12" s="140">
        <f>+'Ark1'!AD883</f>
        <v>56.233776251603693</v>
      </c>
      <c r="AA12" s="66">
        <f t="shared" si="5"/>
        <v>5.0135977337110509</v>
      </c>
      <c r="AB12" s="140">
        <f t="shared" si="6"/>
        <v>1.1052631578947369</v>
      </c>
      <c r="AC12" s="45"/>
      <c r="AD12" s="4"/>
      <c r="AE12" s="57"/>
      <c r="AF12" s="57"/>
      <c r="AG12" s="1"/>
      <c r="AH12" s="5"/>
    </row>
    <row r="13" spans="1:66" ht="15.6">
      <c r="A13" s="45"/>
      <c r="B13" s="65">
        <f>+'Ark1'!C884</f>
        <v>2024</v>
      </c>
      <c r="C13" s="65">
        <f>+'Ark1'!M884</f>
        <v>4</v>
      </c>
      <c r="D13" s="65" t="s">
        <v>95</v>
      </c>
      <c r="E13" s="65">
        <f>+'Ark1'!Q884</f>
        <v>258</v>
      </c>
      <c r="F13" s="65">
        <f>+'Ark1'!R884</f>
        <v>313</v>
      </c>
      <c r="G13" s="198">
        <f>+'Ark1'!AG884</f>
        <v>6.5770119773061584</v>
      </c>
      <c r="H13" s="113">
        <f t="shared" si="0"/>
        <v>-8.8370415296425087E-2</v>
      </c>
      <c r="I13" s="198">
        <f>+'Ark1'!AH884</f>
        <v>5.0552722466740576</v>
      </c>
      <c r="J13" s="97"/>
      <c r="K13" s="436">
        <f>+'Ark1'!AI884</f>
        <v>251</v>
      </c>
      <c r="L13" s="435"/>
      <c r="M13" s="149">
        <f>+IF(K13=0,"",'Ark1'!AJ884)</f>
        <v>113.80358565737048</v>
      </c>
      <c r="N13" s="149">
        <f>+IF(K13=0,"",'Ark1'!AK884)</f>
        <v>20.921947761582217</v>
      </c>
      <c r="O13" s="331"/>
      <c r="P13" s="258">
        <f>+'Ark1'!S884</f>
        <v>6.5814696485623028</v>
      </c>
      <c r="Q13" s="113">
        <f t="shared" si="1"/>
        <v>0.34447542890912342</v>
      </c>
      <c r="R13" s="256">
        <f>+'Ark1'!U884</f>
        <v>32.384025559105396</v>
      </c>
      <c r="S13" s="215">
        <f t="shared" si="2"/>
        <v>0.90338972095508296</v>
      </c>
      <c r="T13" s="214"/>
      <c r="U13" s="139">
        <f>+'Ark1'!X884</f>
        <v>93.6102236421725</v>
      </c>
      <c r="V13" s="139">
        <f>+'Ark1'!Y884</f>
        <v>80.83067092651757</v>
      </c>
      <c r="W13" s="139">
        <f>+'Ark1'!Z884</f>
        <v>40.575079872204469</v>
      </c>
      <c r="X13" s="66">
        <f>+'Ark1'!AA884</f>
        <v>10.272834011077798</v>
      </c>
      <c r="Y13" s="66">
        <f>+'Ark1'!AB884</f>
        <v>1.7929329889186918</v>
      </c>
      <c r="Z13" s="140">
        <f>+'Ark1'!AD884</f>
        <v>71.084361429526794</v>
      </c>
      <c r="AA13" s="66">
        <f t="shared" si="5"/>
        <v>4.9204854368931965</v>
      </c>
      <c r="AB13" s="140">
        <f t="shared" si="6"/>
        <v>1.2131782945736433</v>
      </c>
      <c r="AC13" s="45"/>
      <c r="AD13" s="4"/>
      <c r="AE13" s="57"/>
      <c r="AF13" s="57"/>
      <c r="AG13" s="1"/>
      <c r="AH13" s="5"/>
      <c r="AJ13" s="2"/>
      <c r="AK13" s="2"/>
      <c r="AL13" s="2"/>
    </row>
    <row r="14" spans="1:66" ht="15.6">
      <c r="A14" s="45"/>
      <c r="B14" s="65">
        <f>+'Ark1'!C885</f>
        <v>2024</v>
      </c>
      <c r="C14" s="65">
        <f>+'Ark1'!M885</f>
        <v>5</v>
      </c>
      <c r="D14" s="65" t="s">
        <v>96</v>
      </c>
      <c r="E14" s="65">
        <f>+'Ark1'!Q885</f>
        <v>533</v>
      </c>
      <c r="F14" s="65">
        <f>+'Ark1'!R885</f>
        <v>641</v>
      </c>
      <c r="G14" s="198">
        <f>+'Ark1'!AG885</f>
        <v>13.46921622189536</v>
      </c>
      <c r="H14" s="113">
        <f t="shared" si="0"/>
        <v>-0.32388722638049927</v>
      </c>
      <c r="I14" s="198">
        <f>+'Ark1'!AH885</f>
        <v>11.437676894879221</v>
      </c>
      <c r="J14" s="97"/>
      <c r="K14" s="436">
        <f>+'Ark1'!AI885</f>
        <v>509</v>
      </c>
      <c r="L14" s="435"/>
      <c r="M14" s="149">
        <f>+IF(K14=0,"",'Ark1'!AJ885)</f>
        <v>115.80451866404722</v>
      </c>
      <c r="N14" s="149">
        <f>+IF(K14=0,"",'Ark1'!AK885)</f>
        <v>22.72610602047012</v>
      </c>
      <c r="O14" s="331"/>
      <c r="P14" s="258">
        <f>+'Ark1'!S885</f>
        <v>7.1684867394695786</v>
      </c>
      <c r="Q14" s="113">
        <f t="shared" si="1"/>
        <v>3.1615231089689999E-2</v>
      </c>
      <c r="R14" s="256">
        <f>+'Ark1'!U885</f>
        <v>35.777535101403998</v>
      </c>
      <c r="S14" s="215">
        <f t="shared" si="2"/>
        <v>-1.281543110886453</v>
      </c>
      <c r="T14" s="214"/>
      <c r="U14" s="139">
        <f>+'Ark1'!X885</f>
        <v>97.191887675507019</v>
      </c>
      <c r="V14" s="139">
        <f>+'Ark1'!Y885</f>
        <v>84.087363494539773</v>
      </c>
      <c r="W14" s="139">
        <f>+'Ark1'!Z885</f>
        <v>55.070202808112313</v>
      </c>
      <c r="X14" s="66">
        <f>+'Ark1'!AA885</f>
        <v>11.02297250225334</v>
      </c>
      <c r="Y14" s="66">
        <f>+'Ark1'!AB885</f>
        <v>1.7306106305753322</v>
      </c>
      <c r="Z14" s="140">
        <f>+'Ark1'!AD885</f>
        <v>69.597748412282641</v>
      </c>
      <c r="AA14" s="66">
        <f t="shared" si="5"/>
        <v>4.9909466811751821</v>
      </c>
      <c r="AB14" s="140">
        <f t="shared" si="6"/>
        <v>1.2026266416510318</v>
      </c>
      <c r="AC14" s="45"/>
      <c r="AD14" s="4"/>
      <c r="AE14" s="57"/>
      <c r="AF14" s="57"/>
      <c r="AG14" s="13"/>
      <c r="AH14" s="5"/>
      <c r="AJ14" s="2"/>
      <c r="AK14" s="2"/>
      <c r="AL14" s="4"/>
      <c r="AM14" s="4"/>
      <c r="AN14" s="4"/>
    </row>
    <row r="15" spans="1:66" ht="15.6">
      <c r="A15" s="45"/>
      <c r="B15" s="65">
        <f>+'Ark1'!C886</f>
        <v>2024</v>
      </c>
      <c r="C15" s="65">
        <f>+'Ark1'!M886</f>
        <v>6</v>
      </c>
      <c r="D15" s="65" t="s">
        <v>97</v>
      </c>
      <c r="E15" s="65">
        <f>+'Ark1'!Q886</f>
        <v>657</v>
      </c>
      <c r="F15" s="65">
        <f>+'Ark1'!R886</f>
        <v>740</v>
      </c>
      <c r="G15" s="198">
        <f>+'Ark1'!AG886</f>
        <v>15.549485185963436</v>
      </c>
      <c r="H15" s="113">
        <f t="shared" si="0"/>
        <v>0.17672463886268375</v>
      </c>
      <c r="I15" s="198">
        <f>+'Ark1'!AH886</f>
        <v>14.573769061007686</v>
      </c>
      <c r="J15" s="97"/>
      <c r="K15" s="436">
        <f>+'Ark1'!AI886</f>
        <v>626</v>
      </c>
      <c r="L15" s="435"/>
      <c r="M15" s="149">
        <f>+IF(K15=0,"",'Ark1'!AJ886)</f>
        <v>116.84153354632591</v>
      </c>
      <c r="N15" s="149">
        <f>+IF(K15=0,"",'Ark1'!AK886)</f>
        <v>24.10722311763098</v>
      </c>
      <c r="O15" s="331"/>
      <c r="P15" s="258">
        <f>+'Ark1'!S886</f>
        <v>7.7554054054054076</v>
      </c>
      <c r="Q15" s="113">
        <f t="shared" si="1"/>
        <v>1.0194404931276324E-3</v>
      </c>
      <c r="R15" s="256">
        <f>+'Ark1'!U886</f>
        <v>39.488513513513531</v>
      </c>
      <c r="S15" s="215">
        <f t="shared" si="2"/>
        <v>0.20580674659625942</v>
      </c>
      <c r="T15" s="214"/>
      <c r="U15" s="139">
        <f>+'Ark1'!X886</f>
        <v>99.189189189189179</v>
      </c>
      <c r="V15" s="139">
        <f>+'Ark1'!Y886</f>
        <v>91.621621621621628</v>
      </c>
      <c r="W15" s="139">
        <f>+'Ark1'!Z886</f>
        <v>65</v>
      </c>
      <c r="X15" s="66">
        <f>+'Ark1'!AA886</f>
        <v>11.216797994517689</v>
      </c>
      <c r="Y15" s="66">
        <f>+'Ark1'!AB886</f>
        <v>1.6614583216455887</v>
      </c>
      <c r="Z15" s="140">
        <f>+'Ark1'!AD886</f>
        <v>75.189302968952902</v>
      </c>
      <c r="AA15" s="66">
        <f t="shared" si="5"/>
        <v>5.0917407213800319</v>
      </c>
      <c r="AB15" s="140">
        <f t="shared" si="6"/>
        <v>1.1263318112633181</v>
      </c>
      <c r="AC15" s="45"/>
      <c r="AD15" s="4"/>
      <c r="AE15" s="57"/>
      <c r="AF15" s="57"/>
      <c r="AG15" s="1"/>
      <c r="AH15" s="5"/>
    </row>
    <row r="16" spans="1:66" ht="15.6">
      <c r="A16" s="45"/>
      <c r="B16" s="65">
        <f>+'Ark1'!C887</f>
        <v>2024</v>
      </c>
      <c r="C16" s="65">
        <f>+'Ark1'!M887</f>
        <v>7</v>
      </c>
      <c r="D16" s="65" t="s">
        <v>98</v>
      </c>
      <c r="E16" s="65">
        <f>+'Ark1'!Q887</f>
        <v>804</v>
      </c>
      <c r="F16" s="65">
        <f>+'Ark1'!R887</f>
        <v>942</v>
      </c>
      <c r="G16" s="198">
        <f>+'Ark1'!AG887</f>
        <v>19.794074385375076</v>
      </c>
      <c r="H16" s="113">
        <f t="shared" si="0"/>
        <v>-0.27912923627779662</v>
      </c>
      <c r="I16" s="198">
        <f>+'Ark1'!AH887</f>
        <v>19.986035435083448</v>
      </c>
      <c r="J16" s="97"/>
      <c r="K16" s="436">
        <f>+'Ark1'!AI887</f>
        <v>817</v>
      </c>
      <c r="L16" s="435"/>
      <c r="M16" s="149">
        <f>+IF(K16=0,"",'Ark1'!AJ887)</f>
        <v>117.96744186046516</v>
      </c>
      <c r="N16" s="149">
        <f>+IF(K16=0,"",'Ark1'!AK887)</f>
        <v>25.519073667758128</v>
      </c>
      <c r="O16" s="331"/>
      <c r="P16" s="258">
        <f>+'Ark1'!S887</f>
        <v>8.3004246284501093</v>
      </c>
      <c r="Q16" s="113">
        <f t="shared" si="1"/>
        <v>0.1766242445729489</v>
      </c>
      <c r="R16" s="256">
        <f>+'Ark1'!U887</f>
        <v>42.540870488322689</v>
      </c>
      <c r="S16" s="215">
        <f t="shared" si="2"/>
        <v>0.56831770521331038</v>
      </c>
      <c r="T16" s="214"/>
      <c r="U16" s="139">
        <f>+'Ark1'!X887</f>
        <v>99.575371549893831</v>
      </c>
      <c r="V16" s="139">
        <f>+'Ark1'!Y887</f>
        <v>94.904458598726109</v>
      </c>
      <c r="W16" s="139">
        <f>+'Ark1'!Z887</f>
        <v>73.673036093418261</v>
      </c>
      <c r="X16" s="66">
        <f>+'Ark1'!AA887</f>
        <v>11.350977421095829</v>
      </c>
      <c r="Y16" s="66">
        <f>+'Ark1'!AB887</f>
        <v>1.5720420375696103</v>
      </c>
      <c r="Z16" s="140">
        <f>+'Ark1'!AD887</f>
        <v>73.23369084754485</v>
      </c>
      <c r="AA16" s="66">
        <f t="shared" si="5"/>
        <v>5.1251438802915921</v>
      </c>
      <c r="AB16" s="140">
        <f t="shared" si="6"/>
        <v>1.1716417910447761</v>
      </c>
      <c r="AC16" s="45"/>
      <c r="AD16" s="4"/>
      <c r="AE16" s="57"/>
      <c r="AF16" s="57"/>
      <c r="AG16" s="1"/>
      <c r="AH16" s="5"/>
    </row>
    <row r="17" spans="1:40" ht="15.6">
      <c r="A17" s="45"/>
      <c r="B17" s="65">
        <f>+'Ark1'!C888</f>
        <v>2024</v>
      </c>
      <c r="C17" s="65">
        <f>+'Ark1'!M888</f>
        <v>8</v>
      </c>
      <c r="D17" s="65" t="s">
        <v>99</v>
      </c>
      <c r="E17" s="65">
        <f>+'Ark1'!Q888</f>
        <v>812</v>
      </c>
      <c r="F17" s="65">
        <f>+'Ark1'!R888</f>
        <v>938</v>
      </c>
      <c r="G17" s="198">
        <f>+'Ark1'!AG888</f>
        <v>19.710023114099595</v>
      </c>
      <c r="H17" s="113">
        <f t="shared" si="0"/>
        <v>-0.18980350890175401</v>
      </c>
      <c r="I17" s="198">
        <f>+'Ark1'!AH888</f>
        <v>20.796329314364844</v>
      </c>
      <c r="J17" s="97"/>
      <c r="K17" s="436">
        <f>+'Ark1'!AI888</f>
        <v>844</v>
      </c>
      <c r="L17" s="435"/>
      <c r="M17" s="149">
        <f>+IF(K17=0,"",'Ark1'!AJ888)</f>
        <v>117.94431279620839</v>
      </c>
      <c r="N17" s="149">
        <f>+IF(K17=0,"",'Ark1'!AK888)</f>
        <v>26.463903217361807</v>
      </c>
      <c r="O17" s="331"/>
      <c r="P17" s="258">
        <f>+'Ark1'!S888</f>
        <v>8.604477611940295</v>
      </c>
      <c r="Q17" s="113">
        <f t="shared" si="1"/>
        <v>0.20757538541560727</v>
      </c>
      <c r="R17" s="256">
        <f>+'Ark1'!U888</f>
        <v>44.454371002132312</v>
      </c>
      <c r="S17" s="215">
        <f t="shared" si="2"/>
        <v>-0.42888166001674222</v>
      </c>
      <c r="T17" s="214"/>
      <c r="U17" s="139">
        <f>+'Ark1'!X888</f>
        <v>99.786780383795289</v>
      </c>
      <c r="V17" s="139">
        <f>+'Ark1'!Y888</f>
        <v>94.456289978678043</v>
      </c>
      <c r="W17" s="139">
        <f>+'Ark1'!Z888</f>
        <v>75.586353944562902</v>
      </c>
      <c r="X17" s="66">
        <f>+'Ark1'!AA888</f>
        <v>12.400978668601304</v>
      </c>
      <c r="Y17" s="66">
        <f>+'Ark1'!AB888</f>
        <v>1.4675818825951001</v>
      </c>
      <c r="Z17" s="140">
        <f>+'Ark1'!AD888</f>
        <v>78.482833136750841</v>
      </c>
      <c r="AA17" s="66">
        <f t="shared" si="5"/>
        <v>5.1664229959113026</v>
      </c>
      <c r="AB17" s="140">
        <f t="shared" si="6"/>
        <v>1.1551724137931034</v>
      </c>
      <c r="AC17" s="45"/>
      <c r="AD17" s="4"/>
      <c r="AE17" s="57"/>
      <c r="AF17" s="57"/>
      <c r="AG17" s="1"/>
      <c r="AH17" s="5"/>
      <c r="AJ17" s="2"/>
      <c r="AK17" s="2"/>
      <c r="AL17" s="2"/>
    </row>
    <row r="18" spans="1:40" ht="15.6">
      <c r="A18" s="45"/>
      <c r="B18" s="65">
        <f>+'Ark1'!C889</f>
        <v>2024</v>
      </c>
      <c r="C18" s="65">
        <f>+'Ark1'!M889</f>
        <v>9</v>
      </c>
      <c r="D18" s="65" t="s">
        <v>100</v>
      </c>
      <c r="E18" s="65">
        <f>+'Ark1'!Q889</f>
        <v>556</v>
      </c>
      <c r="F18" s="65">
        <f>+'Ark1'!R889</f>
        <v>603</v>
      </c>
      <c r="G18" s="198">
        <f>+'Ark1'!AG889</f>
        <v>12.670729144778312</v>
      </c>
      <c r="H18" s="113">
        <f t="shared" si="0"/>
        <v>0.6306597939788503</v>
      </c>
      <c r="I18" s="198">
        <f>+'Ark1'!AH889</f>
        <v>14.286697505080856</v>
      </c>
      <c r="J18" s="97"/>
      <c r="K18" s="436">
        <f>+'Ark1'!AI889</f>
        <v>561</v>
      </c>
      <c r="L18" s="435"/>
      <c r="M18" s="149">
        <f>+IF(K18=0,"",'Ark1'!AJ889)</f>
        <v>119.1777183600714</v>
      </c>
      <c r="N18" s="149">
        <f>+IF(K18=0,"",'Ark1'!AK889)</f>
        <v>27.490077879101456</v>
      </c>
      <c r="O18" s="331"/>
      <c r="P18" s="258">
        <f>+'Ark1'!S889</f>
        <v>8.9203980099502491</v>
      </c>
      <c r="Q18" s="113">
        <f t="shared" si="1"/>
        <v>0.14919800995024879</v>
      </c>
      <c r="R18" s="256">
        <f>+'Ark1'!U889</f>
        <v>47.505638474295203</v>
      </c>
      <c r="S18" s="215">
        <f t="shared" si="2"/>
        <v>2.8886474295163111E-2</v>
      </c>
      <c r="T18" s="214"/>
      <c r="U18" s="139">
        <f>+'Ark1'!X889</f>
        <v>100</v>
      </c>
      <c r="V18" s="139">
        <f>+'Ark1'!Y889</f>
        <v>98.175787728026535</v>
      </c>
      <c r="W18" s="139">
        <f>+'Ark1'!Z889</f>
        <v>83.747927031509107</v>
      </c>
      <c r="X18" s="66">
        <f>+'Ark1'!AA889</f>
        <v>12.04410088871553</v>
      </c>
      <c r="Y18" s="66">
        <f>+'Ark1'!AB889</f>
        <v>1.4352694920774438</v>
      </c>
      <c r="Z18" s="140">
        <f>+'Ark1'!AD889</f>
        <v>74.642521151762494</v>
      </c>
      <c r="AA18" s="66">
        <f t="shared" si="5"/>
        <v>5.3255065997397297</v>
      </c>
      <c r="AB18" s="140">
        <f t="shared" si="6"/>
        <v>1.0845323741007193</v>
      </c>
      <c r="AC18" s="45"/>
      <c r="AD18" s="4"/>
      <c r="AE18" s="57"/>
      <c r="AF18" s="57"/>
      <c r="AG18" s="1"/>
      <c r="AH18" s="5"/>
      <c r="AJ18" s="2"/>
      <c r="AK18" s="2"/>
      <c r="AL18" s="2"/>
    </row>
    <row r="19" spans="1:40" ht="15.6">
      <c r="A19" s="45"/>
      <c r="B19" s="65">
        <f>+'Ark1'!C890</f>
        <v>2024</v>
      </c>
      <c r="C19" s="65">
        <f>+'Ark1'!M890</f>
        <v>10</v>
      </c>
      <c r="D19" s="65" t="s">
        <v>101</v>
      </c>
      <c r="E19" s="65">
        <f>+'Ark1'!Q890</f>
        <v>245</v>
      </c>
      <c r="F19" s="65">
        <f>+'Ark1'!R890</f>
        <v>261</v>
      </c>
      <c r="G19" s="198">
        <f>+'Ark1'!AG890</f>
        <v>5.4843454507249412</v>
      </c>
      <c r="H19" s="113">
        <f t="shared" si="0"/>
        <v>0.91875115290178577</v>
      </c>
      <c r="I19" s="198">
        <f>+'Ark1'!AH890</f>
        <v>6.404698078625489</v>
      </c>
      <c r="J19" s="97"/>
      <c r="K19" s="436">
        <f>+'Ark1'!AI890</f>
        <v>247</v>
      </c>
      <c r="L19" s="435"/>
      <c r="M19" s="149">
        <f>+IF(K19=0,"",'Ark1'!AJ890)</f>
        <v>119.0327935222672</v>
      </c>
      <c r="N19" s="149">
        <f>+IF(K19=0,"",'Ark1'!AK890)</f>
        <v>28.460955895420511</v>
      </c>
      <c r="O19" s="331"/>
      <c r="P19" s="258">
        <f>+'Ark1'!S890</f>
        <v>9.5057471264367823</v>
      </c>
      <c r="Q19" s="113">
        <f t="shared" si="1"/>
        <v>0.54794121926378381</v>
      </c>
      <c r="R19" s="256">
        <f>+'Ark1'!U890</f>
        <v>49.20268199233719</v>
      </c>
      <c r="S19" s="215">
        <f t="shared" si="2"/>
        <v>0.22968621174645421</v>
      </c>
      <c r="T19" s="214"/>
      <c r="U19" s="139">
        <f>+'Ark1'!X890</f>
        <v>100</v>
      </c>
      <c r="V19" s="139">
        <f>+'Ark1'!Y890</f>
        <v>99.616858237547874</v>
      </c>
      <c r="W19" s="139">
        <f>+'Ark1'!Z890</f>
        <v>82.758620689655189</v>
      </c>
      <c r="X19" s="66">
        <f>+'Ark1'!AA890</f>
        <v>12.150762415983264</v>
      </c>
      <c r="Y19" s="66">
        <f>+'Ark1'!AB890</f>
        <v>1.4480021635194038</v>
      </c>
      <c r="Z19" s="140">
        <f>+'Ark1'!AD890</f>
        <v>69.703009456817</v>
      </c>
      <c r="AA19" s="66">
        <f t="shared" si="5"/>
        <v>5.1760983474405506</v>
      </c>
      <c r="AB19" s="140">
        <f t="shared" si="6"/>
        <v>1.0653061224489795</v>
      </c>
      <c r="AC19" s="45"/>
      <c r="AD19" s="4"/>
      <c r="AE19" s="57"/>
      <c r="AF19" s="57"/>
      <c r="AG19" s="1"/>
      <c r="AH19" s="5"/>
      <c r="AJ19" s="2"/>
      <c r="AK19" s="2"/>
      <c r="AL19" s="2"/>
    </row>
    <row r="20" spans="1:40" ht="15.6">
      <c r="A20" s="45"/>
      <c r="B20" s="65">
        <f>+'Ark1'!C891</f>
        <v>2024</v>
      </c>
      <c r="C20" s="65">
        <f>+'Ark1'!M891</f>
        <v>11</v>
      </c>
      <c r="D20" s="65" t="s">
        <v>102</v>
      </c>
      <c r="E20" s="65">
        <f>+'Ark1'!Q891</f>
        <v>154</v>
      </c>
      <c r="F20" s="65">
        <f>+'Ark1'!R891</f>
        <v>160</v>
      </c>
      <c r="G20" s="198">
        <f>+'Ark1'!AG891</f>
        <v>3.3620508510191209</v>
      </c>
      <c r="H20" s="113">
        <f t="shared" si="0"/>
        <v>-2.8432678166006475E-2</v>
      </c>
      <c r="I20" s="198">
        <f>+'Ark1'!AH891</f>
        <v>3.995661010186649</v>
      </c>
      <c r="J20" s="97"/>
      <c r="K20" s="436">
        <f>+'Ark1'!AI891</f>
        <v>151</v>
      </c>
      <c r="L20" s="435"/>
      <c r="M20" s="149">
        <f>+IF(K20=0,"",'Ark1'!AJ891)</f>
        <v>118.87284768211916</v>
      </c>
      <c r="N20" s="149">
        <f>+IF(K20=0,"",'Ark1'!AK891)</f>
        <v>29.133151780800777</v>
      </c>
      <c r="O20" s="331"/>
      <c r="P20" s="258">
        <f>+'Ark1'!S891</f>
        <v>9.65</v>
      </c>
      <c r="Q20" s="113">
        <f t="shared" si="1"/>
        <v>0.45113636363636189</v>
      </c>
      <c r="R20" s="256">
        <f>+'Ark1'!U891</f>
        <v>50.072499999999998</v>
      </c>
      <c r="S20" s="215">
        <f t="shared" si="2"/>
        <v>-2.6360227272727528</v>
      </c>
      <c r="T20" s="214"/>
      <c r="U20" s="139">
        <f>+'Ark1'!X891</f>
        <v>100</v>
      </c>
      <c r="V20" s="139">
        <f>+'Ark1'!Y891</f>
        <v>100</v>
      </c>
      <c r="W20" s="139">
        <f>+'Ark1'!Z891</f>
        <v>86.25</v>
      </c>
      <c r="X20" s="66">
        <f>+'Ark1'!AA891</f>
        <v>12.074316492042071</v>
      </c>
      <c r="Y20" s="66">
        <f>+'Ark1'!AB891</f>
        <v>1.3332291625973376</v>
      </c>
      <c r="Z20" s="140">
        <f>+'Ark1'!AD891</f>
        <v>72.294678066560451</v>
      </c>
      <c r="AA20" s="66">
        <f t="shared" si="5"/>
        <v>5.1888601036269426</v>
      </c>
      <c r="AB20" s="140">
        <f t="shared" si="6"/>
        <v>1.0389610389610389</v>
      </c>
      <c r="AC20" s="45"/>
      <c r="AD20" s="4"/>
      <c r="AE20" s="57"/>
      <c r="AF20" s="57"/>
      <c r="AG20" s="1"/>
      <c r="AH20" s="5"/>
      <c r="AJ20" s="2"/>
      <c r="AK20" s="2"/>
      <c r="AL20" s="2"/>
    </row>
    <row r="21" spans="1:40" ht="15.6">
      <c r="A21" s="45"/>
      <c r="B21" s="65">
        <f>+'Ark1'!C892</f>
        <v>2024</v>
      </c>
      <c r="C21" s="65">
        <f>+'Ark1'!M892</f>
        <v>12</v>
      </c>
      <c r="D21" s="65" t="s">
        <v>103</v>
      </c>
      <c r="E21" s="65">
        <f>+'Ark1'!Q892</f>
        <v>49</v>
      </c>
      <c r="F21" s="65">
        <f>+'Ark1'!R892</f>
        <v>52</v>
      </c>
      <c r="G21" s="198">
        <f>+'Ark1'!AG892</f>
        <v>1.0926665265812148</v>
      </c>
      <c r="H21" s="113">
        <f t="shared" si="0"/>
        <v>-0.2558212407083249</v>
      </c>
      <c r="I21" s="198">
        <f>+'Ark1'!AH892</f>
        <v>1.3902223108861265</v>
      </c>
      <c r="J21" s="97"/>
      <c r="K21" s="436">
        <f>+'Ark1'!AI892</f>
        <v>51</v>
      </c>
      <c r="L21" s="435"/>
      <c r="M21" s="149">
        <f>+IF(K21=0,"",'Ark1'!AJ892)</f>
        <v>120.05490196078436</v>
      </c>
      <c r="N21" s="149">
        <f>+IF(K21=0,"",'Ark1'!AK892)</f>
        <v>31.078878083476301</v>
      </c>
      <c r="O21" s="331"/>
      <c r="P21" s="258">
        <f>+'Ark1'!S892</f>
        <v>10.115384615384611</v>
      </c>
      <c r="Q21" s="113">
        <f t="shared" si="1"/>
        <v>0.74395604395603598</v>
      </c>
      <c r="R21" s="256">
        <f>+'Ark1'!U892</f>
        <v>53.605769230769241</v>
      </c>
      <c r="S21" s="215">
        <f t="shared" si="2"/>
        <v>-0.38423076923076138</v>
      </c>
      <c r="T21" s="214"/>
      <c r="U21" s="139">
        <f>+'Ark1'!X892</f>
        <v>100</v>
      </c>
      <c r="V21" s="139">
        <f>+'Ark1'!Y892</f>
        <v>100</v>
      </c>
      <c r="W21" s="139">
        <f>+'Ark1'!Z892</f>
        <v>98.076923076923109</v>
      </c>
      <c r="X21" s="66">
        <f>+'Ark1'!AA892</f>
        <v>9.1779085404853511</v>
      </c>
      <c r="Y21" s="66">
        <f>+'Ark1'!AB892</f>
        <v>1.103383714444705</v>
      </c>
      <c r="Z21" s="140">
        <f>+'Ark1'!AD892</f>
        <v>59.394337515398249</v>
      </c>
      <c r="AA21" s="66">
        <f t="shared" si="5"/>
        <v>5.29942965779468</v>
      </c>
      <c r="AB21" s="140">
        <f t="shared" si="6"/>
        <v>1.0612244897959184</v>
      </c>
      <c r="AC21" s="45"/>
      <c r="AD21" s="4"/>
      <c r="AE21" s="57"/>
      <c r="AF21" s="57"/>
      <c r="AG21" s="13"/>
      <c r="AH21" s="5"/>
      <c r="AJ21" s="2"/>
      <c r="AK21" s="2"/>
      <c r="AL21" s="4"/>
      <c r="AM21" s="4"/>
      <c r="AN21" s="4"/>
    </row>
    <row r="22" spans="1:40" ht="15.6">
      <c r="A22" s="45"/>
      <c r="B22" s="65">
        <f>+'Ark1'!C893</f>
        <v>2024</v>
      </c>
      <c r="C22" s="65">
        <f>+'Ark1'!M893</f>
        <v>13</v>
      </c>
      <c r="D22" s="65" t="s">
        <v>104</v>
      </c>
      <c r="E22" s="65">
        <f>+'Ark1'!Q893</f>
        <v>22</v>
      </c>
      <c r="F22" s="65">
        <f>+'Ark1'!R893</f>
        <v>23</v>
      </c>
      <c r="G22" s="198">
        <f>+'Ark1'!AG893</f>
        <v>0.48329480983399881</v>
      </c>
      <c r="H22" s="113">
        <f t="shared" si="0"/>
        <v>7.8748479647136882E-2</v>
      </c>
      <c r="I22" s="198">
        <f>+'Ark1'!AH893</f>
        <v>0.67548595439073322</v>
      </c>
      <c r="J22" s="97"/>
      <c r="K22" s="436">
        <f>+'Ark1'!AI893</f>
        <v>23</v>
      </c>
      <c r="L22" s="435"/>
      <c r="M22" s="149">
        <f>+IF(K22=0,"",'Ark1'!AJ893)</f>
        <v>120.42608695652171</v>
      </c>
      <c r="N22" s="149">
        <f>+IF(K22=0,"",'Ark1'!AK893)</f>
        <v>33.52435334235453</v>
      </c>
      <c r="O22" s="331"/>
      <c r="P22" s="258">
        <f>+'Ark1'!S893</f>
        <v>10.913043478260873</v>
      </c>
      <c r="Q22" s="113">
        <f t="shared" si="1"/>
        <v>1.6273291925465845</v>
      </c>
      <c r="R22" s="256">
        <f>+'Ark1'!U893</f>
        <v>58.886956521739123</v>
      </c>
      <c r="S22" s="215">
        <f t="shared" si="2"/>
        <v>4.2869565217391212</v>
      </c>
      <c r="T22" s="214"/>
      <c r="U22" s="139">
        <f>+'Ark1'!X893</f>
        <v>100</v>
      </c>
      <c r="V22" s="139">
        <f>+'Ark1'!Y893</f>
        <v>100</v>
      </c>
      <c r="W22" s="139">
        <f>+'Ark1'!Z893</f>
        <v>100</v>
      </c>
      <c r="X22" s="66">
        <f>+'Ark1'!AA893</f>
        <v>11.165720224353862</v>
      </c>
      <c r="Y22" s="66">
        <f>+'Ark1'!AB893</f>
        <v>1.6128032166079516</v>
      </c>
      <c r="Z22" s="140">
        <f>+'Ark1'!AD893</f>
        <v>62.381053364864741</v>
      </c>
      <c r="AA22" s="66">
        <f t="shared" si="5"/>
        <v>5.3960159362549778</v>
      </c>
      <c r="AB22" s="140">
        <f t="shared" si="6"/>
        <v>1.0454545454545454</v>
      </c>
      <c r="AC22" s="45"/>
      <c r="AD22" s="4"/>
      <c r="AE22" s="57"/>
      <c r="AF22" s="57"/>
      <c r="AG22" s="13"/>
      <c r="AH22" s="5"/>
      <c r="AJ22" s="1"/>
      <c r="AK22" s="1"/>
      <c r="AL22" s="11"/>
      <c r="AM22" s="11"/>
      <c r="AN22" s="11"/>
    </row>
    <row r="23" spans="1:40" ht="15.6">
      <c r="A23" s="45"/>
      <c r="B23" s="65">
        <f>+'Ark1'!C894</f>
        <v>2024</v>
      </c>
      <c r="C23" s="65">
        <f>+'Ark1'!M894</f>
        <v>14</v>
      </c>
      <c r="D23" s="65" t="s">
        <v>105</v>
      </c>
      <c r="E23" s="65">
        <f>+'Ark1'!Q894</f>
        <v>5</v>
      </c>
      <c r="F23" s="65">
        <f>+'Ark1'!R894</f>
        <v>5</v>
      </c>
      <c r="G23" s="198">
        <f>+'Ark1'!AG894</f>
        <v>0.10506408909434752</v>
      </c>
      <c r="H23" s="113">
        <f t="shared" si="0"/>
        <v>-0.24168990820867692</v>
      </c>
      <c r="I23" s="198">
        <f>+'Ark1'!AH894</f>
        <v>0.14019425707267802</v>
      </c>
      <c r="J23" s="97"/>
      <c r="K23" s="436">
        <f>+'Ark1'!AI894</f>
        <v>5</v>
      </c>
      <c r="L23" s="435"/>
      <c r="M23" s="149">
        <f>+IF(K23=0,"",'Ark1'!AJ894)</f>
        <v>120.3</v>
      </c>
      <c r="N23" s="149">
        <f>+IF(K23=0,"",'Ark1'!AK894)</f>
        <v>31.714701848756377</v>
      </c>
      <c r="O23" s="331"/>
      <c r="P23" s="258">
        <f>+'Ark1'!S894</f>
        <v>11.2</v>
      </c>
      <c r="Q23" s="113">
        <f t="shared" si="1"/>
        <v>0.97777777777777786</v>
      </c>
      <c r="R23" s="256">
        <f>+'Ark1'!U894</f>
        <v>56.22</v>
      </c>
      <c r="S23" s="215">
        <f t="shared" si="2"/>
        <v>-1.8911111111111225</v>
      </c>
      <c r="T23" s="214"/>
      <c r="U23" s="139">
        <f>+'Ark1'!X894</f>
        <v>100</v>
      </c>
      <c r="V23" s="139">
        <f>+'Ark1'!Y894</f>
        <v>100</v>
      </c>
      <c r="W23" s="139">
        <f>+'Ark1'!Z894</f>
        <v>100</v>
      </c>
      <c r="X23" s="66">
        <f>+'Ark1'!AA894</f>
        <v>13.956704482075963</v>
      </c>
      <c r="Y23" s="66">
        <f>+'Ark1'!AB894</f>
        <v>1.4696938456699109</v>
      </c>
      <c r="Z23" s="140">
        <f>+'Ark1'!AD894</f>
        <v>67.842940256075607</v>
      </c>
      <c r="AA23" s="66">
        <f t="shared" si="5"/>
        <v>5.0196428571428573</v>
      </c>
      <c r="AB23" s="140">
        <f t="shared" si="6"/>
        <v>1</v>
      </c>
      <c r="AC23" s="45"/>
      <c r="AD23" s="4"/>
      <c r="AE23" s="57"/>
      <c r="AF23" s="57"/>
      <c r="AG23" s="13"/>
      <c r="AH23" s="5"/>
      <c r="AJ23" s="1"/>
      <c r="AK23" s="1"/>
      <c r="AL23" s="11"/>
      <c r="AM23" s="11"/>
      <c r="AN23" s="11"/>
    </row>
    <row r="24" spans="1:40" ht="15.6">
      <c r="A24" s="45"/>
      <c r="B24" s="65">
        <f>+'Ark1'!C895</f>
        <v>2024</v>
      </c>
      <c r="C24" s="65">
        <f>+'Ark1'!M895</f>
        <v>15</v>
      </c>
      <c r="D24" s="65" t="s">
        <v>106</v>
      </c>
      <c r="E24" s="65">
        <f>+'Ark1'!Q895</f>
        <v>7</v>
      </c>
      <c r="F24" s="65">
        <f>+'Ark1'!R895</f>
        <v>8</v>
      </c>
      <c r="G24" s="198">
        <f>+'Ark1'!AG895</f>
        <v>0.16810254255095605</v>
      </c>
      <c r="H24" s="113">
        <f t="shared" si="0"/>
        <v>7.1781987744560405E-2</v>
      </c>
      <c r="I24" s="198">
        <f>+'Ark1'!AH895</f>
        <v>0.24273406231687072</v>
      </c>
      <c r="J24" s="97"/>
      <c r="K24" s="436">
        <f>+'Ark1'!AI895</f>
        <v>8</v>
      </c>
      <c r="L24" s="435"/>
      <c r="M24" s="149">
        <f>+IF(K24=0,"",'Ark1'!AJ895)</f>
        <v>119.72499999999999</v>
      </c>
      <c r="N24" s="149">
        <f>+IF(K24=0,"",'Ark1'!AK895)</f>
        <v>35.375586418818102</v>
      </c>
      <c r="O24" s="331"/>
      <c r="P24" s="258">
        <f>+'Ark1'!S895</f>
        <v>11</v>
      </c>
      <c r="Q24" s="113">
        <f t="shared" si="1"/>
        <v>-1.8000000000000007</v>
      </c>
      <c r="R24" s="256">
        <f>+'Ark1'!U895</f>
        <v>60.837499999999984</v>
      </c>
      <c r="S24" s="215">
        <f t="shared" si="2"/>
        <v>-11.402500000000025</v>
      </c>
      <c r="T24" s="214"/>
      <c r="U24" s="139">
        <f>+'Ark1'!X895</f>
        <v>100</v>
      </c>
      <c r="V24" s="139">
        <f>+'Ark1'!Y895</f>
        <v>100</v>
      </c>
      <c r="W24" s="139">
        <f>+'Ark1'!Z895</f>
        <v>100</v>
      </c>
      <c r="X24" s="66">
        <f>+'Ark1'!AA895</f>
        <v>11.657179922691489</v>
      </c>
      <c r="Y24" s="66">
        <f>+'Ark1'!AB895</f>
        <v>2.179449471770337</v>
      </c>
      <c r="Z24" s="140">
        <f>+'Ark1'!AD895</f>
        <v>81.623665632543435</v>
      </c>
      <c r="AA24" s="66">
        <f t="shared" si="5"/>
        <v>5.5306818181818169</v>
      </c>
      <c r="AB24" s="140">
        <f t="shared" si="6"/>
        <v>1.1428571428571428</v>
      </c>
      <c r="AC24" s="45"/>
      <c r="AD24" s="4"/>
      <c r="AE24" s="57"/>
      <c r="AF24" s="57"/>
      <c r="AG24" s="13"/>
      <c r="AH24" s="5"/>
      <c r="AJ24" s="1"/>
      <c r="AK24" s="1"/>
      <c r="AL24" s="11"/>
      <c r="AM24" s="11"/>
      <c r="AN24" s="11"/>
    </row>
    <row r="25" spans="1:40" ht="15.6">
      <c r="A25" s="45"/>
      <c r="B25" s="45"/>
      <c r="C25" s="45"/>
      <c r="D25" s="45"/>
      <c r="E25" s="45"/>
      <c r="F25" s="45"/>
      <c r="G25" s="45"/>
      <c r="H25" s="45"/>
      <c r="I25" s="45"/>
      <c r="J25" s="97"/>
      <c r="K25" s="45"/>
      <c r="L25" s="435"/>
      <c r="M25" s="45"/>
      <c r="N25" s="45"/>
      <c r="O25" s="331"/>
      <c r="P25" s="45"/>
      <c r="Q25" s="45"/>
      <c r="R25" s="45"/>
      <c r="S25" s="45"/>
      <c r="T25" s="214"/>
      <c r="U25" s="45"/>
      <c r="V25" s="45"/>
      <c r="W25" s="45"/>
      <c r="X25" s="45"/>
      <c r="Y25" s="45"/>
      <c r="Z25" s="45"/>
      <c r="AA25" s="45"/>
      <c r="AB25" s="45"/>
      <c r="AC25" s="45"/>
      <c r="AD25" s="4"/>
      <c r="AE25" s="57"/>
      <c r="AF25" s="57"/>
      <c r="AG25" s="13"/>
      <c r="AH25" s="5"/>
      <c r="AJ25" s="1"/>
      <c r="AK25" s="1"/>
      <c r="AL25" s="11"/>
      <c r="AM25" s="11"/>
      <c r="AN25" s="11"/>
    </row>
    <row r="26" spans="1:40" ht="15.6">
      <c r="A26" s="45"/>
      <c r="B26">
        <f>+'Ark1'!C896</f>
        <v>2023</v>
      </c>
      <c r="C26">
        <f>+'Ark1'!M896</f>
        <v>1</v>
      </c>
      <c r="D26" s="3" t="s">
        <v>92</v>
      </c>
      <c r="E26">
        <f>+'Ark1'!Q896</f>
        <v>1</v>
      </c>
      <c r="F26">
        <f>+'Ark1'!R896</f>
        <v>1</v>
      </c>
      <c r="G26" s="199">
        <f>+'Ark1'!AG896</f>
        <v>1.9264110961279127E-2</v>
      </c>
      <c r="H26" s="59">
        <f t="shared" ref="H26:H40" si="7">+G26-G42</f>
        <v>1.9264110961279127E-2</v>
      </c>
      <c r="I26" s="199">
        <f>+'Ark1'!AH896</f>
        <v>7.458951627417402E-3</v>
      </c>
      <c r="J26" s="97"/>
      <c r="K26" s="436">
        <f>+'Ark1'!AI896</f>
        <v>0</v>
      </c>
      <c r="L26" s="435"/>
      <c r="M26" s="198" t="str">
        <f>+IF(K26=0,"",'Ark1'!AJ896)</f>
        <v/>
      </c>
      <c r="N26" s="198" t="str">
        <f>+IF(K26=0,"",'Ark1'!AK896)</f>
        <v/>
      </c>
      <c r="O26" s="331"/>
      <c r="P26" s="1">
        <f>+'Ark1'!S896</f>
        <v>0</v>
      </c>
      <c r="Q26" s="45"/>
      <c r="R26" s="93">
        <f>+'Ark1'!U896</f>
        <v>16.3</v>
      </c>
      <c r="S26" s="199"/>
      <c r="T26" s="214"/>
      <c r="U26" s="93">
        <f>+'Ark1'!X896</f>
        <v>100</v>
      </c>
      <c r="V26" s="93">
        <f>+'Ark1'!Y896</f>
        <v>0</v>
      </c>
      <c r="W26" s="93">
        <f>+'Ark1'!Z896</f>
        <v>0</v>
      </c>
      <c r="X26" s="1">
        <f>+'Ark1'!AA896</f>
        <v>0</v>
      </c>
      <c r="Y26" s="1">
        <f>+'Ark1'!AB896</f>
        <v>0</v>
      </c>
      <c r="Z26" s="11">
        <f>+'Ark1'!AD896</f>
        <v>0</v>
      </c>
      <c r="AA26" s="1" t="e">
        <f t="shared" si="5"/>
        <v>#DIV/0!</v>
      </c>
      <c r="AB26" s="11">
        <f t="shared" si="6"/>
        <v>1</v>
      </c>
      <c r="AC26" s="45"/>
      <c r="AD26" s="4"/>
      <c r="AE26" s="57"/>
      <c r="AF26" s="57"/>
      <c r="AG26" s="5"/>
      <c r="AH26" s="5"/>
      <c r="AJ26" s="1"/>
      <c r="AK26" s="1"/>
      <c r="AL26" s="11"/>
      <c r="AM26" s="11"/>
      <c r="AN26" s="11"/>
    </row>
    <row r="27" spans="1:40" ht="15.6">
      <c r="A27" s="45"/>
      <c r="B27">
        <f>+'Ark1'!C897</f>
        <v>2023</v>
      </c>
      <c r="C27">
        <f>+'Ark1'!M897</f>
        <v>2</v>
      </c>
      <c r="D27" s="3" t="s">
        <v>93</v>
      </c>
      <c r="E27">
        <f>+'Ark1'!Q897</f>
        <v>12</v>
      </c>
      <c r="F27">
        <f>+'Ark1'!R897</f>
        <v>12</v>
      </c>
      <c r="G27" s="199">
        <f>+'Ark1'!AG897</f>
        <v>0.2311693315353496</v>
      </c>
      <c r="H27" s="59">
        <f t="shared" si="7"/>
        <v>-0.48110808177299169</v>
      </c>
      <c r="I27" s="199">
        <f>+'Ark1'!AH897</f>
        <v>0.10341859311633944</v>
      </c>
      <c r="J27" s="97"/>
      <c r="K27" s="436">
        <f>+'Ark1'!AI897</f>
        <v>5</v>
      </c>
      <c r="L27" s="435"/>
      <c r="M27" s="198">
        <f>+IF(K27=0,"",'Ark1'!AJ897)</f>
        <v>110.7</v>
      </c>
      <c r="N27" s="198">
        <f>+IF(K27=0,"",'Ark1'!AK897)</f>
        <v>17.218846936610348</v>
      </c>
      <c r="O27" s="331"/>
      <c r="P27" s="1">
        <f>+'Ark1'!S897</f>
        <v>3.0833333333333335</v>
      </c>
      <c r="Q27" s="45"/>
      <c r="R27" s="93">
        <f>+'Ark1'!U897</f>
        <v>18.833333333333329</v>
      </c>
      <c r="S27" s="199"/>
      <c r="T27" s="214"/>
      <c r="U27" s="93">
        <f>+'Ark1'!X897</f>
        <v>66.666666666666686</v>
      </c>
      <c r="V27" s="93">
        <f>+'Ark1'!Y897</f>
        <v>16.666666666666671</v>
      </c>
      <c r="W27" s="93">
        <f>+'Ark1'!Z897</f>
        <v>0</v>
      </c>
      <c r="X27" s="1">
        <f>+'Ark1'!AA897</f>
        <v>6.6002946062194052</v>
      </c>
      <c r="Y27" s="1">
        <f>+'Ark1'!AB897</f>
        <v>2.5967394084804805</v>
      </c>
      <c r="Z27" s="11">
        <f>+'Ark1'!AD897</f>
        <v>14.764685020170909</v>
      </c>
      <c r="AA27" s="1">
        <f t="shared" ref="AA27:AA56" si="8">+R27/P27</f>
        <v>6.1081081081081061</v>
      </c>
      <c r="AB27" s="11">
        <f t="shared" ref="AB27:AB56" si="9">+F27/E27</f>
        <v>1</v>
      </c>
      <c r="AC27" s="45"/>
      <c r="AD27" s="4"/>
      <c r="AE27" s="57"/>
      <c r="AF27" s="57"/>
      <c r="AG27" s="5"/>
      <c r="AH27" s="5"/>
      <c r="AJ27" s="1"/>
      <c r="AK27" s="1"/>
      <c r="AL27" s="11"/>
      <c r="AM27" s="11"/>
      <c r="AN27" s="11"/>
    </row>
    <row r="28" spans="1:40" ht="15.6">
      <c r="A28" s="45"/>
      <c r="B28">
        <f>+'Ark1'!C898</f>
        <v>2023</v>
      </c>
      <c r="C28">
        <f>+'Ark1'!M898</f>
        <v>3</v>
      </c>
      <c r="D28" s="3" t="s">
        <v>94</v>
      </c>
      <c r="E28">
        <f>+'Ark1'!Q898</f>
        <v>85</v>
      </c>
      <c r="F28">
        <f>+'Ark1'!R898</f>
        <v>90</v>
      </c>
      <c r="G28" s="199">
        <f>+'Ark1'!AG898</f>
        <v>1.7337699865151222</v>
      </c>
      <c r="H28" s="59">
        <f t="shared" si="7"/>
        <v>-0.94664238461889738</v>
      </c>
      <c r="I28" s="199">
        <f>+'Ark1'!AH898</f>
        <v>1.1286354781510601</v>
      </c>
      <c r="J28" s="97"/>
      <c r="K28" s="436">
        <f>+'Ark1'!AI898</f>
        <v>24</v>
      </c>
      <c r="L28" s="435"/>
      <c r="M28" s="198">
        <f>+IF(K28=0,"",'Ark1'!AJ898)</f>
        <v>108.9291666666667</v>
      </c>
      <c r="N28" s="198">
        <f>+IF(K28=0,"",'Ark1'!AK898)</f>
        <v>19.598943005569613</v>
      </c>
      <c r="O28" s="331"/>
      <c r="P28" s="1">
        <f>+'Ark1'!S898</f>
        <v>5.5222222222222221</v>
      </c>
      <c r="Q28" s="45"/>
      <c r="R28" s="93">
        <f>+'Ark1'!U898</f>
        <v>27.404444444444433</v>
      </c>
      <c r="S28" s="199"/>
      <c r="T28" s="214"/>
      <c r="U28" s="93">
        <f>+'Ark1'!X898</f>
        <v>92.222222222222229</v>
      </c>
      <c r="V28" s="93">
        <f>+'Ark1'!Y898</f>
        <v>73.333333333333314</v>
      </c>
      <c r="W28" s="93">
        <f>+'Ark1'!Z898</f>
        <v>13.333333333333337</v>
      </c>
      <c r="X28" s="1">
        <f>+'Ark1'!AA898</f>
        <v>8.567716033149793</v>
      </c>
      <c r="Y28" s="1">
        <f>+'Ark1'!AB898</f>
        <v>2.0397591240022974</v>
      </c>
      <c r="Z28" s="11">
        <f>+'Ark1'!AD898</f>
        <v>54.105145090156498</v>
      </c>
      <c r="AA28" s="1">
        <f t="shared" si="8"/>
        <v>4.9625754527162957</v>
      </c>
      <c r="AB28" s="11">
        <f t="shared" si="9"/>
        <v>1.0588235294117647</v>
      </c>
      <c r="AC28" s="45"/>
      <c r="AD28" s="4"/>
      <c r="AE28" s="57"/>
      <c r="AF28" s="57"/>
      <c r="AG28" s="5"/>
      <c r="AH28" s="5"/>
      <c r="AJ28" s="1"/>
      <c r="AK28" s="1"/>
      <c r="AL28" s="11"/>
      <c r="AM28" s="11"/>
      <c r="AN28" s="11"/>
    </row>
    <row r="29" spans="1:40" ht="15.6">
      <c r="A29" s="45"/>
      <c r="B29">
        <f>+'Ark1'!C899</f>
        <v>2023</v>
      </c>
      <c r="C29">
        <f>+'Ark1'!M899</f>
        <v>4</v>
      </c>
      <c r="D29" s="3" t="s">
        <v>95</v>
      </c>
      <c r="E29">
        <f>+'Ark1'!Q899</f>
        <v>302</v>
      </c>
      <c r="F29">
        <f>+'Ark1'!R899</f>
        <v>346</v>
      </c>
      <c r="G29" s="199">
        <f>+'Ark1'!AG899</f>
        <v>6.6653823926025835</v>
      </c>
      <c r="H29" s="59">
        <f t="shared" si="7"/>
        <v>0.14242081809461826</v>
      </c>
      <c r="I29" s="199">
        <f>+'Ark1'!AH899</f>
        <v>4.9843643442526799</v>
      </c>
      <c r="J29" s="97"/>
      <c r="K29" s="436">
        <f>+'Ark1'!AI899</f>
        <v>82</v>
      </c>
      <c r="L29" s="435"/>
      <c r="M29" s="198">
        <f>+IF(K29=0,"",'Ark1'!AJ899)</f>
        <v>113.34634146341465</v>
      </c>
      <c r="N29" s="198">
        <f>+IF(K29=0,"",'Ark1'!AK899)</f>
        <v>20.054576499290743</v>
      </c>
      <c r="O29" s="331"/>
      <c r="P29" s="1">
        <f>+'Ark1'!S899</f>
        <v>6.2369942196531793</v>
      </c>
      <c r="Q29" s="45"/>
      <c r="R29" s="93">
        <f>+'Ark1'!U899</f>
        <v>31.480635838150313</v>
      </c>
      <c r="S29" s="199"/>
      <c r="T29" s="214"/>
      <c r="U29" s="93">
        <f>+'Ark1'!X899</f>
        <v>95.375722543352637</v>
      </c>
      <c r="V29" s="93">
        <f>+'Ark1'!Y899</f>
        <v>78.323699421965316</v>
      </c>
      <c r="W29" s="93">
        <f>+'Ark1'!Z899</f>
        <v>36.127167630057805</v>
      </c>
      <c r="X29" s="1">
        <f>+'Ark1'!AA899</f>
        <v>9.4172514583202638</v>
      </c>
      <c r="Y29" s="1">
        <f>+'Ark1'!AB899</f>
        <v>2.0004092601413026</v>
      </c>
      <c r="Z29" s="11">
        <f>+'Ark1'!AD899</f>
        <v>57.209986792422178</v>
      </c>
      <c r="AA29" s="1">
        <f t="shared" si="8"/>
        <v>5.0474050046339238</v>
      </c>
      <c r="AB29" s="11">
        <f t="shared" si="9"/>
        <v>1.1456953642384107</v>
      </c>
      <c r="AC29" s="45"/>
      <c r="AD29" s="4"/>
      <c r="AE29" s="57"/>
      <c r="AF29" s="57"/>
      <c r="AG29" s="5"/>
      <c r="AH29" s="5"/>
      <c r="AJ29" s="1"/>
      <c r="AK29" s="1"/>
      <c r="AL29" s="11"/>
      <c r="AM29" s="11"/>
      <c r="AN29" s="11"/>
    </row>
    <row r="30" spans="1:40" ht="15.6">
      <c r="A30" s="45"/>
      <c r="B30">
        <f>+'Ark1'!C900</f>
        <v>2023</v>
      </c>
      <c r="C30">
        <f>+'Ark1'!M900</f>
        <v>5</v>
      </c>
      <c r="D30" s="3" t="s">
        <v>96</v>
      </c>
      <c r="E30">
        <f>+'Ark1'!Q900</f>
        <v>587</v>
      </c>
      <c r="F30">
        <f>+'Ark1'!R900</f>
        <v>716</v>
      </c>
      <c r="G30" s="199">
        <f>+'Ark1'!AG900</f>
        <v>13.793103448275859</v>
      </c>
      <c r="H30" s="59">
        <f t="shared" si="7"/>
        <v>0.5222505897941403</v>
      </c>
      <c r="I30" s="199">
        <f>+'Ark1'!AH900</f>
        <v>12.142212280207453</v>
      </c>
      <c r="J30" s="97"/>
      <c r="K30" s="436">
        <f>+'Ark1'!AI900</f>
        <v>158</v>
      </c>
      <c r="L30" s="435"/>
      <c r="M30" s="198">
        <f>+IF(K30=0,"",'Ark1'!AJ900)</f>
        <v>116.03670886075952</v>
      </c>
      <c r="N30" s="198">
        <f>+IF(K30=0,"",'Ark1'!AK900)</f>
        <v>23.351883087652329</v>
      </c>
      <c r="O30" s="331"/>
      <c r="P30" s="1">
        <f>+'Ark1'!S900</f>
        <v>7.1368715083798886</v>
      </c>
      <c r="Q30" s="45"/>
      <c r="R30" s="93">
        <f>+'Ark1'!U900</f>
        <v>37.059078212290451</v>
      </c>
      <c r="S30" s="199"/>
      <c r="T30" s="214"/>
      <c r="U30" s="93">
        <f>+'Ark1'!X900</f>
        <v>99.022346368715077</v>
      </c>
      <c r="V30" s="93">
        <f>+'Ark1'!Y900</f>
        <v>90.642458100558628</v>
      </c>
      <c r="W30" s="93">
        <f>+'Ark1'!Z900</f>
        <v>57.821229050279314</v>
      </c>
      <c r="X30" s="1">
        <f>+'Ark1'!AA900</f>
        <v>10.125651299255216</v>
      </c>
      <c r="Y30" s="1">
        <f>+'Ark1'!AB900</f>
        <v>1.8417059253131225</v>
      </c>
      <c r="Z30" s="11">
        <f>+'Ark1'!AD900</f>
        <v>56.626251407087054</v>
      </c>
      <c r="AA30" s="1">
        <f t="shared" si="8"/>
        <v>5.1926223091976444</v>
      </c>
      <c r="AB30" s="11">
        <f t="shared" si="9"/>
        <v>1.2197614991482113</v>
      </c>
      <c r="AC30" s="45"/>
      <c r="AD30" s="4"/>
      <c r="AE30" s="57"/>
      <c r="AF30" s="57"/>
      <c r="AG30" s="5"/>
      <c r="AH30" s="5"/>
      <c r="AJ30" s="1"/>
      <c r="AK30" s="1"/>
      <c r="AL30" s="11"/>
      <c r="AM30" s="11"/>
      <c r="AN30" s="11"/>
    </row>
    <row r="31" spans="1:40" ht="15.6">
      <c r="A31" s="45"/>
      <c r="B31">
        <f>+'Ark1'!C901</f>
        <v>2023</v>
      </c>
      <c r="C31">
        <f>+'Ark1'!M901</f>
        <v>6</v>
      </c>
      <c r="D31" s="3" t="s">
        <v>97</v>
      </c>
      <c r="E31">
        <f>+'Ark1'!Q901</f>
        <v>684</v>
      </c>
      <c r="F31">
        <f>+'Ark1'!R901</f>
        <v>798</v>
      </c>
      <c r="G31" s="199">
        <f>+'Ark1'!AG901</f>
        <v>15.372760547100752</v>
      </c>
      <c r="H31" s="59">
        <f t="shared" si="7"/>
        <v>0.84605014410169233</v>
      </c>
      <c r="I31" s="199">
        <f>+'Ark1'!AH901</f>
        <v>14.344799511388331</v>
      </c>
      <c r="J31" s="97"/>
      <c r="K31" s="436">
        <f>+'Ark1'!AI901</f>
        <v>148</v>
      </c>
      <c r="L31" s="435"/>
      <c r="M31" s="198">
        <f>+IF(K31=0,"",'Ark1'!AJ901)</f>
        <v>116.61081081081078</v>
      </c>
      <c r="N31" s="198">
        <f>+IF(K31=0,"",'Ark1'!AK901)</f>
        <v>23.139039134316391</v>
      </c>
      <c r="O31" s="331"/>
      <c r="P31" s="1">
        <f>+'Ark1'!S901</f>
        <v>7.7543859649122799</v>
      </c>
      <c r="Q31" s="45"/>
      <c r="R31" s="93">
        <f>+'Ark1'!U901</f>
        <v>39.282706766917272</v>
      </c>
      <c r="S31" s="199"/>
      <c r="T31" s="214"/>
      <c r="U31" s="93">
        <f>+'Ark1'!X901</f>
        <v>99.248120300751879</v>
      </c>
      <c r="V31" s="93">
        <f>+'Ark1'!Y901</f>
        <v>92.355889724310757</v>
      </c>
      <c r="W31" s="93">
        <f>+'Ark1'!Z901</f>
        <v>64.661654135338352</v>
      </c>
      <c r="X31" s="1">
        <f>+'Ark1'!AA901</f>
        <v>10.646589894547768</v>
      </c>
      <c r="Y31" s="1">
        <f>+'Ark1'!AB901</f>
        <v>1.6678666040561572</v>
      </c>
      <c r="Z31" s="11">
        <f>+'Ark1'!AD901</f>
        <v>68.157388978046185</v>
      </c>
      <c r="AA31" s="1">
        <f t="shared" si="8"/>
        <v>5.0658694246929521</v>
      </c>
      <c r="AB31" s="11">
        <f t="shared" si="9"/>
        <v>1.1666666666666667</v>
      </c>
      <c r="AC31" s="45"/>
      <c r="AD31" s="4"/>
      <c r="AE31" s="57"/>
      <c r="AF31" s="57"/>
      <c r="AG31" s="5"/>
      <c r="AH31" s="5"/>
      <c r="AJ31" s="1"/>
      <c r="AK31" s="1"/>
      <c r="AL31" s="11"/>
      <c r="AM31" s="11"/>
      <c r="AN31" s="11"/>
    </row>
    <row r="32" spans="1:40" ht="15.6">
      <c r="A32" s="45"/>
      <c r="B32">
        <f>+'Ark1'!C902</f>
        <v>2023</v>
      </c>
      <c r="C32">
        <f>+'Ark1'!M902</f>
        <v>7</v>
      </c>
      <c r="D32" s="3" t="s">
        <v>98</v>
      </c>
      <c r="E32">
        <f>+'Ark1'!Q902</f>
        <v>894</v>
      </c>
      <c r="F32">
        <f>+'Ark1'!R902</f>
        <v>1042</v>
      </c>
      <c r="G32" s="199">
        <f>+'Ark1'!AG902</f>
        <v>20.073203621652873</v>
      </c>
      <c r="H32" s="59">
        <f t="shared" si="7"/>
        <v>0.14818019147480044</v>
      </c>
      <c r="I32" s="199">
        <f>+'Ark1'!AH902</f>
        <v>20.013511227346687</v>
      </c>
      <c r="J32" s="97"/>
      <c r="K32" s="436">
        <f>+'Ark1'!AI902</f>
        <v>208</v>
      </c>
      <c r="L32" s="435"/>
      <c r="M32" s="198">
        <f>+IF(K32=0,"",'Ark1'!AJ902)</f>
        <v>118.6182692307693</v>
      </c>
      <c r="N32" s="198">
        <f>+IF(K32=0,"",'Ark1'!AK902)</f>
        <v>24.624259034927597</v>
      </c>
      <c r="O32" s="331"/>
      <c r="P32" s="1">
        <f>+'Ark1'!S902</f>
        <v>8.1238003838771604</v>
      </c>
      <c r="Q32" s="45"/>
      <c r="R32" s="93">
        <f>+'Ark1'!U902</f>
        <v>41.972552783109379</v>
      </c>
      <c r="S32" s="199"/>
      <c r="T32" s="214"/>
      <c r="U32" s="93">
        <f>+'Ark1'!X902</f>
        <v>99.616122840690977</v>
      </c>
      <c r="V32" s="93">
        <f>+'Ark1'!Y902</f>
        <v>93.761996161228396</v>
      </c>
      <c r="W32" s="93">
        <f>+'Ark1'!Z902</f>
        <v>73.70441458733201</v>
      </c>
      <c r="X32" s="1">
        <f>+'Ark1'!AA902</f>
        <v>11.202606077457107</v>
      </c>
      <c r="Y32" s="1">
        <f>+'Ark1'!AB902</f>
        <v>1.582967690356903</v>
      </c>
      <c r="Z32" s="11">
        <f>+'Ark1'!AD902</f>
        <v>65.928304386789776</v>
      </c>
      <c r="AA32" s="1">
        <f t="shared" si="8"/>
        <v>5.1666154754872968</v>
      </c>
      <c r="AB32" s="11">
        <f t="shared" si="9"/>
        <v>1.1655480984340045</v>
      </c>
      <c r="AC32" s="45"/>
      <c r="AD32" s="4"/>
      <c r="AE32" s="57"/>
      <c r="AF32" s="57"/>
      <c r="AG32" s="5"/>
      <c r="AH32" s="5"/>
      <c r="AJ32" s="13"/>
      <c r="AK32" s="13"/>
      <c r="AL32" s="11"/>
      <c r="AM32" s="11"/>
      <c r="AN32" s="11"/>
    </row>
    <row r="33" spans="1:40" ht="16.5" customHeight="1">
      <c r="A33" s="45"/>
      <c r="B33">
        <f>+'Ark1'!C903</f>
        <v>2023</v>
      </c>
      <c r="C33">
        <f>+'Ark1'!M903</f>
        <v>8</v>
      </c>
      <c r="D33" s="3" t="s">
        <v>99</v>
      </c>
      <c r="E33">
        <f>+'Ark1'!Q903</f>
        <v>895</v>
      </c>
      <c r="F33">
        <f>+'Ark1'!R903</f>
        <v>1033</v>
      </c>
      <c r="G33" s="199">
        <f>+'Ark1'!AG903</f>
        <v>19.899826623001349</v>
      </c>
      <c r="H33" s="59">
        <f t="shared" si="7"/>
        <v>-0.84993907521795009</v>
      </c>
      <c r="I33" s="199">
        <f>+'Ark1'!AH903</f>
        <v>21.216553180014195</v>
      </c>
      <c r="J33" s="97"/>
      <c r="K33" s="436">
        <f>+'Ark1'!AI903</f>
        <v>250</v>
      </c>
      <c r="L33" s="435"/>
      <c r="M33" s="198">
        <f>+IF(K33=0,"",'Ark1'!AJ903)</f>
        <v>118.732</v>
      </c>
      <c r="N33" s="198">
        <f>+IF(K33=0,"",'Ark1'!AK903)</f>
        <v>26.280025638933807</v>
      </c>
      <c r="O33" s="331"/>
      <c r="P33" s="1">
        <f>+'Ark1'!S903</f>
        <v>8.3969022265246878</v>
      </c>
      <c r="Q33" s="45"/>
      <c r="R33" s="93">
        <f>+'Ark1'!U903</f>
        <v>44.883252662149054</v>
      </c>
      <c r="S33" s="199"/>
      <c r="T33" s="214"/>
      <c r="U33" s="93">
        <f>+'Ark1'!X903</f>
        <v>99.6127783155857</v>
      </c>
      <c r="V33" s="93">
        <f>+'Ark1'!Y903</f>
        <v>96.418199419167507</v>
      </c>
      <c r="W33" s="93">
        <f>+'Ark1'!Z903</f>
        <v>78.218780251694099</v>
      </c>
      <c r="X33" s="1">
        <f>+'Ark1'!AA903</f>
        <v>11.86439597452507</v>
      </c>
      <c r="Y33" s="1">
        <f>+'Ark1'!AB903</f>
        <v>1.5789240172965275</v>
      </c>
      <c r="Z33" s="11">
        <f>+'Ark1'!AD903</f>
        <v>64.754573741016088</v>
      </c>
      <c r="AA33" s="1">
        <f t="shared" si="8"/>
        <v>5.3452155868111548</v>
      </c>
      <c r="AB33" s="11">
        <f t="shared" si="9"/>
        <v>1.1541899441340782</v>
      </c>
      <c r="AC33" s="45"/>
      <c r="AD33" s="4"/>
      <c r="AE33" s="57"/>
      <c r="AF33" s="57"/>
      <c r="AG33" s="5"/>
      <c r="AH33" s="5"/>
      <c r="AJ33" s="13"/>
      <c r="AK33" s="13"/>
      <c r="AL33" s="11"/>
      <c r="AM33" s="11"/>
      <c r="AN33" s="11"/>
    </row>
    <row r="34" spans="1:40" ht="16.5" customHeight="1">
      <c r="A34" s="45"/>
      <c r="B34">
        <f>+'Ark1'!C904</f>
        <v>2023</v>
      </c>
      <c r="C34">
        <f>+'Ark1'!M904</f>
        <v>9</v>
      </c>
      <c r="D34" s="3" t="s">
        <v>100</v>
      </c>
      <c r="E34">
        <f>+'Ark1'!Q904</f>
        <v>563</v>
      </c>
      <c r="F34">
        <f>+'Ark1'!R904</f>
        <v>625</v>
      </c>
      <c r="G34" s="199">
        <f>+'Ark1'!AG904</f>
        <v>12.040069350799461</v>
      </c>
      <c r="H34" s="59">
        <f t="shared" si="7"/>
        <v>0.15628303402345267</v>
      </c>
      <c r="I34" s="199">
        <f>+'Ark1'!AH904</f>
        <v>13.578481464528103</v>
      </c>
      <c r="J34" s="97"/>
      <c r="K34" s="436">
        <f>+'Ark1'!AI904</f>
        <v>155</v>
      </c>
      <c r="L34" s="435"/>
      <c r="M34" s="198">
        <f>+IF(K34=0,"",'Ark1'!AJ904)</f>
        <v>119.90387096774198</v>
      </c>
      <c r="N34" s="198">
        <f>+IF(K34=0,"",'Ark1'!AK904)</f>
        <v>27.604251079804456</v>
      </c>
      <c r="O34" s="331"/>
      <c r="P34" s="1">
        <f>+'Ark1'!S904</f>
        <v>8.7712000000000003</v>
      </c>
      <c r="Q34" s="45"/>
      <c r="R34" s="93">
        <f>+'Ark1'!U904</f>
        <v>47.47675200000004</v>
      </c>
      <c r="S34" s="199"/>
      <c r="T34" s="214"/>
      <c r="U34" s="93">
        <f>+'Ark1'!X904</f>
        <v>100</v>
      </c>
      <c r="V34" s="93">
        <f>+'Ark1'!Y904</f>
        <v>97.76</v>
      </c>
      <c r="W34" s="93">
        <f>+'Ark1'!Z904</f>
        <v>84.64</v>
      </c>
      <c r="X34" s="1">
        <f>+'Ark1'!AA904</f>
        <v>11.92952351816683</v>
      </c>
      <c r="Y34" s="1">
        <f>+'Ark1'!AB904</f>
        <v>1.5190953097156188</v>
      </c>
      <c r="Z34" s="11">
        <f>+'Ark1'!AD904</f>
        <v>70.001537356846825</v>
      </c>
      <c r="AA34" s="1">
        <f t="shared" si="8"/>
        <v>5.4128000729660748</v>
      </c>
      <c r="AB34" s="11">
        <f t="shared" si="9"/>
        <v>1.1101243339253997</v>
      </c>
      <c r="AC34" s="45"/>
      <c r="AD34" s="4"/>
      <c r="AE34" s="56"/>
      <c r="AF34" s="57"/>
      <c r="AG34" s="5"/>
      <c r="AH34" s="5"/>
      <c r="AJ34" s="13"/>
      <c r="AK34" s="13"/>
      <c r="AL34" s="11"/>
      <c r="AM34" s="11"/>
      <c r="AN34" s="11"/>
    </row>
    <row r="35" spans="1:40" ht="15.6">
      <c r="A35" s="45"/>
      <c r="B35">
        <f>+'Ark1'!C905</f>
        <v>2023</v>
      </c>
      <c r="C35">
        <f>+'Ark1'!M905</f>
        <v>10</v>
      </c>
      <c r="D35" s="3" t="s">
        <v>101</v>
      </c>
      <c r="E35">
        <f>+'Ark1'!Q905</f>
        <v>227</v>
      </c>
      <c r="F35">
        <f>+'Ark1'!R905</f>
        <v>237</v>
      </c>
      <c r="G35" s="199">
        <f>+'Ark1'!AG905</f>
        <v>4.5655942978231554</v>
      </c>
      <c r="H35" s="59">
        <f t="shared" si="7"/>
        <v>0.25444153306214368</v>
      </c>
      <c r="I35" s="199">
        <f>+'Ark1'!AH905</f>
        <v>5.311231163115516</v>
      </c>
      <c r="J35" s="97"/>
      <c r="K35" s="436">
        <f>+'Ark1'!AI905</f>
        <v>51</v>
      </c>
      <c r="L35" s="435"/>
      <c r="M35" s="198">
        <f>+IF(K35=0,"",'Ark1'!AJ905)</f>
        <v>119.56470588235295</v>
      </c>
      <c r="N35" s="198">
        <f>+IF(K35=0,"",'Ark1'!AK905)</f>
        <v>28.202265764655198</v>
      </c>
      <c r="O35" s="331"/>
      <c r="P35" s="1">
        <f>+'Ark1'!S905</f>
        <v>8.9578059071729985</v>
      </c>
      <c r="Q35" s="45"/>
      <c r="R35" s="93">
        <f>+'Ark1'!U905</f>
        <v>48.972995780590736</v>
      </c>
      <c r="S35" s="199"/>
      <c r="T35" s="214"/>
      <c r="U35" s="93">
        <f>+'Ark1'!X905</f>
        <v>100</v>
      </c>
      <c r="V35" s="93">
        <f>+'Ark1'!Y905</f>
        <v>99.578059071729982</v>
      </c>
      <c r="W35" s="93">
        <f>+'Ark1'!Z905</f>
        <v>86.075949367088626</v>
      </c>
      <c r="X35" s="1">
        <f>+'Ark1'!AA905</f>
        <v>11.78049721590676</v>
      </c>
      <c r="Y35" s="1">
        <f>+'Ark1'!AB905</f>
        <v>1.3985798388735322</v>
      </c>
      <c r="Z35" s="11">
        <f>+'Ark1'!AD905</f>
        <v>68.255154775552683</v>
      </c>
      <c r="AA35" s="1">
        <f t="shared" si="8"/>
        <v>5.4670748940178999</v>
      </c>
      <c r="AB35" s="11">
        <f t="shared" si="9"/>
        <v>1.0440528634361232</v>
      </c>
      <c r="AC35" s="45"/>
      <c r="AF35" s="57"/>
      <c r="AJ35" s="13"/>
      <c r="AK35" s="13"/>
      <c r="AL35" s="11"/>
      <c r="AM35" s="11"/>
      <c r="AN35" s="11"/>
    </row>
    <row r="36" spans="1:40" ht="17.25" customHeight="1">
      <c r="A36" s="45"/>
      <c r="B36">
        <f>+'Ark1'!C906</f>
        <v>2023</v>
      </c>
      <c r="C36">
        <f>+'Ark1'!M906</f>
        <v>11</v>
      </c>
      <c r="D36" s="3" t="s">
        <v>102</v>
      </c>
      <c r="E36">
        <f>+'Ark1'!Q906</f>
        <v>167</v>
      </c>
      <c r="F36">
        <f>+'Ark1'!R906</f>
        <v>176</v>
      </c>
      <c r="G36" s="199">
        <f>+'Ark1'!AG906</f>
        <v>3.3904835291851274</v>
      </c>
      <c r="H36" s="59">
        <f t="shared" si="7"/>
        <v>0.260211739119522</v>
      </c>
      <c r="I36" s="199">
        <f>+'Ark1'!AH906</f>
        <v>4.2450586847891447</v>
      </c>
      <c r="J36" s="97"/>
      <c r="K36" s="436">
        <f>+'Ark1'!AI906</f>
        <v>31</v>
      </c>
      <c r="L36" s="435"/>
      <c r="M36" s="198">
        <f>+IF(K36=0,"",'Ark1'!AJ906)</f>
        <v>122.21935483870971</v>
      </c>
      <c r="N36" s="198">
        <f>+IF(K36=0,"",'Ark1'!AK906)</f>
        <v>29.796825302011872</v>
      </c>
      <c r="O36" s="331"/>
      <c r="P36" s="1">
        <f>+'Ark1'!S906</f>
        <v>9.1988636363636385</v>
      </c>
      <c r="Q36" s="45"/>
      <c r="R36" s="93">
        <f>+'Ark1'!U906</f>
        <v>52.708522727272751</v>
      </c>
      <c r="S36" s="199"/>
      <c r="T36" s="214"/>
      <c r="U36" s="93">
        <f>+'Ark1'!X906</f>
        <v>100</v>
      </c>
      <c r="V36" s="93">
        <f>+'Ark1'!Y906</f>
        <v>99.431818181818173</v>
      </c>
      <c r="W36" s="93">
        <f>+'Ark1'!Z906</f>
        <v>93.181818181818173</v>
      </c>
      <c r="X36" s="1">
        <f>+'Ark1'!AA906</f>
        <v>12.061720350665675</v>
      </c>
      <c r="Y36" s="1">
        <f>+'Ark1'!AB906</f>
        <v>1.3484835184705677</v>
      </c>
      <c r="Z36" s="11">
        <f>+'Ark1'!AD906</f>
        <v>65.362676660967054</v>
      </c>
      <c r="AA36" s="1">
        <f t="shared" si="8"/>
        <v>5.7298949969116748</v>
      </c>
      <c r="AB36" s="11">
        <f t="shared" si="9"/>
        <v>1.0538922155688624</v>
      </c>
      <c r="AC36" s="45"/>
      <c r="AD36" s="2"/>
      <c r="AE36" s="56"/>
      <c r="AF36" s="57"/>
      <c r="AH36" s="5"/>
      <c r="AJ36" s="13"/>
      <c r="AK36" s="13"/>
      <c r="AL36" s="11"/>
      <c r="AM36" s="11"/>
      <c r="AN36" s="11"/>
    </row>
    <row r="37" spans="1:40" ht="15.6">
      <c r="A37" s="45"/>
      <c r="B37">
        <f>+'Ark1'!C907</f>
        <v>2023</v>
      </c>
      <c r="C37">
        <f>+'Ark1'!M907</f>
        <v>12</v>
      </c>
      <c r="D37" s="3" t="s">
        <v>103</v>
      </c>
      <c r="E37">
        <f>+'Ark1'!Q907</f>
        <v>66</v>
      </c>
      <c r="F37">
        <f>+'Ark1'!R907</f>
        <v>70</v>
      </c>
      <c r="G37" s="199">
        <f>+'Ark1'!AG907</f>
        <v>1.3484877672895397</v>
      </c>
      <c r="H37" s="59">
        <f t="shared" si="7"/>
        <v>-1.9834631960694793E-2</v>
      </c>
      <c r="I37" s="199">
        <f>+'Ark1'!AH907</f>
        <v>1.7294242874539014</v>
      </c>
      <c r="J37" s="97"/>
      <c r="K37" s="436">
        <f>+'Ark1'!AI907</f>
        <v>10</v>
      </c>
      <c r="L37" s="435"/>
      <c r="M37" s="198">
        <f>+IF(K37=0,"",'Ark1'!AJ907)</f>
        <v>122.99</v>
      </c>
      <c r="N37" s="198">
        <f>+IF(K37=0,"",'Ark1'!AK907)</f>
        <v>29.380559324296833</v>
      </c>
      <c r="O37" s="331"/>
      <c r="P37" s="1">
        <f>+'Ark1'!S907</f>
        <v>9.3714285714285754</v>
      </c>
      <c r="Q37" s="45"/>
      <c r="R37" s="93">
        <f>+'Ark1'!U907</f>
        <v>53.99</v>
      </c>
      <c r="S37" s="199"/>
      <c r="T37" s="214"/>
      <c r="U37" s="93">
        <f>+'Ark1'!X907</f>
        <v>100</v>
      </c>
      <c r="V37" s="93">
        <f>+'Ark1'!Y907</f>
        <v>100</v>
      </c>
      <c r="W37" s="93">
        <f>+'Ark1'!Z907</f>
        <v>92.857142857142875</v>
      </c>
      <c r="X37" s="1">
        <f>+'Ark1'!AA907</f>
        <v>12.253526023149444</v>
      </c>
      <c r="Y37" s="1">
        <f>+'Ark1'!AB907</f>
        <v>1.5781673691018772</v>
      </c>
      <c r="Z37" s="11">
        <f>+'Ark1'!AD907</f>
        <v>65.197668170512785</v>
      </c>
      <c r="AA37" s="1">
        <f t="shared" si="8"/>
        <v>5.7611280487804857</v>
      </c>
      <c r="AB37" s="11">
        <f t="shared" si="9"/>
        <v>1.0606060606060606</v>
      </c>
      <c r="AC37" s="45"/>
      <c r="AD37" s="2"/>
      <c r="AE37" s="56"/>
      <c r="AF37" s="57"/>
      <c r="AJ37" s="13"/>
      <c r="AK37" s="13"/>
      <c r="AL37" s="11"/>
      <c r="AM37" s="11"/>
      <c r="AN37" s="11"/>
    </row>
    <row r="38" spans="1:40" ht="15.6">
      <c r="A38" s="45"/>
      <c r="B38">
        <f>+'Ark1'!C908</f>
        <v>2023</v>
      </c>
      <c r="C38">
        <f>+'Ark1'!M908</f>
        <v>13</v>
      </c>
      <c r="D38" s="3" t="s">
        <v>104</v>
      </c>
      <c r="E38">
        <f>+'Ark1'!Q908</f>
        <v>21</v>
      </c>
      <c r="F38">
        <f>+'Ark1'!R908</f>
        <v>21</v>
      </c>
      <c r="G38" s="199">
        <f>+'Ark1'!AG908</f>
        <v>0.40454633018686192</v>
      </c>
      <c r="H38" s="59">
        <f t="shared" si="7"/>
        <v>-7.8248038337566106E-3</v>
      </c>
      <c r="I38" s="199">
        <f>+'Ark1'!AH908</f>
        <v>0.52468919852741081</v>
      </c>
      <c r="J38" s="97"/>
      <c r="K38" s="436">
        <f>+'Ark1'!AI908</f>
        <v>8</v>
      </c>
      <c r="L38" s="435"/>
      <c r="M38" s="198">
        <f>+IF(K38=0,"",'Ark1'!AJ908)</f>
        <v>120.41249999999999</v>
      </c>
      <c r="N38" s="198">
        <f>+IF(K38=0,"",'Ark1'!AK908)</f>
        <v>30.40318987098188</v>
      </c>
      <c r="O38" s="331"/>
      <c r="P38" s="1">
        <f>+'Ark1'!S908</f>
        <v>9.2857142857142883</v>
      </c>
      <c r="Q38" s="45"/>
      <c r="R38" s="93">
        <f>+'Ark1'!U908</f>
        <v>54.6</v>
      </c>
      <c r="S38" s="199"/>
      <c r="T38" s="214"/>
      <c r="U38" s="93">
        <f>+'Ark1'!X908</f>
        <v>100</v>
      </c>
      <c r="V38" s="93">
        <f>+'Ark1'!Y908</f>
        <v>100</v>
      </c>
      <c r="W38" s="93">
        <f>+'Ark1'!Z908</f>
        <v>90.476190476190439</v>
      </c>
      <c r="X38" s="1">
        <f>+'Ark1'!AA908</f>
        <v>11.73639029441582</v>
      </c>
      <c r="Y38" s="1">
        <f>+'Ark1'!AB908</f>
        <v>1.1605769149479837</v>
      </c>
      <c r="Z38" s="11">
        <f>+'Ark1'!AD908</f>
        <v>57.229626735982706</v>
      </c>
      <c r="AA38" s="1">
        <f t="shared" si="8"/>
        <v>5.8799999999999981</v>
      </c>
      <c r="AB38" s="11">
        <f t="shared" si="9"/>
        <v>1</v>
      </c>
      <c r="AC38" s="45"/>
      <c r="AD38" s="14"/>
      <c r="AE38" s="13"/>
      <c r="AF38" s="57"/>
      <c r="AJ38" s="13"/>
      <c r="AK38" s="13"/>
      <c r="AL38" s="11"/>
      <c r="AM38" s="11"/>
      <c r="AN38" s="11"/>
    </row>
    <row r="39" spans="1:40" ht="21">
      <c r="A39" s="45"/>
      <c r="B39">
        <f>+'Ark1'!C909</f>
        <v>2023</v>
      </c>
      <c r="C39">
        <f>+'Ark1'!M909</f>
        <v>14</v>
      </c>
      <c r="D39" s="3" t="s">
        <v>105</v>
      </c>
      <c r="E39">
        <f>+'Ark1'!Q909</f>
        <v>18</v>
      </c>
      <c r="F39">
        <f>+'Ark1'!R909</f>
        <v>18</v>
      </c>
      <c r="G39" s="199">
        <f>+'Ark1'!AG909</f>
        <v>0.34675399730302442</v>
      </c>
      <c r="H39" s="59">
        <f t="shared" si="7"/>
        <v>-0.10310542162855935</v>
      </c>
      <c r="I39" s="199">
        <f>+'Ark1'!AH909</f>
        <v>0.4786541964588103</v>
      </c>
      <c r="J39" s="97"/>
      <c r="K39" s="436">
        <f>+'Ark1'!AI909</f>
        <v>9</v>
      </c>
      <c r="L39" s="435"/>
      <c r="M39" s="198">
        <f>+IF(K39=0,"",'Ark1'!AJ909)</f>
        <v>123.98888888888889</v>
      </c>
      <c r="N39" s="198">
        <f>+IF(K39=0,"",'Ark1'!AK909)</f>
        <v>33.08584057173266</v>
      </c>
      <c r="O39" s="331"/>
      <c r="P39" s="1">
        <f>+'Ark1'!S909</f>
        <v>10.222222222222221</v>
      </c>
      <c r="Q39" s="45"/>
      <c r="R39" s="93">
        <f>+'Ark1'!U909</f>
        <v>58.111111111111121</v>
      </c>
      <c r="S39" s="199"/>
      <c r="T39" s="214"/>
      <c r="U39" s="93">
        <f>+'Ark1'!X909</f>
        <v>100</v>
      </c>
      <c r="V39" s="93">
        <f>+'Ark1'!Y909</f>
        <v>100</v>
      </c>
      <c r="W39" s="93">
        <f>+'Ark1'!Z909</f>
        <v>94.444444444444443</v>
      </c>
      <c r="X39" s="1">
        <f>+'Ark1'!AA909</f>
        <v>14.198117593888149</v>
      </c>
      <c r="Y39" s="1">
        <f>+'Ark1'!AB909</f>
        <v>1.6178021976179002</v>
      </c>
      <c r="Z39" s="11">
        <f>+'Ark1'!AD909</f>
        <v>61.471089760573427</v>
      </c>
      <c r="AA39" s="1">
        <f t="shared" si="8"/>
        <v>5.6847826086956532</v>
      </c>
      <c r="AB39" s="11">
        <f t="shared" si="9"/>
        <v>1</v>
      </c>
      <c r="AC39" s="45"/>
      <c r="AD39" s="2"/>
      <c r="AE39" s="5"/>
      <c r="AF39" s="57"/>
      <c r="AJ39" s="55"/>
      <c r="AK39" s="55"/>
      <c r="AL39" s="11"/>
      <c r="AM39" s="11"/>
      <c r="AN39" s="11"/>
    </row>
    <row r="40" spans="1:40" ht="15.6">
      <c r="A40" s="45"/>
      <c r="B40">
        <f>+'Ark1'!C910</f>
        <v>2023</v>
      </c>
      <c r="C40">
        <f>+'Ark1'!M910</f>
        <v>15</v>
      </c>
      <c r="D40" s="3" t="s">
        <v>106</v>
      </c>
      <c r="E40">
        <f>+'Ark1'!Q910</f>
        <v>4</v>
      </c>
      <c r="F40">
        <f>+'Ark1'!R910</f>
        <v>5</v>
      </c>
      <c r="G40" s="199">
        <f>+'Ark1'!AG910</f>
        <v>9.6320554806395647E-2</v>
      </c>
      <c r="H40" s="59">
        <f t="shared" si="7"/>
        <v>4.0088127439947677E-2</v>
      </c>
      <c r="I40" s="199">
        <f>+'Ark1'!AH910</f>
        <v>0.16528670722841521</v>
      </c>
      <c r="J40" s="97"/>
      <c r="K40" s="436">
        <f>+'Ark1'!AI910</f>
        <v>3</v>
      </c>
      <c r="L40" s="435"/>
      <c r="M40" s="198">
        <f>+IF(K40=0,"",'Ark1'!AJ910)</f>
        <v>124.4</v>
      </c>
      <c r="N40" s="198">
        <f>+IF(K40=0,"",'Ark1'!AK910)</f>
        <v>40.17219446583055</v>
      </c>
      <c r="O40" s="331"/>
      <c r="P40" s="1">
        <f>+'Ark1'!S910</f>
        <v>12.8</v>
      </c>
      <c r="Q40" s="45"/>
      <c r="R40" s="93">
        <f>+'Ark1'!U910</f>
        <v>72.240000000000009</v>
      </c>
      <c r="S40" s="199"/>
      <c r="T40" s="214"/>
      <c r="U40" s="93">
        <f>+'Ark1'!X910</f>
        <v>100</v>
      </c>
      <c r="V40" s="93">
        <f>+'Ark1'!Y910</f>
        <v>100</v>
      </c>
      <c r="W40" s="93">
        <f>+'Ark1'!Z910</f>
        <v>100</v>
      </c>
      <c r="X40" s="1">
        <f>+'Ark1'!AA910</f>
        <v>12.61849436343333</v>
      </c>
      <c r="Y40" s="1">
        <f>+'Ark1'!AB910</f>
        <v>1.5999999999999901</v>
      </c>
      <c r="Z40" s="11">
        <f>+'Ark1'!AD910</f>
        <v>83.647063556068602</v>
      </c>
      <c r="AA40" s="1">
        <f t="shared" si="8"/>
        <v>5.6437500000000007</v>
      </c>
      <c r="AB40" s="11">
        <f t="shared" si="9"/>
        <v>1.25</v>
      </c>
      <c r="AC40" s="45"/>
      <c r="AD40" s="4"/>
      <c r="AE40" s="4"/>
      <c r="AF40" s="57"/>
      <c r="AG40" s="4"/>
      <c r="AH40" s="4"/>
    </row>
    <row r="41" spans="1:40" s="525" customFormat="1">
      <c r="A41" s="45"/>
      <c r="B41" s="45"/>
      <c r="C41" s="45"/>
      <c r="D41" s="45"/>
      <c r="E41" s="45"/>
      <c r="F41" s="45"/>
      <c r="G41" s="90"/>
      <c r="H41" s="45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214"/>
      <c r="U41" s="90"/>
      <c r="V41" s="90"/>
      <c r="W41" s="90"/>
      <c r="X41" s="45"/>
      <c r="Y41" s="45"/>
      <c r="Z41" s="71"/>
      <c r="AA41" s="45"/>
      <c r="AB41" s="71"/>
      <c r="AC41" s="45"/>
      <c r="AF41" s="57"/>
    </row>
    <row r="42" spans="1:40" ht="15.6">
      <c r="A42" s="45"/>
      <c r="B42" s="52">
        <f>+'Ark1'!C911</f>
        <v>2022</v>
      </c>
      <c r="C42" s="52">
        <f>+'Ark1'!M911</f>
        <v>1</v>
      </c>
      <c r="D42" s="53" t="s">
        <v>92</v>
      </c>
      <c r="E42" s="52">
        <f>+'Ark1'!Q911</f>
        <v>0</v>
      </c>
      <c r="F42" s="52">
        <f>+'Ark1'!R911</f>
        <v>0</v>
      </c>
      <c r="G42" s="181">
        <f>+'Ark1'!AG911</f>
        <v>0</v>
      </c>
      <c r="H42" s="45"/>
      <c r="I42" s="181">
        <f>+'Ark1'!AH911</f>
        <v>0</v>
      </c>
      <c r="J42" s="97"/>
      <c r="K42" s="436">
        <f>+'Ark1'!AI911</f>
        <v>0</v>
      </c>
      <c r="L42" s="435"/>
      <c r="M42" s="198" t="str">
        <f>+IF(K42=0,"",'Ark1'!AJ911)</f>
        <v/>
      </c>
      <c r="N42" s="198" t="str">
        <f>+IF(K42=0,"",'Ark1'!AK911)</f>
        <v/>
      </c>
      <c r="O42" s="331"/>
      <c r="P42" s="54">
        <f>+'Ark1'!S911</f>
        <v>0</v>
      </c>
      <c r="Q42" s="45"/>
      <c r="R42" s="159">
        <f>+'Ark1'!U911</f>
        <v>0</v>
      </c>
      <c r="S42" s="181"/>
      <c r="T42" s="214"/>
      <c r="U42" s="159">
        <f>+'Ark1'!X911</f>
        <v>0</v>
      </c>
      <c r="V42" s="159">
        <f>+'Ark1'!Y911</f>
        <v>0</v>
      </c>
      <c r="W42" s="159">
        <f>+'Ark1'!Z911</f>
        <v>0</v>
      </c>
      <c r="X42" s="54">
        <f>+'Ark1'!AA911</f>
        <v>0</v>
      </c>
      <c r="Y42" s="54">
        <f>+'Ark1'!AB911</f>
        <v>0</v>
      </c>
      <c r="Z42" s="74">
        <f>+'Ark1'!AD911</f>
        <v>0</v>
      </c>
      <c r="AA42" s="54" t="e">
        <f t="shared" si="8"/>
        <v>#DIV/0!</v>
      </c>
      <c r="AB42" s="74" t="e">
        <f t="shared" si="9"/>
        <v>#DIV/0!</v>
      </c>
      <c r="AC42" s="45"/>
      <c r="AD42" s="4"/>
      <c r="AE42" s="16"/>
      <c r="AF42" s="57"/>
      <c r="AG42" s="1"/>
      <c r="AH42" s="18"/>
      <c r="AJ42" s="1"/>
      <c r="AK42" s="5"/>
    </row>
    <row r="43" spans="1:40" ht="15.6">
      <c r="A43" s="45"/>
      <c r="B43" s="52">
        <f>+'Ark1'!C912</f>
        <v>2022</v>
      </c>
      <c r="C43" s="52">
        <f>+'Ark1'!M912</f>
        <v>2</v>
      </c>
      <c r="D43" s="53" t="s">
        <v>93</v>
      </c>
      <c r="E43" s="52">
        <f>+'Ark1'!Q912</f>
        <v>35</v>
      </c>
      <c r="F43" s="52">
        <f>+'Ark1'!R912</f>
        <v>38</v>
      </c>
      <c r="G43" s="181">
        <f>+'Ark1'!AG912</f>
        <v>0.71227741330834127</v>
      </c>
      <c r="H43" s="45"/>
      <c r="I43" s="181">
        <f>+'Ark1'!AH912</f>
        <v>0.41937542610236128</v>
      </c>
      <c r="J43" s="97"/>
      <c r="K43" s="436">
        <f>+'Ark1'!AI912</f>
        <v>0</v>
      </c>
      <c r="L43" s="435"/>
      <c r="M43" s="198" t="str">
        <f>+IF(K43=0,"",'Ark1'!AJ912)</f>
        <v/>
      </c>
      <c r="N43" s="198" t="str">
        <f>+IF(K43=0,"",'Ark1'!AK912)</f>
        <v/>
      </c>
      <c r="O43" s="331"/>
      <c r="P43" s="54">
        <f>+'Ark1'!S912</f>
        <v>4.1315789473684221</v>
      </c>
      <c r="Q43" s="45"/>
      <c r="R43" s="159">
        <f>+'Ark1'!U912</f>
        <v>25.490789473684202</v>
      </c>
      <c r="S43" s="181"/>
      <c r="T43" s="214"/>
      <c r="U43" s="159">
        <f>+'Ark1'!X912</f>
        <v>76.31578947368422</v>
      </c>
      <c r="V43" s="159">
        <f>+'Ark1'!Y912</f>
        <v>57.894736842105239</v>
      </c>
      <c r="W43" s="159">
        <f>+'Ark1'!Z912</f>
        <v>13.157894736842103</v>
      </c>
      <c r="X43" s="54">
        <f>+'Ark1'!AA912</f>
        <v>9.2097786651440234</v>
      </c>
      <c r="Y43" s="54">
        <f>+'Ark1'!AB912</f>
        <v>2.4513267367046563</v>
      </c>
      <c r="Z43" s="74">
        <f>+'Ark1'!AD912</f>
        <v>58.456596656790317</v>
      </c>
      <c r="AA43" s="54">
        <f t="shared" si="8"/>
        <v>6.169745222929933</v>
      </c>
      <c r="AB43" s="74">
        <f t="shared" si="9"/>
        <v>1.0857142857142856</v>
      </c>
      <c r="AC43" s="45"/>
      <c r="AD43" s="4"/>
      <c r="AE43" s="16"/>
      <c r="AF43" s="57"/>
      <c r="AG43" s="1"/>
      <c r="AH43" s="18"/>
    </row>
    <row r="44" spans="1:40" ht="15.6">
      <c r="A44" s="45"/>
      <c r="B44" s="52">
        <f>+'Ark1'!C913</f>
        <v>2022</v>
      </c>
      <c r="C44" s="52">
        <f>+'Ark1'!M913</f>
        <v>3</v>
      </c>
      <c r="D44" s="53" t="s">
        <v>94</v>
      </c>
      <c r="E44" s="52">
        <f>+'Ark1'!Q913</f>
        <v>132</v>
      </c>
      <c r="F44" s="52">
        <f>+'Ark1'!R913</f>
        <v>143</v>
      </c>
      <c r="G44" s="181">
        <f>+'Ark1'!AG913</f>
        <v>2.6804123711340195</v>
      </c>
      <c r="H44" s="45"/>
      <c r="I44" s="181">
        <f>+'Ark1'!AH913</f>
        <v>1.8069272862801316</v>
      </c>
      <c r="J44" s="97"/>
      <c r="K44" s="436">
        <f>+'Ark1'!AI913</f>
        <v>4</v>
      </c>
      <c r="L44" s="435"/>
      <c r="M44" s="198">
        <f>+IF(K44=0,"",'Ark1'!AJ913)</f>
        <v>104</v>
      </c>
      <c r="N44" s="198">
        <f>+IF(K44=0,"",'Ark1'!AK913)</f>
        <v>15.156591274861468</v>
      </c>
      <c r="O44" s="331"/>
      <c r="P44" s="54">
        <f>+'Ark1'!S913</f>
        <v>5.58041958041958</v>
      </c>
      <c r="Q44" s="45"/>
      <c r="R44" s="159">
        <f>+'Ark1'!U913</f>
        <v>29.185594405594426</v>
      </c>
      <c r="S44" s="181"/>
      <c r="T44" s="214"/>
      <c r="U44" s="159">
        <f>+'Ark1'!X913</f>
        <v>93.006993006992985</v>
      </c>
      <c r="V44" s="159">
        <f>+'Ark1'!Y913</f>
        <v>69.930069930069905</v>
      </c>
      <c r="W44" s="159">
        <f>+'Ark1'!Z913</f>
        <v>27.972027972027966</v>
      </c>
      <c r="X44" s="54">
        <f>+'Ark1'!AA913</f>
        <v>9.5734333467822683</v>
      </c>
      <c r="Y44" s="54">
        <f>+'Ark1'!AB913</f>
        <v>2.0735179639996346</v>
      </c>
      <c r="Z44" s="74">
        <f>+'Ark1'!AD913</f>
        <v>56.802943052664574</v>
      </c>
      <c r="AA44" s="54">
        <f t="shared" si="8"/>
        <v>5.230000000000004</v>
      </c>
      <c r="AB44" s="74">
        <f t="shared" si="9"/>
        <v>1.0833333333333333</v>
      </c>
      <c r="AC44" s="45"/>
      <c r="AD44" s="4"/>
      <c r="AE44" s="16"/>
      <c r="AF44" s="57"/>
      <c r="AG44" s="1"/>
      <c r="AH44" s="18"/>
    </row>
    <row r="45" spans="1:40" ht="15.6">
      <c r="A45" s="45"/>
      <c r="B45" s="52">
        <f>+'Ark1'!C914</f>
        <v>2022</v>
      </c>
      <c r="C45" s="52">
        <f>+'Ark1'!M914</f>
        <v>4</v>
      </c>
      <c r="D45" s="53" t="s">
        <v>95</v>
      </c>
      <c r="E45" s="52">
        <f>+'Ark1'!Q914</f>
        <v>302</v>
      </c>
      <c r="F45" s="52">
        <f>+'Ark1'!R914</f>
        <v>348</v>
      </c>
      <c r="G45" s="181">
        <f>+'Ark1'!AG914</f>
        <v>6.5229615745079652</v>
      </c>
      <c r="H45" s="45"/>
      <c r="I45" s="181">
        <f>+'Ark1'!AH914</f>
        <v>5.1749884175490788</v>
      </c>
      <c r="J45" s="97"/>
      <c r="K45" s="436">
        <f>+'Ark1'!AI914</f>
        <v>16</v>
      </c>
      <c r="L45" s="435"/>
      <c r="M45" s="198">
        <f>+IF(K45=0,"",'Ark1'!AJ914)</f>
        <v>111.93124999999998</v>
      </c>
      <c r="N45" s="198">
        <f>+IF(K45=0,"",'Ark1'!AK914)</f>
        <v>20.414409537834672</v>
      </c>
      <c r="O45" s="331"/>
      <c r="P45" s="54">
        <f>+'Ark1'!S914</f>
        <v>6.5517241379310356</v>
      </c>
      <c r="Q45" s="45"/>
      <c r="R45" s="159">
        <f>+'Ark1'!U914</f>
        <v>34.347413793103442</v>
      </c>
      <c r="S45" s="181"/>
      <c r="T45" s="214"/>
      <c r="U45" s="159">
        <f>+'Ark1'!X914</f>
        <v>97.413793103448256</v>
      </c>
      <c r="V45" s="159">
        <f>+'Ark1'!Y914</f>
        <v>85.057471264367805</v>
      </c>
      <c r="W45" s="159">
        <f>+'Ark1'!Z914</f>
        <v>46.839080459770123</v>
      </c>
      <c r="X45" s="54">
        <f>+'Ark1'!AA914</f>
        <v>10.521124873267592</v>
      </c>
      <c r="Y45" s="54">
        <f>+'Ark1'!AB914</f>
        <v>2.0706410839671756</v>
      </c>
      <c r="Z45" s="74">
        <f>+'Ark1'!AD914</f>
        <v>61.330762636856882</v>
      </c>
      <c r="AA45" s="54">
        <f t="shared" si="8"/>
        <v>5.2424999999999979</v>
      </c>
      <c r="AB45" s="74">
        <f t="shared" si="9"/>
        <v>1.1523178807947019</v>
      </c>
      <c r="AC45" s="45"/>
      <c r="AD45" s="4"/>
      <c r="AE45" s="16"/>
      <c r="AF45" s="57"/>
      <c r="AG45" s="1"/>
      <c r="AH45" s="18"/>
    </row>
    <row r="46" spans="1:40" ht="15.6">
      <c r="A46" s="45"/>
      <c r="B46" s="52">
        <f>+'Ark1'!C915</f>
        <v>2022</v>
      </c>
      <c r="C46" s="52">
        <f>+'Ark1'!M915</f>
        <v>5</v>
      </c>
      <c r="D46" s="53" t="s">
        <v>96</v>
      </c>
      <c r="E46" s="52">
        <f>+'Ark1'!Q915</f>
        <v>607</v>
      </c>
      <c r="F46" s="52">
        <f>+'Ark1'!R915</f>
        <v>708</v>
      </c>
      <c r="G46" s="181">
        <f>+'Ark1'!AG915</f>
        <v>13.270852858481719</v>
      </c>
      <c r="H46" s="45"/>
      <c r="I46" s="181">
        <f>+'Ark1'!AH915</f>
        <v>11.73717367762311</v>
      </c>
      <c r="J46" s="97"/>
      <c r="K46" s="436">
        <f>+'Ark1'!AI915</f>
        <v>35</v>
      </c>
      <c r="L46" s="435"/>
      <c r="M46" s="198">
        <f>+IF(K46=0,"",'Ark1'!AJ915)</f>
        <v>115.36285714285712</v>
      </c>
      <c r="N46" s="198">
        <f>+IF(K46=0,"",'Ark1'!AK915)</f>
        <v>21.087136032724501</v>
      </c>
      <c r="O46" s="331"/>
      <c r="P46" s="54">
        <f>+'Ark1'!S915</f>
        <v>7.27683615819209</v>
      </c>
      <c r="Q46" s="45"/>
      <c r="R46" s="159">
        <f>+'Ark1'!U915</f>
        <v>38.290776836158209</v>
      </c>
      <c r="S46" s="181"/>
      <c r="T46" s="214"/>
      <c r="U46" s="159">
        <f>+'Ark1'!X915</f>
        <v>99.293785310734435</v>
      </c>
      <c r="V46" s="159">
        <f>+'Ark1'!Y915</f>
        <v>93.644067796610173</v>
      </c>
      <c r="W46" s="159">
        <f>+'Ark1'!Z915</f>
        <v>63.98305084745764</v>
      </c>
      <c r="X46" s="54">
        <f>+'Ark1'!AA915</f>
        <v>9.7673774499418435</v>
      </c>
      <c r="Y46" s="54">
        <f>+'Ark1'!AB915</f>
        <v>1.8999480044157924</v>
      </c>
      <c r="Z46" s="74">
        <f>+'Ark1'!AD915</f>
        <v>54.604402920135591</v>
      </c>
      <c r="AA46" s="54">
        <f t="shared" si="8"/>
        <v>5.2620089285714311</v>
      </c>
      <c r="AB46" s="74">
        <f t="shared" si="9"/>
        <v>1.1663920922570017</v>
      </c>
      <c r="AC46" s="45"/>
      <c r="AD46" s="4"/>
      <c r="AE46" s="16"/>
      <c r="AF46" s="57"/>
      <c r="AG46" s="13"/>
      <c r="AH46" s="18"/>
    </row>
    <row r="47" spans="1:40" ht="15.6">
      <c r="A47" s="45"/>
      <c r="B47" s="52">
        <f>+'Ark1'!C916</f>
        <v>2022</v>
      </c>
      <c r="C47" s="52">
        <f>+'Ark1'!M916</f>
        <v>6</v>
      </c>
      <c r="D47" s="53" t="s">
        <v>97</v>
      </c>
      <c r="E47" s="52">
        <f>+'Ark1'!Q916</f>
        <v>682</v>
      </c>
      <c r="F47" s="52">
        <f>+'Ark1'!R916</f>
        <v>775</v>
      </c>
      <c r="G47" s="181">
        <f>+'Ark1'!AG916</f>
        <v>14.526710402999059</v>
      </c>
      <c r="H47" s="45"/>
      <c r="I47" s="181">
        <f>+'Ark1'!AH916</f>
        <v>13.854992520167704</v>
      </c>
      <c r="J47" s="97"/>
      <c r="K47" s="436">
        <f>+'Ark1'!AI916</f>
        <v>34</v>
      </c>
      <c r="L47" s="435"/>
      <c r="M47" s="198">
        <f>+IF(K47=0,"",'Ark1'!AJ916)</f>
        <v>120.10588235294109</v>
      </c>
      <c r="N47" s="198">
        <f>+IF(K47=0,"",'Ark1'!AK916)</f>
        <v>22.590162041419632</v>
      </c>
      <c r="O47" s="331"/>
      <c r="P47" s="54">
        <f>+'Ark1'!S916</f>
        <v>7.9135483870967747</v>
      </c>
      <c r="Q47" s="45"/>
      <c r="R47" s="159">
        <f>+'Ark1'!U916</f>
        <v>41.29224516129031</v>
      </c>
      <c r="S47" s="181"/>
      <c r="T47" s="214"/>
      <c r="U47" s="159">
        <f>+'Ark1'!X916</f>
        <v>99.48387096774195</v>
      </c>
      <c r="V47" s="159">
        <f>+'Ark1'!Y916</f>
        <v>95.741935483870975</v>
      </c>
      <c r="W47" s="159">
        <f>+'Ark1'!Z916</f>
        <v>73.935483870967744</v>
      </c>
      <c r="X47" s="54">
        <f>+'Ark1'!AA916</f>
        <v>10.156776977572829</v>
      </c>
      <c r="Y47" s="54">
        <f>+'Ark1'!AB916</f>
        <v>1.5629615156079819</v>
      </c>
      <c r="Z47" s="74">
        <f>+'Ark1'!AD916</f>
        <v>64.82601366233348</v>
      </c>
      <c r="AA47" s="54">
        <f t="shared" si="8"/>
        <v>5.2179178216207385</v>
      </c>
      <c r="AB47" s="74">
        <f t="shared" si="9"/>
        <v>1.1363636363636365</v>
      </c>
      <c r="AC47" s="45"/>
      <c r="AD47" s="4"/>
      <c r="AE47" s="16"/>
      <c r="AF47" s="57"/>
      <c r="AG47" s="13"/>
      <c r="AH47" s="18"/>
    </row>
    <row r="48" spans="1:40" ht="15.6">
      <c r="A48" s="45"/>
      <c r="B48" s="52">
        <f>+'Ark1'!C917</f>
        <v>2022</v>
      </c>
      <c r="C48" s="52">
        <f>+'Ark1'!M917</f>
        <v>7</v>
      </c>
      <c r="D48" s="53" t="s">
        <v>98</v>
      </c>
      <c r="E48" s="52">
        <f>+'Ark1'!Q917</f>
        <v>914</v>
      </c>
      <c r="F48" s="52">
        <f>+'Ark1'!R917</f>
        <v>1063</v>
      </c>
      <c r="G48" s="181">
        <f>+'Ark1'!AG917</f>
        <v>19.925023430178072</v>
      </c>
      <c r="H48" s="45"/>
      <c r="I48" s="181">
        <f>+'Ark1'!AH917</f>
        <v>19.875884096780755</v>
      </c>
      <c r="J48" s="97"/>
      <c r="K48" s="436">
        <f>+'Ark1'!AI917</f>
        <v>81</v>
      </c>
      <c r="L48" s="435"/>
      <c r="M48" s="198">
        <f>+IF(K48=0,"",'Ark1'!AJ917)</f>
        <v>118.56419753086421</v>
      </c>
      <c r="N48" s="198">
        <f>+IF(K48=0,"",'Ark1'!AK917)</f>
        <v>24.378857478401564</v>
      </c>
      <c r="O48" s="331"/>
      <c r="P48" s="54">
        <f>+'Ark1'!S917</f>
        <v>8.2935089369708379</v>
      </c>
      <c r="Q48" s="45"/>
      <c r="R48" s="159">
        <f>+'Ark1'!U917</f>
        <v>43.187403574788327</v>
      </c>
      <c r="S48" s="181"/>
      <c r="T48" s="214"/>
      <c r="U48" s="159">
        <f>+'Ark1'!X917</f>
        <v>99.717779868297271</v>
      </c>
      <c r="V48" s="159">
        <f>+'Ark1'!Y917</f>
        <v>96.425211665098786</v>
      </c>
      <c r="W48" s="159">
        <f>+'Ark1'!Z917</f>
        <v>75.070555032925697</v>
      </c>
      <c r="X48" s="54">
        <f>+'Ark1'!AA917</f>
        <v>11.280026697203402</v>
      </c>
      <c r="Y48" s="54">
        <f>+'Ark1'!AB917</f>
        <v>1.5586451203407046</v>
      </c>
      <c r="Z48" s="74">
        <f>+'Ark1'!AD917</f>
        <v>66.672742791002889</v>
      </c>
      <c r="AA48" s="54">
        <f t="shared" si="8"/>
        <v>5.2073740925589824</v>
      </c>
      <c r="AB48" s="74">
        <f t="shared" si="9"/>
        <v>1.1630196936542669</v>
      </c>
      <c r="AC48" s="45"/>
      <c r="AD48" s="4"/>
      <c r="AE48" s="16"/>
      <c r="AF48" s="57"/>
      <c r="AG48" s="13"/>
      <c r="AH48" s="18"/>
    </row>
    <row r="49" spans="1:39" ht="15.6">
      <c r="A49" s="45"/>
      <c r="B49" s="52">
        <f>+'Ark1'!C918</f>
        <v>2022</v>
      </c>
      <c r="C49" s="52">
        <f>+'Ark1'!M918</f>
        <v>8</v>
      </c>
      <c r="D49" s="53" t="s">
        <v>99</v>
      </c>
      <c r="E49" s="52">
        <f>+'Ark1'!Q918</f>
        <v>949</v>
      </c>
      <c r="F49" s="52">
        <f>+'Ark1'!R918</f>
        <v>1107</v>
      </c>
      <c r="G49" s="181">
        <f>+'Ark1'!AG918</f>
        <v>20.749765698219299</v>
      </c>
      <c r="H49" s="45"/>
      <c r="I49" s="181">
        <f>+'Ark1'!AH918</f>
        <v>21.81844544437234</v>
      </c>
      <c r="J49" s="97"/>
      <c r="K49" s="436">
        <f>+'Ark1'!AI918</f>
        <v>94</v>
      </c>
      <c r="L49" s="435"/>
      <c r="M49" s="198">
        <f>+IF(K49=0,"",'Ark1'!AJ918)</f>
        <v>118.02553191489363</v>
      </c>
      <c r="N49" s="198">
        <f>+IF(K49=0,"",'Ark1'!AK918)</f>
        <v>25.995715136879124</v>
      </c>
      <c r="O49" s="331"/>
      <c r="P49" s="54">
        <f>+'Ark1'!S918</f>
        <v>8.4588979223125609</v>
      </c>
      <c r="Q49" s="45"/>
      <c r="R49" s="159">
        <f>+'Ark1'!U918</f>
        <v>45.523965672990009</v>
      </c>
      <c r="S49" s="181"/>
      <c r="T49" s="214"/>
      <c r="U49" s="159">
        <f>+'Ark1'!X918</f>
        <v>99.909665763324284</v>
      </c>
      <c r="V49" s="159">
        <f>+'Ark1'!Y918</f>
        <v>97.741644083107516</v>
      </c>
      <c r="W49" s="159">
        <f>+'Ark1'!Z918</f>
        <v>77.326106594399278</v>
      </c>
      <c r="X49" s="54">
        <f>+'Ark1'!AA918</f>
        <v>11.892351405118283</v>
      </c>
      <c r="Y49" s="54">
        <f>+'Ark1'!AB918</f>
        <v>1.4504398782881831</v>
      </c>
      <c r="Z49" s="74">
        <f>+'Ark1'!AD918</f>
        <v>68.047616455011052</v>
      </c>
      <c r="AA49" s="54">
        <f t="shared" si="8"/>
        <v>5.3817844938060562</v>
      </c>
      <c r="AB49" s="74">
        <f t="shared" si="9"/>
        <v>1.1664910432033719</v>
      </c>
      <c r="AC49" s="45"/>
      <c r="AD49" s="4"/>
      <c r="AE49" s="16"/>
      <c r="AF49" s="57"/>
      <c r="AG49" s="13"/>
      <c r="AH49" s="18"/>
    </row>
    <row r="50" spans="1:39" ht="15.6">
      <c r="A50" s="45"/>
      <c r="B50" s="52">
        <f>+'Ark1'!C919</f>
        <v>2022</v>
      </c>
      <c r="C50" s="52">
        <f>+'Ark1'!M919</f>
        <v>9</v>
      </c>
      <c r="D50" s="53" t="s">
        <v>100</v>
      </c>
      <c r="E50" s="52">
        <f>+'Ark1'!Q919</f>
        <v>574</v>
      </c>
      <c r="F50" s="52">
        <f>+'Ark1'!R919</f>
        <v>634</v>
      </c>
      <c r="G50" s="181">
        <f>+'Ark1'!AG919</f>
        <v>11.883786316776009</v>
      </c>
      <c r="H50" s="45"/>
      <c r="I50" s="181">
        <f>+'Ark1'!AH919</f>
        <v>13.337814060197044</v>
      </c>
      <c r="J50" s="97"/>
      <c r="K50" s="436">
        <f>+'Ark1'!AI919</f>
        <v>55</v>
      </c>
      <c r="L50" s="435"/>
      <c r="M50" s="198">
        <f>+IF(K50=0,"",'Ark1'!AJ919)</f>
        <v>119.7581818181818</v>
      </c>
      <c r="N50" s="198">
        <f>+IF(K50=0,"",'Ark1'!AK919)</f>
        <v>27.078751776849501</v>
      </c>
      <c r="O50" s="331"/>
      <c r="P50" s="54">
        <f>+'Ark1'!S919</f>
        <v>8.8138801261829673</v>
      </c>
      <c r="Q50" s="45"/>
      <c r="R50" s="159">
        <f>+'Ark1'!U919</f>
        <v>48.591388012618246</v>
      </c>
      <c r="S50" s="181"/>
      <c r="T50" s="214"/>
      <c r="U50" s="159">
        <f>+'Ark1'!X919</f>
        <v>100</v>
      </c>
      <c r="V50" s="159">
        <f>+'Ark1'!Y919</f>
        <v>98.580441640378567</v>
      </c>
      <c r="W50" s="159">
        <f>+'Ark1'!Z919</f>
        <v>83.438485804416402</v>
      </c>
      <c r="X50" s="54">
        <f>+'Ark1'!AA919</f>
        <v>12.49816464624025</v>
      </c>
      <c r="Y50" s="54">
        <f>+'Ark1'!AB919</f>
        <v>1.5463592404279041</v>
      </c>
      <c r="Z50" s="74">
        <f>+'Ark1'!AD919</f>
        <v>72.708992171968745</v>
      </c>
      <c r="AA50" s="54">
        <f t="shared" si="8"/>
        <v>5.5130529706513887</v>
      </c>
      <c r="AB50" s="74">
        <f t="shared" si="9"/>
        <v>1.1045296167247387</v>
      </c>
      <c r="AC50" s="45"/>
      <c r="AD50" s="4"/>
      <c r="AE50" s="16"/>
      <c r="AF50" s="57"/>
      <c r="AG50" s="5"/>
      <c r="AH50" s="18"/>
    </row>
    <row r="51" spans="1:39" ht="15.6">
      <c r="A51" s="45"/>
      <c r="B51" s="52">
        <f>+'Ark1'!C920</f>
        <v>2022</v>
      </c>
      <c r="C51" s="52">
        <f>+'Ark1'!M920</f>
        <v>10</v>
      </c>
      <c r="D51" s="53" t="s">
        <v>101</v>
      </c>
      <c r="E51" s="52">
        <f>+'Ark1'!Q920</f>
        <v>219</v>
      </c>
      <c r="F51" s="52">
        <f>+'Ark1'!R920</f>
        <v>230</v>
      </c>
      <c r="G51" s="181">
        <f>+'Ark1'!AG920</f>
        <v>4.3111527647610117</v>
      </c>
      <c r="H51" s="45"/>
      <c r="I51" s="181">
        <f>+'Ark1'!AH920</f>
        <v>5.1301306382702174</v>
      </c>
      <c r="J51" s="97"/>
      <c r="K51" s="436">
        <f>+'Ark1'!AI920</f>
        <v>38</v>
      </c>
      <c r="L51" s="435"/>
      <c r="M51" s="198">
        <f>+IF(K51=0,"",'Ark1'!AJ920)</f>
        <v>122.81842105263156</v>
      </c>
      <c r="N51" s="198">
        <f>+IF(K51=0,"",'Ark1'!AK920)</f>
        <v>28.37091835323584</v>
      </c>
      <c r="O51" s="331"/>
      <c r="P51" s="54">
        <f>+'Ark1'!S920</f>
        <v>9.1869565217391322</v>
      </c>
      <c r="Q51" s="45"/>
      <c r="R51" s="159">
        <f>+'Ark1'!U920</f>
        <v>51.518652173913033</v>
      </c>
      <c r="S51" s="181"/>
      <c r="T51" s="214"/>
      <c r="U51" s="159">
        <f>+'Ark1'!X920</f>
        <v>100</v>
      </c>
      <c r="V51" s="159">
        <f>+'Ark1'!Y920</f>
        <v>100</v>
      </c>
      <c r="W51" s="159">
        <f>+'Ark1'!Z920</f>
        <v>92.608695652173907</v>
      </c>
      <c r="X51" s="54">
        <f>+'Ark1'!AA920</f>
        <v>11.514068536808461</v>
      </c>
      <c r="Y51" s="54">
        <f>+'Ark1'!AB920</f>
        <v>1.6002185578514725</v>
      </c>
      <c r="Z51" s="74">
        <f>+'Ark1'!AD920</f>
        <v>72.014715954610452</v>
      </c>
      <c r="AA51" s="54">
        <f t="shared" si="8"/>
        <v>5.6078040700425911</v>
      </c>
      <c r="AB51" s="74">
        <f t="shared" si="9"/>
        <v>1.0502283105022832</v>
      </c>
      <c r="AC51" s="45"/>
      <c r="AD51" s="4"/>
      <c r="AE51" s="16"/>
      <c r="AF51" s="57"/>
      <c r="AG51" s="5"/>
      <c r="AH51" s="18"/>
    </row>
    <row r="52" spans="1:39" ht="15.6">
      <c r="A52" s="45"/>
      <c r="B52" s="52">
        <f>+'Ark1'!C921</f>
        <v>2022</v>
      </c>
      <c r="C52" s="52">
        <f>+'Ark1'!M921</f>
        <v>11</v>
      </c>
      <c r="D52" s="53" t="s">
        <v>102</v>
      </c>
      <c r="E52" s="52">
        <f>+'Ark1'!Q921</f>
        <v>156</v>
      </c>
      <c r="F52" s="52">
        <f>+'Ark1'!R921</f>
        <v>167</v>
      </c>
      <c r="G52" s="181">
        <f>+'Ark1'!AG921</f>
        <v>3.1302717900656054</v>
      </c>
      <c r="H52" s="45"/>
      <c r="I52" s="181">
        <f>+'Ark1'!AH921</f>
        <v>3.8367926700804071</v>
      </c>
      <c r="J52" s="97"/>
      <c r="K52" s="436">
        <f>+'Ark1'!AI921</f>
        <v>22</v>
      </c>
      <c r="L52" s="435"/>
      <c r="M52" s="198">
        <f>+IF(K52=0,"",'Ark1'!AJ921)</f>
        <v>123.49090909090908</v>
      </c>
      <c r="N52" s="198">
        <f>+IF(K52=0,"",'Ark1'!AK921)</f>
        <v>28.674566486449432</v>
      </c>
      <c r="O52" s="331"/>
      <c r="P52" s="54">
        <f>+'Ark1'!S921</f>
        <v>9.2155688622754504</v>
      </c>
      <c r="Q52" s="45"/>
      <c r="R52" s="159">
        <f>+'Ark1'!U921</f>
        <v>53.06592814371259</v>
      </c>
      <c r="S52" s="181"/>
      <c r="T52" s="214"/>
      <c r="U52" s="159">
        <f>+'Ark1'!X921</f>
        <v>100</v>
      </c>
      <c r="V52" s="159">
        <f>+'Ark1'!Y921</f>
        <v>99.401197604790482</v>
      </c>
      <c r="W52" s="159">
        <f>+'Ark1'!Z921</f>
        <v>93.413173652694553</v>
      </c>
      <c r="X52" s="54">
        <f>+'Ark1'!AA921</f>
        <v>12.261772695965623</v>
      </c>
      <c r="Y52" s="54">
        <f>+'Ark1'!AB921</f>
        <v>1.3847750437903978</v>
      </c>
      <c r="Z52" s="74">
        <f>+'Ark1'!AD921</f>
        <v>66.356301601771861</v>
      </c>
      <c r="AA52" s="54">
        <f t="shared" si="8"/>
        <v>5.7582910981156603</v>
      </c>
      <c r="AB52" s="74">
        <f t="shared" si="9"/>
        <v>1.0705128205128205</v>
      </c>
      <c r="AC52" s="45"/>
      <c r="AD52" s="4"/>
      <c r="AE52" s="16"/>
      <c r="AF52" s="57"/>
      <c r="AG52" s="5"/>
      <c r="AH52" s="18"/>
    </row>
    <row r="53" spans="1:39" ht="15.6">
      <c r="A53" s="45"/>
      <c r="B53" s="52">
        <f>+'Ark1'!C922</f>
        <v>2022</v>
      </c>
      <c r="C53" s="52">
        <f>+'Ark1'!M922</f>
        <v>12</v>
      </c>
      <c r="D53" s="53" t="s">
        <v>103</v>
      </c>
      <c r="E53" s="52">
        <f>+'Ark1'!Q922</f>
        <v>70</v>
      </c>
      <c r="F53" s="52">
        <f>+'Ark1'!R922</f>
        <v>73</v>
      </c>
      <c r="G53" s="181">
        <f>+'Ark1'!AG922</f>
        <v>1.3683223992502345</v>
      </c>
      <c r="H53" s="45"/>
      <c r="I53" s="181">
        <f>+'Ark1'!AH922</f>
        <v>1.8095942481598513</v>
      </c>
      <c r="J53" s="97"/>
      <c r="K53" s="436">
        <f>+'Ark1'!AI922</f>
        <v>8</v>
      </c>
      <c r="L53" s="435"/>
      <c r="M53" s="198">
        <f>+IF(K53=0,"",'Ark1'!AJ922)</f>
        <v>124.21250000000001</v>
      </c>
      <c r="N53" s="198">
        <f>+IF(K53=0,"",'Ark1'!AK922)</f>
        <v>30.317042974769222</v>
      </c>
      <c r="O53" s="331"/>
      <c r="P53" s="54">
        <f>+'Ark1'!S922</f>
        <v>9.6849315068493151</v>
      </c>
      <c r="Q53" s="45"/>
      <c r="R53" s="159">
        <f>+'Ark1'!U922</f>
        <v>57.256164383561639</v>
      </c>
      <c r="S53" s="181"/>
      <c r="T53" s="214"/>
      <c r="U53" s="159">
        <f>+'Ark1'!X922</f>
        <v>100</v>
      </c>
      <c r="V53" s="159">
        <f>+'Ark1'!Y922</f>
        <v>100</v>
      </c>
      <c r="W53" s="159">
        <f>+'Ark1'!Z922</f>
        <v>94.520547945205479</v>
      </c>
      <c r="X53" s="54">
        <f>+'Ark1'!AA922</f>
        <v>11.179616803065672</v>
      </c>
      <c r="Y53" s="54">
        <f>+'Ark1'!AB922</f>
        <v>1.5951700414257131</v>
      </c>
      <c r="Z53" s="74">
        <f>+'Ark1'!AD922</f>
        <v>55.282768050823933</v>
      </c>
      <c r="AA53" s="54">
        <f t="shared" si="8"/>
        <v>5.9118811881188114</v>
      </c>
      <c r="AB53" s="74">
        <f t="shared" si="9"/>
        <v>1.0428571428571429</v>
      </c>
      <c r="AC53" s="45"/>
      <c r="AD53" s="4"/>
      <c r="AE53" s="16"/>
      <c r="AF53" s="57"/>
      <c r="AG53" s="5"/>
      <c r="AH53" s="18"/>
    </row>
    <row r="54" spans="1:39" ht="15.6">
      <c r="A54" s="45"/>
      <c r="B54" s="52">
        <f>+'Ark1'!C923</f>
        <v>2022</v>
      </c>
      <c r="C54" s="52">
        <f>+'Ark1'!M923</f>
        <v>13</v>
      </c>
      <c r="D54" s="53" t="s">
        <v>104</v>
      </c>
      <c r="E54" s="52">
        <f>+'Ark1'!Q923</f>
        <v>22</v>
      </c>
      <c r="F54" s="52">
        <f>+'Ark1'!R923</f>
        <v>22</v>
      </c>
      <c r="G54" s="181">
        <f>+'Ark1'!AG923</f>
        <v>0.41237113402061853</v>
      </c>
      <c r="H54" s="45"/>
      <c r="I54" s="181">
        <f>+'Ark1'!AH923</f>
        <v>0.52105334776667689</v>
      </c>
      <c r="J54" s="97"/>
      <c r="K54" s="436">
        <f>+'Ark1'!AI923</f>
        <v>3</v>
      </c>
      <c r="L54" s="435"/>
      <c r="M54" s="198">
        <f>+IF(K54=0,"",'Ark1'!AJ923)</f>
        <v>121.53333333333336</v>
      </c>
      <c r="N54" s="198">
        <f>+IF(K54=0,"",'Ark1'!AK923)</f>
        <v>29.678704448901559</v>
      </c>
      <c r="O54" s="331"/>
      <c r="P54" s="54">
        <f>+'Ark1'!S923</f>
        <v>9.6818181818181817</v>
      </c>
      <c r="Q54" s="45"/>
      <c r="R54" s="159">
        <f>+'Ark1'!U923</f>
        <v>54.704545454545446</v>
      </c>
      <c r="S54" s="181"/>
      <c r="T54" s="214"/>
      <c r="U54" s="159">
        <f>+'Ark1'!X923</f>
        <v>100</v>
      </c>
      <c r="V54" s="159">
        <f>+'Ark1'!Y923</f>
        <v>100</v>
      </c>
      <c r="W54" s="159">
        <f>+'Ark1'!Z923</f>
        <v>95.454545454545439</v>
      </c>
      <c r="X54" s="54">
        <f>+'Ark1'!AA923</f>
        <v>14.4407087862035</v>
      </c>
      <c r="Y54" s="54">
        <f>+'Ark1'!AB923</f>
        <v>1.8680656898213219</v>
      </c>
      <c r="Z54" s="74">
        <f>+'Ark1'!AD923</f>
        <v>67.505957740089301</v>
      </c>
      <c r="AA54" s="54">
        <f t="shared" si="8"/>
        <v>5.6502347417840371</v>
      </c>
      <c r="AB54" s="74">
        <f t="shared" si="9"/>
        <v>1</v>
      </c>
      <c r="AC54" s="45"/>
      <c r="AD54" s="4"/>
      <c r="AE54" s="16"/>
      <c r="AF54" s="57"/>
      <c r="AG54" s="5"/>
      <c r="AH54" s="18"/>
    </row>
    <row r="55" spans="1:39" ht="15.6">
      <c r="A55" s="45"/>
      <c r="B55" s="52">
        <f>+'Ark1'!C924</f>
        <v>2022</v>
      </c>
      <c r="C55" s="52">
        <f>+'Ark1'!M924</f>
        <v>14</v>
      </c>
      <c r="D55" s="53" t="s">
        <v>105</v>
      </c>
      <c r="E55" s="52">
        <f>+'Ark1'!Q924</f>
        <v>22</v>
      </c>
      <c r="F55" s="52">
        <f>+'Ark1'!R924</f>
        <v>24</v>
      </c>
      <c r="G55" s="181">
        <f>+'Ark1'!AG924</f>
        <v>0.44985941893158377</v>
      </c>
      <c r="H55" s="45"/>
      <c r="I55" s="181">
        <f>+'Ark1'!AH924</f>
        <v>0.58785727926679998</v>
      </c>
      <c r="J55" s="97"/>
      <c r="K55" s="436">
        <f>+'Ark1'!AI924</f>
        <v>2</v>
      </c>
      <c r="L55" s="435"/>
      <c r="M55" s="198">
        <f>+IF(K55=0,"",'Ark1'!AJ924)</f>
        <v>128.85</v>
      </c>
      <c r="N55" s="198">
        <f>+IF(K55=0,"",'Ark1'!AK924)</f>
        <v>31.040562301478751</v>
      </c>
      <c r="O55" s="331"/>
      <c r="P55" s="54">
        <f>+'Ark1'!S924</f>
        <v>9.5416666666666643</v>
      </c>
      <c r="Q55" s="45"/>
      <c r="R55" s="159">
        <f>+'Ark1'!U924</f>
        <v>56.574999999999989</v>
      </c>
      <c r="S55" s="181"/>
      <c r="T55" s="214"/>
      <c r="U55" s="159">
        <f>+'Ark1'!X924</f>
        <v>100</v>
      </c>
      <c r="V55" s="159">
        <f>+'Ark1'!Y924</f>
        <v>100</v>
      </c>
      <c r="W55" s="159">
        <f>+'Ark1'!Z924</f>
        <v>91.666666666666686</v>
      </c>
      <c r="X55" s="54">
        <f>+'Ark1'!AA924</f>
        <v>10.477167635705182</v>
      </c>
      <c r="Y55" s="54">
        <f>+'Ark1'!AB924</f>
        <v>1.2903218806001711</v>
      </c>
      <c r="Z55" s="74">
        <f>+'Ark1'!AD924</f>
        <v>58.84500484851953</v>
      </c>
      <c r="AA55" s="54">
        <f t="shared" si="8"/>
        <v>5.9292576419213976</v>
      </c>
      <c r="AB55" s="74">
        <f t="shared" si="9"/>
        <v>1.0909090909090908</v>
      </c>
      <c r="AC55" s="45"/>
      <c r="AD55" s="4"/>
      <c r="AE55" s="16"/>
      <c r="AF55" s="57"/>
      <c r="AG55" s="5"/>
      <c r="AH55" s="18"/>
    </row>
    <row r="56" spans="1:39" ht="15.6">
      <c r="A56" s="45"/>
      <c r="B56" s="52">
        <f>+'Ark1'!C925</f>
        <v>2022</v>
      </c>
      <c r="C56" s="52">
        <f>+'Ark1'!M925</f>
        <v>15</v>
      </c>
      <c r="D56" s="53" t="s">
        <v>106</v>
      </c>
      <c r="E56" s="52">
        <f>+'Ark1'!Q925</f>
        <v>3</v>
      </c>
      <c r="F56" s="52">
        <f>+'Ark1'!R925</f>
        <v>3</v>
      </c>
      <c r="G56" s="181">
        <f>+'Ark1'!AG925</f>
        <v>5.6232427366447971E-2</v>
      </c>
      <c r="H56" s="45"/>
      <c r="I56" s="181">
        <f>+'Ark1'!AH925</f>
        <v>8.8970887383508224E-2</v>
      </c>
      <c r="J56" s="97"/>
      <c r="K56" s="436">
        <f>+'Ark1'!AI925</f>
        <v>0</v>
      </c>
      <c r="L56" s="435"/>
      <c r="M56" s="198" t="str">
        <f>+IF(K56=0,"",'Ark1'!AJ925)</f>
        <v/>
      </c>
      <c r="N56" s="198" t="str">
        <f>+IF(K56=0,"",'Ark1'!AK925)</f>
        <v/>
      </c>
      <c r="O56" s="331"/>
      <c r="P56" s="54">
        <f>+'Ark1'!S925</f>
        <v>10</v>
      </c>
      <c r="Q56" s="45"/>
      <c r="R56" s="159">
        <f>+'Ark1'!U925</f>
        <v>68.500000000000014</v>
      </c>
      <c r="S56" s="181"/>
      <c r="T56" s="214"/>
      <c r="U56" s="159">
        <f>+'Ark1'!X925</f>
        <v>100</v>
      </c>
      <c r="V56" s="159">
        <f>+'Ark1'!Y925</f>
        <v>100</v>
      </c>
      <c r="W56" s="159">
        <f>+'Ark1'!Z925</f>
        <v>100</v>
      </c>
      <c r="X56" s="54">
        <f>+'Ark1'!AA925</f>
        <v>6.3890531379851954</v>
      </c>
      <c r="Y56" s="54">
        <f>+'Ark1'!AB925</f>
        <v>0.81649658092772603</v>
      </c>
      <c r="Z56" s="74">
        <f>+'Ark1'!AD925</f>
        <v>97.764077230178529</v>
      </c>
      <c r="AA56" s="54">
        <f t="shared" si="8"/>
        <v>6.8500000000000014</v>
      </c>
      <c r="AB56" s="74">
        <f t="shared" si="9"/>
        <v>1</v>
      </c>
      <c r="AC56" s="45"/>
      <c r="AD56" s="4"/>
      <c r="AE56" s="16"/>
      <c r="AF56" s="57"/>
      <c r="AG56" s="5"/>
      <c r="AH56" s="18"/>
    </row>
    <row r="57" spans="1:39">
      <c r="A57" s="45"/>
      <c r="B57" s="45"/>
      <c r="C57" s="45"/>
      <c r="D57" s="45"/>
      <c r="E57" s="45"/>
      <c r="F57" s="45"/>
      <c r="G57" s="90"/>
      <c r="H57" s="45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214"/>
      <c r="U57" s="90"/>
      <c r="V57" s="90"/>
      <c r="W57" s="90"/>
      <c r="X57" s="45"/>
      <c r="Y57" s="45"/>
      <c r="Z57" s="71"/>
      <c r="AA57" s="45"/>
      <c r="AB57" s="71"/>
      <c r="AC57" s="45"/>
      <c r="AF57" s="57"/>
    </row>
    <row r="58" spans="1:39">
      <c r="A58" s="45"/>
      <c r="B58" s="45"/>
      <c r="C58" s="45"/>
      <c r="D58" s="45"/>
      <c r="E58" s="45"/>
      <c r="F58" s="45"/>
      <c r="G58" s="90"/>
      <c r="H58" s="45"/>
      <c r="I58" s="90"/>
      <c r="J58" s="90"/>
      <c r="K58" s="71"/>
      <c r="L58" s="435"/>
      <c r="M58" s="90"/>
      <c r="N58" s="90"/>
      <c r="O58" s="90"/>
      <c r="P58" s="45"/>
      <c r="Q58" s="45"/>
      <c r="R58" s="90"/>
      <c r="S58" s="90"/>
      <c r="T58" s="90"/>
      <c r="U58" s="90"/>
      <c r="V58" s="90"/>
      <c r="W58" s="90"/>
      <c r="X58" s="45"/>
      <c r="Y58" s="45"/>
      <c r="Z58" s="71"/>
      <c r="AA58" s="45"/>
      <c r="AB58" s="71"/>
      <c r="AC58" s="45"/>
      <c r="AF58" s="57"/>
    </row>
    <row r="59" spans="1:39">
      <c r="A59" s="34"/>
      <c r="B59" s="34"/>
      <c r="C59" s="34"/>
      <c r="D59" s="34"/>
      <c r="E59" s="34"/>
      <c r="F59" s="34"/>
      <c r="G59" s="163"/>
      <c r="H59" s="34"/>
      <c r="I59" s="163"/>
      <c r="J59" s="163"/>
      <c r="K59" s="77"/>
      <c r="L59" s="77"/>
      <c r="M59" s="163"/>
      <c r="N59" s="163"/>
      <c r="O59" s="163"/>
      <c r="P59" s="34"/>
      <c r="Q59" s="34"/>
      <c r="R59" s="163"/>
      <c r="S59" s="163"/>
      <c r="T59" s="163"/>
      <c r="V59" s="57"/>
      <c r="Y59" s="59"/>
      <c r="AA59" s="1"/>
      <c r="AC59" s="1"/>
      <c r="AD59" s="1"/>
      <c r="AE59" s="1"/>
      <c r="AF59" s="57"/>
      <c r="AG59" s="1"/>
      <c r="AH59" s="1"/>
      <c r="AI59" s="1"/>
      <c r="AJ59" s="1"/>
      <c r="AK59" s="1"/>
      <c r="AL59" s="1"/>
      <c r="AM59" s="1"/>
    </row>
    <row r="60" spans="1:39">
      <c r="A60" s="34"/>
      <c r="B60" s="34"/>
      <c r="C60" s="34"/>
      <c r="D60" s="34"/>
      <c r="E60" s="34"/>
      <c r="F60" s="34"/>
      <c r="G60" s="163"/>
      <c r="H60" s="34"/>
      <c r="I60" s="163"/>
      <c r="J60" s="163"/>
      <c r="K60" s="77"/>
      <c r="L60" s="77"/>
      <c r="M60" s="163"/>
      <c r="N60" s="163"/>
      <c r="O60" s="163"/>
      <c r="P60" s="34"/>
      <c r="Q60" s="34"/>
      <c r="R60" s="163"/>
      <c r="S60" s="163"/>
      <c r="T60" s="163"/>
      <c r="V60" s="57"/>
      <c r="Y60" s="59"/>
      <c r="AA60" s="1"/>
      <c r="AC60" s="1"/>
      <c r="AD60" s="1"/>
      <c r="AE60" s="1"/>
      <c r="AF60" s="57"/>
      <c r="AG60" s="1"/>
      <c r="AH60" s="1"/>
      <c r="AI60" s="1"/>
      <c r="AJ60" s="1"/>
      <c r="AK60" s="1"/>
      <c r="AL60" s="1"/>
      <c r="AM60" s="1"/>
    </row>
    <row r="61" spans="1:39">
      <c r="A61" s="34"/>
      <c r="B61" s="34"/>
      <c r="C61" s="34"/>
      <c r="D61" s="34"/>
      <c r="E61" s="34"/>
      <c r="F61" s="34"/>
      <c r="G61" s="163"/>
      <c r="H61" s="34"/>
      <c r="I61" s="163"/>
      <c r="J61" s="163"/>
      <c r="K61" s="77"/>
      <c r="L61" s="77"/>
      <c r="M61" s="163"/>
      <c r="N61" s="163"/>
      <c r="O61" s="163"/>
      <c r="P61" s="34"/>
      <c r="Q61" s="34"/>
      <c r="R61" s="163"/>
      <c r="S61" s="163"/>
      <c r="T61" s="163"/>
      <c r="V61" s="57"/>
      <c r="Y61" s="59"/>
      <c r="AA61" s="1"/>
      <c r="AC61" s="1"/>
      <c r="AD61" s="1"/>
      <c r="AE61" s="1"/>
      <c r="AF61" s="57"/>
      <c r="AG61" s="1"/>
      <c r="AH61" s="1"/>
      <c r="AI61" s="1"/>
      <c r="AJ61" s="1"/>
      <c r="AK61" s="1"/>
      <c r="AL61" s="1"/>
      <c r="AM61" s="1"/>
    </row>
    <row r="62" spans="1:39">
      <c r="A62" s="34"/>
      <c r="B62" s="34"/>
      <c r="C62" s="34"/>
      <c r="D62" s="34"/>
      <c r="E62" s="34"/>
      <c r="F62" s="34"/>
      <c r="G62" s="163"/>
      <c r="H62" s="34"/>
      <c r="I62" s="163"/>
      <c r="J62" s="163"/>
      <c r="K62" s="77"/>
      <c r="L62" s="77"/>
      <c r="M62" s="163"/>
      <c r="N62" s="163"/>
      <c r="O62" s="163"/>
      <c r="P62" s="34"/>
      <c r="Q62" s="34"/>
      <c r="R62" s="163"/>
      <c r="S62" s="163"/>
      <c r="T62" s="163"/>
      <c r="V62" s="57"/>
      <c r="Y62" s="59"/>
      <c r="AA62" s="1"/>
      <c r="AC62" s="1"/>
      <c r="AD62" s="1"/>
      <c r="AE62" s="1"/>
      <c r="AF62" s="57"/>
      <c r="AG62" s="1"/>
      <c r="AH62" s="1"/>
      <c r="AI62" s="1"/>
      <c r="AJ62" s="1"/>
      <c r="AK62" s="1"/>
      <c r="AL62" s="1"/>
      <c r="AM62" s="1"/>
    </row>
    <row r="63" spans="1:39">
      <c r="A63" s="34"/>
      <c r="B63" s="34"/>
      <c r="C63" s="34"/>
      <c r="D63" s="34"/>
      <c r="E63" s="34"/>
      <c r="F63" s="34"/>
      <c r="G63" s="163"/>
      <c r="H63" s="34"/>
      <c r="I63" s="163"/>
      <c r="J63" s="163"/>
      <c r="K63" s="77"/>
      <c r="L63" s="77"/>
      <c r="M63" s="163"/>
      <c r="N63" s="163"/>
      <c r="O63" s="163"/>
      <c r="P63" s="34"/>
      <c r="Q63" s="34"/>
      <c r="R63" s="163"/>
      <c r="S63" s="163"/>
      <c r="T63" s="163"/>
      <c r="V63" s="57"/>
      <c r="Y63" s="59"/>
      <c r="AA63" s="1"/>
      <c r="AC63" s="1"/>
      <c r="AD63" s="1"/>
      <c r="AE63" s="1"/>
      <c r="AF63" s="57"/>
      <c r="AG63" s="1"/>
      <c r="AH63" s="1"/>
      <c r="AI63" s="1"/>
      <c r="AJ63" s="1"/>
      <c r="AK63" s="1"/>
      <c r="AL63" s="1"/>
      <c r="AM63" s="1"/>
    </row>
    <row r="64" spans="1:39">
      <c r="A64" s="34"/>
      <c r="B64" s="34"/>
      <c r="C64" s="34"/>
      <c r="D64" s="34"/>
      <c r="E64" s="34"/>
      <c r="F64" s="34"/>
      <c r="G64" s="163"/>
      <c r="H64" s="34"/>
      <c r="I64" s="163"/>
      <c r="J64" s="163"/>
      <c r="K64" s="77"/>
      <c r="L64" s="77"/>
      <c r="M64" s="163"/>
      <c r="N64" s="163"/>
      <c r="O64" s="163"/>
      <c r="P64" s="34"/>
      <c r="Q64" s="34"/>
      <c r="R64" s="163"/>
      <c r="S64" s="163"/>
      <c r="T64" s="163"/>
      <c r="V64" s="57"/>
      <c r="Y64" s="59"/>
      <c r="AA64" s="1"/>
      <c r="AC64" s="1"/>
      <c r="AD64" s="1"/>
      <c r="AE64" s="1"/>
      <c r="AF64" s="57"/>
      <c r="AG64" s="1"/>
      <c r="AH64" s="1"/>
      <c r="AI64" s="1"/>
      <c r="AJ64" s="1"/>
      <c r="AK64" s="1"/>
      <c r="AL64" s="1"/>
      <c r="AM64" s="1"/>
    </row>
    <row r="65" spans="1:39">
      <c r="A65" s="34"/>
      <c r="B65" s="34"/>
      <c r="C65" s="34"/>
      <c r="D65" s="34"/>
      <c r="E65" s="34"/>
      <c r="F65" s="34"/>
      <c r="G65" s="163"/>
      <c r="H65" s="34"/>
      <c r="I65" s="163"/>
      <c r="J65" s="163"/>
      <c r="K65" s="77"/>
      <c r="L65" s="77"/>
      <c r="M65" s="163"/>
      <c r="N65" s="163"/>
      <c r="O65" s="163"/>
      <c r="P65" s="34"/>
      <c r="Q65" s="34"/>
      <c r="R65" s="163"/>
      <c r="S65" s="163"/>
      <c r="T65" s="163"/>
      <c r="V65" s="57"/>
      <c r="Y65" s="59"/>
      <c r="AA65" s="1"/>
      <c r="AC65" s="1"/>
      <c r="AD65" s="1"/>
      <c r="AE65" s="1"/>
      <c r="AF65" s="57"/>
      <c r="AG65" s="1"/>
      <c r="AH65" s="1"/>
      <c r="AI65" s="1"/>
      <c r="AJ65" s="1"/>
      <c r="AK65" s="1"/>
      <c r="AL65" s="1"/>
      <c r="AM65" s="1"/>
    </row>
    <row r="66" spans="1:39">
      <c r="A66" s="34"/>
      <c r="B66" s="34"/>
      <c r="C66" s="34"/>
      <c r="D66" s="34"/>
      <c r="E66" s="34"/>
      <c r="F66" s="34"/>
      <c r="G66" s="163"/>
      <c r="H66" s="34"/>
      <c r="I66" s="163"/>
      <c r="J66" s="163"/>
      <c r="K66" s="77"/>
      <c r="L66" s="77"/>
      <c r="M66" s="163"/>
      <c r="N66" s="163"/>
      <c r="O66" s="163"/>
      <c r="P66" s="34"/>
      <c r="Q66" s="34"/>
      <c r="R66" s="163"/>
      <c r="S66" s="163"/>
      <c r="T66" s="163"/>
      <c r="V66" s="57"/>
      <c r="Y66" s="59"/>
      <c r="AA66" s="1"/>
      <c r="AC66" s="1"/>
      <c r="AD66" s="1"/>
      <c r="AE66" s="1"/>
      <c r="AF66" s="57"/>
      <c r="AG66" s="1"/>
      <c r="AH66" s="1"/>
      <c r="AI66" s="1"/>
      <c r="AJ66" s="1"/>
      <c r="AK66" s="1"/>
      <c r="AL66" s="1"/>
      <c r="AM66" s="1"/>
    </row>
    <row r="67" spans="1:39">
      <c r="A67" s="34"/>
      <c r="B67" s="34"/>
      <c r="C67" s="34"/>
      <c r="D67" s="34"/>
      <c r="E67" s="34"/>
      <c r="F67" s="34"/>
      <c r="G67" s="163"/>
      <c r="H67" s="34"/>
      <c r="I67" s="163"/>
      <c r="J67" s="163"/>
      <c r="K67" s="77"/>
      <c r="L67" s="77"/>
      <c r="M67" s="163"/>
      <c r="N67" s="163"/>
      <c r="O67" s="163"/>
      <c r="P67" s="34"/>
      <c r="Q67" s="34"/>
      <c r="R67" s="163"/>
      <c r="S67" s="163"/>
      <c r="T67" s="163"/>
      <c r="V67" s="57"/>
      <c r="Y67" s="59"/>
      <c r="AA67" s="1"/>
      <c r="AC67" s="1"/>
      <c r="AD67" s="1"/>
      <c r="AE67" s="1"/>
      <c r="AF67" s="57"/>
      <c r="AG67" s="1"/>
      <c r="AH67" s="1"/>
      <c r="AI67" s="1"/>
      <c r="AJ67" s="1"/>
      <c r="AK67" s="1"/>
      <c r="AL67" s="1"/>
      <c r="AM67" s="1"/>
    </row>
    <row r="68" spans="1:39">
      <c r="A68" s="34"/>
      <c r="B68" s="34"/>
      <c r="C68" s="34"/>
      <c r="D68" s="34"/>
      <c r="E68" s="34"/>
      <c r="F68" s="34"/>
      <c r="G68" s="163"/>
      <c r="H68" s="34"/>
      <c r="I68" s="163"/>
      <c r="J68" s="163"/>
      <c r="K68" s="77"/>
      <c r="L68" s="77"/>
      <c r="M68" s="163"/>
      <c r="N68" s="163"/>
      <c r="O68" s="163"/>
      <c r="P68" s="34"/>
      <c r="Q68" s="34"/>
      <c r="R68" s="163"/>
      <c r="S68" s="163"/>
      <c r="T68" s="163"/>
      <c r="V68" s="57"/>
      <c r="Y68" s="59"/>
      <c r="AA68" s="1"/>
      <c r="AC68" s="1"/>
      <c r="AD68" s="1"/>
      <c r="AE68" s="1"/>
      <c r="AF68" s="57"/>
      <c r="AG68" s="1"/>
      <c r="AH68" s="1"/>
      <c r="AI68" s="1"/>
      <c r="AJ68" s="1"/>
      <c r="AK68" s="1"/>
      <c r="AL68" s="1"/>
      <c r="AM68" s="1"/>
    </row>
    <row r="69" spans="1:39">
      <c r="H69" s="34"/>
      <c r="Q69" s="34"/>
      <c r="S69" s="163"/>
      <c r="T69" s="163"/>
      <c r="V69" s="57"/>
      <c r="Y69" s="59"/>
      <c r="AA69" s="1"/>
      <c r="AC69" s="1"/>
      <c r="AD69" s="1"/>
      <c r="AE69" s="1"/>
      <c r="AF69" s="57"/>
      <c r="AG69" s="1"/>
      <c r="AH69" s="1"/>
      <c r="AI69" s="1"/>
      <c r="AJ69" s="1"/>
      <c r="AK69" s="1"/>
      <c r="AL69" s="1"/>
      <c r="AM69" s="1"/>
    </row>
    <row r="70" spans="1:39">
      <c r="H70" s="34"/>
      <c r="Q70" s="34"/>
      <c r="S70" s="163"/>
      <c r="T70" s="163"/>
      <c r="V70" s="57"/>
      <c r="Y70" s="59"/>
      <c r="AA70" s="1"/>
      <c r="AC70" s="1"/>
      <c r="AD70" s="1"/>
      <c r="AE70" s="1"/>
      <c r="AF70" s="57"/>
      <c r="AG70" s="1"/>
      <c r="AH70" s="1"/>
      <c r="AI70" s="1"/>
      <c r="AJ70" s="1"/>
      <c r="AK70" s="1"/>
      <c r="AL70" s="1"/>
      <c r="AM70" s="1"/>
    </row>
    <row r="71" spans="1:39">
      <c r="V71" s="57"/>
      <c r="Y71" s="59"/>
      <c r="AA71" s="1"/>
      <c r="AC71" s="1"/>
      <c r="AD71" s="1"/>
      <c r="AE71" s="1"/>
      <c r="AF71" s="57"/>
      <c r="AG71" s="1"/>
      <c r="AH71" s="1"/>
      <c r="AI71" s="1"/>
      <c r="AJ71" s="1"/>
      <c r="AK71" s="1"/>
      <c r="AL71" s="1"/>
      <c r="AM71" s="1"/>
    </row>
    <row r="72" spans="1:39">
      <c r="V72" s="57"/>
      <c r="Y72" s="59"/>
      <c r="AA72" s="1"/>
      <c r="AC72" s="1"/>
      <c r="AD72" s="1"/>
      <c r="AE72" s="1"/>
      <c r="AF72" s="57"/>
      <c r="AG72" s="1"/>
      <c r="AH72" s="1"/>
      <c r="AI72" s="1"/>
      <c r="AJ72" s="1"/>
      <c r="AK72" s="1"/>
      <c r="AL72" s="1"/>
      <c r="AM72" s="1"/>
    </row>
    <row r="73" spans="1:39">
      <c r="V73" s="57"/>
      <c r="Y73" s="59"/>
      <c r="AA73" s="1"/>
      <c r="AC73" s="1"/>
      <c r="AD73" s="1"/>
      <c r="AE73" s="1"/>
      <c r="AF73" s="57"/>
      <c r="AG73" s="1"/>
      <c r="AH73" s="1"/>
      <c r="AI73" s="1"/>
      <c r="AJ73" s="1"/>
      <c r="AK73" s="1"/>
      <c r="AL73" s="1"/>
      <c r="AM73" s="1"/>
    </row>
    <row r="74" spans="1:39">
      <c r="V74" s="57"/>
      <c r="Y74" s="59"/>
      <c r="AA74" s="1"/>
      <c r="AC74" s="1"/>
      <c r="AD74" s="1"/>
      <c r="AE74" s="1"/>
      <c r="AF74" s="57"/>
      <c r="AG74" s="1"/>
      <c r="AH74" s="1"/>
      <c r="AI74" s="1"/>
      <c r="AJ74" s="1"/>
      <c r="AK74" s="1"/>
      <c r="AL74" s="1"/>
      <c r="AM74" s="1"/>
    </row>
    <row r="75" spans="1:39">
      <c r="V75" s="57"/>
      <c r="Y75" s="59"/>
      <c r="AA75" s="1"/>
      <c r="AC75" s="1"/>
      <c r="AD75" s="1"/>
      <c r="AE75" s="1"/>
      <c r="AF75" s="57"/>
      <c r="AG75" s="1"/>
      <c r="AH75" s="1"/>
      <c r="AI75" s="1"/>
      <c r="AJ75" s="1"/>
      <c r="AK75" s="1"/>
      <c r="AL75" s="1"/>
      <c r="AM75" s="1"/>
    </row>
    <row r="76" spans="1:39">
      <c r="V76" s="57"/>
      <c r="Y76" s="59"/>
      <c r="AA76" s="1"/>
      <c r="AC76" s="1"/>
      <c r="AD76" s="1"/>
      <c r="AE76" s="1"/>
      <c r="AF76" s="57"/>
      <c r="AG76" s="1"/>
      <c r="AH76" s="1"/>
      <c r="AI76" s="1"/>
      <c r="AJ76" s="1"/>
      <c r="AK76" s="1"/>
      <c r="AL76" s="1"/>
      <c r="AM76" s="1"/>
    </row>
    <row r="77" spans="1:39">
      <c r="V77" s="57"/>
      <c r="Y77" s="59"/>
      <c r="AA77" s="1"/>
      <c r="AC77" s="1"/>
      <c r="AD77" s="1"/>
      <c r="AE77" s="1"/>
      <c r="AF77" s="57"/>
      <c r="AG77" s="1"/>
      <c r="AH77" s="1"/>
      <c r="AI77" s="1"/>
      <c r="AJ77" s="1"/>
      <c r="AK77" s="1"/>
      <c r="AL77" s="1"/>
      <c r="AM77" s="1"/>
    </row>
    <row r="78" spans="1:39">
      <c r="V78" s="57"/>
      <c r="Y78" s="59"/>
      <c r="AA78" s="1"/>
      <c r="AC78" s="1"/>
      <c r="AD78" s="1"/>
      <c r="AE78" s="1"/>
      <c r="AF78" s="57"/>
      <c r="AG78" s="1"/>
      <c r="AH78" s="1"/>
      <c r="AI78" s="1"/>
      <c r="AJ78" s="1"/>
      <c r="AK78" s="1"/>
      <c r="AL78" s="1"/>
      <c r="AM78" s="1"/>
    </row>
    <row r="79" spans="1:39">
      <c r="V79" s="57"/>
      <c r="Y79" s="59"/>
      <c r="AA79" s="1"/>
      <c r="AC79" s="1"/>
      <c r="AD79" s="1"/>
      <c r="AE79" s="1"/>
      <c r="AF79" s="57"/>
      <c r="AG79" s="1"/>
      <c r="AH79" s="1"/>
      <c r="AI79" s="1"/>
      <c r="AJ79" s="1"/>
      <c r="AK79" s="1"/>
      <c r="AL79" s="1"/>
      <c r="AM79" s="1"/>
    </row>
    <row r="80" spans="1:39">
      <c r="V80" s="57"/>
      <c r="Y80" s="59"/>
      <c r="AA80" s="1"/>
      <c r="AC80" s="1"/>
      <c r="AD80" s="1"/>
      <c r="AE80" s="1"/>
      <c r="AF80" s="57"/>
      <c r="AG80" s="1"/>
      <c r="AH80" s="1"/>
      <c r="AI80" s="1"/>
      <c r="AJ80" s="1"/>
      <c r="AK80" s="1"/>
      <c r="AL80" s="1"/>
      <c r="AM80" s="1"/>
    </row>
    <row r="81" spans="21:39">
      <c r="V81" s="57"/>
      <c r="Y81" s="59"/>
      <c r="AA81" s="1"/>
      <c r="AC81" s="1"/>
      <c r="AD81" s="1"/>
      <c r="AE81" s="1"/>
      <c r="AF81" s="57"/>
      <c r="AG81" s="1"/>
      <c r="AH81" s="1"/>
      <c r="AI81" s="1"/>
      <c r="AJ81" s="1"/>
      <c r="AK81" s="1"/>
      <c r="AL81" s="1"/>
      <c r="AM81" s="1"/>
    </row>
    <row r="82" spans="21:39">
      <c r="V82" s="57"/>
      <c r="Y82" s="59"/>
      <c r="AA82" s="1"/>
      <c r="AC82" s="1"/>
      <c r="AD82" s="1"/>
      <c r="AE82" s="1"/>
      <c r="AF82" s="57"/>
      <c r="AG82" s="1"/>
      <c r="AH82" s="1"/>
      <c r="AI82" s="1"/>
      <c r="AJ82" s="1"/>
      <c r="AK82" s="1"/>
      <c r="AL82" s="1"/>
      <c r="AM82" s="1"/>
    </row>
    <row r="83" spans="21:39">
      <c r="V83" s="57"/>
      <c r="Y83" s="59"/>
      <c r="AA83" s="1"/>
      <c r="AC83" s="1"/>
      <c r="AD83" s="1"/>
      <c r="AE83" s="1"/>
      <c r="AF83" s="57"/>
      <c r="AG83" s="1"/>
      <c r="AH83" s="1"/>
      <c r="AI83" s="1"/>
      <c r="AJ83" s="1"/>
      <c r="AK83" s="1"/>
      <c r="AL83" s="1"/>
      <c r="AM83" s="1"/>
    </row>
    <row r="84" spans="21:39">
      <c r="V84" s="57"/>
      <c r="Y84" s="59"/>
      <c r="AA84" s="1"/>
      <c r="AC84" s="1"/>
      <c r="AD84" s="1"/>
      <c r="AE84" s="1"/>
      <c r="AF84" s="57"/>
      <c r="AG84" s="1"/>
      <c r="AH84" s="1"/>
      <c r="AI84" s="1"/>
      <c r="AJ84" s="1"/>
      <c r="AK84" s="1"/>
      <c r="AL84" s="1"/>
      <c r="AM84" s="1"/>
    </row>
    <row r="85" spans="21:39">
      <c r="V85" s="57"/>
      <c r="Y85" s="59"/>
      <c r="AA85" s="1"/>
      <c r="AC85" s="1"/>
      <c r="AD85" s="1"/>
      <c r="AE85" s="1"/>
      <c r="AF85" s="57"/>
      <c r="AG85" s="1"/>
      <c r="AH85" s="1"/>
      <c r="AI85" s="1"/>
      <c r="AJ85" s="1"/>
      <c r="AK85" s="1"/>
      <c r="AL85" s="1"/>
      <c r="AM85" s="1"/>
    </row>
    <row r="86" spans="21:39">
      <c r="V86" s="57"/>
      <c r="Y86" s="59"/>
      <c r="AA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</row>
    <row r="87" spans="21:39">
      <c r="V87" s="57"/>
      <c r="Y87" s="59"/>
      <c r="AA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 spans="21:39">
      <c r="V88" s="57"/>
      <c r="Y88" s="59"/>
      <c r="AA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21:39">
      <c r="V89" s="57"/>
      <c r="Y89" s="59"/>
      <c r="AA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 spans="21:39">
      <c r="V90" s="57"/>
      <c r="Y90" s="59"/>
      <c r="AA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 spans="21:39">
      <c r="U91" s="163"/>
      <c r="V91" s="163"/>
      <c r="W91" s="163"/>
      <c r="X91" s="34"/>
    </row>
    <row r="92" spans="21:39">
      <c r="U92" s="163"/>
      <c r="V92" s="163"/>
      <c r="W92" s="163"/>
      <c r="X92" s="34"/>
    </row>
  </sheetData>
  <mergeCells count="1">
    <mergeCell ref="X5:Y5"/>
  </mergeCells>
  <conditionalFormatting sqref="AE36:AE37">
    <cfRule type="cellIs" dxfId="36" priority="8" stopIfTrue="1" operator="lessThan">
      <formula>0</formula>
    </cfRule>
  </conditionalFormatting>
  <conditionalFormatting sqref="H10:H24">
    <cfRule type="cellIs" dxfId="35" priority="5" operator="lessThan">
      <formula>0</formula>
    </cfRule>
    <cfRule type="cellIs" dxfId="34" priority="6" operator="greaterThan">
      <formula>0</formula>
    </cfRule>
  </conditionalFormatting>
  <conditionalFormatting sqref="S10:S24">
    <cfRule type="cellIs" dxfId="33" priority="3" operator="lessThan">
      <formula>0</formula>
    </cfRule>
    <cfRule type="cellIs" dxfId="32" priority="4" operator="greaterThan">
      <formula>0</formula>
    </cfRule>
  </conditionalFormatting>
  <conditionalFormatting sqref="Q10:Q24">
    <cfRule type="cellIs" dxfId="31" priority="1" operator="lessThan">
      <formula>0</formula>
    </cfRule>
    <cfRule type="cellIs" dxfId="3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17F04-9FCE-4D1B-AC86-054FFDE8EFD0}">
  <dimension ref="Q1:AX253"/>
  <sheetViews>
    <sheetView zoomScale="102" zoomScaleNormal="102" workbookViewId="0">
      <selection activeCell="O19" sqref="O19"/>
    </sheetView>
  </sheetViews>
  <sheetFormatPr baseColWidth="10" defaultRowHeight="15"/>
  <cols>
    <col min="26" max="26" width="14" customWidth="1"/>
    <col min="27" max="27" width="12.54296875" customWidth="1"/>
    <col min="28" max="28" width="10.90625" customWidth="1"/>
  </cols>
  <sheetData>
    <row r="1" spans="17:50">
      <c r="Q1" s="4"/>
      <c r="R1" s="4"/>
      <c r="S1" s="4"/>
    </row>
    <row r="2" spans="17:50" s="185" customFormat="1" ht="31.8">
      <c r="Q2" s="4"/>
      <c r="R2" s="4"/>
      <c r="S2" s="4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7:50">
      <c r="Q3" s="4"/>
      <c r="R3" s="4"/>
      <c r="S3" s="4"/>
    </row>
    <row r="4" spans="17:50">
      <c r="Q4" s="4"/>
      <c r="R4" s="4"/>
      <c r="S4" s="4"/>
    </row>
    <row r="5" spans="17:50" s="186" customFormat="1" ht="19.8">
      <c r="Q5" s="4"/>
      <c r="R5" s="4"/>
      <c r="S5" s="4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7:50">
      <c r="Q6" s="4"/>
      <c r="R6" s="4"/>
      <c r="S6" s="4"/>
    </row>
    <row r="7" spans="17:50">
      <c r="S7" s="4"/>
    </row>
    <row r="8" spans="17:50">
      <c r="Q8" s="4"/>
      <c r="R8" s="4"/>
      <c r="S8" s="4"/>
    </row>
    <row r="9" spans="17:50" ht="15.6">
      <c r="Q9" s="57"/>
      <c r="R9" s="1"/>
      <c r="S9" s="5"/>
    </row>
    <row r="10" spans="17:50" ht="15.6">
      <c r="Q10" s="57"/>
      <c r="R10" s="1"/>
      <c r="S10" s="5"/>
    </row>
    <row r="11" spans="17:50" ht="15.6">
      <c r="Q11" s="57"/>
      <c r="R11" s="1"/>
      <c r="S11" s="5"/>
    </row>
    <row r="12" spans="17:50" ht="15.6">
      <c r="Q12" s="57"/>
      <c r="R12" s="1"/>
      <c r="S12" s="5"/>
    </row>
    <row r="13" spans="17:50" ht="15.6">
      <c r="Q13" s="57"/>
      <c r="R13" s="1"/>
      <c r="S13" s="5"/>
    </row>
    <row r="14" spans="17:50" ht="15.6">
      <c r="Q14" s="57"/>
      <c r="R14" s="1"/>
      <c r="S14" s="5"/>
      <c r="U14" s="2"/>
      <c r="V14" s="2"/>
      <c r="W14" s="2"/>
    </row>
    <row r="15" spans="17:50" ht="15.6">
      <c r="Q15" s="57"/>
      <c r="R15" s="13"/>
      <c r="S15" s="5"/>
      <c r="U15" s="2"/>
      <c r="V15" s="2"/>
      <c r="W15" s="4"/>
      <c r="X15" s="4"/>
      <c r="Y15" s="4"/>
    </row>
    <row r="16" spans="17:50" ht="15.6">
      <c r="Q16" s="57"/>
      <c r="R16" s="1"/>
      <c r="S16" s="5"/>
    </row>
    <row r="17" spans="17:25" ht="15.6">
      <c r="Q17" s="57"/>
      <c r="R17" s="1"/>
      <c r="S17" s="5"/>
    </row>
    <row r="18" spans="17:25" ht="15.6">
      <c r="Q18" s="57"/>
      <c r="R18" s="1"/>
      <c r="S18" s="5"/>
      <c r="U18" s="2"/>
      <c r="V18" s="2"/>
      <c r="W18" s="2"/>
    </row>
    <row r="19" spans="17:25" ht="15.6">
      <c r="Q19" s="57"/>
      <c r="R19" s="1"/>
      <c r="S19" s="5"/>
      <c r="U19" s="2"/>
      <c r="V19" s="2"/>
      <c r="W19" s="2"/>
    </row>
    <row r="20" spans="17:25" ht="15.6">
      <c r="Q20" s="57"/>
      <c r="R20" s="1"/>
      <c r="S20" s="5"/>
      <c r="U20" s="2"/>
      <c r="V20" s="2"/>
      <c r="W20" s="2"/>
    </row>
    <row r="21" spans="17:25" ht="15.6">
      <c r="Q21" s="57"/>
      <c r="R21" s="1"/>
      <c r="S21" s="5"/>
      <c r="U21" s="2"/>
      <c r="V21" s="2"/>
      <c r="W21" s="2"/>
    </row>
    <row r="22" spans="17:25" ht="15.6">
      <c r="Q22" s="57"/>
      <c r="R22" s="13"/>
      <c r="S22" s="5"/>
      <c r="U22" s="2"/>
      <c r="V22" s="2"/>
      <c r="W22" s="4"/>
      <c r="X22" s="4"/>
      <c r="Y22" s="4"/>
    </row>
    <row r="23" spans="17:25" ht="15.6">
      <c r="Q23" s="57"/>
      <c r="R23" s="13"/>
      <c r="S23" s="5"/>
      <c r="U23" s="1"/>
      <c r="V23" s="1"/>
      <c r="W23" s="11"/>
      <c r="X23" s="11"/>
      <c r="Y23" s="11"/>
    </row>
    <row r="24" spans="17:25" ht="15.6">
      <c r="Q24" s="57"/>
      <c r="R24" s="13"/>
      <c r="S24" s="5"/>
      <c r="U24" s="1"/>
      <c r="V24" s="1"/>
      <c r="W24" s="11"/>
      <c r="X24" s="11"/>
      <c r="Y24" s="11"/>
    </row>
    <row r="25" spans="17:25" ht="15.6">
      <c r="Q25" s="57"/>
      <c r="R25" s="13"/>
      <c r="S25" s="5"/>
      <c r="U25" s="1"/>
      <c r="V25" s="1"/>
      <c r="W25" s="11"/>
      <c r="X25" s="11"/>
      <c r="Y25" s="11"/>
    </row>
    <row r="26" spans="17:25" ht="15.6">
      <c r="Q26" s="57"/>
      <c r="R26" s="13"/>
      <c r="S26" s="5"/>
      <c r="U26" s="1"/>
      <c r="V26" s="1"/>
      <c r="W26" s="11"/>
      <c r="X26" s="11"/>
      <c r="Y26" s="11"/>
    </row>
    <row r="27" spans="17:25" ht="15.6">
      <c r="Q27" s="57"/>
      <c r="R27" s="5"/>
      <c r="S27" s="5"/>
      <c r="U27" s="1"/>
      <c r="V27" s="1"/>
      <c r="W27" s="11"/>
      <c r="X27" s="11"/>
      <c r="Y27" s="11"/>
    </row>
    <row r="28" spans="17:25" ht="15.6">
      <c r="Q28" s="57"/>
      <c r="R28" s="5"/>
      <c r="S28" s="5"/>
      <c r="U28" s="1"/>
      <c r="V28" s="1"/>
      <c r="W28" s="11"/>
      <c r="X28" s="11"/>
      <c r="Y28" s="11"/>
    </row>
    <row r="29" spans="17:25" ht="15.6">
      <c r="Q29" s="57"/>
      <c r="R29" s="5"/>
      <c r="S29" s="5"/>
      <c r="U29" s="1"/>
      <c r="V29" s="1"/>
      <c r="W29" s="11"/>
      <c r="X29" s="11"/>
      <c r="Y29" s="11"/>
    </row>
    <row r="30" spans="17:25" ht="15.6">
      <c r="Q30" s="57"/>
      <c r="R30" s="5"/>
      <c r="S30" s="5"/>
      <c r="U30" s="1"/>
      <c r="V30" s="1"/>
      <c r="W30" s="11"/>
      <c r="X30" s="11"/>
      <c r="Y30" s="11"/>
    </row>
    <row r="31" spans="17:25" ht="15.6">
      <c r="Q31" s="57"/>
      <c r="R31" s="5"/>
      <c r="S31" s="5"/>
      <c r="U31" s="1"/>
      <c r="V31" s="1"/>
      <c r="W31" s="11"/>
      <c r="X31" s="11"/>
      <c r="Y31" s="11"/>
    </row>
    <row r="32" spans="17:25" ht="15.6">
      <c r="Q32" s="57"/>
      <c r="R32" s="5"/>
      <c r="S32" s="5"/>
      <c r="U32" s="1"/>
      <c r="V32" s="1"/>
      <c r="W32" s="11"/>
      <c r="X32" s="11"/>
      <c r="Y32" s="11"/>
    </row>
    <row r="33" spans="17:25" ht="15.6">
      <c r="Q33" s="57"/>
      <c r="R33" s="5"/>
      <c r="S33" s="5"/>
      <c r="U33" s="13"/>
      <c r="V33" s="13"/>
      <c r="W33" s="11"/>
      <c r="X33" s="11"/>
      <c r="Y33" s="11"/>
    </row>
    <row r="34" spans="17:25" ht="16.5" customHeight="1">
      <c r="Q34" s="57"/>
      <c r="R34" s="5"/>
      <c r="S34" s="5"/>
      <c r="U34" s="13"/>
      <c r="V34" s="13"/>
      <c r="W34" s="11"/>
      <c r="X34" s="11"/>
      <c r="Y34" s="11"/>
    </row>
    <row r="35" spans="17:25" ht="16.5" customHeight="1">
      <c r="Q35" s="56"/>
      <c r="R35" s="5"/>
      <c r="S35" s="5"/>
      <c r="U35" s="13"/>
      <c r="V35" s="13"/>
      <c r="W35" s="11"/>
      <c r="X35" s="11"/>
      <c r="Y35" s="11"/>
    </row>
    <row r="36" spans="17:25">
      <c r="U36" s="13"/>
      <c r="V36" s="13"/>
      <c r="W36" s="11"/>
      <c r="X36" s="11"/>
      <c r="Y36" s="11"/>
    </row>
    <row r="37" spans="17:25" ht="17.25" customHeight="1">
      <c r="Q37" s="56"/>
      <c r="S37" s="5"/>
      <c r="U37" s="13"/>
      <c r="V37" s="13"/>
      <c r="W37" s="11"/>
      <c r="X37" s="11"/>
      <c r="Y37" s="11"/>
    </row>
    <row r="38" spans="17:25" ht="15.6">
      <c r="Q38" s="56"/>
      <c r="U38" s="13"/>
      <c r="V38" s="13"/>
      <c r="W38" s="11"/>
      <c r="X38" s="11"/>
      <c r="Y38" s="11"/>
    </row>
    <row r="39" spans="17:25">
      <c r="Q39" s="13"/>
      <c r="U39" s="13"/>
      <c r="V39" s="13"/>
      <c r="W39" s="11"/>
      <c r="X39" s="11"/>
      <c r="Y39" s="11"/>
    </row>
    <row r="40" spans="17:25" ht="21">
      <c r="Q40" s="5"/>
      <c r="U40" s="55"/>
      <c r="V40" s="55"/>
      <c r="W40" s="11"/>
      <c r="X40" s="11"/>
      <c r="Y40" s="11"/>
    </row>
    <row r="41" spans="17:25">
      <c r="Q41" s="4"/>
      <c r="R41" s="4"/>
      <c r="S41" s="4"/>
    </row>
    <row r="42" spans="17:25" ht="15.6">
      <c r="Q42" s="16"/>
      <c r="R42" s="1"/>
      <c r="S42" s="18"/>
      <c r="U42" s="1"/>
      <c r="V42" s="5"/>
    </row>
    <row r="43" spans="17:25" ht="15.6">
      <c r="Q43" s="16"/>
      <c r="R43" s="1"/>
      <c r="S43" s="18"/>
    </row>
    <row r="44" spans="17:25" ht="15.6">
      <c r="Q44" s="16"/>
      <c r="R44" s="1"/>
      <c r="S44" s="18"/>
    </row>
    <row r="45" spans="17:25" ht="15.6">
      <c r="Q45" s="16"/>
      <c r="R45" s="1"/>
      <c r="S45" s="18"/>
    </row>
    <row r="46" spans="17:25" ht="15.6">
      <c r="Q46" s="16"/>
      <c r="R46" s="13"/>
      <c r="S46" s="18"/>
    </row>
    <row r="47" spans="17:25" ht="15.6">
      <c r="Q47" s="16"/>
      <c r="R47" s="13"/>
      <c r="S47" s="18"/>
    </row>
    <row r="48" spans="17:25" ht="15.6">
      <c r="Q48" s="16"/>
      <c r="R48" s="13"/>
      <c r="S48" s="18"/>
    </row>
    <row r="49" spans="17:19" ht="15.6">
      <c r="Q49" s="16"/>
      <c r="R49" s="13"/>
      <c r="S49" s="18"/>
    </row>
    <row r="50" spans="17:19" ht="15.6">
      <c r="Q50" s="16"/>
      <c r="R50" s="5"/>
      <c r="S50" s="18"/>
    </row>
    <row r="51" spans="17:19" ht="15.6">
      <c r="Q51" s="16"/>
      <c r="R51" s="5"/>
      <c r="S51" s="18"/>
    </row>
    <row r="52" spans="17:19" ht="15.6">
      <c r="Q52" s="16"/>
      <c r="R52" s="5"/>
      <c r="S52" s="18"/>
    </row>
    <row r="53" spans="17:19" ht="15.6">
      <c r="Q53" s="16"/>
      <c r="R53" s="5"/>
      <c r="S53" s="18"/>
    </row>
    <row r="54" spans="17:19" ht="15.6">
      <c r="Q54" s="16"/>
      <c r="R54" s="5"/>
      <c r="S54" s="18"/>
    </row>
    <row r="55" spans="17:19" ht="15.6">
      <c r="Q55" s="16"/>
      <c r="R55" s="5"/>
      <c r="S55" s="18"/>
    </row>
    <row r="56" spans="17:19" ht="15.6">
      <c r="Q56" s="16"/>
      <c r="R56" s="5"/>
      <c r="S56" s="18"/>
    </row>
    <row r="57" spans="17:19" ht="15.6">
      <c r="Q57" s="16"/>
      <c r="R57" s="5"/>
      <c r="S57" s="18"/>
    </row>
    <row r="58" spans="17:19" ht="15.6">
      <c r="Q58" s="18"/>
      <c r="R58" s="5"/>
      <c r="S58" s="18"/>
    </row>
    <row r="59" spans="17:19" ht="15.6">
      <c r="Q59" s="13"/>
      <c r="R59" s="1"/>
      <c r="S59" s="5"/>
    </row>
    <row r="60" spans="17:19" ht="15.6">
      <c r="Q60" s="13"/>
      <c r="R60" s="1"/>
      <c r="S60" s="5"/>
    </row>
    <row r="61" spans="17:19" ht="15.6">
      <c r="Q61" s="13"/>
      <c r="R61" s="1"/>
      <c r="S61" s="5"/>
    </row>
    <row r="62" spans="17:19" ht="15.6">
      <c r="Q62" s="13"/>
      <c r="R62" s="13"/>
      <c r="S62" s="5"/>
    </row>
    <row r="63" spans="17:19" ht="15.6">
      <c r="Q63" s="13"/>
      <c r="R63" s="13"/>
      <c r="S63" s="5"/>
    </row>
    <row r="64" spans="17:19" ht="15.6">
      <c r="Q64" s="13"/>
      <c r="R64" s="13"/>
      <c r="S64" s="5"/>
    </row>
    <row r="65" spans="17:19" ht="15.6">
      <c r="Q65" s="13"/>
      <c r="R65" s="13"/>
      <c r="S65" s="5"/>
    </row>
    <row r="66" spans="17:19" ht="15.6">
      <c r="Q66" s="13"/>
      <c r="R66" s="5"/>
      <c r="S66" s="5"/>
    </row>
    <row r="67" spans="17:19" ht="15.6">
      <c r="Q67" s="13"/>
      <c r="R67" s="5"/>
      <c r="S67" s="5"/>
    </row>
    <row r="68" spans="17:19" ht="15.6">
      <c r="Q68" s="13"/>
      <c r="R68" s="5"/>
      <c r="S68" s="5"/>
    </row>
    <row r="69" spans="17:19" ht="15.6">
      <c r="Q69" s="13"/>
      <c r="R69" s="5"/>
      <c r="S69" s="5"/>
    </row>
    <row r="70" spans="17:19" ht="15.6">
      <c r="Q70" s="13"/>
      <c r="R70" s="5"/>
      <c r="S70" s="5"/>
    </row>
    <row r="71" spans="17:19" ht="15.6">
      <c r="Q71" s="13"/>
      <c r="R71" s="5"/>
      <c r="S71" s="5"/>
    </row>
    <row r="72" spans="17:19" ht="15.6">
      <c r="Q72" s="13"/>
      <c r="R72" s="5"/>
      <c r="S72" s="5"/>
    </row>
    <row r="73" spans="17:19" ht="15.6">
      <c r="Q73" s="13"/>
      <c r="R73" s="5"/>
      <c r="S73" s="5"/>
    </row>
    <row r="74" spans="17:19" ht="15.6">
      <c r="Q74" s="5"/>
      <c r="R74" s="5"/>
      <c r="S74" s="5"/>
    </row>
    <row r="75" spans="17:19">
      <c r="Q75" s="13"/>
    </row>
    <row r="76" spans="17:19" ht="15.6">
      <c r="Q76" s="5"/>
      <c r="S76" s="5"/>
    </row>
    <row r="77" spans="17:19">
      <c r="Q77" s="13"/>
    </row>
    <row r="78" spans="17:19">
      <c r="Q78" s="13"/>
    </row>
    <row r="79" spans="17:19">
      <c r="Q79" s="13"/>
    </row>
    <row r="80" spans="17:19">
      <c r="Q80" s="13"/>
    </row>
    <row r="81" spans="17:17">
      <c r="Q81" s="13"/>
    </row>
    <row r="82" spans="17:17">
      <c r="Q82" s="13"/>
    </row>
    <row r="83" spans="17:17">
      <c r="Q83" s="13"/>
    </row>
    <row r="84" spans="17:17">
      <c r="Q84" s="13"/>
    </row>
    <row r="85" spans="17:17">
      <c r="Q85" s="13"/>
    </row>
    <row r="86" spans="17:17">
      <c r="Q86" s="13"/>
    </row>
    <row r="87" spans="17:17">
      <c r="Q87" s="13"/>
    </row>
    <row r="88" spans="17:17">
      <c r="Q88" s="13"/>
    </row>
    <row r="89" spans="17:17">
      <c r="Q89" s="13"/>
    </row>
    <row r="90" spans="17:17">
      <c r="Q90" s="13"/>
    </row>
    <row r="91" spans="17:17">
      <c r="Q91" s="13"/>
    </row>
    <row r="92" spans="17:17">
      <c r="Q92" s="13"/>
    </row>
    <row r="93" spans="17:17">
      <c r="Q93" s="13"/>
    </row>
    <row r="94" spans="17:17">
      <c r="Q94" s="13"/>
    </row>
    <row r="95" spans="17:17">
      <c r="Q95" s="13"/>
    </row>
    <row r="96" spans="17:17">
      <c r="Q96" s="13"/>
    </row>
    <row r="97" spans="17:17">
      <c r="Q97" s="13"/>
    </row>
    <row r="98" spans="17:17">
      <c r="Q98" s="13"/>
    </row>
    <row r="99" spans="17:17">
      <c r="Q99" s="13"/>
    </row>
    <row r="100" spans="17:17">
      <c r="Q100" s="13"/>
    </row>
    <row r="222" spans="17:24">
      <c r="Q222" s="1"/>
      <c r="R222" s="1"/>
      <c r="S222" s="1"/>
      <c r="T222" s="1"/>
      <c r="U222" s="1"/>
      <c r="V222" s="1"/>
      <c r="W222" s="1"/>
      <c r="X222" s="1"/>
    </row>
    <row r="223" spans="17:24">
      <c r="Q223" s="1"/>
      <c r="R223" s="1"/>
      <c r="S223" s="1"/>
      <c r="T223" s="1"/>
      <c r="U223" s="1"/>
      <c r="V223" s="1"/>
      <c r="W223" s="1"/>
      <c r="X223" s="1"/>
    </row>
    <row r="224" spans="17:24">
      <c r="Q224" s="1"/>
      <c r="R224" s="1"/>
      <c r="S224" s="1"/>
      <c r="T224" s="1"/>
      <c r="U224" s="1"/>
      <c r="V224" s="1"/>
      <c r="W224" s="1"/>
      <c r="X224" s="1"/>
    </row>
    <row r="225" spans="17:24">
      <c r="Q225" s="1"/>
      <c r="R225" s="1"/>
      <c r="S225" s="1"/>
      <c r="T225" s="1"/>
      <c r="U225" s="1"/>
      <c r="V225" s="1"/>
      <c r="W225" s="1"/>
      <c r="X225" s="1"/>
    </row>
    <row r="226" spans="17:24">
      <c r="Q226" s="1"/>
      <c r="R226" s="1"/>
      <c r="S226" s="1"/>
      <c r="T226" s="1"/>
      <c r="U226" s="1"/>
      <c r="V226" s="1"/>
      <c r="W226" s="1"/>
      <c r="X226" s="1"/>
    </row>
    <row r="227" spans="17:24">
      <c r="Q227" s="1"/>
      <c r="R227" s="1"/>
      <c r="S227" s="1"/>
      <c r="T227" s="1"/>
      <c r="U227" s="1"/>
      <c r="V227" s="1"/>
      <c r="W227" s="1"/>
      <c r="X227" s="1"/>
    </row>
    <row r="228" spans="17:24">
      <c r="Q228" s="1"/>
      <c r="R228" s="1"/>
      <c r="S228" s="1"/>
      <c r="T228" s="1"/>
      <c r="U228" s="1"/>
      <c r="V228" s="1"/>
      <c r="W228" s="1"/>
      <c r="X228" s="1"/>
    </row>
    <row r="229" spans="17:24">
      <c r="Q229" s="1"/>
      <c r="R229" s="1"/>
      <c r="S229" s="1"/>
      <c r="T229" s="1"/>
      <c r="U229" s="1"/>
      <c r="V229" s="1"/>
      <c r="W229" s="1"/>
      <c r="X229" s="1"/>
    </row>
    <row r="230" spans="17:24">
      <c r="Q230" s="1"/>
      <c r="R230" s="1"/>
      <c r="S230" s="1"/>
      <c r="T230" s="1"/>
      <c r="U230" s="1"/>
      <c r="V230" s="1"/>
      <c r="W230" s="1"/>
      <c r="X230" s="1"/>
    </row>
    <row r="231" spans="17:24">
      <c r="Q231" s="1"/>
      <c r="R231" s="1"/>
      <c r="S231" s="1"/>
      <c r="T231" s="1"/>
      <c r="U231" s="1"/>
      <c r="V231" s="1"/>
      <c r="W231" s="1"/>
      <c r="X231" s="1"/>
    </row>
    <row r="232" spans="17:24">
      <c r="Q232" s="1"/>
      <c r="R232" s="1"/>
      <c r="S232" s="1"/>
      <c r="T232" s="1"/>
      <c r="U232" s="1"/>
      <c r="V232" s="1"/>
      <c r="W232" s="1"/>
      <c r="X232" s="1"/>
    </row>
    <row r="233" spans="17:24">
      <c r="Q233" s="1"/>
      <c r="R233" s="1"/>
      <c r="S233" s="1"/>
      <c r="T233" s="1"/>
      <c r="U233" s="1"/>
      <c r="V233" s="1"/>
      <c r="W233" s="1"/>
      <c r="X233" s="1"/>
    </row>
    <row r="234" spans="17:24">
      <c r="Q234" s="1"/>
      <c r="R234" s="1"/>
      <c r="S234" s="1"/>
      <c r="T234" s="1"/>
      <c r="U234" s="1"/>
      <c r="V234" s="1"/>
      <c r="W234" s="1"/>
      <c r="X234" s="1"/>
    </row>
    <row r="235" spans="17:24">
      <c r="Q235" s="1"/>
      <c r="R235" s="1"/>
      <c r="S235" s="1"/>
      <c r="T235" s="1"/>
      <c r="U235" s="1"/>
      <c r="V235" s="1"/>
      <c r="W235" s="1"/>
      <c r="X235" s="1"/>
    </row>
    <row r="236" spans="17:24">
      <c r="Q236" s="1"/>
      <c r="R236" s="1"/>
      <c r="S236" s="1"/>
      <c r="T236" s="1"/>
      <c r="U236" s="1"/>
      <c r="V236" s="1"/>
      <c r="W236" s="1"/>
      <c r="X236" s="1"/>
    </row>
    <row r="237" spans="17:24">
      <c r="Q237" s="1"/>
      <c r="R237" s="1"/>
      <c r="S237" s="1"/>
      <c r="T237" s="1"/>
      <c r="U237" s="1"/>
      <c r="V237" s="1"/>
      <c r="W237" s="1"/>
      <c r="X237" s="1"/>
    </row>
    <row r="238" spans="17:24">
      <c r="Q238" s="1"/>
      <c r="R238" s="1"/>
      <c r="S238" s="1"/>
      <c r="T238" s="1"/>
      <c r="U238" s="1"/>
      <c r="V238" s="1"/>
      <c r="W238" s="1"/>
      <c r="X238" s="1"/>
    </row>
    <row r="239" spans="17:24">
      <c r="Q239" s="1"/>
      <c r="R239" s="1"/>
      <c r="S239" s="1"/>
      <c r="T239" s="1"/>
      <c r="U239" s="1"/>
      <c r="V239" s="1"/>
      <c r="W239" s="1"/>
      <c r="X239" s="1"/>
    </row>
    <row r="240" spans="17:24">
      <c r="Q240" s="1"/>
      <c r="R240" s="1"/>
      <c r="S240" s="1"/>
      <c r="T240" s="1"/>
      <c r="U240" s="1"/>
      <c r="V240" s="1"/>
      <c r="W240" s="1"/>
      <c r="X240" s="1"/>
    </row>
    <row r="241" spans="17:24">
      <c r="Q241" s="1"/>
      <c r="R241" s="1"/>
      <c r="S241" s="1"/>
      <c r="T241" s="1"/>
      <c r="U241" s="1"/>
      <c r="V241" s="1"/>
      <c r="W241" s="1"/>
      <c r="X241" s="1"/>
    </row>
    <row r="242" spans="17:24">
      <c r="Q242" s="1"/>
      <c r="R242" s="1"/>
      <c r="S242" s="1"/>
      <c r="T242" s="1"/>
      <c r="U242" s="1"/>
      <c r="V242" s="1"/>
      <c r="W242" s="1"/>
      <c r="X242" s="1"/>
    </row>
    <row r="243" spans="17:24">
      <c r="Q243" s="1"/>
      <c r="R243" s="1"/>
      <c r="S243" s="1"/>
      <c r="T243" s="1"/>
      <c r="U243" s="1"/>
      <c r="V243" s="1"/>
      <c r="W243" s="1"/>
      <c r="X243" s="1"/>
    </row>
    <row r="244" spans="17:24">
      <c r="Q244" s="1"/>
      <c r="R244" s="1"/>
      <c r="S244" s="1"/>
      <c r="T244" s="1"/>
      <c r="U244" s="1"/>
      <c r="V244" s="1"/>
      <c r="W244" s="1"/>
      <c r="X244" s="1"/>
    </row>
    <row r="245" spans="17:24">
      <c r="Q245" s="1"/>
      <c r="R245" s="1"/>
      <c r="S245" s="1"/>
      <c r="T245" s="1"/>
      <c r="U245" s="1"/>
      <c r="V245" s="1"/>
      <c r="W245" s="1"/>
      <c r="X245" s="1"/>
    </row>
    <row r="246" spans="17:24">
      <c r="Q246" s="1"/>
      <c r="R246" s="1"/>
      <c r="S246" s="1"/>
      <c r="T246" s="1"/>
      <c r="U246" s="1"/>
      <c r="V246" s="1"/>
      <c r="W246" s="1"/>
      <c r="X246" s="1"/>
    </row>
    <row r="247" spans="17:24">
      <c r="Q247" s="1"/>
      <c r="R247" s="1"/>
      <c r="S247" s="1"/>
      <c r="T247" s="1"/>
      <c r="U247" s="1"/>
      <c r="V247" s="1"/>
      <c r="W247" s="1"/>
      <c r="X247" s="1"/>
    </row>
    <row r="248" spans="17:24">
      <c r="Q248" s="1"/>
      <c r="R248" s="1"/>
      <c r="S248" s="1"/>
      <c r="T248" s="1"/>
      <c r="U248" s="1"/>
      <c r="V248" s="1"/>
      <c r="W248" s="1"/>
      <c r="X248" s="1"/>
    </row>
    <row r="249" spans="17:24">
      <c r="Q249" s="1"/>
      <c r="R249" s="1"/>
      <c r="S249" s="1"/>
      <c r="T249" s="1"/>
      <c r="U249" s="1"/>
      <c r="V249" s="1"/>
      <c r="W249" s="1"/>
      <c r="X249" s="1"/>
    </row>
    <row r="250" spans="17:24">
      <c r="Q250" s="1"/>
      <c r="R250" s="1"/>
      <c r="S250" s="1"/>
      <c r="T250" s="1"/>
      <c r="U250" s="1"/>
      <c r="V250" s="1"/>
      <c r="W250" s="1"/>
      <c r="X250" s="1"/>
    </row>
    <row r="251" spans="17:24">
      <c r="Q251" s="1"/>
      <c r="R251" s="1"/>
      <c r="S251" s="1"/>
      <c r="T251" s="1"/>
      <c r="U251" s="1"/>
      <c r="V251" s="1"/>
      <c r="W251" s="1"/>
      <c r="X251" s="1"/>
    </row>
    <row r="252" spans="17:24">
      <c r="Q252" s="1"/>
      <c r="R252" s="1"/>
      <c r="S252" s="1"/>
      <c r="T252" s="1"/>
      <c r="U252" s="1"/>
      <c r="V252" s="1"/>
      <c r="W252" s="1"/>
      <c r="X252" s="1"/>
    </row>
    <row r="253" spans="17:24">
      <c r="Q253" s="1"/>
      <c r="R253" s="1"/>
      <c r="S253" s="1"/>
      <c r="T253" s="1"/>
      <c r="U253" s="1"/>
      <c r="V253" s="1"/>
      <c r="W253" s="1"/>
      <c r="X253" s="1"/>
    </row>
  </sheetData>
  <conditionalFormatting sqref="Q37:Q38 Q76">
    <cfRule type="cellIs" dxfId="29" priority="8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E500"/>
  <sheetViews>
    <sheetView zoomScale="91" zoomScaleNormal="91" workbookViewId="0">
      <pane ySplit="10" topLeftCell="A11" activePane="bottomLeft" state="frozen"/>
      <selection pane="bottomLeft"/>
    </sheetView>
  </sheetViews>
  <sheetFormatPr baseColWidth="10" defaultColWidth="11.54296875" defaultRowHeight="15.6"/>
  <cols>
    <col min="1" max="1" width="3.36328125" style="27" customWidth="1"/>
    <col min="2" max="2" width="5.54296875" style="27" customWidth="1"/>
    <col min="3" max="3" width="3.36328125" style="27" customWidth="1"/>
    <col min="4" max="4" width="3.453125" style="27" customWidth="1"/>
    <col min="5" max="5" width="3.54296875" style="27" customWidth="1"/>
    <col min="6" max="6" width="3.1796875" style="27" customWidth="1"/>
    <col min="7" max="7" width="4.453125" style="27" customWidth="1"/>
    <col min="8" max="8" width="6.6328125" style="27" customWidth="1"/>
    <col min="9" max="9" width="7" style="27" customWidth="1"/>
    <col min="10" max="11" width="6.36328125" style="28" customWidth="1"/>
    <col min="12" max="12" width="1.54296875" style="28" customWidth="1"/>
    <col min="13" max="13" width="6.54296875" style="27" customWidth="1"/>
    <col min="14" max="14" width="2.1796875" style="27" customWidth="1"/>
    <col min="15" max="15" width="6.36328125" style="245" customWidth="1"/>
    <col min="16" max="16" width="1.6328125" style="28" customWidth="1"/>
    <col min="17" max="17" width="6.36328125" style="28" customWidth="1"/>
    <col min="18" max="18" width="1.453125" style="28" customWidth="1"/>
    <col min="19" max="19" width="6.36328125" style="28" customWidth="1"/>
    <col min="20" max="20" width="2.26953125" style="28" customWidth="1"/>
    <col min="21" max="21" width="6.36328125" style="27" customWidth="1"/>
    <col min="22" max="22" width="1.90625" style="27" customWidth="1"/>
    <col min="23" max="23" width="6.54296875" style="33" customWidth="1"/>
    <col min="24" max="24" width="5.1796875" style="33" customWidth="1"/>
    <col min="25" max="25" width="5.6328125" style="33" customWidth="1"/>
    <col min="26" max="26" width="5.81640625" style="33" customWidth="1"/>
    <col min="27" max="27" width="6.6328125" style="28" customWidth="1"/>
    <col min="28" max="28" width="7" style="26" customWidth="1"/>
    <col min="29" max="29" width="7.453125" style="33" customWidth="1"/>
    <col min="30" max="30" width="10.453125" style="33" customWidth="1"/>
    <col min="31" max="31" width="5.90625" style="28" customWidth="1"/>
    <col min="32" max="32" width="9.453125" style="28" customWidth="1"/>
    <col min="33" max="33" width="8.90625" style="28" customWidth="1"/>
    <col min="34" max="34" width="11.54296875" style="28"/>
    <col min="35" max="35" width="9.81640625" style="33" customWidth="1"/>
    <col min="36" max="36" width="9.1796875" style="28" customWidth="1"/>
    <col min="37" max="37" width="6.81640625" style="28" customWidth="1"/>
    <col min="38" max="38" width="9.90625" style="28" customWidth="1"/>
    <col min="39" max="39" width="10" style="27" customWidth="1"/>
    <col min="40" max="40" width="13.08984375" style="27" customWidth="1"/>
    <col min="41" max="41" width="9.36328125" style="27" customWidth="1"/>
    <col min="42" max="42" width="9.81640625" style="28" customWidth="1"/>
    <col min="43" max="43" width="9.81640625" style="27" customWidth="1"/>
    <col min="44" max="44" width="11.54296875" style="27"/>
    <col min="45" max="45" width="14" style="27" customWidth="1"/>
    <col min="46" max="46" width="12.54296875" style="27" customWidth="1"/>
    <col min="47" max="47" width="10.90625" style="27" customWidth="1"/>
    <col min="48" max="16384" width="11.54296875" style="27"/>
  </cols>
  <sheetData>
    <row r="1" spans="1:57">
      <c r="A1" s="218"/>
      <c r="B1" s="218"/>
      <c r="C1" s="218"/>
      <c r="D1" s="218"/>
      <c r="E1" s="218"/>
      <c r="F1" s="218"/>
      <c r="G1" s="218"/>
      <c r="H1" s="218"/>
      <c r="I1" s="218"/>
      <c r="J1" s="219"/>
      <c r="K1" s="219"/>
      <c r="L1" s="219"/>
      <c r="M1" s="218"/>
      <c r="N1" s="218"/>
      <c r="O1" s="237"/>
      <c r="P1" s="219"/>
      <c r="Q1" s="219"/>
      <c r="R1" s="219"/>
      <c r="S1" s="219"/>
      <c r="T1" s="219"/>
      <c r="U1" s="218"/>
      <c r="V1" s="218"/>
      <c r="W1" s="220"/>
      <c r="X1" s="220"/>
      <c r="Y1" s="220"/>
      <c r="Z1" s="220"/>
      <c r="AA1" s="219"/>
      <c r="AB1" s="218"/>
      <c r="AC1" s="220"/>
      <c r="AD1" s="220"/>
      <c r="AE1" s="219"/>
      <c r="AF1" s="218"/>
      <c r="AG1" s="221"/>
      <c r="AI1" s="28"/>
      <c r="AJ1" s="26"/>
      <c r="AK1" s="222"/>
      <c r="AL1" s="27"/>
      <c r="AP1" s="27"/>
    </row>
    <row r="2" spans="1:57" s="227" customFormat="1" ht="31.8">
      <c r="A2" s="223"/>
      <c r="B2" s="223"/>
      <c r="C2" s="223"/>
      <c r="D2" s="223"/>
      <c r="E2" s="224" t="s">
        <v>545</v>
      </c>
      <c r="F2" s="223"/>
      <c r="G2" s="223"/>
      <c r="H2" s="223"/>
      <c r="I2" s="223"/>
      <c r="J2" s="225"/>
      <c r="K2" s="225"/>
      <c r="L2" s="225"/>
      <c r="M2" s="223"/>
      <c r="N2" s="223"/>
      <c r="O2" s="390"/>
      <c r="P2" s="225"/>
      <c r="Q2" s="225"/>
      <c r="R2" s="225"/>
      <c r="S2" s="225"/>
      <c r="T2" s="225"/>
      <c r="U2" s="223"/>
      <c r="V2" s="223"/>
      <c r="W2" s="226"/>
      <c r="X2" s="226"/>
      <c r="Y2" s="390" t="str">
        <f>+År!B2</f>
        <v>VÆR :</v>
      </c>
      <c r="Z2" s="226"/>
      <c r="AA2" s="225"/>
      <c r="AB2" s="223"/>
      <c r="AC2" s="226"/>
      <c r="AD2" s="226"/>
      <c r="AE2" s="225"/>
      <c r="AF2" s="223"/>
      <c r="AG2" s="221"/>
      <c r="AH2" s="28"/>
      <c r="AI2" s="28"/>
      <c r="AJ2" s="26"/>
      <c r="AK2" s="222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</row>
    <row r="3" spans="1:57">
      <c r="A3" s="218"/>
      <c r="B3" s="218"/>
      <c r="C3" s="218"/>
      <c r="D3" s="218"/>
      <c r="E3" s="218"/>
      <c r="F3" s="218"/>
      <c r="G3" s="218"/>
      <c r="H3" s="218"/>
      <c r="I3" s="218"/>
      <c r="J3" s="219"/>
      <c r="K3" s="219"/>
      <c r="L3" s="219"/>
      <c r="M3" s="218"/>
      <c r="N3" s="218"/>
      <c r="O3" s="237"/>
      <c r="P3" s="219"/>
      <c r="Q3" s="219"/>
      <c r="R3" s="219"/>
      <c r="S3" s="219"/>
      <c r="T3" s="219"/>
      <c r="U3" s="218"/>
      <c r="V3" s="218"/>
      <c r="W3" s="220"/>
      <c r="X3" s="220"/>
      <c r="Y3" s="220"/>
      <c r="Z3" s="220"/>
      <c r="AA3" s="219"/>
      <c r="AB3" s="218"/>
      <c r="AC3" s="220"/>
      <c r="AD3" s="220"/>
      <c r="AE3" s="219"/>
      <c r="AF3" s="218"/>
      <c r="AG3" s="221"/>
      <c r="AI3" s="28"/>
      <c r="AJ3" s="26"/>
      <c r="AK3" s="222"/>
      <c r="AL3" s="27"/>
      <c r="AP3" s="27"/>
    </row>
    <row r="4" spans="1:57">
      <c r="A4" s="218"/>
      <c r="B4" s="218"/>
      <c r="C4" s="218"/>
      <c r="D4" s="218"/>
      <c r="E4" s="218"/>
      <c r="F4" s="218"/>
      <c r="G4" s="218"/>
      <c r="H4" s="218"/>
      <c r="I4" s="218"/>
      <c r="J4" s="219"/>
      <c r="K4" s="219"/>
      <c r="L4" s="219"/>
      <c r="M4" s="218"/>
      <c r="N4" s="218"/>
      <c r="O4" s="237"/>
      <c r="P4" s="219"/>
      <c r="Q4" s="219"/>
      <c r="R4" s="219"/>
      <c r="S4" s="219"/>
      <c r="T4" s="219"/>
      <c r="U4" s="218"/>
      <c r="V4" s="218"/>
      <c r="W4" s="220"/>
      <c r="X4" s="220"/>
      <c r="Y4" s="220"/>
      <c r="Z4" s="220"/>
      <c r="AA4" s="219"/>
      <c r="AB4" s="218"/>
      <c r="AC4" s="220"/>
      <c r="AD4" s="220"/>
      <c r="AE4" s="219"/>
      <c r="AF4" s="218"/>
      <c r="AG4" s="221"/>
      <c r="AI4" s="28"/>
      <c r="AJ4" s="26"/>
      <c r="AK4" s="222"/>
      <c r="AL4" s="27"/>
      <c r="AP4" s="27"/>
    </row>
    <row r="5" spans="1:57" s="234" customFormat="1" ht="19.8">
      <c r="A5" s="228"/>
      <c r="B5" s="228"/>
      <c r="C5" s="228"/>
      <c r="D5" s="228"/>
      <c r="E5" s="228"/>
      <c r="F5" s="228"/>
      <c r="G5" s="229" t="s">
        <v>5</v>
      </c>
      <c r="H5" s="229"/>
      <c r="I5" s="230">
        <f>+År!S2</f>
        <v>52</v>
      </c>
      <c r="J5" s="231"/>
      <c r="K5" s="231"/>
      <c r="L5" s="231"/>
      <c r="M5" s="228"/>
      <c r="N5" s="228"/>
      <c r="O5" s="438"/>
      <c r="P5" s="231"/>
      <c r="Q5" s="231"/>
      <c r="R5" s="231"/>
      <c r="S5" s="231"/>
      <c r="T5" s="231"/>
      <c r="U5" s="229" t="s">
        <v>426</v>
      </c>
      <c r="V5" s="229"/>
      <c r="W5" s="232"/>
      <c r="X5" s="232"/>
      <c r="Y5" s="543">
        <f>+I12+I27+I42+I57+I72+I87+I102+I117+I132+I147+I162+I177+I192+I207+I222</f>
        <v>4758</v>
      </c>
      <c r="Z5" s="544"/>
      <c r="AA5" s="544"/>
      <c r="AB5" s="228"/>
      <c r="AC5" s="232"/>
      <c r="AD5" s="232"/>
      <c r="AE5" s="228"/>
      <c r="AF5" s="232"/>
      <c r="AG5" s="221"/>
      <c r="AH5" s="28"/>
      <c r="AI5" s="28"/>
      <c r="AJ5" s="26"/>
      <c r="AK5" s="221"/>
      <c r="AL5" s="28"/>
      <c r="AM5" s="28"/>
      <c r="AN5" s="26"/>
      <c r="AO5" s="222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33"/>
      <c r="BE5" s="233"/>
    </row>
    <row r="6" spans="1:57">
      <c r="A6" s="218"/>
      <c r="B6" s="218"/>
      <c r="C6" s="218"/>
      <c r="D6" s="218"/>
      <c r="E6" s="218"/>
      <c r="F6" s="218"/>
      <c r="G6" s="218"/>
      <c r="H6" s="218"/>
      <c r="I6" s="218"/>
      <c r="J6" s="219" t="s">
        <v>455</v>
      </c>
      <c r="K6" s="219"/>
      <c r="L6" s="219"/>
      <c r="M6" s="218"/>
      <c r="N6" s="218"/>
      <c r="O6" s="237"/>
      <c r="P6" s="219"/>
      <c r="Q6" s="219"/>
      <c r="R6" s="219"/>
      <c r="S6" s="219"/>
      <c r="T6" s="219"/>
      <c r="U6" s="218"/>
      <c r="V6" s="218"/>
      <c r="W6" s="220"/>
      <c r="X6" s="220"/>
      <c r="Y6" s="220"/>
      <c r="Z6" s="220"/>
      <c r="AA6" s="219"/>
      <c r="AB6" s="218"/>
      <c r="AC6" s="220"/>
      <c r="AD6" s="220"/>
      <c r="AE6" s="219"/>
      <c r="AF6" s="218"/>
      <c r="AG6" s="221"/>
      <c r="AI6" s="28"/>
      <c r="AJ6" s="26"/>
      <c r="AK6" s="222"/>
      <c r="AL6" s="27"/>
      <c r="AP6" s="27"/>
    </row>
    <row r="7" spans="1:57">
      <c r="A7" s="218"/>
      <c r="B7" s="218"/>
      <c r="C7" s="218"/>
      <c r="D7" s="218"/>
      <c r="E7" s="218"/>
      <c r="F7" s="218"/>
      <c r="G7" s="218"/>
      <c r="H7" s="218"/>
      <c r="I7" s="218"/>
      <c r="J7" s="219"/>
      <c r="K7" s="219"/>
      <c r="L7" s="219"/>
      <c r="M7" s="218"/>
      <c r="N7" s="218"/>
      <c r="O7" s="237"/>
      <c r="P7" s="219"/>
      <c r="Q7" s="219"/>
      <c r="R7" s="219"/>
      <c r="S7" s="219"/>
      <c r="T7" s="219"/>
      <c r="U7" s="218"/>
      <c r="V7" s="218"/>
      <c r="W7" s="220"/>
      <c r="X7" s="220"/>
      <c r="Y7" s="220"/>
      <c r="Z7" s="220"/>
      <c r="AA7" s="219"/>
      <c r="AB7" s="218"/>
      <c r="AC7" s="220"/>
      <c r="AD7" s="220"/>
      <c r="AE7" s="219"/>
      <c r="AF7" s="218"/>
      <c r="AG7" s="221"/>
      <c r="AI7" s="28"/>
      <c r="AJ7" s="26"/>
      <c r="AK7" s="222"/>
      <c r="AL7" s="27"/>
      <c r="AP7" s="27"/>
    </row>
    <row r="8" spans="1:57">
      <c r="A8" s="218"/>
      <c r="B8" s="218"/>
      <c r="C8" s="218"/>
      <c r="D8" s="218"/>
      <c r="E8" s="218"/>
      <c r="F8" s="218"/>
      <c r="G8" s="218"/>
      <c r="H8" s="236" t="s">
        <v>2</v>
      </c>
      <c r="I8" s="218"/>
      <c r="J8" s="219"/>
      <c r="K8" s="219"/>
      <c r="L8" s="219"/>
      <c r="M8" s="219"/>
      <c r="N8" s="218"/>
      <c r="O8" s="237"/>
      <c r="P8" s="219"/>
      <c r="Q8" s="219"/>
      <c r="R8" s="219"/>
      <c r="S8" s="219"/>
      <c r="T8" s="219"/>
      <c r="U8" s="236" t="s">
        <v>22</v>
      </c>
      <c r="V8" s="236"/>
      <c r="W8" s="220" t="s">
        <v>404</v>
      </c>
      <c r="X8" s="237" t="s">
        <v>529</v>
      </c>
      <c r="Y8" s="35"/>
      <c r="Z8" s="35"/>
      <c r="AA8" s="235" t="s">
        <v>427</v>
      </c>
      <c r="AB8" s="218"/>
      <c r="AC8" s="237" t="s">
        <v>526</v>
      </c>
      <c r="AD8" s="237" t="s">
        <v>77</v>
      </c>
      <c r="AE8" s="235" t="s">
        <v>8</v>
      </c>
      <c r="AF8" s="218"/>
      <c r="AG8" s="221"/>
      <c r="AI8" s="28"/>
      <c r="AJ8" s="26"/>
      <c r="AK8" s="222"/>
      <c r="AL8" s="27"/>
      <c r="AP8" s="27"/>
    </row>
    <row r="9" spans="1:57">
      <c r="A9" s="218"/>
      <c r="B9" s="218"/>
      <c r="C9" s="218"/>
      <c r="D9" s="236" t="s">
        <v>414</v>
      </c>
      <c r="E9" s="218"/>
      <c r="F9" s="236"/>
      <c r="G9" s="236"/>
      <c r="H9" s="236" t="s">
        <v>485</v>
      </c>
      <c r="I9" s="236" t="s">
        <v>2</v>
      </c>
      <c r="J9" s="235" t="s">
        <v>2</v>
      </c>
      <c r="K9" s="235" t="s">
        <v>1</v>
      </c>
      <c r="L9" s="235"/>
      <c r="M9" s="235" t="s">
        <v>22</v>
      </c>
      <c r="N9" s="218"/>
      <c r="O9" s="237" t="s">
        <v>2</v>
      </c>
      <c r="P9" s="235"/>
      <c r="Q9" s="235" t="s">
        <v>22</v>
      </c>
      <c r="R9" s="235"/>
      <c r="S9" s="235" t="s">
        <v>22</v>
      </c>
      <c r="T9" s="235"/>
      <c r="U9" s="236" t="s">
        <v>483</v>
      </c>
      <c r="V9" s="236"/>
      <c r="W9" s="237" t="s">
        <v>489</v>
      </c>
      <c r="X9" s="237" t="s">
        <v>530</v>
      </c>
      <c r="Y9" s="35"/>
      <c r="Z9" s="35"/>
      <c r="AA9" s="235"/>
      <c r="AB9" s="236" t="s">
        <v>483</v>
      </c>
      <c r="AC9" s="237" t="s">
        <v>1</v>
      </c>
      <c r="AD9" s="237" t="s">
        <v>429</v>
      </c>
      <c r="AE9" s="235" t="s">
        <v>69</v>
      </c>
      <c r="AF9" s="218"/>
      <c r="AG9" s="221"/>
      <c r="AI9" s="28"/>
      <c r="AJ9" s="26"/>
      <c r="AK9" s="222"/>
      <c r="AL9" s="27"/>
      <c r="AP9" s="27"/>
    </row>
    <row r="10" spans="1:57">
      <c r="A10" s="218"/>
      <c r="B10" s="218"/>
      <c r="C10" s="218"/>
      <c r="D10" s="236" t="s">
        <v>415</v>
      </c>
      <c r="E10" s="236"/>
      <c r="F10" s="236" t="s">
        <v>86</v>
      </c>
      <c r="G10" s="236"/>
      <c r="H10" s="51" t="s">
        <v>486</v>
      </c>
      <c r="I10" s="51" t="s">
        <v>8</v>
      </c>
      <c r="J10" s="97" t="s">
        <v>404</v>
      </c>
      <c r="K10" s="97" t="s">
        <v>404</v>
      </c>
      <c r="L10" s="97"/>
      <c r="M10" s="97" t="s">
        <v>44</v>
      </c>
      <c r="N10" s="218"/>
      <c r="O10" s="73" t="s">
        <v>642</v>
      </c>
      <c r="P10" s="97"/>
      <c r="Q10" s="97" t="s">
        <v>642</v>
      </c>
      <c r="R10" s="97"/>
      <c r="S10" s="97" t="s">
        <v>643</v>
      </c>
      <c r="T10" s="97"/>
      <c r="U10" s="51" t="s">
        <v>484</v>
      </c>
      <c r="V10" s="51"/>
      <c r="W10" s="73" t="s">
        <v>490</v>
      </c>
      <c r="X10" s="73" t="s">
        <v>531</v>
      </c>
      <c r="Y10" s="73" t="s">
        <v>512</v>
      </c>
      <c r="Z10" s="73" t="s">
        <v>532</v>
      </c>
      <c r="AA10" s="97" t="s">
        <v>1</v>
      </c>
      <c r="AB10" s="51" t="s">
        <v>484</v>
      </c>
      <c r="AC10" s="73" t="s">
        <v>0</v>
      </c>
      <c r="AD10" s="73" t="s">
        <v>430</v>
      </c>
      <c r="AE10" s="97" t="s">
        <v>528</v>
      </c>
      <c r="AF10" s="218"/>
      <c r="AG10" s="221"/>
      <c r="AI10" s="28"/>
      <c r="AJ10" s="26"/>
      <c r="AK10" s="222"/>
      <c r="AL10" s="27"/>
      <c r="AP10" s="27"/>
    </row>
    <row r="11" spans="1:57" ht="16.2" customHeight="1">
      <c r="A11" s="218"/>
      <c r="B11" s="218"/>
      <c r="C11" s="218"/>
      <c r="D11" s="218"/>
      <c r="E11" s="218"/>
      <c r="F11" s="218"/>
      <c r="G11" s="218"/>
      <c r="H11" s="218"/>
      <c r="I11" s="218"/>
      <c r="J11" s="219"/>
      <c r="K11" s="219"/>
      <c r="L11" s="97"/>
      <c r="M11" s="218"/>
      <c r="N11" s="218"/>
      <c r="O11" s="237"/>
      <c r="P11" s="97"/>
      <c r="Q11" s="219"/>
      <c r="R11" s="97"/>
      <c r="S11" s="219"/>
      <c r="T11" s="97"/>
      <c r="U11" s="218"/>
      <c r="V11" s="218"/>
      <c r="W11" s="220"/>
      <c r="X11" s="220"/>
      <c r="Y11" s="220"/>
      <c r="Z11" s="220"/>
      <c r="AA11" s="219"/>
      <c r="AB11" s="218"/>
      <c r="AC11" s="220"/>
      <c r="AD11" s="220"/>
      <c r="AE11" s="219"/>
      <c r="AF11" s="218"/>
      <c r="AG11" s="221"/>
      <c r="AI11" s="28"/>
      <c r="AJ11" s="26"/>
      <c r="AK11" s="222"/>
      <c r="AL11" s="27"/>
      <c r="AP11" s="27"/>
    </row>
    <row r="12" spans="1:57" ht="22.8">
      <c r="A12" s="218"/>
      <c r="B12" s="218"/>
      <c r="C12" s="218"/>
      <c r="D12" s="218"/>
      <c r="E12" s="264" t="str">
        <f>+E14</f>
        <v>1-</v>
      </c>
      <c r="F12" s="218"/>
      <c r="G12" s="218"/>
      <c r="H12" s="218"/>
      <c r="I12" s="242">
        <f>SUM(I14:I25)</f>
        <v>1</v>
      </c>
      <c r="J12" s="219"/>
      <c r="K12" s="219"/>
      <c r="L12" s="97"/>
      <c r="M12" s="271">
        <f>+Fettgruppe!R10</f>
        <v>38.6</v>
      </c>
      <c r="N12" s="218"/>
      <c r="O12" s="237"/>
      <c r="P12" s="97"/>
      <c r="Q12" s="219"/>
      <c r="R12" s="97"/>
      <c r="S12" s="219"/>
      <c r="T12" s="97"/>
      <c r="U12" s="218"/>
      <c r="V12" s="218"/>
      <c r="W12" s="220"/>
      <c r="X12" s="220"/>
      <c r="Y12" s="220"/>
      <c r="Z12" s="220"/>
      <c r="AA12" s="219"/>
      <c r="AB12" s="218"/>
      <c r="AC12" s="220"/>
      <c r="AD12" s="220"/>
      <c r="AE12" s="219"/>
      <c r="AF12" s="218"/>
      <c r="AG12" s="221"/>
      <c r="AI12" s="28"/>
      <c r="AJ12" s="26"/>
      <c r="AK12" s="222"/>
      <c r="AL12" s="27"/>
      <c r="AP12" s="27"/>
    </row>
    <row r="13" spans="1:57">
      <c r="A13" s="218"/>
      <c r="B13" s="218"/>
      <c r="C13" s="218"/>
      <c r="D13" s="218"/>
      <c r="E13" s="218"/>
      <c r="F13" s="218"/>
      <c r="G13" s="218"/>
      <c r="H13" s="218"/>
      <c r="I13" s="218"/>
      <c r="J13" s="219"/>
      <c r="K13" s="219"/>
      <c r="L13" s="97"/>
      <c r="M13" s="218"/>
      <c r="N13" s="218"/>
      <c r="O13" s="237"/>
      <c r="P13" s="97"/>
      <c r="Q13" s="219"/>
      <c r="R13" s="218"/>
      <c r="S13" s="219"/>
      <c r="T13" s="97"/>
      <c r="U13" s="218"/>
      <c r="V13" s="218"/>
      <c r="W13" s="220"/>
      <c r="X13" s="220"/>
      <c r="Y13" s="220"/>
      <c r="Z13" s="220"/>
      <c r="AA13" s="219"/>
      <c r="AB13" s="218"/>
      <c r="AC13" s="220"/>
      <c r="AD13" s="220"/>
      <c r="AE13" s="235" t="s">
        <v>2</v>
      </c>
      <c r="AF13" s="218"/>
      <c r="AG13" s="221"/>
      <c r="AI13" s="28"/>
      <c r="AJ13" s="26"/>
      <c r="AK13" s="222"/>
      <c r="AL13" s="27"/>
      <c r="AP13" s="27"/>
    </row>
    <row r="14" spans="1:57">
      <c r="A14" s="218"/>
      <c r="B14" s="238">
        <f>+'Ark1'!C1196</f>
        <v>2024</v>
      </c>
      <c r="C14" s="218"/>
      <c r="D14" s="238">
        <f>+'Ark1'!M1196</f>
        <v>1</v>
      </c>
      <c r="E14" s="238" t="s">
        <v>92</v>
      </c>
      <c r="F14" s="238">
        <f>+'Ark1'!D1196</f>
        <v>1</v>
      </c>
      <c r="G14" s="238" t="s">
        <v>533</v>
      </c>
      <c r="H14" s="238">
        <f>+'Ark1'!Q1196</f>
        <v>0</v>
      </c>
      <c r="I14" s="238">
        <f>+'Ark1'!R1196</f>
        <v>0</v>
      </c>
      <c r="J14" s="239" t="str">
        <f>+IF(I14=0,"",'Ark1'!AG1196)</f>
        <v/>
      </c>
      <c r="K14" s="239" t="str">
        <f>+IF(I14=0,"",'Ark1'!AH1196)</f>
        <v/>
      </c>
      <c r="L14" s="97"/>
      <c r="M14" s="31" t="str">
        <f>+IF(I14=0,"",'Ark1'!U1196)</f>
        <v/>
      </c>
      <c r="N14" s="218"/>
      <c r="O14" s="439">
        <f>+IF(J14=0,"",'Ark1'!AI1196)</f>
        <v>0</v>
      </c>
      <c r="P14" s="97"/>
      <c r="Q14" s="239" t="str">
        <f>+IF(O14=0,"",'Ark1'!AJ1196)</f>
        <v/>
      </c>
      <c r="R14" s="218"/>
      <c r="S14" s="239" t="str">
        <f>+IF(O14=0,"",'Ark1'!AK1196)</f>
        <v/>
      </c>
      <c r="T14" s="97"/>
      <c r="U14" s="240" t="str">
        <f>+IF(I14=0,"",'Ark1'!S1196)</f>
        <v/>
      </c>
      <c r="V14" s="218"/>
      <c r="W14" s="239" t="str">
        <f>+IF(I14=0,"",'Ark1'!W1196)</f>
        <v/>
      </c>
      <c r="X14" s="241" t="str">
        <f>+IF(I14=0,"",'Ark1'!X1196)</f>
        <v/>
      </c>
      <c r="Y14" s="241" t="str">
        <f>+IF(I14=0,"",'Ark1'!Y1196)</f>
        <v/>
      </c>
      <c r="Z14" s="241" t="str">
        <f>+IF(I14=0,"",'Ark1'!Z1196)</f>
        <v/>
      </c>
      <c r="AA14" s="239" t="str">
        <f>+IF(I14=0,"",'Ark1'!AA1196)</f>
        <v/>
      </c>
      <c r="AB14" s="239" t="str">
        <f>+IF(I14=0,"",'Ark1'!AB1196)</f>
        <v/>
      </c>
      <c r="AC14" s="241">
        <f>+'Ark1'!AD1196</f>
        <v>0</v>
      </c>
      <c r="AD14" s="239" t="str">
        <f>+IF(I14=0,"",I14/D14)</f>
        <v/>
      </c>
      <c r="AE14" s="239" t="str">
        <f>+IF(I14=0,"",I14/H14)</f>
        <v/>
      </c>
      <c r="AF14" s="218"/>
      <c r="AG14" s="221"/>
      <c r="AI14" s="28"/>
      <c r="AJ14" s="26"/>
      <c r="AK14" s="222"/>
      <c r="AL14" s="27"/>
      <c r="AP14" s="27"/>
    </row>
    <row r="15" spans="1:57">
      <c r="A15" s="218"/>
      <c r="B15" s="238">
        <f>+'Ark1'!C1197</f>
        <v>2024</v>
      </c>
      <c r="C15" s="218"/>
      <c r="D15" s="238">
        <f>+'Ark1'!M1197</f>
        <v>1</v>
      </c>
      <c r="E15" s="238" t="s">
        <v>92</v>
      </c>
      <c r="F15" s="238">
        <f>+'Ark1'!D1197</f>
        <v>2</v>
      </c>
      <c r="G15" s="238" t="s">
        <v>534</v>
      </c>
      <c r="H15" s="238">
        <f>+'Ark1'!Q1197</f>
        <v>0</v>
      </c>
      <c r="I15" s="238">
        <f>+'Ark1'!R1197</f>
        <v>0</v>
      </c>
      <c r="J15" s="239" t="str">
        <f>+IF(I15=0,"",'Ark1'!AG1197)</f>
        <v/>
      </c>
      <c r="K15" s="239" t="str">
        <f>+IF(I15=0,"",'Ark1'!AH1197)</f>
        <v/>
      </c>
      <c r="L15" s="97"/>
      <c r="M15" s="31" t="str">
        <f>+IF(I15=0,"",'Ark1'!U1197)</f>
        <v/>
      </c>
      <c r="N15" s="218"/>
      <c r="O15" s="439">
        <f>+IF(J15=0,"",'Ark1'!AI1197)</f>
        <v>0</v>
      </c>
      <c r="P15" s="97"/>
      <c r="Q15" s="239" t="str">
        <f>+IF(O15=0,"",'Ark1'!AJ1197)</f>
        <v/>
      </c>
      <c r="R15" s="218"/>
      <c r="S15" s="239" t="str">
        <f>+IF(O15=0,"",'Ark1'!AK1197)</f>
        <v/>
      </c>
      <c r="T15" s="97"/>
      <c r="U15" s="240" t="str">
        <f>+IF(I15=0,"",'Ark1'!S1197)</f>
        <v/>
      </c>
      <c r="V15" s="218"/>
      <c r="W15" s="239" t="str">
        <f>+IF(I15=0,"",'Ark1'!W1197)</f>
        <v/>
      </c>
      <c r="X15" s="241" t="str">
        <f>+IF(I15=0,"",'Ark1'!X1197)</f>
        <v/>
      </c>
      <c r="Y15" s="241" t="str">
        <f>+IF(I15=0,"",'Ark1'!Y1197)</f>
        <v/>
      </c>
      <c r="Z15" s="241" t="str">
        <f>+IF(I15=0,"",'Ark1'!Z1197)</f>
        <v/>
      </c>
      <c r="AA15" s="239" t="str">
        <f>+IF(I15=0,"",'Ark1'!AA1197)</f>
        <v/>
      </c>
      <c r="AB15" s="239" t="str">
        <f>+IF(I15=0,"",'Ark1'!AB1197)</f>
        <v/>
      </c>
      <c r="AC15" s="241">
        <f>+'Ark1'!AD1197</f>
        <v>0</v>
      </c>
      <c r="AD15" s="239" t="str">
        <f t="shared" ref="AD15:AD25" si="0">+IF(I15=0,"",I15/D15)</f>
        <v/>
      </c>
      <c r="AE15" s="239" t="str">
        <f t="shared" ref="AE15:AE25" si="1">+IF(I15=0,"",I15/H15)</f>
        <v/>
      </c>
      <c r="AF15" s="218"/>
      <c r="AG15" s="221"/>
      <c r="AI15" s="28"/>
      <c r="AJ15" s="26"/>
      <c r="AK15" s="222"/>
      <c r="AL15" s="27"/>
      <c r="AP15" s="27"/>
    </row>
    <row r="16" spans="1:57">
      <c r="A16" s="218"/>
      <c r="B16" s="238">
        <f>+'Ark1'!C1198</f>
        <v>2024</v>
      </c>
      <c r="C16" s="218"/>
      <c r="D16" s="238">
        <f>+'Ark1'!M1198</f>
        <v>1</v>
      </c>
      <c r="E16" s="238" t="s">
        <v>92</v>
      </c>
      <c r="F16" s="238">
        <f>+'Ark1'!D1198</f>
        <v>3</v>
      </c>
      <c r="G16" s="238" t="s">
        <v>535</v>
      </c>
      <c r="H16" s="238">
        <f>+'Ark1'!Q1198</f>
        <v>1</v>
      </c>
      <c r="I16" s="238">
        <f>+'Ark1'!R1198</f>
        <v>1</v>
      </c>
      <c r="J16" s="239">
        <f>+IF(I16=0,"",'Ark1'!AG1198)</f>
        <v>4.5892611289582386E-2</v>
      </c>
      <c r="K16" s="239">
        <f>+IF(I16=0,"",'Ark1'!AH1198)</f>
        <v>4.0271509263490442E-2</v>
      </c>
      <c r="L16" s="97"/>
      <c r="M16" s="31">
        <f>+IF(I16=0,"",'Ark1'!U1198)</f>
        <v>38.6</v>
      </c>
      <c r="N16" s="218"/>
      <c r="O16" s="439">
        <f>+IF(J16=0,"",'Ark1'!AI1198)</f>
        <v>1</v>
      </c>
      <c r="P16" s="97"/>
      <c r="Q16" s="239">
        <f>+IF(O16=0,"",'Ark1'!AJ1198)</f>
        <v>110.1</v>
      </c>
      <c r="R16" s="218"/>
      <c r="S16" s="239">
        <f>+IF(O16=0,"",'Ark1'!AK1198)</f>
        <v>28.921801944457865</v>
      </c>
      <c r="T16" s="97"/>
      <c r="U16" s="240">
        <f>+IF(I16=0,"",'Ark1'!S1198)</f>
        <v>0</v>
      </c>
      <c r="V16" s="218"/>
      <c r="W16" s="239">
        <f>+IF(I16=0,"",'Ark1'!W1198)</f>
        <v>0</v>
      </c>
      <c r="X16" s="241">
        <f>+IF(I16=0,"",'Ark1'!X1198)</f>
        <v>100</v>
      </c>
      <c r="Y16" s="241">
        <f>+IF(I16=0,"",'Ark1'!Y1198)</f>
        <v>100</v>
      </c>
      <c r="Z16" s="241">
        <f>+IF(I16=0,"",'Ark1'!Z1198)</f>
        <v>100</v>
      </c>
      <c r="AA16" s="239">
        <f>+IF(I16=0,"",'Ark1'!AA1198)</f>
        <v>0</v>
      </c>
      <c r="AB16" s="239">
        <f>+IF(I16=0,"",'Ark1'!AB1198)</f>
        <v>0</v>
      </c>
      <c r="AC16" s="241">
        <f>+'Ark1'!AD1198</f>
        <v>0</v>
      </c>
      <c r="AD16" s="239">
        <f t="shared" si="0"/>
        <v>1</v>
      </c>
      <c r="AE16" s="239">
        <f t="shared" si="1"/>
        <v>1</v>
      </c>
      <c r="AF16" s="218"/>
      <c r="AG16" s="221"/>
      <c r="AI16" s="28"/>
      <c r="AJ16" s="26"/>
      <c r="AK16" s="222"/>
      <c r="AL16" s="27"/>
      <c r="AP16" s="27"/>
    </row>
    <row r="17" spans="1:43">
      <c r="A17" s="218"/>
      <c r="B17" s="238">
        <f>+'Ark1'!C1199</f>
        <v>2024</v>
      </c>
      <c r="C17" s="218"/>
      <c r="D17" s="238">
        <f>+'Ark1'!M1199</f>
        <v>1</v>
      </c>
      <c r="E17" s="238" t="s">
        <v>92</v>
      </c>
      <c r="F17" s="238">
        <f>+'Ark1'!D1199</f>
        <v>4</v>
      </c>
      <c r="G17" s="238" t="s">
        <v>536</v>
      </c>
      <c r="H17" s="238">
        <f>+'Ark1'!Q1199</f>
        <v>0</v>
      </c>
      <c r="I17" s="238">
        <f>+'Ark1'!R1199</f>
        <v>0</v>
      </c>
      <c r="J17" s="239" t="str">
        <f>+IF(I17=0,"",'Ark1'!AG1199)</f>
        <v/>
      </c>
      <c r="K17" s="239" t="str">
        <f>+IF(I17=0,"",'Ark1'!AH1199)</f>
        <v/>
      </c>
      <c r="L17" s="97"/>
      <c r="M17" s="31" t="str">
        <f>+IF(I17=0,"",'Ark1'!U1199)</f>
        <v/>
      </c>
      <c r="N17" s="218"/>
      <c r="O17" s="439">
        <f>+IF(J17=0,"",'Ark1'!AI1199)</f>
        <v>0</v>
      </c>
      <c r="P17" s="97"/>
      <c r="Q17" s="239" t="str">
        <f>+IF(O17=0,"",'Ark1'!AJ1199)</f>
        <v/>
      </c>
      <c r="R17" s="218"/>
      <c r="S17" s="239" t="str">
        <f>+IF(O17=0,"",'Ark1'!AK1199)</f>
        <v/>
      </c>
      <c r="T17" s="97"/>
      <c r="U17" s="240" t="str">
        <f>+IF(I17=0,"",'Ark1'!S1199)</f>
        <v/>
      </c>
      <c r="V17" s="218"/>
      <c r="W17" s="239" t="str">
        <f>+IF(I17=0,"",'Ark1'!W1199)</f>
        <v/>
      </c>
      <c r="X17" s="241" t="str">
        <f>+IF(I17=0,"",'Ark1'!X1199)</f>
        <v/>
      </c>
      <c r="Y17" s="241" t="str">
        <f>+IF(I17=0,"",'Ark1'!Y1199)</f>
        <v/>
      </c>
      <c r="Z17" s="241" t="str">
        <f>+IF(I17=0,"",'Ark1'!Z1199)</f>
        <v/>
      </c>
      <c r="AA17" s="239" t="str">
        <f>+IF(I17=0,"",'Ark1'!AA1199)</f>
        <v/>
      </c>
      <c r="AB17" s="239" t="str">
        <f>+IF(I17=0,"",'Ark1'!AB1199)</f>
        <v/>
      </c>
      <c r="AC17" s="241">
        <f>+'Ark1'!AD1199</f>
        <v>0</v>
      </c>
      <c r="AD17" s="239" t="str">
        <f t="shared" si="0"/>
        <v/>
      </c>
      <c r="AE17" s="239" t="str">
        <f t="shared" si="1"/>
        <v/>
      </c>
      <c r="AF17" s="218"/>
      <c r="AG17" s="221"/>
      <c r="AI17" s="28"/>
      <c r="AJ17" s="26"/>
      <c r="AK17" s="222"/>
      <c r="AL17" s="27"/>
      <c r="AP17" s="27"/>
    </row>
    <row r="18" spans="1:43">
      <c r="A18" s="218"/>
      <c r="B18" s="238">
        <f>+'Ark1'!C1200</f>
        <v>2024</v>
      </c>
      <c r="C18" s="218"/>
      <c r="D18" s="238">
        <f>+'Ark1'!M1200</f>
        <v>1</v>
      </c>
      <c r="E18" s="238" t="s">
        <v>92</v>
      </c>
      <c r="F18" s="238">
        <f>+'Ark1'!D1200</f>
        <v>5</v>
      </c>
      <c r="G18" s="238" t="s">
        <v>447</v>
      </c>
      <c r="H18" s="238">
        <f>+'Ark1'!Q1200</f>
        <v>0</v>
      </c>
      <c r="I18" s="238">
        <f>+'Ark1'!R1200</f>
        <v>0</v>
      </c>
      <c r="J18" s="239" t="str">
        <f>+IF(I18=0,"",'Ark1'!AG1200)</f>
        <v/>
      </c>
      <c r="K18" s="239" t="str">
        <f>+IF(I18=0,"",'Ark1'!AH1200)</f>
        <v/>
      </c>
      <c r="L18" s="97"/>
      <c r="M18" s="31" t="str">
        <f>+IF(I18=0,"",'Ark1'!U1200)</f>
        <v/>
      </c>
      <c r="N18" s="218"/>
      <c r="O18" s="439">
        <f>+IF(J18=0,"",'Ark1'!AI1200)</f>
        <v>0</v>
      </c>
      <c r="P18" s="97"/>
      <c r="Q18" s="239" t="str">
        <f>+IF(O18=0,"",'Ark1'!AJ1200)</f>
        <v/>
      </c>
      <c r="R18" s="218"/>
      <c r="S18" s="239" t="str">
        <f>+IF(O18=0,"",'Ark1'!AK1200)</f>
        <v/>
      </c>
      <c r="T18" s="97"/>
      <c r="U18" s="240" t="str">
        <f>+IF(I18=0,"",'Ark1'!S1200)</f>
        <v/>
      </c>
      <c r="V18" s="218"/>
      <c r="W18" s="239" t="str">
        <f>+IF(I18=0,"",'Ark1'!W1200)</f>
        <v/>
      </c>
      <c r="X18" s="241" t="str">
        <f>+IF(I18=0,"",'Ark1'!X1200)</f>
        <v/>
      </c>
      <c r="Y18" s="241" t="str">
        <f>+IF(I18=0,"",'Ark1'!Y1200)</f>
        <v/>
      </c>
      <c r="Z18" s="241" t="str">
        <f>+IF(I18=0,"",'Ark1'!Z1200)</f>
        <v/>
      </c>
      <c r="AA18" s="239" t="str">
        <f>+IF(I18=0,"",'Ark1'!AA1200)</f>
        <v/>
      </c>
      <c r="AB18" s="239" t="str">
        <f>+IF(I18=0,"",'Ark1'!AB1200)</f>
        <v/>
      </c>
      <c r="AC18" s="241">
        <f>+'Ark1'!AD1200</f>
        <v>0</v>
      </c>
      <c r="AD18" s="239" t="str">
        <f t="shared" si="0"/>
        <v/>
      </c>
      <c r="AE18" s="239" t="str">
        <f t="shared" si="1"/>
        <v/>
      </c>
      <c r="AF18" s="218"/>
      <c r="AG18" s="221"/>
      <c r="AI18" s="28"/>
      <c r="AJ18" s="26"/>
      <c r="AK18" s="222"/>
      <c r="AL18" s="27"/>
      <c r="AP18" s="27"/>
    </row>
    <row r="19" spans="1:43">
      <c r="A19" s="218"/>
      <c r="B19" s="238">
        <f>+'Ark1'!C1201</f>
        <v>2024</v>
      </c>
      <c r="C19" s="218"/>
      <c r="D19" s="238">
        <f>+'Ark1'!M1201</f>
        <v>1</v>
      </c>
      <c r="E19" s="238" t="s">
        <v>92</v>
      </c>
      <c r="F19" s="238">
        <f>+'Ark1'!D1201</f>
        <v>6</v>
      </c>
      <c r="G19" s="238" t="s">
        <v>537</v>
      </c>
      <c r="H19" s="238">
        <f>+'Ark1'!Q1201</f>
        <v>0</v>
      </c>
      <c r="I19" s="238">
        <f>+'Ark1'!R1201</f>
        <v>0</v>
      </c>
      <c r="J19" s="239" t="str">
        <f>+IF(I19=0,"",'Ark1'!AG1201)</f>
        <v/>
      </c>
      <c r="K19" s="239" t="str">
        <f>+IF(I19=0,"",'Ark1'!AH1201)</f>
        <v/>
      </c>
      <c r="L19" s="97"/>
      <c r="M19" s="31" t="str">
        <f>+IF(I19=0,"",'Ark1'!U1201)</f>
        <v/>
      </c>
      <c r="N19" s="218"/>
      <c r="O19" s="439">
        <f>+IF(J19=0,"",'Ark1'!AI1201)</f>
        <v>0</v>
      </c>
      <c r="P19" s="97"/>
      <c r="Q19" s="239" t="str">
        <f>+IF(O19=0,"",'Ark1'!AJ1201)</f>
        <v/>
      </c>
      <c r="R19" s="218"/>
      <c r="S19" s="239" t="str">
        <f>+IF(O19=0,"",'Ark1'!AK1201)</f>
        <v/>
      </c>
      <c r="T19" s="97"/>
      <c r="U19" s="240" t="str">
        <f>+IF(I19=0,"",'Ark1'!S1201)</f>
        <v/>
      </c>
      <c r="V19" s="218"/>
      <c r="W19" s="239" t="str">
        <f>+IF(I19=0,"",'Ark1'!W1201)</f>
        <v/>
      </c>
      <c r="X19" s="241" t="str">
        <f>+IF(I19=0,"",'Ark1'!X1201)</f>
        <v/>
      </c>
      <c r="Y19" s="241" t="str">
        <f>+IF(I19=0,"",'Ark1'!Y1201)</f>
        <v/>
      </c>
      <c r="Z19" s="241" t="str">
        <f>+IF(I19=0,"",'Ark1'!Z1201)</f>
        <v/>
      </c>
      <c r="AA19" s="239" t="str">
        <f>+IF(I19=0,"",'Ark1'!AA1201)</f>
        <v/>
      </c>
      <c r="AB19" s="239" t="str">
        <f>+IF(I19=0,"",'Ark1'!AB1201)</f>
        <v/>
      </c>
      <c r="AC19" s="241">
        <f>+'Ark1'!AD1201</f>
        <v>0</v>
      </c>
      <c r="AD19" s="239" t="str">
        <f t="shared" si="0"/>
        <v/>
      </c>
      <c r="AE19" s="239" t="str">
        <f t="shared" si="1"/>
        <v/>
      </c>
      <c r="AF19" s="218"/>
      <c r="AG19" s="221"/>
      <c r="AI19" s="28"/>
      <c r="AJ19" s="26"/>
      <c r="AK19" s="222"/>
      <c r="AL19" s="27"/>
      <c r="AM19" s="242"/>
      <c r="AN19" s="242"/>
      <c r="AO19" s="242"/>
      <c r="AP19" s="27"/>
    </row>
    <row r="20" spans="1:43">
      <c r="A20" s="218"/>
      <c r="B20" s="238">
        <f>+'Ark1'!C1202</f>
        <v>2024</v>
      </c>
      <c r="C20" s="218"/>
      <c r="D20" s="238">
        <f>+'Ark1'!M1202</f>
        <v>1</v>
      </c>
      <c r="E20" s="238" t="s">
        <v>92</v>
      </c>
      <c r="F20" s="238">
        <f>+'Ark1'!D1202</f>
        <v>7</v>
      </c>
      <c r="G20" s="238" t="s">
        <v>538</v>
      </c>
      <c r="H20" s="238">
        <f>+'Ark1'!Q1202</f>
        <v>0</v>
      </c>
      <c r="I20" s="238">
        <f>+'Ark1'!R1202</f>
        <v>0</v>
      </c>
      <c r="J20" s="239" t="str">
        <f>+IF(I20=0,"",'Ark1'!AG1202)</f>
        <v/>
      </c>
      <c r="K20" s="239" t="str">
        <f>+IF(I20=0,"",'Ark1'!AH1202)</f>
        <v/>
      </c>
      <c r="L20" s="97"/>
      <c r="M20" s="31" t="str">
        <f>+IF(I20=0,"",'Ark1'!U1202)</f>
        <v/>
      </c>
      <c r="N20" s="218"/>
      <c r="O20" s="439">
        <f>+IF(J20=0,"",'Ark1'!AI1202)</f>
        <v>0</v>
      </c>
      <c r="P20" s="97"/>
      <c r="Q20" s="239" t="str">
        <f>+IF(O20=0,"",'Ark1'!AJ1202)</f>
        <v/>
      </c>
      <c r="R20" s="218"/>
      <c r="S20" s="239" t="str">
        <f>+IF(O20=0,"",'Ark1'!AK1202)</f>
        <v/>
      </c>
      <c r="T20" s="97"/>
      <c r="U20" s="240" t="str">
        <f>+IF(I20=0,"",'Ark1'!S1202)</f>
        <v/>
      </c>
      <c r="V20" s="218"/>
      <c r="W20" s="239" t="str">
        <f>+IF(I20=0,"",'Ark1'!W1202)</f>
        <v/>
      </c>
      <c r="X20" s="241" t="str">
        <f>+IF(I20=0,"",'Ark1'!X1202)</f>
        <v/>
      </c>
      <c r="Y20" s="241" t="str">
        <f>+IF(I20=0,"",'Ark1'!Y1202)</f>
        <v/>
      </c>
      <c r="Z20" s="241" t="str">
        <f>+IF(I20=0,"",'Ark1'!Z1202)</f>
        <v/>
      </c>
      <c r="AA20" s="239" t="str">
        <f>+IF(I20=0,"",'Ark1'!AA1202)</f>
        <v/>
      </c>
      <c r="AB20" s="239" t="str">
        <f>+IF(I20=0,"",'Ark1'!AB1202)</f>
        <v/>
      </c>
      <c r="AC20" s="241">
        <f>+'Ark1'!AD1202</f>
        <v>0</v>
      </c>
      <c r="AD20" s="239" t="str">
        <f t="shared" si="0"/>
        <v/>
      </c>
      <c r="AE20" s="239" t="str">
        <f t="shared" si="1"/>
        <v/>
      </c>
      <c r="AF20" s="218"/>
      <c r="AG20" s="221"/>
      <c r="AI20" s="28"/>
      <c r="AJ20" s="26"/>
      <c r="AK20" s="222"/>
      <c r="AL20" s="27"/>
      <c r="AM20" s="242"/>
      <c r="AN20" s="242"/>
      <c r="AO20" s="242"/>
      <c r="AP20" s="27"/>
    </row>
    <row r="21" spans="1:43">
      <c r="A21" s="218"/>
      <c r="B21" s="238">
        <f>+'Ark1'!C1203</f>
        <v>2024</v>
      </c>
      <c r="C21" s="218"/>
      <c r="D21" s="238">
        <f>+'Ark1'!M1203</f>
        <v>1</v>
      </c>
      <c r="E21" s="238" t="s">
        <v>92</v>
      </c>
      <c r="F21" s="238">
        <f>+'Ark1'!D1203</f>
        <v>8</v>
      </c>
      <c r="G21" s="238" t="s">
        <v>539</v>
      </c>
      <c r="H21" s="238">
        <f>+'Ark1'!Q1203</f>
        <v>0</v>
      </c>
      <c r="I21" s="238">
        <f>+'Ark1'!R1203</f>
        <v>0</v>
      </c>
      <c r="J21" s="239" t="str">
        <f>+IF(I21=0,"",'Ark1'!AG1203)</f>
        <v/>
      </c>
      <c r="K21" s="239" t="str">
        <f>+IF(I21=0,"",'Ark1'!AH1203)</f>
        <v/>
      </c>
      <c r="L21" s="97"/>
      <c r="M21" s="31" t="str">
        <f>+IF(I21=0,"",'Ark1'!U1203)</f>
        <v/>
      </c>
      <c r="N21" s="218"/>
      <c r="O21" s="439">
        <f>+IF(J21=0,"",'Ark1'!AI1203)</f>
        <v>0</v>
      </c>
      <c r="P21" s="97"/>
      <c r="Q21" s="239" t="str">
        <f>+IF(O21=0,"",'Ark1'!AJ1203)</f>
        <v/>
      </c>
      <c r="R21" s="218"/>
      <c r="S21" s="239" t="str">
        <f>+IF(O21=0,"",'Ark1'!AK1203)</f>
        <v/>
      </c>
      <c r="T21" s="97"/>
      <c r="U21" s="240" t="str">
        <f>+IF(I21=0,"",'Ark1'!S1203)</f>
        <v/>
      </c>
      <c r="V21" s="218"/>
      <c r="W21" s="239" t="str">
        <f>+IF(I21=0,"",'Ark1'!W1203)</f>
        <v/>
      </c>
      <c r="X21" s="241" t="str">
        <f>+IF(I21=0,"",'Ark1'!X1203)</f>
        <v/>
      </c>
      <c r="Y21" s="241" t="str">
        <f>+IF(I21=0,"",'Ark1'!Y1203)</f>
        <v/>
      </c>
      <c r="Z21" s="241" t="str">
        <f>+IF(I21=0,"",'Ark1'!Z1203)</f>
        <v/>
      </c>
      <c r="AA21" s="239" t="str">
        <f>+IF(I21=0,"",'Ark1'!AA1203)</f>
        <v/>
      </c>
      <c r="AB21" s="239" t="str">
        <f>+IF(I21=0,"",'Ark1'!AB1203)</f>
        <v/>
      </c>
      <c r="AC21" s="241">
        <f>+'Ark1'!AD1203</f>
        <v>0</v>
      </c>
      <c r="AD21" s="239" t="str">
        <f t="shared" si="0"/>
        <v/>
      </c>
      <c r="AE21" s="239" t="str">
        <f t="shared" si="1"/>
        <v/>
      </c>
      <c r="AF21" s="218"/>
      <c r="AG21" s="221"/>
      <c r="AI21" s="28"/>
      <c r="AJ21" s="26"/>
      <c r="AK21" s="222"/>
      <c r="AL21" s="27"/>
      <c r="AM21" s="242"/>
      <c r="AN21" s="242"/>
      <c r="AO21" s="242"/>
      <c r="AP21" s="27"/>
    </row>
    <row r="22" spans="1:43">
      <c r="A22" s="218"/>
      <c r="B22" s="238">
        <f>+'Ark1'!C1204</f>
        <v>2024</v>
      </c>
      <c r="C22" s="218"/>
      <c r="D22" s="238">
        <f>+'Ark1'!M1204</f>
        <v>1</v>
      </c>
      <c r="E22" s="238" t="s">
        <v>92</v>
      </c>
      <c r="F22" s="238">
        <f>+'Ark1'!D1204</f>
        <v>9</v>
      </c>
      <c r="G22" s="238" t="s">
        <v>540</v>
      </c>
      <c r="H22" s="238">
        <f>+'Ark1'!Q1204</f>
        <v>0</v>
      </c>
      <c r="I22" s="238">
        <f>+'Ark1'!R1204</f>
        <v>0</v>
      </c>
      <c r="J22" s="239" t="str">
        <f>+IF(I22=0,"",'Ark1'!AG1204)</f>
        <v/>
      </c>
      <c r="K22" s="239" t="str">
        <f>+IF(I22=0,"",'Ark1'!AH1204)</f>
        <v/>
      </c>
      <c r="L22" s="97"/>
      <c r="M22" s="31" t="str">
        <f>+IF(I22=0,"",'Ark1'!U1204)</f>
        <v/>
      </c>
      <c r="N22" s="218"/>
      <c r="O22" s="439">
        <f>+IF(J22=0,"",'Ark1'!AI1204)</f>
        <v>0</v>
      </c>
      <c r="P22" s="97"/>
      <c r="Q22" s="239" t="str">
        <f>+IF(O22=0,"",'Ark1'!AJ1204)</f>
        <v/>
      </c>
      <c r="R22" s="218"/>
      <c r="S22" s="239" t="str">
        <f>+IF(O22=0,"",'Ark1'!AK1204)</f>
        <v/>
      </c>
      <c r="T22" s="97"/>
      <c r="U22" s="240" t="str">
        <f>+IF(I22=0,"",'Ark1'!S1204)</f>
        <v/>
      </c>
      <c r="V22" s="218"/>
      <c r="W22" s="239" t="str">
        <f>+IF(I22=0,"",'Ark1'!W1204)</f>
        <v/>
      </c>
      <c r="X22" s="241" t="str">
        <f>+IF(I22=0,"",'Ark1'!X1204)</f>
        <v/>
      </c>
      <c r="Y22" s="241" t="str">
        <f>+IF(I22=0,"",'Ark1'!Y1204)</f>
        <v/>
      </c>
      <c r="Z22" s="241" t="str">
        <f>+IF(I22=0,"",'Ark1'!Z1204)</f>
        <v/>
      </c>
      <c r="AA22" s="239" t="str">
        <f>+IF(I22=0,"",'Ark1'!AA1204)</f>
        <v/>
      </c>
      <c r="AB22" s="239" t="str">
        <f>+IF(I22=0,"",'Ark1'!AB1204)</f>
        <v/>
      </c>
      <c r="AC22" s="241">
        <f>+'Ark1'!AD1204</f>
        <v>0</v>
      </c>
      <c r="AD22" s="239" t="str">
        <f t="shared" si="0"/>
        <v/>
      </c>
      <c r="AE22" s="239" t="str">
        <f t="shared" si="1"/>
        <v/>
      </c>
      <c r="AF22" s="218"/>
      <c r="AG22" s="221"/>
      <c r="AI22" s="28"/>
      <c r="AJ22" s="26"/>
      <c r="AK22" s="222"/>
      <c r="AL22" s="27"/>
      <c r="AM22" s="242"/>
      <c r="AN22" s="242"/>
      <c r="AO22" s="242"/>
      <c r="AP22" s="27"/>
    </row>
    <row r="23" spans="1:43">
      <c r="A23" s="218"/>
      <c r="B23" s="238">
        <f>+'Ark1'!C1205</f>
        <v>2024</v>
      </c>
      <c r="C23" s="218"/>
      <c r="D23" s="238">
        <f>+'Ark1'!M1205</f>
        <v>1</v>
      </c>
      <c r="E23" s="238" t="s">
        <v>92</v>
      </c>
      <c r="F23" s="238">
        <f>+'Ark1'!D1205</f>
        <v>10</v>
      </c>
      <c r="G23" s="238" t="s">
        <v>541</v>
      </c>
      <c r="H23" s="238">
        <f>+'Ark1'!Q1205</f>
        <v>0</v>
      </c>
      <c r="I23" s="238">
        <f>+'Ark1'!R1205</f>
        <v>0</v>
      </c>
      <c r="J23" s="239" t="str">
        <f>+IF(I23=0,"",'Ark1'!AG1205)</f>
        <v/>
      </c>
      <c r="K23" s="239" t="str">
        <f>+IF(I23=0,"",'Ark1'!AH1205)</f>
        <v/>
      </c>
      <c r="L23" s="97"/>
      <c r="M23" s="31" t="str">
        <f>+IF(I23=0,"",'Ark1'!U1205)</f>
        <v/>
      </c>
      <c r="N23" s="218"/>
      <c r="O23" s="439">
        <f>+IF(J23=0,"",'Ark1'!AI1205)</f>
        <v>0</v>
      </c>
      <c r="P23" s="97"/>
      <c r="Q23" s="239" t="str">
        <f>+IF(O23=0,"",'Ark1'!AJ1205)</f>
        <v/>
      </c>
      <c r="R23" s="218"/>
      <c r="S23" s="239" t="str">
        <f>+IF(O23=0,"",'Ark1'!AK1205)</f>
        <v/>
      </c>
      <c r="T23" s="97"/>
      <c r="U23" s="240" t="str">
        <f>+IF(I23=0,"",'Ark1'!S1205)</f>
        <v/>
      </c>
      <c r="V23" s="218"/>
      <c r="W23" s="239" t="str">
        <f>+IF(I23=0,"",'Ark1'!W1205)</f>
        <v/>
      </c>
      <c r="X23" s="241" t="str">
        <f>+IF(I23=0,"",'Ark1'!X1205)</f>
        <v/>
      </c>
      <c r="Y23" s="241" t="str">
        <f>+IF(I23=0,"",'Ark1'!Y1205)</f>
        <v/>
      </c>
      <c r="Z23" s="241" t="str">
        <f>+IF(I23=0,"",'Ark1'!Z1205)</f>
        <v/>
      </c>
      <c r="AA23" s="239" t="str">
        <f>+IF(I23=0,"",'Ark1'!AA1205)</f>
        <v/>
      </c>
      <c r="AB23" s="239" t="str">
        <f>+IF(I23=0,"",'Ark1'!AB1205)</f>
        <v/>
      </c>
      <c r="AC23" s="241">
        <f>+'Ark1'!AD1205</f>
        <v>0</v>
      </c>
      <c r="AD23" s="239" t="str">
        <f t="shared" si="0"/>
        <v/>
      </c>
      <c r="AE23" s="239" t="str">
        <f t="shared" si="1"/>
        <v/>
      </c>
      <c r="AF23" s="218"/>
      <c r="AG23" s="221"/>
      <c r="AI23" s="28"/>
      <c r="AJ23" s="26"/>
      <c r="AK23" s="222"/>
      <c r="AL23" s="27"/>
      <c r="AM23" s="242"/>
      <c r="AN23" s="242"/>
      <c r="AO23" s="242"/>
      <c r="AP23" s="27"/>
    </row>
    <row r="24" spans="1:43">
      <c r="A24" s="218"/>
      <c r="B24" s="238">
        <f>+'Ark1'!C1206</f>
        <v>2024</v>
      </c>
      <c r="C24" s="218"/>
      <c r="D24" s="238">
        <f>+'Ark1'!M1206</f>
        <v>1</v>
      </c>
      <c r="E24" s="238" t="s">
        <v>92</v>
      </c>
      <c r="F24" s="238">
        <f>+'Ark1'!D1206</f>
        <v>11</v>
      </c>
      <c r="G24" s="238" t="s">
        <v>542</v>
      </c>
      <c r="H24" s="238">
        <f>+'Ark1'!Q1206</f>
        <v>0</v>
      </c>
      <c r="I24" s="238">
        <f>+'Ark1'!R1206</f>
        <v>0</v>
      </c>
      <c r="J24" s="239" t="str">
        <f>+IF(I24=0,"",'Ark1'!AG1206)</f>
        <v/>
      </c>
      <c r="K24" s="239" t="str">
        <f>+IF(I24=0,"",'Ark1'!AH1206)</f>
        <v/>
      </c>
      <c r="L24" s="97"/>
      <c r="M24" s="31" t="str">
        <f>+IF(I24=0,"",'Ark1'!U1206)</f>
        <v/>
      </c>
      <c r="N24" s="218"/>
      <c r="O24" s="439">
        <f>+IF(J24=0,"",'Ark1'!AI1206)</f>
        <v>0</v>
      </c>
      <c r="P24" s="97"/>
      <c r="Q24" s="239" t="str">
        <f>+IF(O24=0,"",'Ark1'!AJ1206)</f>
        <v/>
      </c>
      <c r="R24" s="218"/>
      <c r="S24" s="239" t="str">
        <f>+IF(O24=0,"",'Ark1'!AK1206)</f>
        <v/>
      </c>
      <c r="T24" s="97"/>
      <c r="U24" s="240" t="str">
        <f>+IF(I24=0,"",'Ark1'!S1206)</f>
        <v/>
      </c>
      <c r="V24" s="218"/>
      <c r="W24" s="239" t="str">
        <f>+IF(I24=0,"",'Ark1'!W1206)</f>
        <v/>
      </c>
      <c r="X24" s="241" t="str">
        <f>+IF(I24=0,"",'Ark1'!X1206)</f>
        <v/>
      </c>
      <c r="Y24" s="241" t="str">
        <f>+IF(I24=0,"",'Ark1'!Y1206)</f>
        <v/>
      </c>
      <c r="Z24" s="241" t="str">
        <f>+IF(I24=0,"",'Ark1'!Z1206)</f>
        <v/>
      </c>
      <c r="AA24" s="239" t="str">
        <f>+IF(I24=0,"",'Ark1'!AA1206)</f>
        <v/>
      </c>
      <c r="AB24" s="239" t="str">
        <f>+IF(I24=0,"",'Ark1'!AB1206)</f>
        <v/>
      </c>
      <c r="AC24" s="241">
        <f>+'Ark1'!AD1206</f>
        <v>0</v>
      </c>
      <c r="AD24" s="239" t="str">
        <f t="shared" si="0"/>
        <v/>
      </c>
      <c r="AE24" s="239" t="str">
        <f t="shared" si="1"/>
        <v/>
      </c>
      <c r="AF24" s="218"/>
      <c r="AG24" s="221"/>
      <c r="AI24" s="28"/>
      <c r="AJ24" s="26"/>
      <c r="AK24" s="222"/>
      <c r="AL24" s="27"/>
      <c r="AM24" s="242"/>
      <c r="AN24" s="242"/>
      <c r="AO24" s="242"/>
      <c r="AP24" s="27"/>
    </row>
    <row r="25" spans="1:43">
      <c r="A25" s="218"/>
      <c r="B25" s="238">
        <f>+'Ark1'!C1207</f>
        <v>2024</v>
      </c>
      <c r="C25" s="218"/>
      <c r="D25" s="238">
        <f>+'Ark1'!M1207</f>
        <v>1</v>
      </c>
      <c r="E25" s="238" t="s">
        <v>92</v>
      </c>
      <c r="F25" s="238">
        <f>+'Ark1'!D1207</f>
        <v>12</v>
      </c>
      <c r="G25" s="238" t="s">
        <v>543</v>
      </c>
      <c r="H25" s="238">
        <f>+'Ark1'!Q1207</f>
        <v>0</v>
      </c>
      <c r="I25" s="238">
        <f>+'Ark1'!R1207</f>
        <v>0</v>
      </c>
      <c r="J25" s="239" t="str">
        <f>+IF(I25=0,"",'Ark1'!AG1207)</f>
        <v/>
      </c>
      <c r="K25" s="239" t="str">
        <f>+IF(I25=0,"",'Ark1'!AH1207)</f>
        <v/>
      </c>
      <c r="L25" s="97"/>
      <c r="M25" s="31" t="str">
        <f>+IF(I25=0,"",'Ark1'!U1207)</f>
        <v/>
      </c>
      <c r="N25" s="218"/>
      <c r="O25" s="439">
        <f>+IF(J25=0,"",'Ark1'!AI1207)</f>
        <v>0</v>
      </c>
      <c r="P25" s="97"/>
      <c r="Q25" s="239" t="str">
        <f>+IF(O25=0,"",'Ark1'!AJ1207)</f>
        <v/>
      </c>
      <c r="R25" s="218"/>
      <c r="S25" s="239" t="str">
        <f>+IF(O25=0,"",'Ark1'!AK1207)</f>
        <v/>
      </c>
      <c r="T25" s="97"/>
      <c r="U25" s="240" t="str">
        <f>+IF(I25=0,"",'Ark1'!S1207)</f>
        <v/>
      </c>
      <c r="V25" s="218"/>
      <c r="W25" s="239" t="str">
        <f>+IF(I25=0,"",'Ark1'!W1207)</f>
        <v/>
      </c>
      <c r="X25" s="241" t="str">
        <f>+IF(I25=0,"",'Ark1'!X1207)</f>
        <v/>
      </c>
      <c r="Y25" s="241" t="str">
        <f>+IF(I25=0,"",'Ark1'!Y1207)</f>
        <v/>
      </c>
      <c r="Z25" s="241" t="str">
        <f>+IF(I25=0,"",'Ark1'!Z1207)</f>
        <v/>
      </c>
      <c r="AA25" s="239" t="str">
        <f>+IF(I25=0,"",'Ark1'!AA1207)</f>
        <v/>
      </c>
      <c r="AB25" s="239" t="str">
        <f>+IF(I25=0,"",'Ark1'!AB1207)</f>
        <v/>
      </c>
      <c r="AC25" s="241">
        <f>+'Ark1'!AD1207</f>
        <v>0</v>
      </c>
      <c r="AD25" s="239" t="str">
        <f t="shared" si="0"/>
        <v/>
      </c>
      <c r="AE25" s="239" t="str">
        <f t="shared" si="1"/>
        <v/>
      </c>
      <c r="AF25" s="218"/>
      <c r="AG25" s="221"/>
      <c r="AI25" s="28"/>
      <c r="AJ25" s="26"/>
      <c r="AK25" s="222"/>
      <c r="AL25" s="27"/>
      <c r="AM25" s="242"/>
      <c r="AN25" s="242"/>
      <c r="AO25" s="221"/>
      <c r="AP25" s="221"/>
      <c r="AQ25" s="221"/>
    </row>
    <row r="26" spans="1:43">
      <c r="A26" s="218"/>
      <c r="B26" s="218"/>
      <c r="C26" s="218"/>
      <c r="D26" s="218"/>
      <c r="E26" s="218"/>
      <c r="F26" s="218"/>
      <c r="G26" s="218"/>
      <c r="H26" s="218"/>
      <c r="I26" s="218"/>
      <c r="J26" s="219"/>
      <c r="K26" s="219"/>
      <c r="L26" s="97"/>
      <c r="M26" s="218"/>
      <c r="N26" s="218"/>
      <c r="O26" s="237"/>
      <c r="P26" s="97"/>
      <c r="Q26" s="219"/>
      <c r="R26" s="218"/>
      <c r="S26" s="219"/>
      <c r="T26" s="97"/>
      <c r="U26" s="218"/>
      <c r="V26" s="218"/>
      <c r="W26" s="220"/>
      <c r="X26" s="220"/>
      <c r="Y26" s="220"/>
      <c r="Z26" s="220"/>
      <c r="AA26" s="219"/>
      <c r="AB26" s="218"/>
      <c r="AC26" s="220"/>
      <c r="AD26" s="220"/>
      <c r="AE26" s="219"/>
      <c r="AF26" s="218"/>
      <c r="AG26" s="221"/>
      <c r="AI26" s="28"/>
      <c r="AJ26" s="26"/>
      <c r="AK26" s="222"/>
      <c r="AL26" s="27"/>
      <c r="AP26" s="27"/>
    </row>
    <row r="27" spans="1:43" ht="22.8">
      <c r="A27" s="218"/>
      <c r="B27" s="218"/>
      <c r="C27" s="218"/>
      <c r="D27" s="218"/>
      <c r="E27" s="264" t="str">
        <f>+E29</f>
        <v>1</v>
      </c>
      <c r="F27" s="218"/>
      <c r="G27" s="218"/>
      <c r="H27" s="218"/>
      <c r="I27" s="242">
        <f>SUM(I29:I40)</f>
        <v>8</v>
      </c>
      <c r="J27" s="219"/>
      <c r="K27" s="219"/>
      <c r="L27" s="97"/>
      <c r="M27" s="271">
        <f>+Fettgruppe!R29</f>
        <v>31.480635838150313</v>
      </c>
      <c r="N27" s="218"/>
      <c r="O27" s="237"/>
      <c r="P27" s="97"/>
      <c r="Q27" s="219"/>
      <c r="R27" s="218"/>
      <c r="S27" s="219"/>
      <c r="T27" s="97"/>
      <c r="U27" s="218"/>
      <c r="V27" s="218"/>
      <c r="W27" s="220"/>
      <c r="X27" s="220"/>
      <c r="Y27" s="220"/>
      <c r="Z27" s="220"/>
      <c r="AA27" s="219"/>
      <c r="AB27" s="218"/>
      <c r="AC27" s="220"/>
      <c r="AD27" s="220"/>
      <c r="AE27" s="219"/>
      <c r="AF27" s="218"/>
      <c r="AG27" s="221"/>
      <c r="AI27" s="28"/>
      <c r="AJ27" s="26"/>
      <c r="AK27" s="222"/>
      <c r="AL27" s="27"/>
      <c r="AP27" s="27"/>
    </row>
    <row r="28" spans="1:43">
      <c r="A28" s="218"/>
      <c r="B28" s="218"/>
      <c r="C28" s="218"/>
      <c r="D28" s="218"/>
      <c r="E28" s="218"/>
      <c r="F28" s="218"/>
      <c r="G28" s="218"/>
      <c r="H28" s="218"/>
      <c r="I28" s="218"/>
      <c r="J28" s="219"/>
      <c r="K28" s="219"/>
      <c r="L28" s="97"/>
      <c r="M28" s="218"/>
      <c r="N28" s="218"/>
      <c r="O28" s="237"/>
      <c r="P28" s="97"/>
      <c r="Q28" s="219"/>
      <c r="R28" s="218"/>
      <c r="S28" s="219"/>
      <c r="T28" s="97"/>
      <c r="U28" s="218"/>
      <c r="V28" s="218"/>
      <c r="W28" s="220"/>
      <c r="X28" s="220"/>
      <c r="Y28" s="220"/>
      <c r="Z28" s="220"/>
      <c r="AA28" s="219"/>
      <c r="AB28" s="218"/>
      <c r="AC28" s="220"/>
      <c r="AD28" s="220"/>
      <c r="AE28" s="220"/>
      <c r="AF28" s="220"/>
      <c r="AG28" s="221"/>
      <c r="AI28" s="28"/>
      <c r="AJ28" s="26"/>
      <c r="AK28" s="222"/>
      <c r="AL28" s="27"/>
      <c r="AP28" s="27"/>
    </row>
    <row r="29" spans="1:43">
      <c r="A29" s="218"/>
      <c r="B29" s="238">
        <f>+'Ark1'!C1208</f>
        <v>2024</v>
      </c>
      <c r="C29" s="218"/>
      <c r="D29" s="27">
        <f>+'Ark1'!M1208</f>
        <v>2</v>
      </c>
      <c r="E29" s="248" t="s">
        <v>93</v>
      </c>
      <c r="F29" s="27">
        <f>+'Ark1'!D1208</f>
        <v>1</v>
      </c>
      <c r="G29" s="27" t="s">
        <v>533</v>
      </c>
      <c r="H29" s="27">
        <f>+'Ark1'!Q1208</f>
        <v>0</v>
      </c>
      <c r="I29" s="27">
        <f>+'Ark1'!R1208</f>
        <v>0</v>
      </c>
      <c r="J29" s="28" t="str">
        <f>+IF(I29=0,"",'Ark1'!AG1208)</f>
        <v/>
      </c>
      <c r="K29" s="28" t="str">
        <f>+IF(I29=0,"",'Ark1'!AH1208)</f>
        <v/>
      </c>
      <c r="L29" s="97"/>
      <c r="M29" s="28" t="str">
        <f>+IF(I29=0,"",'Ark1'!U1208)</f>
        <v/>
      </c>
      <c r="N29" s="218"/>
      <c r="O29" s="245">
        <f>+IF(J29=0,"",'Ark1'!AI1208)</f>
        <v>0</v>
      </c>
      <c r="P29" s="97"/>
      <c r="Q29" s="28" t="str">
        <f>+IF(O29=0,"",'Ark1'!AJ1208)</f>
        <v/>
      </c>
      <c r="R29" s="218"/>
      <c r="S29" s="28" t="str">
        <f>+IF(O29=0,"",'Ark1'!AK1208)</f>
        <v/>
      </c>
      <c r="T29" s="97"/>
      <c r="U29" s="26" t="str">
        <f>+IF(I29=0,"",'Ark1'!S1208)</f>
        <v/>
      </c>
      <c r="V29" s="218"/>
      <c r="W29" s="28" t="str">
        <f>+IF(I29=0,"",'Ark1'!W1208)</f>
        <v/>
      </c>
      <c r="X29" s="33" t="str">
        <f>+IF(I29=0,"",'Ark1'!X1208)</f>
        <v/>
      </c>
      <c r="Y29" s="33" t="str">
        <f>+IF(I29=0,"",'Ark1'!Y1208)</f>
        <v/>
      </c>
      <c r="Z29" s="33" t="str">
        <f>+IF(I29=0,"",'Ark1'!Z1208)</f>
        <v/>
      </c>
      <c r="AA29" s="28" t="str">
        <f>+IF(I29=0,"",'Ark1'!AA1208)</f>
        <v/>
      </c>
      <c r="AB29" s="28" t="str">
        <f>+IF(I29=0,"",'Ark1'!AB1208)</f>
        <v/>
      </c>
      <c r="AC29" s="33">
        <f>+'Ark1'!AD1208</f>
        <v>0</v>
      </c>
      <c r="AD29" s="28" t="str">
        <f>+IF(I29=0,"",I29/D29)</f>
        <v/>
      </c>
      <c r="AE29" s="28" t="str">
        <f>+IF(I29=0,"",I29/H29)</f>
        <v/>
      </c>
      <c r="AF29" s="218"/>
      <c r="AG29" s="221"/>
      <c r="AI29" s="28"/>
      <c r="AJ29" s="26"/>
      <c r="AK29" s="222"/>
      <c r="AL29" s="27"/>
      <c r="AP29" s="27"/>
    </row>
    <row r="30" spans="1:43">
      <c r="A30" s="218"/>
      <c r="B30" s="238">
        <f>+'Ark1'!C1209</f>
        <v>2024</v>
      </c>
      <c r="C30" s="218"/>
      <c r="D30" s="27">
        <f>+'Ark1'!M1209</f>
        <v>2</v>
      </c>
      <c r="E30" s="248" t="s">
        <v>93</v>
      </c>
      <c r="F30" s="27">
        <f>+'Ark1'!D1209</f>
        <v>2</v>
      </c>
      <c r="G30" s="27" t="s">
        <v>534</v>
      </c>
      <c r="H30" s="27">
        <f>+'Ark1'!Q1209</f>
        <v>0</v>
      </c>
      <c r="I30" s="27">
        <f>+'Ark1'!R1209</f>
        <v>0</v>
      </c>
      <c r="J30" s="28" t="str">
        <f>+IF(I30=0,"",'Ark1'!AG1209)</f>
        <v/>
      </c>
      <c r="K30" s="28" t="str">
        <f>+IF(I30=0,"",'Ark1'!AH1209)</f>
        <v/>
      </c>
      <c r="L30" s="97"/>
      <c r="M30" s="28" t="str">
        <f>+IF(I30=0,"",'Ark1'!U1209)</f>
        <v/>
      </c>
      <c r="N30" s="218"/>
      <c r="O30" s="245">
        <f>+IF(J30=0,"",'Ark1'!AI1209)</f>
        <v>0</v>
      </c>
      <c r="P30" s="97"/>
      <c r="Q30" s="28" t="str">
        <f>+IF(O30=0,"",'Ark1'!AJ1209)</f>
        <v/>
      </c>
      <c r="R30" s="218"/>
      <c r="S30" s="28" t="str">
        <f>+IF(O30=0,"",'Ark1'!AK1209)</f>
        <v/>
      </c>
      <c r="T30" s="97"/>
      <c r="U30" s="26" t="str">
        <f>+IF(I30=0,"",'Ark1'!S1209)</f>
        <v/>
      </c>
      <c r="V30" s="218"/>
      <c r="W30" s="28" t="str">
        <f>+IF(I30=0,"",'Ark1'!W1209)</f>
        <v/>
      </c>
      <c r="X30" s="33" t="str">
        <f>+IF(I30=0,"",'Ark1'!X1209)</f>
        <v/>
      </c>
      <c r="Y30" s="33" t="str">
        <f>+IF(I30=0,"",'Ark1'!Y1209)</f>
        <v/>
      </c>
      <c r="Z30" s="33" t="str">
        <f>+IF(I30=0,"",'Ark1'!Z1209)</f>
        <v/>
      </c>
      <c r="AA30" s="28" t="str">
        <f>+IF(I30=0,"",'Ark1'!AA1209)</f>
        <v/>
      </c>
      <c r="AB30" s="28" t="str">
        <f>+IF(I30=0,"",'Ark1'!AB1209)</f>
        <v/>
      </c>
      <c r="AC30" s="33">
        <f>+'Ark1'!AD1209</f>
        <v>0</v>
      </c>
      <c r="AD30" s="28" t="str">
        <f t="shared" ref="AD30:AD40" si="2">+IF(I30=0,"",I30/D30)</f>
        <v/>
      </c>
      <c r="AE30" s="28" t="str">
        <f t="shared" ref="AE30:AE40" si="3">+IF(I30=0,"",I30/H30)</f>
        <v/>
      </c>
      <c r="AF30" s="218"/>
      <c r="AG30" s="221"/>
      <c r="AI30" s="28"/>
      <c r="AJ30" s="26"/>
      <c r="AK30" s="222"/>
      <c r="AL30" s="27"/>
      <c r="AP30" s="27"/>
    </row>
    <row r="31" spans="1:43">
      <c r="A31" s="218"/>
      <c r="B31" s="238">
        <f>+'Ark1'!C1210</f>
        <v>2024</v>
      </c>
      <c r="C31" s="218"/>
      <c r="D31" s="27">
        <f>+'Ark1'!M1210</f>
        <v>2</v>
      </c>
      <c r="E31" s="248" t="s">
        <v>93</v>
      </c>
      <c r="F31" s="27">
        <f>+'Ark1'!D1210</f>
        <v>3</v>
      </c>
      <c r="G31" s="27" t="s">
        <v>535</v>
      </c>
      <c r="H31" s="27">
        <f>+'Ark1'!Q1210</f>
        <v>3</v>
      </c>
      <c r="I31" s="27">
        <f>+'Ark1'!R1210</f>
        <v>3</v>
      </c>
      <c r="J31" s="28">
        <f>+IF(I31=0,"",'Ark1'!AG1210)</f>
        <v>0.1376778338687471</v>
      </c>
      <c r="K31" s="28">
        <f>+IF(I31=0,"",'Ark1'!AH1210)</f>
        <v>8.5342213931438302E-2</v>
      </c>
      <c r="L31" s="97"/>
      <c r="M31" s="28">
        <f>+IF(I31=0,"",'Ark1'!U1210)</f>
        <v>27.266666666666659</v>
      </c>
      <c r="N31" s="218"/>
      <c r="O31" s="245">
        <f>+IF(J31=0,"",'Ark1'!AI1210)</f>
        <v>3</v>
      </c>
      <c r="P31" s="97"/>
      <c r="Q31" s="28">
        <f>+IF(O31=0,"",'Ark1'!AJ1210)</f>
        <v>109.03333333333336</v>
      </c>
      <c r="R31" s="218"/>
      <c r="S31" s="28">
        <f>+IF(O31=0,"",'Ark1'!AK1210)</f>
        <v>20.342926580319372</v>
      </c>
      <c r="T31" s="97"/>
      <c r="U31" s="26">
        <f>+IF(I31=0,"",'Ark1'!S1210)</f>
        <v>7.3333333333333313</v>
      </c>
      <c r="V31" s="218"/>
      <c r="W31" s="28">
        <f>+IF(I31=0,"",'Ark1'!W1210)</f>
        <v>0</v>
      </c>
      <c r="X31" s="33">
        <f>+IF(I31=0,"",'Ark1'!X1210)</f>
        <v>66.666666666666686</v>
      </c>
      <c r="Y31" s="33">
        <f>+IF(I31=0,"",'Ark1'!Y1210)</f>
        <v>66.666666666666686</v>
      </c>
      <c r="Z31" s="33">
        <f>+IF(I31=0,"",'Ark1'!Z1210)</f>
        <v>0</v>
      </c>
      <c r="AA31" s="28">
        <f>+IF(I31=0,"",'Ark1'!AA1210)</f>
        <v>8.4641728610787617</v>
      </c>
      <c r="AB31" s="28">
        <f>+IF(I31=0,"",'Ark1'!AB1210)</f>
        <v>1.2472191289246499</v>
      </c>
      <c r="AC31" s="33">
        <f>+'Ark1'!AD1210</f>
        <v>16.524558146017057</v>
      </c>
      <c r="AD31" s="28">
        <f t="shared" si="2"/>
        <v>1.5</v>
      </c>
      <c r="AE31" s="28">
        <f t="shared" si="3"/>
        <v>1</v>
      </c>
      <c r="AF31" s="218"/>
      <c r="AG31" s="221"/>
      <c r="AI31" s="28"/>
      <c r="AJ31" s="26"/>
      <c r="AK31" s="222"/>
      <c r="AL31" s="27"/>
      <c r="AM31" s="242"/>
      <c r="AN31" s="242"/>
      <c r="AO31" s="242"/>
      <c r="AP31" s="27"/>
    </row>
    <row r="32" spans="1:43">
      <c r="A32" s="218"/>
      <c r="B32" s="238">
        <f>+'Ark1'!C1211</f>
        <v>2024</v>
      </c>
      <c r="C32" s="218"/>
      <c r="D32" s="27">
        <f>+'Ark1'!M1211</f>
        <v>2</v>
      </c>
      <c r="E32" s="248" t="s">
        <v>93</v>
      </c>
      <c r="F32" s="27">
        <f>+'Ark1'!D1211</f>
        <v>4</v>
      </c>
      <c r="G32" s="27" t="s">
        <v>536</v>
      </c>
      <c r="H32" s="27">
        <f>+'Ark1'!Q1211</f>
        <v>1</v>
      </c>
      <c r="I32" s="27">
        <f>+'Ark1'!R1211</f>
        <v>1</v>
      </c>
      <c r="J32" s="28">
        <f>+IF(I32=0,"",'Ark1'!AG1211)</f>
        <v>0.24330900243309003</v>
      </c>
      <c r="K32" s="28">
        <f>+IF(I32=0,"",'Ark1'!AH1211)</f>
        <v>7.4050105163594726E-2</v>
      </c>
      <c r="L32" s="97"/>
      <c r="M32" s="28">
        <f>+IF(I32=0,"",'Ark1'!U1211)</f>
        <v>11.9</v>
      </c>
      <c r="N32" s="218"/>
      <c r="O32" s="245">
        <f>+IF(J32=0,"",'Ark1'!AI1211)</f>
        <v>1</v>
      </c>
      <c r="P32" s="97"/>
      <c r="Q32" s="28">
        <f>+IF(O32=0,"",'Ark1'!AJ1211)</f>
        <v>96.1</v>
      </c>
      <c r="R32" s="218"/>
      <c r="S32" s="28">
        <f>+IF(O32=0,"",'Ark1'!AK1211)</f>
        <v>13.40839509149033</v>
      </c>
      <c r="T32" s="97"/>
      <c r="U32" s="26">
        <f>+IF(I32=0,"",'Ark1'!S1211)</f>
        <v>3</v>
      </c>
      <c r="V32" s="218"/>
      <c r="W32" s="28">
        <f>+IF(I32=0,"",'Ark1'!W1211)</f>
        <v>0</v>
      </c>
      <c r="X32" s="33">
        <f>+IF(I32=0,"",'Ark1'!X1211)</f>
        <v>0</v>
      </c>
      <c r="Y32" s="33">
        <f>+IF(I32=0,"",'Ark1'!Y1211)</f>
        <v>0</v>
      </c>
      <c r="Z32" s="33">
        <f>+IF(I32=0,"",'Ark1'!Z1211)</f>
        <v>0</v>
      </c>
      <c r="AA32" s="28">
        <f>+IF(I32=0,"",'Ark1'!AA1211)</f>
        <v>0</v>
      </c>
      <c r="AB32" s="28">
        <f>+IF(I32=0,"",'Ark1'!AB1211)</f>
        <v>0</v>
      </c>
      <c r="AC32" s="33">
        <f>+'Ark1'!AD1211</f>
        <v>0</v>
      </c>
      <c r="AD32" s="28">
        <f t="shared" si="2"/>
        <v>0.5</v>
      </c>
      <c r="AE32" s="28">
        <f t="shared" si="3"/>
        <v>1</v>
      </c>
      <c r="AF32" s="218"/>
      <c r="AG32" s="221"/>
      <c r="AI32" s="28"/>
      <c r="AJ32" s="26"/>
      <c r="AK32" s="222"/>
      <c r="AL32" s="27"/>
      <c r="AM32" s="242"/>
      <c r="AN32" s="242"/>
      <c r="AO32" s="242"/>
      <c r="AP32" s="27"/>
    </row>
    <row r="33" spans="1:43">
      <c r="A33" s="218"/>
      <c r="B33" s="238">
        <f>+'Ark1'!C1212</f>
        <v>2024</v>
      </c>
      <c r="C33" s="218"/>
      <c r="D33" s="27">
        <f>+'Ark1'!M1212</f>
        <v>2</v>
      </c>
      <c r="E33" s="248" t="s">
        <v>93</v>
      </c>
      <c r="F33" s="27">
        <f>+'Ark1'!D1212</f>
        <v>5</v>
      </c>
      <c r="G33" s="27" t="s">
        <v>447</v>
      </c>
      <c r="H33" s="27">
        <f>+'Ark1'!Q1212</f>
        <v>0</v>
      </c>
      <c r="I33" s="27">
        <f>+'Ark1'!R1212</f>
        <v>0</v>
      </c>
      <c r="J33" s="28" t="str">
        <f>+IF(I33=0,"",'Ark1'!AG1212)</f>
        <v/>
      </c>
      <c r="K33" s="28" t="str">
        <f>+IF(I33=0,"",'Ark1'!AH1212)</f>
        <v/>
      </c>
      <c r="L33" s="97"/>
      <c r="M33" s="28" t="str">
        <f>+IF(I33=0,"",'Ark1'!U1212)</f>
        <v/>
      </c>
      <c r="N33" s="218"/>
      <c r="O33" s="245">
        <f>+IF(J33=0,"",'Ark1'!AI1212)</f>
        <v>0</v>
      </c>
      <c r="P33" s="97"/>
      <c r="Q33" s="28" t="str">
        <f>+IF(O33=0,"",'Ark1'!AJ1212)</f>
        <v/>
      </c>
      <c r="R33" s="218"/>
      <c r="S33" s="28" t="str">
        <f>+IF(O33=0,"",'Ark1'!AK1212)</f>
        <v/>
      </c>
      <c r="T33" s="97"/>
      <c r="U33" s="26" t="str">
        <f>+IF(I33=0,"",'Ark1'!S1212)</f>
        <v/>
      </c>
      <c r="V33" s="218"/>
      <c r="W33" s="28" t="str">
        <f>+IF(I33=0,"",'Ark1'!W1212)</f>
        <v/>
      </c>
      <c r="X33" s="33" t="str">
        <f>+IF(I33=0,"",'Ark1'!X1212)</f>
        <v/>
      </c>
      <c r="Y33" s="33" t="str">
        <f>+IF(I33=0,"",'Ark1'!Y1212)</f>
        <v/>
      </c>
      <c r="Z33" s="33" t="str">
        <f>+IF(I33=0,"",'Ark1'!Z1212)</f>
        <v/>
      </c>
      <c r="AA33" s="28" t="str">
        <f>+IF(I33=0,"",'Ark1'!AA1212)</f>
        <v/>
      </c>
      <c r="AB33" s="28" t="str">
        <f>+IF(I33=0,"",'Ark1'!AB1212)</f>
        <v/>
      </c>
      <c r="AC33" s="33">
        <f>+'Ark1'!AD1212</f>
        <v>0</v>
      </c>
      <c r="AD33" s="28" t="str">
        <f t="shared" si="2"/>
        <v/>
      </c>
      <c r="AE33" s="28" t="str">
        <f t="shared" si="3"/>
        <v/>
      </c>
      <c r="AF33" s="218"/>
      <c r="AG33" s="221"/>
      <c r="AI33" s="28"/>
      <c r="AJ33" s="26"/>
      <c r="AK33" s="222"/>
      <c r="AL33" s="27"/>
      <c r="AM33" s="242"/>
      <c r="AN33" s="242"/>
      <c r="AO33" s="242"/>
      <c r="AP33" s="27"/>
    </row>
    <row r="34" spans="1:43">
      <c r="A34" s="218"/>
      <c r="B34" s="238">
        <f>+'Ark1'!C1213</f>
        <v>2024</v>
      </c>
      <c r="C34" s="218"/>
      <c r="D34" s="27">
        <f>+'Ark1'!M1213</f>
        <v>2</v>
      </c>
      <c r="E34" s="248" t="s">
        <v>93</v>
      </c>
      <c r="F34" s="27">
        <f>+'Ark1'!D1213</f>
        <v>6</v>
      </c>
      <c r="G34" s="27" t="s">
        <v>537</v>
      </c>
      <c r="H34" s="27">
        <f>+'Ark1'!Q1213</f>
        <v>1</v>
      </c>
      <c r="I34" s="27">
        <f>+'Ark1'!R1213</f>
        <v>2</v>
      </c>
      <c r="J34" s="28">
        <f>+IF(I34=0,"",'Ark1'!AG1213)</f>
        <v>2.2471910112359552</v>
      </c>
      <c r="K34" s="28">
        <f>+IF(I34=0,"",'Ark1'!AH1213)</f>
        <v>0.79860392203259489</v>
      </c>
      <c r="L34" s="97"/>
      <c r="M34" s="28">
        <f>+IF(I34=0,"",'Ark1'!U1213)</f>
        <v>13.5</v>
      </c>
      <c r="N34" s="218"/>
      <c r="O34" s="245">
        <f>+IF(J34=0,"",'Ark1'!AI1213)</f>
        <v>2</v>
      </c>
      <c r="P34" s="97"/>
      <c r="Q34" s="28">
        <f>+IF(O34=0,"",'Ark1'!AJ1213)</f>
        <v>97.699999999999989</v>
      </c>
      <c r="R34" s="218"/>
      <c r="S34" s="28">
        <f>+IF(O34=0,"",'Ark1'!AK1213)</f>
        <v>14.477128881895217</v>
      </c>
      <c r="T34" s="97"/>
      <c r="U34" s="26">
        <f>+IF(I34=0,"",'Ark1'!S1213)</f>
        <v>6</v>
      </c>
      <c r="V34" s="218"/>
      <c r="W34" s="28">
        <f>+IF(I34=0,"",'Ark1'!W1213)</f>
        <v>0</v>
      </c>
      <c r="X34" s="33">
        <f>+IF(I34=0,"",'Ark1'!X1213)</f>
        <v>0</v>
      </c>
      <c r="Y34" s="33">
        <f>+IF(I34=0,"",'Ark1'!Y1213)</f>
        <v>0</v>
      </c>
      <c r="Z34" s="33">
        <f>+IF(I34=0,"",'Ark1'!Z1213)</f>
        <v>0</v>
      </c>
      <c r="AA34" s="28">
        <f>+IF(I34=0,"",'Ark1'!AA1213)</f>
        <v>0.30000000000005311</v>
      </c>
      <c r="AB34" s="28">
        <f>+IF(I34=0,"",'Ark1'!AB1213)</f>
        <v>0</v>
      </c>
      <c r="AC34" s="33">
        <f>+'Ark1'!AD1213</f>
        <v>0</v>
      </c>
      <c r="AD34" s="28">
        <f t="shared" si="2"/>
        <v>1</v>
      </c>
      <c r="AE34" s="28">
        <f t="shared" si="3"/>
        <v>2</v>
      </c>
      <c r="AF34" s="218"/>
      <c r="AG34" s="221"/>
      <c r="AI34" s="28"/>
      <c r="AJ34" s="26"/>
      <c r="AK34" s="222"/>
      <c r="AL34" s="27"/>
      <c r="AM34" s="242"/>
      <c r="AN34" s="242"/>
      <c r="AO34" s="242"/>
      <c r="AP34" s="27"/>
    </row>
    <row r="35" spans="1:43">
      <c r="A35" s="218"/>
      <c r="B35" s="238">
        <f>+'Ark1'!C1214</f>
        <v>2024</v>
      </c>
      <c r="C35" s="218"/>
      <c r="D35" s="27">
        <f>+'Ark1'!M1214</f>
        <v>2</v>
      </c>
      <c r="E35" s="248" t="s">
        <v>93</v>
      </c>
      <c r="F35" s="27">
        <f>+'Ark1'!D1214</f>
        <v>7</v>
      </c>
      <c r="G35" s="27" t="s">
        <v>538</v>
      </c>
      <c r="H35" s="27">
        <f>+'Ark1'!Q1214</f>
        <v>0</v>
      </c>
      <c r="I35" s="27">
        <f>+'Ark1'!R1214</f>
        <v>0</v>
      </c>
      <c r="J35" s="28" t="str">
        <f>+IF(I35=0,"",'Ark1'!AG1214)</f>
        <v/>
      </c>
      <c r="K35" s="28" t="str">
        <f>+IF(I35=0,"",'Ark1'!AH1214)</f>
        <v/>
      </c>
      <c r="L35" s="97"/>
      <c r="M35" s="28" t="str">
        <f>+IF(I35=0,"",'Ark1'!U1214)</f>
        <v/>
      </c>
      <c r="N35" s="218"/>
      <c r="O35" s="245">
        <f>+IF(J35=0,"",'Ark1'!AI1214)</f>
        <v>0</v>
      </c>
      <c r="P35" s="97"/>
      <c r="Q35" s="28" t="str">
        <f>+IF(O35=0,"",'Ark1'!AJ1214)</f>
        <v/>
      </c>
      <c r="R35" s="218"/>
      <c r="S35" s="28" t="str">
        <f>+IF(O35=0,"",'Ark1'!AK1214)</f>
        <v/>
      </c>
      <c r="T35" s="97"/>
      <c r="U35" s="26" t="str">
        <f>+IF(I35=0,"",'Ark1'!S1214)</f>
        <v/>
      </c>
      <c r="V35" s="218"/>
      <c r="W35" s="28" t="str">
        <f>+IF(I35=0,"",'Ark1'!W1214)</f>
        <v/>
      </c>
      <c r="X35" s="33" t="str">
        <f>+IF(I35=0,"",'Ark1'!X1214)</f>
        <v/>
      </c>
      <c r="Y35" s="33" t="str">
        <f>+IF(I35=0,"",'Ark1'!Y1214)</f>
        <v/>
      </c>
      <c r="Z35" s="33" t="str">
        <f>+IF(I35=0,"",'Ark1'!Z1214)</f>
        <v/>
      </c>
      <c r="AA35" s="28" t="str">
        <f>+IF(I35=0,"",'Ark1'!AA1214)</f>
        <v/>
      </c>
      <c r="AB35" s="28" t="str">
        <f>+IF(I35=0,"",'Ark1'!AB1214)</f>
        <v/>
      </c>
      <c r="AC35" s="33">
        <f>+'Ark1'!AD1214</f>
        <v>0</v>
      </c>
      <c r="AD35" s="28" t="str">
        <f t="shared" si="2"/>
        <v/>
      </c>
      <c r="AE35" s="28" t="str">
        <f t="shared" si="3"/>
        <v/>
      </c>
      <c r="AF35" s="218"/>
      <c r="AG35" s="221"/>
      <c r="AI35" s="28"/>
      <c r="AJ35" s="26"/>
      <c r="AK35" s="222"/>
      <c r="AL35" s="27"/>
      <c r="AM35" s="242"/>
      <c r="AN35" s="242"/>
      <c r="AO35" s="242"/>
      <c r="AP35" s="27"/>
    </row>
    <row r="36" spans="1:43">
      <c r="A36" s="218"/>
      <c r="B36" s="238">
        <f>+'Ark1'!C1215</f>
        <v>2024</v>
      </c>
      <c r="C36" s="218"/>
      <c r="D36" s="27">
        <f>+'Ark1'!M1215</f>
        <v>2</v>
      </c>
      <c r="E36" s="248" t="s">
        <v>93</v>
      </c>
      <c r="F36" s="27">
        <f>+'Ark1'!D1215</f>
        <v>8</v>
      </c>
      <c r="G36" s="27" t="s">
        <v>539</v>
      </c>
      <c r="H36" s="27">
        <f>+'Ark1'!Q1215</f>
        <v>0</v>
      </c>
      <c r="I36" s="27">
        <f>+'Ark1'!R1215</f>
        <v>0</v>
      </c>
      <c r="J36" s="28" t="str">
        <f>+IF(I36=0,"",'Ark1'!AG1215)</f>
        <v/>
      </c>
      <c r="K36" s="28" t="str">
        <f>+IF(I36=0,"",'Ark1'!AH1215)</f>
        <v/>
      </c>
      <c r="L36" s="97"/>
      <c r="M36" s="28" t="str">
        <f>+IF(I36=0,"",'Ark1'!U1215)</f>
        <v/>
      </c>
      <c r="N36" s="218"/>
      <c r="O36" s="245">
        <f>+IF(J36=0,"",'Ark1'!AI1215)</f>
        <v>0</v>
      </c>
      <c r="P36" s="97"/>
      <c r="Q36" s="28" t="str">
        <f>+IF(O36=0,"",'Ark1'!AJ1215)</f>
        <v/>
      </c>
      <c r="R36" s="218"/>
      <c r="S36" s="28" t="str">
        <f>+IF(O36=0,"",'Ark1'!AK1215)</f>
        <v/>
      </c>
      <c r="T36" s="97"/>
      <c r="U36" s="26" t="str">
        <f>+IF(I36=0,"",'Ark1'!S1215)</f>
        <v/>
      </c>
      <c r="V36" s="218"/>
      <c r="W36" s="28" t="str">
        <f>+IF(I36=0,"",'Ark1'!W1215)</f>
        <v/>
      </c>
      <c r="X36" s="33" t="str">
        <f>+IF(I36=0,"",'Ark1'!X1215)</f>
        <v/>
      </c>
      <c r="Y36" s="33" t="str">
        <f>+IF(I36=0,"",'Ark1'!Y1215)</f>
        <v/>
      </c>
      <c r="Z36" s="33" t="str">
        <f>+IF(I36=0,"",'Ark1'!Z1215)</f>
        <v/>
      </c>
      <c r="AA36" s="28" t="str">
        <f>+IF(I36=0,"",'Ark1'!AA1215)</f>
        <v/>
      </c>
      <c r="AB36" s="28" t="str">
        <f>+IF(I36=0,"",'Ark1'!AB1215)</f>
        <v/>
      </c>
      <c r="AC36" s="33">
        <f>+'Ark1'!AD1215</f>
        <v>0</v>
      </c>
      <c r="AD36" s="28" t="str">
        <f t="shared" si="2"/>
        <v/>
      </c>
      <c r="AE36" s="28" t="str">
        <f t="shared" si="3"/>
        <v/>
      </c>
      <c r="AF36" s="218"/>
      <c r="AG36" s="221"/>
      <c r="AI36" s="28"/>
      <c r="AJ36" s="26"/>
      <c r="AK36" s="222"/>
      <c r="AL36" s="27"/>
      <c r="AM36" s="242"/>
      <c r="AN36" s="242"/>
      <c r="AO36" s="221"/>
      <c r="AP36" s="221"/>
      <c r="AQ36" s="221"/>
    </row>
    <row r="37" spans="1:43">
      <c r="A37" s="218"/>
      <c r="B37" s="238">
        <f>+'Ark1'!C1216</f>
        <v>2024</v>
      </c>
      <c r="C37" s="218"/>
      <c r="D37" s="27">
        <f>+'Ark1'!M1216</f>
        <v>2</v>
      </c>
      <c r="E37" s="248" t="s">
        <v>93</v>
      </c>
      <c r="F37" s="27">
        <f>+'Ark1'!D1216</f>
        <v>9</v>
      </c>
      <c r="G37" s="27" t="s">
        <v>540</v>
      </c>
      <c r="H37" s="27">
        <f>+'Ark1'!Q1216</f>
        <v>1</v>
      </c>
      <c r="I37" s="27">
        <f>+'Ark1'!R1216</f>
        <v>1</v>
      </c>
      <c r="J37" s="28">
        <f>+IF(I37=0,"",'Ark1'!AG1216)</f>
        <v>0.4385964912280701</v>
      </c>
      <c r="K37" s="28">
        <f>+IF(I37=0,"",'Ark1'!AH1216)</f>
        <v>0.16767949583614672</v>
      </c>
      <c r="L37" s="97"/>
      <c r="M37" s="28">
        <f>+IF(I37=0,"",'Ark1'!U1216)</f>
        <v>14.9</v>
      </c>
      <c r="N37" s="218"/>
      <c r="O37" s="245">
        <f>+IF(J37=0,"",'Ark1'!AI1216)</f>
        <v>1</v>
      </c>
      <c r="P37" s="97"/>
      <c r="Q37" s="28">
        <f>+IF(O37=0,"",'Ark1'!AJ1216)</f>
        <v>99.9</v>
      </c>
      <c r="R37" s="218"/>
      <c r="S37" s="28">
        <f>+IF(O37=0,"",'Ark1'!AK1216)</f>
        <v>14.944789549223811</v>
      </c>
      <c r="T37" s="97"/>
      <c r="U37" s="26">
        <f>+IF(I37=0,"",'Ark1'!S1216)</f>
        <v>3</v>
      </c>
      <c r="V37" s="218"/>
      <c r="W37" s="28">
        <f>+IF(I37=0,"",'Ark1'!W1216)</f>
        <v>0</v>
      </c>
      <c r="X37" s="33">
        <f>+IF(I37=0,"",'Ark1'!X1216)</f>
        <v>0</v>
      </c>
      <c r="Y37" s="33">
        <f>+IF(I37=0,"",'Ark1'!Y1216)</f>
        <v>0</v>
      </c>
      <c r="Z37" s="33">
        <f>+IF(I37=0,"",'Ark1'!Z1216)</f>
        <v>0</v>
      </c>
      <c r="AA37" s="28">
        <f>+IF(I37=0,"",'Ark1'!AA1216)</f>
        <v>0</v>
      </c>
      <c r="AB37" s="28">
        <f>+IF(I37=0,"",'Ark1'!AB1216)</f>
        <v>0</v>
      </c>
      <c r="AC37" s="33">
        <f>+'Ark1'!AD1216</f>
        <v>0</v>
      </c>
      <c r="AD37" s="28">
        <f t="shared" si="2"/>
        <v>0.5</v>
      </c>
      <c r="AE37" s="28">
        <f t="shared" si="3"/>
        <v>1</v>
      </c>
      <c r="AF37" s="218"/>
      <c r="AG37" s="221"/>
      <c r="AI37" s="28"/>
      <c r="AJ37" s="26"/>
      <c r="AK37" s="222"/>
      <c r="AL37" s="27"/>
      <c r="AM37" s="26"/>
      <c r="AN37" s="26"/>
      <c r="AO37" s="33"/>
      <c r="AP37" s="33"/>
      <c r="AQ37" s="33"/>
    </row>
    <row r="38" spans="1:43">
      <c r="A38" s="218"/>
      <c r="B38" s="238">
        <f>+'Ark1'!C1217</f>
        <v>2024</v>
      </c>
      <c r="C38" s="218"/>
      <c r="D38" s="27">
        <f>+'Ark1'!M1217</f>
        <v>2</v>
      </c>
      <c r="E38" s="248" t="s">
        <v>93</v>
      </c>
      <c r="F38" s="27">
        <f>+'Ark1'!D1217</f>
        <v>10</v>
      </c>
      <c r="G38" s="27" t="s">
        <v>541</v>
      </c>
      <c r="H38" s="27">
        <f>+'Ark1'!Q1217</f>
        <v>0</v>
      </c>
      <c r="I38" s="27">
        <f>+'Ark1'!R1217</f>
        <v>0</v>
      </c>
      <c r="J38" s="28" t="str">
        <f>+IF(I38=0,"",'Ark1'!AG1217)</f>
        <v/>
      </c>
      <c r="K38" s="28" t="str">
        <f>+IF(I38=0,"",'Ark1'!AH1217)</f>
        <v/>
      </c>
      <c r="L38" s="97"/>
      <c r="M38" s="28" t="str">
        <f>+IF(I38=0,"",'Ark1'!U1217)</f>
        <v/>
      </c>
      <c r="N38" s="218"/>
      <c r="O38" s="245">
        <f>+IF(J38=0,"",'Ark1'!AI1217)</f>
        <v>0</v>
      </c>
      <c r="P38" s="97"/>
      <c r="Q38" s="28" t="str">
        <f>+IF(O38=0,"",'Ark1'!AJ1217)</f>
        <v/>
      </c>
      <c r="R38" s="218"/>
      <c r="S38" s="28" t="str">
        <f>+IF(O38=0,"",'Ark1'!AK1217)</f>
        <v/>
      </c>
      <c r="T38" s="97"/>
      <c r="U38" s="26" t="str">
        <f>+IF(I38=0,"",'Ark1'!S1217)</f>
        <v/>
      </c>
      <c r="V38" s="218"/>
      <c r="W38" s="28" t="str">
        <f>+IF(I38=0,"",'Ark1'!W1217)</f>
        <v/>
      </c>
      <c r="X38" s="33" t="str">
        <f>+IF(I38=0,"",'Ark1'!X1217)</f>
        <v/>
      </c>
      <c r="Y38" s="33" t="str">
        <f>+IF(I38=0,"",'Ark1'!Y1217)</f>
        <v/>
      </c>
      <c r="Z38" s="33" t="str">
        <f>+IF(I38=0,"",'Ark1'!Z1217)</f>
        <v/>
      </c>
      <c r="AA38" s="28" t="str">
        <f>+IF(I38=0,"",'Ark1'!AA1217)</f>
        <v/>
      </c>
      <c r="AB38" s="28" t="str">
        <f>+IF(I38=0,"",'Ark1'!AB1217)</f>
        <v/>
      </c>
      <c r="AC38" s="33">
        <f>+'Ark1'!AD1217</f>
        <v>0</v>
      </c>
      <c r="AD38" s="28" t="str">
        <f t="shared" si="2"/>
        <v/>
      </c>
      <c r="AE38" s="28" t="str">
        <f t="shared" si="3"/>
        <v/>
      </c>
      <c r="AF38" s="218"/>
      <c r="AG38" s="221"/>
      <c r="AI38" s="28"/>
      <c r="AJ38" s="26"/>
      <c r="AK38" s="222"/>
      <c r="AL38" s="27"/>
      <c r="AM38" s="26"/>
      <c r="AN38" s="26"/>
      <c r="AO38" s="33"/>
      <c r="AP38" s="33"/>
      <c r="AQ38" s="33"/>
    </row>
    <row r="39" spans="1:43">
      <c r="A39" s="218"/>
      <c r="B39" s="238">
        <f>+'Ark1'!C1218</f>
        <v>2024</v>
      </c>
      <c r="C39" s="218"/>
      <c r="D39" s="27">
        <f>+'Ark1'!M1218</f>
        <v>2</v>
      </c>
      <c r="E39" s="248" t="s">
        <v>93</v>
      </c>
      <c r="F39" s="27">
        <f>+'Ark1'!D1218</f>
        <v>11</v>
      </c>
      <c r="G39" s="27" t="s">
        <v>542</v>
      </c>
      <c r="H39" s="27">
        <f>+'Ark1'!Q1218</f>
        <v>1</v>
      </c>
      <c r="I39" s="27">
        <f>+'Ark1'!R1218</f>
        <v>1</v>
      </c>
      <c r="J39" s="28">
        <f>+IF(I39=0,"",'Ark1'!AG1218)</f>
        <v>0.3236245954692557</v>
      </c>
      <c r="K39" s="28">
        <f>+IF(I39=0,"",'Ark1'!AH1218)</f>
        <v>0.21119741817088797</v>
      </c>
      <c r="L39" s="97"/>
      <c r="M39" s="28">
        <f>+IF(I39=0,"",'Ark1'!U1218)</f>
        <v>26.7</v>
      </c>
      <c r="N39" s="218"/>
      <c r="O39" s="245">
        <f>+IF(J39=0,"",'Ark1'!AI1218)</f>
        <v>1</v>
      </c>
      <c r="P39" s="97"/>
      <c r="Q39" s="28">
        <f>+IF(O39=0,"",'Ark1'!AJ1218)</f>
        <v>119.7</v>
      </c>
      <c r="R39" s="218"/>
      <c r="S39" s="28">
        <f>+IF(O39=0,"",'Ark1'!AK1218)</f>
        <v>15.567856156003741</v>
      </c>
      <c r="T39" s="97"/>
      <c r="U39" s="26">
        <f>+IF(I39=0,"",'Ark1'!S1218)</f>
        <v>0</v>
      </c>
      <c r="V39" s="218"/>
      <c r="W39" s="28">
        <f>+IF(I39=0,"",'Ark1'!W1218)</f>
        <v>0</v>
      </c>
      <c r="X39" s="33">
        <f>+IF(I39=0,"",'Ark1'!X1218)</f>
        <v>100</v>
      </c>
      <c r="Y39" s="33">
        <f>+IF(I39=0,"",'Ark1'!Y1218)</f>
        <v>100</v>
      </c>
      <c r="Z39" s="33">
        <f>+IF(I39=0,"",'Ark1'!Z1218)</f>
        <v>0</v>
      </c>
      <c r="AA39" s="28">
        <f>+IF(I39=0,"",'Ark1'!AA1218)</f>
        <v>0</v>
      </c>
      <c r="AB39" s="28">
        <f>+IF(I39=0,"",'Ark1'!AB1218)</f>
        <v>0</v>
      </c>
      <c r="AC39" s="33">
        <f>+'Ark1'!AD1218</f>
        <v>0</v>
      </c>
      <c r="AD39" s="28">
        <f t="shared" si="2"/>
        <v>0.5</v>
      </c>
      <c r="AE39" s="28">
        <f t="shared" si="3"/>
        <v>1</v>
      </c>
      <c r="AF39" s="218"/>
      <c r="AG39" s="221"/>
      <c r="AI39" s="28"/>
      <c r="AJ39" s="26"/>
      <c r="AK39" s="222"/>
      <c r="AL39" s="27"/>
      <c r="AM39" s="26"/>
      <c r="AN39" s="26"/>
      <c r="AO39" s="33"/>
      <c r="AP39" s="33"/>
      <c r="AQ39" s="33"/>
    </row>
    <row r="40" spans="1:43">
      <c r="A40" s="218"/>
      <c r="B40" s="238">
        <f>+'Ark1'!C1219</f>
        <v>2024</v>
      </c>
      <c r="C40" s="218"/>
      <c r="D40" s="27">
        <f>+'Ark1'!M1219</f>
        <v>2</v>
      </c>
      <c r="E40" s="248" t="s">
        <v>93</v>
      </c>
      <c r="F40" s="27">
        <f>+'Ark1'!D1219</f>
        <v>12</v>
      </c>
      <c r="G40" s="27" t="s">
        <v>543</v>
      </c>
      <c r="H40" s="27">
        <f>+'Ark1'!Q1219</f>
        <v>0</v>
      </c>
      <c r="I40" s="27">
        <f>+'Ark1'!R1219</f>
        <v>0</v>
      </c>
      <c r="J40" s="28" t="str">
        <f>+IF(I40=0,"",'Ark1'!AG1219)</f>
        <v/>
      </c>
      <c r="K40" s="28" t="str">
        <f>+IF(I40=0,"",'Ark1'!AH1219)</f>
        <v/>
      </c>
      <c r="L40" s="97"/>
      <c r="M40" s="28" t="str">
        <f>+IF(I40=0,"",'Ark1'!U1219)</f>
        <v/>
      </c>
      <c r="N40" s="218"/>
      <c r="O40" s="245">
        <f>+IF(J40=0,"",'Ark1'!AI1219)</f>
        <v>0</v>
      </c>
      <c r="P40" s="97"/>
      <c r="Q40" s="28" t="str">
        <f>+IF(O40=0,"",'Ark1'!AJ1219)</f>
        <v/>
      </c>
      <c r="R40" s="218"/>
      <c r="S40" s="28" t="str">
        <f>+IF(O40=0,"",'Ark1'!AK1219)</f>
        <v/>
      </c>
      <c r="T40" s="97"/>
      <c r="U40" s="26" t="str">
        <f>+IF(I40=0,"",'Ark1'!S1219)</f>
        <v/>
      </c>
      <c r="V40" s="218"/>
      <c r="W40" s="28" t="str">
        <f>+IF(I40=0,"",'Ark1'!W1219)</f>
        <v/>
      </c>
      <c r="X40" s="33" t="str">
        <f>+IF(I40=0,"",'Ark1'!X1219)</f>
        <v/>
      </c>
      <c r="Y40" s="33" t="str">
        <f>+IF(I40=0,"",'Ark1'!Y1219)</f>
        <v/>
      </c>
      <c r="Z40" s="33" t="str">
        <f>+IF(I40=0,"",'Ark1'!Z1219)</f>
        <v/>
      </c>
      <c r="AA40" s="28" t="str">
        <f>+IF(I40=0,"",'Ark1'!AA1219)</f>
        <v/>
      </c>
      <c r="AB40" s="28" t="str">
        <f>+IF(I40=0,"",'Ark1'!AB1219)</f>
        <v/>
      </c>
      <c r="AC40" s="33">
        <f>+'Ark1'!AD1219</f>
        <v>0</v>
      </c>
      <c r="AD40" s="28" t="str">
        <f t="shared" si="2"/>
        <v/>
      </c>
      <c r="AE40" s="28" t="str">
        <f t="shared" si="3"/>
        <v/>
      </c>
      <c r="AF40" s="218"/>
      <c r="AG40" s="221"/>
      <c r="AI40" s="28"/>
      <c r="AJ40" s="26"/>
      <c r="AK40" s="222"/>
      <c r="AL40" s="27"/>
      <c r="AM40" s="26"/>
      <c r="AN40" s="26"/>
      <c r="AO40" s="33"/>
      <c r="AP40" s="33"/>
      <c r="AQ40" s="33"/>
    </row>
    <row r="41" spans="1:43">
      <c r="A41" s="218"/>
      <c r="B41" s="218"/>
      <c r="C41" s="218"/>
      <c r="D41" s="218"/>
      <c r="E41" s="218"/>
      <c r="F41" s="218"/>
      <c r="G41" s="218"/>
      <c r="H41" s="218"/>
      <c r="I41" s="218"/>
      <c r="J41" s="219"/>
      <c r="K41" s="219"/>
      <c r="L41" s="97"/>
      <c r="M41" s="218"/>
      <c r="N41" s="218"/>
      <c r="O41" s="237"/>
      <c r="P41" s="219"/>
      <c r="Q41" s="219"/>
      <c r="R41" s="218"/>
      <c r="S41" s="219"/>
      <c r="T41" s="97"/>
      <c r="U41" s="218"/>
      <c r="V41" s="218"/>
      <c r="W41" s="220"/>
      <c r="X41" s="220"/>
      <c r="Y41" s="220"/>
      <c r="Z41" s="220"/>
      <c r="AA41" s="219"/>
      <c r="AB41" s="218"/>
      <c r="AC41" s="220"/>
      <c r="AD41" s="220"/>
      <c r="AE41" s="219"/>
      <c r="AF41" s="218"/>
      <c r="AG41" s="221"/>
      <c r="AI41" s="28"/>
      <c r="AJ41" s="26"/>
      <c r="AK41" s="222"/>
      <c r="AL41" s="27"/>
      <c r="AP41" s="27"/>
    </row>
    <row r="42" spans="1:43" ht="22.8">
      <c r="A42" s="218"/>
      <c r="B42" s="218"/>
      <c r="C42" s="218"/>
      <c r="D42" s="218"/>
      <c r="E42" s="264" t="str">
        <f>+E44</f>
        <v>1+</v>
      </c>
      <c r="F42" s="218"/>
      <c r="G42" s="218"/>
      <c r="H42" s="218"/>
      <c r="I42" s="242">
        <f>SUM(I44:I55)</f>
        <v>63</v>
      </c>
      <c r="J42" s="219"/>
      <c r="K42" s="219"/>
      <c r="L42" s="97"/>
      <c r="M42" s="271">
        <f>+Fettgruppe!R12</f>
        <v>28.092063492063499</v>
      </c>
      <c r="N42" s="218"/>
      <c r="O42" s="237"/>
      <c r="P42" s="219"/>
      <c r="Q42" s="219"/>
      <c r="R42" s="218"/>
      <c r="S42" s="219"/>
      <c r="T42" s="97"/>
      <c r="U42" s="218"/>
      <c r="V42" s="218"/>
      <c r="W42" s="220"/>
      <c r="X42" s="220"/>
      <c r="Y42" s="220"/>
      <c r="Z42" s="220"/>
      <c r="AA42" s="219"/>
      <c r="AB42" s="218"/>
      <c r="AC42" s="220"/>
      <c r="AD42" s="220"/>
      <c r="AE42" s="219"/>
      <c r="AF42" s="218"/>
      <c r="AG42" s="221"/>
      <c r="AI42" s="28"/>
      <c r="AJ42" s="26"/>
      <c r="AK42" s="222"/>
      <c r="AL42" s="27"/>
      <c r="AP42" s="27"/>
    </row>
    <row r="43" spans="1:43">
      <c r="A43" s="218"/>
      <c r="B43" s="218"/>
      <c r="C43" s="218"/>
      <c r="D43" s="218"/>
      <c r="E43" s="218"/>
      <c r="F43" s="218"/>
      <c r="G43" s="218"/>
      <c r="H43" s="218"/>
      <c r="I43" s="218"/>
      <c r="J43" s="219"/>
      <c r="K43" s="219"/>
      <c r="L43" s="97"/>
      <c r="M43" s="218"/>
      <c r="N43" s="218"/>
      <c r="O43" s="237"/>
      <c r="P43" s="219"/>
      <c r="Q43" s="219"/>
      <c r="R43" s="218"/>
      <c r="S43" s="219"/>
      <c r="T43" s="97"/>
      <c r="U43" s="218"/>
      <c r="V43" s="218"/>
      <c r="W43" s="220"/>
      <c r="X43" s="220"/>
      <c r="Y43" s="220"/>
      <c r="Z43" s="220"/>
      <c r="AA43" s="219"/>
      <c r="AB43" s="218"/>
      <c r="AC43" s="220"/>
      <c r="AD43" s="220"/>
      <c r="AE43" s="235"/>
      <c r="AF43" s="218"/>
      <c r="AG43" s="221"/>
      <c r="AI43" s="28"/>
      <c r="AJ43" s="26"/>
      <c r="AK43" s="222"/>
      <c r="AL43" s="27"/>
      <c r="AP43" s="27"/>
    </row>
    <row r="44" spans="1:43">
      <c r="A44" s="218"/>
      <c r="B44" s="238">
        <f>+'Ark1'!C1220</f>
        <v>2024</v>
      </c>
      <c r="C44" s="218"/>
      <c r="D44" s="238">
        <f>+'Ark1'!M1220</f>
        <v>3</v>
      </c>
      <c r="E44" s="238" t="s">
        <v>94</v>
      </c>
      <c r="F44" s="238">
        <f>+'Ark1'!D1220</f>
        <v>1</v>
      </c>
      <c r="G44" s="238" t="s">
        <v>533</v>
      </c>
      <c r="H44" s="238">
        <f>+'Ark1'!Q1220</f>
        <v>2</v>
      </c>
      <c r="I44" s="238">
        <f>+'Ark1'!R1220</f>
        <v>2</v>
      </c>
      <c r="J44" s="239">
        <f>+IF(I44=0,"",'Ark1'!AG1220)</f>
        <v>0.69930069930069916</v>
      </c>
      <c r="K44" s="239">
        <f>+IF(I44=0,"",'Ark1'!AH1220)</f>
        <v>0.57891400802873449</v>
      </c>
      <c r="L44" s="97"/>
      <c r="M44" s="239">
        <f>+IF(I44=0,"",'Ark1'!U1220)</f>
        <v>34.25</v>
      </c>
      <c r="N44" s="218"/>
      <c r="O44" s="439">
        <f>+IF(J44=0,"",'Ark1'!AI1220)</f>
        <v>1</v>
      </c>
      <c r="P44" s="219"/>
      <c r="Q44" s="239">
        <f>+IF(O44=0,"",'Ark1'!AJ1220)</f>
        <v>107.6</v>
      </c>
      <c r="R44" s="218"/>
      <c r="S44" s="239">
        <f>+IF(O44=0,"",'Ark1'!AK1220)</f>
        <v>21.111492363078984</v>
      </c>
      <c r="T44" s="97"/>
      <c r="U44" s="240">
        <f>+IF(I44=0,"",'Ark1'!S1220)</f>
        <v>8</v>
      </c>
      <c r="V44" s="218"/>
      <c r="W44" s="239">
        <f>+IF(I44=0,"",'Ark1'!W1220)</f>
        <v>0</v>
      </c>
      <c r="X44" s="241">
        <f>+IF(I44=0,"",'Ark1'!X1220)</f>
        <v>100</v>
      </c>
      <c r="Y44" s="241">
        <f>+IF(I44=0,"",'Ark1'!Y1220)</f>
        <v>100</v>
      </c>
      <c r="Z44" s="241">
        <f>+IF(I44=0,"",'Ark1'!Z1220)</f>
        <v>50</v>
      </c>
      <c r="AA44" s="239">
        <f>+IF(I44=0,"",'Ark1'!AA1220)</f>
        <v>7.9500000000000064</v>
      </c>
      <c r="AB44" s="239">
        <f>+IF(I44=0,"",'Ark1'!AB1220)</f>
        <v>1</v>
      </c>
      <c r="AC44" s="241">
        <f>+'Ark1'!AD1220</f>
        <v>99.999999999999758</v>
      </c>
      <c r="AD44" s="239">
        <f>+IF(I44=0,"",I44/D44)</f>
        <v>0.66666666666666663</v>
      </c>
      <c r="AE44" s="239">
        <f>+IF(I44=0,"",I44/H44)</f>
        <v>1</v>
      </c>
      <c r="AF44" s="218"/>
      <c r="AG44" s="221"/>
      <c r="AI44" s="28"/>
      <c r="AJ44" s="26"/>
      <c r="AK44" s="222"/>
      <c r="AL44" s="27"/>
      <c r="AM44" s="26"/>
      <c r="AN44" s="26"/>
      <c r="AO44" s="33"/>
      <c r="AP44" s="33"/>
      <c r="AQ44" s="33"/>
    </row>
    <row r="45" spans="1:43">
      <c r="A45" s="218"/>
      <c r="B45" s="238">
        <f>+'Ark1'!C1221</f>
        <v>2024</v>
      </c>
      <c r="C45" s="218"/>
      <c r="D45" s="238">
        <f>+'Ark1'!M1221</f>
        <v>3</v>
      </c>
      <c r="E45" s="238" t="s">
        <v>94</v>
      </c>
      <c r="F45" s="238">
        <f>+'Ark1'!D1221</f>
        <v>2</v>
      </c>
      <c r="G45" s="238" t="s">
        <v>534</v>
      </c>
      <c r="H45" s="238">
        <f>+'Ark1'!Q1221</f>
        <v>10</v>
      </c>
      <c r="I45" s="238">
        <f>+'Ark1'!R1221</f>
        <v>11</v>
      </c>
      <c r="J45" s="239">
        <f>+IF(I45=0,"",'Ark1'!AG1221)</f>
        <v>3.4810126582278476</v>
      </c>
      <c r="K45" s="239">
        <f>+IF(I45=0,"",'Ark1'!AH1221)</f>
        <v>2.4826609618503097</v>
      </c>
      <c r="L45" s="97"/>
      <c r="M45" s="239">
        <f>+IF(I45=0,"",'Ark1'!U1221)</f>
        <v>29.645454545454541</v>
      </c>
      <c r="N45" s="218"/>
      <c r="O45" s="439">
        <f>+IF(J45=0,"",'Ark1'!AI1221)</f>
        <v>9</v>
      </c>
      <c r="P45" s="219"/>
      <c r="Q45" s="239">
        <f>+IF(O45=0,"",'Ark1'!AJ1221)</f>
        <v>113.03333333333336</v>
      </c>
      <c r="R45" s="218"/>
      <c r="S45" s="239">
        <f>+IF(O45=0,"",'Ark1'!AK1221)</f>
        <v>21.125953974043341</v>
      </c>
      <c r="T45" s="97"/>
      <c r="U45" s="240">
        <f>+IF(I45=0,"",'Ark1'!S1221)</f>
        <v>5.6363636363636358</v>
      </c>
      <c r="V45" s="218"/>
      <c r="W45" s="239">
        <f>+IF(I45=0,"",'Ark1'!W1221)</f>
        <v>0</v>
      </c>
      <c r="X45" s="241">
        <f>+IF(I45=0,"",'Ark1'!X1221)</f>
        <v>100</v>
      </c>
      <c r="Y45" s="241">
        <f>+IF(I45=0,"",'Ark1'!Y1221)</f>
        <v>72.727272727272734</v>
      </c>
      <c r="Z45" s="241">
        <f>+IF(I45=0,"",'Ark1'!Z1221)</f>
        <v>27.272727272727277</v>
      </c>
      <c r="AA45" s="239">
        <f>+IF(I45=0,"",'Ark1'!AA1221)</f>
        <v>6.6817748916346877</v>
      </c>
      <c r="AB45" s="239">
        <f>+IF(I45=0,"",'Ark1'!AB1221)</f>
        <v>1.966664332071266</v>
      </c>
      <c r="AC45" s="241">
        <f>+'Ark1'!AD1221</f>
        <v>70.482600623564437</v>
      </c>
      <c r="AD45" s="239">
        <f t="shared" ref="AD45:AD55" si="4">+IF(I45=0,"",I45/D45)</f>
        <v>3.6666666666666665</v>
      </c>
      <c r="AE45" s="239">
        <f t="shared" ref="AE45:AE55" si="5">+IF(I45=0,"",I45/H45)</f>
        <v>1.1000000000000001</v>
      </c>
      <c r="AF45" s="218"/>
      <c r="AG45" s="221"/>
      <c r="AI45" s="28"/>
      <c r="AJ45" s="26"/>
      <c r="AK45" s="222"/>
      <c r="AL45" s="27"/>
      <c r="AM45" s="26"/>
      <c r="AN45" s="26"/>
      <c r="AO45" s="33"/>
      <c r="AP45" s="33"/>
      <c r="AQ45" s="33"/>
    </row>
    <row r="46" spans="1:43">
      <c r="A46" s="218"/>
      <c r="B46" s="238">
        <f>+'Ark1'!C1222</f>
        <v>2024</v>
      </c>
      <c r="C46" s="218"/>
      <c r="D46" s="238">
        <f>+'Ark1'!M1222</f>
        <v>3</v>
      </c>
      <c r="E46" s="238" t="s">
        <v>94</v>
      </c>
      <c r="F46" s="238">
        <f>+'Ark1'!D1222</f>
        <v>3</v>
      </c>
      <c r="G46" s="238" t="s">
        <v>535</v>
      </c>
      <c r="H46" s="238">
        <f>+'Ark1'!Q1222</f>
        <v>31</v>
      </c>
      <c r="I46" s="238">
        <f>+'Ark1'!R1222</f>
        <v>35</v>
      </c>
      <c r="J46" s="239">
        <f>+IF(I46=0,"",'Ark1'!AG1222)</f>
        <v>1.6062413951353831</v>
      </c>
      <c r="K46" s="239">
        <f>+IF(I46=0,"",'Ark1'!AH1222)</f>
        <v>1.0985984262812287</v>
      </c>
      <c r="L46" s="97"/>
      <c r="M46" s="239">
        <f>+IF(I46=0,"",'Ark1'!U1222)</f>
        <v>30.085714285714278</v>
      </c>
      <c r="N46" s="218"/>
      <c r="O46" s="439">
        <f>+IF(J46=0,"",'Ark1'!AI1222)</f>
        <v>18</v>
      </c>
      <c r="P46" s="219"/>
      <c r="Q46" s="239">
        <f>+IF(O46=0,"",'Ark1'!AJ1222)</f>
        <v>113.82222222222222</v>
      </c>
      <c r="R46" s="218"/>
      <c r="S46" s="239">
        <f>+IF(O46=0,"",'Ark1'!AK1222)</f>
        <v>20.461720522401464</v>
      </c>
      <c r="T46" s="97"/>
      <c r="U46" s="240">
        <f>+IF(I46=0,"",'Ark1'!S1222)</f>
        <v>5.5714285714285694</v>
      </c>
      <c r="V46" s="218"/>
      <c r="W46" s="239">
        <f>+IF(I46=0,"",'Ark1'!W1222)</f>
        <v>0</v>
      </c>
      <c r="X46" s="241">
        <f>+IF(I46=0,"",'Ark1'!X1222)</f>
        <v>97.142857142857125</v>
      </c>
      <c r="Y46" s="241">
        <f>+IF(I46=0,"",'Ark1'!Y1222)</f>
        <v>85.714285714285694</v>
      </c>
      <c r="Z46" s="241">
        <f>+IF(I46=0,"",'Ark1'!Z1222)</f>
        <v>25.714285714285719</v>
      </c>
      <c r="AA46" s="239">
        <f>+IF(I46=0,"",'Ark1'!AA1222)</f>
        <v>8.0366355027512384</v>
      </c>
      <c r="AB46" s="239">
        <f>+IF(I46=0,"",'Ark1'!AB1222)</f>
        <v>2.1015057769638048</v>
      </c>
      <c r="AC46" s="241">
        <f>+'Ark1'!AD1222</f>
        <v>50.156920975661691</v>
      </c>
      <c r="AD46" s="239">
        <f t="shared" si="4"/>
        <v>11.666666666666666</v>
      </c>
      <c r="AE46" s="239">
        <f t="shared" si="5"/>
        <v>1.1290322580645162</v>
      </c>
      <c r="AF46" s="218"/>
      <c r="AG46" s="221"/>
      <c r="AI46" s="28"/>
      <c r="AJ46" s="26"/>
      <c r="AK46" s="222"/>
      <c r="AL46" s="27"/>
      <c r="AM46" s="26"/>
      <c r="AN46" s="26"/>
      <c r="AO46" s="33"/>
      <c r="AP46" s="33"/>
      <c r="AQ46" s="33"/>
    </row>
    <row r="47" spans="1:43">
      <c r="A47" s="218"/>
      <c r="B47" s="238">
        <f>+'Ark1'!C1223</f>
        <v>2024</v>
      </c>
      <c r="C47" s="218"/>
      <c r="D47" s="238">
        <f>+'Ark1'!M1223</f>
        <v>3</v>
      </c>
      <c r="E47" s="238" t="s">
        <v>94</v>
      </c>
      <c r="F47" s="238">
        <f>+'Ark1'!D1223</f>
        <v>4</v>
      </c>
      <c r="G47" s="238" t="s">
        <v>536</v>
      </c>
      <c r="H47" s="238">
        <f>+'Ark1'!Q1223</f>
        <v>7</v>
      </c>
      <c r="I47" s="238">
        <f>+'Ark1'!R1223</f>
        <v>7</v>
      </c>
      <c r="J47" s="239">
        <f>+IF(I47=0,"",'Ark1'!AG1223)</f>
        <v>1.7031630170316303</v>
      </c>
      <c r="K47" s="239">
        <f>+IF(I47=0,"",'Ark1'!AH1223)</f>
        <v>0.92593744944057987</v>
      </c>
      <c r="L47" s="97"/>
      <c r="M47" s="239">
        <f>+IF(I47=0,"",'Ark1'!U1223)</f>
        <v>21.25714285714287</v>
      </c>
      <c r="N47" s="218"/>
      <c r="O47" s="439">
        <f>+IF(J47=0,"",'Ark1'!AI1223)</f>
        <v>6</v>
      </c>
      <c r="P47" s="219"/>
      <c r="Q47" s="239">
        <f>+IF(O47=0,"",'Ark1'!AJ1223)</f>
        <v>106.05</v>
      </c>
      <c r="R47" s="218"/>
      <c r="S47" s="239">
        <f>+IF(O47=0,"",'Ark1'!AK1223)</f>
        <v>17.611469246216263</v>
      </c>
      <c r="T47" s="97"/>
      <c r="U47" s="240">
        <f>+IF(I47=0,"",'Ark1'!S1223)</f>
        <v>5.4285714285714306</v>
      </c>
      <c r="V47" s="218"/>
      <c r="W47" s="239">
        <f>+IF(I47=0,"",'Ark1'!W1223)</f>
        <v>0</v>
      </c>
      <c r="X47" s="241">
        <f>+IF(I47=0,"",'Ark1'!X1223)</f>
        <v>100</v>
      </c>
      <c r="Y47" s="241">
        <f>+IF(I47=0,"",'Ark1'!Y1223)</f>
        <v>28.571428571428577</v>
      </c>
      <c r="Z47" s="241">
        <f>+IF(I47=0,"",'Ark1'!Z1223)</f>
        <v>0</v>
      </c>
      <c r="AA47" s="239">
        <f>+IF(I47=0,"",'Ark1'!AA1223)</f>
        <v>4.6628799019052352</v>
      </c>
      <c r="AB47" s="239">
        <f>+IF(I47=0,"",'Ark1'!AB1223)</f>
        <v>2.3211538298959882</v>
      </c>
      <c r="AC47" s="241">
        <f>+'Ark1'!AD1223</f>
        <v>91.243385047697018</v>
      </c>
      <c r="AD47" s="239">
        <f t="shared" si="4"/>
        <v>2.3333333333333335</v>
      </c>
      <c r="AE47" s="239">
        <f t="shared" si="5"/>
        <v>1</v>
      </c>
      <c r="AF47" s="218"/>
      <c r="AG47" s="221"/>
      <c r="AI47" s="28"/>
      <c r="AJ47" s="26"/>
      <c r="AK47" s="222"/>
      <c r="AL47" s="27"/>
      <c r="AM47" s="26"/>
      <c r="AN47" s="26"/>
      <c r="AO47" s="33"/>
      <c r="AP47" s="33"/>
      <c r="AQ47" s="33"/>
    </row>
    <row r="48" spans="1:43">
      <c r="A48" s="218"/>
      <c r="B48" s="238">
        <f>+'Ark1'!C1224</f>
        <v>2024</v>
      </c>
      <c r="C48" s="218"/>
      <c r="D48" s="238">
        <f>+'Ark1'!M1224</f>
        <v>3</v>
      </c>
      <c r="E48" s="238" t="s">
        <v>94</v>
      </c>
      <c r="F48" s="238">
        <f>+'Ark1'!D1224</f>
        <v>5</v>
      </c>
      <c r="G48" s="238" t="s">
        <v>447</v>
      </c>
      <c r="H48" s="238">
        <f>+'Ark1'!Q1224</f>
        <v>1</v>
      </c>
      <c r="I48" s="238">
        <f>+'Ark1'!R1224</f>
        <v>1</v>
      </c>
      <c r="J48" s="239">
        <f>+IF(I48=0,"",'Ark1'!AG1224)</f>
        <v>0.74074074074074081</v>
      </c>
      <c r="K48" s="239">
        <f>+IF(I48=0,"",'Ark1'!AH1224)</f>
        <v>0.2752875124513266</v>
      </c>
      <c r="L48" s="97"/>
      <c r="M48" s="239">
        <f>+IF(I48=0,"",'Ark1'!U1224)</f>
        <v>15.2</v>
      </c>
      <c r="N48" s="218"/>
      <c r="O48" s="439">
        <f>+IF(J48=0,"",'Ark1'!AI1224)</f>
        <v>1</v>
      </c>
      <c r="P48" s="219"/>
      <c r="Q48" s="239">
        <f>+IF(O48=0,"",'Ark1'!AJ1224)</f>
        <v>102.4</v>
      </c>
      <c r="R48" s="218"/>
      <c r="S48" s="239">
        <f>+IF(O48=0,"",'Ark1'!AK1224)</f>
        <v>14.156103134155272</v>
      </c>
      <c r="T48" s="97"/>
      <c r="U48" s="240">
        <f>+IF(I48=0,"",'Ark1'!S1224)</f>
        <v>4</v>
      </c>
      <c r="V48" s="218"/>
      <c r="W48" s="239">
        <f>+IF(I48=0,"",'Ark1'!W1224)</f>
        <v>0</v>
      </c>
      <c r="X48" s="241">
        <f>+IF(I48=0,"",'Ark1'!X1224)</f>
        <v>0</v>
      </c>
      <c r="Y48" s="241">
        <f>+IF(I48=0,"",'Ark1'!Y1224)</f>
        <v>0</v>
      </c>
      <c r="Z48" s="241">
        <f>+IF(I48=0,"",'Ark1'!Z1224)</f>
        <v>0</v>
      </c>
      <c r="AA48" s="239">
        <f>+IF(I48=0,"",'Ark1'!AA1224)</f>
        <v>0</v>
      </c>
      <c r="AB48" s="239">
        <f>+IF(I48=0,"",'Ark1'!AB1224)</f>
        <v>0</v>
      </c>
      <c r="AC48" s="241">
        <f>+'Ark1'!AD1224</f>
        <v>0</v>
      </c>
      <c r="AD48" s="239">
        <f t="shared" si="4"/>
        <v>0.33333333333333331</v>
      </c>
      <c r="AE48" s="239">
        <f t="shared" si="5"/>
        <v>1</v>
      </c>
      <c r="AF48" s="218"/>
      <c r="AG48" s="221"/>
      <c r="AI48" s="28"/>
      <c r="AJ48" s="26"/>
      <c r="AK48" s="222"/>
      <c r="AL48" s="27"/>
      <c r="AM48" s="26"/>
      <c r="AN48" s="26"/>
      <c r="AO48" s="33"/>
      <c r="AP48" s="33"/>
      <c r="AQ48" s="33"/>
    </row>
    <row r="49" spans="1:43">
      <c r="A49" s="218"/>
      <c r="B49" s="238">
        <f>+'Ark1'!C1225</f>
        <v>2024</v>
      </c>
      <c r="C49" s="218"/>
      <c r="D49" s="238">
        <f>+'Ark1'!M1225</f>
        <v>3</v>
      </c>
      <c r="E49" s="238" t="s">
        <v>94</v>
      </c>
      <c r="F49" s="238">
        <f>+'Ark1'!D1225</f>
        <v>6</v>
      </c>
      <c r="G49" s="238" t="s">
        <v>537</v>
      </c>
      <c r="H49" s="238">
        <f>+'Ark1'!Q1225</f>
        <v>1</v>
      </c>
      <c r="I49" s="238">
        <f>+'Ark1'!R1225</f>
        <v>1</v>
      </c>
      <c r="J49" s="239">
        <f>+IF(I49=0,"",'Ark1'!AG1225)</f>
        <v>1.1235955056179776</v>
      </c>
      <c r="K49" s="239">
        <f>+IF(I49=0,"",'Ark1'!AH1225)</f>
        <v>0.40225975332012176</v>
      </c>
      <c r="L49" s="97"/>
      <c r="M49" s="239">
        <f>+IF(I49=0,"",'Ark1'!U1225)</f>
        <v>13.6</v>
      </c>
      <c r="N49" s="218"/>
      <c r="O49" s="439">
        <f>+IF(J49=0,"",'Ark1'!AI1225)</f>
        <v>1</v>
      </c>
      <c r="P49" s="219"/>
      <c r="Q49" s="239">
        <f>+IF(O49=0,"",'Ark1'!AJ1225)</f>
        <v>94.4</v>
      </c>
      <c r="R49" s="218"/>
      <c r="S49" s="239">
        <f>+IF(O49=0,"",'Ark1'!AK1225)</f>
        <v>16.166757555543651</v>
      </c>
      <c r="T49" s="97"/>
      <c r="U49" s="240">
        <f>+IF(I49=0,"",'Ark1'!S1225)</f>
        <v>6</v>
      </c>
      <c r="V49" s="218"/>
      <c r="W49" s="239">
        <f>+IF(I49=0,"",'Ark1'!W1225)</f>
        <v>0</v>
      </c>
      <c r="X49" s="241">
        <f>+IF(I49=0,"",'Ark1'!X1225)</f>
        <v>0</v>
      </c>
      <c r="Y49" s="241">
        <f>+IF(I49=0,"",'Ark1'!Y1225)</f>
        <v>0</v>
      </c>
      <c r="Z49" s="241">
        <f>+IF(I49=0,"",'Ark1'!Z1225)</f>
        <v>0</v>
      </c>
      <c r="AA49" s="239">
        <f>+IF(I49=0,"",'Ark1'!AA1225)</f>
        <v>0</v>
      </c>
      <c r="AB49" s="239">
        <f>+IF(I49=0,"",'Ark1'!AB1225)</f>
        <v>0</v>
      </c>
      <c r="AC49" s="241">
        <f>+'Ark1'!AD1225</f>
        <v>0</v>
      </c>
      <c r="AD49" s="239">
        <f t="shared" si="4"/>
        <v>0.33333333333333331</v>
      </c>
      <c r="AE49" s="239">
        <f t="shared" si="5"/>
        <v>1</v>
      </c>
      <c r="AF49" s="218"/>
      <c r="AG49" s="221"/>
      <c r="AI49" s="28"/>
      <c r="AJ49" s="26"/>
      <c r="AK49" s="222"/>
      <c r="AL49" s="27"/>
      <c r="AM49" s="26"/>
      <c r="AN49" s="26"/>
      <c r="AO49" s="33"/>
      <c r="AP49" s="33"/>
      <c r="AQ49" s="33"/>
    </row>
    <row r="50" spans="1:43">
      <c r="A50" s="218"/>
      <c r="B50" s="238">
        <f>+'Ark1'!C1226</f>
        <v>2024</v>
      </c>
      <c r="C50" s="218"/>
      <c r="D50" s="238">
        <f>+'Ark1'!M1226</f>
        <v>3</v>
      </c>
      <c r="E50" s="238" t="s">
        <v>94</v>
      </c>
      <c r="F50" s="238">
        <f>+'Ark1'!D1226</f>
        <v>7</v>
      </c>
      <c r="G50" s="238" t="s">
        <v>538</v>
      </c>
      <c r="H50" s="238">
        <f>+'Ark1'!Q1226</f>
        <v>0</v>
      </c>
      <c r="I50" s="238">
        <f>+'Ark1'!R1226</f>
        <v>0</v>
      </c>
      <c r="J50" s="239" t="str">
        <f>+IF(I50=0,"",'Ark1'!AG1226)</f>
        <v/>
      </c>
      <c r="K50" s="239" t="str">
        <f>+IF(I50=0,"",'Ark1'!AH1226)</f>
        <v/>
      </c>
      <c r="L50" s="97"/>
      <c r="M50" s="239" t="str">
        <f>+IF(I50=0,"",'Ark1'!U1226)</f>
        <v/>
      </c>
      <c r="N50" s="218"/>
      <c r="O50" s="439">
        <f>+IF(J50=0,"",'Ark1'!AI1226)</f>
        <v>0</v>
      </c>
      <c r="P50" s="219"/>
      <c r="Q50" s="239" t="str">
        <f>+IF(O50=0,"",'Ark1'!AJ1226)</f>
        <v/>
      </c>
      <c r="R50" s="218"/>
      <c r="S50" s="239" t="str">
        <f>+IF(O50=0,"",'Ark1'!AK1226)</f>
        <v/>
      </c>
      <c r="T50" s="97"/>
      <c r="U50" s="240" t="str">
        <f>+IF(I50=0,"",'Ark1'!S1226)</f>
        <v/>
      </c>
      <c r="V50" s="218"/>
      <c r="W50" s="239" t="str">
        <f>+IF(I50=0,"",'Ark1'!W1226)</f>
        <v/>
      </c>
      <c r="X50" s="241" t="str">
        <f>+IF(I50=0,"",'Ark1'!X1226)</f>
        <v/>
      </c>
      <c r="Y50" s="241" t="str">
        <f>+IF(I50=0,"",'Ark1'!Y1226)</f>
        <v/>
      </c>
      <c r="Z50" s="241" t="str">
        <f>+IF(I50=0,"",'Ark1'!Z1226)</f>
        <v/>
      </c>
      <c r="AA50" s="239" t="str">
        <f>+IF(I50=0,"",'Ark1'!AA1226)</f>
        <v/>
      </c>
      <c r="AB50" s="239" t="str">
        <f>+IF(I50=0,"",'Ark1'!AB1226)</f>
        <v/>
      </c>
      <c r="AC50" s="241">
        <f>+'Ark1'!AD1226</f>
        <v>0</v>
      </c>
      <c r="AD50" s="239" t="str">
        <f t="shared" si="4"/>
        <v/>
      </c>
      <c r="AE50" s="239" t="str">
        <f t="shared" si="5"/>
        <v/>
      </c>
      <c r="AF50" s="218"/>
      <c r="AG50" s="221"/>
      <c r="AI50" s="28"/>
      <c r="AJ50" s="26"/>
      <c r="AK50" s="222"/>
      <c r="AL50" s="27"/>
      <c r="AM50" s="26"/>
      <c r="AN50" s="26"/>
      <c r="AO50" s="33"/>
      <c r="AP50" s="33"/>
      <c r="AQ50" s="33"/>
    </row>
    <row r="51" spans="1:43">
      <c r="A51" s="218"/>
      <c r="B51" s="238">
        <f>+'Ark1'!C1227</f>
        <v>2024</v>
      </c>
      <c r="C51" s="218"/>
      <c r="D51" s="238">
        <f>+'Ark1'!M1227</f>
        <v>3</v>
      </c>
      <c r="E51" s="238" t="s">
        <v>94</v>
      </c>
      <c r="F51" s="238">
        <f>+'Ark1'!D1227</f>
        <v>8</v>
      </c>
      <c r="G51" s="238" t="s">
        <v>539</v>
      </c>
      <c r="H51" s="238">
        <f>+'Ark1'!Q1227</f>
        <v>0</v>
      </c>
      <c r="I51" s="238">
        <f>+'Ark1'!R1227</f>
        <v>0</v>
      </c>
      <c r="J51" s="239" t="str">
        <f>+IF(I51=0,"",'Ark1'!AG1227)</f>
        <v/>
      </c>
      <c r="K51" s="239" t="str">
        <f>+IF(I51=0,"",'Ark1'!AH1227)</f>
        <v/>
      </c>
      <c r="L51" s="97"/>
      <c r="M51" s="239" t="str">
        <f>+IF(I51=0,"",'Ark1'!U1227)</f>
        <v/>
      </c>
      <c r="N51" s="218"/>
      <c r="O51" s="439">
        <f>+IF(J51=0,"",'Ark1'!AI1227)</f>
        <v>0</v>
      </c>
      <c r="P51" s="219"/>
      <c r="Q51" s="239" t="str">
        <f>+IF(O51=0,"",'Ark1'!AJ1227)</f>
        <v/>
      </c>
      <c r="R51" s="218"/>
      <c r="S51" s="239" t="str">
        <f>+IF(O51=0,"",'Ark1'!AK1227)</f>
        <v/>
      </c>
      <c r="T51" s="97"/>
      <c r="U51" s="240" t="str">
        <f>+IF(I51=0,"",'Ark1'!S1227)</f>
        <v/>
      </c>
      <c r="V51" s="218"/>
      <c r="W51" s="239" t="str">
        <f>+IF(I51=0,"",'Ark1'!W1227)</f>
        <v/>
      </c>
      <c r="X51" s="241" t="str">
        <f>+IF(I51=0,"",'Ark1'!X1227)</f>
        <v/>
      </c>
      <c r="Y51" s="241" t="str">
        <f>+IF(I51=0,"",'Ark1'!Y1227)</f>
        <v/>
      </c>
      <c r="Z51" s="241" t="str">
        <f>+IF(I51=0,"",'Ark1'!Z1227)</f>
        <v/>
      </c>
      <c r="AA51" s="239" t="str">
        <f>+IF(I51=0,"",'Ark1'!AA1227)</f>
        <v/>
      </c>
      <c r="AB51" s="239" t="str">
        <f>+IF(I51=0,"",'Ark1'!AB1227)</f>
        <v/>
      </c>
      <c r="AC51" s="241">
        <f>+'Ark1'!AD1227</f>
        <v>0</v>
      </c>
      <c r="AD51" s="239" t="str">
        <f t="shared" si="4"/>
        <v/>
      </c>
      <c r="AE51" s="239" t="str">
        <f t="shared" si="5"/>
        <v/>
      </c>
      <c r="AF51" s="218"/>
      <c r="AG51" s="221"/>
      <c r="AI51" s="28"/>
      <c r="AJ51" s="26"/>
      <c r="AK51" s="222"/>
      <c r="AL51" s="27"/>
      <c r="AM51" s="26"/>
      <c r="AN51" s="26"/>
      <c r="AO51" s="33"/>
      <c r="AP51" s="33"/>
      <c r="AQ51" s="33"/>
    </row>
    <row r="52" spans="1:43">
      <c r="A52" s="218"/>
      <c r="B52" s="238">
        <f>+'Ark1'!C1228</f>
        <v>2024</v>
      </c>
      <c r="C52" s="218"/>
      <c r="D52" s="238">
        <f>+'Ark1'!M1228</f>
        <v>3</v>
      </c>
      <c r="E52" s="238" t="s">
        <v>94</v>
      </c>
      <c r="F52" s="238">
        <f>+'Ark1'!D1228</f>
        <v>9</v>
      </c>
      <c r="G52" s="238" t="s">
        <v>540</v>
      </c>
      <c r="H52" s="238">
        <f>+'Ark1'!Q1228</f>
        <v>1</v>
      </c>
      <c r="I52" s="238">
        <f>+'Ark1'!R1228</f>
        <v>1</v>
      </c>
      <c r="J52" s="239">
        <f>+IF(I52=0,"",'Ark1'!AG1228)</f>
        <v>0.4385964912280701</v>
      </c>
      <c r="K52" s="239">
        <f>+IF(I52=0,"",'Ark1'!AH1228)</f>
        <v>0.29934728786855724</v>
      </c>
      <c r="L52" s="97"/>
      <c r="M52" s="239">
        <f>+IF(I52=0,"",'Ark1'!U1228)</f>
        <v>26.6</v>
      </c>
      <c r="N52" s="218"/>
      <c r="O52" s="439">
        <f>+IF(J52=0,"",'Ark1'!AI1228)</f>
        <v>1</v>
      </c>
      <c r="P52" s="219"/>
      <c r="Q52" s="239">
        <f>+IF(O52=0,"",'Ark1'!AJ1228)</f>
        <v>116.1</v>
      </c>
      <c r="R52" s="218"/>
      <c r="S52" s="239">
        <f>+IF(O52=0,"",'Ark1'!AK1228)</f>
        <v>16.997497165189699</v>
      </c>
      <c r="T52" s="97"/>
      <c r="U52" s="240">
        <f>+IF(I52=0,"",'Ark1'!S1228)</f>
        <v>6</v>
      </c>
      <c r="V52" s="218"/>
      <c r="W52" s="239">
        <f>+IF(I52=0,"",'Ark1'!W1228)</f>
        <v>0</v>
      </c>
      <c r="X52" s="241">
        <f>+IF(I52=0,"",'Ark1'!X1228)</f>
        <v>100</v>
      </c>
      <c r="Y52" s="241">
        <f>+IF(I52=0,"",'Ark1'!Y1228)</f>
        <v>100</v>
      </c>
      <c r="Z52" s="241">
        <f>+IF(I52=0,"",'Ark1'!Z1228)</f>
        <v>0</v>
      </c>
      <c r="AA52" s="239">
        <f>+IF(I52=0,"",'Ark1'!AA1228)</f>
        <v>0</v>
      </c>
      <c r="AB52" s="239">
        <f>+IF(I52=0,"",'Ark1'!AB1228)</f>
        <v>0</v>
      </c>
      <c r="AC52" s="241">
        <f>+'Ark1'!AD1228</f>
        <v>0</v>
      </c>
      <c r="AD52" s="239">
        <f t="shared" si="4"/>
        <v>0.33333333333333331</v>
      </c>
      <c r="AE52" s="239">
        <f t="shared" si="5"/>
        <v>1</v>
      </c>
      <c r="AF52" s="218"/>
      <c r="AG52" s="221"/>
      <c r="AI52" s="28"/>
      <c r="AJ52" s="26"/>
      <c r="AK52" s="222"/>
      <c r="AL52" s="27"/>
      <c r="AM52" s="26"/>
      <c r="AN52" s="26"/>
      <c r="AO52" s="33"/>
      <c r="AP52" s="33"/>
      <c r="AQ52" s="33"/>
    </row>
    <row r="53" spans="1:43">
      <c r="A53" s="218"/>
      <c r="B53" s="238">
        <f>+'Ark1'!C1229</f>
        <v>2024</v>
      </c>
      <c r="C53" s="218"/>
      <c r="D53" s="238">
        <f>+'Ark1'!M1229</f>
        <v>3</v>
      </c>
      <c r="E53" s="238" t="s">
        <v>94</v>
      </c>
      <c r="F53" s="238">
        <f>+'Ark1'!D1229</f>
        <v>10</v>
      </c>
      <c r="G53" s="238" t="s">
        <v>541</v>
      </c>
      <c r="H53" s="238">
        <f>+'Ark1'!Q1229</f>
        <v>4</v>
      </c>
      <c r="I53" s="238">
        <f>+'Ark1'!R1229</f>
        <v>5</v>
      </c>
      <c r="J53" s="239">
        <f>+IF(I53=0,"",'Ark1'!AG1229)</f>
        <v>0.91911764705882371</v>
      </c>
      <c r="K53" s="239">
        <f>+IF(I53=0,"",'Ark1'!AH1229)</f>
        <v>0.52565227656437219</v>
      </c>
      <c r="L53" s="97"/>
      <c r="M53" s="239">
        <f>+IF(I53=0,"",'Ark1'!U1229)</f>
        <v>23.6</v>
      </c>
      <c r="N53" s="218"/>
      <c r="O53" s="439">
        <f>+IF(J53=0,"",'Ark1'!AI1229)</f>
        <v>5</v>
      </c>
      <c r="P53" s="219"/>
      <c r="Q53" s="239">
        <f>+IF(O53=0,"",'Ark1'!AJ1229)</f>
        <v>104.7</v>
      </c>
      <c r="R53" s="218"/>
      <c r="S53" s="239">
        <f>+IF(O53=0,"",'Ark1'!AK1229)</f>
        <v>19.905819346154889</v>
      </c>
      <c r="T53" s="97"/>
      <c r="U53" s="240">
        <f>+IF(I53=0,"",'Ark1'!S1229)</f>
        <v>5.2</v>
      </c>
      <c r="V53" s="218"/>
      <c r="W53" s="239">
        <f>+IF(I53=0,"",'Ark1'!W1229)</f>
        <v>0</v>
      </c>
      <c r="X53" s="241">
        <f>+IF(I53=0,"",'Ark1'!X1229)</f>
        <v>100</v>
      </c>
      <c r="Y53" s="241">
        <f>+IF(I53=0,"",'Ark1'!Y1229)</f>
        <v>40</v>
      </c>
      <c r="Z53" s="241">
        <f>+IF(I53=0,"",'Ark1'!Z1229)</f>
        <v>20</v>
      </c>
      <c r="AA53" s="239">
        <f>+IF(I53=0,"",'Ark1'!AA1229)</f>
        <v>8.182664602682916</v>
      </c>
      <c r="AB53" s="239">
        <f>+IF(I53=0,"",'Ark1'!AB1229)</f>
        <v>1.5999999999999988</v>
      </c>
      <c r="AC53" s="241">
        <f>+'Ark1'!AD1229</f>
        <v>99.600807264271552</v>
      </c>
      <c r="AD53" s="239">
        <f t="shared" si="4"/>
        <v>1.6666666666666667</v>
      </c>
      <c r="AE53" s="239">
        <f t="shared" si="5"/>
        <v>1.25</v>
      </c>
      <c r="AF53" s="218"/>
      <c r="AG53" s="221"/>
      <c r="AI53" s="28"/>
      <c r="AJ53" s="26"/>
      <c r="AK53" s="222"/>
      <c r="AL53" s="27"/>
      <c r="AM53" s="26"/>
      <c r="AN53" s="26"/>
      <c r="AO53" s="33"/>
      <c r="AP53" s="33"/>
      <c r="AQ53" s="33"/>
    </row>
    <row r="54" spans="1:43">
      <c r="A54" s="218"/>
      <c r="B54" s="238">
        <f>+'Ark1'!C1230</f>
        <v>2024</v>
      </c>
      <c r="C54" s="218"/>
      <c r="D54" s="238">
        <f>+'Ark1'!M1230</f>
        <v>3</v>
      </c>
      <c r="E54" s="238" t="s">
        <v>94</v>
      </c>
      <c r="F54" s="238">
        <f>+'Ark1'!D1230</f>
        <v>11</v>
      </c>
      <c r="G54" s="238" t="s">
        <v>542</v>
      </c>
      <c r="H54" s="238">
        <f>+'Ark1'!Q1230</f>
        <v>0</v>
      </c>
      <c r="I54" s="238">
        <f>+'Ark1'!R1230</f>
        <v>0</v>
      </c>
      <c r="J54" s="239" t="str">
        <f>+IF(I54=0,"",'Ark1'!AG1230)</f>
        <v/>
      </c>
      <c r="K54" s="239" t="str">
        <f>+IF(I54=0,"",'Ark1'!AH1230)</f>
        <v/>
      </c>
      <c r="L54" s="97"/>
      <c r="M54" s="239" t="str">
        <f>+IF(I54=0,"",'Ark1'!U1230)</f>
        <v/>
      </c>
      <c r="N54" s="218"/>
      <c r="O54" s="439">
        <f>+IF(J54=0,"",'Ark1'!AI1230)</f>
        <v>0</v>
      </c>
      <c r="P54" s="219"/>
      <c r="Q54" s="239" t="str">
        <f>+IF(O54=0,"",'Ark1'!AJ1230)</f>
        <v/>
      </c>
      <c r="R54" s="218"/>
      <c r="S54" s="239" t="str">
        <f>+IF(O54=0,"",'Ark1'!AK1230)</f>
        <v/>
      </c>
      <c r="T54" s="97"/>
      <c r="U54" s="240" t="str">
        <f>+IF(I54=0,"",'Ark1'!S1230)</f>
        <v/>
      </c>
      <c r="V54" s="218"/>
      <c r="W54" s="239" t="str">
        <f>+IF(I54=0,"",'Ark1'!W1230)</f>
        <v/>
      </c>
      <c r="X54" s="241" t="str">
        <f>+IF(I54=0,"",'Ark1'!X1230)</f>
        <v/>
      </c>
      <c r="Y54" s="241" t="str">
        <f>+IF(I54=0,"",'Ark1'!Y1230)</f>
        <v/>
      </c>
      <c r="Z54" s="241" t="str">
        <f>+IF(I54=0,"",'Ark1'!Z1230)</f>
        <v/>
      </c>
      <c r="AA54" s="239" t="str">
        <f>+IF(I54=0,"",'Ark1'!AA1230)</f>
        <v/>
      </c>
      <c r="AB54" s="239" t="str">
        <f>+IF(I54=0,"",'Ark1'!AB1230)</f>
        <v/>
      </c>
      <c r="AC54" s="241">
        <f>+'Ark1'!AD1230</f>
        <v>0</v>
      </c>
      <c r="AD54" s="239" t="str">
        <f t="shared" si="4"/>
        <v/>
      </c>
      <c r="AE54" s="239" t="str">
        <f t="shared" si="5"/>
        <v/>
      </c>
      <c r="AF54" s="218"/>
      <c r="AG54" s="221"/>
      <c r="AI54" s="28"/>
      <c r="AJ54" s="26"/>
      <c r="AK54" s="222"/>
      <c r="AL54" s="27"/>
      <c r="AM54" s="26"/>
      <c r="AN54" s="26"/>
      <c r="AO54" s="33"/>
      <c r="AP54" s="33"/>
      <c r="AQ54" s="33"/>
    </row>
    <row r="55" spans="1:43" ht="16.5" customHeight="1">
      <c r="A55" s="218"/>
      <c r="B55" s="238">
        <f>+'Ark1'!C1231</f>
        <v>2024</v>
      </c>
      <c r="C55" s="218"/>
      <c r="D55" s="238">
        <f>+'Ark1'!M1231</f>
        <v>3</v>
      </c>
      <c r="E55" s="238" t="s">
        <v>94</v>
      </c>
      <c r="F55" s="238">
        <f>+'Ark1'!D1231</f>
        <v>12</v>
      </c>
      <c r="G55" s="238" t="s">
        <v>543</v>
      </c>
      <c r="H55" s="238">
        <f>+'Ark1'!Q1231</f>
        <v>0</v>
      </c>
      <c r="I55" s="238">
        <f>+'Ark1'!R1231</f>
        <v>0</v>
      </c>
      <c r="J55" s="239" t="str">
        <f>+IF(I55=0,"",'Ark1'!AG1231)</f>
        <v/>
      </c>
      <c r="K55" s="239" t="str">
        <f>+IF(I55=0,"",'Ark1'!AH1231)</f>
        <v/>
      </c>
      <c r="L55" s="97"/>
      <c r="M55" s="239" t="str">
        <f>+IF(I55=0,"",'Ark1'!U1231)</f>
        <v/>
      </c>
      <c r="N55" s="218"/>
      <c r="O55" s="439">
        <f>+IF(J55=0,"",'Ark1'!AI1231)</f>
        <v>0</v>
      </c>
      <c r="P55" s="219"/>
      <c r="Q55" s="239" t="str">
        <f>+IF(O55=0,"",'Ark1'!AJ1231)</f>
        <v/>
      </c>
      <c r="R55" s="218"/>
      <c r="S55" s="239" t="str">
        <f>+IF(O55=0,"",'Ark1'!AK1231)</f>
        <v/>
      </c>
      <c r="T55" s="97"/>
      <c r="U55" s="240" t="str">
        <f>+IF(I55=0,"",'Ark1'!S1231)</f>
        <v/>
      </c>
      <c r="V55" s="218"/>
      <c r="W55" s="239" t="str">
        <f>+IF(I55=0,"",'Ark1'!W1231)</f>
        <v/>
      </c>
      <c r="X55" s="241" t="str">
        <f>+IF(I55=0,"",'Ark1'!X1231)</f>
        <v/>
      </c>
      <c r="Y55" s="241" t="str">
        <f>+IF(I55=0,"",'Ark1'!Y1231)</f>
        <v/>
      </c>
      <c r="Z55" s="241" t="str">
        <f>+IF(I55=0,"",'Ark1'!Z1231)</f>
        <v/>
      </c>
      <c r="AA55" s="239" t="str">
        <f>+IF(I55=0,"",'Ark1'!AA1231)</f>
        <v/>
      </c>
      <c r="AB55" s="239" t="str">
        <f>+IF(I55=0,"",'Ark1'!AB1231)</f>
        <v/>
      </c>
      <c r="AC55" s="241">
        <f>+'Ark1'!AD1231</f>
        <v>0</v>
      </c>
      <c r="AD55" s="239" t="str">
        <f t="shared" si="4"/>
        <v/>
      </c>
      <c r="AE55" s="239" t="str">
        <f t="shared" si="5"/>
        <v/>
      </c>
      <c r="AF55" s="218"/>
      <c r="AG55" s="221"/>
      <c r="AI55" s="28"/>
      <c r="AJ55" s="26"/>
      <c r="AK55" s="222"/>
      <c r="AL55" s="27"/>
      <c r="AM55" s="26"/>
      <c r="AN55" s="26"/>
      <c r="AO55" s="33"/>
      <c r="AP55" s="33"/>
      <c r="AQ55" s="33"/>
    </row>
    <row r="56" spans="1:43">
      <c r="A56" s="218"/>
      <c r="B56" s="218"/>
      <c r="C56" s="218"/>
      <c r="D56" s="218"/>
      <c r="E56" s="218"/>
      <c r="F56" s="218"/>
      <c r="G56" s="218"/>
      <c r="H56" s="218"/>
      <c r="I56" s="218"/>
      <c r="J56" s="219"/>
      <c r="K56" s="219"/>
      <c r="L56" s="97"/>
      <c r="M56" s="218"/>
      <c r="N56" s="218"/>
      <c r="O56" s="237"/>
      <c r="P56" s="219"/>
      <c r="Q56" s="219"/>
      <c r="R56" s="218"/>
      <c r="S56" s="219"/>
      <c r="T56" s="97"/>
      <c r="U56" s="218"/>
      <c r="V56" s="218"/>
      <c r="W56" s="220"/>
      <c r="X56" s="220"/>
      <c r="Y56" s="220"/>
      <c r="Z56" s="220"/>
      <c r="AA56" s="219"/>
      <c r="AB56" s="218"/>
      <c r="AC56" s="220"/>
      <c r="AD56" s="220"/>
      <c r="AE56" s="219"/>
      <c r="AF56" s="218"/>
      <c r="AG56" s="221"/>
      <c r="AI56" s="28"/>
      <c r="AJ56" s="26"/>
      <c r="AK56" s="222"/>
      <c r="AL56" s="27"/>
      <c r="AP56" s="27"/>
    </row>
    <row r="57" spans="1:43" ht="22.8">
      <c r="A57" s="218"/>
      <c r="B57" s="218"/>
      <c r="C57" s="218"/>
      <c r="D57" s="218"/>
      <c r="E57" s="264" t="str">
        <f>+E59</f>
        <v>2-</v>
      </c>
      <c r="F57" s="218"/>
      <c r="G57" s="218"/>
      <c r="H57" s="218"/>
      <c r="I57" s="242">
        <f>SUM(I59:I70)</f>
        <v>313</v>
      </c>
      <c r="J57" s="219"/>
      <c r="K57" s="219"/>
      <c r="L57" s="97"/>
      <c r="M57" s="271">
        <f>+Fettgruppe!R13</f>
        <v>32.384025559105396</v>
      </c>
      <c r="N57" s="218"/>
      <c r="O57" s="237"/>
      <c r="P57" s="219"/>
      <c r="Q57" s="219"/>
      <c r="R57" s="218"/>
      <c r="S57" s="219"/>
      <c r="T57" s="97"/>
      <c r="U57" s="218"/>
      <c r="V57" s="218"/>
      <c r="W57" s="220"/>
      <c r="X57" s="220"/>
      <c r="Y57" s="220"/>
      <c r="Z57" s="220"/>
      <c r="AA57" s="219"/>
      <c r="AB57" s="218"/>
      <c r="AC57" s="220"/>
      <c r="AD57" s="220"/>
      <c r="AE57" s="219"/>
      <c r="AF57" s="218"/>
      <c r="AG57" s="221"/>
      <c r="AI57" s="28"/>
      <c r="AJ57" s="26"/>
      <c r="AK57" s="222"/>
      <c r="AL57" s="27"/>
      <c r="AP57" s="27"/>
    </row>
    <row r="58" spans="1:43">
      <c r="A58" s="218"/>
      <c r="B58" s="218"/>
      <c r="C58" s="218"/>
      <c r="D58" s="218"/>
      <c r="E58" s="218"/>
      <c r="F58" s="218"/>
      <c r="G58" s="218"/>
      <c r="H58" s="218"/>
      <c r="I58" s="218"/>
      <c r="J58" s="219"/>
      <c r="K58" s="219"/>
      <c r="L58" s="97"/>
      <c r="M58" s="218"/>
      <c r="N58" s="218"/>
      <c r="O58" s="237"/>
      <c r="P58" s="219"/>
      <c r="Q58" s="219"/>
      <c r="R58" s="218"/>
      <c r="S58" s="219"/>
      <c r="T58" s="97"/>
      <c r="U58" s="218"/>
      <c r="V58" s="218"/>
      <c r="W58" s="220"/>
      <c r="X58" s="220"/>
      <c r="Y58" s="220"/>
      <c r="Z58" s="220"/>
      <c r="AA58" s="219"/>
      <c r="AB58" s="218"/>
      <c r="AC58" s="220"/>
      <c r="AD58" s="220"/>
      <c r="AE58" s="235"/>
      <c r="AF58" s="218"/>
      <c r="AG58" s="221"/>
      <c r="AI58" s="28"/>
      <c r="AJ58" s="26"/>
      <c r="AK58" s="222"/>
      <c r="AL58" s="27"/>
      <c r="AP58" s="27"/>
    </row>
    <row r="59" spans="1:43" ht="16.5" customHeight="1">
      <c r="A59" s="218"/>
      <c r="B59" s="238">
        <f>+'Ark1'!C1232</f>
        <v>2024</v>
      </c>
      <c r="C59" s="218"/>
      <c r="D59" s="27">
        <f>+'Ark1'!M1232</f>
        <v>4</v>
      </c>
      <c r="E59" s="27" t="s">
        <v>95</v>
      </c>
      <c r="F59" s="27">
        <f>+'Ark1'!D1232</f>
        <v>1</v>
      </c>
      <c r="G59" s="27" t="s">
        <v>533</v>
      </c>
      <c r="H59" s="27">
        <f>+'Ark1'!Q1232</f>
        <v>23</v>
      </c>
      <c r="I59" s="27">
        <f>+'Ark1'!R1232</f>
        <v>25</v>
      </c>
      <c r="J59" s="28">
        <f>+IF(I59=0,"",'Ark1'!AG1232)</f>
        <v>8.7412587412587399</v>
      </c>
      <c r="K59" s="28">
        <f>+IF(I59=0,"",'Ark1'!AH1232)</f>
        <v>7.2503697443481938</v>
      </c>
      <c r="L59" s="97"/>
      <c r="M59" s="28">
        <f>+IF(I59=0,"",'Ark1'!U1232)</f>
        <v>34.316000000000003</v>
      </c>
      <c r="N59" s="218"/>
      <c r="O59" s="245">
        <f>+IF(J59=0,"",'Ark1'!AI1232)</f>
        <v>19</v>
      </c>
      <c r="P59" s="219"/>
      <c r="Q59" s="28">
        <f>+IF(O59=0,"",'Ark1'!AJ1232)</f>
        <v>116.12105263157898</v>
      </c>
      <c r="R59" s="218"/>
      <c r="S59" s="28">
        <f>+IF(O59=0,"",'Ark1'!AK1232)</f>
        <v>22.099411260582233</v>
      </c>
      <c r="T59" s="97"/>
      <c r="U59" s="26">
        <f>+IF(I59=0,"",'Ark1'!S1232)</f>
        <v>6.6</v>
      </c>
      <c r="V59" s="218"/>
      <c r="W59" s="28">
        <f>+IF(I59=0,"",'Ark1'!W1232)</f>
        <v>0</v>
      </c>
      <c r="X59" s="33">
        <f>+IF(I59=0,"",'Ark1'!X1232)</f>
        <v>96</v>
      </c>
      <c r="Y59" s="33">
        <f>+IF(I59=0,"",'Ark1'!Y1232)</f>
        <v>80</v>
      </c>
      <c r="Z59" s="33">
        <f>+IF(I59=0,"",'Ark1'!Z1232)</f>
        <v>40</v>
      </c>
      <c r="AA59" s="28">
        <f>+IF(I59=0,"",'Ark1'!AA1232)</f>
        <v>11.832689635074511</v>
      </c>
      <c r="AB59" s="28">
        <f>+IF(I59=0,"",'Ark1'!AB1232)</f>
        <v>1.5748015748023652</v>
      </c>
      <c r="AC59" s="33">
        <f>+'Ark1'!AD1232</f>
        <v>70.120763351908693</v>
      </c>
      <c r="AD59" s="28">
        <f>+IF(I59=0,"",I59/D59)</f>
        <v>6.25</v>
      </c>
      <c r="AE59" s="28">
        <f>+IF(I59=0,"",I59/H59)</f>
        <v>1.0869565217391304</v>
      </c>
      <c r="AF59" s="218"/>
      <c r="AG59" s="221"/>
      <c r="AI59" s="28"/>
      <c r="AJ59" s="26"/>
      <c r="AK59" s="222"/>
      <c r="AL59" s="27"/>
      <c r="AM59" s="26"/>
      <c r="AN59" s="26"/>
      <c r="AO59" s="33"/>
      <c r="AP59" s="33"/>
      <c r="AQ59" s="33"/>
    </row>
    <row r="60" spans="1:43">
      <c r="A60" s="218"/>
      <c r="B60" s="238">
        <f>+'Ark1'!C1233</f>
        <v>2024</v>
      </c>
      <c r="C60" s="218"/>
      <c r="D60" s="27">
        <f>+'Ark1'!M1233</f>
        <v>4</v>
      </c>
      <c r="E60" s="27" t="s">
        <v>95</v>
      </c>
      <c r="F60" s="27">
        <f>+'Ark1'!D1233</f>
        <v>2</v>
      </c>
      <c r="G60" s="27" t="s">
        <v>534</v>
      </c>
      <c r="H60" s="27">
        <f>+'Ark1'!Q1233</f>
        <v>21</v>
      </c>
      <c r="I60" s="27">
        <f>+'Ark1'!R1233</f>
        <v>24</v>
      </c>
      <c r="J60" s="28">
        <f>+IF(I60=0,"",'Ark1'!AG1233)</f>
        <v>7.5949367088607556</v>
      </c>
      <c r="K60" s="28">
        <f>+IF(I60=0,"",'Ark1'!AH1233)</f>
        <v>6.0692343415733427</v>
      </c>
      <c r="L60" s="97"/>
      <c r="M60" s="28">
        <f>+IF(I60=0,"",'Ark1'!U1233)</f>
        <v>33.216666666666676</v>
      </c>
      <c r="N60" s="218"/>
      <c r="O60" s="245">
        <f>+IF(J60=0,"",'Ark1'!AI1233)</f>
        <v>21</v>
      </c>
      <c r="P60" s="219"/>
      <c r="Q60" s="28">
        <f>+IF(O60=0,"",'Ark1'!AJ1233)</f>
        <v>112.90476190476195</v>
      </c>
      <c r="R60" s="218"/>
      <c r="S60" s="28">
        <f>+IF(O60=0,"",'Ark1'!AK1233)</f>
        <v>21.213255867628504</v>
      </c>
      <c r="T60" s="97"/>
      <c r="U60" s="26">
        <f>+IF(I60=0,"",'Ark1'!S1233)</f>
        <v>6.6666666666666687</v>
      </c>
      <c r="V60" s="218"/>
      <c r="W60" s="28">
        <f>+IF(I60=0,"",'Ark1'!W1233)</f>
        <v>0</v>
      </c>
      <c r="X60" s="33">
        <f>+IF(I60=0,"",'Ark1'!X1233)</f>
        <v>100</v>
      </c>
      <c r="Y60" s="33">
        <f>+IF(I60=0,"",'Ark1'!Y1233)</f>
        <v>87.5</v>
      </c>
      <c r="Z60" s="33">
        <f>+IF(I60=0,"",'Ark1'!Z1233)</f>
        <v>33.333333333333343</v>
      </c>
      <c r="AA60" s="28">
        <f>+IF(I60=0,"",'Ark1'!AA1233)</f>
        <v>9.7003293185792838</v>
      </c>
      <c r="AB60" s="28">
        <f>+IF(I60=0,"",'Ark1'!AB1233)</f>
        <v>2.2852182001336803</v>
      </c>
      <c r="AC60" s="33">
        <f>+'Ark1'!AD1233</f>
        <v>73.988883436644755</v>
      </c>
      <c r="AD60" s="28">
        <f t="shared" ref="AD60:AD70" si="6">+IF(I60=0,"",I60/D60)</f>
        <v>6</v>
      </c>
      <c r="AE60" s="28">
        <f t="shared" ref="AE60:AE70" si="7">+IF(I60=0,"",I60/H60)</f>
        <v>1.1428571428571428</v>
      </c>
      <c r="AF60" s="218"/>
      <c r="AG60" s="27"/>
      <c r="AI60" s="28"/>
      <c r="AJ60" s="26"/>
      <c r="AK60" s="27"/>
      <c r="AL60" s="27"/>
      <c r="AM60" s="26"/>
      <c r="AN60" s="26"/>
      <c r="AO60" s="33"/>
      <c r="AP60" s="33"/>
      <c r="AQ60" s="33"/>
    </row>
    <row r="61" spans="1:43" ht="17.25" customHeight="1">
      <c r="A61" s="218"/>
      <c r="B61" s="238">
        <f>+'Ark1'!C1234</f>
        <v>2024</v>
      </c>
      <c r="C61" s="218"/>
      <c r="D61" s="27">
        <f>+'Ark1'!M1234</f>
        <v>4</v>
      </c>
      <c r="E61" s="27" t="s">
        <v>95</v>
      </c>
      <c r="F61" s="27">
        <f>+'Ark1'!D1234</f>
        <v>3</v>
      </c>
      <c r="G61" s="27" t="s">
        <v>535</v>
      </c>
      <c r="H61" s="27">
        <f>+'Ark1'!Q1234</f>
        <v>127</v>
      </c>
      <c r="I61" s="27">
        <f>+'Ark1'!R1234</f>
        <v>160</v>
      </c>
      <c r="J61" s="28">
        <f>+IF(I61=0,"",'Ark1'!AG1234)</f>
        <v>7.3428178063331808</v>
      </c>
      <c r="K61" s="28">
        <f>+IF(I61=0,"",'Ark1'!AH1234)</f>
        <v>5.8185027762302104</v>
      </c>
      <c r="L61" s="97"/>
      <c r="M61" s="28">
        <f>+IF(I61=0,"",'Ark1'!U1234)</f>
        <v>34.856249999999989</v>
      </c>
      <c r="N61" s="218"/>
      <c r="O61" s="245">
        <f>+IF(J61=0,"",'Ark1'!AI1234)</f>
        <v>113</v>
      </c>
      <c r="P61" s="219"/>
      <c r="Q61" s="28">
        <f>+IF(O61=0,"",'Ark1'!AJ1234)</f>
        <v>115.37699115044251</v>
      </c>
      <c r="R61" s="218"/>
      <c r="S61" s="28">
        <f>+IF(O61=0,"",'Ark1'!AK1234)</f>
        <v>21.871840222788297</v>
      </c>
      <c r="T61" s="97"/>
      <c r="U61" s="26">
        <f>+IF(I61=0,"",'Ark1'!S1234)</f>
        <v>7.09375</v>
      </c>
      <c r="V61" s="218"/>
      <c r="W61" s="28">
        <f>+IF(I61=0,"",'Ark1'!W1234)</f>
        <v>0</v>
      </c>
      <c r="X61" s="33">
        <f>+IF(I61=0,"",'Ark1'!X1234)</f>
        <v>97.5</v>
      </c>
      <c r="Y61" s="33">
        <f>+IF(I61=0,"",'Ark1'!Y1234)</f>
        <v>90</v>
      </c>
      <c r="Z61" s="33">
        <f>+IF(I61=0,"",'Ark1'!Z1234)</f>
        <v>51.25</v>
      </c>
      <c r="AA61" s="28">
        <f>+IF(I61=0,"",'Ark1'!AA1234)</f>
        <v>9.0819923991105185</v>
      </c>
      <c r="AB61" s="28">
        <f>+IF(I61=0,"",'Ark1'!AB1234)</f>
        <v>1.5999877929221835</v>
      </c>
      <c r="AC61" s="33">
        <f>+'Ark1'!AD1234</f>
        <v>66.975259851151861</v>
      </c>
      <c r="AD61" s="28">
        <f t="shared" si="6"/>
        <v>40</v>
      </c>
      <c r="AE61" s="28">
        <f t="shared" si="7"/>
        <v>1.2598425196850394</v>
      </c>
      <c r="AF61" s="218"/>
      <c r="AG61" s="242"/>
      <c r="AI61" s="28"/>
      <c r="AJ61" s="26"/>
      <c r="AK61" s="222"/>
      <c r="AL61" s="27"/>
      <c r="AM61" s="26"/>
      <c r="AN61" s="26"/>
      <c r="AO61" s="33"/>
      <c r="AP61" s="33"/>
      <c r="AQ61" s="33"/>
    </row>
    <row r="62" spans="1:43">
      <c r="A62" s="218"/>
      <c r="B62" s="238">
        <f>+'Ark1'!C1235</f>
        <v>2024</v>
      </c>
      <c r="C62" s="218"/>
      <c r="D62" s="27">
        <f>+'Ark1'!M1235</f>
        <v>4</v>
      </c>
      <c r="E62" s="27" t="s">
        <v>95</v>
      </c>
      <c r="F62" s="27">
        <f>+'Ark1'!D1235</f>
        <v>4</v>
      </c>
      <c r="G62" s="27" t="s">
        <v>536</v>
      </c>
      <c r="H62" s="27">
        <f>+'Ark1'!Q1235</f>
        <v>24</v>
      </c>
      <c r="I62" s="27">
        <f>+'Ark1'!R1235</f>
        <v>28</v>
      </c>
      <c r="J62" s="28">
        <f>+IF(I62=0,"",'Ark1'!AG1235)</f>
        <v>6.8126520681265212</v>
      </c>
      <c r="K62" s="28">
        <f>+IF(I62=0,"",'Ark1'!AH1235)</f>
        <v>4.2774825453323553</v>
      </c>
      <c r="L62" s="97"/>
      <c r="M62" s="28">
        <f>+IF(I62=0,"",'Ark1'!U1235)</f>
        <v>24.550000000000004</v>
      </c>
      <c r="N62" s="218"/>
      <c r="O62" s="245">
        <f>+IF(J62=0,"",'Ark1'!AI1235)</f>
        <v>22</v>
      </c>
      <c r="P62" s="219"/>
      <c r="Q62" s="28">
        <f>+IF(O62=0,"",'Ark1'!AJ1235)</f>
        <v>110.18636363636359</v>
      </c>
      <c r="R62" s="218"/>
      <c r="S62" s="28">
        <f>+IF(O62=0,"",'Ark1'!AK1235)</f>
        <v>18.316214993627423</v>
      </c>
      <c r="T62" s="97"/>
      <c r="U62" s="26">
        <f>+IF(I62=0,"",'Ark1'!S1235)</f>
        <v>5.1785714285714306</v>
      </c>
      <c r="V62" s="218"/>
      <c r="W62" s="28">
        <f>+IF(I62=0,"",'Ark1'!W1235)</f>
        <v>0</v>
      </c>
      <c r="X62" s="33">
        <f>+IF(I62=0,"",'Ark1'!X1235)</f>
        <v>78.571428571428555</v>
      </c>
      <c r="Y62" s="33">
        <f>+IF(I62=0,"",'Ark1'!Y1235)</f>
        <v>53.571428571428562</v>
      </c>
      <c r="Z62" s="33">
        <f>+IF(I62=0,"",'Ark1'!Z1235)</f>
        <v>17.857142857142861</v>
      </c>
      <c r="AA62" s="28">
        <f>+IF(I62=0,"",'Ark1'!AA1235)</f>
        <v>9.0618312561140453</v>
      </c>
      <c r="AB62" s="28">
        <f>+IF(I62=0,"",'Ark1'!AB1235)</f>
        <v>1.8526731927632756</v>
      </c>
      <c r="AC62" s="33">
        <f>+'Ark1'!AD1235</f>
        <v>54.362956260177825</v>
      </c>
      <c r="AD62" s="28">
        <f t="shared" si="6"/>
        <v>7</v>
      </c>
      <c r="AE62" s="28">
        <f t="shared" si="7"/>
        <v>1.1666666666666667</v>
      </c>
      <c r="AF62" s="218"/>
      <c r="AG62" s="242"/>
      <c r="AI62" s="28"/>
      <c r="AJ62" s="26"/>
      <c r="AK62" s="27"/>
      <c r="AL62" s="27"/>
      <c r="AM62" s="26"/>
      <c r="AN62" s="26"/>
      <c r="AO62" s="33"/>
      <c r="AP62" s="33"/>
      <c r="AQ62" s="33"/>
    </row>
    <row r="63" spans="1:43">
      <c r="A63" s="218"/>
      <c r="B63" s="238">
        <f>+'Ark1'!C1236</f>
        <v>2024</v>
      </c>
      <c r="C63" s="218"/>
      <c r="D63" s="27">
        <f>+'Ark1'!M1236</f>
        <v>4</v>
      </c>
      <c r="E63" s="27" t="s">
        <v>95</v>
      </c>
      <c r="F63" s="27">
        <f>+'Ark1'!D1236</f>
        <v>5</v>
      </c>
      <c r="G63" s="27" t="s">
        <v>447</v>
      </c>
      <c r="H63" s="27">
        <f>+'Ark1'!Q1236</f>
        <v>12</v>
      </c>
      <c r="I63" s="27">
        <f>+'Ark1'!R1236</f>
        <v>12</v>
      </c>
      <c r="J63" s="28">
        <f>+IF(I63=0,"",'Ark1'!AG1236)</f>
        <v>8.8888888888888893</v>
      </c>
      <c r="K63" s="28">
        <f>+IF(I63=0,"",'Ark1'!AH1236)</f>
        <v>6.563433849497418</v>
      </c>
      <c r="L63" s="97"/>
      <c r="M63" s="28">
        <f>+IF(I63=0,"",'Ark1'!U1236)</f>
        <v>30.2</v>
      </c>
      <c r="N63" s="218"/>
      <c r="O63" s="245">
        <f>+IF(J63=0,"",'Ark1'!AI1236)</f>
        <v>12</v>
      </c>
      <c r="P63" s="219"/>
      <c r="Q63" s="28">
        <f>+IF(O63=0,"",'Ark1'!AJ1236)</f>
        <v>112.425</v>
      </c>
      <c r="R63" s="218"/>
      <c r="S63" s="28">
        <f>+IF(O63=0,"",'Ark1'!AK1236)</f>
        <v>20.522439519539351</v>
      </c>
      <c r="T63" s="97"/>
      <c r="U63" s="26">
        <f>+IF(I63=0,"",'Ark1'!S1236)</f>
        <v>6.166666666666667</v>
      </c>
      <c r="V63" s="218"/>
      <c r="W63" s="28">
        <f>+IF(I63=0,"",'Ark1'!W1236)</f>
        <v>0</v>
      </c>
      <c r="X63" s="33">
        <f>+IF(I63=0,"",'Ark1'!X1236)</f>
        <v>91.666666666666686</v>
      </c>
      <c r="Y63" s="33">
        <f>+IF(I63=0,"",'Ark1'!Y1236)</f>
        <v>83.333333333333314</v>
      </c>
      <c r="Z63" s="33">
        <f>+IF(I63=0,"",'Ark1'!Z1236)</f>
        <v>16.666666666666671</v>
      </c>
      <c r="AA63" s="28">
        <f>+IF(I63=0,"",'Ark1'!AA1236)</f>
        <v>9.6578120365501636</v>
      </c>
      <c r="AB63" s="28">
        <f>+IF(I63=0,"",'Ark1'!AB1236)</f>
        <v>1.3437096247164235</v>
      </c>
      <c r="AC63" s="33">
        <f>+'Ark1'!AD1236</f>
        <v>66.333803321989436</v>
      </c>
      <c r="AD63" s="28">
        <f t="shared" si="6"/>
        <v>3</v>
      </c>
      <c r="AE63" s="28">
        <f t="shared" si="7"/>
        <v>1</v>
      </c>
      <c r="AF63" s="218"/>
      <c r="AG63" s="243"/>
      <c r="AI63" s="28"/>
      <c r="AJ63" s="26"/>
      <c r="AK63" s="27"/>
      <c r="AL63" s="27"/>
      <c r="AM63" s="26"/>
      <c r="AN63" s="26"/>
      <c r="AO63" s="33"/>
      <c r="AP63" s="33"/>
      <c r="AQ63" s="33"/>
    </row>
    <row r="64" spans="1:43" ht="16.5" customHeight="1">
      <c r="A64" s="218"/>
      <c r="B64" s="238">
        <f>+'Ark1'!C1237</f>
        <v>2024</v>
      </c>
      <c r="C64" s="218"/>
      <c r="D64" s="27">
        <f>+'Ark1'!M1237</f>
        <v>4</v>
      </c>
      <c r="E64" s="27" t="s">
        <v>95</v>
      </c>
      <c r="F64" s="27">
        <f>+'Ark1'!D1237</f>
        <v>6</v>
      </c>
      <c r="G64" s="27" t="s">
        <v>537</v>
      </c>
      <c r="H64" s="27">
        <f>+'Ark1'!Q1237</f>
        <v>8</v>
      </c>
      <c r="I64" s="27">
        <f>+'Ark1'!R1237</f>
        <v>10</v>
      </c>
      <c r="J64" s="28">
        <f>+IF(I64=0,"",'Ark1'!AG1237)</f>
        <v>11.235955056179776</v>
      </c>
      <c r="K64" s="28">
        <f>+IF(I64=0,"",'Ark1'!AH1237)</f>
        <v>7.755331420627642</v>
      </c>
      <c r="L64" s="97"/>
      <c r="M64" s="28">
        <f>+IF(I64=0,"",'Ark1'!U1237)</f>
        <v>26.220000000000002</v>
      </c>
      <c r="N64" s="218"/>
      <c r="O64" s="245">
        <f>+IF(J64=0,"",'Ark1'!AI1237)</f>
        <v>10</v>
      </c>
      <c r="P64" s="219"/>
      <c r="Q64" s="28">
        <f>+IF(O64=0,"",'Ark1'!AJ1237)</f>
        <v>110.28</v>
      </c>
      <c r="R64" s="218"/>
      <c r="S64" s="28">
        <f>+IF(O64=0,"",'Ark1'!AK1237)</f>
        <v>18.741682388254283</v>
      </c>
      <c r="T64" s="97"/>
      <c r="U64" s="26">
        <f>+IF(I64=0,"",'Ark1'!S1237)</f>
        <v>5.2</v>
      </c>
      <c r="V64" s="218"/>
      <c r="W64" s="28">
        <f>+IF(I64=0,"",'Ark1'!W1237)</f>
        <v>0</v>
      </c>
      <c r="X64" s="33">
        <f>+IF(I64=0,"",'Ark1'!X1237)</f>
        <v>70</v>
      </c>
      <c r="Y64" s="33">
        <f>+IF(I64=0,"",'Ark1'!Y1237)</f>
        <v>60</v>
      </c>
      <c r="Z64" s="33">
        <f>+IF(I64=0,"",'Ark1'!Z1237)</f>
        <v>30</v>
      </c>
      <c r="AA64" s="28">
        <f>+IF(I64=0,"",'Ark1'!AA1237)</f>
        <v>10.173180426985445</v>
      </c>
      <c r="AB64" s="28">
        <f>+IF(I64=0,"",'Ark1'!AB1237)</f>
        <v>2.3999999999999995</v>
      </c>
      <c r="AC64" s="33">
        <f>+'Ark1'!AD1237</f>
        <v>38.811199326220049</v>
      </c>
      <c r="AD64" s="28">
        <f t="shared" si="6"/>
        <v>2.5</v>
      </c>
      <c r="AE64" s="28">
        <f t="shared" si="7"/>
        <v>1.25</v>
      </c>
      <c r="AF64" s="218"/>
      <c r="AG64" s="242"/>
      <c r="AI64" s="28"/>
      <c r="AJ64" s="26"/>
      <c r="AK64" s="27"/>
      <c r="AL64" s="27"/>
      <c r="AM64" s="244"/>
      <c r="AN64" s="244"/>
      <c r="AO64" s="33"/>
      <c r="AP64" s="33"/>
      <c r="AQ64" s="33"/>
    </row>
    <row r="65" spans="1:42">
      <c r="A65" s="218"/>
      <c r="B65" s="238">
        <f>+'Ark1'!C1238</f>
        <v>2024</v>
      </c>
      <c r="C65" s="218"/>
      <c r="D65" s="27">
        <f>+'Ark1'!M1238</f>
        <v>4</v>
      </c>
      <c r="E65" s="27" t="s">
        <v>95</v>
      </c>
      <c r="F65" s="27">
        <f>+'Ark1'!D1238</f>
        <v>7</v>
      </c>
      <c r="G65" s="27" t="s">
        <v>538</v>
      </c>
      <c r="H65" s="27">
        <f>+'Ark1'!Q1238</f>
        <v>1</v>
      </c>
      <c r="I65" s="27">
        <f>+'Ark1'!R1238</f>
        <v>1</v>
      </c>
      <c r="J65" s="28">
        <f>+IF(I65=0,"",'Ark1'!AG1238)</f>
        <v>4</v>
      </c>
      <c r="K65" s="28">
        <f>+IF(I65=0,"",'Ark1'!AH1238)</f>
        <v>5.0823045267489722</v>
      </c>
      <c r="L65" s="97"/>
      <c r="M65" s="28">
        <f>+IF(I65=0,"",'Ark1'!U1238)</f>
        <v>49.4</v>
      </c>
      <c r="N65" s="218"/>
      <c r="O65" s="245">
        <f>+IF(J65=0,"",'Ark1'!AI1238)</f>
        <v>1</v>
      </c>
      <c r="P65" s="219"/>
      <c r="Q65" s="28">
        <f>+IF(O65=0,"",'Ark1'!AJ1238)</f>
        <v>128.69999999999999</v>
      </c>
      <c r="R65" s="218"/>
      <c r="S65" s="28">
        <f>+IF(O65=0,"",'Ark1'!AK1238)</f>
        <v>23.173482710578622</v>
      </c>
      <c r="T65" s="97"/>
      <c r="U65" s="26">
        <f>+IF(I65=0,"",'Ark1'!S1238)</f>
        <v>8</v>
      </c>
      <c r="V65" s="218"/>
      <c r="W65" s="28">
        <f>+IF(I65=0,"",'Ark1'!W1238)</f>
        <v>0</v>
      </c>
      <c r="X65" s="33">
        <f>+IF(I65=0,"",'Ark1'!X1238)</f>
        <v>100</v>
      </c>
      <c r="Y65" s="33">
        <f>+IF(I65=0,"",'Ark1'!Y1238)</f>
        <v>100</v>
      </c>
      <c r="Z65" s="33">
        <f>+IF(I65=0,"",'Ark1'!Z1238)</f>
        <v>100</v>
      </c>
      <c r="AA65" s="28">
        <f>+IF(I65=0,"",'Ark1'!AA1238)</f>
        <v>0</v>
      </c>
      <c r="AB65" s="28">
        <f>+IF(I65=0,"",'Ark1'!AB1238)</f>
        <v>0</v>
      </c>
      <c r="AC65" s="33">
        <f>+'Ark1'!AD1238</f>
        <v>0</v>
      </c>
      <c r="AD65" s="28">
        <f t="shared" si="6"/>
        <v>0.25</v>
      </c>
      <c r="AE65" s="28">
        <f t="shared" si="7"/>
        <v>1</v>
      </c>
      <c r="AF65" s="218"/>
      <c r="AG65" s="221"/>
      <c r="AI65" s="28"/>
      <c r="AJ65" s="26"/>
      <c r="AK65" s="221"/>
      <c r="AL65" s="27"/>
      <c r="AP65" s="27"/>
    </row>
    <row r="66" spans="1:42">
      <c r="A66" s="218"/>
      <c r="B66" s="238">
        <f>+'Ark1'!C1239</f>
        <v>2024</v>
      </c>
      <c r="C66" s="218"/>
      <c r="D66" s="27">
        <f>+'Ark1'!M1239</f>
        <v>4</v>
      </c>
      <c r="E66" s="27" t="s">
        <v>95</v>
      </c>
      <c r="F66" s="27">
        <f>+'Ark1'!D1239</f>
        <v>8</v>
      </c>
      <c r="G66" s="27" t="s">
        <v>539</v>
      </c>
      <c r="H66" s="27">
        <f>+'Ark1'!Q1239</f>
        <v>0</v>
      </c>
      <c r="I66" s="27">
        <f>+'Ark1'!R1239</f>
        <v>0</v>
      </c>
      <c r="J66" s="28" t="str">
        <f>+IF(I66=0,"",'Ark1'!AG1239)</f>
        <v/>
      </c>
      <c r="K66" s="28" t="str">
        <f>+IF(I66=0,"",'Ark1'!AH1239)</f>
        <v/>
      </c>
      <c r="L66" s="97"/>
      <c r="M66" s="28" t="str">
        <f>+IF(I66=0,"",'Ark1'!U1239)</f>
        <v/>
      </c>
      <c r="N66" s="218"/>
      <c r="O66" s="245">
        <f>+IF(J66=0,"",'Ark1'!AI1239)</f>
        <v>0</v>
      </c>
      <c r="P66" s="219"/>
      <c r="Q66" s="28" t="str">
        <f>+IF(O66=0,"",'Ark1'!AJ1239)</f>
        <v/>
      </c>
      <c r="R66" s="218"/>
      <c r="S66" s="28" t="str">
        <f>+IF(O66=0,"",'Ark1'!AK1239)</f>
        <v/>
      </c>
      <c r="T66" s="97"/>
      <c r="U66" s="26" t="str">
        <f>+IF(I66=0,"",'Ark1'!S1239)</f>
        <v/>
      </c>
      <c r="V66" s="218"/>
      <c r="W66" s="28" t="str">
        <f>+IF(I66=0,"",'Ark1'!W1239)</f>
        <v/>
      </c>
      <c r="X66" s="33" t="str">
        <f>+IF(I66=0,"",'Ark1'!X1239)</f>
        <v/>
      </c>
      <c r="Y66" s="33" t="str">
        <f>+IF(I66=0,"",'Ark1'!Y1239)</f>
        <v/>
      </c>
      <c r="Z66" s="33" t="str">
        <f>+IF(I66=0,"",'Ark1'!Z1239)</f>
        <v/>
      </c>
      <c r="AA66" s="28" t="str">
        <f>+IF(I66=0,"",'Ark1'!AA1239)</f>
        <v/>
      </c>
      <c r="AB66" s="28" t="str">
        <f>+IF(I66=0,"",'Ark1'!AB1239)</f>
        <v/>
      </c>
      <c r="AC66" s="33">
        <f>+'Ark1'!AD1239</f>
        <v>0</v>
      </c>
      <c r="AD66" s="28" t="str">
        <f t="shared" si="6"/>
        <v/>
      </c>
      <c r="AE66" s="28" t="str">
        <f t="shared" si="7"/>
        <v/>
      </c>
      <c r="AF66" s="218"/>
      <c r="AG66" s="221"/>
      <c r="AI66" s="28"/>
      <c r="AJ66" s="26"/>
      <c r="AK66" s="245"/>
      <c r="AL66" s="27"/>
      <c r="AM66" s="26"/>
      <c r="AN66" s="222"/>
      <c r="AP66" s="27"/>
    </row>
    <row r="67" spans="1:42">
      <c r="A67" s="218"/>
      <c r="B67" s="238">
        <f>+'Ark1'!C1240</f>
        <v>2024</v>
      </c>
      <c r="C67" s="218"/>
      <c r="D67" s="27">
        <f>+'Ark1'!M1240</f>
        <v>4</v>
      </c>
      <c r="E67" s="27" t="s">
        <v>95</v>
      </c>
      <c r="F67" s="27">
        <f>+'Ark1'!D1240</f>
        <v>9</v>
      </c>
      <c r="G67" s="27" t="s">
        <v>540</v>
      </c>
      <c r="H67" s="27">
        <f>+'Ark1'!Q1240</f>
        <v>3</v>
      </c>
      <c r="I67" s="27">
        <f>+'Ark1'!R1240</f>
        <v>5</v>
      </c>
      <c r="J67" s="28">
        <f>+IF(I67=0,"",'Ark1'!AG1240)</f>
        <v>2.1929824561403506</v>
      </c>
      <c r="K67" s="28">
        <f>+IF(I67=0,"",'Ark1'!AH1240)</f>
        <v>1.2469052442043664</v>
      </c>
      <c r="L67" s="97"/>
      <c r="M67" s="28">
        <f>+IF(I67=0,"",'Ark1'!U1240)</f>
        <v>22.16</v>
      </c>
      <c r="N67" s="218"/>
      <c r="O67" s="245">
        <f>+IF(J67=0,"",'Ark1'!AI1240)</f>
        <v>5</v>
      </c>
      <c r="P67" s="219"/>
      <c r="Q67" s="28">
        <f>+IF(O67=0,"",'Ark1'!AJ1240)</f>
        <v>106.28</v>
      </c>
      <c r="R67" s="218"/>
      <c r="S67" s="28">
        <f>+IF(O67=0,"",'Ark1'!AK1240)</f>
        <v>17.552644481563689</v>
      </c>
      <c r="T67" s="97"/>
      <c r="U67" s="26">
        <f>+IF(I67=0,"",'Ark1'!S1240)</f>
        <v>5</v>
      </c>
      <c r="V67" s="218"/>
      <c r="W67" s="28">
        <f>+IF(I67=0,"",'Ark1'!W1240)</f>
        <v>0</v>
      </c>
      <c r="X67" s="33">
        <f>+IF(I67=0,"",'Ark1'!X1240)</f>
        <v>100</v>
      </c>
      <c r="Y67" s="33">
        <f>+IF(I67=0,"",'Ark1'!Y1240)</f>
        <v>20</v>
      </c>
      <c r="Z67" s="33">
        <f>+IF(I67=0,"",'Ark1'!Z1240)</f>
        <v>20</v>
      </c>
      <c r="AA67" s="28">
        <f>+IF(I67=0,"",'Ark1'!AA1240)</f>
        <v>9.2066497706820485</v>
      </c>
      <c r="AB67" s="28">
        <f>+IF(I67=0,"",'Ark1'!AB1240)</f>
        <v>1.0954451150103319</v>
      </c>
      <c r="AC67" s="33">
        <f>+'Ark1'!AD1240</f>
        <v>94.394068007485728</v>
      </c>
      <c r="AD67" s="28">
        <f t="shared" si="6"/>
        <v>1.25</v>
      </c>
      <c r="AE67" s="28">
        <f t="shared" si="7"/>
        <v>1.6666666666666667</v>
      </c>
      <c r="AF67" s="218"/>
      <c r="AG67" s="221"/>
      <c r="AI67" s="28"/>
      <c r="AJ67" s="26"/>
      <c r="AK67" s="245"/>
      <c r="AL67" s="27"/>
      <c r="AP67" s="27"/>
    </row>
    <row r="68" spans="1:42">
      <c r="A68" s="218"/>
      <c r="B68" s="238">
        <f>+'Ark1'!C1241</f>
        <v>2024</v>
      </c>
      <c r="C68" s="218"/>
      <c r="D68" s="27">
        <f>+'Ark1'!M1241</f>
        <v>4</v>
      </c>
      <c r="E68" s="27" t="s">
        <v>95</v>
      </c>
      <c r="F68" s="27">
        <f>+'Ark1'!D1241</f>
        <v>10</v>
      </c>
      <c r="G68" s="27" t="s">
        <v>541</v>
      </c>
      <c r="H68" s="27">
        <f>+'Ark1'!Q1241</f>
        <v>10</v>
      </c>
      <c r="I68" s="27">
        <f>+'Ark1'!R1241</f>
        <v>12</v>
      </c>
      <c r="J68" s="28">
        <f>+IF(I68=0,"",'Ark1'!AG1241)</f>
        <v>2.2058823529411762</v>
      </c>
      <c r="K68" s="28">
        <f>+IF(I68=0,"",'Ark1'!AH1241)</f>
        <v>1.7578168502737401</v>
      </c>
      <c r="L68" s="97"/>
      <c r="M68" s="28">
        <f>+IF(I68=0,"",'Ark1'!U1241)</f>
        <v>32.883333333333326</v>
      </c>
      <c r="N68" s="218"/>
      <c r="O68" s="245">
        <f>+IF(J68=0,"",'Ark1'!AI1241)</f>
        <v>12</v>
      </c>
      <c r="P68" s="219"/>
      <c r="Q68" s="28">
        <f>+IF(O68=0,"",'Ark1'!AJ1241)</f>
        <v>115.60833333333336</v>
      </c>
      <c r="R68" s="218"/>
      <c r="S68" s="28">
        <f>+IF(O68=0,"",'Ark1'!AK1241)</f>
        <v>20.793872525123746</v>
      </c>
      <c r="T68" s="97"/>
      <c r="U68" s="26">
        <f>+IF(I68=0,"",'Ark1'!S1241)</f>
        <v>6.416666666666667</v>
      </c>
      <c r="V68" s="218"/>
      <c r="W68" s="28">
        <f>+IF(I68=0,"",'Ark1'!W1241)</f>
        <v>0</v>
      </c>
      <c r="X68" s="33">
        <f>+IF(I68=0,"",'Ark1'!X1241)</f>
        <v>100</v>
      </c>
      <c r="Y68" s="33">
        <f>+IF(I68=0,"",'Ark1'!Y1241)</f>
        <v>91.666666666666686</v>
      </c>
      <c r="Z68" s="33">
        <f>+IF(I68=0,"",'Ark1'!Z1241)</f>
        <v>41.666666666666657</v>
      </c>
      <c r="AA68" s="28">
        <f>+IF(I68=0,"",'Ark1'!AA1241)</f>
        <v>10.005234740985456</v>
      </c>
      <c r="AB68" s="28">
        <f>+IF(I68=0,"",'Ark1'!AB1241)</f>
        <v>1.3819269959814156</v>
      </c>
      <c r="AC68" s="33">
        <f>+'Ark1'!AD1241</f>
        <v>86.17708270040589</v>
      </c>
      <c r="AD68" s="28">
        <f t="shared" si="6"/>
        <v>3</v>
      </c>
      <c r="AE68" s="28">
        <f t="shared" si="7"/>
        <v>1.2</v>
      </c>
      <c r="AF68" s="218"/>
      <c r="AG68" s="221"/>
      <c r="AI68" s="28"/>
      <c r="AJ68" s="26"/>
      <c r="AK68" s="245"/>
      <c r="AL68" s="27"/>
      <c r="AP68" s="27"/>
    </row>
    <row r="69" spans="1:42">
      <c r="A69" s="218"/>
      <c r="B69" s="238">
        <f>+'Ark1'!C1242</f>
        <v>2024</v>
      </c>
      <c r="C69" s="218"/>
      <c r="D69" s="27">
        <f>+'Ark1'!M1242</f>
        <v>4</v>
      </c>
      <c r="E69" s="27" t="s">
        <v>95</v>
      </c>
      <c r="F69" s="27">
        <f>+'Ark1'!D1242</f>
        <v>11</v>
      </c>
      <c r="G69" s="27" t="s">
        <v>542</v>
      </c>
      <c r="H69" s="27">
        <f>+'Ark1'!Q1242</f>
        <v>18</v>
      </c>
      <c r="I69" s="27">
        <f>+'Ark1'!R1242</f>
        <v>21</v>
      </c>
      <c r="J69" s="28">
        <f>+IF(I69=0,"",'Ark1'!AG1242)</f>
        <v>6.7961165048543695</v>
      </c>
      <c r="K69" s="28">
        <f>+IF(I69=0,"",'Ark1'!AH1242)</f>
        <v>5.0394709781525364</v>
      </c>
      <c r="L69" s="97"/>
      <c r="M69" s="28">
        <f>+IF(I69=0,"",'Ark1'!U1242)</f>
        <v>30.338095238095224</v>
      </c>
      <c r="N69" s="218"/>
      <c r="O69" s="245">
        <f>+IF(J69=0,"",'Ark1'!AI1242)</f>
        <v>21</v>
      </c>
      <c r="P69" s="219"/>
      <c r="Q69" s="28">
        <f>+IF(O69=0,"",'Ark1'!AJ1242)</f>
        <v>112.49999999999999</v>
      </c>
      <c r="R69" s="218"/>
      <c r="S69" s="28">
        <f>+IF(O69=0,"",'Ark1'!AK1242)</f>
        <v>20.764332867655497</v>
      </c>
      <c r="T69" s="97"/>
      <c r="U69" s="26">
        <f>+IF(I69=0,"",'Ark1'!S1242)</f>
        <v>6.3809523809523823</v>
      </c>
      <c r="V69" s="218"/>
      <c r="W69" s="28">
        <f>+IF(I69=0,"",'Ark1'!W1242)</f>
        <v>0</v>
      </c>
      <c r="X69" s="33">
        <f>+IF(I69=0,"",'Ark1'!X1242)</f>
        <v>95.238095238095283</v>
      </c>
      <c r="Y69" s="33">
        <f>+IF(I69=0,"",'Ark1'!Y1242)</f>
        <v>66.666666666666686</v>
      </c>
      <c r="Z69" s="33">
        <f>+IF(I69=0,"",'Ark1'!Z1242)</f>
        <v>33.333333333333343</v>
      </c>
      <c r="AA69" s="28">
        <f>+IF(I69=0,"",'Ark1'!AA1242)</f>
        <v>10.049471731696537</v>
      </c>
      <c r="AB69" s="28">
        <f>+IF(I69=0,"",'Ark1'!AB1242)</f>
        <v>1.2526615655205584</v>
      </c>
      <c r="AC69" s="33">
        <f>+'Ark1'!AD1242</f>
        <v>84.125799343230653</v>
      </c>
      <c r="AD69" s="28">
        <f t="shared" si="6"/>
        <v>5.25</v>
      </c>
      <c r="AE69" s="28">
        <f t="shared" si="7"/>
        <v>1.1666666666666667</v>
      </c>
      <c r="AF69" s="218"/>
      <c r="AG69" s="221"/>
      <c r="AI69" s="28"/>
      <c r="AJ69" s="26"/>
      <c r="AK69" s="245"/>
      <c r="AL69" s="27"/>
      <c r="AP69" s="27"/>
    </row>
    <row r="70" spans="1:42">
      <c r="A70" s="218"/>
      <c r="B70" s="238">
        <f>+'Ark1'!C1243</f>
        <v>2024</v>
      </c>
      <c r="C70" s="218"/>
      <c r="D70" s="27">
        <f>+'Ark1'!M1243</f>
        <v>4</v>
      </c>
      <c r="E70" s="27" t="s">
        <v>95</v>
      </c>
      <c r="F70" s="27">
        <f>+'Ark1'!D1243</f>
        <v>12</v>
      </c>
      <c r="G70" s="27" t="s">
        <v>543</v>
      </c>
      <c r="H70" s="27">
        <f>+'Ark1'!Q1243</f>
        <v>12</v>
      </c>
      <c r="I70" s="27">
        <f>+'Ark1'!R1243</f>
        <v>15</v>
      </c>
      <c r="J70" s="28">
        <f>+IF(I70=0,"",'Ark1'!AG1243)</f>
        <v>14.285714285714288</v>
      </c>
      <c r="K70" s="28">
        <f>+IF(I70=0,"",'Ark1'!AH1243)</f>
        <v>9.899569583931136</v>
      </c>
      <c r="L70" s="97"/>
      <c r="M70" s="28">
        <f>+IF(I70=0,"",'Ark1'!U1243)</f>
        <v>26.68</v>
      </c>
      <c r="N70" s="218"/>
      <c r="O70" s="245">
        <f>+IF(J70=0,"",'Ark1'!AI1243)</f>
        <v>15</v>
      </c>
      <c r="P70" s="219"/>
      <c r="Q70" s="28">
        <f>+IF(O70=0,"",'Ark1'!AJ1243)</f>
        <v>110.92666666666663</v>
      </c>
      <c r="R70" s="218"/>
      <c r="S70" s="28">
        <f>+IF(O70=0,"",'Ark1'!AK1243)</f>
        <v>18.757784146222299</v>
      </c>
      <c r="T70" s="97"/>
      <c r="U70" s="26">
        <f>+IF(I70=0,"",'Ark1'!S1243)</f>
        <v>5.6666666666666679</v>
      </c>
      <c r="V70" s="218"/>
      <c r="W70" s="28">
        <f>+IF(I70=0,"",'Ark1'!W1243)</f>
        <v>0</v>
      </c>
      <c r="X70" s="33">
        <f>+IF(I70=0,"",'Ark1'!X1243)</f>
        <v>73.333333333333314</v>
      </c>
      <c r="Y70" s="33">
        <f>+IF(I70=0,"",'Ark1'!Y1243)</f>
        <v>66.666666666666686</v>
      </c>
      <c r="Z70" s="33">
        <f>+IF(I70=0,"",'Ark1'!Z1243)</f>
        <v>20</v>
      </c>
      <c r="AA70" s="28">
        <f>+IF(I70=0,"",'Ark1'!AA1243)</f>
        <v>9.0973402706505571</v>
      </c>
      <c r="AB70" s="28">
        <f>+IF(I70=0,"",'Ark1'!AB1243)</f>
        <v>1.2995725793078599</v>
      </c>
      <c r="AC70" s="33">
        <f>+'Ark1'!AD1243</f>
        <v>86.895322892553722</v>
      </c>
      <c r="AD70" s="28">
        <f t="shared" si="6"/>
        <v>3.75</v>
      </c>
      <c r="AE70" s="28">
        <f t="shared" si="7"/>
        <v>1.25</v>
      </c>
      <c r="AF70" s="218"/>
      <c r="AG70" s="221"/>
      <c r="AI70" s="28"/>
      <c r="AJ70" s="26"/>
      <c r="AK70" s="245"/>
      <c r="AL70" s="27"/>
      <c r="AP70" s="27"/>
    </row>
    <row r="71" spans="1:42">
      <c r="A71" s="218"/>
      <c r="B71" s="218"/>
      <c r="C71" s="218"/>
      <c r="D71" s="218"/>
      <c r="E71" s="218"/>
      <c r="F71" s="218"/>
      <c r="G71" s="218"/>
      <c r="H71" s="218"/>
      <c r="I71" s="218"/>
      <c r="J71" s="219"/>
      <c r="K71" s="219"/>
      <c r="L71" s="97"/>
      <c r="M71" s="218"/>
      <c r="N71" s="218"/>
      <c r="O71" s="237"/>
      <c r="P71" s="219"/>
      <c r="Q71" s="219"/>
      <c r="R71" s="218"/>
      <c r="S71" s="219"/>
      <c r="T71" s="97"/>
      <c r="U71" s="218"/>
      <c r="V71" s="218"/>
      <c r="W71" s="220"/>
      <c r="X71" s="220"/>
      <c r="Y71" s="220"/>
      <c r="Z71" s="220"/>
      <c r="AA71" s="219"/>
      <c r="AB71" s="218"/>
      <c r="AC71" s="220"/>
      <c r="AD71" s="220"/>
      <c r="AE71" s="219"/>
      <c r="AF71" s="218"/>
      <c r="AG71" s="221"/>
      <c r="AI71" s="28"/>
      <c r="AJ71" s="26"/>
      <c r="AK71" s="222"/>
      <c r="AL71" s="27"/>
      <c r="AP71" s="27"/>
    </row>
    <row r="72" spans="1:42" ht="22.8">
      <c r="A72" s="218"/>
      <c r="B72" s="218"/>
      <c r="C72" s="218"/>
      <c r="D72" s="218"/>
      <c r="E72" s="264" t="str">
        <f>+E74</f>
        <v>2</v>
      </c>
      <c r="F72" s="218"/>
      <c r="G72" s="218"/>
      <c r="H72" s="218"/>
      <c r="I72" s="242">
        <f>SUM(I74:I85)</f>
        <v>641</v>
      </c>
      <c r="J72" s="219"/>
      <c r="K72" s="219"/>
      <c r="L72" s="97"/>
      <c r="M72" s="271">
        <f>+Fettgruppe!R14</f>
        <v>35.777535101403998</v>
      </c>
      <c r="N72" s="218"/>
      <c r="O72" s="237"/>
      <c r="P72" s="219"/>
      <c r="Q72" s="219"/>
      <c r="R72" s="218"/>
      <c r="S72" s="219"/>
      <c r="T72" s="97"/>
      <c r="U72" s="218"/>
      <c r="V72" s="218"/>
      <c r="W72" s="220"/>
      <c r="X72" s="220"/>
      <c r="Y72" s="220"/>
      <c r="Z72" s="220"/>
      <c r="AA72" s="219"/>
      <c r="AB72" s="218"/>
      <c r="AC72" s="220"/>
      <c r="AD72" s="220"/>
      <c r="AE72" s="219"/>
      <c r="AF72" s="218"/>
      <c r="AG72" s="221"/>
      <c r="AI72" s="28"/>
      <c r="AJ72" s="26"/>
      <c r="AK72" s="222"/>
      <c r="AL72" s="27"/>
      <c r="AP72" s="27"/>
    </row>
    <row r="73" spans="1:42">
      <c r="A73" s="218"/>
      <c r="B73" s="218"/>
      <c r="C73" s="218"/>
      <c r="D73" s="218"/>
      <c r="E73" s="218"/>
      <c r="F73" s="218"/>
      <c r="G73" s="218"/>
      <c r="H73" s="218"/>
      <c r="I73" s="218"/>
      <c r="J73" s="219"/>
      <c r="K73" s="219"/>
      <c r="L73" s="97"/>
      <c r="M73" s="218"/>
      <c r="N73" s="218"/>
      <c r="O73" s="237"/>
      <c r="P73" s="219"/>
      <c r="Q73" s="219"/>
      <c r="R73" s="218"/>
      <c r="S73" s="219"/>
      <c r="T73" s="97"/>
      <c r="U73" s="218"/>
      <c r="V73" s="218"/>
      <c r="W73" s="220"/>
      <c r="X73" s="220"/>
      <c r="Y73" s="220"/>
      <c r="Z73" s="220"/>
      <c r="AA73" s="219"/>
      <c r="AB73" s="218"/>
      <c r="AC73" s="220"/>
      <c r="AD73" s="220"/>
      <c r="AE73" s="235"/>
      <c r="AF73" s="218"/>
      <c r="AG73" s="221"/>
      <c r="AI73" s="28"/>
      <c r="AJ73" s="26"/>
      <c r="AK73" s="222"/>
      <c r="AL73" s="27"/>
      <c r="AP73" s="27"/>
    </row>
    <row r="74" spans="1:42">
      <c r="A74" s="218"/>
      <c r="B74" s="238">
        <f>+'Ark1'!C1244</f>
        <v>2024</v>
      </c>
      <c r="C74" s="218"/>
      <c r="D74" s="238">
        <f>+'Ark1'!M1244</f>
        <v>5</v>
      </c>
      <c r="E74" s="249" t="s">
        <v>96</v>
      </c>
      <c r="F74" s="238">
        <f>+'Ark1'!D1244</f>
        <v>1</v>
      </c>
      <c r="G74" s="238" t="s">
        <v>533</v>
      </c>
      <c r="H74" s="238">
        <f>+'Ark1'!Q1244</f>
        <v>49</v>
      </c>
      <c r="I74" s="238">
        <f>+'Ark1'!R1244</f>
        <v>55</v>
      </c>
      <c r="J74" s="239">
        <f>+IF(I74=0,"",'Ark1'!AG1244)</f>
        <v>19.230769230769223</v>
      </c>
      <c r="K74" s="239">
        <f>+IF(I74=0,"",'Ark1'!AH1244)</f>
        <v>14.485527149799276</v>
      </c>
      <c r="L74" s="97"/>
      <c r="M74" s="239">
        <f>+IF(I74=0,"",'Ark1'!U1244)</f>
        <v>31.16363636363636</v>
      </c>
      <c r="N74" s="218"/>
      <c r="O74" s="439">
        <f>+IF(J74=0,"",'Ark1'!AI1244)</f>
        <v>32</v>
      </c>
      <c r="P74" s="219"/>
      <c r="Q74" s="239">
        <f>+IF(O74=0,"",'Ark1'!AJ1244)</f>
        <v>113.528125</v>
      </c>
      <c r="R74" s="218"/>
      <c r="S74" s="239">
        <f>+IF(O74=0,"",'Ark1'!AK1244)</f>
        <v>22.620493200307369</v>
      </c>
      <c r="T74" s="97"/>
      <c r="U74" s="240">
        <f>+IF(I74=0,"",'Ark1'!S1244)</f>
        <v>7.4727272727272718</v>
      </c>
      <c r="V74" s="218"/>
      <c r="W74" s="239">
        <f>+IF(I74=0,"",'Ark1'!W1244)</f>
        <v>0</v>
      </c>
      <c r="X74" s="241">
        <f>+IF(I74=0,"",'Ark1'!X1244)</f>
        <v>96.363636363636346</v>
      </c>
      <c r="Y74" s="241">
        <f>+IF(I74=0,"",'Ark1'!Y1244)</f>
        <v>67.272727272727266</v>
      </c>
      <c r="Z74" s="241">
        <f>+IF(I74=0,"",'Ark1'!Z1244)</f>
        <v>43.636363636363633</v>
      </c>
      <c r="AA74" s="239">
        <f>+IF(I74=0,"",'Ark1'!AA1244)</f>
        <v>10.378848484671551</v>
      </c>
      <c r="AB74" s="239">
        <f>+IF(I74=0,"",'Ark1'!AB1244)</f>
        <v>1.3052975342398248</v>
      </c>
      <c r="AC74" s="241">
        <f>+'Ark1'!AD1244</f>
        <v>67.512758016499859</v>
      </c>
      <c r="AD74" s="239">
        <f>+IF(I74=0,"",I74/D74)</f>
        <v>11</v>
      </c>
      <c r="AE74" s="239">
        <f>+IF(I74=0,"",I74/H74)</f>
        <v>1.1224489795918366</v>
      </c>
      <c r="AF74" s="218"/>
      <c r="AG74" s="221"/>
      <c r="AI74" s="28"/>
      <c r="AJ74" s="26"/>
      <c r="AK74" s="245"/>
      <c r="AL74" s="27"/>
      <c r="AP74" s="27"/>
    </row>
    <row r="75" spans="1:42">
      <c r="A75" s="218"/>
      <c r="B75" s="238">
        <f>+'Ark1'!C1245</f>
        <v>2024</v>
      </c>
      <c r="C75" s="218"/>
      <c r="D75" s="238">
        <f>+'Ark1'!M1245</f>
        <v>5</v>
      </c>
      <c r="E75" s="249" t="s">
        <v>96</v>
      </c>
      <c r="F75" s="238">
        <f>+'Ark1'!D1245</f>
        <v>2</v>
      </c>
      <c r="G75" s="238" t="s">
        <v>534</v>
      </c>
      <c r="H75" s="238">
        <f>+'Ark1'!Q1245</f>
        <v>50</v>
      </c>
      <c r="I75" s="238">
        <f>+'Ark1'!R1245</f>
        <v>62</v>
      </c>
      <c r="J75" s="239">
        <f>+IF(I75=0,"",'Ark1'!AG1245)</f>
        <v>19.620253164556964</v>
      </c>
      <c r="K75" s="239">
        <f>+IF(I75=0,"",'Ark1'!AH1245)</f>
        <v>17.079428401763213</v>
      </c>
      <c r="L75" s="97"/>
      <c r="M75" s="239">
        <f>+IF(I75=0,"",'Ark1'!U1245)</f>
        <v>36.183870967741939</v>
      </c>
      <c r="N75" s="218"/>
      <c r="O75" s="439">
        <f>+IF(J75=0,"",'Ark1'!AI1245)</f>
        <v>41</v>
      </c>
      <c r="P75" s="219"/>
      <c r="Q75" s="239">
        <f>+IF(O75=0,"",'Ark1'!AJ1245)</f>
        <v>114.0975609756098</v>
      </c>
      <c r="R75" s="218"/>
      <c r="S75" s="239">
        <f>+IF(O75=0,"",'Ark1'!AK1245)</f>
        <v>24.683410426273593</v>
      </c>
      <c r="T75" s="97"/>
      <c r="U75" s="240">
        <f>+IF(I75=0,"",'Ark1'!S1245)</f>
        <v>7.5322580645161281</v>
      </c>
      <c r="V75" s="218"/>
      <c r="W75" s="239">
        <f>+IF(I75=0,"",'Ark1'!W1245)</f>
        <v>0</v>
      </c>
      <c r="X75" s="241">
        <f>+IF(I75=0,"",'Ark1'!X1245)</f>
        <v>100</v>
      </c>
      <c r="Y75" s="241">
        <f>+IF(I75=0,"",'Ark1'!Y1245)</f>
        <v>83.870967741935488</v>
      </c>
      <c r="Z75" s="241">
        <f>+IF(I75=0,"",'Ark1'!Z1245)</f>
        <v>53.22580645161289</v>
      </c>
      <c r="AA75" s="239">
        <f>+IF(I75=0,"",'Ark1'!AA1245)</f>
        <v>10.324511916111664</v>
      </c>
      <c r="AB75" s="239">
        <f>+IF(I75=0,"",'Ark1'!AB1245)</f>
        <v>1.5833584349106511</v>
      </c>
      <c r="AC75" s="241">
        <f>+'Ark1'!AD1245</f>
        <v>69.995556818032526</v>
      </c>
      <c r="AD75" s="239">
        <f t="shared" ref="AD75:AD85" si="8">+IF(I75=0,"",I75/D75)</f>
        <v>12.4</v>
      </c>
      <c r="AE75" s="239">
        <f t="shared" ref="AE75:AE85" si="9">+IF(I75=0,"",I75/H75)</f>
        <v>1.24</v>
      </c>
      <c r="AF75" s="218"/>
      <c r="AG75" s="221"/>
      <c r="AI75" s="28"/>
      <c r="AJ75" s="26"/>
      <c r="AK75" s="245"/>
      <c r="AL75" s="27"/>
      <c r="AP75" s="27"/>
    </row>
    <row r="76" spans="1:42">
      <c r="A76" s="218"/>
      <c r="B76" s="238">
        <f>+'Ark1'!C1246</f>
        <v>2024</v>
      </c>
      <c r="C76" s="218"/>
      <c r="D76" s="238">
        <f>+'Ark1'!M1246</f>
        <v>5</v>
      </c>
      <c r="E76" s="249" t="s">
        <v>96</v>
      </c>
      <c r="F76" s="238">
        <f>+'Ark1'!D1246</f>
        <v>3</v>
      </c>
      <c r="G76" s="238" t="s">
        <v>535</v>
      </c>
      <c r="H76" s="238">
        <f>+'Ark1'!Q1246</f>
        <v>261</v>
      </c>
      <c r="I76" s="238">
        <f>+'Ark1'!R1246</f>
        <v>312</v>
      </c>
      <c r="J76" s="239">
        <f>+IF(I76=0,"",'Ark1'!AG1246)</f>
        <v>14.318494722349701</v>
      </c>
      <c r="K76" s="239">
        <f>+IF(I76=0,"",'Ark1'!AH1246)</f>
        <v>12.420839358410184</v>
      </c>
      <c r="L76" s="97"/>
      <c r="M76" s="239">
        <f>+IF(I76=0,"",'Ark1'!U1246)</f>
        <v>38.158012820512845</v>
      </c>
      <c r="N76" s="218"/>
      <c r="O76" s="439">
        <f>+IF(J76=0,"",'Ark1'!AI1246)</f>
        <v>245</v>
      </c>
      <c r="P76" s="219"/>
      <c r="Q76" s="239">
        <f>+IF(O76=0,"",'Ark1'!AJ1246)</f>
        <v>117.649387755102</v>
      </c>
      <c r="R76" s="218"/>
      <c r="S76" s="239">
        <f>+IF(O76=0,"",'Ark1'!AK1246)</f>
        <v>22.927651923499599</v>
      </c>
      <c r="T76" s="97"/>
      <c r="U76" s="240">
        <f>+IF(I76=0,"",'Ark1'!S1246)</f>
        <v>7.3397435897435903</v>
      </c>
      <c r="V76" s="218"/>
      <c r="W76" s="239">
        <f>+IF(I76=0,"",'Ark1'!W1246)</f>
        <v>0</v>
      </c>
      <c r="X76" s="241">
        <f>+IF(I76=0,"",'Ark1'!X1246)</f>
        <v>99.038461538461561</v>
      </c>
      <c r="Y76" s="241">
        <f>+IF(I76=0,"",'Ark1'!Y1246)</f>
        <v>92.948717948717956</v>
      </c>
      <c r="Z76" s="241">
        <f>+IF(I76=0,"",'Ark1'!Z1246)</f>
        <v>64.743589743589737</v>
      </c>
      <c r="AA76" s="239">
        <f>+IF(I76=0,"",'Ark1'!AA1246)</f>
        <v>9.7099671181590423</v>
      </c>
      <c r="AB76" s="239">
        <f>+IF(I76=0,"",'Ark1'!AB1246)</f>
        <v>1.6946249674803056</v>
      </c>
      <c r="AC76" s="241">
        <f>+'Ark1'!AD1246</f>
        <v>66.599701308453604</v>
      </c>
      <c r="AD76" s="239">
        <f t="shared" si="8"/>
        <v>62.4</v>
      </c>
      <c r="AE76" s="239">
        <f t="shared" si="9"/>
        <v>1.1954022988505748</v>
      </c>
      <c r="AF76" s="218"/>
      <c r="AG76" s="221"/>
      <c r="AI76" s="28"/>
      <c r="AJ76" s="26"/>
      <c r="AK76" s="245"/>
      <c r="AL76" s="27"/>
      <c r="AP76" s="27"/>
    </row>
    <row r="77" spans="1:42">
      <c r="A77" s="218"/>
      <c r="B77" s="238">
        <f>+'Ark1'!C1247</f>
        <v>2024</v>
      </c>
      <c r="C77" s="218"/>
      <c r="D77" s="238">
        <f>+'Ark1'!M1247</f>
        <v>5</v>
      </c>
      <c r="E77" s="249" t="s">
        <v>96</v>
      </c>
      <c r="F77" s="238">
        <f>+'Ark1'!D1247</f>
        <v>4</v>
      </c>
      <c r="G77" s="238" t="s">
        <v>536</v>
      </c>
      <c r="H77" s="238">
        <f>+'Ark1'!Q1247</f>
        <v>44</v>
      </c>
      <c r="I77" s="238">
        <f>+'Ark1'!R1247</f>
        <v>51</v>
      </c>
      <c r="J77" s="239">
        <f>+IF(I77=0,"",'Ark1'!AG1247)</f>
        <v>12.408759124087595</v>
      </c>
      <c r="K77" s="239">
        <f>+IF(I77=0,"",'Ark1'!AH1247)</f>
        <v>9.2531517964928884</v>
      </c>
      <c r="L77" s="97"/>
      <c r="M77" s="239">
        <f>+IF(I77=0,"",'Ark1'!U1247)</f>
        <v>29.156862745098024</v>
      </c>
      <c r="N77" s="218"/>
      <c r="O77" s="439">
        <f>+IF(J77=0,"",'Ark1'!AI1247)</f>
        <v>31</v>
      </c>
      <c r="P77" s="219"/>
      <c r="Q77" s="239">
        <f>+IF(O77=0,"",'Ark1'!AJ1247)</f>
        <v>114.40322580645164</v>
      </c>
      <c r="R77" s="218"/>
      <c r="S77" s="239">
        <f>+IF(O77=0,"",'Ark1'!AK1247)</f>
        <v>20.32466805782364</v>
      </c>
      <c r="T77" s="97"/>
      <c r="U77" s="240">
        <f>+IF(I77=0,"",'Ark1'!S1247)</f>
        <v>6.4117647058823524</v>
      </c>
      <c r="V77" s="218"/>
      <c r="W77" s="239">
        <f>+IF(I77=0,"",'Ark1'!W1247)</f>
        <v>0</v>
      </c>
      <c r="X77" s="241">
        <f>+IF(I77=0,"",'Ark1'!X1247)</f>
        <v>98.039215686274531</v>
      </c>
      <c r="Y77" s="241">
        <f>+IF(I77=0,"",'Ark1'!Y1247)</f>
        <v>66.666666666666686</v>
      </c>
      <c r="Z77" s="241">
        <f>+IF(I77=0,"",'Ark1'!Z1247)</f>
        <v>27.450980392156872</v>
      </c>
      <c r="AA77" s="239">
        <f>+IF(I77=0,"",'Ark1'!AA1247)</f>
        <v>10.505950786213401</v>
      </c>
      <c r="AB77" s="239">
        <f>+IF(I77=0,"",'Ark1'!AB1247)</f>
        <v>1.4842502641392603</v>
      </c>
      <c r="AC77" s="241">
        <f>+'Ark1'!AD1247</f>
        <v>61.627881947970558</v>
      </c>
      <c r="AD77" s="239">
        <f t="shared" si="8"/>
        <v>10.199999999999999</v>
      </c>
      <c r="AE77" s="239">
        <f t="shared" si="9"/>
        <v>1.1590909090909092</v>
      </c>
      <c r="AF77" s="218"/>
      <c r="AG77" s="221"/>
      <c r="AI77" s="28"/>
      <c r="AJ77" s="26"/>
      <c r="AK77" s="245"/>
      <c r="AL77" s="27"/>
      <c r="AP77" s="27"/>
    </row>
    <row r="78" spans="1:42">
      <c r="A78" s="218"/>
      <c r="B78" s="238">
        <f>+'Ark1'!C1248</f>
        <v>2024</v>
      </c>
      <c r="C78" s="218"/>
      <c r="D78" s="238">
        <f>+'Ark1'!M1248</f>
        <v>5</v>
      </c>
      <c r="E78" s="249" t="s">
        <v>96</v>
      </c>
      <c r="F78" s="238">
        <f>+'Ark1'!D1248</f>
        <v>5</v>
      </c>
      <c r="G78" s="238" t="s">
        <v>447</v>
      </c>
      <c r="H78" s="238">
        <f>+'Ark1'!Q1248</f>
        <v>14</v>
      </c>
      <c r="I78" s="238">
        <f>+'Ark1'!R1248</f>
        <v>14</v>
      </c>
      <c r="J78" s="239">
        <f>+IF(I78=0,"",'Ark1'!AG1248)</f>
        <v>10.370370370370372</v>
      </c>
      <c r="K78" s="239">
        <f>+IF(I78=0,"",'Ark1'!AH1248)</f>
        <v>7.1719641401793002</v>
      </c>
      <c r="L78" s="97"/>
      <c r="M78" s="239">
        <f>+IF(I78=0,"",'Ark1'!U1248)</f>
        <v>28.285714285714281</v>
      </c>
      <c r="N78" s="218"/>
      <c r="O78" s="439">
        <f>+IF(J78=0,"",'Ark1'!AI1248)</f>
        <v>14</v>
      </c>
      <c r="P78" s="219"/>
      <c r="Q78" s="239">
        <f>+IF(O78=0,"",'Ark1'!AJ1248)</f>
        <v>111.29285714285712</v>
      </c>
      <c r="R78" s="218"/>
      <c r="S78" s="239">
        <f>+IF(O78=0,"",'Ark1'!AK1248)</f>
        <v>19.730790223759175</v>
      </c>
      <c r="T78" s="97"/>
      <c r="U78" s="240">
        <f>+IF(I78=0,"",'Ark1'!S1248)</f>
        <v>5.5</v>
      </c>
      <c r="V78" s="218"/>
      <c r="W78" s="239">
        <f>+IF(I78=0,"",'Ark1'!W1248)</f>
        <v>0</v>
      </c>
      <c r="X78" s="241">
        <f>+IF(I78=0,"",'Ark1'!X1248)</f>
        <v>92.857142857142875</v>
      </c>
      <c r="Y78" s="241">
        <f>+IF(I78=0,"",'Ark1'!Y1248)</f>
        <v>64.285714285714306</v>
      </c>
      <c r="Z78" s="241">
        <f>+IF(I78=0,"",'Ark1'!Z1248)</f>
        <v>28.571428571428577</v>
      </c>
      <c r="AA78" s="239">
        <f>+IF(I78=0,"",'Ark1'!AA1248)</f>
        <v>9.7764189428920716</v>
      </c>
      <c r="AB78" s="239">
        <f>+IF(I78=0,"",'Ark1'!AB1248)</f>
        <v>2.3528098702858005</v>
      </c>
      <c r="AC78" s="241">
        <f>+'Ark1'!AD1248</f>
        <v>32.357357408926298</v>
      </c>
      <c r="AD78" s="239">
        <f t="shared" si="8"/>
        <v>2.8</v>
      </c>
      <c r="AE78" s="239">
        <f t="shared" si="9"/>
        <v>1</v>
      </c>
      <c r="AF78" s="218"/>
      <c r="AG78" s="221"/>
      <c r="AI78" s="28"/>
      <c r="AJ78" s="26"/>
      <c r="AK78" s="245"/>
      <c r="AL78" s="27"/>
      <c r="AP78" s="27"/>
    </row>
    <row r="79" spans="1:42">
      <c r="A79" s="218"/>
      <c r="B79" s="238">
        <f>+'Ark1'!C1249</f>
        <v>2024</v>
      </c>
      <c r="C79" s="218"/>
      <c r="D79" s="238">
        <f>+'Ark1'!M1249</f>
        <v>5</v>
      </c>
      <c r="E79" s="249" t="s">
        <v>96</v>
      </c>
      <c r="F79" s="238">
        <f>+'Ark1'!D1249</f>
        <v>6</v>
      </c>
      <c r="G79" s="238" t="s">
        <v>537</v>
      </c>
      <c r="H79" s="238">
        <f>+'Ark1'!Q1249</f>
        <v>7</v>
      </c>
      <c r="I79" s="238">
        <f>+'Ark1'!R1249</f>
        <v>8</v>
      </c>
      <c r="J79" s="239">
        <f>+IF(I79=0,"",'Ark1'!AG1249)</f>
        <v>8.9887640449438209</v>
      </c>
      <c r="K79" s="239">
        <f>+IF(I79=0,"",'Ark1'!AH1249)</f>
        <v>8.2226626046319016</v>
      </c>
      <c r="L79" s="97"/>
      <c r="M79" s="239">
        <f>+IF(I79=0,"",'Ark1'!U1249)</f>
        <v>34.75</v>
      </c>
      <c r="N79" s="218"/>
      <c r="O79" s="439">
        <f>+IF(J79=0,"",'Ark1'!AI1249)</f>
        <v>8</v>
      </c>
      <c r="P79" s="219"/>
      <c r="Q79" s="239">
        <f>+IF(O79=0,"",'Ark1'!AJ1249)</f>
        <v>116.18750000000001</v>
      </c>
      <c r="R79" s="218"/>
      <c r="S79" s="239">
        <f>+IF(O79=0,"",'Ark1'!AK1249)</f>
        <v>21.455840465997088</v>
      </c>
      <c r="T79" s="97"/>
      <c r="U79" s="240">
        <f>+IF(I79=0,"",'Ark1'!S1249)</f>
        <v>6.625</v>
      </c>
      <c r="V79" s="218"/>
      <c r="W79" s="239">
        <f>+IF(I79=0,"",'Ark1'!W1249)</f>
        <v>0</v>
      </c>
      <c r="X79" s="241">
        <f>+IF(I79=0,"",'Ark1'!X1249)</f>
        <v>87.5</v>
      </c>
      <c r="Y79" s="241">
        <f>+IF(I79=0,"",'Ark1'!Y1249)</f>
        <v>87.5</v>
      </c>
      <c r="Z79" s="241">
        <f>+IF(I79=0,"",'Ark1'!Z1249)</f>
        <v>75</v>
      </c>
      <c r="AA79" s="239">
        <f>+IF(I79=0,"",'Ark1'!AA1249)</f>
        <v>9.8075226229665287</v>
      </c>
      <c r="AB79" s="239">
        <f>+IF(I79=0,"",'Ark1'!AB1249)</f>
        <v>1.7275343701356571</v>
      </c>
      <c r="AC79" s="241">
        <f>+'Ark1'!AD1249</f>
        <v>66.657980920768068</v>
      </c>
      <c r="AD79" s="239">
        <f t="shared" si="8"/>
        <v>1.6</v>
      </c>
      <c r="AE79" s="239">
        <f t="shared" si="9"/>
        <v>1.1428571428571428</v>
      </c>
      <c r="AF79" s="218"/>
      <c r="AG79" s="221"/>
      <c r="AI79" s="28"/>
      <c r="AJ79" s="26"/>
      <c r="AK79" s="245"/>
      <c r="AL79" s="27"/>
      <c r="AP79" s="27"/>
    </row>
    <row r="80" spans="1:42">
      <c r="A80" s="218"/>
      <c r="B80" s="238">
        <f>+'Ark1'!C1250</f>
        <v>2024</v>
      </c>
      <c r="C80" s="218"/>
      <c r="D80" s="238">
        <f>+'Ark1'!M1250</f>
        <v>5</v>
      </c>
      <c r="E80" s="249" t="s">
        <v>96</v>
      </c>
      <c r="F80" s="238">
        <f>+'Ark1'!D1250</f>
        <v>7</v>
      </c>
      <c r="G80" s="238" t="s">
        <v>538</v>
      </c>
      <c r="H80" s="238">
        <f>+'Ark1'!Q1250</f>
        <v>4</v>
      </c>
      <c r="I80" s="238">
        <f>+'Ark1'!R1250</f>
        <v>4</v>
      </c>
      <c r="J80" s="239">
        <f>+IF(I80=0,"",'Ark1'!AG1250)</f>
        <v>16</v>
      </c>
      <c r="K80" s="239">
        <f>+IF(I80=0,"",'Ark1'!AH1250)</f>
        <v>12.572016460905353</v>
      </c>
      <c r="L80" s="97"/>
      <c r="M80" s="239">
        <f>+IF(I80=0,"",'Ark1'!U1250)</f>
        <v>30.55</v>
      </c>
      <c r="N80" s="218"/>
      <c r="O80" s="439">
        <f>+IF(J80=0,"",'Ark1'!AI1250)</f>
        <v>4</v>
      </c>
      <c r="P80" s="219"/>
      <c r="Q80" s="239">
        <f>+IF(O80=0,"",'Ark1'!AJ1250)</f>
        <v>113.375</v>
      </c>
      <c r="R80" s="218"/>
      <c r="S80" s="239">
        <f>+IF(O80=0,"",'Ark1'!AK1250)</f>
        <v>21.409846231772619</v>
      </c>
      <c r="T80" s="97"/>
      <c r="U80" s="240">
        <f>+IF(I80=0,"",'Ark1'!S1250)</f>
        <v>6.75</v>
      </c>
      <c r="V80" s="218"/>
      <c r="W80" s="239">
        <f>+IF(I80=0,"",'Ark1'!W1250)</f>
        <v>0</v>
      </c>
      <c r="X80" s="241">
        <f>+IF(I80=0,"",'Ark1'!X1250)</f>
        <v>100</v>
      </c>
      <c r="Y80" s="241">
        <f>+IF(I80=0,"",'Ark1'!Y1250)</f>
        <v>100</v>
      </c>
      <c r="Z80" s="241">
        <f>+IF(I80=0,"",'Ark1'!Z1250)</f>
        <v>25</v>
      </c>
      <c r="AA80" s="239">
        <f>+IF(I80=0,"",'Ark1'!AA1250)</f>
        <v>5.7729974883070927</v>
      </c>
      <c r="AB80" s="239">
        <f>+IF(I80=0,"",'Ark1'!AB1250)</f>
        <v>1.4790199457749036</v>
      </c>
      <c r="AC80" s="241">
        <f>+'Ark1'!AD1250</f>
        <v>83.300360326598138</v>
      </c>
      <c r="AD80" s="239">
        <f t="shared" si="8"/>
        <v>0.8</v>
      </c>
      <c r="AE80" s="239">
        <f t="shared" si="9"/>
        <v>1</v>
      </c>
      <c r="AF80" s="218"/>
      <c r="AG80" s="221"/>
      <c r="AI80" s="28"/>
      <c r="AJ80" s="26"/>
      <c r="AK80" s="245"/>
      <c r="AL80" s="27"/>
      <c r="AP80" s="27"/>
    </row>
    <row r="81" spans="1:42">
      <c r="A81" s="218"/>
      <c r="B81" s="238">
        <f>+'Ark1'!C1251</f>
        <v>2024</v>
      </c>
      <c r="C81" s="218"/>
      <c r="D81" s="238">
        <f>+'Ark1'!M1251</f>
        <v>5</v>
      </c>
      <c r="E81" s="249" t="s">
        <v>96</v>
      </c>
      <c r="F81" s="238">
        <f>+'Ark1'!D1251</f>
        <v>8</v>
      </c>
      <c r="G81" s="238" t="s">
        <v>539</v>
      </c>
      <c r="H81" s="238">
        <f>+'Ark1'!Q1251</f>
        <v>4</v>
      </c>
      <c r="I81" s="238">
        <f>+'Ark1'!R1251</f>
        <v>4</v>
      </c>
      <c r="J81" s="239">
        <f>+IF(I81=0,"",'Ark1'!AG1251)</f>
        <v>3.0303030303030303</v>
      </c>
      <c r="K81" s="239">
        <f>+IF(I81=0,"",'Ark1'!AH1251)</f>
        <v>1.9225396381923587</v>
      </c>
      <c r="L81" s="97"/>
      <c r="M81" s="239">
        <f>+IF(I81=0,"",'Ark1'!U1251)</f>
        <v>27.524999999999999</v>
      </c>
      <c r="N81" s="218"/>
      <c r="O81" s="439">
        <f>+IF(J81=0,"",'Ark1'!AI1251)</f>
        <v>4</v>
      </c>
      <c r="P81" s="219"/>
      <c r="Q81" s="239">
        <f>+IF(O81=0,"",'Ark1'!AJ1251)</f>
        <v>107.3</v>
      </c>
      <c r="R81" s="218"/>
      <c r="S81" s="239">
        <f>+IF(O81=0,"",'Ark1'!AK1251)</f>
        <v>21.276719648855625</v>
      </c>
      <c r="T81" s="97"/>
      <c r="U81" s="240">
        <f>+IF(I81=0,"",'Ark1'!S1251)</f>
        <v>6.5</v>
      </c>
      <c r="V81" s="218"/>
      <c r="W81" s="239">
        <f>+IF(I81=0,"",'Ark1'!W1251)</f>
        <v>0</v>
      </c>
      <c r="X81" s="241">
        <f>+IF(I81=0,"",'Ark1'!X1251)</f>
        <v>100</v>
      </c>
      <c r="Y81" s="241">
        <f>+IF(I81=0,"",'Ark1'!Y1251)</f>
        <v>50</v>
      </c>
      <c r="Z81" s="241">
        <f>+IF(I81=0,"",'Ark1'!Z1251)</f>
        <v>25</v>
      </c>
      <c r="AA81" s="239">
        <f>+IF(I81=0,"",'Ark1'!AA1251)</f>
        <v>10.631880125358824</v>
      </c>
      <c r="AB81" s="239">
        <f>+IF(I81=0,"",'Ark1'!AB1251)</f>
        <v>1.6583123951777001</v>
      </c>
      <c r="AC81" s="241">
        <f>+'Ark1'!AD1251</f>
        <v>98.760825471273051</v>
      </c>
      <c r="AD81" s="239">
        <f t="shared" si="8"/>
        <v>0.8</v>
      </c>
      <c r="AE81" s="239">
        <f t="shared" si="9"/>
        <v>1</v>
      </c>
      <c r="AF81" s="218"/>
      <c r="AG81" s="221"/>
      <c r="AI81" s="28"/>
      <c r="AJ81" s="26"/>
      <c r="AK81" s="245"/>
      <c r="AL81" s="27"/>
      <c r="AP81" s="27"/>
    </row>
    <row r="82" spans="1:42">
      <c r="A82" s="218"/>
      <c r="B82" s="238">
        <f>+'Ark1'!C1252</f>
        <v>2024</v>
      </c>
      <c r="C82" s="218"/>
      <c r="D82" s="238">
        <f>+'Ark1'!M1252</f>
        <v>5</v>
      </c>
      <c r="E82" s="249" t="s">
        <v>96</v>
      </c>
      <c r="F82" s="238">
        <f>+'Ark1'!D1252</f>
        <v>9</v>
      </c>
      <c r="G82" s="238" t="s">
        <v>540</v>
      </c>
      <c r="H82" s="238">
        <f>+'Ark1'!Q1252</f>
        <v>5</v>
      </c>
      <c r="I82" s="238">
        <f>+'Ark1'!R1252</f>
        <v>5</v>
      </c>
      <c r="J82" s="239">
        <f>+IF(I82=0,"",'Ark1'!AG1252)</f>
        <v>2.1929824561403506</v>
      </c>
      <c r="K82" s="239">
        <f>+IF(I82=0,"",'Ark1'!AH1252)</f>
        <v>1.6981769074949356</v>
      </c>
      <c r="L82" s="97"/>
      <c r="M82" s="239">
        <f>+IF(I82=0,"",'Ark1'!U1252)</f>
        <v>30.18</v>
      </c>
      <c r="N82" s="218"/>
      <c r="O82" s="439">
        <f>+IF(J82=0,"",'Ark1'!AI1252)</f>
        <v>4</v>
      </c>
      <c r="P82" s="219"/>
      <c r="Q82" s="239">
        <f>+IF(O82=0,"",'Ark1'!AJ1252)</f>
        <v>117</v>
      </c>
      <c r="R82" s="218"/>
      <c r="S82" s="239">
        <f>+IF(O82=0,"",'Ark1'!AK1252)</f>
        <v>18.904159477115272</v>
      </c>
      <c r="T82" s="97"/>
      <c r="U82" s="240">
        <f>+IF(I82=0,"",'Ark1'!S1252)</f>
        <v>4.4000000000000004</v>
      </c>
      <c r="V82" s="218"/>
      <c r="W82" s="239">
        <f>+IF(I82=0,"",'Ark1'!W1252)</f>
        <v>0</v>
      </c>
      <c r="X82" s="241">
        <f>+IF(I82=0,"",'Ark1'!X1252)</f>
        <v>100</v>
      </c>
      <c r="Y82" s="241">
        <f>+IF(I82=0,"",'Ark1'!Y1252)</f>
        <v>80</v>
      </c>
      <c r="Z82" s="241">
        <f>+IF(I82=0,"",'Ark1'!Z1252)</f>
        <v>20</v>
      </c>
      <c r="AA82" s="239">
        <f>+IF(I82=0,"",'Ark1'!AA1252)</f>
        <v>8.9887485224585024</v>
      </c>
      <c r="AB82" s="239">
        <f>+IF(I82=0,"",'Ark1'!AB1252)</f>
        <v>2.244994432064364</v>
      </c>
      <c r="AC82" s="241">
        <f>+'Ark1'!AD1252</f>
        <v>40.971887291668359</v>
      </c>
      <c r="AD82" s="239">
        <f t="shared" si="8"/>
        <v>1</v>
      </c>
      <c r="AE82" s="239">
        <f t="shared" si="9"/>
        <v>1</v>
      </c>
      <c r="AF82" s="218"/>
      <c r="AG82" s="221"/>
      <c r="AI82" s="28"/>
      <c r="AJ82" s="26"/>
      <c r="AK82" s="245"/>
      <c r="AL82" s="27"/>
      <c r="AP82" s="27"/>
    </row>
    <row r="83" spans="1:42">
      <c r="A83" s="218"/>
      <c r="B83" s="238">
        <f>+'Ark1'!C1253</f>
        <v>2024</v>
      </c>
      <c r="C83" s="218"/>
      <c r="D83" s="238">
        <f>+'Ark1'!M1253</f>
        <v>5</v>
      </c>
      <c r="E83" s="249" t="s">
        <v>96</v>
      </c>
      <c r="F83" s="238">
        <f>+'Ark1'!D1253</f>
        <v>10</v>
      </c>
      <c r="G83" s="238" t="s">
        <v>541</v>
      </c>
      <c r="H83" s="238">
        <f>+'Ark1'!Q1253</f>
        <v>34</v>
      </c>
      <c r="I83" s="238">
        <f>+'Ark1'!R1253</f>
        <v>36</v>
      </c>
      <c r="J83" s="239">
        <f>+IF(I83=0,"",'Ark1'!AG1253)</f>
        <v>6.617647058823529</v>
      </c>
      <c r="K83" s="239">
        <f>+IF(I83=0,"",'Ark1'!AH1253)</f>
        <v>6.1113759171073108</v>
      </c>
      <c r="L83" s="97"/>
      <c r="M83" s="239">
        <f>+IF(I83=0,"",'Ark1'!U1253)</f>
        <v>38.108333333333341</v>
      </c>
      <c r="N83" s="218"/>
      <c r="O83" s="439">
        <f>+IF(J83=0,"",'Ark1'!AI1253)</f>
        <v>36</v>
      </c>
      <c r="P83" s="219"/>
      <c r="Q83" s="239">
        <f>+IF(O83=0,"",'Ark1'!AJ1253)</f>
        <v>116.9361111111111</v>
      </c>
      <c r="R83" s="218"/>
      <c r="S83" s="239">
        <f>+IF(O83=0,"",'Ark1'!AK1253)</f>
        <v>23.218339992515254</v>
      </c>
      <c r="T83" s="97"/>
      <c r="U83" s="240">
        <f>+IF(I83=0,"",'Ark1'!S1253)</f>
        <v>7.1111111111111116</v>
      </c>
      <c r="V83" s="218"/>
      <c r="W83" s="239">
        <f>+IF(I83=0,"",'Ark1'!W1253)</f>
        <v>0</v>
      </c>
      <c r="X83" s="241">
        <f>+IF(I83=0,"",'Ark1'!X1253)</f>
        <v>97.222222222222229</v>
      </c>
      <c r="Y83" s="241">
        <f>+IF(I83=0,"",'Ark1'!Y1253)</f>
        <v>86.1111111111111</v>
      </c>
      <c r="Z83" s="241">
        <f>+IF(I83=0,"",'Ark1'!Z1253)</f>
        <v>63.888888888888879</v>
      </c>
      <c r="AA83" s="239">
        <f>+IF(I83=0,"",'Ark1'!AA1253)</f>
        <v>11.399448695246445</v>
      </c>
      <c r="AB83" s="239">
        <f>+IF(I83=0,"",'Ark1'!AB1253)</f>
        <v>2.0107734523170966</v>
      </c>
      <c r="AC83" s="241">
        <f>+'Ark1'!AD1253</f>
        <v>83.965364266554985</v>
      </c>
      <c r="AD83" s="239">
        <f t="shared" si="8"/>
        <v>7.2</v>
      </c>
      <c r="AE83" s="239">
        <f t="shared" si="9"/>
        <v>1.0588235294117647</v>
      </c>
      <c r="AF83" s="218"/>
      <c r="AG83" s="221"/>
      <c r="AI83" s="28"/>
      <c r="AJ83" s="26"/>
      <c r="AK83" s="245"/>
      <c r="AL83" s="27"/>
      <c r="AP83" s="27"/>
    </row>
    <row r="84" spans="1:42">
      <c r="A84" s="218"/>
      <c r="B84" s="238">
        <f>+'Ark1'!C1254</f>
        <v>2024</v>
      </c>
      <c r="C84" s="218"/>
      <c r="D84" s="238">
        <f>+'Ark1'!M1254</f>
        <v>5</v>
      </c>
      <c r="E84" s="249" t="s">
        <v>96</v>
      </c>
      <c r="F84" s="238">
        <f>+'Ark1'!D1254</f>
        <v>11</v>
      </c>
      <c r="G84" s="238" t="s">
        <v>542</v>
      </c>
      <c r="H84" s="238">
        <f>+'Ark1'!Q1254</f>
        <v>61</v>
      </c>
      <c r="I84" s="238">
        <f>+'Ark1'!R1254</f>
        <v>64</v>
      </c>
      <c r="J84" s="239">
        <f>+IF(I84=0,"",'Ark1'!AG1254)</f>
        <v>20.711974110032365</v>
      </c>
      <c r="K84" s="239">
        <f>+IF(I84=0,"",'Ark1'!AH1254)</f>
        <v>17.955735552356387</v>
      </c>
      <c r="L84" s="97"/>
      <c r="M84" s="239">
        <f>+IF(I84=0,"",'Ark1'!U1254)</f>
        <v>35.468749999999993</v>
      </c>
      <c r="N84" s="218"/>
      <c r="O84" s="439">
        <f>+IF(J84=0,"",'Ark1'!AI1254)</f>
        <v>64</v>
      </c>
      <c r="P84" s="219"/>
      <c r="Q84" s="239">
        <f>+IF(O84=0,"",'Ark1'!AJ1254)</f>
        <v>114.325</v>
      </c>
      <c r="R84" s="218"/>
      <c r="S84" s="239">
        <f>+IF(O84=0,"",'Ark1'!AK1254)</f>
        <v>22.763860891262539</v>
      </c>
      <c r="T84" s="97"/>
      <c r="U84" s="240">
        <f>+IF(I84=0,"",'Ark1'!S1254)</f>
        <v>7.109375</v>
      </c>
      <c r="V84" s="218"/>
      <c r="W84" s="239">
        <f>+IF(I84=0,"",'Ark1'!W1254)</f>
        <v>0</v>
      </c>
      <c r="X84" s="241">
        <f>+IF(I84=0,"",'Ark1'!X1254)</f>
        <v>96.875</v>
      </c>
      <c r="Y84" s="241">
        <f>+IF(I84=0,"",'Ark1'!Y1254)</f>
        <v>78.125</v>
      </c>
      <c r="Z84" s="241">
        <f>+IF(I84=0,"",'Ark1'!Z1254)</f>
        <v>46.875</v>
      </c>
      <c r="AA84" s="239">
        <f>+IF(I84=0,"",'Ark1'!AA1254)</f>
        <v>13.016934582976916</v>
      </c>
      <c r="AB84" s="239">
        <f>+IF(I84=0,"",'Ark1'!AB1254)</f>
        <v>1.5723905715104629</v>
      </c>
      <c r="AC84" s="241">
        <f>+'Ark1'!AD1254</f>
        <v>90.83049506333694</v>
      </c>
      <c r="AD84" s="239">
        <f t="shared" si="8"/>
        <v>12.8</v>
      </c>
      <c r="AE84" s="239">
        <f t="shared" si="9"/>
        <v>1.0491803278688525</v>
      </c>
      <c r="AF84" s="218"/>
      <c r="AG84" s="221"/>
      <c r="AI84" s="28"/>
      <c r="AJ84" s="26"/>
      <c r="AK84" s="245"/>
      <c r="AL84" s="27"/>
      <c r="AP84" s="27"/>
    </row>
    <row r="85" spans="1:42">
      <c r="A85" s="218"/>
      <c r="B85" s="238">
        <f>+'Ark1'!C1255</f>
        <v>2024</v>
      </c>
      <c r="C85" s="218"/>
      <c r="D85" s="238">
        <f>+'Ark1'!M1255</f>
        <v>5</v>
      </c>
      <c r="E85" s="249" t="s">
        <v>96</v>
      </c>
      <c r="F85" s="238">
        <f>+'Ark1'!D1255</f>
        <v>12</v>
      </c>
      <c r="G85" s="238" t="s">
        <v>543</v>
      </c>
      <c r="H85" s="238">
        <f>+'Ark1'!Q1255</f>
        <v>19</v>
      </c>
      <c r="I85" s="238">
        <f>+'Ark1'!R1255</f>
        <v>26</v>
      </c>
      <c r="J85" s="239">
        <f>+IF(I85=0,"",'Ark1'!AG1255)</f>
        <v>24.761904761904756</v>
      </c>
      <c r="K85" s="239">
        <f>+IF(I85=0,"",'Ark1'!AH1255)</f>
        <v>21.881957156285551</v>
      </c>
      <c r="L85" s="97"/>
      <c r="M85" s="239">
        <f>+IF(I85=0,"",'Ark1'!U1255)</f>
        <v>34.023076923076928</v>
      </c>
      <c r="N85" s="218"/>
      <c r="O85" s="439">
        <f>+IF(J85=0,"",'Ark1'!AI1255)</f>
        <v>26</v>
      </c>
      <c r="P85" s="219"/>
      <c r="Q85" s="239">
        <f>+IF(O85=0,"",'Ark1'!AJ1255)</f>
        <v>111.46923076923076</v>
      </c>
      <c r="R85" s="218"/>
      <c r="S85" s="239">
        <f>+IF(O85=0,"",'Ark1'!AK1255)</f>
        <v>22.976342246898888</v>
      </c>
      <c r="T85" s="97"/>
      <c r="U85" s="240">
        <f>+IF(I85=0,"",'Ark1'!S1255)</f>
        <v>7.076923076923074</v>
      </c>
      <c r="V85" s="218"/>
      <c r="W85" s="239">
        <f>+IF(I85=0,"",'Ark1'!W1255)</f>
        <v>0</v>
      </c>
      <c r="X85" s="241">
        <f>+IF(I85=0,"",'Ark1'!X1255)</f>
        <v>73.076923076923109</v>
      </c>
      <c r="Y85" s="241">
        <f>+IF(I85=0,"",'Ark1'!Y1255)</f>
        <v>73.076923076923109</v>
      </c>
      <c r="Z85" s="241">
        <f>+IF(I85=0,"",'Ark1'!Z1255)</f>
        <v>53.84615384615384</v>
      </c>
      <c r="AA85" s="239">
        <f>+IF(I85=0,"",'Ark1'!AA1255)</f>
        <v>13.71120562763587</v>
      </c>
      <c r="AB85" s="239">
        <f>+IF(I85=0,"",'Ark1'!AB1255)</f>
        <v>1.7303418275695397</v>
      </c>
      <c r="AC85" s="241">
        <f>+'Ark1'!AD1255</f>
        <v>92.251293624829685</v>
      </c>
      <c r="AD85" s="239">
        <f t="shared" si="8"/>
        <v>5.2</v>
      </c>
      <c r="AE85" s="239">
        <f t="shared" si="9"/>
        <v>1.368421052631579</v>
      </c>
      <c r="AF85" s="218"/>
      <c r="AG85" s="221"/>
      <c r="AI85" s="28"/>
      <c r="AJ85" s="26"/>
      <c r="AK85" s="245"/>
      <c r="AL85" s="27"/>
      <c r="AP85" s="27"/>
    </row>
    <row r="86" spans="1:42">
      <c r="A86" s="218"/>
      <c r="B86" s="218"/>
      <c r="C86" s="218"/>
      <c r="D86" s="218"/>
      <c r="E86" s="218"/>
      <c r="F86" s="218"/>
      <c r="G86" s="218"/>
      <c r="H86" s="218"/>
      <c r="I86" s="218"/>
      <c r="J86" s="219"/>
      <c r="K86" s="219"/>
      <c r="L86" s="219"/>
      <c r="M86" s="218"/>
      <c r="N86" s="218"/>
      <c r="O86" s="237"/>
      <c r="P86" s="219"/>
      <c r="Q86" s="219"/>
      <c r="R86" s="218"/>
      <c r="S86" s="219"/>
      <c r="T86" s="97"/>
      <c r="U86" s="218"/>
      <c r="V86" s="218"/>
      <c r="W86" s="220"/>
      <c r="X86" s="220"/>
      <c r="Y86" s="220"/>
      <c r="Z86" s="220"/>
      <c r="AA86" s="219"/>
      <c r="AB86" s="218"/>
      <c r="AC86" s="220"/>
      <c r="AD86" s="220"/>
      <c r="AE86" s="219"/>
      <c r="AF86" s="218"/>
      <c r="AG86" s="221"/>
      <c r="AI86" s="28"/>
      <c r="AJ86" s="26"/>
      <c r="AK86" s="222"/>
      <c r="AL86" s="27"/>
      <c r="AP86" s="27"/>
    </row>
    <row r="87" spans="1:42" ht="22.8">
      <c r="A87" s="218"/>
      <c r="B87" s="218"/>
      <c r="C87" s="218"/>
      <c r="D87" s="218"/>
      <c r="E87" s="264" t="str">
        <f>+E89</f>
        <v>2+</v>
      </c>
      <c r="F87" s="218"/>
      <c r="G87" s="218"/>
      <c r="H87" s="218"/>
      <c r="I87" s="242">
        <f>SUM(I89:I100)</f>
        <v>740</v>
      </c>
      <c r="J87" s="219"/>
      <c r="K87" s="219"/>
      <c r="L87" s="219"/>
      <c r="M87" s="271">
        <f>+Fettgruppe!R15</f>
        <v>39.488513513513531</v>
      </c>
      <c r="N87" s="218"/>
      <c r="O87" s="237"/>
      <c r="P87" s="219"/>
      <c r="Q87" s="219"/>
      <c r="R87" s="218"/>
      <c r="S87" s="219"/>
      <c r="T87" s="97"/>
      <c r="U87" s="218"/>
      <c r="V87" s="218"/>
      <c r="W87" s="220"/>
      <c r="X87" s="220"/>
      <c r="Y87" s="220"/>
      <c r="Z87" s="220"/>
      <c r="AA87" s="219"/>
      <c r="AB87" s="218"/>
      <c r="AC87" s="220"/>
      <c r="AD87" s="220"/>
      <c r="AE87" s="219"/>
      <c r="AF87" s="218"/>
      <c r="AG87" s="221"/>
      <c r="AI87" s="28"/>
      <c r="AJ87" s="26"/>
      <c r="AK87" s="222"/>
      <c r="AL87" s="27"/>
      <c r="AP87" s="27"/>
    </row>
    <row r="88" spans="1:42">
      <c r="A88" s="218"/>
      <c r="B88" s="218"/>
      <c r="C88" s="218"/>
      <c r="D88" s="218"/>
      <c r="E88" s="218"/>
      <c r="F88" s="218"/>
      <c r="G88" s="218"/>
      <c r="H88" s="218"/>
      <c r="I88" s="218"/>
      <c r="J88" s="219"/>
      <c r="K88" s="219"/>
      <c r="L88" s="219"/>
      <c r="M88" s="218"/>
      <c r="N88" s="218"/>
      <c r="O88" s="237"/>
      <c r="P88" s="219"/>
      <c r="Q88" s="219"/>
      <c r="R88" s="218"/>
      <c r="S88" s="219"/>
      <c r="T88" s="97"/>
      <c r="U88" s="218"/>
      <c r="V88" s="218"/>
      <c r="W88" s="220"/>
      <c r="X88" s="220"/>
      <c r="Y88" s="220"/>
      <c r="Z88" s="220"/>
      <c r="AA88" s="219"/>
      <c r="AB88" s="218"/>
      <c r="AC88" s="220"/>
      <c r="AD88" s="220"/>
      <c r="AE88" s="235"/>
      <c r="AF88" s="218"/>
      <c r="AG88" s="221"/>
      <c r="AI88" s="28"/>
      <c r="AJ88" s="26"/>
      <c r="AK88" s="222"/>
      <c r="AL88" s="27"/>
      <c r="AP88" s="27"/>
    </row>
    <row r="89" spans="1:42">
      <c r="A89" s="218"/>
      <c r="B89" s="238">
        <f>+'Ark1'!C1256</f>
        <v>2024</v>
      </c>
      <c r="C89" s="218"/>
      <c r="D89" s="27">
        <f>+'Ark1'!M1256</f>
        <v>6</v>
      </c>
      <c r="E89" s="27" t="s">
        <v>97</v>
      </c>
      <c r="F89" s="27">
        <f>+'Ark1'!D1256</f>
        <v>1</v>
      </c>
      <c r="G89" s="27" t="s">
        <v>533</v>
      </c>
      <c r="H89" s="27">
        <f>+'Ark1'!Q1256</f>
        <v>61</v>
      </c>
      <c r="I89" s="27">
        <f>+'Ark1'!R1256</f>
        <v>69</v>
      </c>
      <c r="J89" s="28">
        <f>+IF(I89=0,"",'Ark1'!AG1256)</f>
        <v>24.125874125874127</v>
      </c>
      <c r="K89" s="28">
        <f>+IF(I89=0,"",'Ark1'!AH1256)</f>
        <v>24.289034439045004</v>
      </c>
      <c r="M89" s="28">
        <f>+IF(I89=0,"",'Ark1'!U1256)</f>
        <v>41.652173913043491</v>
      </c>
      <c r="N89" s="218"/>
      <c r="O89" s="245">
        <f>+IF(J89=0,"",'Ark1'!AI1256)</f>
        <v>44</v>
      </c>
      <c r="P89" s="219"/>
      <c r="Q89" s="28">
        <f>+IF(O89=0,"",'Ark1'!AJ1256)</f>
        <v>118.4840909090909</v>
      </c>
      <c r="R89" s="218"/>
      <c r="S89" s="28">
        <f>+IF(O89=0,"",'Ark1'!AK1256)</f>
        <v>24.211818951789954</v>
      </c>
      <c r="T89" s="97"/>
      <c r="U89" s="26">
        <f>+IF(I89=0,"",'Ark1'!S1256)</f>
        <v>8.2898550724637694</v>
      </c>
      <c r="V89" s="218"/>
      <c r="W89" s="28">
        <f>+IF(I89=0,"",'Ark1'!W1256)</f>
        <v>0</v>
      </c>
      <c r="X89" s="33">
        <f>+IF(I89=0,"",'Ark1'!X1256)</f>
        <v>100</v>
      </c>
      <c r="Y89" s="33">
        <f>+IF(I89=0,"",'Ark1'!Y1256)</f>
        <v>95.652173913043484</v>
      </c>
      <c r="Z89" s="33">
        <f>+IF(I89=0,"",'Ark1'!Z1256)</f>
        <v>72.463768115942017</v>
      </c>
      <c r="AA89" s="28">
        <f>+IF(I89=0,"",'Ark1'!AA1256)</f>
        <v>10.635578910071748</v>
      </c>
      <c r="AB89" s="28">
        <f>+IF(I89=0,"",'Ark1'!AB1256)</f>
        <v>1.4754164165361658</v>
      </c>
      <c r="AC89" s="33">
        <f>+'Ark1'!AD1256</f>
        <v>65.247008175218042</v>
      </c>
      <c r="AD89" s="28">
        <f>+IF(I89=0,"",I89/D89)</f>
        <v>11.5</v>
      </c>
      <c r="AE89" s="28">
        <f>+IF(I89=0,"",I89/H89)</f>
        <v>1.1311475409836065</v>
      </c>
      <c r="AF89" s="218"/>
      <c r="AG89" s="221"/>
      <c r="AI89" s="28"/>
      <c r="AJ89" s="26"/>
      <c r="AK89" s="245"/>
      <c r="AL89" s="27"/>
      <c r="AP89" s="27"/>
    </row>
    <row r="90" spans="1:42">
      <c r="A90" s="218"/>
      <c r="B90" s="238">
        <f>+'Ark1'!C1257</f>
        <v>2024</v>
      </c>
      <c r="C90" s="218"/>
      <c r="D90" s="27">
        <f>+'Ark1'!M1257</f>
        <v>6</v>
      </c>
      <c r="E90" s="27" t="s">
        <v>97</v>
      </c>
      <c r="F90" s="27">
        <f>+'Ark1'!D1257</f>
        <v>2</v>
      </c>
      <c r="G90" s="27" t="s">
        <v>534</v>
      </c>
      <c r="H90" s="27">
        <f>+'Ark1'!Q1257</f>
        <v>46</v>
      </c>
      <c r="I90" s="27">
        <f>+'Ark1'!R1257</f>
        <v>50</v>
      </c>
      <c r="J90" s="28">
        <f>+IF(I90=0,"",'Ark1'!AG1257)</f>
        <v>15.822784810126588</v>
      </c>
      <c r="K90" s="28">
        <f>+IF(I90=0,"",'Ark1'!AH1257)</f>
        <v>15.246933788094497</v>
      </c>
      <c r="M90" s="28">
        <f>+IF(I90=0,"",'Ark1'!U1257)</f>
        <v>40.053999999999995</v>
      </c>
      <c r="N90" s="218"/>
      <c r="O90" s="245">
        <f>+IF(J90=0,"",'Ark1'!AI1257)</f>
        <v>40</v>
      </c>
      <c r="P90" s="219"/>
      <c r="Q90" s="28">
        <f>+IF(O90=0,"",'Ark1'!AJ1257)</f>
        <v>117.51000000000002</v>
      </c>
      <c r="R90" s="218"/>
      <c r="S90" s="28">
        <f>+IF(O90=0,"",'Ark1'!AK1257)</f>
        <v>24.51451905046132</v>
      </c>
      <c r="T90" s="97"/>
      <c r="U90" s="26">
        <f>+IF(I90=0,"",'Ark1'!S1257)</f>
        <v>7.84</v>
      </c>
      <c r="V90" s="218"/>
      <c r="W90" s="28">
        <f>+IF(I90=0,"",'Ark1'!W1257)</f>
        <v>0</v>
      </c>
      <c r="X90" s="33">
        <f>+IF(I90=0,"",'Ark1'!X1257)</f>
        <v>100</v>
      </c>
      <c r="Y90" s="33">
        <f>+IF(I90=0,"",'Ark1'!Y1257)</f>
        <v>96</v>
      </c>
      <c r="Z90" s="33">
        <f>+IF(I90=0,"",'Ark1'!Z1257)</f>
        <v>68</v>
      </c>
      <c r="AA90" s="28">
        <f>+IF(I90=0,"",'Ark1'!AA1257)</f>
        <v>10.070277255368962</v>
      </c>
      <c r="AB90" s="28">
        <f>+IF(I90=0,"",'Ark1'!AB1257)</f>
        <v>1.3617635624439381</v>
      </c>
      <c r="AC90" s="33">
        <f>+'Ark1'!AD1257</f>
        <v>66.611359776368886</v>
      </c>
      <c r="AD90" s="28">
        <f t="shared" ref="AD90:AD100" si="10">+IF(I90=0,"",I90/D90)</f>
        <v>8.3333333333333339</v>
      </c>
      <c r="AE90" s="28">
        <f t="shared" ref="AE90:AE100" si="11">+IF(I90=0,"",I90/H90)</f>
        <v>1.0869565217391304</v>
      </c>
      <c r="AF90" s="218"/>
      <c r="AG90" s="221"/>
      <c r="AI90" s="28"/>
      <c r="AJ90" s="26"/>
      <c r="AK90" s="245"/>
      <c r="AL90" s="27"/>
      <c r="AP90" s="27"/>
    </row>
    <row r="91" spans="1:42">
      <c r="A91" s="218"/>
      <c r="B91" s="238">
        <f>+'Ark1'!C1258</f>
        <v>2024</v>
      </c>
      <c r="C91" s="218"/>
      <c r="D91" s="27">
        <f>+'Ark1'!M1258</f>
        <v>6</v>
      </c>
      <c r="E91" s="27" t="s">
        <v>97</v>
      </c>
      <c r="F91" s="27">
        <f>+'Ark1'!D1258</f>
        <v>3</v>
      </c>
      <c r="G91" s="27" t="s">
        <v>535</v>
      </c>
      <c r="H91" s="27">
        <f>+'Ark1'!Q1258</f>
        <v>327</v>
      </c>
      <c r="I91" s="27">
        <f>+'Ark1'!R1258</f>
        <v>353</v>
      </c>
      <c r="J91" s="28">
        <f>+IF(I91=0,"",'Ark1'!AG1258)</f>
        <v>16.200091785222579</v>
      </c>
      <c r="K91" s="28">
        <f>+IF(I91=0,"",'Ark1'!AH1258)</f>
        <v>14.969316448511936</v>
      </c>
      <c r="M91" s="28">
        <f>+IF(I91=0,"",'Ark1'!U1258)</f>
        <v>40.645892351274782</v>
      </c>
      <c r="N91" s="218"/>
      <c r="O91" s="245">
        <f>+IF(J91=0,"",'Ark1'!AI1258)</f>
        <v>291</v>
      </c>
      <c r="P91" s="219"/>
      <c r="Q91" s="28">
        <f>+IF(O91=0,"",'Ark1'!AJ1258)</f>
        <v>117.87628865979381</v>
      </c>
      <c r="R91" s="218"/>
      <c r="S91" s="28">
        <f>+IF(O91=0,"",'Ark1'!AK1258)</f>
        <v>24.380874371435343</v>
      </c>
      <c r="T91" s="97"/>
      <c r="U91" s="26">
        <f>+IF(I91=0,"",'Ark1'!S1258)</f>
        <v>7.9206798866855506</v>
      </c>
      <c r="V91" s="218"/>
      <c r="W91" s="28">
        <f>+IF(I91=0,"",'Ark1'!W1258)</f>
        <v>0</v>
      </c>
      <c r="X91" s="33">
        <f>+IF(I91=0,"",'Ark1'!X1258)</f>
        <v>99.433427762039642</v>
      </c>
      <c r="Y91" s="33">
        <f>+IF(I91=0,"",'Ark1'!Y1258)</f>
        <v>96.883852691218109</v>
      </c>
      <c r="Z91" s="33">
        <f>+IF(I91=0,"",'Ark1'!Z1258)</f>
        <v>69.121813031161494</v>
      </c>
      <c r="AA91" s="28">
        <f>+IF(I91=0,"",'Ark1'!AA1258)</f>
        <v>10.064049352001463</v>
      </c>
      <c r="AB91" s="28">
        <f>+IF(I91=0,"",'Ark1'!AB1258)</f>
        <v>1.5840735640012724</v>
      </c>
      <c r="AC91" s="33">
        <f>+'Ark1'!AD1258</f>
        <v>68.416174464659207</v>
      </c>
      <c r="AD91" s="28">
        <f t="shared" si="10"/>
        <v>58.833333333333336</v>
      </c>
      <c r="AE91" s="28">
        <f t="shared" si="11"/>
        <v>1.0795107033639144</v>
      </c>
      <c r="AF91" s="218"/>
      <c r="AG91" s="221"/>
      <c r="AI91" s="28"/>
      <c r="AJ91" s="26"/>
      <c r="AK91" s="245"/>
      <c r="AL91" s="27"/>
      <c r="AP91" s="27"/>
    </row>
    <row r="92" spans="1:42">
      <c r="A92" s="218"/>
      <c r="B92" s="238">
        <f>+'Ark1'!C1259</f>
        <v>2024</v>
      </c>
      <c r="C92" s="218"/>
      <c r="D92" s="27">
        <f>+'Ark1'!M1259</f>
        <v>6</v>
      </c>
      <c r="E92" s="27" t="s">
        <v>97</v>
      </c>
      <c r="F92" s="27">
        <f>+'Ark1'!D1259</f>
        <v>4</v>
      </c>
      <c r="G92" s="27" t="s">
        <v>536</v>
      </c>
      <c r="H92" s="27">
        <f>+'Ark1'!Q1259</f>
        <v>53</v>
      </c>
      <c r="I92" s="27">
        <f>+'Ark1'!R1259</f>
        <v>60</v>
      </c>
      <c r="J92" s="28">
        <f>+IF(I92=0,"",'Ark1'!AG1259)</f>
        <v>14.598540145985412</v>
      </c>
      <c r="K92" s="28">
        <f>+IF(I92=0,"",'Ark1'!AH1259)</f>
        <v>13.62833069905788</v>
      </c>
      <c r="M92" s="28">
        <f>+IF(I92=0,"",'Ark1'!U1259)</f>
        <v>36.501666666666658</v>
      </c>
      <c r="N92" s="218"/>
      <c r="O92" s="245">
        <f>+IF(J92=0,"",'Ark1'!AI1259)</f>
        <v>44</v>
      </c>
      <c r="P92" s="219"/>
      <c r="Q92" s="28">
        <f>+IF(O92=0,"",'Ark1'!AJ1259)</f>
        <v>118.40227272727276</v>
      </c>
      <c r="R92" s="218"/>
      <c r="S92" s="28">
        <f>+IF(O92=0,"",'Ark1'!AK1259)</f>
        <v>22.477529093577179</v>
      </c>
      <c r="T92" s="97"/>
      <c r="U92" s="26">
        <f>+IF(I92=0,"",'Ark1'!S1259)</f>
        <v>7.2333333333333316</v>
      </c>
      <c r="V92" s="218"/>
      <c r="W92" s="28">
        <f>+IF(I92=0,"",'Ark1'!W1259)</f>
        <v>0</v>
      </c>
      <c r="X92" s="33">
        <f>+IF(I92=0,"",'Ark1'!X1259)</f>
        <v>100</v>
      </c>
      <c r="Y92" s="33">
        <f>+IF(I92=0,"",'Ark1'!Y1259)</f>
        <v>93.333333333333314</v>
      </c>
      <c r="Z92" s="33">
        <f>+IF(I92=0,"",'Ark1'!Z1259)</f>
        <v>53.33333333333335</v>
      </c>
      <c r="AA92" s="28">
        <f>+IF(I92=0,"",'Ark1'!AA1259)</f>
        <v>8.8499245131746473</v>
      </c>
      <c r="AB92" s="28">
        <f>+IF(I92=0,"",'Ark1'!AB1259)</f>
        <v>1.5638272140986522</v>
      </c>
      <c r="AC92" s="33">
        <f>+'Ark1'!AD1259</f>
        <v>69.639570780026844</v>
      </c>
      <c r="AD92" s="28">
        <f t="shared" si="10"/>
        <v>10</v>
      </c>
      <c r="AE92" s="28">
        <f t="shared" si="11"/>
        <v>1.1320754716981132</v>
      </c>
      <c r="AF92" s="218"/>
      <c r="AG92" s="221"/>
      <c r="AI92" s="28"/>
      <c r="AJ92" s="26"/>
      <c r="AK92" s="245"/>
      <c r="AL92" s="27"/>
      <c r="AP92" s="27"/>
    </row>
    <row r="93" spans="1:42">
      <c r="A93" s="218"/>
      <c r="B93" s="238">
        <f>+'Ark1'!C1260</f>
        <v>2024</v>
      </c>
      <c r="C93" s="218"/>
      <c r="D93" s="27">
        <f>+'Ark1'!M1260</f>
        <v>6</v>
      </c>
      <c r="E93" s="27" t="s">
        <v>97</v>
      </c>
      <c r="F93" s="27">
        <f>+'Ark1'!D1260</f>
        <v>5</v>
      </c>
      <c r="G93" s="27" t="s">
        <v>447</v>
      </c>
      <c r="H93" s="27">
        <f>+'Ark1'!Q1260</f>
        <v>14</v>
      </c>
      <c r="I93" s="27">
        <f>+'Ark1'!R1260</f>
        <v>16</v>
      </c>
      <c r="J93" s="28">
        <f>+IF(I93=0,"",'Ark1'!AG1260)</f>
        <v>11.851851851851851</v>
      </c>
      <c r="K93" s="28">
        <f>+IF(I93=0,"",'Ark1'!AH1260)</f>
        <v>11.21796613239156</v>
      </c>
      <c r="M93" s="28">
        <f>+IF(I93=0,"",'Ark1'!U1260)</f>
        <v>38.712499999999999</v>
      </c>
      <c r="N93" s="218"/>
      <c r="O93" s="245">
        <f>+IF(J93=0,"",'Ark1'!AI1260)</f>
        <v>15</v>
      </c>
      <c r="P93" s="219"/>
      <c r="Q93" s="28">
        <f>+IF(O93=0,"",'Ark1'!AJ1260)</f>
        <v>115.42</v>
      </c>
      <c r="R93" s="218"/>
      <c r="S93" s="28">
        <f>+IF(O93=0,"",'Ark1'!AK1260)</f>
        <v>24.28865049118766</v>
      </c>
      <c r="T93" s="97"/>
      <c r="U93" s="26">
        <f>+IF(I93=0,"",'Ark1'!S1260)</f>
        <v>7.625</v>
      </c>
      <c r="V93" s="218"/>
      <c r="W93" s="28">
        <f>+IF(I93=0,"",'Ark1'!W1260)</f>
        <v>0</v>
      </c>
      <c r="X93" s="33">
        <f>+IF(I93=0,"",'Ark1'!X1260)</f>
        <v>93.75</v>
      </c>
      <c r="Y93" s="33">
        <f>+IF(I93=0,"",'Ark1'!Y1260)</f>
        <v>81.25</v>
      </c>
      <c r="Z93" s="33">
        <f>+IF(I93=0,"",'Ark1'!Z1260)</f>
        <v>62.5</v>
      </c>
      <c r="AA93" s="28">
        <f>+IF(I93=0,"",'Ark1'!AA1260)</f>
        <v>14.309169918272691</v>
      </c>
      <c r="AB93" s="28">
        <f>+IF(I93=0,"",'Ark1'!AB1260)</f>
        <v>1.8328597873268977</v>
      </c>
      <c r="AC93" s="33">
        <f>+'Ark1'!AD1260</f>
        <v>83.854185662693098</v>
      </c>
      <c r="AD93" s="28">
        <f t="shared" si="10"/>
        <v>2.6666666666666665</v>
      </c>
      <c r="AE93" s="28">
        <f t="shared" si="11"/>
        <v>1.1428571428571428</v>
      </c>
      <c r="AF93" s="218"/>
      <c r="AG93" s="221"/>
      <c r="AI93" s="28"/>
      <c r="AJ93" s="26"/>
      <c r="AK93" s="245"/>
      <c r="AL93" s="27"/>
      <c r="AP93" s="27"/>
    </row>
    <row r="94" spans="1:42">
      <c r="A94" s="218"/>
      <c r="B94" s="238">
        <f>+'Ark1'!C1261</f>
        <v>2024</v>
      </c>
      <c r="C94" s="218"/>
      <c r="D94" s="27">
        <f>+'Ark1'!M1261</f>
        <v>6</v>
      </c>
      <c r="E94" s="27" t="s">
        <v>97</v>
      </c>
      <c r="F94" s="27">
        <f>+'Ark1'!D1261</f>
        <v>6</v>
      </c>
      <c r="G94" s="27" t="s">
        <v>537</v>
      </c>
      <c r="H94" s="27">
        <f>+'Ark1'!Q1261</f>
        <v>7</v>
      </c>
      <c r="I94" s="27">
        <f>+'Ark1'!R1261</f>
        <v>7</v>
      </c>
      <c r="J94" s="28">
        <f>+IF(I94=0,"",'Ark1'!AG1261)</f>
        <v>7.8651685393258397</v>
      </c>
      <c r="K94" s="28">
        <f>+IF(I94=0,"",'Ark1'!AH1261)</f>
        <v>7.0188411369753601</v>
      </c>
      <c r="M94" s="28">
        <f>+IF(I94=0,"",'Ark1'!U1261)</f>
        <v>33.9</v>
      </c>
      <c r="N94" s="218"/>
      <c r="O94" s="245">
        <f>+IF(J94=0,"",'Ark1'!AI1261)</f>
        <v>7</v>
      </c>
      <c r="P94" s="219"/>
      <c r="Q94" s="28">
        <f>+IF(O94=0,"",'Ark1'!AJ1261)</f>
        <v>117.29999999999998</v>
      </c>
      <c r="R94" s="218"/>
      <c r="S94" s="28">
        <f>+IF(O94=0,"",'Ark1'!AK1261)</f>
        <v>20.424547801246295</v>
      </c>
      <c r="T94" s="97"/>
      <c r="U94" s="26">
        <f>+IF(I94=0,"",'Ark1'!S1261)</f>
        <v>6.5714285714285694</v>
      </c>
      <c r="V94" s="218"/>
      <c r="W94" s="28">
        <f>+IF(I94=0,"",'Ark1'!W1261)</f>
        <v>0</v>
      </c>
      <c r="X94" s="33">
        <f>+IF(I94=0,"",'Ark1'!X1261)</f>
        <v>100</v>
      </c>
      <c r="Y94" s="33">
        <f>+IF(I94=0,"",'Ark1'!Y1261)</f>
        <v>71.428571428571445</v>
      </c>
      <c r="Z94" s="33">
        <f>+IF(I94=0,"",'Ark1'!Z1261)</f>
        <v>28.571428571428577</v>
      </c>
      <c r="AA94" s="28">
        <f>+IF(I94=0,"",'Ark1'!AA1261)</f>
        <v>17.123167263764529</v>
      </c>
      <c r="AB94" s="28">
        <f>+IF(I94=0,"",'Ark1'!AB1261)</f>
        <v>2.718042512920066</v>
      </c>
      <c r="AC94" s="33">
        <f>+'Ark1'!AD1261</f>
        <v>89.259822301937106</v>
      </c>
      <c r="AD94" s="28">
        <f t="shared" si="10"/>
        <v>1.1666666666666667</v>
      </c>
      <c r="AE94" s="28">
        <f t="shared" si="11"/>
        <v>1</v>
      </c>
      <c r="AF94" s="218"/>
      <c r="AG94" s="221"/>
      <c r="AI94" s="28"/>
      <c r="AJ94" s="26"/>
      <c r="AK94" s="245"/>
      <c r="AL94" s="27"/>
      <c r="AP94" s="27"/>
    </row>
    <row r="95" spans="1:42">
      <c r="A95" s="218"/>
      <c r="B95" s="238">
        <f>+'Ark1'!C1262</f>
        <v>2024</v>
      </c>
      <c r="C95" s="218"/>
      <c r="D95" s="27">
        <f>+'Ark1'!M1262</f>
        <v>6</v>
      </c>
      <c r="E95" s="27" t="s">
        <v>97</v>
      </c>
      <c r="F95" s="27">
        <f>+'Ark1'!D1262</f>
        <v>7</v>
      </c>
      <c r="G95" s="27" t="s">
        <v>538</v>
      </c>
      <c r="H95" s="27">
        <f>+'Ark1'!Q1262</f>
        <v>1</v>
      </c>
      <c r="I95" s="27">
        <f>+'Ark1'!R1262</f>
        <v>1</v>
      </c>
      <c r="J95" s="28">
        <f>+IF(I95=0,"",'Ark1'!AG1262)</f>
        <v>4</v>
      </c>
      <c r="K95" s="28">
        <f>+IF(I95=0,"",'Ark1'!AH1262)</f>
        <v>5.2469135802469138</v>
      </c>
      <c r="M95" s="28">
        <f>+IF(I95=0,"",'Ark1'!U1262)</f>
        <v>51</v>
      </c>
      <c r="N95" s="218"/>
      <c r="O95" s="245">
        <f>+IF(J95=0,"",'Ark1'!AI1262)</f>
        <v>1</v>
      </c>
      <c r="P95" s="219"/>
      <c r="Q95" s="28">
        <f>+IF(O95=0,"",'Ark1'!AJ1262)</f>
        <v>129.19999999999999</v>
      </c>
      <c r="R95" s="218"/>
      <c r="S95" s="28">
        <f>+IF(O95=0,"",'Ark1'!AK1262)</f>
        <v>23.647358482856113</v>
      </c>
      <c r="T95" s="97"/>
      <c r="U95" s="26">
        <f>+IF(I95=0,"",'Ark1'!S1262)</f>
        <v>8</v>
      </c>
      <c r="V95" s="218"/>
      <c r="W95" s="28">
        <f>+IF(I95=0,"",'Ark1'!W1262)</f>
        <v>0</v>
      </c>
      <c r="X95" s="33">
        <f>+IF(I95=0,"",'Ark1'!X1262)</f>
        <v>100</v>
      </c>
      <c r="Y95" s="33">
        <f>+IF(I95=0,"",'Ark1'!Y1262)</f>
        <v>100</v>
      </c>
      <c r="Z95" s="33">
        <f>+IF(I95=0,"",'Ark1'!Z1262)</f>
        <v>100</v>
      </c>
      <c r="AA95" s="28">
        <f>+IF(I95=0,"",'Ark1'!AA1262)</f>
        <v>0</v>
      </c>
      <c r="AB95" s="28">
        <f>+IF(I95=0,"",'Ark1'!AB1262)</f>
        <v>0</v>
      </c>
      <c r="AC95" s="33">
        <f>+'Ark1'!AD1262</f>
        <v>0</v>
      </c>
      <c r="AD95" s="28">
        <f t="shared" si="10"/>
        <v>0.16666666666666666</v>
      </c>
      <c r="AE95" s="28">
        <f t="shared" si="11"/>
        <v>1</v>
      </c>
      <c r="AF95" s="218"/>
      <c r="AG95" s="221"/>
      <c r="AI95" s="28"/>
      <c r="AJ95" s="26"/>
      <c r="AK95" s="245"/>
      <c r="AL95" s="27"/>
      <c r="AP95" s="27"/>
    </row>
    <row r="96" spans="1:42">
      <c r="A96" s="218"/>
      <c r="B96" s="238">
        <f>+'Ark1'!C1263</f>
        <v>2024</v>
      </c>
      <c r="C96" s="218"/>
      <c r="D96" s="27">
        <f>+'Ark1'!M1263</f>
        <v>6</v>
      </c>
      <c r="E96" s="27" t="s">
        <v>97</v>
      </c>
      <c r="F96" s="27">
        <f>+'Ark1'!D1263</f>
        <v>8</v>
      </c>
      <c r="G96" s="27" t="s">
        <v>539</v>
      </c>
      <c r="H96" s="27">
        <f>+'Ark1'!Q1263</f>
        <v>10</v>
      </c>
      <c r="I96" s="27">
        <f>+'Ark1'!R1263</f>
        <v>11</v>
      </c>
      <c r="J96" s="28">
        <f>+IF(I96=0,"",'Ark1'!AG1263)</f>
        <v>8.3333333333333357</v>
      </c>
      <c r="K96" s="28">
        <f>+IF(I96=0,"",'Ark1'!AH1263)</f>
        <v>7.2501222323112398</v>
      </c>
      <c r="M96" s="28">
        <f>+IF(I96=0,"",'Ark1'!U1263)</f>
        <v>37.745454545454542</v>
      </c>
      <c r="N96" s="218"/>
      <c r="O96" s="245">
        <f>+IF(J96=0,"",'Ark1'!AI1263)</f>
        <v>11</v>
      </c>
      <c r="P96" s="219"/>
      <c r="Q96" s="28">
        <f>+IF(O96=0,"",'Ark1'!AJ1263)</f>
        <v>115.3181818181818</v>
      </c>
      <c r="R96" s="218"/>
      <c r="S96" s="28">
        <f>+IF(O96=0,"",'Ark1'!AK1263)</f>
        <v>23.613412222152039</v>
      </c>
      <c r="T96" s="97"/>
      <c r="U96" s="26">
        <f>+IF(I96=0,"",'Ark1'!S1263)</f>
        <v>6.8181818181818192</v>
      </c>
      <c r="V96" s="218"/>
      <c r="W96" s="28">
        <f>+IF(I96=0,"",'Ark1'!W1263)</f>
        <v>0</v>
      </c>
      <c r="X96" s="33">
        <f>+IF(I96=0,"",'Ark1'!X1263)</f>
        <v>100</v>
      </c>
      <c r="Y96" s="33">
        <f>+IF(I96=0,"",'Ark1'!Y1263)</f>
        <v>81.818181818181813</v>
      </c>
      <c r="Z96" s="33">
        <f>+IF(I96=0,"",'Ark1'!Z1263)</f>
        <v>63.636363636363633</v>
      </c>
      <c r="AA96" s="28">
        <f>+IF(I96=0,"",'Ark1'!AA1263)</f>
        <v>12.46379218787281</v>
      </c>
      <c r="AB96" s="28">
        <f>+IF(I96=0,"",'Ark1'!AB1263)</f>
        <v>2.5873180855923086</v>
      </c>
      <c r="AC96" s="33">
        <f>+'Ark1'!AD1263</f>
        <v>66.161228164473442</v>
      </c>
      <c r="AD96" s="28">
        <f t="shared" si="10"/>
        <v>1.8333333333333333</v>
      </c>
      <c r="AE96" s="28">
        <f t="shared" si="11"/>
        <v>1.1000000000000001</v>
      </c>
      <c r="AF96" s="218"/>
      <c r="AG96" s="221"/>
      <c r="AI96" s="28"/>
      <c r="AJ96" s="26"/>
      <c r="AK96" s="245"/>
      <c r="AL96" s="27"/>
      <c r="AP96" s="27"/>
    </row>
    <row r="97" spans="1:42">
      <c r="A97" s="218"/>
      <c r="B97" s="238">
        <f>+'Ark1'!C1264</f>
        <v>2024</v>
      </c>
      <c r="C97" s="218"/>
      <c r="D97" s="27">
        <f>+'Ark1'!M1264</f>
        <v>6</v>
      </c>
      <c r="E97" s="27" t="s">
        <v>97</v>
      </c>
      <c r="F97" s="27">
        <f>+'Ark1'!D1264</f>
        <v>9</v>
      </c>
      <c r="G97" s="27" t="s">
        <v>540</v>
      </c>
      <c r="H97" s="27">
        <f>+'Ark1'!Q1264</f>
        <v>8</v>
      </c>
      <c r="I97" s="27">
        <f>+'Ark1'!R1264</f>
        <v>8</v>
      </c>
      <c r="J97" s="28">
        <f>+IF(I97=0,"",'Ark1'!AG1264)</f>
        <v>3.5087719298245608</v>
      </c>
      <c r="K97" s="28">
        <f>+IF(I97=0,"",'Ark1'!AH1264)</f>
        <v>2.9923475129417065</v>
      </c>
      <c r="M97" s="28">
        <f>+IF(I97=0,"",'Ark1'!U1264)</f>
        <v>33.237500000000011</v>
      </c>
      <c r="N97" s="218"/>
      <c r="O97" s="245">
        <f>+IF(J97=0,"",'Ark1'!AI1264)</f>
        <v>8</v>
      </c>
      <c r="P97" s="219"/>
      <c r="Q97" s="28">
        <f>+IF(O97=0,"",'Ark1'!AJ1264)</f>
        <v>113.49999999999999</v>
      </c>
      <c r="R97" s="218"/>
      <c r="S97" s="28">
        <f>+IF(O97=0,"",'Ark1'!AK1264)</f>
        <v>21.931247049797495</v>
      </c>
      <c r="T97" s="97"/>
      <c r="U97" s="26">
        <f>+IF(I97=0,"",'Ark1'!S1264)</f>
        <v>6.875</v>
      </c>
      <c r="V97" s="218"/>
      <c r="W97" s="28">
        <f>+IF(I97=0,"",'Ark1'!W1264)</f>
        <v>0</v>
      </c>
      <c r="X97" s="33">
        <f>+IF(I97=0,"",'Ark1'!X1264)</f>
        <v>100</v>
      </c>
      <c r="Y97" s="33">
        <f>+IF(I97=0,"",'Ark1'!Y1264)</f>
        <v>62.5</v>
      </c>
      <c r="Z97" s="33">
        <f>+IF(I97=0,"",'Ark1'!Z1264)</f>
        <v>50</v>
      </c>
      <c r="AA97" s="28">
        <f>+IF(I97=0,"",'Ark1'!AA1264)</f>
        <v>11.0886132473813</v>
      </c>
      <c r="AB97" s="28">
        <f>+IF(I97=0,"",'Ark1'!AB1264)</f>
        <v>1.6153559979150101</v>
      </c>
      <c r="AC97" s="33">
        <f>+'Ark1'!AD1264</f>
        <v>94.376020765761254</v>
      </c>
      <c r="AD97" s="28">
        <f t="shared" si="10"/>
        <v>1.3333333333333333</v>
      </c>
      <c r="AE97" s="28">
        <f t="shared" si="11"/>
        <v>1</v>
      </c>
      <c r="AF97" s="218"/>
      <c r="AG97" s="221"/>
      <c r="AI97" s="28"/>
      <c r="AJ97" s="26"/>
      <c r="AK97" s="245"/>
      <c r="AL97" s="27"/>
      <c r="AP97" s="27"/>
    </row>
    <row r="98" spans="1:42">
      <c r="A98" s="218"/>
      <c r="B98" s="238">
        <f>+'Ark1'!C1265</f>
        <v>2024</v>
      </c>
      <c r="C98" s="218"/>
      <c r="D98" s="27">
        <f>+'Ark1'!M1265</f>
        <v>6</v>
      </c>
      <c r="E98" s="27" t="s">
        <v>97</v>
      </c>
      <c r="F98" s="27">
        <f>+'Ark1'!D1265</f>
        <v>10</v>
      </c>
      <c r="G98" s="27" t="s">
        <v>541</v>
      </c>
      <c r="H98" s="27">
        <f>+'Ark1'!Q1265</f>
        <v>65</v>
      </c>
      <c r="I98" s="27">
        <f>+'Ark1'!R1265</f>
        <v>72</v>
      </c>
      <c r="J98" s="28">
        <f>+IF(I98=0,"",'Ark1'!AG1265)</f>
        <v>13.23529411764706</v>
      </c>
      <c r="K98" s="28">
        <f>+IF(I98=0,"",'Ark1'!AH1265)</f>
        <v>11.905578596152049</v>
      </c>
      <c r="M98" s="28">
        <f>+IF(I98=0,"",'Ark1'!U1265)</f>
        <v>37.119444444444447</v>
      </c>
      <c r="N98" s="218"/>
      <c r="O98" s="245">
        <f>+IF(J98=0,"",'Ark1'!AI1265)</f>
        <v>72</v>
      </c>
      <c r="P98" s="219"/>
      <c r="Q98" s="28">
        <f>+IF(O98=0,"",'Ark1'!AJ1265)</f>
        <v>114.58194444444445</v>
      </c>
      <c r="R98" s="218"/>
      <c r="S98" s="28">
        <f>+IF(O98=0,"",'Ark1'!AK1265)</f>
        <v>23.76860519804487</v>
      </c>
      <c r="T98" s="97"/>
      <c r="U98" s="26">
        <f>+IF(I98=0,"",'Ark1'!S1265)</f>
        <v>7.3888888888888893</v>
      </c>
      <c r="V98" s="218"/>
      <c r="W98" s="28">
        <f>+IF(I98=0,"",'Ark1'!W1265)</f>
        <v>0</v>
      </c>
      <c r="X98" s="33">
        <f>+IF(I98=0,"",'Ark1'!X1265)</f>
        <v>98.611111111111114</v>
      </c>
      <c r="Y98" s="33">
        <f>+IF(I98=0,"",'Ark1'!Y1265)</f>
        <v>81.944444444444443</v>
      </c>
      <c r="Z98" s="33">
        <f>+IF(I98=0,"",'Ark1'!Z1265)</f>
        <v>56.94444444444445</v>
      </c>
      <c r="AA98" s="28">
        <f>+IF(I98=0,"",'Ark1'!AA1265)</f>
        <v>12.776939284082721</v>
      </c>
      <c r="AB98" s="28">
        <f>+IF(I98=0,"",'Ark1'!AB1265)</f>
        <v>1.6292086998461299</v>
      </c>
      <c r="AC98" s="33">
        <f>+'Ark1'!AD1265</f>
        <v>91.458477349423518</v>
      </c>
      <c r="AD98" s="28">
        <f t="shared" si="10"/>
        <v>12</v>
      </c>
      <c r="AE98" s="28">
        <f t="shared" si="11"/>
        <v>1.1076923076923078</v>
      </c>
      <c r="AF98" s="218"/>
      <c r="AG98" s="221"/>
      <c r="AI98" s="28"/>
      <c r="AJ98" s="26"/>
      <c r="AK98" s="245"/>
      <c r="AL98" s="27"/>
      <c r="AP98" s="27"/>
    </row>
    <row r="99" spans="1:42">
      <c r="A99" s="218"/>
      <c r="B99" s="238">
        <f>+'Ark1'!C1266</f>
        <v>2024</v>
      </c>
      <c r="C99" s="218"/>
      <c r="D99" s="27">
        <f>+'Ark1'!M1266</f>
        <v>6</v>
      </c>
      <c r="E99" s="27" t="s">
        <v>97</v>
      </c>
      <c r="F99" s="27">
        <f>+'Ark1'!D1266</f>
        <v>11</v>
      </c>
      <c r="G99" s="27" t="s">
        <v>542</v>
      </c>
      <c r="H99" s="27">
        <f>+'Ark1'!Q1266</f>
        <v>57</v>
      </c>
      <c r="I99" s="27">
        <f>+'Ark1'!R1266</f>
        <v>69</v>
      </c>
      <c r="J99" s="28">
        <f>+IF(I99=0,"",'Ark1'!AG1266)</f>
        <v>22.330097087378647</v>
      </c>
      <c r="K99" s="28">
        <f>+IF(I99=0,"",'Ark1'!AH1266)</f>
        <v>20.489313568840878</v>
      </c>
      <c r="M99" s="28">
        <f>+IF(I99=0,"",'Ark1'!U1266)</f>
        <v>37.540579710144947</v>
      </c>
      <c r="N99" s="218"/>
      <c r="O99" s="245">
        <f>+IF(J99=0,"",'Ark1'!AI1266)</f>
        <v>69</v>
      </c>
      <c r="P99" s="219"/>
      <c r="Q99" s="28">
        <f>+IF(O99=0,"",'Ark1'!AJ1266)</f>
        <v>113.91014492753622</v>
      </c>
      <c r="R99" s="218"/>
      <c r="S99" s="28">
        <f>+IF(O99=0,"",'Ark1'!AK1266)</f>
        <v>24.422734848333391</v>
      </c>
      <c r="T99" s="97"/>
      <c r="U99" s="26">
        <f>+IF(I99=0,"",'Ark1'!S1266)</f>
        <v>7.5652173913043486</v>
      </c>
      <c r="V99" s="218"/>
      <c r="W99" s="28">
        <f>+IF(I99=0,"",'Ark1'!W1266)</f>
        <v>0</v>
      </c>
      <c r="X99" s="33">
        <f>+IF(I99=0,"",'Ark1'!X1266)</f>
        <v>100</v>
      </c>
      <c r="Y99" s="33">
        <f>+IF(I99=0,"",'Ark1'!Y1266)</f>
        <v>81.159420289855078</v>
      </c>
      <c r="Z99" s="33">
        <f>+IF(I99=0,"",'Ark1'!Z1266)</f>
        <v>57.971014492753618</v>
      </c>
      <c r="AA99" s="28">
        <f>+IF(I99=0,"",'Ark1'!AA1266)</f>
        <v>12.885811980180859</v>
      </c>
      <c r="AB99" s="28">
        <f>+IF(I99=0,"",'Ark1'!AB1266)</f>
        <v>1.654841477320369</v>
      </c>
      <c r="AC99" s="33">
        <f>+'Ark1'!AD1266</f>
        <v>82.347083056184246</v>
      </c>
      <c r="AD99" s="28">
        <f t="shared" si="10"/>
        <v>11.5</v>
      </c>
      <c r="AE99" s="28">
        <f t="shared" si="11"/>
        <v>1.2105263157894737</v>
      </c>
      <c r="AF99" s="218"/>
      <c r="AG99" s="221"/>
      <c r="AI99" s="28"/>
      <c r="AJ99" s="26"/>
      <c r="AK99" s="245"/>
      <c r="AL99" s="27"/>
      <c r="AP99" s="27"/>
    </row>
    <row r="100" spans="1:42">
      <c r="A100" s="218"/>
      <c r="B100" s="238">
        <f>+'Ark1'!C1267</f>
        <v>2024</v>
      </c>
      <c r="C100" s="218"/>
      <c r="D100" s="27">
        <f>+'Ark1'!M1267</f>
        <v>6</v>
      </c>
      <c r="E100" s="27" t="s">
        <v>97</v>
      </c>
      <c r="F100" s="27">
        <f>+'Ark1'!D1267</f>
        <v>12</v>
      </c>
      <c r="G100" s="27" t="s">
        <v>543</v>
      </c>
      <c r="H100" s="27">
        <f>+'Ark1'!Q1267</f>
        <v>18</v>
      </c>
      <c r="I100" s="27">
        <f>+'Ark1'!R1267</f>
        <v>24</v>
      </c>
      <c r="J100" s="28">
        <f>+IF(I100=0,"",'Ark1'!AG1267)</f>
        <v>22.857142857142861</v>
      </c>
      <c r="K100" s="28">
        <f>+IF(I100=0,"",'Ark1'!AH1267)</f>
        <v>23.623410676297432</v>
      </c>
      <c r="M100" s="28">
        <f>+IF(I100=0,"",'Ark1'!U1267)</f>
        <v>39.791666666666671</v>
      </c>
      <c r="N100" s="218"/>
      <c r="O100" s="245">
        <f>+IF(J100=0,"",'Ark1'!AI1267)</f>
        <v>24</v>
      </c>
      <c r="P100" s="219"/>
      <c r="Q100" s="28">
        <f>+IF(O100=0,"",'Ark1'!AJ1267)</f>
        <v>114.56666666666671</v>
      </c>
      <c r="R100" s="218"/>
      <c r="S100" s="28">
        <f>+IF(O100=0,"",'Ark1'!AK1267)</f>
        <v>24.946683893292441</v>
      </c>
      <c r="T100" s="97"/>
      <c r="U100" s="26">
        <f>+IF(I100=0,"",'Ark1'!S1267)</f>
        <v>7.7083333333333313</v>
      </c>
      <c r="V100" s="218"/>
      <c r="W100" s="28">
        <f>+IF(I100=0,"",'Ark1'!W1267)</f>
        <v>0</v>
      </c>
      <c r="X100" s="33">
        <f>+IF(I100=0,"",'Ark1'!X1267)</f>
        <v>91.666666666666686</v>
      </c>
      <c r="Y100" s="33">
        <f>+IF(I100=0,"",'Ark1'!Y1267)</f>
        <v>75</v>
      </c>
      <c r="Z100" s="33">
        <f>+IF(I100=0,"",'Ark1'!Z1267)</f>
        <v>66.666666666666686</v>
      </c>
      <c r="AA100" s="28">
        <f>+IF(I100=0,"",'Ark1'!AA1267)</f>
        <v>15.57484394428686</v>
      </c>
      <c r="AB100" s="28">
        <f>+IF(I100=0,"",'Ark1'!AB1267)</f>
        <v>2.0712147536060965</v>
      </c>
      <c r="AC100" s="33">
        <f>+'Ark1'!AD1267</f>
        <v>95.431401692497573</v>
      </c>
      <c r="AD100" s="28">
        <f t="shared" si="10"/>
        <v>4</v>
      </c>
      <c r="AE100" s="28">
        <f t="shared" si="11"/>
        <v>1.3333333333333333</v>
      </c>
      <c r="AF100" s="218"/>
      <c r="AG100" s="221"/>
      <c r="AI100" s="28"/>
      <c r="AJ100" s="26"/>
      <c r="AK100" s="245"/>
      <c r="AL100" s="27"/>
      <c r="AP100" s="27"/>
    </row>
    <row r="101" spans="1:42">
      <c r="A101" s="218"/>
      <c r="B101" s="218"/>
      <c r="C101" s="218"/>
      <c r="D101" s="218"/>
      <c r="E101" s="218"/>
      <c r="F101" s="218"/>
      <c r="G101" s="218"/>
      <c r="H101" s="218"/>
      <c r="I101" s="218"/>
      <c r="J101" s="219"/>
      <c r="K101" s="219"/>
      <c r="L101" s="219"/>
      <c r="M101" s="218"/>
      <c r="N101" s="218"/>
      <c r="O101" s="237"/>
      <c r="P101" s="219"/>
      <c r="Q101" s="219"/>
      <c r="R101" s="218"/>
      <c r="S101" s="219"/>
      <c r="T101" s="97"/>
      <c r="U101" s="218"/>
      <c r="V101" s="218"/>
      <c r="W101" s="220"/>
      <c r="X101" s="220"/>
      <c r="Y101" s="220"/>
      <c r="Z101" s="220"/>
      <c r="AA101" s="219"/>
      <c r="AB101" s="218"/>
      <c r="AC101" s="220"/>
      <c r="AD101" s="220"/>
      <c r="AE101" s="219"/>
      <c r="AF101" s="218"/>
      <c r="AG101" s="221"/>
      <c r="AI101" s="28"/>
      <c r="AJ101" s="26"/>
      <c r="AK101" s="222"/>
      <c r="AL101" s="27"/>
      <c r="AP101" s="27"/>
    </row>
    <row r="102" spans="1:42" ht="22.8">
      <c r="A102" s="218"/>
      <c r="B102" s="218"/>
      <c r="C102" s="218"/>
      <c r="D102" s="218"/>
      <c r="E102" s="264" t="str">
        <f>+E104</f>
        <v>3-</v>
      </c>
      <c r="F102" s="218"/>
      <c r="G102" s="218"/>
      <c r="H102" s="218"/>
      <c r="I102" s="242">
        <f>SUM(I104:I115)</f>
        <v>942</v>
      </c>
      <c r="J102" s="219"/>
      <c r="K102" s="219"/>
      <c r="L102" s="219"/>
      <c r="M102" s="271">
        <f>+Fettgruppe!R16</f>
        <v>42.540870488322689</v>
      </c>
      <c r="N102" s="218"/>
      <c r="O102" s="237"/>
      <c r="P102" s="219"/>
      <c r="Q102" s="219"/>
      <c r="R102" s="218"/>
      <c r="S102" s="219"/>
      <c r="T102" s="97"/>
      <c r="U102" s="218"/>
      <c r="V102" s="218"/>
      <c r="W102" s="220"/>
      <c r="X102" s="220"/>
      <c r="Y102" s="220"/>
      <c r="Z102" s="220"/>
      <c r="AA102" s="219"/>
      <c r="AB102" s="218"/>
      <c r="AC102" s="220"/>
      <c r="AD102" s="220"/>
      <c r="AE102" s="219"/>
      <c r="AF102" s="218"/>
      <c r="AG102" s="221"/>
      <c r="AI102" s="28"/>
      <c r="AJ102" s="26"/>
      <c r="AK102" s="222"/>
      <c r="AL102" s="27"/>
      <c r="AP102" s="27"/>
    </row>
    <row r="103" spans="1:42">
      <c r="A103" s="218"/>
      <c r="B103" s="218"/>
      <c r="C103" s="218"/>
      <c r="D103" s="218"/>
      <c r="E103" s="218"/>
      <c r="F103" s="218"/>
      <c r="G103" s="218"/>
      <c r="H103" s="218"/>
      <c r="I103" s="218"/>
      <c r="J103" s="219"/>
      <c r="K103" s="219"/>
      <c r="L103" s="219"/>
      <c r="M103" s="218"/>
      <c r="N103" s="218"/>
      <c r="O103" s="237"/>
      <c r="P103" s="219"/>
      <c r="Q103" s="219"/>
      <c r="R103" s="218"/>
      <c r="S103" s="219"/>
      <c r="T103" s="97"/>
      <c r="U103" s="218"/>
      <c r="V103" s="218"/>
      <c r="W103" s="220"/>
      <c r="X103" s="220"/>
      <c r="Y103" s="220"/>
      <c r="Z103" s="220"/>
      <c r="AA103" s="219"/>
      <c r="AB103" s="218"/>
      <c r="AC103" s="220"/>
      <c r="AD103" s="220"/>
      <c r="AE103" s="235"/>
      <c r="AF103" s="218"/>
      <c r="AG103" s="221"/>
      <c r="AI103" s="28"/>
      <c r="AJ103" s="26"/>
      <c r="AK103" s="222"/>
      <c r="AL103" s="27"/>
      <c r="AP103" s="27"/>
    </row>
    <row r="104" spans="1:42">
      <c r="A104" s="218"/>
      <c r="B104" s="238">
        <f>+'Ark1'!C1268</f>
        <v>2024</v>
      </c>
      <c r="C104" s="218"/>
      <c r="D104" s="238">
        <f>+'Ark1'!M1268</f>
        <v>7</v>
      </c>
      <c r="E104" s="238" t="s">
        <v>98</v>
      </c>
      <c r="F104" s="238">
        <f>+'Ark1'!D1268</f>
        <v>1</v>
      </c>
      <c r="G104" s="238" t="s">
        <v>533</v>
      </c>
      <c r="H104" s="238">
        <f>+'Ark1'!Q1268</f>
        <v>46</v>
      </c>
      <c r="I104" s="238">
        <f>+'Ark1'!R1268</f>
        <v>53</v>
      </c>
      <c r="J104" s="239">
        <f>+IF(I104=0,"",'Ark1'!AG1268)</f>
        <v>18.531468531468537</v>
      </c>
      <c r="K104" s="239">
        <f>+IF(I104=0,"",'Ark1'!AH1268)</f>
        <v>20.384534122121273</v>
      </c>
      <c r="L104" s="239"/>
      <c r="M104" s="239">
        <f>+IF(I104=0,"",'Ark1'!U1268)</f>
        <v>45.509433962264154</v>
      </c>
      <c r="N104" s="218"/>
      <c r="O104" s="439">
        <f>+IF(J104=0,"",'Ark1'!AI1268)</f>
        <v>43</v>
      </c>
      <c r="P104" s="219"/>
      <c r="Q104" s="239">
        <f>+IF(O104=0,"",'Ark1'!AJ1268)</f>
        <v>119.4232558139535</v>
      </c>
      <c r="R104" s="218"/>
      <c r="S104" s="239">
        <f>+IF(O104=0,"",'Ark1'!AK1268)</f>
        <v>27.122604057031129</v>
      </c>
      <c r="T104" s="97"/>
      <c r="U104" s="240">
        <f>+IF(I104=0,"",'Ark1'!S1268)</f>
        <v>8.7358490566037741</v>
      </c>
      <c r="V104" s="218"/>
      <c r="W104" s="239">
        <f>+IF(I104=0,"",'Ark1'!W1268)</f>
        <v>0</v>
      </c>
      <c r="X104" s="241">
        <f>+IF(I104=0,"",'Ark1'!X1268)</f>
        <v>100</v>
      </c>
      <c r="Y104" s="241">
        <f>+IF(I104=0,"",'Ark1'!Y1268)</f>
        <v>94.339622641509408</v>
      </c>
      <c r="Z104" s="241">
        <f>+IF(I104=0,"",'Ark1'!Z1268)</f>
        <v>84.905660377358444</v>
      </c>
      <c r="AA104" s="239">
        <f>+IF(I104=0,"",'Ark1'!AA1268)</f>
        <v>11.636138634491768</v>
      </c>
      <c r="AB104" s="239">
        <f>+IF(I104=0,"",'Ark1'!AB1268)</f>
        <v>1.5679688025899399</v>
      </c>
      <c r="AC104" s="241">
        <f>+'Ark1'!AD1268</f>
        <v>80.562542834220608</v>
      </c>
      <c r="AD104" s="239">
        <f>+IF(I104=0,"",I104/D104)</f>
        <v>7.5714285714285712</v>
      </c>
      <c r="AE104" s="239">
        <f>+IF(I104=0,"",I104/H104)</f>
        <v>1.1521739130434783</v>
      </c>
      <c r="AF104" s="218"/>
      <c r="AG104" s="221"/>
      <c r="AI104" s="28"/>
      <c r="AJ104" s="26"/>
      <c r="AK104" s="245"/>
      <c r="AL104" s="27"/>
      <c r="AP104" s="27"/>
    </row>
    <row r="105" spans="1:42">
      <c r="A105" s="218"/>
      <c r="B105" s="238">
        <f>+'Ark1'!C1269</f>
        <v>2024</v>
      </c>
      <c r="C105" s="218"/>
      <c r="D105" s="238">
        <f>+'Ark1'!M1269</f>
        <v>7</v>
      </c>
      <c r="E105" s="238" t="s">
        <v>98</v>
      </c>
      <c r="F105" s="238">
        <f>+'Ark1'!D1269</f>
        <v>2</v>
      </c>
      <c r="G105" s="238" t="s">
        <v>534</v>
      </c>
      <c r="H105" s="238">
        <f>+'Ark1'!Q1269</f>
        <v>70</v>
      </c>
      <c r="I105" s="238">
        <f>+'Ark1'!R1269</f>
        <v>81</v>
      </c>
      <c r="J105" s="239">
        <f>+IF(I105=0,"",'Ark1'!AG1269)</f>
        <v>25.63291139240506</v>
      </c>
      <c r="K105" s="239">
        <f>+IF(I105=0,"",'Ark1'!AH1269)</f>
        <v>27.078590950963445</v>
      </c>
      <c r="L105" s="239"/>
      <c r="M105" s="239">
        <f>+IF(I105=0,"",'Ark1'!U1269)</f>
        <v>43.911111111111111</v>
      </c>
      <c r="N105" s="218"/>
      <c r="O105" s="439">
        <f>+IF(J105=0,"",'Ark1'!AI1269)</f>
        <v>64</v>
      </c>
      <c r="P105" s="219"/>
      <c r="Q105" s="239">
        <f>+IF(O105=0,"",'Ark1'!AJ1269)</f>
        <v>118.03749999999999</v>
      </c>
      <c r="R105" s="218"/>
      <c r="S105" s="239">
        <f>+IF(O105=0,"",'Ark1'!AK1269)</f>
        <v>25.830472273983521</v>
      </c>
      <c r="T105" s="97"/>
      <c r="U105" s="240">
        <f>+IF(I105=0,"",'Ark1'!S1269)</f>
        <v>8.3209876543209855</v>
      </c>
      <c r="V105" s="218"/>
      <c r="W105" s="239">
        <f>+IF(I105=0,"",'Ark1'!W1269)</f>
        <v>0</v>
      </c>
      <c r="X105" s="241">
        <f>+IF(I105=0,"",'Ark1'!X1269)</f>
        <v>100</v>
      </c>
      <c r="Y105" s="241">
        <f>+IF(I105=0,"",'Ark1'!Y1269)</f>
        <v>97.530864197530875</v>
      </c>
      <c r="Z105" s="241">
        <f>+IF(I105=0,"",'Ark1'!Z1269)</f>
        <v>77.777777777777771</v>
      </c>
      <c r="AA105" s="239">
        <f>+IF(I105=0,"",'Ark1'!AA1269)</f>
        <v>11.468087767236444</v>
      </c>
      <c r="AB105" s="239">
        <f>+IF(I105=0,"",'Ark1'!AB1269)</f>
        <v>1.6616751958904934</v>
      </c>
      <c r="AC105" s="241">
        <f>+'Ark1'!AD1269</f>
        <v>59.434940422902642</v>
      </c>
      <c r="AD105" s="239">
        <f t="shared" ref="AD105:AD115" si="12">+IF(I105=0,"",I105/D105)</f>
        <v>11.571428571428571</v>
      </c>
      <c r="AE105" s="239">
        <f t="shared" ref="AE105:AE115" si="13">+IF(I105=0,"",I105/H105)</f>
        <v>1.1571428571428573</v>
      </c>
      <c r="AF105" s="218"/>
      <c r="AG105" s="221"/>
      <c r="AI105" s="28"/>
      <c r="AJ105" s="26"/>
      <c r="AK105" s="245"/>
      <c r="AL105" s="27"/>
      <c r="AP105" s="27"/>
    </row>
    <row r="106" spans="1:42">
      <c r="A106" s="218"/>
      <c r="B106" s="238">
        <f>+'Ark1'!C1270</f>
        <v>2024</v>
      </c>
      <c r="C106" s="218"/>
      <c r="D106" s="238">
        <f>+'Ark1'!M1270</f>
        <v>7</v>
      </c>
      <c r="E106" s="238" t="s">
        <v>98</v>
      </c>
      <c r="F106" s="238">
        <f>+'Ark1'!D1270</f>
        <v>3</v>
      </c>
      <c r="G106" s="238" t="s">
        <v>535</v>
      </c>
      <c r="H106" s="238">
        <f>+'Ark1'!Q1270</f>
        <v>392</v>
      </c>
      <c r="I106" s="238">
        <f>+'Ark1'!R1270</f>
        <v>448</v>
      </c>
      <c r="J106" s="239">
        <f>+IF(I106=0,"",'Ark1'!AG1270)</f>
        <v>20.559889857732905</v>
      </c>
      <c r="K106" s="239">
        <f>+IF(I106=0,"",'Ark1'!AH1270)</f>
        <v>20.546816151170471</v>
      </c>
      <c r="L106" s="239"/>
      <c r="M106" s="239">
        <f>+IF(I106=0,"",'Ark1'!U1270)</f>
        <v>43.959821428571402</v>
      </c>
      <c r="N106" s="218"/>
      <c r="O106" s="439">
        <f>+IF(J106=0,"",'Ark1'!AI1270)</f>
        <v>376</v>
      </c>
      <c r="P106" s="219"/>
      <c r="Q106" s="239">
        <f>+IF(O106=0,"",'Ark1'!AJ1270)</f>
        <v>119.1571808510639</v>
      </c>
      <c r="R106" s="218"/>
      <c r="S106" s="239">
        <f>+IF(O106=0,"",'Ark1'!AK1270)</f>
        <v>25.917648441210098</v>
      </c>
      <c r="T106" s="97"/>
      <c r="U106" s="240">
        <f>+IF(I106=0,"",'Ark1'!S1270)</f>
        <v>8.359375</v>
      </c>
      <c r="V106" s="218"/>
      <c r="W106" s="239">
        <f>+IF(I106=0,"",'Ark1'!W1270)</f>
        <v>0</v>
      </c>
      <c r="X106" s="241">
        <f>+IF(I106=0,"",'Ark1'!X1270)</f>
        <v>100</v>
      </c>
      <c r="Y106" s="241">
        <f>+IF(I106=0,"",'Ark1'!Y1270)</f>
        <v>97.991071428571445</v>
      </c>
      <c r="Z106" s="241">
        <f>+IF(I106=0,"",'Ark1'!Z1270)</f>
        <v>78.794642857142875</v>
      </c>
      <c r="AA106" s="239">
        <f>+IF(I106=0,"",'Ark1'!AA1270)</f>
        <v>10.527618522430823</v>
      </c>
      <c r="AB106" s="239">
        <f>+IF(I106=0,"",'Ark1'!AB1270)</f>
        <v>1.5959915084640288</v>
      </c>
      <c r="AC106" s="241">
        <f>+'Ark1'!AD1270</f>
        <v>68.838423599665006</v>
      </c>
      <c r="AD106" s="239">
        <f t="shared" si="12"/>
        <v>64</v>
      </c>
      <c r="AE106" s="239">
        <f t="shared" si="13"/>
        <v>1.1428571428571428</v>
      </c>
      <c r="AF106" s="218"/>
      <c r="AG106" s="221"/>
      <c r="AI106" s="28"/>
      <c r="AJ106" s="26"/>
      <c r="AK106" s="245"/>
      <c r="AL106" s="27"/>
      <c r="AP106" s="27"/>
    </row>
    <row r="107" spans="1:42">
      <c r="A107" s="218"/>
      <c r="B107" s="238">
        <f>+'Ark1'!C1271</f>
        <v>2024</v>
      </c>
      <c r="C107" s="218"/>
      <c r="D107" s="238">
        <f>+'Ark1'!M1271</f>
        <v>7</v>
      </c>
      <c r="E107" s="238" t="s">
        <v>98</v>
      </c>
      <c r="F107" s="238">
        <f>+'Ark1'!D1271</f>
        <v>4</v>
      </c>
      <c r="G107" s="238" t="s">
        <v>536</v>
      </c>
      <c r="H107" s="238">
        <f>+'Ark1'!Q1271</f>
        <v>77</v>
      </c>
      <c r="I107" s="238">
        <f>+'Ark1'!R1271</f>
        <v>91</v>
      </c>
      <c r="J107" s="239">
        <f>+IF(I107=0,"",'Ark1'!AG1271)</f>
        <v>22.141119221411191</v>
      </c>
      <c r="K107" s="239">
        <f>+IF(I107=0,"",'Ark1'!AH1271)</f>
        <v>22.693557018580975</v>
      </c>
      <c r="L107" s="239"/>
      <c r="M107" s="239">
        <f>+IF(I107=0,"",'Ark1'!U1271)</f>
        <v>40.07582417582416</v>
      </c>
      <c r="N107" s="218"/>
      <c r="O107" s="439">
        <f>+IF(J107=0,"",'Ark1'!AI1271)</f>
        <v>66</v>
      </c>
      <c r="P107" s="219"/>
      <c r="Q107" s="239">
        <f>+IF(O107=0,"",'Ark1'!AJ1271)</f>
        <v>117.71666666666663</v>
      </c>
      <c r="R107" s="218"/>
      <c r="S107" s="239">
        <f>+IF(O107=0,"",'Ark1'!AK1271)</f>
        <v>24.55684954348186</v>
      </c>
      <c r="T107" s="97"/>
      <c r="U107" s="240">
        <f>+IF(I107=0,"",'Ark1'!S1271)</f>
        <v>7.7472527472527455</v>
      </c>
      <c r="V107" s="218"/>
      <c r="W107" s="239">
        <f>+IF(I107=0,"",'Ark1'!W1271)</f>
        <v>0</v>
      </c>
      <c r="X107" s="241">
        <f>+IF(I107=0,"",'Ark1'!X1271)</f>
        <v>98.901098901098891</v>
      </c>
      <c r="Y107" s="241">
        <f>+IF(I107=0,"",'Ark1'!Y1271)</f>
        <v>93.406593406593402</v>
      </c>
      <c r="Z107" s="241">
        <f>+IF(I107=0,"",'Ark1'!Z1271)</f>
        <v>70.329670329670307</v>
      </c>
      <c r="AA107" s="239">
        <f>+IF(I107=0,"",'Ark1'!AA1271)</f>
        <v>9.7608473404848883</v>
      </c>
      <c r="AB107" s="239">
        <f>+IF(I107=0,"",'Ark1'!AB1271)</f>
        <v>1.5448845512782396</v>
      </c>
      <c r="AC107" s="241">
        <f>+'Ark1'!AD1271</f>
        <v>67.288146836288604</v>
      </c>
      <c r="AD107" s="239">
        <f t="shared" si="12"/>
        <v>13</v>
      </c>
      <c r="AE107" s="239">
        <f t="shared" si="13"/>
        <v>1.1818181818181819</v>
      </c>
      <c r="AF107" s="218"/>
      <c r="AG107" s="26"/>
      <c r="AI107" s="28"/>
      <c r="AJ107" s="26"/>
      <c r="AK107" s="27"/>
      <c r="AL107" s="27"/>
      <c r="AP107" s="27"/>
    </row>
    <row r="108" spans="1:42">
      <c r="A108" s="218"/>
      <c r="B108" s="238">
        <f>+'Ark1'!C1272</f>
        <v>2024</v>
      </c>
      <c r="C108" s="218"/>
      <c r="D108" s="238">
        <f>+'Ark1'!M1272</f>
        <v>7</v>
      </c>
      <c r="E108" s="238" t="s">
        <v>98</v>
      </c>
      <c r="F108" s="238">
        <f>+'Ark1'!D1272</f>
        <v>5</v>
      </c>
      <c r="G108" s="238" t="s">
        <v>447</v>
      </c>
      <c r="H108" s="238">
        <f>+'Ark1'!Q1272</f>
        <v>18</v>
      </c>
      <c r="I108" s="238">
        <f>+'Ark1'!R1272</f>
        <v>21</v>
      </c>
      <c r="J108" s="239">
        <f>+IF(I108=0,"",'Ark1'!AG1272)</f>
        <v>15.555555555555555</v>
      </c>
      <c r="K108" s="239">
        <f>+IF(I108=0,"",'Ark1'!AH1272)</f>
        <v>15.47767816716472</v>
      </c>
      <c r="L108" s="239"/>
      <c r="M108" s="239">
        <f>+IF(I108=0,"",'Ark1'!U1272)</f>
        <v>40.695238095238111</v>
      </c>
      <c r="N108" s="218"/>
      <c r="O108" s="439">
        <f>+IF(J108=0,"",'Ark1'!AI1272)</f>
        <v>20</v>
      </c>
      <c r="P108" s="219"/>
      <c r="Q108" s="239">
        <f>+IF(O108=0,"",'Ark1'!AJ1272)</f>
        <v>118.35499999999998</v>
      </c>
      <c r="R108" s="218"/>
      <c r="S108" s="239">
        <f>+IF(O108=0,"",'Ark1'!AK1272)</f>
        <v>24.386854925062359</v>
      </c>
      <c r="T108" s="97"/>
      <c r="U108" s="240">
        <f>+IF(I108=0,"",'Ark1'!S1272)</f>
        <v>8.0952380952380949</v>
      </c>
      <c r="V108" s="218"/>
      <c r="W108" s="239">
        <f>+IF(I108=0,"",'Ark1'!W1272)</f>
        <v>0</v>
      </c>
      <c r="X108" s="241">
        <f>+IF(I108=0,"",'Ark1'!X1272)</f>
        <v>100</v>
      </c>
      <c r="Y108" s="241">
        <f>+IF(I108=0,"",'Ark1'!Y1272)</f>
        <v>95.238095238095283</v>
      </c>
      <c r="Z108" s="241">
        <f>+IF(I108=0,"",'Ark1'!Z1272)</f>
        <v>61.904761904761877</v>
      </c>
      <c r="AA108" s="239">
        <f>+IF(I108=0,"",'Ark1'!AA1272)</f>
        <v>11.824086643090451</v>
      </c>
      <c r="AB108" s="239">
        <f>+IF(I108=0,"",'Ark1'!AB1272)</f>
        <v>1.3058389715049621</v>
      </c>
      <c r="AC108" s="241">
        <f>+'Ark1'!AD1272</f>
        <v>69.887842633353557</v>
      </c>
      <c r="AD108" s="239">
        <f t="shared" si="12"/>
        <v>3</v>
      </c>
      <c r="AE108" s="239">
        <f t="shared" si="13"/>
        <v>1.1666666666666667</v>
      </c>
      <c r="AF108" s="218"/>
      <c r="AG108" s="222"/>
      <c r="AI108" s="28"/>
      <c r="AJ108" s="26"/>
      <c r="AK108" s="245"/>
      <c r="AL108" s="27"/>
      <c r="AP108" s="27"/>
    </row>
    <row r="109" spans="1:42">
      <c r="A109" s="218"/>
      <c r="B109" s="238">
        <f>+'Ark1'!C1273</f>
        <v>2024</v>
      </c>
      <c r="C109" s="218"/>
      <c r="D109" s="238">
        <f>+'Ark1'!M1273</f>
        <v>7</v>
      </c>
      <c r="E109" s="238" t="s">
        <v>98</v>
      </c>
      <c r="F109" s="238">
        <f>+'Ark1'!D1273</f>
        <v>6</v>
      </c>
      <c r="G109" s="238" t="s">
        <v>537</v>
      </c>
      <c r="H109" s="238">
        <f>+'Ark1'!Q1273</f>
        <v>19</v>
      </c>
      <c r="I109" s="238">
        <f>+'Ark1'!R1273</f>
        <v>20</v>
      </c>
      <c r="J109" s="239">
        <f>+IF(I109=0,"",'Ark1'!AG1273)</f>
        <v>22.471910112359552</v>
      </c>
      <c r="K109" s="239">
        <f>+IF(I109=0,"",'Ark1'!AH1273)</f>
        <v>22.958383862285192</v>
      </c>
      <c r="L109" s="239"/>
      <c r="M109" s="239">
        <f>+IF(I109=0,"",'Ark1'!U1273)</f>
        <v>38.810000000000009</v>
      </c>
      <c r="N109" s="218"/>
      <c r="O109" s="439">
        <f>+IF(J109=0,"",'Ark1'!AI1273)</f>
        <v>20</v>
      </c>
      <c r="P109" s="219"/>
      <c r="Q109" s="239">
        <f>+IF(O109=0,"",'Ark1'!AJ1273)</f>
        <v>116.705</v>
      </c>
      <c r="R109" s="218"/>
      <c r="S109" s="239">
        <f>+IF(O109=0,"",'Ark1'!AK1273)</f>
        <v>24.133408794071155</v>
      </c>
      <c r="T109" s="97"/>
      <c r="U109" s="240">
        <f>+IF(I109=0,"",'Ark1'!S1273)</f>
        <v>7.95</v>
      </c>
      <c r="V109" s="218"/>
      <c r="W109" s="239">
        <f>+IF(I109=0,"",'Ark1'!W1273)</f>
        <v>0</v>
      </c>
      <c r="X109" s="241">
        <f>+IF(I109=0,"",'Ark1'!X1273)</f>
        <v>100</v>
      </c>
      <c r="Y109" s="241">
        <f>+IF(I109=0,"",'Ark1'!Y1273)</f>
        <v>90</v>
      </c>
      <c r="Z109" s="241">
        <f>+IF(I109=0,"",'Ark1'!Z1273)</f>
        <v>50</v>
      </c>
      <c r="AA109" s="239">
        <f>+IF(I109=0,"",'Ark1'!AA1273)</f>
        <v>10.659732642050612</v>
      </c>
      <c r="AB109" s="239">
        <f>+IF(I109=0,"",'Ark1'!AB1273)</f>
        <v>1.5960889699512377</v>
      </c>
      <c r="AC109" s="241">
        <f>+'Ark1'!AD1273</f>
        <v>85.668281132659772</v>
      </c>
      <c r="AD109" s="239">
        <f t="shared" si="12"/>
        <v>2.8571428571428572</v>
      </c>
      <c r="AE109" s="239">
        <f t="shared" si="13"/>
        <v>1.0526315789473684</v>
      </c>
      <c r="AF109" s="218"/>
      <c r="AG109" s="26"/>
      <c r="AI109" s="28"/>
      <c r="AJ109" s="26"/>
      <c r="AK109" s="27"/>
      <c r="AL109" s="27"/>
      <c r="AP109" s="27"/>
    </row>
    <row r="110" spans="1:42">
      <c r="A110" s="218"/>
      <c r="B110" s="238">
        <f>+'Ark1'!C1274</f>
        <v>2024</v>
      </c>
      <c r="C110" s="218"/>
      <c r="D110" s="238">
        <f>+'Ark1'!M1274</f>
        <v>7</v>
      </c>
      <c r="E110" s="238" t="s">
        <v>98</v>
      </c>
      <c r="F110" s="238">
        <f>+'Ark1'!D1274</f>
        <v>7</v>
      </c>
      <c r="G110" s="238" t="s">
        <v>538</v>
      </c>
      <c r="H110" s="238">
        <f>+'Ark1'!Q1274</f>
        <v>0</v>
      </c>
      <c r="I110" s="238">
        <f>+'Ark1'!R1274</f>
        <v>0</v>
      </c>
      <c r="J110" s="239" t="str">
        <f>+IF(I110=0,"",'Ark1'!AG1274)</f>
        <v/>
      </c>
      <c r="K110" s="239" t="str">
        <f>+IF(I110=0,"",'Ark1'!AH1274)</f>
        <v/>
      </c>
      <c r="L110" s="239"/>
      <c r="M110" s="239" t="str">
        <f>+IF(I110=0,"",'Ark1'!U1274)</f>
        <v/>
      </c>
      <c r="N110" s="218"/>
      <c r="O110" s="439">
        <f>+IF(J110=0,"",'Ark1'!AI1274)</f>
        <v>0</v>
      </c>
      <c r="P110" s="219"/>
      <c r="Q110" s="239" t="str">
        <f>+IF(O110=0,"",'Ark1'!AJ1274)</f>
        <v/>
      </c>
      <c r="R110" s="218"/>
      <c r="S110" s="239" t="str">
        <f>+IF(O110=0,"",'Ark1'!AK1274)</f>
        <v/>
      </c>
      <c r="T110" s="97"/>
      <c r="U110" s="240" t="str">
        <f>+IF(I110=0,"",'Ark1'!S1274)</f>
        <v/>
      </c>
      <c r="V110" s="218"/>
      <c r="W110" s="239" t="str">
        <f>+IF(I110=0,"",'Ark1'!W1274)</f>
        <v/>
      </c>
      <c r="X110" s="241" t="str">
        <f>+IF(I110=0,"",'Ark1'!X1274)</f>
        <v/>
      </c>
      <c r="Y110" s="241" t="str">
        <f>+IF(I110=0,"",'Ark1'!Y1274)</f>
        <v/>
      </c>
      <c r="Z110" s="241" t="str">
        <f>+IF(I110=0,"",'Ark1'!Z1274)</f>
        <v/>
      </c>
      <c r="AA110" s="239" t="str">
        <f>+IF(I110=0,"",'Ark1'!AA1274)</f>
        <v/>
      </c>
      <c r="AB110" s="239" t="str">
        <f>+IF(I110=0,"",'Ark1'!AB1274)</f>
        <v/>
      </c>
      <c r="AC110" s="241">
        <f>+'Ark1'!AD1274</f>
        <v>0</v>
      </c>
      <c r="AD110" s="239" t="str">
        <f t="shared" si="12"/>
        <v/>
      </c>
      <c r="AE110" s="239" t="str">
        <f t="shared" si="13"/>
        <v/>
      </c>
      <c r="AF110" s="218"/>
      <c r="AG110" s="26"/>
      <c r="AI110" s="28"/>
      <c r="AJ110" s="26"/>
      <c r="AK110" s="27"/>
      <c r="AL110" s="27"/>
      <c r="AP110" s="27"/>
    </row>
    <row r="111" spans="1:42">
      <c r="A111" s="218"/>
      <c r="B111" s="238">
        <f>+'Ark1'!C1275</f>
        <v>2024</v>
      </c>
      <c r="C111" s="218"/>
      <c r="D111" s="238">
        <f>+'Ark1'!M1275</f>
        <v>7</v>
      </c>
      <c r="E111" s="238" t="s">
        <v>98</v>
      </c>
      <c r="F111" s="238">
        <f>+'Ark1'!D1275</f>
        <v>8</v>
      </c>
      <c r="G111" s="238" t="s">
        <v>539</v>
      </c>
      <c r="H111" s="238">
        <f>+'Ark1'!Q1275</f>
        <v>13</v>
      </c>
      <c r="I111" s="238">
        <f>+'Ark1'!R1275</f>
        <v>14</v>
      </c>
      <c r="J111" s="239">
        <f>+IF(I111=0,"",'Ark1'!AG1275)</f>
        <v>10.606060606060607</v>
      </c>
      <c r="K111" s="239">
        <f>+IF(I111=0,"",'Ark1'!AH1275)</f>
        <v>10.063211566668993</v>
      </c>
      <c r="L111" s="239"/>
      <c r="M111" s="239">
        <f>+IF(I111=0,"",'Ark1'!U1275)</f>
        <v>41.164285714285697</v>
      </c>
      <c r="N111" s="218"/>
      <c r="O111" s="439">
        <f>+IF(J111=0,"",'Ark1'!AI1275)</f>
        <v>14</v>
      </c>
      <c r="P111" s="219"/>
      <c r="Q111" s="239">
        <f>+IF(O111=0,"",'Ark1'!AJ1275)</f>
        <v>119.05000000000003</v>
      </c>
      <c r="R111" s="218"/>
      <c r="S111" s="239">
        <f>+IF(O111=0,"",'Ark1'!AK1275)</f>
        <v>23.838223676694735</v>
      </c>
      <c r="T111" s="97"/>
      <c r="U111" s="240">
        <f>+IF(I111=0,"",'Ark1'!S1275)</f>
        <v>8.1428571428571388</v>
      </c>
      <c r="V111" s="218"/>
      <c r="W111" s="239">
        <f>+IF(I111=0,"",'Ark1'!W1275)</f>
        <v>0</v>
      </c>
      <c r="X111" s="241">
        <f>+IF(I111=0,"",'Ark1'!X1275)</f>
        <v>100</v>
      </c>
      <c r="Y111" s="241">
        <f>+IF(I111=0,"",'Ark1'!Y1275)</f>
        <v>85.714285714285694</v>
      </c>
      <c r="Z111" s="241">
        <f>+IF(I111=0,"",'Ark1'!Z1275)</f>
        <v>71.428571428571445</v>
      </c>
      <c r="AA111" s="239">
        <f>+IF(I111=0,"",'Ark1'!AA1275)</f>
        <v>12.344901037782904</v>
      </c>
      <c r="AB111" s="239">
        <f>+IF(I111=0,"",'Ark1'!AB1275)</f>
        <v>1.6842608746502317</v>
      </c>
      <c r="AC111" s="241">
        <f>+'Ark1'!AD1275</f>
        <v>94.978487218884823</v>
      </c>
      <c r="AD111" s="239">
        <f t="shared" si="12"/>
        <v>2</v>
      </c>
      <c r="AE111" s="239">
        <f t="shared" si="13"/>
        <v>1.0769230769230769</v>
      </c>
      <c r="AF111" s="218"/>
      <c r="AG111" s="26"/>
      <c r="AI111" s="28"/>
      <c r="AJ111" s="26"/>
      <c r="AK111" s="27"/>
      <c r="AL111" s="27"/>
      <c r="AP111" s="27"/>
    </row>
    <row r="112" spans="1:42">
      <c r="A112" s="218"/>
      <c r="B112" s="238">
        <f>+'Ark1'!C1276</f>
        <v>2024</v>
      </c>
      <c r="C112" s="218"/>
      <c r="D112" s="238">
        <f>+'Ark1'!M1276</f>
        <v>7</v>
      </c>
      <c r="E112" s="238" t="s">
        <v>98</v>
      </c>
      <c r="F112" s="238">
        <f>+'Ark1'!D1276</f>
        <v>9</v>
      </c>
      <c r="G112" s="238" t="s">
        <v>540</v>
      </c>
      <c r="H112" s="238">
        <f>+'Ark1'!Q1276</f>
        <v>23</v>
      </c>
      <c r="I112" s="238">
        <f>+'Ark1'!R1276</f>
        <v>32</v>
      </c>
      <c r="J112" s="239">
        <f>+IF(I112=0,"",'Ark1'!AG1276)</f>
        <v>14.035087719298245</v>
      </c>
      <c r="K112" s="239">
        <f>+IF(I112=0,"",'Ark1'!AH1276)</f>
        <v>11.44271888363718</v>
      </c>
      <c r="L112" s="239"/>
      <c r="M112" s="239">
        <f>+IF(I112=0,"",'Ark1'!U1276)</f>
        <v>31.775000000000009</v>
      </c>
      <c r="N112" s="218"/>
      <c r="O112" s="439">
        <f>+IF(J112=0,"",'Ark1'!AI1276)</f>
        <v>32</v>
      </c>
      <c r="P112" s="219"/>
      <c r="Q112" s="239">
        <f>+IF(O112=0,"",'Ark1'!AJ1276)</f>
        <v>109.86875000000001</v>
      </c>
      <c r="R112" s="218"/>
      <c r="S112" s="239">
        <f>+IF(O112=0,"",'Ark1'!AK1276)</f>
        <v>22.996945363794513</v>
      </c>
      <c r="T112" s="97"/>
      <c r="U112" s="240">
        <f>+IF(I112=0,"",'Ark1'!S1276)</f>
        <v>7.5625</v>
      </c>
      <c r="V112" s="218"/>
      <c r="W112" s="239">
        <f>+IF(I112=0,"",'Ark1'!W1276)</f>
        <v>0</v>
      </c>
      <c r="X112" s="241">
        <f>+IF(I112=0,"",'Ark1'!X1276)</f>
        <v>96.875</v>
      </c>
      <c r="Y112" s="241">
        <f>+IF(I112=0,"",'Ark1'!Y1276)</f>
        <v>68.75</v>
      </c>
      <c r="Z112" s="241">
        <f>+IF(I112=0,"",'Ark1'!Z1276)</f>
        <v>40.625</v>
      </c>
      <c r="AA112" s="239">
        <f>+IF(I112=0,"",'Ark1'!AA1276)</f>
        <v>11.523535698734122</v>
      </c>
      <c r="AB112" s="239">
        <f>+IF(I112=0,"",'Ark1'!AB1276)</f>
        <v>1.5799030824705675</v>
      </c>
      <c r="AC112" s="241">
        <f>+'Ark1'!AD1276</f>
        <v>89.316024176649151</v>
      </c>
      <c r="AD112" s="239">
        <f t="shared" si="12"/>
        <v>4.5714285714285712</v>
      </c>
      <c r="AE112" s="239">
        <f t="shared" si="13"/>
        <v>1.3913043478260869</v>
      </c>
      <c r="AF112" s="218"/>
      <c r="AG112" s="26"/>
      <c r="AI112" s="28"/>
      <c r="AJ112" s="26"/>
      <c r="AK112" s="27"/>
      <c r="AL112" s="27"/>
      <c r="AP112" s="27"/>
    </row>
    <row r="113" spans="1:42">
      <c r="A113" s="218"/>
      <c r="B113" s="238">
        <f>+'Ark1'!C1277</f>
        <v>2024</v>
      </c>
      <c r="C113" s="218"/>
      <c r="D113" s="238">
        <f>+'Ark1'!M1277</f>
        <v>7</v>
      </c>
      <c r="E113" s="238" t="s">
        <v>98</v>
      </c>
      <c r="F113" s="238">
        <f>+'Ark1'!D1277</f>
        <v>10</v>
      </c>
      <c r="G113" s="238" t="s">
        <v>541</v>
      </c>
      <c r="H113" s="238">
        <f>+'Ark1'!Q1277</f>
        <v>85</v>
      </c>
      <c r="I113" s="238">
        <f>+'Ark1'!R1277</f>
        <v>94</v>
      </c>
      <c r="J113" s="239">
        <f>+IF(I113=0,"",'Ark1'!AG1277)</f>
        <v>17.27941176470588</v>
      </c>
      <c r="K113" s="239">
        <f>+IF(I113=0,"",'Ark1'!AH1277)</f>
        <v>16.586556665760877</v>
      </c>
      <c r="L113" s="239"/>
      <c r="M113" s="239">
        <f>+IF(I113=0,"",'Ark1'!U1277)</f>
        <v>39.610638297872327</v>
      </c>
      <c r="N113" s="218"/>
      <c r="O113" s="439">
        <f>+IF(J113=0,"",'Ark1'!AI1277)</f>
        <v>94</v>
      </c>
      <c r="P113" s="219"/>
      <c r="Q113" s="239">
        <f>+IF(O113=0,"",'Ark1'!AJ1277)</f>
        <v>115.46489361702127</v>
      </c>
      <c r="R113" s="218"/>
      <c r="S113" s="239">
        <f>+IF(O113=0,"",'Ark1'!AK1277)</f>
        <v>25.025873666470087</v>
      </c>
      <c r="T113" s="97"/>
      <c r="U113" s="240">
        <f>+IF(I113=0,"",'Ark1'!S1277)</f>
        <v>8.3191489361702136</v>
      </c>
      <c r="V113" s="218"/>
      <c r="W113" s="239">
        <f>+IF(I113=0,"",'Ark1'!W1277)</f>
        <v>0</v>
      </c>
      <c r="X113" s="241">
        <f>+IF(I113=0,"",'Ark1'!X1277)</f>
        <v>98.93617021276593</v>
      </c>
      <c r="Y113" s="241">
        <f>+IF(I113=0,"",'Ark1'!Y1277)</f>
        <v>91.489361702127681</v>
      </c>
      <c r="Z113" s="241">
        <f>+IF(I113=0,"",'Ark1'!Z1277)</f>
        <v>61.702127659574487</v>
      </c>
      <c r="AA113" s="239">
        <f>+IF(I113=0,"",'Ark1'!AA1277)</f>
        <v>12.29855092731357</v>
      </c>
      <c r="AB113" s="239">
        <f>+IF(I113=0,"",'Ark1'!AB1277)</f>
        <v>1.4007047311176799</v>
      </c>
      <c r="AC113" s="241">
        <f>+'Ark1'!AD1277</f>
        <v>87.487021394779703</v>
      </c>
      <c r="AD113" s="239">
        <f t="shared" si="12"/>
        <v>13.428571428571429</v>
      </c>
      <c r="AE113" s="239">
        <f t="shared" si="13"/>
        <v>1.1058823529411765</v>
      </c>
      <c r="AF113" s="218"/>
      <c r="AG113" s="26"/>
      <c r="AI113" s="28"/>
      <c r="AJ113" s="26"/>
      <c r="AK113" s="27"/>
      <c r="AL113" s="27"/>
      <c r="AP113" s="27"/>
    </row>
    <row r="114" spans="1:42">
      <c r="A114" s="218"/>
      <c r="B114" s="238">
        <f>+'Ark1'!C1278</f>
        <v>2024</v>
      </c>
      <c r="C114" s="218"/>
      <c r="D114" s="238">
        <f>+'Ark1'!M1278</f>
        <v>7</v>
      </c>
      <c r="E114" s="238" t="s">
        <v>98</v>
      </c>
      <c r="F114" s="238">
        <f>+'Ark1'!D1278</f>
        <v>11</v>
      </c>
      <c r="G114" s="238" t="s">
        <v>542</v>
      </c>
      <c r="H114" s="238">
        <f>+'Ark1'!Q1278</f>
        <v>60</v>
      </c>
      <c r="I114" s="238">
        <f>+'Ark1'!R1278</f>
        <v>68</v>
      </c>
      <c r="J114" s="239">
        <f>+IF(I114=0,"",'Ark1'!AG1278)</f>
        <v>22.006472491909381</v>
      </c>
      <c r="K114" s="239">
        <f>+IF(I114=0,"",'Ark1'!AH1278)</f>
        <v>23.277594089636295</v>
      </c>
      <c r="L114" s="239"/>
      <c r="M114" s="239">
        <f>+IF(I114=0,"",'Ark1'!U1278)</f>
        <v>43.276470588235277</v>
      </c>
      <c r="N114" s="218"/>
      <c r="O114" s="439">
        <f>+IF(J114=0,"",'Ark1'!AI1278)</f>
        <v>68</v>
      </c>
      <c r="P114" s="219"/>
      <c r="Q114" s="239">
        <f>+IF(O114=0,"",'Ark1'!AJ1278)</f>
        <v>118.28529411764704</v>
      </c>
      <c r="R114" s="218"/>
      <c r="S114" s="239">
        <f>+IF(O114=0,"",'Ark1'!AK1278)</f>
        <v>25.639735246567888</v>
      </c>
      <c r="T114" s="97"/>
      <c r="U114" s="240">
        <f>+IF(I114=0,"",'Ark1'!S1278)</f>
        <v>8.6911764705882355</v>
      </c>
      <c r="V114" s="218"/>
      <c r="W114" s="239">
        <f>+IF(I114=0,"",'Ark1'!W1278)</f>
        <v>0</v>
      </c>
      <c r="X114" s="241">
        <f>+IF(I114=0,"",'Ark1'!X1278)</f>
        <v>100</v>
      </c>
      <c r="Y114" s="241">
        <f>+IF(I114=0,"",'Ark1'!Y1278)</f>
        <v>95.588235294117638</v>
      </c>
      <c r="Z114" s="241">
        <f>+IF(I114=0,"",'Ark1'!Z1278)</f>
        <v>72.058823529411754</v>
      </c>
      <c r="AA114" s="239">
        <f>+IF(I114=0,"",'Ark1'!AA1278)</f>
        <v>11.289806928571904</v>
      </c>
      <c r="AB114" s="239">
        <f>+IF(I114=0,"",'Ark1'!AB1278)</f>
        <v>1.2278310975668596</v>
      </c>
      <c r="AC114" s="241">
        <f>+'Ark1'!AD1278</f>
        <v>88.106643459332972</v>
      </c>
      <c r="AD114" s="239">
        <f t="shared" si="12"/>
        <v>9.7142857142857135</v>
      </c>
      <c r="AE114" s="239">
        <f t="shared" si="13"/>
        <v>1.1333333333333333</v>
      </c>
      <c r="AF114" s="218"/>
      <c r="AG114" s="242"/>
      <c r="AI114" s="28"/>
      <c r="AJ114" s="26"/>
      <c r="AK114" s="27"/>
      <c r="AL114" s="27"/>
      <c r="AP114" s="27"/>
    </row>
    <row r="115" spans="1:42">
      <c r="A115" s="218"/>
      <c r="B115" s="238">
        <f>+'Ark1'!C1279</f>
        <v>2024</v>
      </c>
      <c r="C115" s="218"/>
      <c r="D115" s="238">
        <f>+'Ark1'!M1279</f>
        <v>7</v>
      </c>
      <c r="E115" s="238" t="s">
        <v>98</v>
      </c>
      <c r="F115" s="238">
        <f>+'Ark1'!D1279</f>
        <v>12</v>
      </c>
      <c r="G115" s="238" t="s">
        <v>543</v>
      </c>
      <c r="H115" s="238">
        <f>+'Ark1'!Q1279</f>
        <v>16</v>
      </c>
      <c r="I115" s="238">
        <f>+'Ark1'!R1279</f>
        <v>20</v>
      </c>
      <c r="J115" s="239">
        <f>+IF(I115=0,"",'Ark1'!AG1279)</f>
        <v>19.047619047619055</v>
      </c>
      <c r="K115" s="239">
        <f>+IF(I115=0,"",'Ark1'!AH1279)</f>
        <v>21.612328699351902</v>
      </c>
      <c r="L115" s="239"/>
      <c r="M115" s="239">
        <f>+IF(I115=0,"",'Ark1'!U1279)</f>
        <v>43.685000000000002</v>
      </c>
      <c r="N115" s="218"/>
      <c r="O115" s="439">
        <f>+IF(J115=0,"",'Ark1'!AI1279)</f>
        <v>20</v>
      </c>
      <c r="P115" s="219"/>
      <c r="Q115" s="239">
        <f>+IF(O115=0,"",'Ark1'!AJ1279)</f>
        <v>116.83000000000003</v>
      </c>
      <c r="R115" s="218"/>
      <c r="S115" s="239">
        <f>+IF(O115=0,"",'Ark1'!AK1279)</f>
        <v>26.394816194684392</v>
      </c>
      <c r="T115" s="97"/>
      <c r="U115" s="240">
        <f>+IF(I115=0,"",'Ark1'!S1279)</f>
        <v>8.6999999999999993</v>
      </c>
      <c r="V115" s="218"/>
      <c r="W115" s="239">
        <f>+IF(I115=0,"",'Ark1'!W1279)</f>
        <v>0</v>
      </c>
      <c r="X115" s="241">
        <f>+IF(I115=0,"",'Ark1'!X1279)</f>
        <v>95</v>
      </c>
      <c r="Y115" s="241">
        <f>+IF(I115=0,"",'Ark1'!Y1279)</f>
        <v>90</v>
      </c>
      <c r="Z115" s="241">
        <f>+IF(I115=0,"",'Ark1'!Z1279)</f>
        <v>80</v>
      </c>
      <c r="AA115" s="239">
        <f>+IF(I115=0,"",'Ark1'!AA1279)</f>
        <v>13.627702484278116</v>
      </c>
      <c r="AB115" s="239">
        <f>+IF(I115=0,"",'Ark1'!AB1279)</f>
        <v>1.5524174696260069</v>
      </c>
      <c r="AC115" s="241">
        <f>+'Ark1'!AD1279</f>
        <v>94.349640785798812</v>
      </c>
      <c r="AD115" s="239">
        <f t="shared" si="12"/>
        <v>2.8571428571428572</v>
      </c>
      <c r="AE115" s="239">
        <f t="shared" si="13"/>
        <v>1.25</v>
      </c>
      <c r="AF115" s="218"/>
      <c r="AG115" s="221"/>
      <c r="AI115" s="28"/>
      <c r="AJ115" s="26"/>
      <c r="AK115" s="221"/>
      <c r="AL115" s="27"/>
      <c r="AP115" s="27"/>
    </row>
    <row r="116" spans="1:42">
      <c r="A116" s="218"/>
      <c r="B116" s="218"/>
      <c r="C116" s="218"/>
      <c r="D116" s="218"/>
      <c r="E116" s="218"/>
      <c r="F116" s="218"/>
      <c r="G116" s="218"/>
      <c r="H116" s="218"/>
      <c r="I116" s="218"/>
      <c r="J116" s="219"/>
      <c r="K116" s="219"/>
      <c r="L116" s="219"/>
      <c r="M116" s="218"/>
      <c r="N116" s="218"/>
      <c r="O116" s="237"/>
      <c r="P116" s="219"/>
      <c r="Q116" s="219"/>
      <c r="R116" s="218"/>
      <c r="S116" s="219"/>
      <c r="T116" s="97"/>
      <c r="U116" s="218"/>
      <c r="V116" s="218"/>
      <c r="W116" s="220"/>
      <c r="X116" s="220"/>
      <c r="Y116" s="220"/>
      <c r="Z116" s="220"/>
      <c r="AA116" s="219"/>
      <c r="AB116" s="218"/>
      <c r="AC116" s="220"/>
      <c r="AD116" s="220"/>
      <c r="AE116" s="219"/>
      <c r="AF116" s="218"/>
      <c r="AG116" s="221"/>
      <c r="AI116" s="28"/>
      <c r="AJ116" s="26"/>
      <c r="AK116" s="222"/>
      <c r="AL116" s="27"/>
      <c r="AP116" s="27"/>
    </row>
    <row r="117" spans="1:42" ht="22.8">
      <c r="A117" s="218"/>
      <c r="B117" s="218"/>
      <c r="C117" s="218"/>
      <c r="D117" s="218"/>
      <c r="E117" s="264" t="str">
        <f>+E119</f>
        <v>3</v>
      </c>
      <c r="F117" s="218"/>
      <c r="G117" s="218"/>
      <c r="H117" s="218"/>
      <c r="I117" s="242">
        <f>SUM(I119:I130)</f>
        <v>938</v>
      </c>
      <c r="J117" s="219"/>
      <c r="K117" s="219"/>
      <c r="L117" s="219"/>
      <c r="M117" s="271">
        <f>+Fettgruppe!R17</f>
        <v>44.454371002132312</v>
      </c>
      <c r="N117" s="218"/>
      <c r="O117" s="237"/>
      <c r="P117" s="219"/>
      <c r="Q117" s="219"/>
      <c r="R117" s="218"/>
      <c r="S117" s="219"/>
      <c r="T117" s="97"/>
      <c r="U117" s="218"/>
      <c r="V117" s="218"/>
      <c r="W117" s="220"/>
      <c r="X117" s="220"/>
      <c r="Y117" s="220"/>
      <c r="Z117" s="220"/>
      <c r="AA117" s="219"/>
      <c r="AB117" s="218"/>
      <c r="AC117" s="220"/>
      <c r="AD117" s="220"/>
      <c r="AE117" s="219"/>
      <c r="AF117" s="218"/>
      <c r="AG117" s="221"/>
      <c r="AI117" s="28"/>
      <c r="AJ117" s="26"/>
      <c r="AK117" s="222"/>
      <c r="AL117" s="27"/>
      <c r="AP117" s="27"/>
    </row>
    <row r="118" spans="1:42">
      <c r="A118" s="218"/>
      <c r="B118" s="218"/>
      <c r="C118" s="218"/>
      <c r="D118" s="218"/>
      <c r="E118" s="218"/>
      <c r="F118" s="218"/>
      <c r="G118" s="218"/>
      <c r="H118" s="218"/>
      <c r="I118" s="218"/>
      <c r="J118" s="219"/>
      <c r="K118" s="219"/>
      <c r="L118" s="219"/>
      <c r="M118" s="218"/>
      <c r="N118" s="218"/>
      <c r="O118" s="237"/>
      <c r="P118" s="219"/>
      <c r="Q118" s="219"/>
      <c r="R118" s="218"/>
      <c r="S118" s="219"/>
      <c r="T118" s="97"/>
      <c r="U118" s="218"/>
      <c r="V118" s="218"/>
      <c r="W118" s="220"/>
      <c r="X118" s="220"/>
      <c r="Y118" s="220"/>
      <c r="Z118" s="220"/>
      <c r="AA118" s="219"/>
      <c r="AB118" s="218"/>
      <c r="AC118" s="220"/>
      <c r="AD118" s="220"/>
      <c r="AE118" s="220"/>
      <c r="AF118" s="218"/>
      <c r="AG118" s="221"/>
      <c r="AI118" s="28"/>
      <c r="AJ118" s="26"/>
      <c r="AK118" s="222"/>
      <c r="AL118" s="27"/>
      <c r="AP118" s="27"/>
    </row>
    <row r="119" spans="1:42">
      <c r="A119" s="218"/>
      <c r="B119" s="238">
        <f>+'Ark1'!C1316</f>
        <v>2024</v>
      </c>
      <c r="C119" s="218"/>
      <c r="D119" s="27">
        <f>+'Ark1'!M1280</f>
        <v>8</v>
      </c>
      <c r="E119" s="248" t="s">
        <v>99</v>
      </c>
      <c r="F119" s="27">
        <f>+'Ark1'!D1280</f>
        <v>1</v>
      </c>
      <c r="G119" s="27" t="s">
        <v>533</v>
      </c>
      <c r="H119" s="27">
        <f>+'Ark1'!Q1280</f>
        <v>44</v>
      </c>
      <c r="I119" s="27">
        <f>+'Ark1'!R1280</f>
        <v>49</v>
      </c>
      <c r="J119" s="28">
        <f>+IF(I119=0,"",'Ark1'!AG1280)</f>
        <v>17.13286713286713</v>
      </c>
      <c r="K119" s="28">
        <f>+IF(I119=0,"",'Ark1'!AH1280)</f>
        <v>18.876822311430381</v>
      </c>
      <c r="M119" s="28">
        <f>+IF(I119=0,"",'Ark1'!U1280)</f>
        <v>45.583673469387747</v>
      </c>
      <c r="N119" s="218"/>
      <c r="O119" s="245">
        <f>+IF(J119=0,"",'Ark1'!AI1280)</f>
        <v>37</v>
      </c>
      <c r="P119" s="219"/>
      <c r="Q119" s="28">
        <f>+IF(O119=0,"",'Ark1'!AJ1280)</f>
        <v>117.88108108108116</v>
      </c>
      <c r="R119" s="218"/>
      <c r="S119" s="28">
        <f>+IF(O119=0,"",'Ark1'!AK1280)</f>
        <v>27.320647714507757</v>
      </c>
      <c r="T119" s="97"/>
      <c r="U119" s="26">
        <f>+IF(I119=0,"",'Ark1'!S1280)</f>
        <v>8.8775510204081627</v>
      </c>
      <c r="V119" s="218"/>
      <c r="W119" s="28">
        <f>+IF(I119=0,"",'Ark1'!W1280)</f>
        <v>0</v>
      </c>
      <c r="X119" s="33">
        <f>+IF(I119=0,"",'Ark1'!X1280)</f>
        <v>100</v>
      </c>
      <c r="Y119" s="33">
        <f>+IF(I119=0,"",'Ark1'!Y1280)</f>
        <v>100</v>
      </c>
      <c r="Z119" s="33">
        <f>+IF(I119=0,"",'Ark1'!Z1280)</f>
        <v>79.591836734693885</v>
      </c>
      <c r="AA119" s="28">
        <f>+IF(I119=0,"",'Ark1'!AA1280)</f>
        <v>11.278231641290352</v>
      </c>
      <c r="AB119" s="28">
        <f>+IF(I119=0,"",'Ark1'!AB1280)</f>
        <v>1.4517076933696973</v>
      </c>
      <c r="AC119" s="33">
        <f>+'Ark1'!AD1280</f>
        <v>74.639204687693763</v>
      </c>
      <c r="AD119" s="28">
        <f>+IF(I119=0,"",I119/D119)</f>
        <v>6.125</v>
      </c>
      <c r="AE119" s="28">
        <f>+IF(I119=0,"",I119/H119)</f>
        <v>1.1136363636363635</v>
      </c>
      <c r="AF119" s="218"/>
      <c r="AG119" s="221"/>
      <c r="AI119" s="28"/>
      <c r="AJ119" s="26"/>
      <c r="AK119" s="222"/>
      <c r="AL119" s="27"/>
      <c r="AP119" s="27"/>
    </row>
    <row r="120" spans="1:42">
      <c r="A120" s="218"/>
      <c r="B120" s="238">
        <f>+'Ark1'!C1317</f>
        <v>2024</v>
      </c>
      <c r="C120" s="218"/>
      <c r="D120" s="27">
        <f>+'Ark1'!M1281</f>
        <v>8</v>
      </c>
      <c r="E120" s="248" t="s">
        <v>99</v>
      </c>
      <c r="F120" s="27">
        <f>+'Ark1'!D1281</f>
        <v>2</v>
      </c>
      <c r="G120" s="27" t="s">
        <v>534</v>
      </c>
      <c r="H120" s="27">
        <f>+'Ark1'!Q1281</f>
        <v>50</v>
      </c>
      <c r="I120" s="27">
        <f>+'Ark1'!R1281</f>
        <v>57</v>
      </c>
      <c r="J120" s="28">
        <f>+IF(I120=0,"",'Ark1'!AG1281)</f>
        <v>18.037974683544306</v>
      </c>
      <c r="K120" s="28">
        <f>+IF(I120=0,"",'Ark1'!AH1281)</f>
        <v>21.030673538838684</v>
      </c>
      <c r="M120" s="28">
        <f>+IF(I120=0,"",'Ark1'!U1281)</f>
        <v>48.463157894736838</v>
      </c>
      <c r="N120" s="218"/>
      <c r="O120" s="245">
        <f>+IF(J120=0,"",'Ark1'!AI1281)</f>
        <v>47</v>
      </c>
      <c r="P120" s="219"/>
      <c r="Q120" s="28">
        <f>+IF(O120=0,"",'Ark1'!AJ1281)</f>
        <v>120.11914893617021</v>
      </c>
      <c r="R120" s="218"/>
      <c r="S120" s="28">
        <f>+IF(O120=0,"",'Ark1'!AK1281)</f>
        <v>28.114102632088553</v>
      </c>
      <c r="T120" s="97"/>
      <c r="U120" s="26">
        <f>+IF(I120=0,"",'Ark1'!S1281)</f>
        <v>9.0526315789473681</v>
      </c>
      <c r="V120" s="218"/>
      <c r="W120" s="28">
        <f>+IF(I120=0,"",'Ark1'!W1281)</f>
        <v>0</v>
      </c>
      <c r="X120" s="33">
        <f>+IF(I120=0,"",'Ark1'!X1281)</f>
        <v>100</v>
      </c>
      <c r="Y120" s="33">
        <f>+IF(I120=0,"",'Ark1'!Y1281)</f>
        <v>100</v>
      </c>
      <c r="Z120" s="33">
        <f>+IF(I120=0,"",'Ark1'!Z1281)</f>
        <v>85.964912280701739</v>
      </c>
      <c r="AA120" s="28">
        <f>+IF(I120=0,"",'Ark1'!AA1281)</f>
        <v>11.652115711492778</v>
      </c>
      <c r="AB120" s="28">
        <f>+IF(I120=0,"",'Ark1'!AB1281)</f>
        <v>1.5266182398461152</v>
      </c>
      <c r="AC120" s="33">
        <f>+'Ark1'!AD1281</f>
        <v>72.106255882485826</v>
      </c>
      <c r="AD120" s="28">
        <f t="shared" ref="AD120:AD130" si="14">+IF(I120=0,"",I120/D120)</f>
        <v>7.125</v>
      </c>
      <c r="AE120" s="28">
        <f t="shared" ref="AE120:AE130" si="15">+IF(I120=0,"",I120/H120)</f>
        <v>1.1399999999999999</v>
      </c>
      <c r="AF120" s="218"/>
      <c r="AG120" s="221"/>
      <c r="AI120" s="28"/>
      <c r="AJ120" s="26"/>
      <c r="AK120" s="222"/>
      <c r="AL120" s="27"/>
      <c r="AP120" s="27"/>
    </row>
    <row r="121" spans="1:42">
      <c r="A121" s="218"/>
      <c r="B121" s="238">
        <f>+'Ark1'!C1318</f>
        <v>2024</v>
      </c>
      <c r="C121" s="218"/>
      <c r="D121" s="27">
        <f>+'Ark1'!M1282</f>
        <v>8</v>
      </c>
      <c r="E121" s="248" t="s">
        <v>99</v>
      </c>
      <c r="F121" s="27">
        <f>+'Ark1'!D1282</f>
        <v>3</v>
      </c>
      <c r="G121" s="27" t="s">
        <v>535</v>
      </c>
      <c r="H121" s="27">
        <f>+'Ark1'!Q1282</f>
        <v>347</v>
      </c>
      <c r="I121" s="27">
        <f>+'Ark1'!R1282</f>
        <v>379</v>
      </c>
      <c r="J121" s="28">
        <f>+IF(I121=0,"",'Ark1'!AG1282)</f>
        <v>17.39329967875172</v>
      </c>
      <c r="K121" s="28">
        <f>+IF(I121=0,"",'Ark1'!AH1282)</f>
        <v>18.73073801192287</v>
      </c>
      <c r="M121" s="28">
        <f>+IF(I121=0,"",'Ark1'!U1282)</f>
        <v>47.370184696569915</v>
      </c>
      <c r="N121" s="218"/>
      <c r="O121" s="245">
        <f>+IF(J121=0,"",'Ark1'!AI1282)</f>
        <v>326</v>
      </c>
      <c r="P121" s="219"/>
      <c r="Q121" s="28">
        <f>+IF(O121=0,"",'Ark1'!AJ1282)</f>
        <v>119.89570552147237</v>
      </c>
      <c r="R121" s="218"/>
      <c r="S121" s="28">
        <f>+IF(O121=0,"",'Ark1'!AK1282)</f>
        <v>27.338935534265687</v>
      </c>
      <c r="T121" s="97"/>
      <c r="U121" s="26">
        <f>+IF(I121=0,"",'Ark1'!S1282)</f>
        <v>8.7704485488126664</v>
      </c>
      <c r="V121" s="218"/>
      <c r="W121" s="28">
        <f>+IF(I121=0,"",'Ark1'!W1282)</f>
        <v>0</v>
      </c>
      <c r="X121" s="33">
        <f>+IF(I121=0,"",'Ark1'!X1282)</f>
        <v>100</v>
      </c>
      <c r="Y121" s="33">
        <f>+IF(I121=0,"",'Ark1'!Y1282)</f>
        <v>98.944591029023755</v>
      </c>
      <c r="Z121" s="33">
        <f>+IF(I121=0,"",'Ark1'!Z1282)</f>
        <v>85.488126649076506</v>
      </c>
      <c r="AA121" s="28">
        <f>+IF(I121=0,"",'Ark1'!AA1282)</f>
        <v>10.945264766565236</v>
      </c>
      <c r="AB121" s="28">
        <f>+IF(I121=0,"",'Ark1'!AB1282)</f>
        <v>1.3773794702754991</v>
      </c>
      <c r="AC121" s="33">
        <f>+'Ark1'!AD1282</f>
        <v>72.558767274907126</v>
      </c>
      <c r="AD121" s="28">
        <f t="shared" si="14"/>
        <v>47.375</v>
      </c>
      <c r="AE121" s="28">
        <f t="shared" si="15"/>
        <v>1.0922190201729107</v>
      </c>
      <c r="AF121" s="218"/>
      <c r="AG121" s="221"/>
      <c r="AI121" s="28"/>
      <c r="AJ121" s="26"/>
      <c r="AK121" s="222"/>
      <c r="AL121" s="27"/>
      <c r="AP121" s="27"/>
    </row>
    <row r="122" spans="1:42">
      <c r="A122" s="218"/>
      <c r="B122" s="238">
        <f>+'Ark1'!C1319</f>
        <v>2024</v>
      </c>
      <c r="C122" s="218"/>
      <c r="D122" s="27">
        <f>+'Ark1'!M1283</f>
        <v>8</v>
      </c>
      <c r="E122" s="248" t="s">
        <v>99</v>
      </c>
      <c r="F122" s="27">
        <f>+'Ark1'!D1283</f>
        <v>4</v>
      </c>
      <c r="G122" s="27" t="s">
        <v>536</v>
      </c>
      <c r="H122" s="27">
        <f>+'Ark1'!Q1283</f>
        <v>77</v>
      </c>
      <c r="I122" s="27">
        <f>+'Ark1'!R1283</f>
        <v>83</v>
      </c>
      <c r="J122" s="28">
        <f>+IF(I122=0,"",'Ark1'!AG1283)</f>
        <v>20.194647201946474</v>
      </c>
      <c r="K122" s="28">
        <f>+IF(I122=0,"",'Ark1'!AH1283)</f>
        <v>22.456472228099216</v>
      </c>
      <c r="M122" s="28">
        <f>+IF(I122=0,"",'Ark1'!U1283)</f>
        <v>43.479518072289125</v>
      </c>
      <c r="N122" s="218"/>
      <c r="O122" s="245">
        <f>+IF(J122=0,"",'Ark1'!AI1283)</f>
        <v>65</v>
      </c>
      <c r="P122" s="219"/>
      <c r="Q122" s="28">
        <f>+IF(O122=0,"",'Ark1'!AJ1283)</f>
        <v>119.0430769230769</v>
      </c>
      <c r="R122" s="218"/>
      <c r="S122" s="28">
        <f>+IF(O122=0,"",'Ark1'!AK1283)</f>
        <v>25.836812653446735</v>
      </c>
      <c r="T122" s="97"/>
      <c r="U122" s="26">
        <f>+IF(I122=0,"",'Ark1'!S1283)</f>
        <v>8.1445783132530121</v>
      </c>
      <c r="V122" s="218"/>
      <c r="W122" s="28">
        <f>+IF(I122=0,"",'Ark1'!W1283)</f>
        <v>0</v>
      </c>
      <c r="X122" s="33">
        <f>+IF(I122=0,"",'Ark1'!X1283)</f>
        <v>100</v>
      </c>
      <c r="Y122" s="33">
        <f>+IF(I122=0,"",'Ark1'!Y1283)</f>
        <v>91.56626506024098</v>
      </c>
      <c r="Z122" s="33">
        <f>+IF(I122=0,"",'Ark1'!Z1283)</f>
        <v>73.493975903614427</v>
      </c>
      <c r="AA122" s="28">
        <f>+IF(I122=0,"",'Ark1'!AA1283)</f>
        <v>12.058679412163544</v>
      </c>
      <c r="AB122" s="28">
        <f>+IF(I122=0,"",'Ark1'!AB1283)</f>
        <v>1.5533293440529443</v>
      </c>
      <c r="AC122" s="33">
        <f>+'Ark1'!AD1283</f>
        <v>78.121846929737742</v>
      </c>
      <c r="AD122" s="28">
        <f t="shared" si="14"/>
        <v>10.375</v>
      </c>
      <c r="AE122" s="28">
        <f t="shared" si="15"/>
        <v>1.0779220779220779</v>
      </c>
      <c r="AF122" s="218"/>
      <c r="AG122" s="221"/>
      <c r="AI122" s="28"/>
      <c r="AJ122" s="26"/>
      <c r="AK122" s="222"/>
      <c r="AL122" s="27"/>
      <c r="AP122" s="27"/>
    </row>
    <row r="123" spans="1:42">
      <c r="A123" s="218"/>
      <c r="B123" s="238">
        <f>+'Ark1'!C1320</f>
        <v>2024</v>
      </c>
      <c r="C123" s="218"/>
      <c r="D123" s="27">
        <f>+'Ark1'!M1284</f>
        <v>8</v>
      </c>
      <c r="E123" s="248" t="s">
        <v>99</v>
      </c>
      <c r="F123" s="27">
        <f>+'Ark1'!D1284</f>
        <v>5</v>
      </c>
      <c r="G123" s="27" t="s">
        <v>447</v>
      </c>
      <c r="H123" s="27">
        <f>+'Ark1'!Q1284</f>
        <v>32</v>
      </c>
      <c r="I123" s="27">
        <f>+'Ark1'!R1284</f>
        <v>37</v>
      </c>
      <c r="J123" s="28">
        <f>+IF(I123=0,"",'Ark1'!AG1284)</f>
        <v>27.407407407407408</v>
      </c>
      <c r="K123" s="28">
        <f>+IF(I123=0,"",'Ark1'!AH1284)</f>
        <v>28.992121706058125</v>
      </c>
      <c r="M123" s="28">
        <f>+IF(I123=0,"",'Ark1'!U1284)</f>
        <v>43.264864864864869</v>
      </c>
      <c r="N123" s="218"/>
      <c r="O123" s="245">
        <f>+IF(J123=0,"",'Ark1'!AI1284)</f>
        <v>36</v>
      </c>
      <c r="P123" s="219"/>
      <c r="Q123" s="28">
        <f>+IF(O123=0,"",'Ark1'!AJ1284)</f>
        <v>118.01111111111111</v>
      </c>
      <c r="R123" s="218"/>
      <c r="S123" s="28">
        <f>+IF(O123=0,"",'Ark1'!AK1284)</f>
        <v>25.689066528962659</v>
      </c>
      <c r="T123" s="97"/>
      <c r="U123" s="26">
        <f>+IF(I123=0,"",'Ark1'!S1284)</f>
        <v>8.324324324324321</v>
      </c>
      <c r="V123" s="218"/>
      <c r="W123" s="28">
        <f>+IF(I123=0,"",'Ark1'!W1284)</f>
        <v>0</v>
      </c>
      <c r="X123" s="33">
        <f>+IF(I123=0,"",'Ark1'!X1284)</f>
        <v>100</v>
      </c>
      <c r="Y123" s="33">
        <f>+IF(I123=0,"",'Ark1'!Y1284)</f>
        <v>100</v>
      </c>
      <c r="Z123" s="33">
        <f>+IF(I123=0,"",'Ark1'!Z1284)</f>
        <v>75.675675675675691</v>
      </c>
      <c r="AA123" s="28">
        <f>+IF(I123=0,"",'Ark1'!AA1284)</f>
        <v>10.017477057790583</v>
      </c>
      <c r="AB123" s="28">
        <f>+IF(I123=0,"",'Ark1'!AB1284)</f>
        <v>1.4896771653535841</v>
      </c>
      <c r="AC123" s="33">
        <f>+'Ark1'!AD1284</f>
        <v>80.254741499451185</v>
      </c>
      <c r="AD123" s="28">
        <f t="shared" si="14"/>
        <v>4.625</v>
      </c>
      <c r="AE123" s="28">
        <f t="shared" si="15"/>
        <v>1.15625</v>
      </c>
      <c r="AF123" s="218"/>
      <c r="AG123" s="221"/>
      <c r="AI123" s="28"/>
      <c r="AJ123" s="26"/>
      <c r="AK123" s="222"/>
      <c r="AL123" s="27"/>
      <c r="AP123" s="27"/>
    </row>
    <row r="124" spans="1:42">
      <c r="A124" s="218"/>
      <c r="B124" s="238">
        <f>+'Ark1'!C1321</f>
        <v>2024</v>
      </c>
      <c r="C124" s="218"/>
      <c r="D124" s="27">
        <f>+'Ark1'!M1285</f>
        <v>8</v>
      </c>
      <c r="E124" s="248" t="s">
        <v>99</v>
      </c>
      <c r="F124" s="27">
        <f>+'Ark1'!D1285</f>
        <v>6</v>
      </c>
      <c r="G124" s="27" t="s">
        <v>537</v>
      </c>
      <c r="H124" s="27">
        <f>+'Ark1'!Q1285</f>
        <v>18</v>
      </c>
      <c r="I124" s="27">
        <f>+'Ark1'!R1285</f>
        <v>19</v>
      </c>
      <c r="J124" s="28">
        <f>+IF(I124=0,"",'Ark1'!AG1285)</f>
        <v>21.348314606741575</v>
      </c>
      <c r="K124" s="28">
        <f>+IF(I124=0,"",'Ark1'!AH1285)</f>
        <v>22.683309178029518</v>
      </c>
      <c r="M124" s="28">
        <f>+IF(I124=0,"",'Ark1'!U1285)</f>
        <v>40.363157894736851</v>
      </c>
      <c r="N124" s="218"/>
      <c r="O124" s="245">
        <f>+IF(J124=0,"",'Ark1'!AI1285)</f>
        <v>19</v>
      </c>
      <c r="P124" s="219"/>
      <c r="Q124" s="28">
        <f>+IF(O124=0,"",'Ark1'!AJ1285)</f>
        <v>118.4684210526316</v>
      </c>
      <c r="R124" s="218"/>
      <c r="S124" s="28">
        <f>+IF(O124=0,"",'Ark1'!AK1285)</f>
        <v>23.85449952534653</v>
      </c>
      <c r="T124" s="97"/>
      <c r="U124" s="26">
        <f>+IF(I124=0,"",'Ark1'!S1285)</f>
        <v>7.7368421052631549</v>
      </c>
      <c r="V124" s="218"/>
      <c r="W124" s="28">
        <f>+IF(I124=0,"",'Ark1'!W1285)</f>
        <v>0</v>
      </c>
      <c r="X124" s="33">
        <f>+IF(I124=0,"",'Ark1'!X1285)</f>
        <v>100</v>
      </c>
      <c r="Y124" s="33">
        <f>+IF(I124=0,"",'Ark1'!Y1285)</f>
        <v>94.736842105263179</v>
      </c>
      <c r="Z124" s="33">
        <f>+IF(I124=0,"",'Ark1'!Z1285)</f>
        <v>68.421052631578959</v>
      </c>
      <c r="AA124" s="28">
        <f>+IF(I124=0,"",'Ark1'!AA1285)</f>
        <v>10.308770436984117</v>
      </c>
      <c r="AB124" s="28">
        <f>+IF(I124=0,"",'Ark1'!AB1285)</f>
        <v>1.3314853305972139</v>
      </c>
      <c r="AC124" s="33">
        <f>+'Ark1'!AD1285</f>
        <v>62.085809240184062</v>
      </c>
      <c r="AD124" s="28">
        <f t="shared" si="14"/>
        <v>2.375</v>
      </c>
      <c r="AE124" s="28">
        <f t="shared" si="15"/>
        <v>1.0555555555555556</v>
      </c>
      <c r="AF124" s="218"/>
      <c r="AG124" s="221"/>
      <c r="AI124" s="28"/>
      <c r="AJ124" s="26"/>
      <c r="AK124" s="222"/>
      <c r="AL124" s="27"/>
      <c r="AP124" s="27"/>
    </row>
    <row r="125" spans="1:42">
      <c r="A125" s="218"/>
      <c r="B125" s="238">
        <f>+'Ark1'!C1322</f>
        <v>2024</v>
      </c>
      <c r="C125" s="218"/>
      <c r="D125" s="27">
        <f>+'Ark1'!M1286</f>
        <v>8</v>
      </c>
      <c r="E125" s="248" t="s">
        <v>99</v>
      </c>
      <c r="F125" s="27">
        <f>+'Ark1'!D1286</f>
        <v>7</v>
      </c>
      <c r="G125" s="27" t="s">
        <v>538</v>
      </c>
      <c r="H125" s="27">
        <f>+'Ark1'!Q1286</f>
        <v>4</v>
      </c>
      <c r="I125" s="27">
        <f>+'Ark1'!R1286</f>
        <v>5</v>
      </c>
      <c r="J125" s="28">
        <f>+IF(I125=0,"",'Ark1'!AG1286)</f>
        <v>20</v>
      </c>
      <c r="K125" s="28">
        <f>+IF(I125=0,"",'Ark1'!AH1286)</f>
        <v>14.166666666666663</v>
      </c>
      <c r="M125" s="28">
        <f>+IF(I125=0,"",'Ark1'!U1286)</f>
        <v>27.54</v>
      </c>
      <c r="N125" s="218"/>
      <c r="O125" s="245">
        <f>+IF(J125=0,"",'Ark1'!AI1286)</f>
        <v>5</v>
      </c>
      <c r="P125" s="219"/>
      <c r="Q125" s="28">
        <f>+IF(O125=0,"",'Ark1'!AJ1286)</f>
        <v>109</v>
      </c>
      <c r="R125" s="218"/>
      <c r="S125" s="28">
        <f>+IF(O125=0,"",'Ark1'!AK1286)</f>
        <v>21.128869362104005</v>
      </c>
      <c r="T125" s="97"/>
      <c r="U125" s="26">
        <f>+IF(I125=0,"",'Ark1'!S1286)</f>
        <v>7.4</v>
      </c>
      <c r="V125" s="218"/>
      <c r="W125" s="28">
        <f>+IF(I125=0,"",'Ark1'!W1286)</f>
        <v>0</v>
      </c>
      <c r="X125" s="33">
        <f>+IF(I125=0,"",'Ark1'!X1286)</f>
        <v>100</v>
      </c>
      <c r="Y125" s="33">
        <f>+IF(I125=0,"",'Ark1'!Y1286)</f>
        <v>60</v>
      </c>
      <c r="Z125" s="33">
        <f>+IF(I125=0,"",'Ark1'!Z1286)</f>
        <v>0</v>
      </c>
      <c r="AA125" s="28">
        <f>+IF(I125=0,"",'Ark1'!AA1286)</f>
        <v>5.6708376806253282</v>
      </c>
      <c r="AB125" s="28">
        <f>+IF(I125=0,"",'Ark1'!AB1286)</f>
        <v>1.0198039027185559</v>
      </c>
      <c r="AC125" s="33">
        <f>+'Ark1'!AD1286</f>
        <v>88.2565160668575</v>
      </c>
      <c r="AD125" s="28">
        <f t="shared" si="14"/>
        <v>0.625</v>
      </c>
      <c r="AE125" s="28">
        <f t="shared" si="15"/>
        <v>1.25</v>
      </c>
      <c r="AF125" s="218"/>
      <c r="AG125" s="221"/>
      <c r="AI125" s="28"/>
      <c r="AJ125" s="26"/>
      <c r="AK125" s="222"/>
      <c r="AL125" s="27"/>
      <c r="AP125" s="27"/>
    </row>
    <row r="126" spans="1:42">
      <c r="A126" s="218"/>
      <c r="B126" s="238">
        <f>+'Ark1'!C1323</f>
        <v>2024</v>
      </c>
      <c r="C126" s="218"/>
      <c r="D126" s="27">
        <f>+'Ark1'!M1287</f>
        <v>8</v>
      </c>
      <c r="E126" s="248" t="s">
        <v>99</v>
      </c>
      <c r="F126" s="27">
        <f>+'Ark1'!D1287</f>
        <v>8</v>
      </c>
      <c r="G126" s="27" t="s">
        <v>539</v>
      </c>
      <c r="H126" s="27">
        <f>+'Ark1'!Q1287</f>
        <v>31</v>
      </c>
      <c r="I126" s="27">
        <f>+'Ark1'!R1287</f>
        <v>36</v>
      </c>
      <c r="J126" s="28">
        <f>+IF(I126=0,"",'Ark1'!AG1287)</f>
        <v>27.272727272727277</v>
      </c>
      <c r="K126" s="28">
        <f>+IF(I126=0,"",'Ark1'!AH1287)</f>
        <v>24.055318851714752</v>
      </c>
      <c r="M126" s="28">
        <f>+IF(I126=0,"",'Ark1'!U1287)</f>
        <v>38.266666666666673</v>
      </c>
      <c r="N126" s="218"/>
      <c r="O126" s="245">
        <f>+IF(J126=0,"",'Ark1'!AI1287)</f>
        <v>36</v>
      </c>
      <c r="P126" s="219"/>
      <c r="Q126" s="28">
        <f>+IF(O126=0,"",'Ark1'!AJ1287)</f>
        <v>113.63055555555556</v>
      </c>
      <c r="R126" s="218"/>
      <c r="S126" s="28">
        <f>+IF(O126=0,"",'Ark1'!AK1287)</f>
        <v>25.137940833346647</v>
      </c>
      <c r="T126" s="97"/>
      <c r="U126" s="26">
        <f>+IF(I126=0,"",'Ark1'!S1287)</f>
        <v>8.3333333333333357</v>
      </c>
      <c r="V126" s="218"/>
      <c r="W126" s="28">
        <f>+IF(I126=0,"",'Ark1'!W1287)</f>
        <v>0</v>
      </c>
      <c r="X126" s="33">
        <f>+IF(I126=0,"",'Ark1'!X1287)</f>
        <v>100</v>
      </c>
      <c r="Y126" s="33">
        <f>+IF(I126=0,"",'Ark1'!Y1287)</f>
        <v>86.1111111111111</v>
      </c>
      <c r="Z126" s="33">
        <f>+IF(I126=0,"",'Ark1'!Z1287)</f>
        <v>55.555555555555557</v>
      </c>
      <c r="AA126" s="28">
        <f>+IF(I126=0,"",'Ark1'!AA1287)</f>
        <v>12.983900287150473</v>
      </c>
      <c r="AB126" s="28">
        <f>+IF(I126=0,"",'Ark1'!AB1287)</f>
        <v>1.3333333333333279</v>
      </c>
      <c r="AC126" s="33">
        <f>+'Ark1'!AD1287</f>
        <v>87.030859372687985</v>
      </c>
      <c r="AD126" s="28">
        <f t="shared" si="14"/>
        <v>4.5</v>
      </c>
      <c r="AE126" s="28">
        <f t="shared" si="15"/>
        <v>1.1612903225806452</v>
      </c>
      <c r="AF126" s="218"/>
      <c r="AG126" s="221"/>
      <c r="AI126" s="28"/>
      <c r="AJ126" s="26"/>
      <c r="AK126" s="222"/>
      <c r="AL126" s="27"/>
      <c r="AP126" s="27"/>
    </row>
    <row r="127" spans="1:42">
      <c r="A127" s="218"/>
      <c r="B127" s="238">
        <f>+'Ark1'!C1324</f>
        <v>2024</v>
      </c>
      <c r="C127" s="218"/>
      <c r="D127" s="27">
        <f>+'Ark1'!M1288</f>
        <v>8</v>
      </c>
      <c r="E127" s="248" t="s">
        <v>99</v>
      </c>
      <c r="F127" s="27">
        <f>+'Ark1'!D1288</f>
        <v>9</v>
      </c>
      <c r="G127" s="27" t="s">
        <v>540</v>
      </c>
      <c r="H127" s="27">
        <f>+'Ark1'!Q1288</f>
        <v>45</v>
      </c>
      <c r="I127" s="27">
        <f>+'Ark1'!R1288</f>
        <v>57</v>
      </c>
      <c r="J127" s="28">
        <f>+IF(I127=0,"",'Ark1'!AG1288)</f>
        <v>25</v>
      </c>
      <c r="K127" s="28">
        <f>+IF(I127=0,"",'Ark1'!AH1288)</f>
        <v>23.200540175557048</v>
      </c>
      <c r="M127" s="28">
        <f>+IF(I127=0,"",'Ark1'!U1288)</f>
        <v>36.168421052631594</v>
      </c>
      <c r="N127" s="218"/>
      <c r="O127" s="245">
        <f>+IF(J127=0,"",'Ark1'!AI1288)</f>
        <v>57</v>
      </c>
      <c r="P127" s="219"/>
      <c r="Q127" s="28">
        <f>+IF(O127=0,"",'Ark1'!AJ1288)</f>
        <v>112.33684210526312</v>
      </c>
      <c r="R127" s="218"/>
      <c r="S127" s="28">
        <f>+IF(O127=0,"",'Ark1'!AK1288)</f>
        <v>24.239825716845839</v>
      </c>
      <c r="T127" s="97"/>
      <c r="U127" s="26">
        <f>+IF(I127=0,"",'Ark1'!S1288)</f>
        <v>8</v>
      </c>
      <c r="V127" s="218"/>
      <c r="W127" s="28">
        <f>+IF(I127=0,"",'Ark1'!W1288)</f>
        <v>0</v>
      </c>
      <c r="X127" s="33">
        <f>+IF(I127=0,"",'Ark1'!X1288)</f>
        <v>100</v>
      </c>
      <c r="Y127" s="33">
        <f>+IF(I127=0,"",'Ark1'!Y1288)</f>
        <v>70.175438596491219</v>
      </c>
      <c r="Z127" s="33">
        <f>+IF(I127=0,"",'Ark1'!Z1288)</f>
        <v>47.368421052631589</v>
      </c>
      <c r="AA127" s="28">
        <f>+IF(I127=0,"",'Ark1'!AA1288)</f>
        <v>14.425722127867068</v>
      </c>
      <c r="AB127" s="28">
        <f>+IF(I127=0,"",'Ark1'!AB1288)</f>
        <v>1.6329931618554523</v>
      </c>
      <c r="AC127" s="33">
        <f>+'Ark1'!AD1288</f>
        <v>91.163315946341285</v>
      </c>
      <c r="AD127" s="28">
        <f t="shared" si="14"/>
        <v>7.125</v>
      </c>
      <c r="AE127" s="28">
        <f t="shared" si="15"/>
        <v>1.2666666666666666</v>
      </c>
      <c r="AF127" s="218"/>
      <c r="AG127" s="221"/>
      <c r="AI127" s="28"/>
      <c r="AJ127" s="26"/>
      <c r="AK127" s="222"/>
      <c r="AL127" s="27"/>
      <c r="AP127" s="27"/>
    </row>
    <row r="128" spans="1:42">
      <c r="A128" s="218"/>
      <c r="B128" s="238">
        <f>+'Ark1'!C1325</f>
        <v>2024</v>
      </c>
      <c r="C128" s="218"/>
      <c r="D128" s="27">
        <f>+'Ark1'!M1289</f>
        <v>8</v>
      </c>
      <c r="E128" s="248" t="s">
        <v>99</v>
      </c>
      <c r="F128" s="27">
        <f>+'Ark1'!D1289</f>
        <v>10</v>
      </c>
      <c r="G128" s="27" t="s">
        <v>541</v>
      </c>
      <c r="H128" s="27">
        <f>+'Ark1'!Q1289</f>
        <v>125</v>
      </c>
      <c r="I128" s="27">
        <f>+'Ark1'!R1289</f>
        <v>146</v>
      </c>
      <c r="J128" s="28">
        <f>+IF(I128=0,"",'Ark1'!AG1289)</f>
        <v>26.838235294117649</v>
      </c>
      <c r="K128" s="28">
        <f>+IF(I128=0,"",'Ark1'!AH1289)</f>
        <v>26.413581429328719</v>
      </c>
      <c r="M128" s="28">
        <f>+IF(I128=0,"",'Ark1'!U1289)</f>
        <v>40.612328767123287</v>
      </c>
      <c r="N128" s="218"/>
      <c r="O128" s="245">
        <f>+IF(J128=0,"",'Ark1'!AI1289)</f>
        <v>146</v>
      </c>
      <c r="P128" s="219"/>
      <c r="Q128" s="28">
        <f>+IF(O128=0,"",'Ark1'!AJ1289)</f>
        <v>115.28767123287676</v>
      </c>
      <c r="R128" s="218"/>
      <c r="S128" s="28">
        <f>+IF(O128=0,"",'Ark1'!AK1289)</f>
        <v>25.637986777712101</v>
      </c>
      <c r="T128" s="97"/>
      <c r="U128" s="26">
        <f>+IF(I128=0,"",'Ark1'!S1289)</f>
        <v>8.4863013698630141</v>
      </c>
      <c r="V128" s="218"/>
      <c r="W128" s="28">
        <f>+IF(I128=0,"",'Ark1'!W1289)</f>
        <v>0</v>
      </c>
      <c r="X128" s="33">
        <f>+IF(I128=0,"",'Ark1'!X1289)</f>
        <v>98.63013698630138</v>
      </c>
      <c r="Y128" s="33">
        <f>+IF(I128=0,"",'Ark1'!Y1289)</f>
        <v>90.410958904109606</v>
      </c>
      <c r="Z128" s="33">
        <f>+IF(I128=0,"",'Ark1'!Z1289)</f>
        <v>61.643835616438359</v>
      </c>
      <c r="AA128" s="28">
        <f>+IF(I128=0,"",'Ark1'!AA1289)</f>
        <v>13.464519028135948</v>
      </c>
      <c r="AB128" s="28">
        <f>+IF(I128=0,"",'Ark1'!AB1289)</f>
        <v>1.4769289748824852</v>
      </c>
      <c r="AC128" s="33">
        <f>+'Ark1'!AD1289</f>
        <v>86.338265996685621</v>
      </c>
      <c r="AD128" s="28">
        <f t="shared" si="14"/>
        <v>18.25</v>
      </c>
      <c r="AE128" s="28">
        <f t="shared" si="15"/>
        <v>1.1679999999999999</v>
      </c>
      <c r="AF128" s="218"/>
      <c r="AG128" s="221"/>
      <c r="AI128" s="28"/>
      <c r="AJ128" s="26"/>
      <c r="AK128" s="222"/>
      <c r="AL128" s="27"/>
      <c r="AP128" s="27"/>
    </row>
    <row r="129" spans="1:42">
      <c r="A129" s="218"/>
      <c r="B129" s="238">
        <f>+'Ark1'!C1326</f>
        <v>2024</v>
      </c>
      <c r="C129" s="218"/>
      <c r="D129" s="27">
        <f>+'Ark1'!M1290</f>
        <v>8</v>
      </c>
      <c r="E129" s="248" t="s">
        <v>99</v>
      </c>
      <c r="F129" s="27">
        <f>+'Ark1'!D1290</f>
        <v>11</v>
      </c>
      <c r="G129" s="27" t="s">
        <v>542</v>
      </c>
      <c r="H129" s="27">
        <f>+'Ark1'!Q1290</f>
        <v>53</v>
      </c>
      <c r="I129" s="27">
        <f>+'Ark1'!R1290</f>
        <v>57</v>
      </c>
      <c r="J129" s="28">
        <f>+IF(I129=0,"",'Ark1'!AG1290)</f>
        <v>18.446601941747577</v>
      </c>
      <c r="K129" s="28">
        <f>+IF(I129=0,"",'Ark1'!AH1290)</f>
        <v>21.198050972140937</v>
      </c>
      <c r="M129" s="28">
        <f>+IF(I129=0,"",'Ark1'!U1290)</f>
        <v>47.015789473684222</v>
      </c>
      <c r="N129" s="218"/>
      <c r="O129" s="245">
        <f>+IF(J129=0,"",'Ark1'!AI1290)</f>
        <v>57</v>
      </c>
      <c r="P129" s="219"/>
      <c r="Q129" s="28">
        <f>+IF(O129=0,"",'Ark1'!AJ1290)</f>
        <v>119.20701754385971</v>
      </c>
      <c r="R129" s="218"/>
      <c r="S129" s="28">
        <f>+IF(O129=0,"",'Ark1'!AK1290)</f>
        <v>27.230620290423246</v>
      </c>
      <c r="T129" s="97"/>
      <c r="U129" s="26">
        <f>+IF(I129=0,"",'Ark1'!S1290)</f>
        <v>9.070175438596495</v>
      </c>
      <c r="V129" s="218"/>
      <c r="W129" s="28">
        <f>+IF(I129=0,"",'Ark1'!W1290)</f>
        <v>0</v>
      </c>
      <c r="X129" s="33">
        <f>+IF(I129=0,"",'Ark1'!X1290)</f>
        <v>100</v>
      </c>
      <c r="Y129" s="33">
        <f>+IF(I129=0,"",'Ark1'!Y1290)</f>
        <v>96.491228070175438</v>
      </c>
      <c r="Z129" s="33">
        <f>+IF(I129=0,"",'Ark1'!Z1290)</f>
        <v>82.456140350877206</v>
      </c>
      <c r="AA129" s="28">
        <f>+IF(I129=0,"",'Ark1'!AA1290)</f>
        <v>11.68990852055037</v>
      </c>
      <c r="AB129" s="28">
        <f>+IF(I129=0,"",'Ark1'!AB1290)</f>
        <v>1.2405382126079749</v>
      </c>
      <c r="AC129" s="33">
        <f>+'Ark1'!AD1290</f>
        <v>86.043512350541221</v>
      </c>
      <c r="AD129" s="28">
        <f t="shared" si="14"/>
        <v>7.125</v>
      </c>
      <c r="AE129" s="28">
        <f t="shared" si="15"/>
        <v>1.0754716981132075</v>
      </c>
      <c r="AF129" s="218"/>
      <c r="AG129" s="221"/>
      <c r="AI129" s="28"/>
      <c r="AJ129" s="26"/>
      <c r="AK129" s="222"/>
      <c r="AL129" s="27"/>
      <c r="AP129" s="27"/>
    </row>
    <row r="130" spans="1:42">
      <c r="A130" s="218"/>
      <c r="B130" s="238">
        <f>+'Ark1'!C1327</f>
        <v>2024</v>
      </c>
      <c r="C130" s="218"/>
      <c r="D130" s="27">
        <f>+'Ark1'!M1291</f>
        <v>8</v>
      </c>
      <c r="E130" s="248" t="s">
        <v>99</v>
      </c>
      <c r="F130" s="27">
        <f>+'Ark1'!D1291</f>
        <v>12</v>
      </c>
      <c r="G130" s="27" t="s">
        <v>543</v>
      </c>
      <c r="H130" s="27">
        <f>+'Ark1'!Q1291</f>
        <v>12</v>
      </c>
      <c r="I130" s="27">
        <f>+'Ark1'!R1291</f>
        <v>13</v>
      </c>
      <c r="J130" s="28">
        <f>+IF(I130=0,"",'Ark1'!AG1291)</f>
        <v>12.380952380952378</v>
      </c>
      <c r="K130" s="28">
        <f>+IF(I130=0,"",'Ark1'!AH1291)</f>
        <v>14.500568940780685</v>
      </c>
      <c r="M130" s="28">
        <f>+IF(I130=0,"",'Ark1'!U1291)</f>
        <v>45.092307692307699</v>
      </c>
      <c r="N130" s="218"/>
      <c r="O130" s="245">
        <f>+IF(J130=0,"",'Ark1'!AI1291)</f>
        <v>13</v>
      </c>
      <c r="P130" s="219"/>
      <c r="Q130" s="28">
        <f>+IF(O130=0,"",'Ark1'!AJ1291)</f>
        <v>119.15384615384612</v>
      </c>
      <c r="R130" s="218"/>
      <c r="S130" s="28">
        <f>+IF(O130=0,"",'Ark1'!AK1291)</f>
        <v>26.600624989861775</v>
      </c>
      <c r="T130" s="97"/>
      <c r="U130" s="26">
        <f>+IF(I130=0,"",'Ark1'!S1291)</f>
        <v>8.9230769230769216</v>
      </c>
      <c r="V130" s="218"/>
      <c r="W130" s="28">
        <f>+IF(I130=0,"",'Ark1'!W1291)</f>
        <v>0</v>
      </c>
      <c r="X130" s="33">
        <f>+IF(I130=0,"",'Ark1'!X1291)</f>
        <v>100</v>
      </c>
      <c r="Y130" s="33">
        <f>+IF(I130=0,"",'Ark1'!Y1291)</f>
        <v>100</v>
      </c>
      <c r="Z130" s="33">
        <f>+IF(I130=0,"",'Ark1'!Z1291)</f>
        <v>84.615384615384627</v>
      </c>
      <c r="AA130" s="28">
        <f>+IF(I130=0,"",'Ark1'!AA1291)</f>
        <v>7.9256605197646097</v>
      </c>
      <c r="AB130" s="28">
        <f>+IF(I130=0,"",'Ark1'!AB1291)</f>
        <v>1.0714144828603163</v>
      </c>
      <c r="AC130" s="33">
        <f>+'Ark1'!AD1291</f>
        <v>81.520917227537936</v>
      </c>
      <c r="AD130" s="28">
        <f t="shared" si="14"/>
        <v>1.625</v>
      </c>
      <c r="AE130" s="28">
        <f t="shared" si="15"/>
        <v>1.0833333333333333</v>
      </c>
      <c r="AF130" s="218"/>
      <c r="AG130" s="221"/>
      <c r="AI130" s="28"/>
      <c r="AJ130" s="26"/>
      <c r="AK130" s="222"/>
      <c r="AL130" s="27"/>
      <c r="AP130" s="27"/>
    </row>
    <row r="131" spans="1:42">
      <c r="A131" s="218"/>
      <c r="B131" s="218"/>
      <c r="C131" s="218"/>
      <c r="D131" s="218"/>
      <c r="E131" s="218"/>
      <c r="F131" s="218"/>
      <c r="G131" s="218"/>
      <c r="H131" s="218"/>
      <c r="I131" s="218"/>
      <c r="J131" s="219"/>
      <c r="K131" s="219"/>
      <c r="L131" s="219"/>
      <c r="M131" s="218"/>
      <c r="N131" s="218"/>
      <c r="O131" s="237"/>
      <c r="P131" s="219"/>
      <c r="Q131" s="219"/>
      <c r="R131" s="218"/>
      <c r="S131" s="219"/>
      <c r="T131" s="97"/>
      <c r="U131" s="218"/>
      <c r="V131" s="218"/>
      <c r="W131" s="220"/>
      <c r="X131" s="220"/>
      <c r="Y131" s="220"/>
      <c r="Z131" s="220"/>
      <c r="AA131" s="219"/>
      <c r="AB131" s="218"/>
      <c r="AC131" s="220"/>
      <c r="AD131" s="220"/>
      <c r="AE131" s="219"/>
      <c r="AF131" s="218"/>
      <c r="AG131" s="221"/>
      <c r="AI131" s="28"/>
      <c r="AJ131" s="26"/>
      <c r="AK131" s="222"/>
      <c r="AL131" s="27"/>
      <c r="AP131" s="27"/>
    </row>
    <row r="132" spans="1:42" ht="22.8">
      <c r="A132" s="218"/>
      <c r="B132" s="218"/>
      <c r="C132" s="218"/>
      <c r="D132" s="218"/>
      <c r="E132" s="264" t="str">
        <f>+E134</f>
        <v>3+</v>
      </c>
      <c r="F132" s="218"/>
      <c r="G132" s="218"/>
      <c r="H132" s="218"/>
      <c r="I132" s="242">
        <f>SUM(I134:I145)</f>
        <v>603</v>
      </c>
      <c r="J132" s="219"/>
      <c r="K132" s="219"/>
      <c r="L132" s="219"/>
      <c r="M132" s="271">
        <f>+Fettgruppe!R18</f>
        <v>47.505638474295203</v>
      </c>
      <c r="N132" s="218"/>
      <c r="O132" s="237"/>
      <c r="P132" s="219"/>
      <c r="Q132" s="219"/>
      <c r="R132" s="218"/>
      <c r="S132" s="219"/>
      <c r="T132" s="97"/>
      <c r="U132" s="218"/>
      <c r="V132" s="218"/>
      <c r="W132" s="220"/>
      <c r="X132" s="220"/>
      <c r="Y132" s="220"/>
      <c r="Z132" s="220"/>
      <c r="AA132" s="219"/>
      <c r="AB132" s="218"/>
      <c r="AC132" s="220"/>
      <c r="AD132" s="220"/>
      <c r="AE132" s="219"/>
      <c r="AF132" s="218"/>
      <c r="AG132" s="221"/>
      <c r="AI132" s="28"/>
      <c r="AJ132" s="26"/>
      <c r="AK132" s="222"/>
      <c r="AL132" s="27"/>
      <c r="AP132" s="27"/>
    </row>
    <row r="133" spans="1:42">
      <c r="A133" s="218"/>
      <c r="B133" s="218"/>
      <c r="C133" s="218"/>
      <c r="D133" s="218"/>
      <c r="E133" s="218"/>
      <c r="F133" s="218"/>
      <c r="G133" s="218"/>
      <c r="H133" s="218"/>
      <c r="I133" s="218"/>
      <c r="J133" s="219"/>
      <c r="K133" s="219"/>
      <c r="L133" s="219"/>
      <c r="M133" s="218"/>
      <c r="N133" s="218"/>
      <c r="O133" s="237"/>
      <c r="P133" s="219"/>
      <c r="Q133" s="219"/>
      <c r="R133" s="218"/>
      <c r="S133" s="219"/>
      <c r="T133" s="97"/>
      <c r="U133" s="218"/>
      <c r="V133" s="218"/>
      <c r="W133" s="220"/>
      <c r="X133" s="220"/>
      <c r="Y133" s="220"/>
      <c r="Z133" s="220"/>
      <c r="AA133" s="219"/>
      <c r="AB133" s="218"/>
      <c r="AC133" s="220"/>
      <c r="AD133" s="220"/>
      <c r="AE133" s="235" t="s">
        <v>2</v>
      </c>
      <c r="AF133" s="218"/>
      <c r="AG133" s="221"/>
      <c r="AI133" s="28"/>
      <c r="AJ133" s="26"/>
      <c r="AK133" s="222"/>
      <c r="AL133" s="27"/>
      <c r="AP133" s="27"/>
    </row>
    <row r="134" spans="1:42">
      <c r="A134" s="218"/>
      <c r="B134" s="238">
        <f>+'Ark1'!C1334</f>
        <v>2024</v>
      </c>
      <c r="C134" s="218"/>
      <c r="D134" s="238">
        <f>+'Ark1'!M1292</f>
        <v>9</v>
      </c>
      <c r="E134" s="238" t="s">
        <v>100</v>
      </c>
      <c r="F134" s="238">
        <f>+'Ark1'!D1292</f>
        <v>1</v>
      </c>
      <c r="G134" s="238" t="s">
        <v>533</v>
      </c>
      <c r="H134" s="238">
        <f>+'Ark1'!Q1292</f>
        <v>21</v>
      </c>
      <c r="I134" s="238">
        <f>+'Ark1'!R1292</f>
        <v>22</v>
      </c>
      <c r="J134" s="239">
        <f>+IF(I134=0,"",'Ark1'!AG1292)</f>
        <v>7.6923076923076898</v>
      </c>
      <c r="K134" s="239">
        <f>+IF(I134=0,"",'Ark1'!AH1292)</f>
        <v>9.404605958166071</v>
      </c>
      <c r="L134" s="239"/>
      <c r="M134" s="239">
        <f>+IF(I134=0,"",'Ark1'!U1292)</f>
        <v>50.581818181818193</v>
      </c>
      <c r="N134" s="218"/>
      <c r="O134" s="439">
        <f>+IF(J134=0,"",'Ark1'!AI1292)</f>
        <v>16</v>
      </c>
      <c r="P134" s="219"/>
      <c r="Q134" s="239">
        <f>+IF(O134=0,"",'Ark1'!AJ1292)</f>
        <v>120.65625000000001</v>
      </c>
      <c r="R134" s="218"/>
      <c r="S134" s="239">
        <f>+IF(O134=0,"",'Ark1'!AK1292)</f>
        <v>27.894029756892017</v>
      </c>
      <c r="T134" s="97"/>
      <c r="U134" s="240">
        <f>+IF(I134=0,"",'Ark1'!S1292)</f>
        <v>9.1818181818181817</v>
      </c>
      <c r="V134" s="218"/>
      <c r="W134" s="239">
        <f>+IF(I134=0,"",'Ark1'!W1292)</f>
        <v>100</v>
      </c>
      <c r="X134" s="241">
        <f>+IF(I134=0,"",'Ark1'!X1292)</f>
        <v>100</v>
      </c>
      <c r="Y134" s="241">
        <f>+IF(I134=0,"",'Ark1'!Y1292)</f>
        <v>100</v>
      </c>
      <c r="Z134" s="241">
        <f>+IF(I134=0,"",'Ark1'!Z1292)</f>
        <v>95.454545454545439</v>
      </c>
      <c r="AA134" s="239">
        <f>+IF(I134=0,"",'Ark1'!AA1292)</f>
        <v>11.945049806343702</v>
      </c>
      <c r="AB134" s="239">
        <f>+IF(I134=0,"",'Ark1'!AB1292)</f>
        <v>1.72248139286331</v>
      </c>
      <c r="AC134" s="241">
        <f>+'Ark1'!AD1292</f>
        <v>69.959303560366095</v>
      </c>
      <c r="AD134" s="239">
        <f>+IF(I134=0,"",I134/D134)</f>
        <v>2.4444444444444446</v>
      </c>
      <c r="AE134" s="239">
        <f>+IF(I134=0,"",I134/H134)</f>
        <v>1.0476190476190477</v>
      </c>
      <c r="AF134" s="218"/>
      <c r="AG134" s="221"/>
      <c r="AI134" s="28"/>
      <c r="AJ134" s="26"/>
      <c r="AK134" s="222"/>
      <c r="AL134" s="27"/>
      <c r="AP134" s="27"/>
    </row>
    <row r="135" spans="1:42">
      <c r="A135" s="218"/>
      <c r="B135" s="238">
        <f>+'Ark1'!C1335</f>
        <v>2024</v>
      </c>
      <c r="C135" s="218"/>
      <c r="D135" s="238">
        <f>+'Ark1'!M1293</f>
        <v>9</v>
      </c>
      <c r="E135" s="238" t="s">
        <v>100</v>
      </c>
      <c r="F135" s="238">
        <f>+'Ark1'!D1293</f>
        <v>2</v>
      </c>
      <c r="G135" s="238" t="s">
        <v>534</v>
      </c>
      <c r="H135" s="238">
        <f>+'Ark1'!Q1293</f>
        <v>21</v>
      </c>
      <c r="I135" s="238">
        <f>+'Ark1'!R1293</f>
        <v>23</v>
      </c>
      <c r="J135" s="239">
        <f>+IF(I135=0,"",'Ark1'!AG1293)</f>
        <v>7.2784810126582258</v>
      </c>
      <c r="K135" s="239">
        <f>+IF(I135=0,"",'Ark1'!AH1293)</f>
        <v>8.0509474613821013</v>
      </c>
      <c r="L135" s="239"/>
      <c r="M135" s="239">
        <f>+IF(I135=0,"",'Ark1'!U1293)</f>
        <v>45.978260869565219</v>
      </c>
      <c r="N135" s="218"/>
      <c r="O135" s="439">
        <f>+IF(J135=0,"",'Ark1'!AI1293)</f>
        <v>21</v>
      </c>
      <c r="P135" s="219"/>
      <c r="Q135" s="239">
        <f>+IF(O135=0,"",'Ark1'!AJ1293)</f>
        <v>119.96666666666664</v>
      </c>
      <c r="R135" s="218"/>
      <c r="S135" s="239">
        <f>+IF(O135=0,"",'Ark1'!AK1293)</f>
        <v>26.825208587398592</v>
      </c>
      <c r="T135" s="97"/>
      <c r="U135" s="240">
        <f>+IF(I135=0,"",'Ark1'!S1293)</f>
        <v>8.5217391304347831</v>
      </c>
      <c r="V135" s="218"/>
      <c r="W135" s="239">
        <f>+IF(I135=0,"",'Ark1'!W1293)</f>
        <v>100</v>
      </c>
      <c r="X135" s="241">
        <f>+IF(I135=0,"",'Ark1'!X1293)</f>
        <v>100</v>
      </c>
      <c r="Y135" s="241">
        <f>+IF(I135=0,"",'Ark1'!Y1293)</f>
        <v>100</v>
      </c>
      <c r="Z135" s="241">
        <f>+IF(I135=0,"",'Ark1'!Z1293)</f>
        <v>86.956521739130437</v>
      </c>
      <c r="AA135" s="239">
        <f>+IF(I135=0,"",'Ark1'!AA1293)</f>
        <v>8.4888139449994409</v>
      </c>
      <c r="AB135" s="239">
        <f>+IF(I135=0,"",'Ark1'!AB1293)</f>
        <v>1.3790218719264036</v>
      </c>
      <c r="AC135" s="241">
        <f>+'Ark1'!AD1293</f>
        <v>76.013163923541853</v>
      </c>
      <c r="AD135" s="239">
        <f t="shared" ref="AD135:AD145" si="16">+IF(I135=0,"",I135/D135)</f>
        <v>2.5555555555555554</v>
      </c>
      <c r="AE135" s="239">
        <f t="shared" ref="AE135:AE145" si="17">+IF(I135=0,"",I135/H135)</f>
        <v>1.0952380952380953</v>
      </c>
      <c r="AF135" s="218"/>
      <c r="AG135" s="221"/>
      <c r="AI135" s="28"/>
      <c r="AJ135" s="26"/>
      <c r="AK135" s="222"/>
      <c r="AL135" s="27"/>
      <c r="AP135" s="27"/>
    </row>
    <row r="136" spans="1:42">
      <c r="A136" s="218"/>
      <c r="B136" s="238">
        <f>+'Ark1'!C1336</f>
        <v>2024</v>
      </c>
      <c r="C136" s="218"/>
      <c r="D136" s="238">
        <f>+'Ark1'!M1294</f>
        <v>9</v>
      </c>
      <c r="E136" s="238" t="s">
        <v>100</v>
      </c>
      <c r="F136" s="238">
        <f>+'Ark1'!D1294</f>
        <v>3</v>
      </c>
      <c r="G136" s="238" t="s">
        <v>535</v>
      </c>
      <c r="H136" s="238">
        <f>+'Ark1'!Q1294</f>
        <v>258</v>
      </c>
      <c r="I136" s="238">
        <f>+'Ark1'!R1294</f>
        <v>280</v>
      </c>
      <c r="J136" s="239">
        <f>+IF(I136=0,"",'Ark1'!AG1294)</f>
        <v>12.849931161083065</v>
      </c>
      <c r="K136" s="239">
        <f>+IF(I136=0,"",'Ark1'!AH1294)</f>
        <v>14.62805192312106</v>
      </c>
      <c r="L136" s="239"/>
      <c r="M136" s="239">
        <f>+IF(I136=0,"",'Ark1'!U1294)</f>
        <v>50.074642857142813</v>
      </c>
      <c r="N136" s="218"/>
      <c r="O136" s="439">
        <f>+IF(J136=0,"",'Ark1'!AI1294)</f>
        <v>254</v>
      </c>
      <c r="P136" s="219"/>
      <c r="Q136" s="239">
        <f>+IF(O136=0,"",'Ark1'!AJ1294)</f>
        <v>121.03307086614176</v>
      </c>
      <c r="R136" s="218"/>
      <c r="S136" s="239">
        <f>+IF(O136=0,"",'Ark1'!AK1294)</f>
        <v>28.032104270734525</v>
      </c>
      <c r="T136" s="97"/>
      <c r="U136" s="240">
        <f>+IF(I136=0,"",'Ark1'!S1294)</f>
        <v>8.9642857142857117</v>
      </c>
      <c r="V136" s="218"/>
      <c r="W136" s="239">
        <f>+IF(I136=0,"",'Ark1'!W1294)</f>
        <v>100</v>
      </c>
      <c r="X136" s="241">
        <f>+IF(I136=0,"",'Ark1'!X1294)</f>
        <v>100</v>
      </c>
      <c r="Y136" s="241">
        <f>+IF(I136=0,"",'Ark1'!Y1294)</f>
        <v>99.642857142857125</v>
      </c>
      <c r="Z136" s="241">
        <f>+IF(I136=0,"",'Ark1'!Z1294)</f>
        <v>91.785714285714306</v>
      </c>
      <c r="AA136" s="239">
        <f>+IF(I136=0,"",'Ark1'!AA1294)</f>
        <v>10.702294474331595</v>
      </c>
      <c r="AB136" s="239">
        <f>+IF(I136=0,"",'Ark1'!AB1294)</f>
        <v>1.4995747696583603</v>
      </c>
      <c r="AC136" s="241">
        <f>+'Ark1'!AD1294</f>
        <v>73.092421940226174</v>
      </c>
      <c r="AD136" s="239">
        <f t="shared" si="16"/>
        <v>31.111111111111111</v>
      </c>
      <c r="AE136" s="239">
        <f t="shared" si="17"/>
        <v>1.0852713178294573</v>
      </c>
      <c r="AF136" s="218"/>
      <c r="AG136" s="221"/>
      <c r="AI136" s="28"/>
      <c r="AJ136" s="26"/>
      <c r="AK136" s="222"/>
      <c r="AL136" s="27"/>
      <c r="AP136" s="27"/>
    </row>
    <row r="137" spans="1:42">
      <c r="A137" s="218"/>
      <c r="B137" s="238">
        <f>+'Ark1'!C1337</f>
        <v>2024</v>
      </c>
      <c r="C137" s="218"/>
      <c r="D137" s="238">
        <f>+'Ark1'!M1295</f>
        <v>9</v>
      </c>
      <c r="E137" s="238" t="s">
        <v>100</v>
      </c>
      <c r="F137" s="238">
        <f>+'Ark1'!D1295</f>
        <v>4</v>
      </c>
      <c r="G137" s="238" t="s">
        <v>536</v>
      </c>
      <c r="H137" s="238">
        <f>+'Ark1'!Q1295</f>
        <v>44</v>
      </c>
      <c r="I137" s="238">
        <f>+'Ark1'!R1295</f>
        <v>46</v>
      </c>
      <c r="J137" s="239">
        <f>+IF(I137=0,"",'Ark1'!AG1295)</f>
        <v>11.192214111922141</v>
      </c>
      <c r="K137" s="239">
        <f>+IF(I137=0,"",'Ark1'!AH1295)</f>
        <v>12.805067765180276</v>
      </c>
      <c r="L137" s="239"/>
      <c r="M137" s="239">
        <f>+IF(I137=0,"",'Ark1'!U1295)</f>
        <v>44.734782608695639</v>
      </c>
      <c r="N137" s="218"/>
      <c r="O137" s="439">
        <f>+IF(J137=0,"",'Ark1'!AI1295)</f>
        <v>38</v>
      </c>
      <c r="P137" s="219"/>
      <c r="Q137" s="239">
        <f>+IF(O137=0,"",'Ark1'!AJ1295)</f>
        <v>118.4</v>
      </c>
      <c r="R137" s="218"/>
      <c r="S137" s="239">
        <f>+IF(O137=0,"",'Ark1'!AK1295)</f>
        <v>26.217630876338248</v>
      </c>
      <c r="T137" s="97"/>
      <c r="U137" s="240">
        <f>+IF(I137=0,"",'Ark1'!S1295)</f>
        <v>8.4782608695652169</v>
      </c>
      <c r="V137" s="218"/>
      <c r="W137" s="239">
        <f>+IF(I137=0,"",'Ark1'!W1295)</f>
        <v>100</v>
      </c>
      <c r="X137" s="241">
        <f>+IF(I137=0,"",'Ark1'!X1295)</f>
        <v>100</v>
      </c>
      <c r="Y137" s="241">
        <f>+IF(I137=0,"",'Ark1'!Y1295)</f>
        <v>100</v>
      </c>
      <c r="Z137" s="241">
        <f>+IF(I137=0,"",'Ark1'!Z1295)</f>
        <v>86.956521739130437</v>
      </c>
      <c r="AA137" s="239">
        <f>+IF(I137=0,"",'Ark1'!AA1295)</f>
        <v>9.7046877375408354</v>
      </c>
      <c r="AB137" s="239">
        <f>+IF(I137=0,"",'Ark1'!AB1295)</f>
        <v>1.5285561592388699</v>
      </c>
      <c r="AC137" s="241">
        <f>+'Ark1'!AD1295</f>
        <v>68.061879954416455</v>
      </c>
      <c r="AD137" s="239">
        <f t="shared" si="16"/>
        <v>5.1111111111111107</v>
      </c>
      <c r="AE137" s="239">
        <f t="shared" si="17"/>
        <v>1.0454545454545454</v>
      </c>
      <c r="AF137" s="218"/>
      <c r="AG137" s="221"/>
      <c r="AI137" s="28"/>
      <c r="AJ137" s="26"/>
      <c r="AK137" s="222"/>
      <c r="AL137" s="27"/>
      <c r="AP137" s="27"/>
    </row>
    <row r="138" spans="1:42">
      <c r="A138" s="218"/>
      <c r="B138" s="238">
        <f>+'Ark1'!C1338</f>
        <v>2024</v>
      </c>
      <c r="C138" s="218"/>
      <c r="D138" s="238">
        <f>+'Ark1'!M1296</f>
        <v>9</v>
      </c>
      <c r="E138" s="238" t="s">
        <v>100</v>
      </c>
      <c r="F138" s="238">
        <f>+'Ark1'!D1296</f>
        <v>5</v>
      </c>
      <c r="G138" s="238" t="s">
        <v>447</v>
      </c>
      <c r="H138" s="238">
        <f>+'Ark1'!Q1296</f>
        <v>13</v>
      </c>
      <c r="I138" s="238">
        <f>+'Ark1'!R1296</f>
        <v>13</v>
      </c>
      <c r="J138" s="239">
        <f>+IF(I138=0,"",'Ark1'!AG1296)</f>
        <v>9.629629629629628</v>
      </c>
      <c r="K138" s="239">
        <f>+IF(I138=0,"",'Ark1'!AH1296)</f>
        <v>11.531286788010499</v>
      </c>
      <c r="L138" s="239"/>
      <c r="M138" s="239">
        <f>+IF(I138=0,"",'Ark1'!U1296)</f>
        <v>48.976923076923057</v>
      </c>
      <c r="N138" s="218"/>
      <c r="O138" s="439">
        <f>+IF(J138=0,"",'Ark1'!AI1296)</f>
        <v>13</v>
      </c>
      <c r="P138" s="219"/>
      <c r="Q138" s="239">
        <f>+IF(O138=0,"",'Ark1'!AJ1296)</f>
        <v>121.09230769230764</v>
      </c>
      <c r="R138" s="218"/>
      <c r="S138" s="239">
        <f>+IF(O138=0,"",'Ark1'!AK1296)</f>
        <v>27.543885412991777</v>
      </c>
      <c r="T138" s="97"/>
      <c r="U138" s="240">
        <f>+IF(I138=0,"",'Ark1'!S1296)</f>
        <v>8.8461538461538431</v>
      </c>
      <c r="V138" s="218"/>
      <c r="W138" s="239">
        <f>+IF(I138=0,"",'Ark1'!W1296)</f>
        <v>100</v>
      </c>
      <c r="X138" s="241">
        <f>+IF(I138=0,"",'Ark1'!X1296)</f>
        <v>100</v>
      </c>
      <c r="Y138" s="241">
        <f>+IF(I138=0,"",'Ark1'!Y1296)</f>
        <v>100</v>
      </c>
      <c r="Z138" s="241">
        <f>+IF(I138=0,"",'Ark1'!Z1296)</f>
        <v>100</v>
      </c>
      <c r="AA138" s="239">
        <f>+IF(I138=0,"",'Ark1'!AA1296)</f>
        <v>8.5100984217533995</v>
      </c>
      <c r="AB138" s="239">
        <f>+IF(I138=0,"",'Ark1'!AB1296)</f>
        <v>1.3499945211372439</v>
      </c>
      <c r="AC138" s="241">
        <f>+'Ark1'!AD1296</f>
        <v>81.789434355249497</v>
      </c>
      <c r="AD138" s="239">
        <f t="shared" si="16"/>
        <v>1.4444444444444444</v>
      </c>
      <c r="AE138" s="239">
        <f t="shared" si="17"/>
        <v>1</v>
      </c>
      <c r="AF138" s="218"/>
      <c r="AG138" s="221"/>
      <c r="AI138" s="28"/>
      <c r="AJ138" s="26"/>
      <c r="AK138" s="222"/>
      <c r="AL138" s="27"/>
      <c r="AP138" s="27"/>
    </row>
    <row r="139" spans="1:42">
      <c r="A139" s="218"/>
      <c r="B139" s="238">
        <f>+'Ark1'!C1339</f>
        <v>2024</v>
      </c>
      <c r="C139" s="218"/>
      <c r="D139" s="238">
        <f>+'Ark1'!M1297</f>
        <v>9</v>
      </c>
      <c r="E139" s="238" t="s">
        <v>100</v>
      </c>
      <c r="F139" s="238">
        <f>+'Ark1'!D1297</f>
        <v>6</v>
      </c>
      <c r="G139" s="238" t="s">
        <v>537</v>
      </c>
      <c r="H139" s="238">
        <f>+'Ark1'!Q1297</f>
        <v>13</v>
      </c>
      <c r="I139" s="238">
        <f>+'Ark1'!R1297</f>
        <v>14</v>
      </c>
      <c r="J139" s="239">
        <f>+IF(I139=0,"",'Ark1'!AG1297)</f>
        <v>15.730337078651679</v>
      </c>
      <c r="K139" s="239">
        <f>+IF(I139=0,"",'Ark1'!AH1297)</f>
        <v>19.015646721287226</v>
      </c>
      <c r="L139" s="239"/>
      <c r="M139" s="239">
        <f>+IF(I139=0,"",'Ark1'!U1297)</f>
        <v>45.921428571428557</v>
      </c>
      <c r="N139" s="218"/>
      <c r="O139" s="439">
        <f>+IF(J139=0,"",'Ark1'!AI1297)</f>
        <v>14</v>
      </c>
      <c r="P139" s="219"/>
      <c r="Q139" s="239">
        <f>+IF(O139=0,"",'Ark1'!AJ1297)</f>
        <v>116.9571428571428</v>
      </c>
      <c r="R139" s="218"/>
      <c r="S139" s="239">
        <f>+IF(O139=0,"",'Ark1'!AK1297)</f>
        <v>27.832271718620319</v>
      </c>
      <c r="T139" s="97"/>
      <c r="U139" s="240">
        <f>+IF(I139=0,"",'Ark1'!S1297)</f>
        <v>8.7142857142857117</v>
      </c>
      <c r="V139" s="218"/>
      <c r="W139" s="239">
        <f>+IF(I139=0,"",'Ark1'!W1297)</f>
        <v>100</v>
      </c>
      <c r="X139" s="241">
        <f>+IF(I139=0,"",'Ark1'!X1297)</f>
        <v>100</v>
      </c>
      <c r="Y139" s="241">
        <f>+IF(I139=0,"",'Ark1'!Y1297)</f>
        <v>100</v>
      </c>
      <c r="Z139" s="241">
        <f>+IF(I139=0,"",'Ark1'!Z1297)</f>
        <v>71.428571428571445</v>
      </c>
      <c r="AA139" s="239">
        <f>+IF(I139=0,"",'Ark1'!AA1297)</f>
        <v>13.667698028115613</v>
      </c>
      <c r="AB139" s="239">
        <f>+IF(I139=0,"",'Ark1'!AB1297)</f>
        <v>1.3850513878332436</v>
      </c>
      <c r="AC139" s="241">
        <f>+'Ark1'!AD1297</f>
        <v>76.402063957132867</v>
      </c>
      <c r="AD139" s="239">
        <f t="shared" si="16"/>
        <v>1.5555555555555556</v>
      </c>
      <c r="AE139" s="239">
        <f t="shared" si="17"/>
        <v>1.0769230769230769</v>
      </c>
      <c r="AF139" s="218"/>
      <c r="AG139" s="221"/>
      <c r="AI139" s="28"/>
      <c r="AJ139" s="26"/>
      <c r="AK139" s="222"/>
      <c r="AL139" s="27"/>
      <c r="AP139" s="27"/>
    </row>
    <row r="140" spans="1:42">
      <c r="A140" s="218"/>
      <c r="B140" s="238">
        <f>+'Ark1'!C1340</f>
        <v>2024</v>
      </c>
      <c r="C140" s="218"/>
      <c r="D140" s="238">
        <f>+'Ark1'!M1298</f>
        <v>9</v>
      </c>
      <c r="E140" s="238" t="s">
        <v>100</v>
      </c>
      <c r="F140" s="238">
        <f>+'Ark1'!D1298</f>
        <v>7</v>
      </c>
      <c r="G140" s="238" t="s">
        <v>538</v>
      </c>
      <c r="H140" s="238">
        <f>+'Ark1'!Q1298</f>
        <v>3</v>
      </c>
      <c r="I140" s="238">
        <f>+'Ark1'!R1298</f>
        <v>3</v>
      </c>
      <c r="J140" s="239">
        <f>+IF(I140=0,"",'Ark1'!AG1298)</f>
        <v>12</v>
      </c>
      <c r="K140" s="239">
        <f>+IF(I140=0,"",'Ark1'!AH1298)</f>
        <v>15.27777777777778</v>
      </c>
      <c r="L140" s="239"/>
      <c r="M140" s="239">
        <f>+IF(I140=0,"",'Ark1'!U1298)</f>
        <v>49.5</v>
      </c>
      <c r="N140" s="218"/>
      <c r="O140" s="439">
        <f>+IF(J140=0,"",'Ark1'!AI1298)</f>
        <v>3</v>
      </c>
      <c r="P140" s="219"/>
      <c r="Q140" s="239">
        <f>+IF(O140=0,"",'Ark1'!AJ1298)</f>
        <v>120.8666666666667</v>
      </c>
      <c r="R140" s="218"/>
      <c r="S140" s="239">
        <f>+IF(O140=0,"",'Ark1'!AK1298)</f>
        <v>27.351476585895327</v>
      </c>
      <c r="T140" s="97"/>
      <c r="U140" s="240">
        <f>+IF(I140=0,"",'Ark1'!S1298)</f>
        <v>9</v>
      </c>
      <c r="V140" s="218"/>
      <c r="W140" s="239">
        <f>+IF(I140=0,"",'Ark1'!W1298)</f>
        <v>100</v>
      </c>
      <c r="X140" s="241">
        <f>+IF(I140=0,"",'Ark1'!X1298)</f>
        <v>100</v>
      </c>
      <c r="Y140" s="241">
        <f>+IF(I140=0,"",'Ark1'!Y1298)</f>
        <v>100</v>
      </c>
      <c r="Z140" s="241">
        <f>+IF(I140=0,"",'Ark1'!Z1298)</f>
        <v>66.666666666666686</v>
      </c>
      <c r="AA140" s="239">
        <f>+IF(I140=0,"",'Ark1'!AA1298)</f>
        <v>12.16086619721912</v>
      </c>
      <c r="AB140" s="239">
        <f>+IF(I140=0,"",'Ark1'!AB1298)</f>
        <v>0.81649658092772603</v>
      </c>
      <c r="AC140" s="241">
        <f>+'Ark1'!AD1298</f>
        <v>98.362030439300383</v>
      </c>
      <c r="AD140" s="239">
        <f t="shared" si="16"/>
        <v>0.33333333333333331</v>
      </c>
      <c r="AE140" s="239">
        <f t="shared" si="17"/>
        <v>1</v>
      </c>
      <c r="AF140" s="218"/>
      <c r="AG140" s="221"/>
      <c r="AI140" s="28"/>
      <c r="AJ140" s="26"/>
      <c r="AK140" s="222"/>
      <c r="AL140" s="27"/>
      <c r="AP140" s="27"/>
    </row>
    <row r="141" spans="1:42">
      <c r="A141" s="218"/>
      <c r="B141" s="238">
        <f>+'Ark1'!C1341</f>
        <v>2024</v>
      </c>
      <c r="C141" s="218"/>
      <c r="D141" s="238">
        <f>+'Ark1'!M1299</f>
        <v>9</v>
      </c>
      <c r="E141" s="238" t="s">
        <v>100</v>
      </c>
      <c r="F141" s="238">
        <f>+'Ark1'!D1299</f>
        <v>8</v>
      </c>
      <c r="G141" s="238" t="s">
        <v>539</v>
      </c>
      <c r="H141" s="238">
        <f>+'Ark1'!Q1299</f>
        <v>23</v>
      </c>
      <c r="I141" s="238">
        <f>+'Ark1'!R1299</f>
        <v>25</v>
      </c>
      <c r="J141" s="239">
        <f>+IF(I141=0,"",'Ark1'!AG1299)</f>
        <v>18.939393939393938</v>
      </c>
      <c r="K141" s="239">
        <f>+IF(I141=0,"",'Ark1'!AH1299)</f>
        <v>19.356359572536153</v>
      </c>
      <c r="L141" s="239"/>
      <c r="M141" s="239">
        <f>+IF(I141=0,"",'Ark1'!U1299)</f>
        <v>44.340000000000011</v>
      </c>
      <c r="N141" s="218"/>
      <c r="O141" s="439">
        <f>+IF(J141=0,"",'Ark1'!AI1299)</f>
        <v>25</v>
      </c>
      <c r="P141" s="219"/>
      <c r="Q141" s="239">
        <f>+IF(O141=0,"",'Ark1'!AJ1299)</f>
        <v>115.64399999999998</v>
      </c>
      <c r="R141" s="218"/>
      <c r="S141" s="239">
        <f>+IF(O141=0,"",'Ark1'!AK1299)</f>
        <v>27.736749949624997</v>
      </c>
      <c r="T141" s="97"/>
      <c r="U141" s="240">
        <f>+IF(I141=0,"",'Ark1'!S1299)</f>
        <v>9</v>
      </c>
      <c r="V141" s="218"/>
      <c r="W141" s="239">
        <f>+IF(I141=0,"",'Ark1'!W1299)</f>
        <v>100</v>
      </c>
      <c r="X141" s="241">
        <f>+IF(I141=0,"",'Ark1'!X1299)</f>
        <v>100</v>
      </c>
      <c r="Y141" s="241">
        <f>+IF(I141=0,"",'Ark1'!Y1299)</f>
        <v>92</v>
      </c>
      <c r="Z141" s="241">
        <f>+IF(I141=0,"",'Ark1'!Z1299)</f>
        <v>72</v>
      </c>
      <c r="AA141" s="239">
        <f>+IF(I141=0,"",'Ark1'!AA1299)</f>
        <v>13.787646644732344</v>
      </c>
      <c r="AB141" s="239">
        <f>+IF(I141=0,"",'Ark1'!AB1299)</f>
        <v>1.264911064067352</v>
      </c>
      <c r="AC141" s="241">
        <f>+'Ark1'!AD1299</f>
        <v>91.146021836223056</v>
      </c>
      <c r="AD141" s="239">
        <f t="shared" si="16"/>
        <v>2.7777777777777777</v>
      </c>
      <c r="AE141" s="239">
        <f t="shared" si="17"/>
        <v>1.0869565217391304</v>
      </c>
      <c r="AF141" s="218"/>
      <c r="AG141" s="221"/>
      <c r="AI141" s="28"/>
      <c r="AJ141" s="26"/>
      <c r="AK141" s="222"/>
      <c r="AL141" s="27"/>
      <c r="AP141" s="27"/>
    </row>
    <row r="142" spans="1:42">
      <c r="A142" s="218"/>
      <c r="B142" s="238">
        <f>+'Ark1'!C1342</f>
        <v>2024</v>
      </c>
      <c r="C142" s="218"/>
      <c r="D142" s="238">
        <f>+'Ark1'!M1300</f>
        <v>9</v>
      </c>
      <c r="E142" s="238" t="s">
        <v>100</v>
      </c>
      <c r="F142" s="238">
        <f>+'Ark1'!D1300</f>
        <v>9</v>
      </c>
      <c r="G142" s="238" t="s">
        <v>540</v>
      </c>
      <c r="H142" s="238">
        <f>+'Ark1'!Q1300</f>
        <v>51</v>
      </c>
      <c r="I142" s="238">
        <f>+'Ark1'!R1300</f>
        <v>58</v>
      </c>
      <c r="J142" s="239">
        <f>+IF(I142=0,"",'Ark1'!AG1300)</f>
        <v>25.438596491228065</v>
      </c>
      <c r="K142" s="239">
        <f>+IF(I142=0,"",'Ark1'!AH1300)</f>
        <v>26.225523295070897</v>
      </c>
      <c r="L142" s="239"/>
      <c r="M142" s="239">
        <f>+IF(I142=0,"",'Ark1'!U1300)</f>
        <v>40.179310344827591</v>
      </c>
      <c r="N142" s="218"/>
      <c r="O142" s="439">
        <f>+IF(J142=0,"",'Ark1'!AI1300)</f>
        <v>58</v>
      </c>
      <c r="P142" s="219"/>
      <c r="Q142" s="239">
        <f>+IF(O142=0,"",'Ark1'!AJ1300)</f>
        <v>115.18620689655172</v>
      </c>
      <c r="R142" s="218"/>
      <c r="S142" s="239">
        <f>+IF(O142=0,"",'Ark1'!AK1300)</f>
        <v>25.438947376439241</v>
      </c>
      <c r="T142" s="97"/>
      <c r="U142" s="240">
        <f>+IF(I142=0,"",'Ark1'!S1300)</f>
        <v>8.5689655172413808</v>
      </c>
      <c r="V142" s="218"/>
      <c r="W142" s="239">
        <f>+IF(I142=0,"",'Ark1'!W1300)</f>
        <v>100</v>
      </c>
      <c r="X142" s="241">
        <f>+IF(I142=0,"",'Ark1'!X1300)</f>
        <v>100</v>
      </c>
      <c r="Y142" s="241">
        <f>+IF(I142=0,"",'Ark1'!Y1300)</f>
        <v>91.379310344827559</v>
      </c>
      <c r="Z142" s="241">
        <f>+IF(I142=0,"",'Ark1'!Z1300)</f>
        <v>60.34482758620689</v>
      </c>
      <c r="AA142" s="239">
        <f>+IF(I142=0,"",'Ark1'!AA1300)</f>
        <v>13.495385656109828</v>
      </c>
      <c r="AB142" s="239">
        <f>+IF(I142=0,"",'Ark1'!AB1300)</f>
        <v>1.1312499794706443</v>
      </c>
      <c r="AC142" s="241">
        <f>+'Ark1'!AD1300</f>
        <v>86.619111295305771</v>
      </c>
      <c r="AD142" s="239">
        <f t="shared" si="16"/>
        <v>6.4444444444444446</v>
      </c>
      <c r="AE142" s="239">
        <f t="shared" si="17"/>
        <v>1.1372549019607843</v>
      </c>
      <c r="AF142" s="218"/>
      <c r="AG142" s="221"/>
      <c r="AI142" s="28"/>
      <c r="AJ142" s="26"/>
      <c r="AK142" s="222"/>
      <c r="AL142" s="27"/>
      <c r="AP142" s="27"/>
    </row>
    <row r="143" spans="1:42">
      <c r="A143" s="218"/>
      <c r="B143" s="238">
        <f>+'Ark1'!C1343</f>
        <v>2024</v>
      </c>
      <c r="C143" s="218"/>
      <c r="D143" s="238">
        <f>+'Ark1'!M1301</f>
        <v>9</v>
      </c>
      <c r="E143" s="238" t="s">
        <v>100</v>
      </c>
      <c r="F143" s="238">
        <f>+'Ark1'!D1301</f>
        <v>10</v>
      </c>
      <c r="G143" s="238" t="s">
        <v>541</v>
      </c>
      <c r="H143" s="238">
        <f>+'Ark1'!Q1301</f>
        <v>90</v>
      </c>
      <c r="I143" s="238">
        <f>+'Ark1'!R1301</f>
        <v>93</v>
      </c>
      <c r="J143" s="239">
        <f>+IF(I143=0,"",'Ark1'!AG1301)</f>
        <v>17.09558823529412</v>
      </c>
      <c r="K143" s="239">
        <f>+IF(I143=0,"",'Ark1'!AH1301)</f>
        <v>18.789841547021364</v>
      </c>
      <c r="L143" s="239"/>
      <c r="M143" s="239">
        <f>+IF(I143=0,"",'Ark1'!U1301)</f>
        <v>45.354838709677409</v>
      </c>
      <c r="N143" s="218"/>
      <c r="O143" s="439">
        <f>+IF(J143=0,"",'Ark1'!AI1301)</f>
        <v>93</v>
      </c>
      <c r="P143" s="219"/>
      <c r="Q143" s="239">
        <f>+IF(O143=0,"",'Ark1'!AJ1301)</f>
        <v>117.19354838709673</v>
      </c>
      <c r="R143" s="218"/>
      <c r="S143" s="239">
        <f>+IF(O143=0,"",'Ark1'!AK1301)</f>
        <v>27.423511278850672</v>
      </c>
      <c r="T143" s="97"/>
      <c r="U143" s="240">
        <f>+IF(I143=0,"",'Ark1'!S1301)</f>
        <v>9.086021505376344</v>
      </c>
      <c r="V143" s="218"/>
      <c r="W143" s="239">
        <f>+IF(I143=0,"",'Ark1'!W1301)</f>
        <v>100</v>
      </c>
      <c r="X143" s="241">
        <f>+IF(I143=0,"",'Ark1'!X1301)</f>
        <v>100</v>
      </c>
      <c r="Y143" s="241">
        <f>+IF(I143=0,"",'Ark1'!Y1301)</f>
        <v>96.774193548387117</v>
      </c>
      <c r="Z143" s="241">
        <f>+IF(I143=0,"",'Ark1'!Z1301)</f>
        <v>72.043010752688176</v>
      </c>
      <c r="AA143" s="239">
        <f>+IF(I143=0,"",'Ark1'!AA1301)</f>
        <v>13.70340602923021</v>
      </c>
      <c r="AB143" s="239">
        <f>+IF(I143=0,"",'Ark1'!AB1301)</f>
        <v>1.3332466152861344</v>
      </c>
      <c r="AC143" s="241">
        <f>+'Ark1'!AD1301</f>
        <v>86.478197729623702</v>
      </c>
      <c r="AD143" s="239">
        <f t="shared" si="16"/>
        <v>10.333333333333334</v>
      </c>
      <c r="AE143" s="239">
        <f t="shared" si="17"/>
        <v>1.0333333333333334</v>
      </c>
      <c r="AF143" s="218"/>
      <c r="AG143" s="221"/>
      <c r="AI143" s="28"/>
      <c r="AJ143" s="26"/>
      <c r="AK143" s="222"/>
      <c r="AL143" s="27"/>
      <c r="AP143" s="27"/>
    </row>
    <row r="144" spans="1:42">
      <c r="A144" s="218"/>
      <c r="B144" s="238">
        <f>+'Ark1'!C1344</f>
        <v>2024</v>
      </c>
      <c r="C144" s="218"/>
      <c r="D144" s="238">
        <f>+'Ark1'!M1302</f>
        <v>9</v>
      </c>
      <c r="E144" s="238" t="s">
        <v>100</v>
      </c>
      <c r="F144" s="238">
        <f>+'Ark1'!D1302</f>
        <v>11</v>
      </c>
      <c r="G144" s="238" t="s">
        <v>542</v>
      </c>
      <c r="H144" s="238">
        <f>+'Ark1'!Q1302</f>
        <v>18</v>
      </c>
      <c r="I144" s="238">
        <f>+'Ark1'!R1302</f>
        <v>20</v>
      </c>
      <c r="J144" s="239">
        <f>+IF(I144=0,"",'Ark1'!AG1302)</f>
        <v>6.4724919093851137</v>
      </c>
      <c r="K144" s="239">
        <f>+IF(I144=0,"",'Ark1'!AH1302)</f>
        <v>8.110139058075335</v>
      </c>
      <c r="L144" s="239"/>
      <c r="M144" s="239">
        <f>+IF(I144=0,"",'Ark1'!U1302)</f>
        <v>51.265000000000001</v>
      </c>
      <c r="N144" s="218"/>
      <c r="O144" s="439">
        <f>+IF(J144=0,"",'Ark1'!AI1302)</f>
        <v>20</v>
      </c>
      <c r="P144" s="219"/>
      <c r="Q144" s="239">
        <f>+IF(O144=0,"",'Ark1'!AJ1302)</f>
        <v>120.78999999999998</v>
      </c>
      <c r="R144" s="218"/>
      <c r="S144" s="239">
        <f>+IF(O144=0,"",'Ark1'!AK1302)</f>
        <v>28.742550028602196</v>
      </c>
      <c r="T144" s="97"/>
      <c r="U144" s="240">
        <f>+IF(I144=0,"",'Ark1'!S1302)</f>
        <v>9.6999999999999993</v>
      </c>
      <c r="V144" s="218"/>
      <c r="W144" s="239">
        <f>+IF(I144=0,"",'Ark1'!W1302)</f>
        <v>100</v>
      </c>
      <c r="X144" s="241">
        <f>+IF(I144=0,"",'Ark1'!X1302)</f>
        <v>100</v>
      </c>
      <c r="Y144" s="241">
        <f>+IF(I144=0,"",'Ark1'!Y1302)</f>
        <v>100</v>
      </c>
      <c r="Z144" s="241">
        <f>+IF(I144=0,"",'Ark1'!Z1302)</f>
        <v>85</v>
      </c>
      <c r="AA144" s="239">
        <f>+IF(I144=0,"",'Ark1'!AA1302)</f>
        <v>10.405876945265144</v>
      </c>
      <c r="AB144" s="239">
        <f>+IF(I144=0,"",'Ark1'!AB1302)</f>
        <v>0.95393920141695299</v>
      </c>
      <c r="AC144" s="241">
        <f>+'Ark1'!AD1302</f>
        <v>80.13338786884799</v>
      </c>
      <c r="AD144" s="239">
        <f t="shared" si="16"/>
        <v>2.2222222222222223</v>
      </c>
      <c r="AE144" s="239">
        <f t="shared" si="17"/>
        <v>1.1111111111111112</v>
      </c>
      <c r="AF144" s="218"/>
      <c r="AG144" s="221"/>
      <c r="AI144" s="28"/>
      <c r="AJ144" s="26"/>
      <c r="AK144" s="222"/>
      <c r="AL144" s="27"/>
      <c r="AP144" s="27"/>
    </row>
    <row r="145" spans="1:42">
      <c r="A145" s="218"/>
      <c r="B145" s="238">
        <f>+'Ark1'!C1345</f>
        <v>2024</v>
      </c>
      <c r="C145" s="218"/>
      <c r="D145" s="238">
        <f>+'Ark1'!M1303</f>
        <v>9</v>
      </c>
      <c r="E145" s="238" t="s">
        <v>100</v>
      </c>
      <c r="F145" s="238">
        <f>+'Ark1'!D1303</f>
        <v>12</v>
      </c>
      <c r="G145" s="238" t="s">
        <v>543</v>
      </c>
      <c r="H145" s="238">
        <f>+'Ark1'!Q1303</f>
        <v>4</v>
      </c>
      <c r="I145" s="238">
        <f>+'Ark1'!R1303</f>
        <v>6</v>
      </c>
      <c r="J145" s="239">
        <f>+IF(I145=0,"",'Ark1'!AG1303)</f>
        <v>5.7142857142857153</v>
      </c>
      <c r="K145" s="239">
        <f>+IF(I145=0,"",'Ark1'!AH1303)</f>
        <v>7.0894968584574292</v>
      </c>
      <c r="L145" s="239"/>
      <c r="M145" s="239">
        <f>+IF(I145=0,"",'Ark1'!U1303)</f>
        <v>47.76666666666668</v>
      </c>
      <c r="N145" s="218"/>
      <c r="O145" s="439">
        <f>+IF(J145=0,"",'Ark1'!AI1303)</f>
        <v>6</v>
      </c>
      <c r="P145" s="219"/>
      <c r="Q145" s="239">
        <f>+IF(O145=0,"",'Ark1'!AJ1303)</f>
        <v>117.73333333333331</v>
      </c>
      <c r="R145" s="218"/>
      <c r="S145" s="239">
        <f>+IF(O145=0,"",'Ark1'!AK1303)</f>
        <v>28.663897566056445</v>
      </c>
      <c r="T145" s="97"/>
      <c r="U145" s="240">
        <f>+IF(I145=0,"",'Ark1'!S1303)</f>
        <v>9.3333333333333357</v>
      </c>
      <c r="V145" s="218"/>
      <c r="W145" s="239">
        <f>+IF(I145=0,"",'Ark1'!W1303)</f>
        <v>100</v>
      </c>
      <c r="X145" s="241">
        <f>+IF(I145=0,"",'Ark1'!X1303)</f>
        <v>100</v>
      </c>
      <c r="Y145" s="241">
        <f>+IF(I145=0,"",'Ark1'!Y1303)</f>
        <v>100</v>
      </c>
      <c r="Z145" s="241">
        <f>+IF(I145=0,"",'Ark1'!Z1303)</f>
        <v>83.333333333333314</v>
      </c>
      <c r="AA145" s="239">
        <f>+IF(I145=0,"",'Ark1'!AA1303)</f>
        <v>10.884953937533313</v>
      </c>
      <c r="AB145" s="239">
        <f>+IF(I145=0,"",'Ark1'!AB1303)</f>
        <v>1.1055415967851281</v>
      </c>
      <c r="AC145" s="241">
        <f>+'Ark1'!AD1303</f>
        <v>98.426719783538715</v>
      </c>
      <c r="AD145" s="239">
        <f t="shared" si="16"/>
        <v>0.66666666666666663</v>
      </c>
      <c r="AE145" s="239">
        <f t="shared" si="17"/>
        <v>1.5</v>
      </c>
      <c r="AF145" s="218"/>
      <c r="AG145" s="221"/>
      <c r="AI145" s="28"/>
      <c r="AJ145" s="26"/>
      <c r="AK145" s="222"/>
      <c r="AL145" s="27"/>
      <c r="AP145" s="27"/>
    </row>
    <row r="146" spans="1:42">
      <c r="A146" s="218"/>
      <c r="B146" s="218"/>
      <c r="C146" s="218"/>
      <c r="D146" s="218"/>
      <c r="E146" s="218"/>
      <c r="F146" s="218"/>
      <c r="G146" s="218"/>
      <c r="H146" s="218"/>
      <c r="I146" s="218"/>
      <c r="J146" s="219"/>
      <c r="K146" s="219"/>
      <c r="L146" s="219"/>
      <c r="M146" s="218"/>
      <c r="N146" s="218"/>
      <c r="O146" s="237"/>
      <c r="P146" s="219"/>
      <c r="Q146" s="219"/>
      <c r="R146" s="218"/>
      <c r="S146" s="219"/>
      <c r="T146" s="97"/>
      <c r="U146" s="218"/>
      <c r="V146" s="218"/>
      <c r="W146" s="220"/>
      <c r="X146" s="220"/>
      <c r="Y146" s="220"/>
      <c r="Z146" s="220"/>
      <c r="AA146" s="219"/>
      <c r="AB146" s="218"/>
      <c r="AC146" s="220"/>
      <c r="AD146" s="220"/>
      <c r="AE146" s="219"/>
      <c r="AF146" s="218"/>
      <c r="AG146" s="221"/>
      <c r="AI146" s="28"/>
      <c r="AJ146" s="26"/>
      <c r="AK146" s="222"/>
      <c r="AL146" s="27"/>
      <c r="AP146" s="27"/>
    </row>
    <row r="147" spans="1:42" ht="22.8">
      <c r="A147" s="218"/>
      <c r="B147" s="218"/>
      <c r="C147" s="218"/>
      <c r="D147" s="218"/>
      <c r="E147" s="264" t="str">
        <f>+E149</f>
        <v>4-</v>
      </c>
      <c r="F147" s="218"/>
      <c r="G147" s="218"/>
      <c r="H147" s="218"/>
      <c r="I147" s="242">
        <f>SUM(I149:I160)</f>
        <v>261</v>
      </c>
      <c r="J147" s="219"/>
      <c r="K147" s="219"/>
      <c r="L147" s="219"/>
      <c r="M147" s="271">
        <f>+Fettgruppe!R19</f>
        <v>49.20268199233719</v>
      </c>
      <c r="N147" s="218"/>
      <c r="O147" s="237"/>
      <c r="P147" s="219"/>
      <c r="Q147" s="219"/>
      <c r="R147" s="218"/>
      <c r="S147" s="219"/>
      <c r="T147" s="97"/>
      <c r="U147" s="218"/>
      <c r="V147" s="218"/>
      <c r="W147" s="220"/>
      <c r="X147" s="220"/>
      <c r="Y147" s="220"/>
      <c r="Z147" s="220"/>
      <c r="AA147" s="219"/>
      <c r="AB147" s="218"/>
      <c r="AC147" s="220"/>
      <c r="AD147" s="220"/>
      <c r="AE147" s="219"/>
      <c r="AF147" s="218"/>
      <c r="AG147" s="221"/>
      <c r="AI147" s="28"/>
      <c r="AJ147" s="26"/>
      <c r="AK147" s="222"/>
      <c r="AL147" s="27"/>
      <c r="AP147" s="27"/>
    </row>
    <row r="148" spans="1:42">
      <c r="A148" s="218"/>
      <c r="B148" s="218"/>
      <c r="C148" s="218"/>
      <c r="D148" s="218"/>
      <c r="E148" s="218"/>
      <c r="F148" s="218"/>
      <c r="G148" s="218"/>
      <c r="H148" s="218"/>
      <c r="I148" s="218"/>
      <c r="J148" s="219"/>
      <c r="K148" s="219"/>
      <c r="L148" s="219"/>
      <c r="M148" s="218"/>
      <c r="N148" s="218"/>
      <c r="O148" s="237"/>
      <c r="P148" s="219"/>
      <c r="Q148" s="219"/>
      <c r="R148" s="218"/>
      <c r="S148" s="219"/>
      <c r="T148" s="97"/>
      <c r="U148" s="218"/>
      <c r="V148" s="218"/>
      <c r="W148" s="220"/>
      <c r="X148" s="220"/>
      <c r="Y148" s="220"/>
      <c r="Z148" s="220"/>
      <c r="AA148" s="219"/>
      <c r="AB148" s="218"/>
      <c r="AC148" s="220"/>
      <c r="AD148" s="220"/>
      <c r="AE148" s="235" t="s">
        <v>2</v>
      </c>
      <c r="AF148" s="218"/>
      <c r="AG148" s="221"/>
      <c r="AI148" s="28"/>
      <c r="AJ148" s="26"/>
      <c r="AK148" s="222"/>
      <c r="AL148" s="27"/>
      <c r="AP148" s="27"/>
    </row>
    <row r="149" spans="1:42">
      <c r="A149" s="218"/>
      <c r="B149" s="238">
        <f>+'Ark1'!C1352</f>
        <v>2024</v>
      </c>
      <c r="C149" s="218"/>
      <c r="D149" s="27">
        <f>+'Ark1'!M1304</f>
        <v>10</v>
      </c>
      <c r="E149" s="248" t="s">
        <v>101</v>
      </c>
      <c r="F149" s="27">
        <f>+'Ark1'!D1304</f>
        <v>1</v>
      </c>
      <c r="G149" s="27" t="s">
        <v>533</v>
      </c>
      <c r="H149" s="27">
        <f>+'Ark1'!Q1304</f>
        <v>8</v>
      </c>
      <c r="I149" s="27">
        <f>+'Ark1'!R1304</f>
        <v>8</v>
      </c>
      <c r="J149" s="28">
        <f>+IF(I149=0,"",'Ark1'!AG1304)</f>
        <v>2.7972027972027966</v>
      </c>
      <c r="K149" s="28">
        <f>+IF(I149=0,"",'Ark1'!AH1304)</f>
        <v>3.4193957320938102</v>
      </c>
      <c r="M149" s="28">
        <f>+IF(I149=0,"",'Ark1'!U1304)</f>
        <v>50.574999999999989</v>
      </c>
      <c r="N149" s="218"/>
      <c r="O149" s="245">
        <f>+IF(J149=0,"",'Ark1'!AI1304)</f>
        <v>8</v>
      </c>
      <c r="P149" s="219"/>
      <c r="Q149" s="28">
        <f>+IF(O149=0,"",'Ark1'!AJ1304)</f>
        <v>121.3</v>
      </c>
      <c r="R149" s="218"/>
      <c r="S149" s="28">
        <f>+IF(O149=0,"",'Ark1'!AK1304)</f>
        <v>27.986522320405193</v>
      </c>
      <c r="T149" s="97"/>
      <c r="U149" s="26">
        <f>+IF(I149=0,"",'Ark1'!S1304)</f>
        <v>9.125</v>
      </c>
      <c r="V149" s="218"/>
      <c r="W149" s="28">
        <f>+IF(I149=0,"",'Ark1'!W1304)</f>
        <v>100</v>
      </c>
      <c r="X149" s="33">
        <f>+IF(I149=0,"",'Ark1'!X1304)</f>
        <v>100</v>
      </c>
      <c r="Y149" s="33">
        <f>+IF(I149=0,"",'Ark1'!Y1304)</f>
        <v>100</v>
      </c>
      <c r="Z149" s="33">
        <f>+IF(I149=0,"",'Ark1'!Z1304)</f>
        <v>75</v>
      </c>
      <c r="AA149" s="28">
        <f>+IF(I149=0,"",'Ark1'!AA1304)</f>
        <v>11.524945769937498</v>
      </c>
      <c r="AB149" s="28">
        <f>+IF(I149=0,"",'Ark1'!AB1304)</f>
        <v>1.8328597873268977</v>
      </c>
      <c r="AC149" s="33">
        <f>+'Ark1'!AD1304</f>
        <v>85.405029237382507</v>
      </c>
      <c r="AD149" s="28">
        <f>+IF(I149=0,"",I149/D149)</f>
        <v>0.8</v>
      </c>
      <c r="AE149" s="28">
        <f>+IF(I149=0,"",I149/H149)</f>
        <v>1</v>
      </c>
      <c r="AF149" s="218"/>
      <c r="AG149" s="221"/>
      <c r="AI149" s="28"/>
      <c r="AJ149" s="26"/>
      <c r="AK149" s="222"/>
      <c r="AL149" s="27"/>
      <c r="AP149" s="27"/>
    </row>
    <row r="150" spans="1:42">
      <c r="A150" s="218"/>
      <c r="B150" s="238">
        <f>+'Ark1'!C1353</f>
        <v>2024</v>
      </c>
      <c r="C150" s="218"/>
      <c r="D150" s="27">
        <f>+'Ark1'!M1305</f>
        <v>10</v>
      </c>
      <c r="E150" s="248" t="s">
        <v>101</v>
      </c>
      <c r="F150" s="27">
        <f>+'Ark1'!D1305</f>
        <v>2</v>
      </c>
      <c r="G150" s="27" t="s">
        <v>534</v>
      </c>
      <c r="H150" s="27">
        <f>+'Ark1'!Q1305</f>
        <v>5</v>
      </c>
      <c r="I150" s="27">
        <f>+'Ark1'!R1305</f>
        <v>5</v>
      </c>
      <c r="J150" s="28">
        <f>+IF(I150=0,"",'Ark1'!AG1305)</f>
        <v>1.582278481012658</v>
      </c>
      <c r="K150" s="28">
        <f>+IF(I150=0,"",'Ark1'!AH1305)</f>
        <v>1.9573509147246688</v>
      </c>
      <c r="M150" s="28">
        <f>+IF(I150=0,"",'Ark1'!U1305)</f>
        <v>51.419999999999995</v>
      </c>
      <c r="N150" s="218"/>
      <c r="O150" s="245">
        <f>+IF(J150=0,"",'Ark1'!AI1305)</f>
        <v>4</v>
      </c>
      <c r="P150" s="219"/>
      <c r="Q150" s="28">
        <f>+IF(O150=0,"",'Ark1'!AJ1305)</f>
        <v>118.5</v>
      </c>
      <c r="R150" s="218"/>
      <c r="S150" s="28">
        <f>+IF(O150=0,"",'Ark1'!AK1305)</f>
        <v>30.412942575229447</v>
      </c>
      <c r="T150" s="97"/>
      <c r="U150" s="26">
        <f>+IF(I150=0,"",'Ark1'!S1305)</f>
        <v>9.6</v>
      </c>
      <c r="V150" s="218"/>
      <c r="W150" s="28">
        <f>+IF(I150=0,"",'Ark1'!W1305)</f>
        <v>100</v>
      </c>
      <c r="X150" s="33">
        <f>+IF(I150=0,"",'Ark1'!X1305)</f>
        <v>100</v>
      </c>
      <c r="Y150" s="33">
        <f>+IF(I150=0,"",'Ark1'!Y1305)</f>
        <v>100</v>
      </c>
      <c r="Z150" s="33">
        <f>+IF(I150=0,"",'Ark1'!Z1305)</f>
        <v>100</v>
      </c>
      <c r="AA150" s="28">
        <f>+IF(I150=0,"",'Ark1'!AA1305)</f>
        <v>6.7014625269414516</v>
      </c>
      <c r="AB150" s="28">
        <f>+IF(I150=0,"",'Ark1'!AB1305)</f>
        <v>1.200000000000004</v>
      </c>
      <c r="AC150" s="33">
        <f>+'Ark1'!AD1305</f>
        <v>22.980058365003124</v>
      </c>
      <c r="AD150" s="28">
        <f t="shared" ref="AD150:AD160" si="18">+IF(I150=0,"",I150/D150)</f>
        <v>0.5</v>
      </c>
      <c r="AE150" s="28">
        <f t="shared" ref="AE150:AE160" si="19">+IF(I150=0,"",I150/H150)</f>
        <v>1</v>
      </c>
      <c r="AF150" s="218"/>
      <c r="AG150" s="26"/>
      <c r="AI150" s="28"/>
      <c r="AJ150" s="26"/>
      <c r="AK150" s="27"/>
      <c r="AL150" s="27"/>
      <c r="AP150" s="27"/>
    </row>
    <row r="151" spans="1:42">
      <c r="A151" s="218"/>
      <c r="B151" s="238">
        <f>+'Ark1'!C1354</f>
        <v>2024</v>
      </c>
      <c r="C151" s="218"/>
      <c r="D151" s="27">
        <f>+'Ark1'!M1306</f>
        <v>10</v>
      </c>
      <c r="E151" s="248" t="s">
        <v>101</v>
      </c>
      <c r="F151" s="27">
        <f>+'Ark1'!D1306</f>
        <v>3</v>
      </c>
      <c r="G151" s="27" t="s">
        <v>535</v>
      </c>
      <c r="H151" s="27">
        <f>+'Ark1'!Q1306</f>
        <v>102</v>
      </c>
      <c r="I151" s="27">
        <f>+'Ark1'!R1306</f>
        <v>104</v>
      </c>
      <c r="J151" s="28">
        <f>+IF(I151=0,"",'Ark1'!AG1306)</f>
        <v>4.7728315741165668</v>
      </c>
      <c r="K151" s="28">
        <f>+IF(I151=0,"",'Ark1'!AH1306)</f>
        <v>5.5850114867698739</v>
      </c>
      <c r="M151" s="28">
        <f>+IF(I151=0,"",'Ark1'!U1306)</f>
        <v>51.473076923076945</v>
      </c>
      <c r="N151" s="218"/>
      <c r="O151" s="245">
        <f>+IF(J151=0,"",'Ark1'!AI1306)</f>
        <v>94</v>
      </c>
      <c r="P151" s="219"/>
      <c r="Q151" s="28">
        <f>+IF(O151=0,"",'Ark1'!AJ1306)</f>
        <v>120.19148936170212</v>
      </c>
      <c r="R151" s="218"/>
      <c r="S151" s="28">
        <f>+IF(O151=0,"",'Ark1'!AK1306)</f>
        <v>28.964628467647575</v>
      </c>
      <c r="T151" s="97"/>
      <c r="U151" s="26">
        <f>+IF(I151=0,"",'Ark1'!S1306)</f>
        <v>9.3269230769230784</v>
      </c>
      <c r="V151" s="218"/>
      <c r="W151" s="28">
        <f>+IF(I151=0,"",'Ark1'!W1306)</f>
        <v>100</v>
      </c>
      <c r="X151" s="33">
        <f>+IF(I151=0,"",'Ark1'!X1306)</f>
        <v>100</v>
      </c>
      <c r="Y151" s="33">
        <f>+IF(I151=0,"",'Ark1'!Y1306)</f>
        <v>99.038461538461561</v>
      </c>
      <c r="Z151" s="33">
        <f>+IF(I151=0,"",'Ark1'!Z1306)</f>
        <v>89.423076923076891</v>
      </c>
      <c r="AA151" s="28">
        <f>+IF(I151=0,"",'Ark1'!AA1306)</f>
        <v>11.167959241037131</v>
      </c>
      <c r="AB151" s="28">
        <f>+IF(I151=0,"",'Ark1'!AB1306)</f>
        <v>1.5777436889206669</v>
      </c>
      <c r="AC151" s="33">
        <f>+'Ark1'!AD1306</f>
        <v>72.977709709761314</v>
      </c>
      <c r="AD151" s="28">
        <f t="shared" si="18"/>
        <v>10.4</v>
      </c>
      <c r="AE151" s="28">
        <f t="shared" si="19"/>
        <v>1.0196078431372548</v>
      </c>
      <c r="AF151" s="218"/>
      <c r="AG151" s="222"/>
      <c r="AI151" s="28"/>
      <c r="AJ151" s="26"/>
      <c r="AK151" s="222"/>
      <c r="AL151" s="27"/>
      <c r="AP151" s="27"/>
    </row>
    <row r="152" spans="1:42">
      <c r="A152" s="218"/>
      <c r="B152" s="238">
        <f>+'Ark1'!C1355</f>
        <v>2024</v>
      </c>
      <c r="C152" s="218"/>
      <c r="D152" s="27">
        <f>+'Ark1'!M1307</f>
        <v>10</v>
      </c>
      <c r="E152" s="248" t="s">
        <v>101</v>
      </c>
      <c r="F152" s="27">
        <f>+'Ark1'!D1307</f>
        <v>4</v>
      </c>
      <c r="G152" s="27" t="s">
        <v>536</v>
      </c>
      <c r="H152" s="27">
        <f>+'Ark1'!Q1307</f>
        <v>23</v>
      </c>
      <c r="I152" s="27">
        <f>+'Ark1'!R1307</f>
        <v>23</v>
      </c>
      <c r="J152" s="28">
        <f>+IF(I152=0,"",'Ark1'!AG1307)</f>
        <v>5.5961070559610704</v>
      </c>
      <c r="K152" s="28">
        <f>+IF(I152=0,"",'Ark1'!AH1307)</f>
        <v>7.6109818172766976</v>
      </c>
      <c r="M152" s="28">
        <f>+IF(I152=0,"",'Ark1'!U1307)</f>
        <v>53.178260869565214</v>
      </c>
      <c r="N152" s="218"/>
      <c r="O152" s="245">
        <f>+IF(J152=0,"",'Ark1'!AI1307)</f>
        <v>20</v>
      </c>
      <c r="P152" s="219"/>
      <c r="Q152" s="28">
        <f>+IF(O152=0,"",'Ark1'!AJ1307)</f>
        <v>121.75500000000002</v>
      </c>
      <c r="R152" s="218"/>
      <c r="S152" s="28">
        <f>+IF(O152=0,"",'Ark1'!AK1307)</f>
        <v>29.381750121107657</v>
      </c>
      <c r="T152" s="97"/>
      <c r="U152" s="26">
        <f>+IF(I152=0,"",'Ark1'!S1307)</f>
        <v>9.4347826086956506</v>
      </c>
      <c r="V152" s="218"/>
      <c r="W152" s="28">
        <f>+IF(I152=0,"",'Ark1'!W1307)</f>
        <v>100</v>
      </c>
      <c r="X152" s="33">
        <f>+IF(I152=0,"",'Ark1'!X1307)</f>
        <v>100</v>
      </c>
      <c r="Y152" s="33">
        <f>+IF(I152=0,"",'Ark1'!Y1307)</f>
        <v>100</v>
      </c>
      <c r="Z152" s="33">
        <f>+IF(I152=0,"",'Ark1'!Z1307)</f>
        <v>91.304347826086953</v>
      </c>
      <c r="AA152" s="28">
        <f>+IF(I152=0,"",'Ark1'!AA1307)</f>
        <v>9.1953653979335179</v>
      </c>
      <c r="AB152" s="28">
        <f>+IF(I152=0,"",'Ark1'!AB1307)</f>
        <v>1.7402170518425628</v>
      </c>
      <c r="AC152" s="33">
        <f>+'Ark1'!AD1307</f>
        <v>54.699209075657315</v>
      </c>
      <c r="AD152" s="28">
        <f t="shared" si="18"/>
        <v>2.2999999999999998</v>
      </c>
      <c r="AE152" s="28">
        <f t="shared" si="19"/>
        <v>1</v>
      </c>
      <c r="AF152" s="218"/>
      <c r="AG152" s="26"/>
      <c r="AI152" s="28"/>
      <c r="AJ152" s="26"/>
      <c r="AK152" s="27"/>
      <c r="AL152" s="27"/>
      <c r="AP152" s="27"/>
    </row>
    <row r="153" spans="1:42">
      <c r="A153" s="218"/>
      <c r="B153" s="238">
        <f>+'Ark1'!C1356</f>
        <v>2024</v>
      </c>
      <c r="C153" s="218"/>
      <c r="D153" s="27">
        <f>+'Ark1'!M1308</f>
        <v>10</v>
      </c>
      <c r="E153" s="248" t="s">
        <v>101</v>
      </c>
      <c r="F153" s="27">
        <f>+'Ark1'!D1308</f>
        <v>5</v>
      </c>
      <c r="G153" s="27" t="s">
        <v>447</v>
      </c>
      <c r="H153" s="27">
        <f>+'Ark1'!Q1308</f>
        <v>6</v>
      </c>
      <c r="I153" s="27">
        <f>+'Ark1'!R1308</f>
        <v>6</v>
      </c>
      <c r="J153" s="28">
        <f>+IF(I153=0,"",'Ark1'!AG1308)</f>
        <v>4.4444444444444446</v>
      </c>
      <c r="K153" s="28">
        <f>+IF(I153=0,"",'Ark1'!AH1308)</f>
        <v>4.8972199583446523</v>
      </c>
      <c r="M153" s="28">
        <f>+IF(I153=0,"",'Ark1'!U1308)</f>
        <v>45.066666666666677</v>
      </c>
      <c r="N153" s="218"/>
      <c r="O153" s="245">
        <f>+IF(J153=0,"",'Ark1'!AI1308)</f>
        <v>6</v>
      </c>
      <c r="P153" s="219"/>
      <c r="Q153" s="28">
        <f>+IF(O153=0,"",'Ark1'!AJ1308)</f>
        <v>116.76666666666669</v>
      </c>
      <c r="R153" s="218"/>
      <c r="S153" s="28">
        <f>+IF(O153=0,"",'Ark1'!AK1308)</f>
        <v>27.822806096182958</v>
      </c>
      <c r="T153" s="97"/>
      <c r="U153" s="26">
        <f>+IF(I153=0,"",'Ark1'!S1308)</f>
        <v>8.8333333333333357</v>
      </c>
      <c r="V153" s="218"/>
      <c r="W153" s="28">
        <f>+IF(I153=0,"",'Ark1'!W1308)</f>
        <v>100</v>
      </c>
      <c r="X153" s="33">
        <f>+IF(I153=0,"",'Ark1'!X1308)</f>
        <v>100</v>
      </c>
      <c r="Y153" s="33">
        <f>+IF(I153=0,"",'Ark1'!Y1308)</f>
        <v>100</v>
      </c>
      <c r="Z153" s="33">
        <f>+IF(I153=0,"",'Ark1'!Z1308)</f>
        <v>66.666666666666686</v>
      </c>
      <c r="AA153" s="28">
        <f>+IF(I153=0,"",'Ark1'!AA1308)</f>
        <v>12.333108106051579</v>
      </c>
      <c r="AB153" s="28">
        <f>+IF(I153=0,"",'Ark1'!AB1308)</f>
        <v>1.5723301886760963</v>
      </c>
      <c r="AC153" s="33">
        <f>+'Ark1'!AD1308</f>
        <v>95.458849621428513</v>
      </c>
      <c r="AD153" s="28">
        <f t="shared" si="18"/>
        <v>0.6</v>
      </c>
      <c r="AE153" s="28">
        <f t="shared" si="19"/>
        <v>1</v>
      </c>
      <c r="AF153" s="218"/>
      <c r="AG153" s="26"/>
      <c r="AI153" s="28"/>
      <c r="AJ153" s="26"/>
      <c r="AK153" s="27"/>
      <c r="AL153" s="27"/>
      <c r="AP153" s="27"/>
    </row>
    <row r="154" spans="1:42">
      <c r="A154" s="218"/>
      <c r="B154" s="238">
        <f>+'Ark1'!C1357</f>
        <v>2024</v>
      </c>
      <c r="C154" s="218"/>
      <c r="D154" s="27">
        <f>+'Ark1'!M1309</f>
        <v>10</v>
      </c>
      <c r="E154" s="248" t="s">
        <v>101</v>
      </c>
      <c r="F154" s="27">
        <f>+'Ark1'!D1309</f>
        <v>6</v>
      </c>
      <c r="G154" s="27" t="s">
        <v>537</v>
      </c>
      <c r="H154" s="27">
        <f>+'Ark1'!Q1309</f>
        <v>1</v>
      </c>
      <c r="I154" s="27">
        <f>+'Ark1'!R1309</f>
        <v>1</v>
      </c>
      <c r="J154" s="28">
        <f>+IF(I154=0,"",'Ark1'!AG1309)</f>
        <v>1.1235955056179776</v>
      </c>
      <c r="K154" s="28">
        <f>+IF(I154=0,"",'Ark1'!AH1309)</f>
        <v>1.1446656215800524</v>
      </c>
      <c r="M154" s="28">
        <f>+IF(I154=0,"",'Ark1'!U1309)</f>
        <v>38.700000000000003</v>
      </c>
      <c r="N154" s="218"/>
      <c r="O154" s="245">
        <f>+IF(J154=0,"",'Ark1'!AI1309)</f>
        <v>1</v>
      </c>
      <c r="P154" s="219"/>
      <c r="Q154" s="28">
        <f>+IF(O154=0,"",'Ark1'!AJ1309)</f>
        <v>117.2</v>
      </c>
      <c r="R154" s="218"/>
      <c r="S154" s="28">
        <f>+IF(O154=0,"",'Ark1'!AK1309)</f>
        <v>24.039649424934808</v>
      </c>
      <c r="T154" s="97"/>
      <c r="U154" s="26">
        <f>+IF(I154=0,"",'Ark1'!S1309)</f>
        <v>8</v>
      </c>
      <c r="V154" s="218"/>
      <c r="W154" s="28">
        <f>+IF(I154=0,"",'Ark1'!W1309)</f>
        <v>100</v>
      </c>
      <c r="X154" s="33">
        <f>+IF(I154=0,"",'Ark1'!X1309)</f>
        <v>100</v>
      </c>
      <c r="Y154" s="33">
        <f>+IF(I154=0,"",'Ark1'!Y1309)</f>
        <v>100</v>
      </c>
      <c r="Z154" s="33">
        <f>+IF(I154=0,"",'Ark1'!Z1309)</f>
        <v>100</v>
      </c>
      <c r="AA154" s="28">
        <f>+IF(I154=0,"",'Ark1'!AA1309)</f>
        <v>0</v>
      </c>
      <c r="AB154" s="28">
        <f>+IF(I154=0,"",'Ark1'!AB1309)</f>
        <v>0</v>
      </c>
      <c r="AC154" s="33">
        <f>+'Ark1'!AD1309</f>
        <v>0</v>
      </c>
      <c r="AD154" s="28">
        <f t="shared" si="18"/>
        <v>0.1</v>
      </c>
      <c r="AE154" s="28">
        <f t="shared" si="19"/>
        <v>1</v>
      </c>
      <c r="AF154" s="218"/>
      <c r="AG154" s="242"/>
      <c r="AI154" s="28"/>
      <c r="AJ154" s="26"/>
      <c r="AK154" s="242"/>
      <c r="AL154" s="27"/>
      <c r="AP154" s="27"/>
    </row>
    <row r="155" spans="1:42">
      <c r="A155" s="218"/>
      <c r="B155" s="238">
        <f>+'Ark1'!C1358</f>
        <v>2024</v>
      </c>
      <c r="C155" s="218"/>
      <c r="D155" s="27">
        <f>+'Ark1'!M1310</f>
        <v>10</v>
      </c>
      <c r="E155" s="248" t="s">
        <v>101</v>
      </c>
      <c r="F155" s="27">
        <f>+'Ark1'!D1310</f>
        <v>7</v>
      </c>
      <c r="G155" s="27" t="s">
        <v>538</v>
      </c>
      <c r="H155" s="27">
        <f>+'Ark1'!Q1310</f>
        <v>3</v>
      </c>
      <c r="I155" s="27">
        <f>+'Ark1'!R1310</f>
        <v>6</v>
      </c>
      <c r="J155" s="28">
        <f>+IF(I155=0,"",'Ark1'!AG1310)</f>
        <v>24</v>
      </c>
      <c r="K155" s="28">
        <f>+IF(I155=0,"",'Ark1'!AH1310)</f>
        <v>24.619341563786005</v>
      </c>
      <c r="M155" s="28">
        <f>+IF(I155=0,"",'Ark1'!U1310)</f>
        <v>39.883333333333326</v>
      </c>
      <c r="N155" s="218"/>
      <c r="O155" s="245">
        <f>+IF(J155=0,"",'Ark1'!AI1310)</f>
        <v>6</v>
      </c>
      <c r="P155" s="219"/>
      <c r="Q155" s="28">
        <f>+IF(O155=0,"",'Ark1'!AJ1310)</f>
        <v>114.26666666666664</v>
      </c>
      <c r="R155" s="218"/>
      <c r="S155" s="28">
        <f>+IF(O155=0,"",'Ark1'!AK1310)</f>
        <v>26.215956316306343</v>
      </c>
      <c r="T155" s="97"/>
      <c r="U155" s="26">
        <f>+IF(I155=0,"",'Ark1'!S1310)</f>
        <v>8.6666666666666643</v>
      </c>
      <c r="V155" s="218"/>
      <c r="W155" s="28">
        <f>+IF(I155=0,"",'Ark1'!W1310)</f>
        <v>100</v>
      </c>
      <c r="X155" s="33">
        <f>+IF(I155=0,"",'Ark1'!X1310)</f>
        <v>100</v>
      </c>
      <c r="Y155" s="33">
        <f>+IF(I155=0,"",'Ark1'!Y1310)</f>
        <v>100</v>
      </c>
      <c r="Z155" s="33">
        <f>+IF(I155=0,"",'Ark1'!Z1310)</f>
        <v>50</v>
      </c>
      <c r="AA155" s="28">
        <f>+IF(I155=0,"",'Ark1'!AA1310)</f>
        <v>10.547735407291096</v>
      </c>
      <c r="AB155" s="28">
        <f>+IF(I155=0,"",'Ark1'!AB1310)</f>
        <v>0.94280904158206635</v>
      </c>
      <c r="AC155" s="33">
        <f>+'Ark1'!AD1310</f>
        <v>88.602854203397584</v>
      </c>
      <c r="AD155" s="28">
        <f t="shared" si="18"/>
        <v>0.6</v>
      </c>
      <c r="AE155" s="28">
        <f t="shared" si="19"/>
        <v>2</v>
      </c>
      <c r="AF155" s="218"/>
      <c r="AG155" s="221"/>
      <c r="AI155" s="28"/>
      <c r="AJ155" s="26"/>
      <c r="AK155" s="221"/>
      <c r="AL155" s="27"/>
      <c r="AP155" s="27"/>
    </row>
    <row r="156" spans="1:42">
      <c r="A156" s="218"/>
      <c r="B156" s="238">
        <f>+'Ark1'!C1359</f>
        <v>2024</v>
      </c>
      <c r="C156" s="218"/>
      <c r="D156" s="27">
        <f>+'Ark1'!M1311</f>
        <v>10</v>
      </c>
      <c r="E156" s="248" t="s">
        <v>101</v>
      </c>
      <c r="F156" s="27">
        <f>+'Ark1'!D1311</f>
        <v>8</v>
      </c>
      <c r="G156" s="27" t="s">
        <v>539</v>
      </c>
      <c r="H156" s="27">
        <f>+'Ark1'!Q1311</f>
        <v>18</v>
      </c>
      <c r="I156" s="27">
        <f>+'Ark1'!R1311</f>
        <v>20</v>
      </c>
      <c r="J156" s="28">
        <f>+IF(I156=0,"",'Ark1'!AG1311)</f>
        <v>15.151515151515152</v>
      </c>
      <c r="K156" s="28">
        <f>+IF(I156=0,"",'Ark1'!AH1311)</f>
        <v>17.138716211496828</v>
      </c>
      <c r="M156" s="28">
        <f>+IF(I156=0,"",'Ark1'!U1311)</f>
        <v>49.07500000000001</v>
      </c>
      <c r="N156" s="218"/>
      <c r="O156" s="245">
        <f>+IF(J156=0,"",'Ark1'!AI1311)</f>
        <v>20</v>
      </c>
      <c r="P156" s="219"/>
      <c r="Q156" s="28">
        <f>+IF(O156=0,"",'Ark1'!AJ1311)</f>
        <v>119.655</v>
      </c>
      <c r="R156" s="218"/>
      <c r="S156" s="28">
        <f>+IF(O156=0,"",'Ark1'!AK1311)</f>
        <v>27.911228760456058</v>
      </c>
      <c r="T156" s="97"/>
      <c r="U156" s="26">
        <f>+IF(I156=0,"",'Ark1'!S1311)</f>
        <v>9.9</v>
      </c>
      <c r="V156" s="218"/>
      <c r="W156" s="28">
        <f>+IF(I156=0,"",'Ark1'!W1311)</f>
        <v>100</v>
      </c>
      <c r="X156" s="33">
        <f>+IF(I156=0,"",'Ark1'!X1311)</f>
        <v>100</v>
      </c>
      <c r="Y156" s="33">
        <f>+IF(I156=0,"",'Ark1'!Y1311)</f>
        <v>100</v>
      </c>
      <c r="Z156" s="33">
        <f>+IF(I156=0,"",'Ark1'!Z1311)</f>
        <v>70</v>
      </c>
      <c r="AA156" s="28">
        <f>+IF(I156=0,"",'Ark1'!AA1311)</f>
        <v>14.212349383546661</v>
      </c>
      <c r="AB156" s="28">
        <f>+IF(I156=0,"",'Ark1'!AB1311)</f>
        <v>1.2206555615733696</v>
      </c>
      <c r="AC156" s="33">
        <f>+'Ark1'!AD1311</f>
        <v>92.011455519269376</v>
      </c>
      <c r="AD156" s="28">
        <f t="shared" si="18"/>
        <v>2</v>
      </c>
      <c r="AE156" s="28">
        <f t="shared" si="19"/>
        <v>1.1111111111111112</v>
      </c>
      <c r="AF156" s="218"/>
      <c r="AG156" s="221"/>
      <c r="AI156" s="28"/>
      <c r="AJ156" s="26"/>
      <c r="AK156" s="222"/>
      <c r="AL156" s="27"/>
      <c r="AP156" s="27"/>
    </row>
    <row r="157" spans="1:42">
      <c r="A157" s="218"/>
      <c r="B157" s="238">
        <f>+'Ark1'!C1360</f>
        <v>2024</v>
      </c>
      <c r="C157" s="218"/>
      <c r="D157" s="27">
        <f>+'Ark1'!M1312</f>
        <v>10</v>
      </c>
      <c r="E157" s="248" t="s">
        <v>101</v>
      </c>
      <c r="F157" s="27">
        <f>+'Ark1'!D1312</f>
        <v>9</v>
      </c>
      <c r="G157" s="27" t="s">
        <v>540</v>
      </c>
      <c r="H157" s="27">
        <f>+'Ark1'!Q1312</f>
        <v>26</v>
      </c>
      <c r="I157" s="27">
        <f>+'Ark1'!R1312</f>
        <v>29</v>
      </c>
      <c r="J157" s="28">
        <f>+IF(I157=0,"",'Ark1'!AG1312)</f>
        <v>12.719298245614032</v>
      </c>
      <c r="K157" s="28">
        <f>+IF(I157=0,"",'Ark1'!AH1312)</f>
        <v>14.713031735313972</v>
      </c>
      <c r="M157" s="28">
        <f>+IF(I157=0,"",'Ark1'!U1312)</f>
        <v>45.082758620689667</v>
      </c>
      <c r="N157" s="218"/>
      <c r="O157" s="245">
        <f>+IF(J157=0,"",'Ark1'!AI1312)</f>
        <v>29</v>
      </c>
      <c r="P157" s="219"/>
      <c r="Q157" s="28">
        <f>+IF(O157=0,"",'Ark1'!AJ1312)</f>
        <v>116.15172413793098</v>
      </c>
      <c r="R157" s="218"/>
      <c r="S157" s="28">
        <f>+IF(O157=0,"",'Ark1'!AK1312)</f>
        <v>28.35965572208562</v>
      </c>
      <c r="T157" s="97"/>
      <c r="U157" s="26">
        <f>+IF(I157=0,"",'Ark1'!S1312)</f>
        <v>9.7586206896551744</v>
      </c>
      <c r="V157" s="218"/>
      <c r="W157" s="28">
        <f>+IF(I157=0,"",'Ark1'!W1312)</f>
        <v>100</v>
      </c>
      <c r="X157" s="33">
        <f>+IF(I157=0,"",'Ark1'!X1312)</f>
        <v>100</v>
      </c>
      <c r="Y157" s="33">
        <f>+IF(I157=0,"",'Ark1'!Y1312)</f>
        <v>100</v>
      </c>
      <c r="Z157" s="33">
        <f>+IF(I157=0,"",'Ark1'!Z1312)</f>
        <v>86.206896551724128</v>
      </c>
      <c r="AA157" s="28">
        <f>+IF(I157=0,"",'Ark1'!AA1312)</f>
        <v>11.546668991696469</v>
      </c>
      <c r="AB157" s="28">
        <f>+IF(I157=0,"",'Ark1'!AB1312)</f>
        <v>1.1642719321471791</v>
      </c>
      <c r="AC157" s="33">
        <f>+'Ark1'!AD1312</f>
        <v>87.359294882273986</v>
      </c>
      <c r="AD157" s="28">
        <f t="shared" si="18"/>
        <v>2.9</v>
      </c>
      <c r="AE157" s="28">
        <f t="shared" si="19"/>
        <v>1.1153846153846154</v>
      </c>
      <c r="AF157" s="218"/>
      <c r="AG157" s="221"/>
      <c r="AI157" s="28"/>
      <c r="AJ157" s="26"/>
      <c r="AK157" s="222"/>
      <c r="AL157" s="27"/>
      <c r="AP157" s="27"/>
    </row>
    <row r="158" spans="1:42">
      <c r="A158" s="218"/>
      <c r="B158" s="238">
        <f>+'Ark1'!C1361</f>
        <v>2024</v>
      </c>
      <c r="C158" s="218"/>
      <c r="D158" s="27">
        <f>+'Ark1'!M1313</f>
        <v>10</v>
      </c>
      <c r="E158" s="248" t="s">
        <v>101</v>
      </c>
      <c r="F158" s="27">
        <f>+'Ark1'!D1313</f>
        <v>10</v>
      </c>
      <c r="G158" s="27" t="s">
        <v>541</v>
      </c>
      <c r="H158" s="27">
        <f>+'Ark1'!Q1313</f>
        <v>51</v>
      </c>
      <c r="I158" s="27">
        <f>+'Ark1'!R1313</f>
        <v>54</v>
      </c>
      <c r="J158" s="28">
        <f>+IF(I158=0,"",'Ark1'!AG1313)</f>
        <v>9.9264705882352953</v>
      </c>
      <c r="K158" s="28">
        <f>+IF(I158=0,"",'Ark1'!AH1313)</f>
        <v>11.017315342364457</v>
      </c>
      <c r="M158" s="28">
        <f>+IF(I158=0,"",'Ark1'!U1313)</f>
        <v>45.8</v>
      </c>
      <c r="N158" s="218"/>
      <c r="O158" s="245">
        <f>+IF(J158=0,"",'Ark1'!AI1313)</f>
        <v>54</v>
      </c>
      <c r="P158" s="219"/>
      <c r="Q158" s="28">
        <f>+IF(O158=0,"",'Ark1'!AJ1313)</f>
        <v>117.43333333333337</v>
      </c>
      <c r="R158" s="218"/>
      <c r="S158" s="28">
        <f>+IF(O158=0,"",'Ark1'!AK1313)</f>
        <v>27.578970013549696</v>
      </c>
      <c r="T158" s="97"/>
      <c r="U158" s="26">
        <f>+IF(I158=0,"",'Ark1'!S1313)</f>
        <v>9.7407407407407387</v>
      </c>
      <c r="V158" s="218"/>
      <c r="W158" s="28">
        <f>+IF(I158=0,"",'Ark1'!W1313)</f>
        <v>100</v>
      </c>
      <c r="X158" s="33">
        <f>+IF(I158=0,"",'Ark1'!X1313)</f>
        <v>100</v>
      </c>
      <c r="Y158" s="33">
        <f>+IF(I158=0,"",'Ark1'!Y1313)</f>
        <v>100</v>
      </c>
      <c r="Z158" s="33">
        <f>+IF(I158=0,"",'Ark1'!Z1313)</f>
        <v>72.222222222222229</v>
      </c>
      <c r="AA158" s="28">
        <f>+IF(I158=0,"",'Ark1'!AA1313)</f>
        <v>13.035890627204736</v>
      </c>
      <c r="AB158" s="28">
        <f>+IF(I158=0,"",'Ark1'!AB1313)</f>
        <v>1.0747124539664383</v>
      </c>
      <c r="AC158" s="33">
        <f>+'Ark1'!AD1313</f>
        <v>84.33229694292578</v>
      </c>
      <c r="AD158" s="28">
        <f t="shared" si="18"/>
        <v>5.4</v>
      </c>
      <c r="AE158" s="28">
        <f t="shared" si="19"/>
        <v>1.0588235294117647</v>
      </c>
      <c r="AF158" s="218"/>
      <c r="AG158" s="221"/>
      <c r="AI158" s="28"/>
      <c r="AJ158" s="26"/>
      <c r="AK158" s="222"/>
      <c r="AL158" s="27"/>
      <c r="AP158" s="27"/>
    </row>
    <row r="159" spans="1:42">
      <c r="A159" s="218"/>
      <c r="B159" s="238">
        <f>+'Ark1'!C1362</f>
        <v>2024</v>
      </c>
      <c r="C159" s="218"/>
      <c r="D159" s="27">
        <f>+'Ark1'!M1314</f>
        <v>10</v>
      </c>
      <c r="E159" s="248" t="s">
        <v>101</v>
      </c>
      <c r="F159" s="27">
        <f>+'Ark1'!D1314</f>
        <v>11</v>
      </c>
      <c r="G159" s="27" t="s">
        <v>542</v>
      </c>
      <c r="H159" s="27">
        <f>+'Ark1'!Q1314</f>
        <v>4</v>
      </c>
      <c r="I159" s="27">
        <f>+'Ark1'!R1314</f>
        <v>4</v>
      </c>
      <c r="J159" s="28">
        <f>+IF(I159=0,"",'Ark1'!AG1314)</f>
        <v>1.2944983818770228</v>
      </c>
      <c r="K159" s="28">
        <f>+IF(I159=0,"",'Ark1'!AH1314)</f>
        <v>1.8754647134201328</v>
      </c>
      <c r="M159" s="28">
        <f>+IF(I159=0,"",'Ark1'!U1314)</f>
        <v>59.274999999999999</v>
      </c>
      <c r="N159" s="218"/>
      <c r="O159" s="245">
        <f>+IF(J159=0,"",'Ark1'!AI1314)</f>
        <v>4</v>
      </c>
      <c r="P159" s="219"/>
      <c r="Q159" s="28">
        <f>+IF(O159=0,"",'Ark1'!AJ1314)</f>
        <v>122.27500000000001</v>
      </c>
      <c r="R159" s="218"/>
      <c r="S159" s="28">
        <f>+IF(O159=0,"",'Ark1'!AK1314)</f>
        <v>32.2725998031773</v>
      </c>
      <c r="T159" s="97"/>
      <c r="U159" s="26">
        <f>+IF(I159=0,"",'Ark1'!S1314)</f>
        <v>10.75</v>
      </c>
      <c r="V159" s="218"/>
      <c r="W159" s="28">
        <f>+IF(I159=0,"",'Ark1'!W1314)</f>
        <v>100</v>
      </c>
      <c r="X159" s="33">
        <f>+IF(I159=0,"",'Ark1'!X1314)</f>
        <v>100</v>
      </c>
      <c r="Y159" s="33">
        <f>+IF(I159=0,"",'Ark1'!Y1314)</f>
        <v>100</v>
      </c>
      <c r="Z159" s="33">
        <f>+IF(I159=0,"",'Ark1'!Z1314)</f>
        <v>100</v>
      </c>
      <c r="AA159" s="28">
        <f>+IF(I159=0,"",'Ark1'!AA1314)</f>
        <v>10.259477325867998</v>
      </c>
      <c r="AB159" s="28">
        <f>+IF(I159=0,"",'Ark1'!AB1314)</f>
        <v>1.0897247358851685</v>
      </c>
      <c r="AC159" s="33">
        <f>+'Ark1'!AD1314</f>
        <v>89.613098629124138</v>
      </c>
      <c r="AD159" s="28">
        <f t="shared" si="18"/>
        <v>0.4</v>
      </c>
      <c r="AE159" s="28">
        <f t="shared" si="19"/>
        <v>1</v>
      </c>
      <c r="AF159" s="218"/>
      <c r="AG159" s="221"/>
      <c r="AI159" s="28"/>
      <c r="AJ159" s="26"/>
      <c r="AK159" s="222"/>
      <c r="AL159" s="27"/>
      <c r="AP159" s="27"/>
    </row>
    <row r="160" spans="1:42">
      <c r="A160" s="218"/>
      <c r="B160" s="238">
        <f>+'Ark1'!C1363</f>
        <v>2024</v>
      </c>
      <c r="C160" s="218"/>
      <c r="D160" s="27">
        <f>+'Ark1'!M1315</f>
        <v>10</v>
      </c>
      <c r="E160" s="248" t="s">
        <v>101</v>
      </c>
      <c r="F160" s="27">
        <f>+'Ark1'!D1315</f>
        <v>12</v>
      </c>
      <c r="G160" s="27" t="s">
        <v>543</v>
      </c>
      <c r="H160" s="27">
        <f>+'Ark1'!Q1315</f>
        <v>1</v>
      </c>
      <c r="I160" s="27">
        <f>+'Ark1'!R1315</f>
        <v>1</v>
      </c>
      <c r="J160" s="28">
        <f>+IF(I160=0,"",'Ark1'!AG1315)</f>
        <v>0.95238095238095277</v>
      </c>
      <c r="K160" s="28">
        <f>+IF(I160=0,"",'Ark1'!AH1315)</f>
        <v>1.392668084895859</v>
      </c>
      <c r="M160" s="28">
        <f>+IF(I160=0,"",'Ark1'!U1315)</f>
        <v>56.3</v>
      </c>
      <c r="N160" s="218"/>
      <c r="O160" s="245">
        <f>+IF(J160=0,"",'Ark1'!AI1315)</f>
        <v>1</v>
      </c>
      <c r="P160" s="219"/>
      <c r="Q160" s="28">
        <f>+IF(O160=0,"",'Ark1'!AJ1315)</f>
        <v>128.19999999999999</v>
      </c>
      <c r="R160" s="218"/>
      <c r="S160" s="28">
        <f>+IF(O160=0,"",'Ark1'!AK1315)</f>
        <v>26.720483929814964</v>
      </c>
      <c r="T160" s="97"/>
      <c r="U160" s="26">
        <f>+IF(I160=0,"",'Ark1'!S1315)</f>
        <v>10</v>
      </c>
      <c r="V160" s="218"/>
      <c r="W160" s="28">
        <f>+IF(I160=0,"",'Ark1'!W1315)</f>
        <v>100</v>
      </c>
      <c r="X160" s="33">
        <f>+IF(I160=0,"",'Ark1'!X1315)</f>
        <v>100</v>
      </c>
      <c r="Y160" s="33">
        <f>+IF(I160=0,"",'Ark1'!Y1315)</f>
        <v>100</v>
      </c>
      <c r="Z160" s="33">
        <f>+IF(I160=0,"",'Ark1'!Z1315)</f>
        <v>100</v>
      </c>
      <c r="AA160" s="28">
        <f>+IF(I160=0,"",'Ark1'!AA1315)</f>
        <v>0</v>
      </c>
      <c r="AB160" s="28">
        <f>+IF(I160=0,"",'Ark1'!AB1315)</f>
        <v>0</v>
      </c>
      <c r="AC160" s="33">
        <f>+'Ark1'!AD1315</f>
        <v>0</v>
      </c>
      <c r="AD160" s="28">
        <f t="shared" si="18"/>
        <v>0.1</v>
      </c>
      <c r="AE160" s="28">
        <f t="shared" si="19"/>
        <v>1</v>
      </c>
      <c r="AF160" s="218"/>
      <c r="AG160" s="221"/>
      <c r="AI160" s="28"/>
      <c r="AJ160" s="26"/>
      <c r="AK160" s="222"/>
      <c r="AL160" s="27"/>
      <c r="AP160" s="27"/>
    </row>
    <row r="161" spans="1:42">
      <c r="A161" s="218"/>
      <c r="B161" s="218"/>
      <c r="C161" s="218"/>
      <c r="D161" s="218"/>
      <c r="E161" s="218"/>
      <c r="F161" s="218"/>
      <c r="G161" s="218"/>
      <c r="H161" s="218"/>
      <c r="I161" s="218"/>
      <c r="J161" s="219"/>
      <c r="K161" s="219"/>
      <c r="L161" s="219"/>
      <c r="M161" s="218"/>
      <c r="N161" s="218"/>
      <c r="O161" s="237"/>
      <c r="P161" s="219"/>
      <c r="Q161" s="219"/>
      <c r="R161" s="218"/>
      <c r="S161" s="219"/>
      <c r="T161" s="97"/>
      <c r="U161" s="218"/>
      <c r="V161" s="218"/>
      <c r="W161" s="220"/>
      <c r="X161" s="220"/>
      <c r="Y161" s="220"/>
      <c r="Z161" s="220"/>
      <c r="AA161" s="219"/>
      <c r="AB161" s="218"/>
      <c r="AC161" s="220"/>
      <c r="AD161" s="220"/>
      <c r="AE161" s="219"/>
      <c r="AF161" s="218"/>
      <c r="AG161" s="221"/>
      <c r="AI161" s="28"/>
      <c r="AJ161" s="26"/>
      <c r="AK161" s="222"/>
      <c r="AL161" s="27"/>
      <c r="AP161" s="27"/>
    </row>
    <row r="162" spans="1:42" ht="22.8">
      <c r="A162" s="218"/>
      <c r="B162" s="218"/>
      <c r="C162" s="218"/>
      <c r="D162" s="218"/>
      <c r="E162" s="264" t="str">
        <f>+E164</f>
        <v>4</v>
      </c>
      <c r="F162" s="218"/>
      <c r="G162" s="218"/>
      <c r="H162" s="218"/>
      <c r="I162" s="242">
        <f>SUM(I164:I175)</f>
        <v>160</v>
      </c>
      <c r="J162" s="219"/>
      <c r="K162" s="219"/>
      <c r="L162" s="219"/>
      <c r="M162" s="271">
        <f>+Fettgruppe!R20</f>
        <v>50.072499999999998</v>
      </c>
      <c r="N162" s="218"/>
      <c r="O162" s="237"/>
      <c r="P162" s="219"/>
      <c r="Q162" s="219"/>
      <c r="R162" s="218"/>
      <c r="S162" s="219"/>
      <c r="T162" s="97"/>
      <c r="U162" s="218"/>
      <c r="V162" s="218"/>
      <c r="W162" s="220"/>
      <c r="X162" s="220"/>
      <c r="Y162" s="220"/>
      <c r="Z162" s="220"/>
      <c r="AA162" s="219"/>
      <c r="AB162" s="218"/>
      <c r="AC162" s="220"/>
      <c r="AD162" s="220"/>
      <c r="AE162" s="219"/>
      <c r="AF162" s="218"/>
      <c r="AG162" s="221"/>
      <c r="AI162" s="28"/>
      <c r="AJ162" s="26"/>
      <c r="AK162" s="222"/>
      <c r="AL162" s="27"/>
      <c r="AP162" s="27"/>
    </row>
    <row r="163" spans="1:42">
      <c r="A163" s="218"/>
      <c r="B163" s="218"/>
      <c r="C163" s="218"/>
      <c r="D163" s="218"/>
      <c r="E163" s="218"/>
      <c r="F163" s="218"/>
      <c r="G163" s="218"/>
      <c r="H163" s="218"/>
      <c r="I163" s="218"/>
      <c r="J163" s="219"/>
      <c r="K163" s="219"/>
      <c r="L163" s="219"/>
      <c r="M163" s="218"/>
      <c r="N163" s="218"/>
      <c r="O163" s="237"/>
      <c r="P163" s="219"/>
      <c r="Q163" s="219"/>
      <c r="R163" s="218"/>
      <c r="S163" s="219"/>
      <c r="T163" s="97"/>
      <c r="U163" s="218"/>
      <c r="V163" s="218"/>
      <c r="W163" s="220"/>
      <c r="X163" s="220"/>
      <c r="Y163" s="220"/>
      <c r="Z163" s="220"/>
      <c r="AA163" s="219"/>
      <c r="AB163" s="218"/>
      <c r="AC163" s="220"/>
      <c r="AD163" s="220"/>
      <c r="AE163" s="235"/>
      <c r="AF163" s="218"/>
      <c r="AG163" s="221"/>
      <c r="AI163" s="28"/>
      <c r="AJ163" s="26"/>
      <c r="AK163" s="222"/>
      <c r="AL163" s="27"/>
      <c r="AP163" s="27"/>
    </row>
    <row r="164" spans="1:42">
      <c r="A164" s="218"/>
      <c r="B164" s="238">
        <f>+'Ark1'!C1370</f>
        <v>2024</v>
      </c>
      <c r="C164" s="218"/>
      <c r="D164" s="238">
        <f>+'Ark1'!M1316</f>
        <v>11</v>
      </c>
      <c r="E164" s="249" t="s">
        <v>102</v>
      </c>
      <c r="F164" s="238">
        <f>+'Ark1'!D1316</f>
        <v>1</v>
      </c>
      <c r="G164" s="238" t="s">
        <v>533</v>
      </c>
      <c r="H164" s="238">
        <f>+'Ark1'!Q1316</f>
        <v>2</v>
      </c>
      <c r="I164" s="238">
        <f>+'Ark1'!R1316</f>
        <v>2</v>
      </c>
      <c r="J164" s="239">
        <f>+IF(I164=0,"",'Ark1'!AG1316)</f>
        <v>0.69930069930069916</v>
      </c>
      <c r="K164" s="239">
        <f>+IF(I164=0,"",'Ark1'!AH1316)</f>
        <v>0.91696598351996605</v>
      </c>
      <c r="L164" s="239"/>
      <c r="M164" s="239">
        <f>+IF(I164=0,"",'Ark1'!U1316)</f>
        <v>54.25</v>
      </c>
      <c r="N164" s="218"/>
      <c r="O164" s="439">
        <f>+IF(J164=0,"",'Ark1'!AI1316)</f>
        <v>1</v>
      </c>
      <c r="P164" s="219"/>
      <c r="Q164" s="239">
        <f>+IF(O164=0,"",'Ark1'!AJ1316)</f>
        <v>119.7</v>
      </c>
      <c r="R164" s="218"/>
      <c r="S164" s="239">
        <f>+IF(O164=0,"",'Ark1'!AK1316)</f>
        <v>29.852967610014677</v>
      </c>
      <c r="T164" s="97"/>
      <c r="U164" s="240">
        <f>+IF(I164=0,"",'Ark1'!S1316)</f>
        <v>9.5</v>
      </c>
      <c r="V164" s="218"/>
      <c r="W164" s="239">
        <f>+IF(I164=0,"",'Ark1'!W1316)</f>
        <v>100</v>
      </c>
      <c r="X164" s="241">
        <f>+IF(I164=0,"",'Ark1'!X1316)</f>
        <v>100</v>
      </c>
      <c r="Y164" s="241">
        <f>+IF(I164=0,"",'Ark1'!Y1316)</f>
        <v>100</v>
      </c>
      <c r="Z164" s="241">
        <f>+IF(I164=0,"",'Ark1'!Z1316)</f>
        <v>100</v>
      </c>
      <c r="AA164" s="239">
        <f>+IF(I164=0,"",'Ark1'!AA1316)</f>
        <v>3.050000000000114</v>
      </c>
      <c r="AB164" s="239">
        <f>+IF(I164=0,"",'Ark1'!AB1316)</f>
        <v>1.5</v>
      </c>
      <c r="AC164" s="241">
        <f>+'Ark1'!AD1316</f>
        <v>99.999999999997314</v>
      </c>
      <c r="AD164" s="239">
        <f>+IF(I164=0,"",I164/D164)</f>
        <v>0.18181818181818182</v>
      </c>
      <c r="AE164" s="239">
        <f>+IF(I164=0,"",I164/H164)</f>
        <v>1</v>
      </c>
      <c r="AF164" s="218"/>
      <c r="AG164" s="221"/>
      <c r="AI164" s="28"/>
      <c r="AJ164" s="26"/>
      <c r="AK164" s="222"/>
      <c r="AL164" s="27"/>
      <c r="AP164" s="27"/>
    </row>
    <row r="165" spans="1:42">
      <c r="A165" s="218"/>
      <c r="B165" s="238">
        <f>+'Ark1'!C1371</f>
        <v>2024</v>
      </c>
      <c r="C165" s="218"/>
      <c r="D165" s="238">
        <f>+'Ark1'!M1317</f>
        <v>11</v>
      </c>
      <c r="E165" s="249" t="s">
        <v>102</v>
      </c>
      <c r="F165" s="238">
        <f>+'Ark1'!D1317</f>
        <v>2</v>
      </c>
      <c r="G165" s="238" t="s">
        <v>534</v>
      </c>
      <c r="H165" s="238">
        <f>+'Ark1'!Q1317</f>
        <v>2</v>
      </c>
      <c r="I165" s="238">
        <f>+'Ark1'!R1317</f>
        <v>2</v>
      </c>
      <c r="J165" s="239">
        <f>+IF(I165=0,"",'Ark1'!AG1317)</f>
        <v>0.63291139240506322</v>
      </c>
      <c r="K165" s="239">
        <f>+IF(I165=0,"",'Ark1'!AH1317)</f>
        <v>0.6653927263591447</v>
      </c>
      <c r="L165" s="239"/>
      <c r="M165" s="239">
        <f>+IF(I165=0,"",'Ark1'!U1317)</f>
        <v>43.7</v>
      </c>
      <c r="N165" s="218"/>
      <c r="O165" s="439">
        <f>+IF(J165=0,"",'Ark1'!AI1317)</f>
        <v>2</v>
      </c>
      <c r="P165" s="219"/>
      <c r="Q165" s="239">
        <f>+IF(O165=0,"",'Ark1'!AJ1317)</f>
        <v>114</v>
      </c>
      <c r="R165" s="218"/>
      <c r="S165" s="239">
        <f>+IF(O165=0,"",'Ark1'!AK1317)</f>
        <v>29.365910214450292</v>
      </c>
      <c r="T165" s="97"/>
      <c r="U165" s="240">
        <f>+IF(I165=0,"",'Ark1'!S1317)</f>
        <v>8.5</v>
      </c>
      <c r="V165" s="218"/>
      <c r="W165" s="239">
        <f>+IF(I165=0,"",'Ark1'!W1317)</f>
        <v>100</v>
      </c>
      <c r="X165" s="241">
        <f>+IF(I165=0,"",'Ark1'!X1317)</f>
        <v>100</v>
      </c>
      <c r="Y165" s="241">
        <f>+IF(I165=0,"",'Ark1'!Y1317)</f>
        <v>100</v>
      </c>
      <c r="Z165" s="241">
        <f>+IF(I165=0,"",'Ark1'!Z1317)</f>
        <v>100</v>
      </c>
      <c r="AA165" s="239">
        <f>+IF(I165=0,"",'Ark1'!AA1317)</f>
        <v>5.0999999999999988</v>
      </c>
      <c r="AB165" s="239">
        <f>+IF(I165=0,"",'Ark1'!AB1317)</f>
        <v>0.5</v>
      </c>
      <c r="AC165" s="241">
        <f>+'Ark1'!AD1317</f>
        <v>99.999999999998238</v>
      </c>
      <c r="AD165" s="239">
        <f t="shared" ref="AD165:AD175" si="20">+IF(I165=0,"",I165/D165)</f>
        <v>0.18181818181818182</v>
      </c>
      <c r="AE165" s="239">
        <f t="shared" ref="AE165:AE175" si="21">+IF(I165=0,"",I165/H165)</f>
        <v>1</v>
      </c>
      <c r="AF165" s="218"/>
      <c r="AG165" s="221"/>
      <c r="AI165" s="28"/>
      <c r="AJ165" s="26"/>
      <c r="AK165" s="222"/>
      <c r="AL165" s="27"/>
      <c r="AP165" s="27"/>
    </row>
    <row r="166" spans="1:42">
      <c r="A166" s="218"/>
      <c r="B166" s="238">
        <f>+'Ark1'!C1372</f>
        <v>2024</v>
      </c>
      <c r="C166" s="218"/>
      <c r="D166" s="238">
        <f>+'Ark1'!M1318</f>
        <v>11</v>
      </c>
      <c r="E166" s="249" t="s">
        <v>102</v>
      </c>
      <c r="F166" s="238">
        <f>+'Ark1'!D1318</f>
        <v>3</v>
      </c>
      <c r="G166" s="238" t="s">
        <v>535</v>
      </c>
      <c r="H166" s="238">
        <f>+'Ark1'!Q1318</f>
        <v>62</v>
      </c>
      <c r="I166" s="238">
        <f>+'Ark1'!R1318</f>
        <v>65</v>
      </c>
      <c r="J166" s="239">
        <f>+IF(I166=0,"",'Ark1'!AG1318)</f>
        <v>2.9830197338228537</v>
      </c>
      <c r="K166" s="239">
        <f>+IF(I166=0,"",'Ark1'!AH1318)</f>
        <v>3.6379987772484776</v>
      </c>
      <c r="L166" s="239"/>
      <c r="M166" s="239">
        <f>+IF(I166=0,"",'Ark1'!U1318)</f>
        <v>53.646153846153858</v>
      </c>
      <c r="N166" s="218"/>
      <c r="O166" s="439">
        <f>+IF(J166=0,"",'Ark1'!AI1318)</f>
        <v>62</v>
      </c>
      <c r="P166" s="219"/>
      <c r="Q166" s="239">
        <f>+IF(O166=0,"",'Ark1'!AJ1318)</f>
        <v>120.99354838709679</v>
      </c>
      <c r="R166" s="218"/>
      <c r="S166" s="239">
        <f>+IF(O166=0,"",'Ark1'!AK1318)</f>
        <v>29.570906344803127</v>
      </c>
      <c r="T166" s="97"/>
      <c r="U166" s="240">
        <f>+IF(I166=0,"",'Ark1'!S1318)</f>
        <v>9.5692307692307672</v>
      </c>
      <c r="V166" s="218"/>
      <c r="W166" s="239">
        <f>+IF(I166=0,"",'Ark1'!W1318)</f>
        <v>100</v>
      </c>
      <c r="X166" s="241">
        <f>+IF(I166=0,"",'Ark1'!X1318)</f>
        <v>100</v>
      </c>
      <c r="Y166" s="241">
        <f>+IF(I166=0,"",'Ark1'!Y1318)</f>
        <v>100</v>
      </c>
      <c r="Z166" s="241">
        <f>+IF(I166=0,"",'Ark1'!Z1318)</f>
        <v>96.923076923076891</v>
      </c>
      <c r="AA166" s="239">
        <f>+IF(I166=0,"",'Ark1'!AA1318)</f>
        <v>10.844439580839769</v>
      </c>
      <c r="AB166" s="239">
        <f>+IF(I166=0,"",'Ark1'!AB1318)</f>
        <v>1.3122995761314589</v>
      </c>
      <c r="AC166" s="241">
        <f>+'Ark1'!AD1318</f>
        <v>76.894389527518939</v>
      </c>
      <c r="AD166" s="239">
        <f t="shared" si="20"/>
        <v>5.9090909090909092</v>
      </c>
      <c r="AE166" s="239">
        <f t="shared" si="21"/>
        <v>1.0483870967741935</v>
      </c>
      <c r="AF166" s="218"/>
      <c r="AG166" s="221"/>
      <c r="AI166" s="28"/>
      <c r="AJ166" s="26"/>
      <c r="AK166" s="222"/>
      <c r="AL166" s="27"/>
      <c r="AP166" s="27"/>
    </row>
    <row r="167" spans="1:42">
      <c r="A167" s="218"/>
      <c r="B167" s="238">
        <f>+'Ark1'!C1373</f>
        <v>2024</v>
      </c>
      <c r="C167" s="218"/>
      <c r="D167" s="238">
        <f>+'Ark1'!M1319</f>
        <v>11</v>
      </c>
      <c r="E167" s="249" t="s">
        <v>102</v>
      </c>
      <c r="F167" s="238">
        <f>+'Ark1'!D1319</f>
        <v>4</v>
      </c>
      <c r="G167" s="238" t="s">
        <v>536</v>
      </c>
      <c r="H167" s="238">
        <f>+'Ark1'!Q1319</f>
        <v>15</v>
      </c>
      <c r="I167" s="238">
        <f>+'Ark1'!R1319</f>
        <v>16</v>
      </c>
      <c r="J167" s="239">
        <f>+IF(I167=0,"",'Ark1'!AG1319)</f>
        <v>3.892944038929441</v>
      </c>
      <c r="K167" s="239">
        <f>+IF(I167=0,"",'Ark1'!AH1319)</f>
        <v>4.5251459222660593</v>
      </c>
      <c r="L167" s="239"/>
      <c r="M167" s="239">
        <f>+IF(I167=0,"",'Ark1'!U1319)</f>
        <v>45.45</v>
      </c>
      <c r="N167" s="218"/>
      <c r="O167" s="439">
        <f>+IF(J167=0,"",'Ark1'!AI1319)</f>
        <v>12</v>
      </c>
      <c r="P167" s="219"/>
      <c r="Q167" s="239">
        <f>+IF(O167=0,"",'Ark1'!AJ1319)</f>
        <v>118.19166666666663</v>
      </c>
      <c r="R167" s="218"/>
      <c r="S167" s="239">
        <f>+IF(O167=0,"",'Ark1'!AK1319)</f>
        <v>27.74513053258076</v>
      </c>
      <c r="T167" s="97"/>
      <c r="U167" s="240">
        <f>+IF(I167=0,"",'Ark1'!S1319)</f>
        <v>8.75</v>
      </c>
      <c r="V167" s="218"/>
      <c r="W167" s="239">
        <f>+IF(I167=0,"",'Ark1'!W1319)</f>
        <v>100</v>
      </c>
      <c r="X167" s="241">
        <f>+IF(I167=0,"",'Ark1'!X1319)</f>
        <v>100</v>
      </c>
      <c r="Y167" s="241">
        <f>+IF(I167=0,"",'Ark1'!Y1319)</f>
        <v>100</v>
      </c>
      <c r="Z167" s="241">
        <f>+IF(I167=0,"",'Ark1'!Z1319)</f>
        <v>81.25</v>
      </c>
      <c r="AA167" s="239">
        <f>+IF(I167=0,"",'Ark1'!AA1319)</f>
        <v>10.836050941187018</v>
      </c>
      <c r="AB167" s="239">
        <f>+IF(I167=0,"",'Ark1'!AB1319)</f>
        <v>1.299038105676658</v>
      </c>
      <c r="AC167" s="241">
        <f>+'Ark1'!AD1319</f>
        <v>61.450182735337357</v>
      </c>
      <c r="AD167" s="239">
        <f t="shared" si="20"/>
        <v>1.4545454545454546</v>
      </c>
      <c r="AE167" s="239">
        <f t="shared" si="21"/>
        <v>1.0666666666666667</v>
      </c>
      <c r="AF167" s="218"/>
      <c r="AG167" s="221"/>
      <c r="AI167" s="28"/>
      <c r="AJ167" s="26"/>
      <c r="AK167" s="222"/>
      <c r="AL167" s="27"/>
      <c r="AP167" s="27"/>
    </row>
    <row r="168" spans="1:42">
      <c r="A168" s="218"/>
      <c r="B168" s="238">
        <f>+'Ark1'!C1374</f>
        <v>2024</v>
      </c>
      <c r="C168" s="218"/>
      <c r="D168" s="238">
        <f>+'Ark1'!M1320</f>
        <v>11</v>
      </c>
      <c r="E168" s="249" t="s">
        <v>102</v>
      </c>
      <c r="F168" s="238">
        <f>+'Ark1'!D1320</f>
        <v>5</v>
      </c>
      <c r="G168" s="238" t="s">
        <v>447</v>
      </c>
      <c r="H168" s="238">
        <f>+'Ark1'!Q1320</f>
        <v>8</v>
      </c>
      <c r="I168" s="238">
        <f>+'Ark1'!R1320</f>
        <v>8</v>
      </c>
      <c r="J168" s="239">
        <f>+IF(I168=0,"",'Ark1'!AG1320)</f>
        <v>5.9259259259259265</v>
      </c>
      <c r="K168" s="239">
        <f>+IF(I168=0,"",'Ark1'!AH1320)</f>
        <v>7.3983518971294044</v>
      </c>
      <c r="L168" s="239"/>
      <c r="M168" s="239">
        <f>+IF(I168=0,"",'Ark1'!U1320)</f>
        <v>51.062500000000007</v>
      </c>
      <c r="N168" s="218"/>
      <c r="O168" s="439">
        <f>+IF(J168=0,"",'Ark1'!AI1320)</f>
        <v>7</v>
      </c>
      <c r="P168" s="219"/>
      <c r="Q168" s="239">
        <f>+IF(O168=0,"",'Ark1'!AJ1320)</f>
        <v>119.87142857142859</v>
      </c>
      <c r="R168" s="218"/>
      <c r="S168" s="239">
        <f>+IF(O168=0,"",'Ark1'!AK1320)</f>
        <v>27.945939038293705</v>
      </c>
      <c r="T168" s="97"/>
      <c r="U168" s="240">
        <f>+IF(I168=0,"",'Ark1'!S1320)</f>
        <v>9.5</v>
      </c>
      <c r="V168" s="218"/>
      <c r="W168" s="239">
        <f>+IF(I168=0,"",'Ark1'!W1320)</f>
        <v>100</v>
      </c>
      <c r="X168" s="241">
        <f>+IF(I168=0,"",'Ark1'!X1320)</f>
        <v>100</v>
      </c>
      <c r="Y168" s="241">
        <f>+IF(I168=0,"",'Ark1'!Y1320)</f>
        <v>100</v>
      </c>
      <c r="Z168" s="241">
        <f>+IF(I168=0,"",'Ark1'!Z1320)</f>
        <v>75</v>
      </c>
      <c r="AA168" s="239">
        <f>+IF(I168=0,"",'Ark1'!AA1320)</f>
        <v>12.470358605509272</v>
      </c>
      <c r="AB168" s="239">
        <f>+IF(I168=0,"",'Ark1'!AB1320)</f>
        <v>1.58113883008419</v>
      </c>
      <c r="AC168" s="241">
        <f>+'Ark1'!AD1320</f>
        <v>76.423738882072257</v>
      </c>
      <c r="AD168" s="239">
        <f t="shared" si="20"/>
        <v>0.72727272727272729</v>
      </c>
      <c r="AE168" s="239">
        <f t="shared" si="21"/>
        <v>1</v>
      </c>
      <c r="AF168" s="218"/>
      <c r="AG168" s="221"/>
      <c r="AI168" s="28"/>
      <c r="AJ168" s="26"/>
      <c r="AK168" s="222"/>
      <c r="AL168" s="27"/>
      <c r="AP168" s="27"/>
    </row>
    <row r="169" spans="1:42">
      <c r="A169" s="218"/>
      <c r="B169" s="238">
        <f>+'Ark1'!C1376</f>
        <v>2023</v>
      </c>
      <c r="C169" s="218"/>
      <c r="D169" s="238">
        <f>+'Ark1'!M1321</f>
        <v>11</v>
      </c>
      <c r="E169" s="249" t="s">
        <v>102</v>
      </c>
      <c r="F169" s="238">
        <f>+'Ark1'!D1321</f>
        <v>6</v>
      </c>
      <c r="G169" s="238" t="s">
        <v>537</v>
      </c>
      <c r="H169" s="238">
        <f>+'Ark1'!Q1321</f>
        <v>5</v>
      </c>
      <c r="I169" s="238">
        <f>+'Ark1'!R1321</f>
        <v>5</v>
      </c>
      <c r="J169" s="239">
        <f>+IF(I169=0,"",'Ark1'!AG1321)</f>
        <v>5.617977528089888</v>
      </c>
      <c r="K169" s="239">
        <f>+IF(I169=0,"",'Ark1'!AH1321)</f>
        <v>6.7230619065929194</v>
      </c>
      <c r="L169" s="239"/>
      <c r="M169" s="239">
        <f>+IF(I169=0,"",'Ark1'!U1321)</f>
        <v>45.46</v>
      </c>
      <c r="N169" s="218"/>
      <c r="O169" s="439">
        <f>+IF(J169=0,"",'Ark1'!AI1321)</f>
        <v>5</v>
      </c>
      <c r="P169" s="219"/>
      <c r="Q169" s="239">
        <f>+IF(O169=0,"",'Ark1'!AJ1321)</f>
        <v>117.16</v>
      </c>
      <c r="R169" s="218"/>
      <c r="S169" s="239">
        <f>+IF(O169=0,"",'Ark1'!AK1321)</f>
        <v>28.079719972699696</v>
      </c>
      <c r="T169" s="97"/>
      <c r="U169" s="240">
        <f>+IF(I169=0,"",'Ark1'!S1321)</f>
        <v>9.1999999999999993</v>
      </c>
      <c r="V169" s="218"/>
      <c r="W169" s="239">
        <f>+IF(I169=0,"",'Ark1'!W1321)</f>
        <v>100</v>
      </c>
      <c r="X169" s="241">
        <f>+IF(I169=0,"",'Ark1'!X1321)</f>
        <v>100</v>
      </c>
      <c r="Y169" s="241">
        <f>+IF(I169=0,"",'Ark1'!Y1321)</f>
        <v>100</v>
      </c>
      <c r="Z169" s="241">
        <f>+IF(I169=0,"",'Ark1'!Z1321)</f>
        <v>100</v>
      </c>
      <c r="AA169" s="239">
        <f>+IF(I169=0,"",'Ark1'!AA1321)</f>
        <v>6.9436589778012312</v>
      </c>
      <c r="AB169" s="239">
        <f>+IF(I169=0,"",'Ark1'!AB1321)</f>
        <v>0.97979589711327819</v>
      </c>
      <c r="AC169" s="241">
        <f>+'Ark1'!AD1321</f>
        <v>94.77657908196106</v>
      </c>
      <c r="AD169" s="239">
        <f t="shared" si="20"/>
        <v>0.45454545454545453</v>
      </c>
      <c r="AE169" s="239">
        <f t="shared" si="21"/>
        <v>1</v>
      </c>
      <c r="AF169" s="218"/>
      <c r="AG169" s="221"/>
      <c r="AI169" s="28"/>
      <c r="AJ169" s="26"/>
      <c r="AK169" s="222"/>
      <c r="AL169" s="27"/>
      <c r="AP169" s="27"/>
    </row>
    <row r="170" spans="1:42">
      <c r="A170" s="218"/>
      <c r="B170" s="238">
        <f>+'Ark1'!C1376</f>
        <v>2023</v>
      </c>
      <c r="C170" s="218"/>
      <c r="D170" s="238">
        <f>+'Ark1'!M1322</f>
        <v>11</v>
      </c>
      <c r="E170" s="249" t="s">
        <v>102</v>
      </c>
      <c r="F170" s="238">
        <f>+'Ark1'!D1322</f>
        <v>7</v>
      </c>
      <c r="G170" s="238" t="s">
        <v>538</v>
      </c>
      <c r="H170" s="238">
        <f>+'Ark1'!Q1322</f>
        <v>2</v>
      </c>
      <c r="I170" s="238">
        <f>+'Ark1'!R1322</f>
        <v>2</v>
      </c>
      <c r="J170" s="239">
        <f>+IF(I170=0,"",'Ark1'!AG1322)</f>
        <v>8</v>
      </c>
      <c r="K170" s="239">
        <f>+IF(I170=0,"",'Ark1'!AH1322)</f>
        <v>10.637860082304528</v>
      </c>
      <c r="L170" s="239"/>
      <c r="M170" s="239">
        <f>+IF(I170=0,"",'Ark1'!U1322)</f>
        <v>51.7</v>
      </c>
      <c r="N170" s="218"/>
      <c r="O170" s="439">
        <f>+IF(J170=0,"",'Ark1'!AI1322)</f>
        <v>2</v>
      </c>
      <c r="P170" s="219"/>
      <c r="Q170" s="239">
        <f>+IF(O170=0,"",'Ark1'!AJ1322)</f>
        <v>119.9</v>
      </c>
      <c r="R170" s="218"/>
      <c r="S170" s="239">
        <f>+IF(O170=0,"",'Ark1'!AK1322)</f>
        <v>28.907123817734487</v>
      </c>
      <c r="T170" s="97"/>
      <c r="U170" s="240">
        <f>+IF(I170=0,"",'Ark1'!S1322)</f>
        <v>9.5</v>
      </c>
      <c r="V170" s="218"/>
      <c r="W170" s="239">
        <f>+IF(I170=0,"",'Ark1'!W1322)</f>
        <v>100</v>
      </c>
      <c r="X170" s="241">
        <f>+IF(I170=0,"",'Ark1'!X1322)</f>
        <v>100</v>
      </c>
      <c r="Y170" s="241">
        <f>+IF(I170=0,"",'Ark1'!Y1322)</f>
        <v>100</v>
      </c>
      <c r="Z170" s="241">
        <f>+IF(I170=0,"",'Ark1'!Z1322)</f>
        <v>50</v>
      </c>
      <c r="AA170" s="239">
        <f>+IF(I170=0,"",'Ark1'!AA1322)</f>
        <v>17.799999999999986</v>
      </c>
      <c r="AB170" s="239">
        <f>+IF(I170=0,"",'Ark1'!AB1322)</f>
        <v>2.5</v>
      </c>
      <c r="AC170" s="241">
        <f>+'Ark1'!AD1322</f>
        <v>99.999999999999915</v>
      </c>
      <c r="AD170" s="239">
        <f t="shared" si="20"/>
        <v>0.18181818181818182</v>
      </c>
      <c r="AE170" s="239">
        <f t="shared" si="21"/>
        <v>1</v>
      </c>
      <c r="AF170" s="218"/>
      <c r="AG170" s="221"/>
      <c r="AI170" s="28"/>
      <c r="AJ170" s="26"/>
      <c r="AK170" s="222"/>
      <c r="AL170" s="27"/>
      <c r="AP170" s="27"/>
    </row>
    <row r="171" spans="1:42">
      <c r="A171" s="218"/>
      <c r="B171" s="238">
        <f>+'Ark1'!C1377</f>
        <v>2023</v>
      </c>
      <c r="C171" s="218"/>
      <c r="D171" s="238">
        <f>+'Ark1'!M1323</f>
        <v>11</v>
      </c>
      <c r="E171" s="249" t="s">
        <v>102</v>
      </c>
      <c r="F171" s="238">
        <f>+'Ark1'!D1323</f>
        <v>8</v>
      </c>
      <c r="G171" s="238" t="s">
        <v>539</v>
      </c>
      <c r="H171" s="238">
        <f>+'Ark1'!Q1323</f>
        <v>9</v>
      </c>
      <c r="I171" s="238">
        <f>+'Ark1'!R1323</f>
        <v>9</v>
      </c>
      <c r="J171" s="239">
        <f>+IF(I171=0,"",'Ark1'!AG1323)</f>
        <v>6.8181818181818192</v>
      </c>
      <c r="K171" s="239">
        <f>+IF(I171=0,"",'Ark1'!AH1323)</f>
        <v>7.5871341761542226</v>
      </c>
      <c r="L171" s="239"/>
      <c r="M171" s="239">
        <f>+IF(I171=0,"",'Ark1'!U1323)</f>
        <v>48.277777777777779</v>
      </c>
      <c r="N171" s="218"/>
      <c r="O171" s="439">
        <f>+IF(J171=0,"",'Ark1'!AI1323)</f>
        <v>9</v>
      </c>
      <c r="P171" s="219"/>
      <c r="Q171" s="239">
        <f>+IF(O171=0,"",'Ark1'!AJ1323)</f>
        <v>116.94444444444444</v>
      </c>
      <c r="R171" s="218"/>
      <c r="S171" s="239">
        <f>+IF(O171=0,"",'Ark1'!AK1323)</f>
        <v>29.488941635847475</v>
      </c>
      <c r="T171" s="97"/>
      <c r="U171" s="240">
        <f>+IF(I171=0,"",'Ark1'!S1323)</f>
        <v>10.222222222222221</v>
      </c>
      <c r="V171" s="218"/>
      <c r="W171" s="239">
        <f>+IF(I171=0,"",'Ark1'!W1323)</f>
        <v>100</v>
      </c>
      <c r="X171" s="241">
        <f>+IF(I171=0,"",'Ark1'!X1323)</f>
        <v>100</v>
      </c>
      <c r="Y171" s="241">
        <f>+IF(I171=0,"",'Ark1'!Y1323)</f>
        <v>100</v>
      </c>
      <c r="Z171" s="241">
        <f>+IF(I171=0,"",'Ark1'!Z1323)</f>
        <v>77.777777777777771</v>
      </c>
      <c r="AA171" s="239">
        <f>+IF(I171=0,"",'Ark1'!AA1323)</f>
        <v>12.430319364608993</v>
      </c>
      <c r="AB171" s="239">
        <f>+IF(I171=0,"",'Ark1'!AB1323)</f>
        <v>0.91624569458171523</v>
      </c>
      <c r="AC171" s="241">
        <f>+'Ark1'!AD1323</f>
        <v>91.845515015655295</v>
      </c>
      <c r="AD171" s="239">
        <f t="shared" si="20"/>
        <v>0.81818181818181823</v>
      </c>
      <c r="AE171" s="239">
        <f t="shared" si="21"/>
        <v>1</v>
      </c>
      <c r="AF171" s="218"/>
      <c r="AG171" s="221"/>
      <c r="AI171" s="28"/>
      <c r="AJ171" s="26"/>
      <c r="AK171" s="222"/>
      <c r="AL171" s="27"/>
      <c r="AP171" s="27"/>
    </row>
    <row r="172" spans="1:42">
      <c r="A172" s="218"/>
      <c r="B172" s="238">
        <f>+'Ark1'!C1378</f>
        <v>2023</v>
      </c>
      <c r="C172" s="218"/>
      <c r="D172" s="238">
        <f>+'Ark1'!M1324</f>
        <v>11</v>
      </c>
      <c r="E172" s="249" t="s">
        <v>102</v>
      </c>
      <c r="F172" s="238">
        <f>+'Ark1'!D1324</f>
        <v>9</v>
      </c>
      <c r="G172" s="238" t="s">
        <v>540</v>
      </c>
      <c r="H172" s="238">
        <f>+'Ark1'!Q1324</f>
        <v>20</v>
      </c>
      <c r="I172" s="238">
        <f>+'Ark1'!R1324</f>
        <v>21</v>
      </c>
      <c r="J172" s="239">
        <f>+IF(I172=0,"",'Ark1'!AG1324)</f>
        <v>9.2105263157894726</v>
      </c>
      <c r="K172" s="239">
        <f>+IF(I172=0,"",'Ark1'!AH1324)</f>
        <v>11.471978392977716</v>
      </c>
      <c r="L172" s="239"/>
      <c r="M172" s="239">
        <f>+IF(I172=0,"",'Ark1'!U1324)</f>
        <v>48.542857142857152</v>
      </c>
      <c r="N172" s="218"/>
      <c r="O172" s="439">
        <f>+IF(J172=0,"",'Ark1'!AI1324)</f>
        <v>21</v>
      </c>
      <c r="P172" s="219"/>
      <c r="Q172" s="239">
        <f>+IF(O172=0,"",'Ark1'!AJ1324)</f>
        <v>116.13809523809522</v>
      </c>
      <c r="R172" s="218"/>
      <c r="S172" s="239">
        <f>+IF(O172=0,"",'Ark1'!AK1324)</f>
        <v>30.216041786269525</v>
      </c>
      <c r="T172" s="97"/>
      <c r="U172" s="240">
        <f>+IF(I172=0,"",'Ark1'!S1324)</f>
        <v>10.285714285714288</v>
      </c>
      <c r="V172" s="218"/>
      <c r="W172" s="239">
        <f>+IF(I172=0,"",'Ark1'!W1324)</f>
        <v>100</v>
      </c>
      <c r="X172" s="241">
        <f>+IF(I172=0,"",'Ark1'!X1324)</f>
        <v>100</v>
      </c>
      <c r="Y172" s="241">
        <f>+IF(I172=0,"",'Ark1'!Y1324)</f>
        <v>100</v>
      </c>
      <c r="Z172" s="241">
        <f>+IF(I172=0,"",'Ark1'!Z1324)</f>
        <v>71.428571428571445</v>
      </c>
      <c r="AA172" s="239">
        <f>+IF(I172=0,"",'Ark1'!AA1324)</f>
        <v>14.181093094699875</v>
      </c>
      <c r="AB172" s="239">
        <f>+IF(I172=0,"",'Ark1'!AB1324)</f>
        <v>1.2399253872658509</v>
      </c>
      <c r="AC172" s="241">
        <f>+'Ark1'!AD1324</f>
        <v>92.035121782896496</v>
      </c>
      <c r="AD172" s="239">
        <f t="shared" si="20"/>
        <v>1.9090909090909092</v>
      </c>
      <c r="AE172" s="239">
        <f t="shared" si="21"/>
        <v>1.05</v>
      </c>
      <c r="AF172" s="218"/>
      <c r="AG172" s="221"/>
      <c r="AI172" s="28"/>
      <c r="AJ172" s="26"/>
      <c r="AK172" s="222"/>
      <c r="AL172" s="27"/>
      <c r="AP172" s="27"/>
    </row>
    <row r="173" spans="1:42">
      <c r="A173" s="218"/>
      <c r="B173" s="238">
        <f>+'Ark1'!C1379</f>
        <v>2023</v>
      </c>
      <c r="C173" s="218"/>
      <c r="D173" s="238">
        <f>+'Ark1'!M1325</f>
        <v>11</v>
      </c>
      <c r="E173" s="249" t="s">
        <v>102</v>
      </c>
      <c r="F173" s="238">
        <f>+'Ark1'!D1325</f>
        <v>10</v>
      </c>
      <c r="G173" s="238" t="s">
        <v>541</v>
      </c>
      <c r="H173" s="238">
        <f>+'Ark1'!Q1325</f>
        <v>25</v>
      </c>
      <c r="I173" s="238">
        <f>+'Ark1'!R1325</f>
        <v>25</v>
      </c>
      <c r="J173" s="239">
        <f>+IF(I173=0,"",'Ark1'!AG1325)</f>
        <v>4.5955882352941186</v>
      </c>
      <c r="K173" s="239">
        <f>+IF(I173=0,"",'Ark1'!AH1325)</f>
        <v>5.2360312362183343</v>
      </c>
      <c r="L173" s="239"/>
      <c r="M173" s="239">
        <f>+IF(I173=0,"",'Ark1'!U1325)</f>
        <v>47.016000000000005</v>
      </c>
      <c r="N173" s="218"/>
      <c r="O173" s="439">
        <f>+IF(J173=0,"",'Ark1'!AI1325)</f>
        <v>25</v>
      </c>
      <c r="P173" s="219"/>
      <c r="Q173" s="239">
        <f>+IF(O173=0,"",'Ark1'!AJ1325)</f>
        <v>117.396</v>
      </c>
      <c r="R173" s="218"/>
      <c r="S173" s="239">
        <f>+IF(O173=0,"",'Ark1'!AK1325)</f>
        <v>28.648852297037912</v>
      </c>
      <c r="T173" s="97"/>
      <c r="U173" s="240">
        <f>+IF(I173=0,"",'Ark1'!S1325)</f>
        <v>10</v>
      </c>
      <c r="V173" s="218"/>
      <c r="W173" s="239">
        <f>+IF(I173=0,"",'Ark1'!W1325)</f>
        <v>100</v>
      </c>
      <c r="X173" s="241">
        <f>+IF(I173=0,"",'Ark1'!X1325)</f>
        <v>100</v>
      </c>
      <c r="Y173" s="241">
        <f>+IF(I173=0,"",'Ark1'!Y1325)</f>
        <v>100</v>
      </c>
      <c r="Z173" s="241">
        <f>+IF(I173=0,"",'Ark1'!Z1325)</f>
        <v>84</v>
      </c>
      <c r="AA173" s="239">
        <f>+IF(I173=0,"",'Ark1'!AA1325)</f>
        <v>10.641679566684914</v>
      </c>
      <c r="AB173" s="239">
        <f>+IF(I173=0,"",'Ark1'!AB1325)</f>
        <v>1.019803902718557</v>
      </c>
      <c r="AC173" s="241">
        <f>+'Ark1'!AD1325</f>
        <v>83.188770011942992</v>
      </c>
      <c r="AD173" s="239">
        <f t="shared" si="20"/>
        <v>2.2727272727272729</v>
      </c>
      <c r="AE173" s="239">
        <f t="shared" si="21"/>
        <v>1</v>
      </c>
      <c r="AF173" s="218"/>
      <c r="AG173" s="221"/>
      <c r="AI173" s="28"/>
      <c r="AJ173" s="26"/>
      <c r="AK173" s="222"/>
      <c r="AL173" s="27"/>
      <c r="AP173" s="27"/>
    </row>
    <row r="174" spans="1:42">
      <c r="A174" s="218"/>
      <c r="B174" s="238">
        <f>+'Ark1'!C1380</f>
        <v>2023</v>
      </c>
      <c r="C174" s="218"/>
      <c r="D174" s="238">
        <f>+'Ark1'!M1326</f>
        <v>11</v>
      </c>
      <c r="E174" s="249" t="s">
        <v>102</v>
      </c>
      <c r="F174" s="238">
        <f>+'Ark1'!D1326</f>
        <v>11</v>
      </c>
      <c r="G174" s="238" t="s">
        <v>542</v>
      </c>
      <c r="H174" s="238">
        <f>+'Ark1'!Q1326</f>
        <v>4</v>
      </c>
      <c r="I174" s="238">
        <f>+'Ark1'!R1326</f>
        <v>5</v>
      </c>
      <c r="J174" s="239">
        <f>+IF(I174=0,"",'Ark1'!AG1326)</f>
        <v>1.6181229773462784</v>
      </c>
      <c r="K174" s="239">
        <f>+IF(I174=0,"",'Ark1'!AH1326)</f>
        <v>1.8430336492066253</v>
      </c>
      <c r="L174" s="239"/>
      <c r="M174" s="239">
        <f>+IF(I174=0,"",'Ark1'!U1326)</f>
        <v>46.599999999999994</v>
      </c>
      <c r="N174" s="218"/>
      <c r="O174" s="439">
        <f>+IF(J174=0,"",'Ark1'!AI1326)</f>
        <v>5</v>
      </c>
      <c r="P174" s="219"/>
      <c r="Q174" s="239">
        <f>+IF(O174=0,"",'Ark1'!AJ1326)</f>
        <v>118.23999999999998</v>
      </c>
      <c r="R174" s="218"/>
      <c r="S174" s="239">
        <f>+IF(O174=0,"",'Ark1'!AK1326)</f>
        <v>26.838058133195407</v>
      </c>
      <c r="T174" s="97"/>
      <c r="U174" s="240">
        <f>+IF(I174=0,"",'Ark1'!S1326)</f>
        <v>9.4</v>
      </c>
      <c r="V174" s="218"/>
      <c r="W174" s="239">
        <f>+IF(I174=0,"",'Ark1'!W1326)</f>
        <v>100</v>
      </c>
      <c r="X174" s="241">
        <f>+IF(I174=0,"",'Ark1'!X1326)</f>
        <v>100</v>
      </c>
      <c r="Y174" s="241">
        <f>+IF(I174=0,"",'Ark1'!Y1326)</f>
        <v>100</v>
      </c>
      <c r="Z174" s="241">
        <f>+IF(I174=0,"",'Ark1'!Z1326)</f>
        <v>60</v>
      </c>
      <c r="AA174" s="239">
        <f>+IF(I174=0,"",'Ark1'!AA1326)</f>
        <v>16.669973005377077</v>
      </c>
      <c r="AB174" s="239">
        <f>+IF(I174=0,"",'Ark1'!AB1326)</f>
        <v>1.0198039027185499</v>
      </c>
      <c r="AC174" s="241">
        <f>+'Ark1'!AD1326</f>
        <v>92.705317782483519</v>
      </c>
      <c r="AD174" s="239">
        <f t="shared" si="20"/>
        <v>0.45454545454545453</v>
      </c>
      <c r="AE174" s="239">
        <f t="shared" si="21"/>
        <v>1.25</v>
      </c>
      <c r="AF174" s="218"/>
      <c r="AG174" s="221"/>
      <c r="AI174" s="28"/>
      <c r="AJ174" s="26"/>
      <c r="AK174" s="222"/>
      <c r="AL174" s="27"/>
      <c r="AP174" s="27"/>
    </row>
    <row r="175" spans="1:42">
      <c r="A175" s="218"/>
      <c r="B175" s="238">
        <f>+'Ark1'!C1381</f>
        <v>2023</v>
      </c>
      <c r="C175" s="218"/>
      <c r="D175" s="238">
        <f>+'Ark1'!M1327</f>
        <v>11</v>
      </c>
      <c r="E175" s="249" t="s">
        <v>102</v>
      </c>
      <c r="F175" s="238">
        <f>+'Ark1'!D1327</f>
        <v>12</v>
      </c>
      <c r="G175" s="238" t="s">
        <v>543</v>
      </c>
      <c r="H175" s="238">
        <f>+'Ark1'!Q1327</f>
        <v>0</v>
      </c>
      <c r="I175" s="238">
        <f>+'Ark1'!R1327</f>
        <v>0</v>
      </c>
      <c r="J175" s="239" t="str">
        <f>+IF(I175=0,"",'Ark1'!AG1327)</f>
        <v/>
      </c>
      <c r="K175" s="239" t="str">
        <f>+IF(I175=0,"",'Ark1'!AH1327)</f>
        <v/>
      </c>
      <c r="L175" s="239"/>
      <c r="M175" s="239" t="str">
        <f>+IF(I175=0,"",'Ark1'!U1327)</f>
        <v/>
      </c>
      <c r="N175" s="218"/>
      <c r="O175" s="439">
        <f>+IF(J175=0,"",'Ark1'!AI1327)</f>
        <v>0</v>
      </c>
      <c r="P175" s="219"/>
      <c r="Q175" s="239" t="str">
        <f>+IF(O175=0,"",'Ark1'!AJ1327)</f>
        <v/>
      </c>
      <c r="R175" s="218"/>
      <c r="S175" s="239" t="str">
        <f>+IF(O175=0,"",'Ark1'!AK1327)</f>
        <v/>
      </c>
      <c r="T175" s="97"/>
      <c r="U175" s="240" t="str">
        <f>+IF(I175=0,"",'Ark1'!S1327)</f>
        <v/>
      </c>
      <c r="V175" s="218"/>
      <c r="W175" s="239" t="str">
        <f>+IF(I175=0,"",'Ark1'!W1327)</f>
        <v/>
      </c>
      <c r="X175" s="241" t="str">
        <f>+IF(I175=0,"",'Ark1'!X1327)</f>
        <v/>
      </c>
      <c r="Y175" s="241" t="str">
        <f>+IF(I175=0,"",'Ark1'!Y1327)</f>
        <v/>
      </c>
      <c r="Z175" s="241" t="str">
        <f>+IF(I175=0,"",'Ark1'!Z1327)</f>
        <v/>
      </c>
      <c r="AA175" s="239" t="str">
        <f>+IF(I175=0,"",'Ark1'!AA1327)</f>
        <v/>
      </c>
      <c r="AB175" s="239" t="str">
        <f>+IF(I175=0,"",'Ark1'!AB1327)</f>
        <v/>
      </c>
      <c r="AC175" s="241">
        <f>+'Ark1'!AD1327</f>
        <v>0</v>
      </c>
      <c r="AD175" s="239" t="str">
        <f t="shared" si="20"/>
        <v/>
      </c>
      <c r="AE175" s="239" t="str">
        <f t="shared" si="21"/>
        <v/>
      </c>
      <c r="AF175" s="218"/>
      <c r="AG175" s="221"/>
      <c r="AI175" s="28"/>
      <c r="AJ175" s="26"/>
      <c r="AK175" s="222"/>
      <c r="AL175" s="27"/>
      <c r="AP175" s="27"/>
    </row>
    <row r="176" spans="1:42">
      <c r="A176" s="218"/>
      <c r="B176" s="218"/>
      <c r="C176" s="218"/>
      <c r="D176" s="218"/>
      <c r="E176" s="218"/>
      <c r="F176" s="218"/>
      <c r="G176" s="218"/>
      <c r="H176" s="218"/>
      <c r="I176" s="218"/>
      <c r="J176" s="219"/>
      <c r="K176" s="219"/>
      <c r="L176" s="219"/>
      <c r="M176" s="218"/>
      <c r="N176" s="218"/>
      <c r="O176" s="237"/>
      <c r="P176" s="219"/>
      <c r="Q176" s="219"/>
      <c r="R176" s="218"/>
      <c r="S176" s="219"/>
      <c r="T176" s="97"/>
      <c r="U176" s="218"/>
      <c r="V176" s="218"/>
      <c r="W176" s="220"/>
      <c r="X176" s="220"/>
      <c r="Y176" s="220"/>
      <c r="Z176" s="220"/>
      <c r="AA176" s="219"/>
      <c r="AB176" s="218"/>
      <c r="AC176" s="220"/>
      <c r="AD176" s="220"/>
      <c r="AE176" s="219"/>
      <c r="AF176" s="218"/>
      <c r="AG176" s="221"/>
      <c r="AI176" s="28"/>
      <c r="AJ176" s="26"/>
      <c r="AK176" s="222"/>
      <c r="AL176" s="27"/>
      <c r="AP176" s="27"/>
    </row>
    <row r="177" spans="1:42" ht="22.8">
      <c r="A177" s="218"/>
      <c r="B177" s="218"/>
      <c r="C177" s="218"/>
      <c r="D177" s="218"/>
      <c r="E177" s="264" t="str">
        <f>+E179</f>
        <v>4+</v>
      </c>
      <c r="F177" s="218"/>
      <c r="G177" s="218"/>
      <c r="H177" s="218"/>
      <c r="I177" s="242">
        <f>SUM(I179:I190)</f>
        <v>52</v>
      </c>
      <c r="J177" s="219"/>
      <c r="K177" s="219"/>
      <c r="L177" s="219"/>
      <c r="M177" s="271">
        <f>+Fettgruppe!R21</f>
        <v>53.605769230769241</v>
      </c>
      <c r="N177" s="218"/>
      <c r="O177" s="237"/>
      <c r="P177" s="219"/>
      <c r="Q177" s="219"/>
      <c r="R177" s="218"/>
      <c r="S177" s="219"/>
      <c r="T177" s="97"/>
      <c r="U177" s="218"/>
      <c r="V177" s="218"/>
      <c r="W177" s="220"/>
      <c r="X177" s="220"/>
      <c r="Y177" s="220"/>
      <c r="Z177" s="220"/>
      <c r="AA177" s="219"/>
      <c r="AB177" s="218"/>
      <c r="AC177" s="220"/>
      <c r="AD177" s="220"/>
      <c r="AE177" s="219"/>
      <c r="AF177" s="218"/>
      <c r="AG177" s="221"/>
      <c r="AI177" s="28"/>
      <c r="AJ177" s="26"/>
      <c r="AK177" s="222"/>
      <c r="AL177" s="27"/>
      <c r="AP177" s="27"/>
    </row>
    <row r="178" spans="1:42">
      <c r="A178" s="218"/>
      <c r="B178" s="218"/>
      <c r="C178" s="218"/>
      <c r="D178" s="218"/>
      <c r="E178" s="218"/>
      <c r="F178" s="218"/>
      <c r="G178" s="218"/>
      <c r="H178" s="218"/>
      <c r="I178" s="218"/>
      <c r="J178" s="219"/>
      <c r="K178" s="219"/>
      <c r="L178" s="219"/>
      <c r="M178" s="218"/>
      <c r="N178" s="218"/>
      <c r="O178" s="237"/>
      <c r="P178" s="219"/>
      <c r="Q178" s="219"/>
      <c r="R178" s="218"/>
      <c r="S178" s="219"/>
      <c r="T178" s="97"/>
      <c r="U178" s="218"/>
      <c r="V178" s="218"/>
      <c r="W178" s="220"/>
      <c r="X178" s="220"/>
      <c r="Y178" s="220"/>
      <c r="Z178" s="220"/>
      <c r="AA178" s="219"/>
      <c r="AB178" s="218"/>
      <c r="AC178" s="220"/>
      <c r="AD178" s="220"/>
      <c r="AE178" s="235"/>
      <c r="AF178" s="218"/>
      <c r="AG178" s="221"/>
      <c r="AI178" s="28"/>
      <c r="AJ178" s="26"/>
      <c r="AK178" s="222"/>
      <c r="AL178" s="27"/>
      <c r="AP178" s="27"/>
    </row>
    <row r="179" spans="1:42">
      <c r="A179" s="218"/>
      <c r="B179" s="238">
        <f>+'Ark1'!C1388</f>
        <v>2023</v>
      </c>
      <c r="C179" s="218"/>
      <c r="D179" s="27">
        <f>+'Ark1'!M1328</f>
        <v>12</v>
      </c>
      <c r="E179" s="27" t="s">
        <v>103</v>
      </c>
      <c r="F179" s="27">
        <f>+'Ark1'!D1328</f>
        <v>1</v>
      </c>
      <c r="G179" s="27" t="s">
        <v>533</v>
      </c>
      <c r="H179" s="27">
        <f>+'Ark1'!Q1328</f>
        <v>1</v>
      </c>
      <c r="I179" s="27">
        <f>+'Ark1'!R1328</f>
        <v>1</v>
      </c>
      <c r="J179" s="28">
        <f>+IF(I179=0,"",'Ark1'!AG1328)</f>
        <v>0.34965034965034958</v>
      </c>
      <c r="K179" s="28">
        <f>+IF(I179=0,"",'Ark1'!AH1328)</f>
        <v>0.39383055144728502</v>
      </c>
      <c r="M179" s="28">
        <f>+IF(I179=0,"",'Ark1'!U1328)</f>
        <v>46.6</v>
      </c>
      <c r="N179" s="218"/>
      <c r="O179" s="245">
        <f>+IF(J179=0,"",'Ark1'!AI1328)</f>
        <v>0</v>
      </c>
      <c r="P179" s="219"/>
      <c r="Q179" s="28" t="str">
        <f>+IF(O179=0,"",'Ark1'!AJ1328)</f>
        <v/>
      </c>
      <c r="R179" s="218"/>
      <c r="S179" s="28" t="str">
        <f>+IF(O179=0,"",'Ark1'!AK1328)</f>
        <v/>
      </c>
      <c r="T179" s="97"/>
      <c r="U179" s="26">
        <f>+IF(I179=0,"",'Ark1'!S1328)</f>
        <v>9</v>
      </c>
      <c r="V179" s="218"/>
      <c r="W179" s="28">
        <f>+IF(I179=0,"",'Ark1'!W1328)</f>
        <v>100</v>
      </c>
      <c r="X179" s="33">
        <f>+IF(I179=0,"",'Ark1'!X1328)</f>
        <v>100</v>
      </c>
      <c r="Y179" s="33">
        <f>+IF(I179=0,"",'Ark1'!Y1328)</f>
        <v>100</v>
      </c>
      <c r="Z179" s="33">
        <f>+IF(I179=0,"",'Ark1'!Z1328)</f>
        <v>100</v>
      </c>
      <c r="AA179" s="28">
        <f>+IF(I179=0,"",'Ark1'!AA1328)</f>
        <v>0</v>
      </c>
      <c r="AB179" s="28">
        <f>+IF(I179=0,"",'Ark1'!AB1328)</f>
        <v>0</v>
      </c>
      <c r="AC179" s="33">
        <f>+'Ark1'!AD1328</f>
        <v>0</v>
      </c>
      <c r="AD179" s="28">
        <f>+IF(I179=0,"",I179/D179)</f>
        <v>8.3333333333333329E-2</v>
      </c>
      <c r="AE179" s="28">
        <f>+IF(I179=0,"",I179/H179)</f>
        <v>1</v>
      </c>
      <c r="AF179" s="218"/>
      <c r="AG179" s="221"/>
      <c r="AI179" s="28"/>
      <c r="AJ179" s="26"/>
      <c r="AK179" s="222"/>
      <c r="AL179" s="27"/>
      <c r="AP179" s="27"/>
    </row>
    <row r="180" spans="1:42">
      <c r="A180" s="218"/>
      <c r="B180" s="238">
        <f>+'Ark1'!C1389</f>
        <v>2023</v>
      </c>
      <c r="C180" s="218"/>
      <c r="D180" s="27">
        <f>+'Ark1'!M1329</f>
        <v>12</v>
      </c>
      <c r="E180" s="27" t="s">
        <v>103</v>
      </c>
      <c r="F180" s="27">
        <f>+'Ark1'!D1329</f>
        <v>2</v>
      </c>
      <c r="G180" s="27" t="s">
        <v>534</v>
      </c>
      <c r="H180" s="27">
        <f>+'Ark1'!Q1329</f>
        <v>0</v>
      </c>
      <c r="I180" s="27">
        <f>+'Ark1'!R1329</f>
        <v>0</v>
      </c>
      <c r="J180" s="28" t="str">
        <f>+IF(I180=0,"",'Ark1'!AG1329)</f>
        <v/>
      </c>
      <c r="K180" s="28" t="str">
        <f>+IF(I180=0,"",'Ark1'!AH1329)</f>
        <v/>
      </c>
      <c r="M180" s="28" t="str">
        <f>+IF(I180=0,"",'Ark1'!U1329)</f>
        <v/>
      </c>
      <c r="N180" s="218"/>
      <c r="O180" s="245">
        <f>+IF(J180=0,"",'Ark1'!AI1329)</f>
        <v>0</v>
      </c>
      <c r="P180" s="219"/>
      <c r="Q180" s="28" t="str">
        <f>+IF(O180=0,"",'Ark1'!AJ1329)</f>
        <v/>
      </c>
      <c r="R180" s="218"/>
      <c r="S180" s="28" t="str">
        <f>+IF(O180=0,"",'Ark1'!AK1329)</f>
        <v/>
      </c>
      <c r="T180" s="97"/>
      <c r="U180" s="26" t="str">
        <f>+IF(I180=0,"",'Ark1'!S1329)</f>
        <v/>
      </c>
      <c r="V180" s="218"/>
      <c r="W180" s="28" t="str">
        <f>+IF(I180=0,"",'Ark1'!W1329)</f>
        <v/>
      </c>
      <c r="X180" s="33" t="str">
        <f>+IF(I180=0,"",'Ark1'!X1329)</f>
        <v/>
      </c>
      <c r="Y180" s="33" t="str">
        <f>+IF(I180=0,"",'Ark1'!Y1329)</f>
        <v/>
      </c>
      <c r="Z180" s="33" t="str">
        <f>+IF(I180=0,"",'Ark1'!Z1329)</f>
        <v/>
      </c>
      <c r="AA180" s="28" t="str">
        <f>+IF(I180=0,"",'Ark1'!AA1329)</f>
        <v/>
      </c>
      <c r="AB180" s="28" t="str">
        <f>+IF(I180=0,"",'Ark1'!AB1329)</f>
        <v/>
      </c>
      <c r="AC180" s="33">
        <f>+'Ark1'!AD1329</f>
        <v>0</v>
      </c>
      <c r="AD180" s="28" t="str">
        <f t="shared" ref="AD180:AD190" si="22">+IF(I180=0,"",I180/D180)</f>
        <v/>
      </c>
      <c r="AE180" s="28" t="str">
        <f t="shared" ref="AE180:AE190" si="23">+IF(I180=0,"",I180/H180)</f>
        <v/>
      </c>
      <c r="AF180" s="218"/>
      <c r="AG180" s="221"/>
      <c r="AI180" s="28"/>
      <c r="AJ180" s="26"/>
      <c r="AK180" s="222"/>
      <c r="AL180" s="27"/>
      <c r="AP180" s="27"/>
    </row>
    <row r="181" spans="1:42">
      <c r="A181" s="218"/>
      <c r="B181" s="238">
        <f>+'Ark1'!C1390</f>
        <v>2023</v>
      </c>
      <c r="C181" s="218"/>
      <c r="D181" s="27">
        <f>+'Ark1'!M1330</f>
        <v>12</v>
      </c>
      <c r="E181" s="27" t="s">
        <v>103</v>
      </c>
      <c r="F181" s="27">
        <f>+'Ark1'!D1330</f>
        <v>3</v>
      </c>
      <c r="G181" s="27" t="s">
        <v>535</v>
      </c>
      <c r="H181" s="27">
        <f>+'Ark1'!Q1330</f>
        <v>20</v>
      </c>
      <c r="I181" s="27">
        <f>+'Ark1'!R1330</f>
        <v>21</v>
      </c>
      <c r="J181" s="28">
        <f>+IF(I181=0,"",'Ark1'!AG1330)</f>
        <v>0.96374483708122971</v>
      </c>
      <c r="K181" s="28">
        <f>+IF(I181=0,"",'Ark1'!AH1330)</f>
        <v>1.2645879890745275</v>
      </c>
      <c r="M181" s="28">
        <f>+IF(I181=0,"",'Ark1'!U1330)</f>
        <v>57.719047619047601</v>
      </c>
      <c r="N181" s="218"/>
      <c r="O181" s="245">
        <f>+IF(J181=0,"",'Ark1'!AI1330)</f>
        <v>21</v>
      </c>
      <c r="P181" s="219"/>
      <c r="Q181" s="28">
        <f>+IF(O181=0,"",'Ark1'!AJ1330)</f>
        <v>119.46190476190478</v>
      </c>
      <c r="R181" s="218"/>
      <c r="S181" s="28">
        <f>+IF(O181=0,"",'Ark1'!AK1330)</f>
        <v>34.098551043907129</v>
      </c>
      <c r="T181" s="97"/>
      <c r="U181" s="26">
        <f>+IF(I181=0,"",'Ark1'!S1330)</f>
        <v>10.523809523809524</v>
      </c>
      <c r="V181" s="218"/>
      <c r="W181" s="28">
        <f>+IF(I181=0,"",'Ark1'!W1330)</f>
        <v>100</v>
      </c>
      <c r="X181" s="33">
        <f>+IF(I181=0,"",'Ark1'!X1330)</f>
        <v>100</v>
      </c>
      <c r="Y181" s="33">
        <f>+IF(I181=0,"",'Ark1'!Y1330)</f>
        <v>100</v>
      </c>
      <c r="Z181" s="33">
        <f>+IF(I181=0,"",'Ark1'!Z1330)</f>
        <v>100</v>
      </c>
      <c r="AA181" s="28">
        <f>+IF(I181=0,"",'Ark1'!AA1330)</f>
        <v>7.7811505482720751</v>
      </c>
      <c r="AB181" s="28">
        <f>+IF(I181=0,"",'Ark1'!AB1330)</f>
        <v>1.2196427118919748</v>
      </c>
      <c r="AC181" s="33">
        <f>+'Ark1'!AD1330</f>
        <v>34.868201735626528</v>
      </c>
      <c r="AD181" s="28">
        <f t="shared" si="22"/>
        <v>1.75</v>
      </c>
      <c r="AE181" s="28">
        <f t="shared" si="23"/>
        <v>1.05</v>
      </c>
      <c r="AF181" s="218"/>
      <c r="AG181" s="221"/>
      <c r="AI181" s="28"/>
      <c r="AJ181" s="26"/>
      <c r="AK181" s="222"/>
      <c r="AL181" s="27"/>
      <c r="AP181" s="27"/>
    </row>
    <row r="182" spans="1:42">
      <c r="A182" s="218"/>
      <c r="B182" s="238">
        <f>+'Ark1'!C1391</f>
        <v>2023</v>
      </c>
      <c r="C182" s="218"/>
      <c r="D182" s="27">
        <f>+'Ark1'!M1331</f>
        <v>12</v>
      </c>
      <c r="E182" s="27" t="s">
        <v>103</v>
      </c>
      <c r="F182" s="27">
        <f>+'Ark1'!D1331</f>
        <v>4</v>
      </c>
      <c r="G182" s="27" t="s">
        <v>536</v>
      </c>
      <c r="H182" s="27">
        <f>+'Ark1'!Q1331</f>
        <v>3</v>
      </c>
      <c r="I182" s="27">
        <f>+'Ark1'!R1331</f>
        <v>3</v>
      </c>
      <c r="J182" s="28">
        <f>+IF(I182=0,"",'Ark1'!AG1331)</f>
        <v>0.72992700729927051</v>
      </c>
      <c r="K182" s="28">
        <f>+IF(I182=0,"",'Ark1'!AH1331)</f>
        <v>0.97509676295254588</v>
      </c>
      <c r="M182" s="28">
        <f>+IF(I182=0,"",'Ark1'!U1331)</f>
        <v>52.233333333333341</v>
      </c>
      <c r="N182" s="218"/>
      <c r="O182" s="245">
        <f>+IF(J182=0,"",'Ark1'!AI1331)</f>
        <v>3</v>
      </c>
      <c r="P182" s="219"/>
      <c r="Q182" s="28">
        <f>+IF(O182=0,"",'Ark1'!AJ1331)</f>
        <v>124.53333333333336</v>
      </c>
      <c r="R182" s="218"/>
      <c r="S182" s="28">
        <f>+IF(O182=0,"",'Ark1'!AK1331)</f>
        <v>27.086572352388711</v>
      </c>
      <c r="T182" s="97"/>
      <c r="U182" s="26">
        <f>+IF(I182=0,"",'Ark1'!S1331)</f>
        <v>9.3333333333333357</v>
      </c>
      <c r="V182" s="218"/>
      <c r="W182" s="28">
        <f>+IF(I182=0,"",'Ark1'!W1331)</f>
        <v>100</v>
      </c>
      <c r="X182" s="33">
        <f>+IF(I182=0,"",'Ark1'!X1331)</f>
        <v>100</v>
      </c>
      <c r="Y182" s="33">
        <f>+IF(I182=0,"",'Ark1'!Y1331)</f>
        <v>100</v>
      </c>
      <c r="Z182" s="33">
        <f>+IF(I182=0,"",'Ark1'!Z1331)</f>
        <v>100</v>
      </c>
      <c r="AA182" s="28">
        <f>+IF(I182=0,"",'Ark1'!AA1331)</f>
        <v>1.701633202413168</v>
      </c>
      <c r="AB182" s="28">
        <f>+IF(I182=0,"",'Ark1'!AB1331)</f>
        <v>0.47140452079101841</v>
      </c>
      <c r="AC182" s="33">
        <f>+'Ark1'!AD1331</f>
        <v>94.190414738984188</v>
      </c>
      <c r="AD182" s="28">
        <f t="shared" si="22"/>
        <v>0.25</v>
      </c>
      <c r="AE182" s="28">
        <f t="shared" si="23"/>
        <v>1</v>
      </c>
      <c r="AF182" s="218"/>
      <c r="AG182" s="221"/>
      <c r="AI182" s="28"/>
      <c r="AJ182" s="26"/>
      <c r="AK182" s="222"/>
      <c r="AL182" s="27"/>
      <c r="AP182" s="27"/>
    </row>
    <row r="183" spans="1:42">
      <c r="A183" s="218"/>
      <c r="B183" s="238">
        <f>+'Ark1'!C1392</f>
        <v>2023</v>
      </c>
      <c r="C183" s="218"/>
      <c r="D183" s="27">
        <f>+'Ark1'!M1332</f>
        <v>12</v>
      </c>
      <c r="E183" s="27" t="s">
        <v>103</v>
      </c>
      <c r="F183" s="27">
        <f>+'Ark1'!D1332</f>
        <v>5</v>
      </c>
      <c r="G183" s="27" t="s">
        <v>447</v>
      </c>
      <c r="H183" s="27">
        <f>+'Ark1'!Q1332</f>
        <v>4</v>
      </c>
      <c r="I183" s="27">
        <f>+'Ark1'!R1332</f>
        <v>4</v>
      </c>
      <c r="J183" s="28">
        <f>+IF(I183=0,"",'Ark1'!AG1332)</f>
        <v>2.9629629629629632</v>
      </c>
      <c r="K183" s="28">
        <f>+IF(I183=0,"",'Ark1'!AH1332)</f>
        <v>3.6765371728696912</v>
      </c>
      <c r="M183" s="28">
        <f>+IF(I183=0,"",'Ark1'!U1332)</f>
        <v>50.75</v>
      </c>
      <c r="N183" s="218"/>
      <c r="O183" s="245">
        <f>+IF(J183=0,"",'Ark1'!AI1332)</f>
        <v>4</v>
      </c>
      <c r="P183" s="219"/>
      <c r="Q183" s="28">
        <f>+IF(O183=0,"",'Ark1'!AJ1332)</f>
        <v>120.325</v>
      </c>
      <c r="R183" s="218"/>
      <c r="S183" s="28">
        <f>+IF(O183=0,"",'Ark1'!AK1332)</f>
        <v>29.212169054345448</v>
      </c>
      <c r="T183" s="97"/>
      <c r="U183" s="26">
        <f>+IF(I183=0,"",'Ark1'!S1332)</f>
        <v>9.25</v>
      </c>
      <c r="V183" s="218"/>
      <c r="W183" s="28">
        <f>+IF(I183=0,"",'Ark1'!W1332)</f>
        <v>100</v>
      </c>
      <c r="X183" s="33">
        <f>+IF(I183=0,"",'Ark1'!X1332)</f>
        <v>100</v>
      </c>
      <c r="Y183" s="33">
        <f>+IF(I183=0,"",'Ark1'!Y1332)</f>
        <v>100</v>
      </c>
      <c r="Z183" s="33">
        <f>+IF(I183=0,"",'Ark1'!Z1332)</f>
        <v>100</v>
      </c>
      <c r="AA183" s="28">
        <f>+IF(I183=0,"",'Ark1'!AA1332)</f>
        <v>5.3058929502959371</v>
      </c>
      <c r="AB183" s="28">
        <f>+IF(I183=0,"",'Ark1'!AB1332)</f>
        <v>0.4330127018922193</v>
      </c>
      <c r="AC183" s="33">
        <f>+'Ark1'!AD1332</f>
        <v>87.594486178191119</v>
      </c>
      <c r="AD183" s="28">
        <f t="shared" si="22"/>
        <v>0.33333333333333331</v>
      </c>
      <c r="AE183" s="28">
        <f t="shared" si="23"/>
        <v>1</v>
      </c>
      <c r="AF183" s="218"/>
      <c r="AG183" s="221"/>
      <c r="AI183" s="28"/>
      <c r="AJ183" s="26"/>
      <c r="AK183" s="222"/>
      <c r="AL183" s="27"/>
      <c r="AP183" s="27"/>
    </row>
    <row r="184" spans="1:42">
      <c r="A184" s="218"/>
      <c r="B184" s="238">
        <f>+'Ark1'!C1393</f>
        <v>2023</v>
      </c>
      <c r="C184" s="218"/>
      <c r="D184" s="27">
        <f>+'Ark1'!M1333</f>
        <v>12</v>
      </c>
      <c r="E184" s="27" t="s">
        <v>103</v>
      </c>
      <c r="F184" s="27">
        <f>+'Ark1'!D1333</f>
        <v>6</v>
      </c>
      <c r="G184" s="27" t="s">
        <v>537</v>
      </c>
      <c r="H184" s="27">
        <f>+'Ark1'!Q1333</f>
        <v>0</v>
      </c>
      <c r="I184" s="27">
        <f>+'Ark1'!R1333</f>
        <v>0</v>
      </c>
      <c r="J184" s="28" t="str">
        <f>+IF(I184=0,"",'Ark1'!AG1333)</f>
        <v/>
      </c>
      <c r="K184" s="28" t="str">
        <f>+IF(I184=0,"",'Ark1'!AH1333)</f>
        <v/>
      </c>
      <c r="M184" s="28" t="str">
        <f>+IF(I184=0,"",'Ark1'!U1333)</f>
        <v/>
      </c>
      <c r="N184" s="218"/>
      <c r="O184" s="245">
        <f>+IF(J184=0,"",'Ark1'!AI1333)</f>
        <v>0</v>
      </c>
      <c r="P184" s="219"/>
      <c r="Q184" s="28" t="str">
        <f>+IF(O184=0,"",'Ark1'!AJ1333)</f>
        <v/>
      </c>
      <c r="R184" s="218"/>
      <c r="S184" s="28" t="str">
        <f>+IF(O184=0,"",'Ark1'!AK1333)</f>
        <v/>
      </c>
      <c r="T184" s="97"/>
      <c r="U184" s="26" t="str">
        <f>+IF(I184=0,"",'Ark1'!S1333)</f>
        <v/>
      </c>
      <c r="V184" s="218"/>
      <c r="W184" s="28" t="str">
        <f>+IF(I184=0,"",'Ark1'!W1333)</f>
        <v/>
      </c>
      <c r="X184" s="33" t="str">
        <f>+IF(I184=0,"",'Ark1'!X1333)</f>
        <v/>
      </c>
      <c r="Y184" s="33" t="str">
        <f>+IF(I184=0,"",'Ark1'!Y1333)</f>
        <v/>
      </c>
      <c r="Z184" s="33" t="str">
        <f>+IF(I184=0,"",'Ark1'!Z1333)</f>
        <v/>
      </c>
      <c r="AA184" s="28" t="str">
        <f>+IF(I184=0,"",'Ark1'!AA1333)</f>
        <v/>
      </c>
      <c r="AB184" s="28" t="str">
        <f>+IF(I184=0,"",'Ark1'!AB1333)</f>
        <v/>
      </c>
      <c r="AC184" s="33">
        <f>+'Ark1'!AD1333</f>
        <v>0</v>
      </c>
      <c r="AD184" s="28" t="str">
        <f t="shared" si="22"/>
        <v/>
      </c>
      <c r="AE184" s="28" t="str">
        <f t="shared" si="23"/>
        <v/>
      </c>
      <c r="AF184" s="218"/>
      <c r="AG184" s="221"/>
      <c r="AI184" s="28"/>
      <c r="AJ184" s="26"/>
      <c r="AK184" s="222"/>
      <c r="AL184" s="27"/>
      <c r="AP184" s="27"/>
    </row>
    <row r="185" spans="1:42">
      <c r="A185" s="218"/>
      <c r="B185" s="238">
        <f>+'Ark1'!C1394</f>
        <v>2023</v>
      </c>
      <c r="C185" s="218"/>
      <c r="D185" s="27">
        <f>+'Ark1'!M1334</f>
        <v>12</v>
      </c>
      <c r="E185" s="27" t="s">
        <v>103</v>
      </c>
      <c r="F185" s="27">
        <f>+'Ark1'!D1334</f>
        <v>7</v>
      </c>
      <c r="G185" s="27" t="s">
        <v>538</v>
      </c>
      <c r="H185" s="27">
        <f>+'Ark1'!Q1334</f>
        <v>1</v>
      </c>
      <c r="I185" s="27">
        <f>+'Ark1'!R1334</f>
        <v>3</v>
      </c>
      <c r="J185" s="28">
        <f>+IF(I185=0,"",'Ark1'!AG1334)</f>
        <v>12</v>
      </c>
      <c r="K185" s="28">
        <f>+IF(I185=0,"",'Ark1'!AH1334)</f>
        <v>12.397119341563783</v>
      </c>
      <c r="M185" s="28">
        <f>+IF(I185=0,"",'Ark1'!U1334)</f>
        <v>40.166666666666657</v>
      </c>
      <c r="N185" s="218"/>
      <c r="O185" s="245">
        <f>+IF(J185=0,"",'Ark1'!AI1334)</f>
        <v>3</v>
      </c>
      <c r="P185" s="219"/>
      <c r="Q185" s="28">
        <f>+IF(O185=0,"",'Ark1'!AJ1334)</f>
        <v>117.40000000000002</v>
      </c>
      <c r="R185" s="218"/>
      <c r="S185" s="28">
        <f>+IF(O185=0,"",'Ark1'!AK1334)</f>
        <v>24.812885649721046</v>
      </c>
      <c r="T185" s="97"/>
      <c r="U185" s="26">
        <f>+IF(I185=0,"",'Ark1'!S1334)</f>
        <v>8.3333333333333357</v>
      </c>
      <c r="V185" s="218"/>
      <c r="W185" s="28">
        <f>+IF(I185=0,"",'Ark1'!W1334)</f>
        <v>100</v>
      </c>
      <c r="X185" s="33">
        <f>+IF(I185=0,"",'Ark1'!X1334)</f>
        <v>100</v>
      </c>
      <c r="Y185" s="33">
        <f>+IF(I185=0,"",'Ark1'!Y1334)</f>
        <v>100</v>
      </c>
      <c r="Z185" s="33">
        <f>+IF(I185=0,"",'Ark1'!Z1334)</f>
        <v>100</v>
      </c>
      <c r="AA185" s="28">
        <f>+IF(I185=0,"",'Ark1'!AA1334)</f>
        <v>2.1296843793285727</v>
      </c>
      <c r="AB185" s="28">
        <f>+IF(I185=0,"",'Ark1'!AB1334)</f>
        <v>0.47140452079101841</v>
      </c>
      <c r="AC185" s="33">
        <f>+'Ark1'!AD1334</f>
        <v>74.152074362675648</v>
      </c>
      <c r="AD185" s="28">
        <f t="shared" si="22"/>
        <v>0.25</v>
      </c>
      <c r="AE185" s="28">
        <f t="shared" si="23"/>
        <v>3</v>
      </c>
      <c r="AF185" s="218"/>
      <c r="AG185" s="221"/>
      <c r="AI185" s="28"/>
      <c r="AJ185" s="26"/>
      <c r="AK185" s="222"/>
      <c r="AL185" s="27"/>
      <c r="AP185" s="27"/>
    </row>
    <row r="186" spans="1:42">
      <c r="A186" s="218"/>
      <c r="B186" s="238">
        <f>+'Ark1'!C1395</f>
        <v>2023</v>
      </c>
      <c r="C186" s="218"/>
      <c r="D186" s="27">
        <f>+'Ark1'!M1335</f>
        <v>12</v>
      </c>
      <c r="E186" s="27" t="s">
        <v>103</v>
      </c>
      <c r="F186" s="27">
        <f>+'Ark1'!D1335</f>
        <v>8</v>
      </c>
      <c r="G186" s="27" t="s">
        <v>539</v>
      </c>
      <c r="H186" s="27">
        <f>+'Ark1'!Q1335</f>
        <v>8</v>
      </c>
      <c r="I186" s="27">
        <f>+'Ark1'!R1335</f>
        <v>8</v>
      </c>
      <c r="J186" s="28">
        <f>+IF(I186=0,"",'Ark1'!AG1335)</f>
        <v>6.0606060606060606</v>
      </c>
      <c r="K186" s="28">
        <f>+IF(I186=0,"",'Ark1'!AH1335)</f>
        <v>7.7460361807641283</v>
      </c>
      <c r="M186" s="28">
        <f>+IF(I186=0,"",'Ark1'!U1335)</f>
        <v>55.45000000000001</v>
      </c>
      <c r="N186" s="218"/>
      <c r="O186" s="245">
        <f>+IF(J186=0,"",'Ark1'!AI1335)</f>
        <v>8</v>
      </c>
      <c r="P186" s="219"/>
      <c r="Q186" s="28">
        <f>+IF(O186=0,"",'Ark1'!AJ1335)</f>
        <v>123.03749999999999</v>
      </c>
      <c r="R186" s="218"/>
      <c r="S186" s="28">
        <f>+IF(O186=0,"",'Ark1'!AK1335)</f>
        <v>29.480269066982281</v>
      </c>
      <c r="T186" s="97"/>
      <c r="U186" s="26">
        <f>+IF(I186=0,"",'Ark1'!S1335)</f>
        <v>10.375</v>
      </c>
      <c r="V186" s="218"/>
      <c r="W186" s="28">
        <f>+IF(I186=0,"",'Ark1'!W1335)</f>
        <v>100</v>
      </c>
      <c r="X186" s="33">
        <f>+IF(I186=0,"",'Ark1'!X1335)</f>
        <v>100</v>
      </c>
      <c r="Y186" s="33">
        <f>+IF(I186=0,"",'Ark1'!Y1335)</f>
        <v>100</v>
      </c>
      <c r="Z186" s="33">
        <f>+IF(I186=0,"",'Ark1'!Z1335)</f>
        <v>87.5</v>
      </c>
      <c r="AA186" s="28">
        <f>+IF(I186=0,"",'Ark1'!AA1335)</f>
        <v>10.449162645877397</v>
      </c>
      <c r="AB186" s="28">
        <f>+IF(I186=0,"",'Ark1'!AB1335)</f>
        <v>0.69597054535375247</v>
      </c>
      <c r="AC186" s="33">
        <f>+'Ark1'!AD1335</f>
        <v>83.450107046042689</v>
      </c>
      <c r="AD186" s="28">
        <f t="shared" si="22"/>
        <v>0.66666666666666663</v>
      </c>
      <c r="AE186" s="28">
        <f t="shared" si="23"/>
        <v>1</v>
      </c>
      <c r="AF186" s="218"/>
      <c r="AG186" s="221"/>
      <c r="AI186" s="28"/>
      <c r="AJ186" s="26"/>
      <c r="AK186" s="222"/>
      <c r="AL186" s="27"/>
      <c r="AP186" s="27"/>
    </row>
    <row r="187" spans="1:42">
      <c r="A187" s="218"/>
      <c r="B187" s="238">
        <f>+'Ark1'!C1396</f>
        <v>2023</v>
      </c>
      <c r="C187" s="218"/>
      <c r="D187" s="27">
        <f>+'Ark1'!M1336</f>
        <v>12</v>
      </c>
      <c r="E187" s="27" t="s">
        <v>103</v>
      </c>
      <c r="F187" s="27">
        <f>+'Ark1'!D1336</f>
        <v>9</v>
      </c>
      <c r="G187" s="27" t="s">
        <v>540</v>
      </c>
      <c r="H187" s="27">
        <f>+'Ark1'!Q1336</f>
        <v>8</v>
      </c>
      <c r="I187" s="27">
        <f>+'Ark1'!R1336</f>
        <v>8</v>
      </c>
      <c r="J187" s="28">
        <f>+IF(I187=0,"",'Ark1'!AG1336)</f>
        <v>3.5087719298245608</v>
      </c>
      <c r="K187" s="28">
        <f>+IF(I187=0,"",'Ark1'!AH1336)</f>
        <v>4.4980868782354255</v>
      </c>
      <c r="M187" s="28">
        <f>+IF(I187=0,"",'Ark1'!U1336)</f>
        <v>49.962499999999999</v>
      </c>
      <c r="N187" s="218"/>
      <c r="O187" s="245">
        <f>+IF(J187=0,"",'Ark1'!AI1336)</f>
        <v>8</v>
      </c>
      <c r="P187" s="219"/>
      <c r="Q187" s="28">
        <f>+IF(O187=0,"",'Ark1'!AJ1336)</f>
        <v>118.52500000000001</v>
      </c>
      <c r="R187" s="218"/>
      <c r="S187" s="28">
        <f>+IF(O187=0,"",'Ark1'!AK1336)</f>
        <v>29.818053110368247</v>
      </c>
      <c r="T187" s="97"/>
      <c r="U187" s="26">
        <f>+IF(I187=0,"",'Ark1'!S1336)</f>
        <v>10.125</v>
      </c>
      <c r="V187" s="218"/>
      <c r="W187" s="28">
        <f>+IF(I187=0,"",'Ark1'!W1336)</f>
        <v>100</v>
      </c>
      <c r="X187" s="33">
        <f>+IF(I187=0,"",'Ark1'!X1336)</f>
        <v>100</v>
      </c>
      <c r="Y187" s="33">
        <f>+IF(I187=0,"",'Ark1'!Y1336)</f>
        <v>100</v>
      </c>
      <c r="Z187" s="33">
        <f>+IF(I187=0,"",'Ark1'!Z1336)</f>
        <v>100</v>
      </c>
      <c r="AA187" s="28">
        <f>+IF(I187=0,"",'Ark1'!AA1336)</f>
        <v>9.1363200332519057</v>
      </c>
      <c r="AB187" s="28">
        <f>+IF(I187=0,"",'Ark1'!AB1336)</f>
        <v>0.78062474979979979</v>
      </c>
      <c r="AC187" s="33">
        <f>+'Ark1'!AD1336</f>
        <v>79.285722603779675</v>
      </c>
      <c r="AD187" s="28">
        <f t="shared" si="22"/>
        <v>0.66666666666666663</v>
      </c>
      <c r="AE187" s="28">
        <f t="shared" si="23"/>
        <v>1</v>
      </c>
      <c r="AF187" s="218"/>
      <c r="AG187" s="221"/>
      <c r="AI187" s="28"/>
      <c r="AJ187" s="26"/>
      <c r="AK187" s="222"/>
      <c r="AL187" s="27"/>
      <c r="AP187" s="27"/>
    </row>
    <row r="188" spans="1:42">
      <c r="A188" s="218"/>
      <c r="B188" s="238">
        <f>+'Ark1'!C1397</f>
        <v>2023</v>
      </c>
      <c r="C188" s="218"/>
      <c r="D188" s="27">
        <f>+'Ark1'!M1337</f>
        <v>12</v>
      </c>
      <c r="E188" s="27" t="s">
        <v>103</v>
      </c>
      <c r="F188" s="27">
        <f>+'Ark1'!D1337</f>
        <v>10</v>
      </c>
      <c r="G188" s="27" t="s">
        <v>541</v>
      </c>
      <c r="H188" s="27">
        <f>+'Ark1'!Q1337</f>
        <v>4</v>
      </c>
      <c r="I188" s="27">
        <f>+'Ark1'!R1337</f>
        <v>4</v>
      </c>
      <c r="J188" s="28">
        <f>+IF(I188=0,"",'Ark1'!AG1337)</f>
        <v>0.73529411764705888</v>
      </c>
      <c r="K188" s="28">
        <f>+IF(I188=0,"",'Ark1'!AH1337)</f>
        <v>0.91454586761581025</v>
      </c>
      <c r="M188" s="28">
        <f>+IF(I188=0,"",'Ark1'!U1337)</f>
        <v>51.325000000000003</v>
      </c>
      <c r="N188" s="218"/>
      <c r="O188" s="245">
        <f>+IF(J188=0,"",'Ark1'!AI1337)</f>
        <v>4</v>
      </c>
      <c r="P188" s="219"/>
      <c r="Q188" s="28">
        <f>+IF(O188=0,"",'Ark1'!AJ1337)</f>
        <v>118.625</v>
      </c>
      <c r="R188" s="218"/>
      <c r="S188" s="28">
        <f>+IF(O188=0,"",'Ark1'!AK1337)</f>
        <v>30.504895673181753</v>
      </c>
      <c r="T188" s="97"/>
      <c r="U188" s="26">
        <f>+IF(I188=0,"",'Ark1'!S1337)</f>
        <v>10.5</v>
      </c>
      <c r="V188" s="218"/>
      <c r="W188" s="28">
        <f>+IF(I188=0,"",'Ark1'!W1337)</f>
        <v>100</v>
      </c>
      <c r="X188" s="33">
        <f>+IF(I188=0,"",'Ark1'!X1337)</f>
        <v>100</v>
      </c>
      <c r="Y188" s="33">
        <f>+IF(I188=0,"",'Ark1'!Y1337)</f>
        <v>100</v>
      </c>
      <c r="Z188" s="33">
        <f>+IF(I188=0,"",'Ark1'!Z1337)</f>
        <v>100</v>
      </c>
      <c r="AA188" s="28">
        <f>+IF(I188=0,"",'Ark1'!AA1337)</f>
        <v>8.5709903161770011</v>
      </c>
      <c r="AB188" s="28">
        <f>+IF(I188=0,"",'Ark1'!AB1337)</f>
        <v>0.5</v>
      </c>
      <c r="AC188" s="33">
        <f>+'Ark1'!AD1337</f>
        <v>51.627639709826177</v>
      </c>
      <c r="AD188" s="28">
        <f t="shared" si="22"/>
        <v>0.33333333333333331</v>
      </c>
      <c r="AE188" s="28">
        <f t="shared" si="23"/>
        <v>1</v>
      </c>
      <c r="AF188" s="218"/>
      <c r="AG188" s="221"/>
      <c r="AI188" s="28"/>
      <c r="AJ188" s="26"/>
      <c r="AK188" s="222"/>
      <c r="AL188" s="27"/>
      <c r="AP188" s="27"/>
    </row>
    <row r="189" spans="1:42">
      <c r="A189" s="218"/>
      <c r="B189" s="238">
        <f>+'Ark1'!C1398</f>
        <v>2023</v>
      </c>
      <c r="C189" s="218"/>
      <c r="D189" s="27">
        <f>+'Ark1'!M1338</f>
        <v>12</v>
      </c>
      <c r="E189" s="27" t="s">
        <v>103</v>
      </c>
      <c r="F189" s="27">
        <f>+'Ark1'!D1338</f>
        <v>11</v>
      </c>
      <c r="G189" s="27" t="s">
        <v>542</v>
      </c>
      <c r="H189" s="27">
        <f>+'Ark1'!Q1338</f>
        <v>0</v>
      </c>
      <c r="I189" s="27">
        <f>+'Ark1'!R1338</f>
        <v>0</v>
      </c>
      <c r="J189" s="28" t="str">
        <f>+IF(I189=0,"",'Ark1'!AG1338)</f>
        <v/>
      </c>
      <c r="K189" s="28" t="str">
        <f>+IF(I189=0,"",'Ark1'!AH1338)</f>
        <v/>
      </c>
      <c r="M189" s="28" t="str">
        <f>+IF(I189=0,"",'Ark1'!U1338)</f>
        <v/>
      </c>
      <c r="N189" s="218"/>
      <c r="O189" s="245">
        <f>+IF(J189=0,"",'Ark1'!AI1338)</f>
        <v>0</v>
      </c>
      <c r="P189" s="219"/>
      <c r="Q189" s="28" t="str">
        <f>+IF(O189=0,"",'Ark1'!AJ1338)</f>
        <v/>
      </c>
      <c r="R189" s="218"/>
      <c r="S189" s="28" t="str">
        <f>+IF(O189=0,"",'Ark1'!AK1338)</f>
        <v/>
      </c>
      <c r="T189" s="97"/>
      <c r="U189" s="26" t="str">
        <f>+IF(I189=0,"",'Ark1'!S1338)</f>
        <v/>
      </c>
      <c r="V189" s="218"/>
      <c r="W189" s="28" t="str">
        <f>+IF(I189=0,"",'Ark1'!W1338)</f>
        <v/>
      </c>
      <c r="X189" s="33" t="str">
        <f>+IF(I189=0,"",'Ark1'!X1338)</f>
        <v/>
      </c>
      <c r="Y189" s="33" t="str">
        <f>+IF(I189=0,"",'Ark1'!Y1338)</f>
        <v/>
      </c>
      <c r="Z189" s="33" t="str">
        <f>+IF(I189=0,"",'Ark1'!Z1338)</f>
        <v/>
      </c>
      <c r="AA189" s="28" t="str">
        <f>+IF(I189=0,"",'Ark1'!AA1338)</f>
        <v/>
      </c>
      <c r="AB189" s="28" t="str">
        <f>+IF(I189=0,"",'Ark1'!AB1338)</f>
        <v/>
      </c>
      <c r="AC189" s="33">
        <f>+'Ark1'!AD1338</f>
        <v>0</v>
      </c>
      <c r="AD189" s="28" t="str">
        <f t="shared" si="22"/>
        <v/>
      </c>
      <c r="AE189" s="28" t="str">
        <f t="shared" si="23"/>
        <v/>
      </c>
      <c r="AF189" s="218"/>
      <c r="AG189" s="221"/>
      <c r="AI189" s="28"/>
      <c r="AJ189" s="26"/>
      <c r="AK189" s="222"/>
      <c r="AL189" s="27"/>
      <c r="AP189" s="27"/>
    </row>
    <row r="190" spans="1:42">
      <c r="A190" s="218"/>
      <c r="B190" s="238">
        <f>+'Ark1'!C1399</f>
        <v>2023</v>
      </c>
      <c r="C190" s="218"/>
      <c r="D190" s="27">
        <f>+'Ark1'!M1339</f>
        <v>12</v>
      </c>
      <c r="E190" s="27" t="s">
        <v>103</v>
      </c>
      <c r="F190" s="27">
        <f>+'Ark1'!D1339</f>
        <v>12</v>
      </c>
      <c r="G190" s="27" t="s">
        <v>543</v>
      </c>
      <c r="H190" s="27">
        <f>+'Ark1'!Q1339</f>
        <v>0</v>
      </c>
      <c r="I190" s="27">
        <f>+'Ark1'!R1339</f>
        <v>0</v>
      </c>
      <c r="J190" s="28" t="str">
        <f>+IF(I190=0,"",'Ark1'!AG1339)</f>
        <v/>
      </c>
      <c r="K190" s="28" t="str">
        <f>+IF(I190=0,"",'Ark1'!AH1339)</f>
        <v/>
      </c>
      <c r="M190" s="28" t="str">
        <f>+IF(I190=0,"",'Ark1'!U1339)</f>
        <v/>
      </c>
      <c r="N190" s="218"/>
      <c r="O190" s="245">
        <f>+IF(J190=0,"",'Ark1'!AI1339)</f>
        <v>0</v>
      </c>
      <c r="P190" s="219"/>
      <c r="Q190" s="28" t="str">
        <f>+IF(O190=0,"",'Ark1'!AJ1339)</f>
        <v/>
      </c>
      <c r="R190" s="218"/>
      <c r="S190" s="28" t="str">
        <f>+IF(O190=0,"",'Ark1'!AK1339)</f>
        <v/>
      </c>
      <c r="T190" s="97"/>
      <c r="U190" s="26" t="str">
        <f>+IF(I190=0,"",'Ark1'!S1339)</f>
        <v/>
      </c>
      <c r="V190" s="218"/>
      <c r="W190" s="28" t="str">
        <f>+IF(I190=0,"",'Ark1'!W1339)</f>
        <v/>
      </c>
      <c r="X190" s="33" t="str">
        <f>+IF(I190=0,"",'Ark1'!X1339)</f>
        <v/>
      </c>
      <c r="Y190" s="33" t="str">
        <f>+IF(I190=0,"",'Ark1'!Y1339)</f>
        <v/>
      </c>
      <c r="Z190" s="33" t="str">
        <f>+IF(I190=0,"",'Ark1'!Z1339)</f>
        <v/>
      </c>
      <c r="AA190" s="28" t="str">
        <f>+IF(I190=0,"",'Ark1'!AA1339)</f>
        <v/>
      </c>
      <c r="AB190" s="28" t="str">
        <f>+IF(I190=0,"",'Ark1'!AB1339)</f>
        <v/>
      </c>
      <c r="AC190" s="33">
        <f>+'Ark1'!AD1339</f>
        <v>0</v>
      </c>
      <c r="AD190" s="28" t="str">
        <f t="shared" si="22"/>
        <v/>
      </c>
      <c r="AE190" s="28" t="str">
        <f t="shared" si="23"/>
        <v/>
      </c>
      <c r="AF190" s="218"/>
      <c r="AG190" s="221"/>
      <c r="AI190" s="28"/>
      <c r="AJ190" s="26"/>
      <c r="AK190" s="222"/>
      <c r="AL190" s="27"/>
      <c r="AP190" s="27"/>
    </row>
    <row r="191" spans="1:42">
      <c r="A191" s="218"/>
      <c r="B191" s="238">
        <f>+'Ark1'!C1400</f>
        <v>2023</v>
      </c>
      <c r="C191" s="218"/>
      <c r="D191" s="218"/>
      <c r="E191" s="218"/>
      <c r="F191" s="218"/>
      <c r="G191" s="218"/>
      <c r="H191" s="218"/>
      <c r="I191" s="218"/>
      <c r="J191" s="219"/>
      <c r="K191" s="219"/>
      <c r="L191" s="219"/>
      <c r="M191" s="218"/>
      <c r="N191" s="218"/>
      <c r="O191" s="237"/>
      <c r="P191" s="219"/>
      <c r="Q191" s="219"/>
      <c r="R191" s="218"/>
      <c r="S191" s="219"/>
      <c r="T191" s="97"/>
      <c r="U191" s="218"/>
      <c r="V191" s="218"/>
      <c r="W191" s="220"/>
      <c r="X191" s="220"/>
      <c r="Y191" s="220"/>
      <c r="Z191" s="220"/>
      <c r="AA191" s="219"/>
      <c r="AB191" s="218"/>
      <c r="AC191" s="220"/>
      <c r="AD191" s="220"/>
      <c r="AE191" s="219"/>
      <c r="AF191" s="218"/>
      <c r="AG191" s="221"/>
      <c r="AI191" s="28"/>
      <c r="AJ191" s="26"/>
      <c r="AK191" s="222"/>
      <c r="AL191" s="27"/>
      <c r="AP191" s="27"/>
    </row>
    <row r="192" spans="1:42" ht="22.8">
      <c r="A192" s="218"/>
      <c r="B192" s="238">
        <f>+'Ark1'!C1401</f>
        <v>2023</v>
      </c>
      <c r="C192" s="218"/>
      <c r="D192" s="218"/>
      <c r="E192" s="264" t="str">
        <f>+E194</f>
        <v>5-</v>
      </c>
      <c r="F192" s="218"/>
      <c r="G192" s="218"/>
      <c r="H192" s="218"/>
      <c r="I192" s="242">
        <f>SUM(I194:I205)</f>
        <v>23</v>
      </c>
      <c r="J192" s="219"/>
      <c r="K192" s="219"/>
      <c r="L192" s="219"/>
      <c r="M192" s="271">
        <f>+Fettgruppe!R22</f>
        <v>58.886956521739123</v>
      </c>
      <c r="N192" s="218"/>
      <c r="O192" s="237"/>
      <c r="P192" s="219"/>
      <c r="Q192" s="219"/>
      <c r="R192" s="218"/>
      <c r="S192" s="219"/>
      <c r="T192" s="97"/>
      <c r="U192" s="218"/>
      <c r="V192" s="218"/>
      <c r="W192" s="220"/>
      <c r="X192" s="220"/>
      <c r="Y192" s="220"/>
      <c r="Z192" s="220"/>
      <c r="AA192" s="219"/>
      <c r="AB192" s="218"/>
      <c r="AC192" s="220"/>
      <c r="AD192" s="220"/>
      <c r="AE192" s="219"/>
      <c r="AF192" s="218"/>
      <c r="AG192" s="221"/>
      <c r="AI192" s="28"/>
      <c r="AJ192" s="26"/>
      <c r="AK192" s="222"/>
      <c r="AL192" s="27"/>
      <c r="AP192" s="27"/>
    </row>
    <row r="193" spans="1:42">
      <c r="A193" s="218"/>
      <c r="B193" s="238"/>
      <c r="C193" s="218"/>
      <c r="D193" s="218"/>
      <c r="E193" s="218"/>
      <c r="F193" s="218"/>
      <c r="G193" s="218"/>
      <c r="H193" s="218"/>
      <c r="I193" s="218"/>
      <c r="J193" s="219"/>
      <c r="K193" s="219"/>
      <c r="L193" s="219"/>
      <c r="M193" s="218"/>
      <c r="N193" s="218"/>
      <c r="O193" s="237"/>
      <c r="P193" s="219"/>
      <c r="Q193" s="219"/>
      <c r="R193" s="218"/>
      <c r="S193" s="219"/>
      <c r="T193" s="97"/>
      <c r="U193" s="218"/>
      <c r="V193" s="218"/>
      <c r="W193" s="220"/>
      <c r="X193" s="220"/>
      <c r="Y193" s="220"/>
      <c r="Z193" s="220"/>
      <c r="AA193" s="219"/>
      <c r="AB193" s="218"/>
      <c r="AC193" s="220"/>
      <c r="AD193" s="220"/>
      <c r="AE193" s="235"/>
      <c r="AF193" s="218"/>
      <c r="AG193" s="221"/>
      <c r="AI193" s="28"/>
      <c r="AJ193" s="26"/>
      <c r="AK193" s="222"/>
      <c r="AL193" s="27"/>
      <c r="AP193" s="27"/>
    </row>
    <row r="194" spans="1:42">
      <c r="A194" s="218"/>
      <c r="B194" s="238">
        <f>+'Ark1'!C1406</f>
        <v>2023</v>
      </c>
      <c r="C194" s="218"/>
      <c r="D194" s="238">
        <f>+'Ark1'!M1340</f>
        <v>13</v>
      </c>
      <c r="E194" s="238" t="s">
        <v>104</v>
      </c>
      <c r="F194" s="238">
        <f>+'Ark1'!D1340</f>
        <v>1</v>
      </c>
      <c r="G194" s="238" t="str">
        <f t="shared" ref="G194:G205" si="24">+G179</f>
        <v>Jan</v>
      </c>
      <c r="H194" s="238">
        <f>+'Ark1'!Q1340</f>
        <v>0</v>
      </c>
      <c r="I194" s="238">
        <f>+'Ark1'!R1340</f>
        <v>0</v>
      </c>
      <c r="J194" s="239" t="str">
        <f>+IF(I194=0,"",'Ark1'!AG1340)</f>
        <v/>
      </c>
      <c r="K194" s="239" t="str">
        <f>+IF(I194=0,"",'Ark1'!AH1340)</f>
        <v/>
      </c>
      <c r="L194" s="239"/>
      <c r="M194" s="300" t="str">
        <f>+IF(I194=0,"",'Ark1'!U1340)</f>
        <v/>
      </c>
      <c r="N194" s="218"/>
      <c r="O194" s="439">
        <f>+IF(J194=0,"",'Ark1'!AI1340)</f>
        <v>0</v>
      </c>
      <c r="P194" s="219"/>
      <c r="Q194" s="239" t="str">
        <f>+IF(O194=0,"",'Ark1'!AJ1340)</f>
        <v/>
      </c>
      <c r="R194" s="218"/>
      <c r="S194" s="239" t="str">
        <f>+IF(O194=0,"",'Ark1'!AK1340)</f>
        <v/>
      </c>
      <c r="T194" s="97"/>
      <c r="U194" s="240" t="str">
        <f>+IF(I194=0,"",'Ark1'!S1340)</f>
        <v/>
      </c>
      <c r="V194" s="218"/>
      <c r="W194" s="239" t="str">
        <f>+IF(I194=0,"",'Ark1'!W1340)</f>
        <v/>
      </c>
      <c r="X194" s="241" t="str">
        <f>+IF(I194=0,"",'Ark1'!X1340)</f>
        <v/>
      </c>
      <c r="Y194" s="241" t="str">
        <f>+IF(I194=0,"",'Ark1'!Y1340)</f>
        <v/>
      </c>
      <c r="Z194" s="241" t="str">
        <f>+IF(I194=0,"",'Ark1'!Z1340)</f>
        <v/>
      </c>
      <c r="AA194" s="239" t="str">
        <f>+IF(I194=0,"",'Ark1'!AA1340)</f>
        <v/>
      </c>
      <c r="AB194" s="239" t="str">
        <f>+IF(I194=0,"",'Ark1'!AB1340)</f>
        <v/>
      </c>
      <c r="AC194" s="241">
        <f>+'Ark1'!AD1340</f>
        <v>0</v>
      </c>
      <c r="AD194" s="239" t="str">
        <f t="shared" ref="AD194:AD224" si="25">+IF(I194=0,"",I194/D194)</f>
        <v/>
      </c>
      <c r="AE194" s="239" t="str">
        <f t="shared" ref="AE194:AE224" si="26">+IF(I194=0,"",I194/H194)</f>
        <v/>
      </c>
      <c r="AF194" s="218"/>
      <c r="AG194" s="221"/>
      <c r="AI194" s="28"/>
      <c r="AJ194" s="26"/>
      <c r="AK194" s="222"/>
      <c r="AL194" s="27"/>
      <c r="AP194" s="27"/>
    </row>
    <row r="195" spans="1:42">
      <c r="A195" s="218"/>
      <c r="B195" s="238">
        <f>+'Ark1'!C1407</f>
        <v>2023</v>
      </c>
      <c r="C195" s="218"/>
      <c r="D195" s="238">
        <f>+'Ark1'!M1341</f>
        <v>13</v>
      </c>
      <c r="E195" s="238" t="s">
        <v>104</v>
      </c>
      <c r="F195" s="238">
        <f>+'Ark1'!D1341</f>
        <v>2</v>
      </c>
      <c r="G195" s="238" t="str">
        <f t="shared" si="24"/>
        <v>Feb</v>
      </c>
      <c r="H195" s="238">
        <f>+'Ark1'!Q1341</f>
        <v>1</v>
      </c>
      <c r="I195" s="238">
        <f>+'Ark1'!R1341</f>
        <v>1</v>
      </c>
      <c r="J195" s="239">
        <f>+IF(I195=0,"",'Ark1'!AG1341)</f>
        <v>0.31645569620253161</v>
      </c>
      <c r="K195" s="239">
        <f>+IF(I195=0,"",'Ark1'!AH1341)</f>
        <v>0.33878691445059417</v>
      </c>
      <c r="L195" s="239"/>
      <c r="M195" s="300">
        <f>+IF(I195=0,"",'Ark1'!U1341)</f>
        <v>44.5</v>
      </c>
      <c r="N195" s="218"/>
      <c r="O195" s="439">
        <f>+IF(J195=0,"",'Ark1'!AI1341)</f>
        <v>1</v>
      </c>
      <c r="P195" s="219"/>
      <c r="Q195" s="239">
        <f>+IF(O195=0,"",'Ark1'!AJ1341)</f>
        <v>108.5</v>
      </c>
      <c r="R195" s="218"/>
      <c r="S195" s="239">
        <f>+IF(O195=0,"",'Ark1'!AK1341)</f>
        <v>34.839410380167458</v>
      </c>
      <c r="T195" s="97"/>
      <c r="U195" s="240">
        <f>+IF(I195=0,"",'Ark1'!S1341)</f>
        <v>9</v>
      </c>
      <c r="V195" s="218"/>
      <c r="W195" s="239">
        <f>+IF(I195=0,"",'Ark1'!W1341)</f>
        <v>100</v>
      </c>
      <c r="X195" s="241">
        <f>+IF(I195=0,"",'Ark1'!X1341)</f>
        <v>100</v>
      </c>
      <c r="Y195" s="241">
        <f>+IF(I195=0,"",'Ark1'!Y1341)</f>
        <v>100</v>
      </c>
      <c r="Z195" s="241">
        <f>+IF(I195=0,"",'Ark1'!Z1341)</f>
        <v>100</v>
      </c>
      <c r="AA195" s="239">
        <f>+IF(I195=0,"",'Ark1'!AA1341)</f>
        <v>0</v>
      </c>
      <c r="AB195" s="239">
        <f>+IF(I195=0,"",'Ark1'!AB1341)</f>
        <v>0</v>
      </c>
      <c r="AC195" s="241">
        <f>+'Ark1'!AD1341</f>
        <v>0</v>
      </c>
      <c r="AD195" s="239">
        <f t="shared" ref="AD195:AD205" si="27">+IF(I195=0,"",I195/D195)</f>
        <v>7.6923076923076927E-2</v>
      </c>
      <c r="AE195" s="239">
        <f t="shared" ref="AE195:AE205" si="28">+IF(I195=0,"",I195/H195)</f>
        <v>1</v>
      </c>
      <c r="AF195" s="218"/>
      <c r="AG195" s="26"/>
      <c r="AI195" s="28"/>
      <c r="AJ195" s="26"/>
      <c r="AK195" s="27"/>
      <c r="AL195" s="27"/>
      <c r="AP195" s="27"/>
    </row>
    <row r="196" spans="1:42">
      <c r="A196" s="218"/>
      <c r="B196" s="238">
        <f>+'Ark1'!C1408</f>
        <v>2023</v>
      </c>
      <c r="C196" s="218"/>
      <c r="D196" s="238">
        <f>+'Ark1'!M1342</f>
        <v>13</v>
      </c>
      <c r="E196" s="238" t="s">
        <v>104</v>
      </c>
      <c r="F196" s="238">
        <f>+'Ark1'!D1342</f>
        <v>3</v>
      </c>
      <c r="G196" s="238" t="str">
        <f t="shared" si="24"/>
        <v>Mar</v>
      </c>
      <c r="H196" s="238">
        <f>+'Ark1'!Q1342</f>
        <v>11</v>
      </c>
      <c r="I196" s="238">
        <f>+'Ark1'!R1342</f>
        <v>11</v>
      </c>
      <c r="J196" s="239">
        <f>+IF(I196=0,"",'Ark1'!AG1342)</f>
        <v>0.50481872418540619</v>
      </c>
      <c r="K196" s="239">
        <f>+IF(I196=0,"",'Ark1'!AH1342)</f>
        <v>0.71320216923632318</v>
      </c>
      <c r="L196" s="239"/>
      <c r="M196" s="300">
        <f>+IF(I196=0,"",'Ark1'!U1342)</f>
        <v>62.145454545454555</v>
      </c>
      <c r="N196" s="218"/>
      <c r="O196" s="439">
        <f>+IF(J196=0,"",'Ark1'!AI1342)</f>
        <v>11</v>
      </c>
      <c r="P196" s="219"/>
      <c r="Q196" s="239">
        <f>+IF(O196=0,"",'Ark1'!AJ1342)</f>
        <v>120.6818181818182</v>
      </c>
      <c r="R196" s="218"/>
      <c r="S196" s="239">
        <f>+IF(O196=0,"",'Ark1'!AK1342)</f>
        <v>35.012421471838486</v>
      </c>
      <c r="T196" s="97"/>
      <c r="U196" s="240">
        <f>+IF(I196=0,"",'Ark1'!S1342)</f>
        <v>10.727272727272727</v>
      </c>
      <c r="V196" s="218"/>
      <c r="W196" s="239">
        <f>+IF(I196=0,"",'Ark1'!W1342)</f>
        <v>100</v>
      </c>
      <c r="X196" s="241">
        <f>+IF(I196=0,"",'Ark1'!X1342)</f>
        <v>100</v>
      </c>
      <c r="Y196" s="241">
        <f>+IF(I196=0,"",'Ark1'!Y1342)</f>
        <v>100</v>
      </c>
      <c r="Z196" s="241">
        <f>+IF(I196=0,"",'Ark1'!Z1342)</f>
        <v>100</v>
      </c>
      <c r="AA196" s="239">
        <f>+IF(I196=0,"",'Ark1'!AA1342)</f>
        <v>11.167433467360961</v>
      </c>
      <c r="AB196" s="239">
        <f>+IF(I196=0,"",'Ark1'!AB1342)</f>
        <v>1.5427784316797419</v>
      </c>
      <c r="AC196" s="241">
        <f>+'Ark1'!AD1342</f>
        <v>66.71482931234938</v>
      </c>
      <c r="AD196" s="239">
        <f t="shared" si="27"/>
        <v>0.84615384615384615</v>
      </c>
      <c r="AE196" s="239">
        <f t="shared" si="28"/>
        <v>1</v>
      </c>
      <c r="AF196" s="218"/>
      <c r="AG196" s="26"/>
      <c r="AI196" s="28"/>
      <c r="AJ196" s="26"/>
      <c r="AK196" s="27"/>
      <c r="AL196" s="27"/>
      <c r="AP196" s="27"/>
    </row>
    <row r="197" spans="1:42">
      <c r="A197" s="218"/>
      <c r="B197" s="238">
        <f>+'Ark1'!C1409</f>
        <v>2023</v>
      </c>
      <c r="C197" s="218"/>
      <c r="D197" s="238">
        <f>+'Ark1'!M1343</f>
        <v>13</v>
      </c>
      <c r="E197" s="238" t="s">
        <v>104</v>
      </c>
      <c r="F197" s="238">
        <f>+'Ark1'!D1343</f>
        <v>4</v>
      </c>
      <c r="G197" s="238" t="str">
        <f t="shared" si="24"/>
        <v>Apr</v>
      </c>
      <c r="H197" s="238">
        <f>+'Ark1'!Q1343</f>
        <v>1</v>
      </c>
      <c r="I197" s="238">
        <f>+'Ark1'!R1343</f>
        <v>1</v>
      </c>
      <c r="J197" s="239">
        <f>+IF(I197=0,"",'Ark1'!AG1343)</f>
        <v>0.24330900243309003</v>
      </c>
      <c r="K197" s="239">
        <f>+IF(I197=0,"",'Ark1'!AH1343)</f>
        <v>0.40323082475638128</v>
      </c>
      <c r="L197" s="239"/>
      <c r="M197" s="300">
        <f>+IF(I197=0,"",'Ark1'!U1343)</f>
        <v>64.8</v>
      </c>
      <c r="N197" s="218"/>
      <c r="O197" s="439">
        <f>+IF(J197=0,"",'Ark1'!AI1343)</f>
        <v>1</v>
      </c>
      <c r="P197" s="219"/>
      <c r="Q197" s="239">
        <f>+IF(O197=0,"",'Ark1'!AJ1343)</f>
        <v>130.1</v>
      </c>
      <c r="R197" s="218"/>
      <c r="S197" s="239">
        <f>+IF(O197=0,"",'Ark1'!AK1343)</f>
        <v>29.426805326820872</v>
      </c>
      <c r="T197" s="97"/>
      <c r="U197" s="240">
        <f>+IF(I197=0,"",'Ark1'!S1343)</f>
        <v>9</v>
      </c>
      <c r="V197" s="218"/>
      <c r="W197" s="239">
        <f>+IF(I197=0,"",'Ark1'!W1343)</f>
        <v>100</v>
      </c>
      <c r="X197" s="241">
        <f>+IF(I197=0,"",'Ark1'!X1343)</f>
        <v>100</v>
      </c>
      <c r="Y197" s="241">
        <f>+IF(I197=0,"",'Ark1'!Y1343)</f>
        <v>100</v>
      </c>
      <c r="Z197" s="241">
        <f>+IF(I197=0,"",'Ark1'!Z1343)</f>
        <v>100</v>
      </c>
      <c r="AA197" s="239">
        <f>+IF(I197=0,"",'Ark1'!AA1343)</f>
        <v>0</v>
      </c>
      <c r="AB197" s="239">
        <f>+IF(I197=0,"",'Ark1'!AB1343)</f>
        <v>0</v>
      </c>
      <c r="AC197" s="241">
        <f>+'Ark1'!AD1343</f>
        <v>0</v>
      </c>
      <c r="AD197" s="239">
        <f t="shared" si="27"/>
        <v>7.6923076923076927E-2</v>
      </c>
      <c r="AE197" s="239">
        <f t="shared" si="28"/>
        <v>1</v>
      </c>
      <c r="AF197" s="218"/>
      <c r="AG197" s="26"/>
      <c r="AI197" s="28"/>
      <c r="AJ197" s="26"/>
      <c r="AK197" s="27"/>
      <c r="AL197" s="27"/>
      <c r="AP197" s="27"/>
    </row>
    <row r="198" spans="1:42">
      <c r="A198" s="218"/>
      <c r="B198" s="238">
        <f>+'Ark1'!C1410</f>
        <v>2023</v>
      </c>
      <c r="C198" s="218"/>
      <c r="D198" s="238">
        <f>+'Ark1'!M1344</f>
        <v>13</v>
      </c>
      <c r="E198" s="238" t="s">
        <v>104</v>
      </c>
      <c r="F198" s="238">
        <f>+'Ark1'!D1344</f>
        <v>5</v>
      </c>
      <c r="G198" s="238" t="str">
        <f t="shared" si="24"/>
        <v>Mai</v>
      </c>
      <c r="H198" s="238">
        <f>+'Ark1'!Q1344</f>
        <v>1</v>
      </c>
      <c r="I198" s="238">
        <f>+'Ark1'!R1344</f>
        <v>1</v>
      </c>
      <c r="J198" s="239">
        <f>+IF(I198=0,"",'Ark1'!AG1344)</f>
        <v>0.74074074074074081</v>
      </c>
      <c r="K198" s="239">
        <f>+IF(I198=0,"",'Ark1'!AH1344)</f>
        <v>0.82405143529837932</v>
      </c>
      <c r="L198" s="239"/>
      <c r="M198" s="300">
        <f>+IF(I198=0,"",'Ark1'!U1344)</f>
        <v>45.5</v>
      </c>
      <c r="N198" s="218"/>
      <c r="O198" s="439">
        <f>+IF(J198=0,"",'Ark1'!AI1344)</f>
        <v>1</v>
      </c>
      <c r="P198" s="219"/>
      <c r="Q198" s="239">
        <f>+IF(O198=0,"",'Ark1'!AJ1344)</f>
        <v>116.9</v>
      </c>
      <c r="R198" s="218"/>
      <c r="S198" s="239">
        <f>+IF(O198=0,"",'Ark1'!AK1344)</f>
        <v>28.481828245224879</v>
      </c>
      <c r="T198" s="97"/>
      <c r="U198" s="240">
        <f>+IF(I198=0,"",'Ark1'!S1344)</f>
        <v>9</v>
      </c>
      <c r="V198" s="218"/>
      <c r="W198" s="239">
        <f>+IF(I198=0,"",'Ark1'!W1344)</f>
        <v>100</v>
      </c>
      <c r="X198" s="241">
        <f>+IF(I198=0,"",'Ark1'!X1344)</f>
        <v>100</v>
      </c>
      <c r="Y198" s="241">
        <f>+IF(I198=0,"",'Ark1'!Y1344)</f>
        <v>100</v>
      </c>
      <c r="Z198" s="241">
        <f>+IF(I198=0,"",'Ark1'!Z1344)</f>
        <v>100</v>
      </c>
      <c r="AA198" s="239">
        <f>+IF(I198=0,"",'Ark1'!AA1344)</f>
        <v>0</v>
      </c>
      <c r="AB198" s="239">
        <f>+IF(I198=0,"",'Ark1'!AB1344)</f>
        <v>0</v>
      </c>
      <c r="AC198" s="241">
        <f>+'Ark1'!AD1344</f>
        <v>0</v>
      </c>
      <c r="AD198" s="239">
        <f t="shared" si="27"/>
        <v>7.6923076923076927E-2</v>
      </c>
      <c r="AE198" s="239">
        <f t="shared" si="28"/>
        <v>1</v>
      </c>
      <c r="AF198" s="218"/>
      <c r="AG198" s="222"/>
      <c r="AI198" s="28"/>
      <c r="AJ198" s="26"/>
      <c r="AK198" s="222"/>
      <c r="AL198" s="27"/>
      <c r="AP198" s="27"/>
    </row>
    <row r="199" spans="1:42">
      <c r="A199" s="218"/>
      <c r="B199" s="238">
        <f>+'Ark1'!C1411</f>
        <v>2023</v>
      </c>
      <c r="C199" s="218"/>
      <c r="D199" s="238">
        <f>+'Ark1'!M1345</f>
        <v>13</v>
      </c>
      <c r="E199" s="238" t="s">
        <v>104</v>
      </c>
      <c r="F199" s="238">
        <f>+'Ark1'!D1345</f>
        <v>6</v>
      </c>
      <c r="G199" s="238" t="str">
        <f t="shared" si="24"/>
        <v>Jun</v>
      </c>
      <c r="H199" s="238">
        <f>+'Ark1'!Q1345</f>
        <v>2</v>
      </c>
      <c r="I199" s="238">
        <f>+'Ark1'!R1345</f>
        <v>2</v>
      </c>
      <c r="J199" s="239">
        <f>+IF(I199=0,"",'Ark1'!AG1345)</f>
        <v>2.2471910112359552</v>
      </c>
      <c r="K199" s="239">
        <f>+IF(I199=0,"",'Ark1'!AH1345)</f>
        <v>3.277233872637463</v>
      </c>
      <c r="L199" s="239"/>
      <c r="M199" s="300">
        <f>+IF(I199=0,"",'Ark1'!U1345)</f>
        <v>55.4</v>
      </c>
      <c r="N199" s="218"/>
      <c r="O199" s="439">
        <f>+IF(J199=0,"",'Ark1'!AI1345)</f>
        <v>2</v>
      </c>
      <c r="P199" s="219"/>
      <c r="Q199" s="239">
        <f>+IF(O199=0,"",'Ark1'!AJ1345)</f>
        <v>120.35</v>
      </c>
      <c r="R199" s="218"/>
      <c r="S199" s="239">
        <f>+IF(O199=0,"",'Ark1'!AK1345)</f>
        <v>32.421043433954445</v>
      </c>
      <c r="T199" s="97"/>
      <c r="U199" s="240">
        <f>+IF(I199=0,"",'Ark1'!S1345)</f>
        <v>11</v>
      </c>
      <c r="V199" s="218"/>
      <c r="W199" s="239">
        <f>+IF(I199=0,"",'Ark1'!W1345)</f>
        <v>100</v>
      </c>
      <c r="X199" s="241">
        <f>+IF(I199=0,"",'Ark1'!X1345)</f>
        <v>100</v>
      </c>
      <c r="Y199" s="241">
        <f>+IF(I199=0,"",'Ark1'!Y1345)</f>
        <v>100</v>
      </c>
      <c r="Z199" s="241">
        <f>+IF(I199=0,"",'Ark1'!Z1345)</f>
        <v>100</v>
      </c>
      <c r="AA199" s="239">
        <f>+IF(I199=0,"",'Ark1'!AA1345)</f>
        <v>3.8999999999999457</v>
      </c>
      <c r="AB199" s="239">
        <f>+IF(I199=0,"",'Ark1'!AB1345)</f>
        <v>1</v>
      </c>
      <c r="AC199" s="241">
        <f>+'Ark1'!AD1345</f>
        <v>99.999999999997883</v>
      </c>
      <c r="AD199" s="239">
        <f t="shared" si="27"/>
        <v>0.15384615384615385</v>
      </c>
      <c r="AE199" s="239">
        <f t="shared" si="28"/>
        <v>1</v>
      </c>
      <c r="AF199" s="218"/>
      <c r="AG199" s="222"/>
      <c r="AI199" s="28"/>
      <c r="AJ199" s="26"/>
      <c r="AK199" s="222"/>
      <c r="AL199" s="27"/>
      <c r="AP199" s="27"/>
    </row>
    <row r="200" spans="1:42">
      <c r="A200" s="218"/>
      <c r="B200" s="238">
        <f>+'Ark1'!C1412</f>
        <v>2023</v>
      </c>
      <c r="C200" s="218"/>
      <c r="D200" s="238">
        <f>+'Ark1'!M1346</f>
        <v>13</v>
      </c>
      <c r="E200" s="238" t="s">
        <v>104</v>
      </c>
      <c r="F200" s="238">
        <f>+'Ark1'!D1346</f>
        <v>7</v>
      </c>
      <c r="G200" s="238" t="str">
        <f t="shared" si="24"/>
        <v>Jul</v>
      </c>
      <c r="H200" s="238">
        <f>+'Ark1'!Q1346</f>
        <v>0</v>
      </c>
      <c r="I200" s="238">
        <f>+'Ark1'!R1346</f>
        <v>0</v>
      </c>
      <c r="J200" s="239" t="str">
        <f>+IF(I200=0,"",'Ark1'!AG1346)</f>
        <v/>
      </c>
      <c r="K200" s="239" t="str">
        <f>+IF(I200=0,"",'Ark1'!AH1346)</f>
        <v/>
      </c>
      <c r="L200" s="239"/>
      <c r="M200" s="300" t="str">
        <f>+IF(I200=0,"",'Ark1'!U1346)</f>
        <v/>
      </c>
      <c r="N200" s="218"/>
      <c r="O200" s="439">
        <f>+IF(J200=0,"",'Ark1'!AI1346)</f>
        <v>0</v>
      </c>
      <c r="P200" s="219"/>
      <c r="Q200" s="239" t="str">
        <f>+IF(O200=0,"",'Ark1'!AJ1346)</f>
        <v/>
      </c>
      <c r="R200" s="218"/>
      <c r="S200" s="239" t="str">
        <f>+IF(O200=0,"",'Ark1'!AK1346)</f>
        <v/>
      </c>
      <c r="T200" s="97"/>
      <c r="U200" s="240" t="str">
        <f>+IF(I200=0,"",'Ark1'!S1346)</f>
        <v/>
      </c>
      <c r="V200" s="218"/>
      <c r="W200" s="239" t="str">
        <f>+IF(I200=0,"",'Ark1'!W1346)</f>
        <v/>
      </c>
      <c r="X200" s="241" t="str">
        <f>+IF(I200=0,"",'Ark1'!X1346)</f>
        <v/>
      </c>
      <c r="Y200" s="241" t="str">
        <f>+IF(I200=0,"",'Ark1'!Y1346)</f>
        <v/>
      </c>
      <c r="Z200" s="241" t="str">
        <f>+IF(I200=0,"",'Ark1'!Z1346)</f>
        <v/>
      </c>
      <c r="AA200" s="239" t="str">
        <f>+IF(I200=0,"",'Ark1'!AA1346)</f>
        <v/>
      </c>
      <c r="AB200" s="239" t="str">
        <f>+IF(I200=0,"",'Ark1'!AB1346)</f>
        <v/>
      </c>
      <c r="AC200" s="241">
        <f>+'Ark1'!AD1346</f>
        <v>0</v>
      </c>
      <c r="AD200" s="239" t="str">
        <f t="shared" si="27"/>
        <v/>
      </c>
      <c r="AE200" s="239" t="str">
        <f t="shared" si="28"/>
        <v/>
      </c>
      <c r="AF200" s="218"/>
      <c r="AG200" s="26"/>
      <c r="AI200" s="28"/>
      <c r="AJ200" s="26"/>
      <c r="AK200" s="27"/>
      <c r="AL200" s="27"/>
      <c r="AP200" s="27"/>
    </row>
    <row r="201" spans="1:42">
      <c r="A201" s="218"/>
      <c r="B201" s="238">
        <f>+'Ark1'!C1413</f>
        <v>2023</v>
      </c>
      <c r="C201" s="218"/>
      <c r="D201" s="238">
        <f>+'Ark1'!M1347</f>
        <v>13</v>
      </c>
      <c r="E201" s="238" t="s">
        <v>104</v>
      </c>
      <c r="F201" s="238">
        <f>+'Ark1'!D1347</f>
        <v>8</v>
      </c>
      <c r="G201" s="238" t="str">
        <f t="shared" si="24"/>
        <v>Aug</v>
      </c>
      <c r="H201" s="238">
        <f>+'Ark1'!Q1347</f>
        <v>2</v>
      </c>
      <c r="I201" s="238">
        <f>+'Ark1'!R1347</f>
        <v>3</v>
      </c>
      <c r="J201" s="239">
        <f>+IF(I201=0,"",'Ark1'!AG1347)</f>
        <v>2.2727272727272729</v>
      </c>
      <c r="K201" s="239">
        <f>+IF(I201=0,"",'Ark1'!AH1347)</f>
        <v>3.0400921980861928</v>
      </c>
      <c r="L201" s="239"/>
      <c r="M201" s="300">
        <f>+IF(I201=0,"",'Ark1'!U1347)</f>
        <v>58.033333333333353</v>
      </c>
      <c r="N201" s="218"/>
      <c r="O201" s="439">
        <f>+IF(J201=0,"",'Ark1'!AI1347)</f>
        <v>3</v>
      </c>
      <c r="P201" s="219"/>
      <c r="Q201" s="239">
        <f>+IF(O201=0,"",'Ark1'!AJ1347)</f>
        <v>123</v>
      </c>
      <c r="R201" s="218"/>
      <c r="S201" s="239">
        <f>+IF(O201=0,"",'Ark1'!AK1347)</f>
        <v>31.226667025756328</v>
      </c>
      <c r="T201" s="97"/>
      <c r="U201" s="240">
        <f>+IF(I201=0,"",'Ark1'!S1347)</f>
        <v>11.666666666666664</v>
      </c>
      <c r="V201" s="218"/>
      <c r="W201" s="239">
        <f>+IF(I201=0,"",'Ark1'!W1347)</f>
        <v>100</v>
      </c>
      <c r="X201" s="241">
        <f>+IF(I201=0,"",'Ark1'!X1347)</f>
        <v>100</v>
      </c>
      <c r="Y201" s="241">
        <f>+IF(I201=0,"",'Ark1'!Y1347)</f>
        <v>100</v>
      </c>
      <c r="Z201" s="241">
        <f>+IF(I201=0,"",'Ark1'!Z1347)</f>
        <v>100</v>
      </c>
      <c r="AA201" s="239">
        <f>+IF(I201=0,"",'Ark1'!AA1347)</f>
        <v>10.280185904069137</v>
      </c>
      <c r="AB201" s="239">
        <f>+IF(I201=0,"",'Ark1'!AB1347)</f>
        <v>1.2472191289246577</v>
      </c>
      <c r="AC201" s="241">
        <f>+'Ark1'!AD1347</f>
        <v>99.917846752509632</v>
      </c>
      <c r="AD201" s="239">
        <f t="shared" si="27"/>
        <v>0.23076923076923078</v>
      </c>
      <c r="AE201" s="239">
        <f t="shared" si="28"/>
        <v>1.5</v>
      </c>
      <c r="AF201" s="218"/>
      <c r="AG201" s="26"/>
      <c r="AI201" s="28"/>
      <c r="AJ201" s="26"/>
      <c r="AK201" s="27"/>
      <c r="AL201" s="27"/>
      <c r="AP201" s="27"/>
    </row>
    <row r="202" spans="1:42">
      <c r="A202" s="218"/>
      <c r="B202" s="238">
        <f>+'Ark1'!C1414</f>
        <v>2023</v>
      </c>
      <c r="C202" s="218"/>
      <c r="D202" s="238">
        <f>+'Ark1'!M1348</f>
        <v>13</v>
      </c>
      <c r="E202" s="238" t="s">
        <v>104</v>
      </c>
      <c r="F202" s="238">
        <f>+'Ark1'!D1348</f>
        <v>9</v>
      </c>
      <c r="G202" s="238" t="str">
        <f t="shared" si="24"/>
        <v>Sep</v>
      </c>
      <c r="H202" s="238">
        <f>+'Ark1'!Q1348</f>
        <v>2</v>
      </c>
      <c r="I202" s="238">
        <f>+'Ark1'!R1348</f>
        <v>2</v>
      </c>
      <c r="J202" s="239">
        <f>+IF(I202=0,"",'Ark1'!AG1348)</f>
        <v>0.87719298245614019</v>
      </c>
      <c r="K202" s="239">
        <f>+IF(I202=0,"",'Ark1'!AH1348)</f>
        <v>1.4573486383074501</v>
      </c>
      <c r="L202" s="239"/>
      <c r="M202" s="300">
        <f>+IF(I202=0,"",'Ark1'!U1348)</f>
        <v>64.75</v>
      </c>
      <c r="N202" s="218"/>
      <c r="O202" s="439">
        <f>+IF(J202=0,"",'Ark1'!AI1348)</f>
        <v>2</v>
      </c>
      <c r="P202" s="219"/>
      <c r="Q202" s="239">
        <f>+IF(O202=0,"",'Ark1'!AJ1348)</f>
        <v>122</v>
      </c>
      <c r="R202" s="218"/>
      <c r="S202" s="239">
        <f>+IF(O202=0,"",'Ark1'!AK1348)</f>
        <v>35.573614927416024</v>
      </c>
      <c r="T202" s="97"/>
      <c r="U202" s="240">
        <f>+IF(I202=0,"",'Ark1'!S1348)</f>
        <v>13</v>
      </c>
      <c r="V202" s="218"/>
      <c r="W202" s="239">
        <f>+IF(I202=0,"",'Ark1'!W1348)</f>
        <v>100</v>
      </c>
      <c r="X202" s="241">
        <f>+IF(I202=0,"",'Ark1'!X1348)</f>
        <v>100</v>
      </c>
      <c r="Y202" s="241">
        <f>+IF(I202=0,"",'Ark1'!Y1348)</f>
        <v>100</v>
      </c>
      <c r="Z202" s="241">
        <f>+IF(I202=0,"",'Ark1'!Z1348)</f>
        <v>100</v>
      </c>
      <c r="AA202" s="239">
        <f>+IF(I202=0,"",'Ark1'!AA1348)</f>
        <v>5.5499999999999776</v>
      </c>
      <c r="AB202" s="239">
        <f>+IF(I202=0,"",'Ark1'!AB1348)</f>
        <v>0</v>
      </c>
      <c r="AC202" s="241">
        <f>+'Ark1'!AD1348</f>
        <v>0</v>
      </c>
      <c r="AD202" s="239">
        <f t="shared" si="27"/>
        <v>0.15384615384615385</v>
      </c>
      <c r="AE202" s="239">
        <f t="shared" si="28"/>
        <v>1</v>
      </c>
      <c r="AF202" s="218"/>
      <c r="AG202" s="26"/>
      <c r="AI202" s="28"/>
      <c r="AJ202" s="26"/>
      <c r="AK202" s="27"/>
      <c r="AL202" s="27"/>
      <c r="AP202" s="27"/>
    </row>
    <row r="203" spans="1:42">
      <c r="A203" s="218"/>
      <c r="B203" s="238">
        <f>+'Ark1'!C1415</f>
        <v>2023</v>
      </c>
      <c r="C203" s="218"/>
      <c r="D203" s="238">
        <f>+'Ark1'!M1349</f>
        <v>13</v>
      </c>
      <c r="E203" s="238" t="s">
        <v>104</v>
      </c>
      <c r="F203" s="238">
        <f>+'Ark1'!D1349</f>
        <v>10</v>
      </c>
      <c r="G203" s="238" t="str">
        <f t="shared" si="24"/>
        <v>Okt</v>
      </c>
      <c r="H203" s="238">
        <f>+'Ark1'!Q1349</f>
        <v>2</v>
      </c>
      <c r="I203" s="238">
        <f>+'Ark1'!R1349</f>
        <v>2</v>
      </c>
      <c r="J203" s="239">
        <f>+IF(I203=0,"",'Ark1'!AG1349)</f>
        <v>0.36764705882352944</v>
      </c>
      <c r="K203" s="239">
        <f>+IF(I203=0,"",'Ark1'!AH1349)</f>
        <v>0.4525955194825444</v>
      </c>
      <c r="L203" s="239"/>
      <c r="M203" s="300">
        <f>+IF(I203=0,"",'Ark1'!U1349)</f>
        <v>50.8</v>
      </c>
      <c r="N203" s="218"/>
      <c r="O203" s="439">
        <f>+IF(J203=0,"",'Ark1'!AI1349)</f>
        <v>2</v>
      </c>
      <c r="P203" s="219"/>
      <c r="Q203" s="239">
        <f>+IF(O203=0,"",'Ark1'!AJ1349)</f>
        <v>116.55</v>
      </c>
      <c r="R203" s="218"/>
      <c r="S203" s="239">
        <f>+IF(O203=0,"",'Ark1'!AK1349)</f>
        <v>31.753064465853825</v>
      </c>
      <c r="T203" s="97"/>
      <c r="U203" s="240">
        <f>+IF(I203=0,"",'Ark1'!S1349)</f>
        <v>11.5</v>
      </c>
      <c r="V203" s="218"/>
      <c r="W203" s="239">
        <f>+IF(I203=0,"",'Ark1'!W1349)</f>
        <v>100</v>
      </c>
      <c r="X203" s="241">
        <f>+IF(I203=0,"",'Ark1'!X1349)</f>
        <v>100</v>
      </c>
      <c r="Y203" s="241">
        <f>+IF(I203=0,"",'Ark1'!Y1349)</f>
        <v>100</v>
      </c>
      <c r="Z203" s="241">
        <f>+IF(I203=0,"",'Ark1'!Z1349)</f>
        <v>100</v>
      </c>
      <c r="AA203" s="239">
        <f>+IF(I203=0,"",'Ark1'!AA1349)</f>
        <v>12.700000000000021</v>
      </c>
      <c r="AB203" s="239">
        <f>+IF(I203=0,"",'Ark1'!AB1349)</f>
        <v>1.5</v>
      </c>
      <c r="AC203" s="241">
        <f>+'Ark1'!AD1349</f>
        <v>100.00000000000024</v>
      </c>
      <c r="AD203" s="239">
        <f t="shared" si="27"/>
        <v>0.15384615384615385</v>
      </c>
      <c r="AE203" s="239">
        <f t="shared" si="28"/>
        <v>1</v>
      </c>
      <c r="AF203" s="218"/>
      <c r="AG203" s="26"/>
      <c r="AI203" s="28"/>
      <c r="AJ203" s="26"/>
      <c r="AK203" s="27"/>
      <c r="AL203" s="27"/>
      <c r="AP203" s="27"/>
    </row>
    <row r="204" spans="1:42">
      <c r="A204" s="218"/>
      <c r="B204" s="238">
        <f>+'Ark1'!C1416</f>
        <v>2023</v>
      </c>
      <c r="C204" s="218"/>
      <c r="D204" s="238">
        <f>+'Ark1'!M1350</f>
        <v>13</v>
      </c>
      <c r="E204" s="238" t="s">
        <v>104</v>
      </c>
      <c r="F204" s="238">
        <f>+'Ark1'!D1350</f>
        <v>11</v>
      </c>
      <c r="G204" s="238" t="str">
        <f t="shared" si="24"/>
        <v>Nov</v>
      </c>
      <c r="H204" s="238">
        <f>+'Ark1'!Q1350</f>
        <v>0</v>
      </c>
      <c r="I204" s="238">
        <f>+'Ark1'!R1350</f>
        <v>0</v>
      </c>
      <c r="J204" s="239" t="str">
        <f>+IF(I204=0,"",'Ark1'!AG1350)</f>
        <v/>
      </c>
      <c r="K204" s="239" t="str">
        <f>+IF(I204=0,"",'Ark1'!AH1350)</f>
        <v/>
      </c>
      <c r="L204" s="239"/>
      <c r="M204" s="300" t="str">
        <f>+IF(I204=0,"",'Ark1'!U1350)</f>
        <v/>
      </c>
      <c r="N204" s="218"/>
      <c r="O204" s="439">
        <f>+IF(J204=0,"",'Ark1'!AI1350)</f>
        <v>0</v>
      </c>
      <c r="P204" s="219"/>
      <c r="Q204" s="239" t="str">
        <f>+IF(O204=0,"",'Ark1'!AJ1350)</f>
        <v/>
      </c>
      <c r="R204" s="218"/>
      <c r="S204" s="239" t="str">
        <f>+IF(O204=0,"",'Ark1'!AK1350)</f>
        <v/>
      </c>
      <c r="T204" s="97"/>
      <c r="U204" s="240" t="str">
        <f>+IF(I204=0,"",'Ark1'!S1350)</f>
        <v/>
      </c>
      <c r="V204" s="218"/>
      <c r="W204" s="239" t="str">
        <f>+IF(I204=0,"",'Ark1'!W1350)</f>
        <v/>
      </c>
      <c r="X204" s="241" t="str">
        <f>+IF(I204=0,"",'Ark1'!X1350)</f>
        <v/>
      </c>
      <c r="Y204" s="241" t="str">
        <f>+IF(I204=0,"",'Ark1'!Y1350)</f>
        <v/>
      </c>
      <c r="Z204" s="241" t="str">
        <f>+IF(I204=0,"",'Ark1'!Z1350)</f>
        <v/>
      </c>
      <c r="AA204" s="239" t="str">
        <f>+IF(I204=0,"",'Ark1'!AA1350)</f>
        <v/>
      </c>
      <c r="AB204" s="239" t="str">
        <f>+IF(I204=0,"",'Ark1'!AB1350)</f>
        <v/>
      </c>
      <c r="AC204" s="241">
        <f>+'Ark1'!AD1350</f>
        <v>0</v>
      </c>
      <c r="AD204" s="239" t="str">
        <f t="shared" si="27"/>
        <v/>
      </c>
      <c r="AE204" s="239" t="str">
        <f t="shared" si="28"/>
        <v/>
      </c>
      <c r="AF204" s="218"/>
      <c r="AG204" s="26"/>
      <c r="AI204" s="28"/>
      <c r="AJ204" s="26"/>
      <c r="AK204" s="27"/>
      <c r="AL204" s="27"/>
      <c r="AP204" s="27"/>
    </row>
    <row r="205" spans="1:42">
      <c r="A205" s="218"/>
      <c r="B205" s="238">
        <f>+'Ark1'!C1417</f>
        <v>2023</v>
      </c>
      <c r="C205" s="218"/>
      <c r="D205" s="238">
        <f>+'Ark1'!M1351</f>
        <v>13</v>
      </c>
      <c r="E205" s="238" t="s">
        <v>104</v>
      </c>
      <c r="F205" s="238">
        <f>+'Ark1'!D1351</f>
        <v>12</v>
      </c>
      <c r="G205" s="238" t="str">
        <f t="shared" si="24"/>
        <v>Des</v>
      </c>
      <c r="H205" s="238">
        <f>+'Ark1'!Q1351</f>
        <v>0</v>
      </c>
      <c r="I205" s="238">
        <f>+'Ark1'!R1351</f>
        <v>0</v>
      </c>
      <c r="J205" s="239" t="str">
        <f>+IF(I205=0,"",'Ark1'!AG1351)</f>
        <v/>
      </c>
      <c r="K205" s="239" t="str">
        <f>+IF(I205=0,"",'Ark1'!AH1351)</f>
        <v/>
      </c>
      <c r="L205" s="239"/>
      <c r="M205" s="300" t="str">
        <f>+IF(I205=0,"",'Ark1'!U1351)</f>
        <v/>
      </c>
      <c r="N205" s="218"/>
      <c r="O205" s="439">
        <f>+IF(J205=0,"",'Ark1'!AI1351)</f>
        <v>0</v>
      </c>
      <c r="P205" s="219"/>
      <c r="Q205" s="239" t="str">
        <f>+IF(O205=0,"",'Ark1'!AJ1351)</f>
        <v/>
      </c>
      <c r="R205" s="218"/>
      <c r="S205" s="239" t="str">
        <f>+IF(O205=0,"",'Ark1'!AK1351)</f>
        <v/>
      </c>
      <c r="T205" s="97"/>
      <c r="U205" s="240" t="str">
        <f>+IF(I205=0,"",'Ark1'!S1351)</f>
        <v/>
      </c>
      <c r="V205" s="218"/>
      <c r="W205" s="239" t="str">
        <f>+IF(I205=0,"",'Ark1'!W1351)</f>
        <v/>
      </c>
      <c r="X205" s="241" t="str">
        <f>+IF(I205=0,"",'Ark1'!X1351)</f>
        <v/>
      </c>
      <c r="Y205" s="241" t="str">
        <f>+IF(I205=0,"",'Ark1'!Y1351)</f>
        <v/>
      </c>
      <c r="Z205" s="241" t="str">
        <f>+IF(I205=0,"",'Ark1'!Z1351)</f>
        <v/>
      </c>
      <c r="AA205" s="239" t="str">
        <f>+IF(I205=0,"",'Ark1'!AA1351)</f>
        <v/>
      </c>
      <c r="AB205" s="239" t="str">
        <f>+IF(I205=0,"",'Ark1'!AB1351)</f>
        <v/>
      </c>
      <c r="AC205" s="241">
        <f>+'Ark1'!AD1351</f>
        <v>0</v>
      </c>
      <c r="AD205" s="239" t="str">
        <f t="shared" si="27"/>
        <v/>
      </c>
      <c r="AE205" s="239" t="str">
        <f t="shared" si="28"/>
        <v/>
      </c>
      <c r="AF205" s="218"/>
      <c r="AG205" s="26"/>
      <c r="AI205" s="28"/>
      <c r="AJ205" s="26"/>
      <c r="AK205" s="27"/>
      <c r="AL205" s="27"/>
      <c r="AP205" s="27"/>
    </row>
    <row r="206" spans="1:42">
      <c r="A206" s="218"/>
      <c r="B206" s="238">
        <f>+'Ark1'!C1418</f>
        <v>2023</v>
      </c>
      <c r="C206" s="218"/>
      <c r="D206" s="218"/>
      <c r="E206" s="218"/>
      <c r="F206" s="218"/>
      <c r="G206" s="218"/>
      <c r="H206" s="218"/>
      <c r="I206" s="218"/>
      <c r="J206" s="219"/>
      <c r="K206" s="219"/>
      <c r="L206" s="219"/>
      <c r="M206" s="218"/>
      <c r="N206" s="218"/>
      <c r="O206" s="237"/>
      <c r="P206" s="219"/>
      <c r="Q206" s="219"/>
      <c r="R206" s="218"/>
      <c r="S206" s="219"/>
      <c r="T206" s="97"/>
      <c r="U206" s="218"/>
      <c r="V206" s="218"/>
      <c r="W206" s="220"/>
      <c r="X206" s="220"/>
      <c r="Y206" s="220"/>
      <c r="Z206" s="220"/>
      <c r="AA206" s="219"/>
      <c r="AB206" s="218"/>
      <c r="AC206" s="220"/>
      <c r="AD206" s="220"/>
      <c r="AE206" s="219"/>
      <c r="AF206" s="218"/>
      <c r="AG206" s="221"/>
      <c r="AI206" s="28"/>
      <c r="AJ206" s="26"/>
      <c r="AK206" s="222"/>
      <c r="AL206" s="27"/>
      <c r="AP206" s="27"/>
    </row>
    <row r="207" spans="1:42" ht="22.8">
      <c r="A207" s="218"/>
      <c r="B207" s="238">
        <f>+'Ark1'!C1419</f>
        <v>2023</v>
      </c>
      <c r="C207" s="218"/>
      <c r="D207" s="218"/>
      <c r="E207" s="264" t="str">
        <f>+E209</f>
        <v>5</v>
      </c>
      <c r="F207" s="218"/>
      <c r="G207" s="218"/>
      <c r="H207" s="218"/>
      <c r="I207" s="242">
        <f>SUM(I209:I220)</f>
        <v>5</v>
      </c>
      <c r="J207" s="219"/>
      <c r="K207" s="219"/>
      <c r="L207" s="219"/>
      <c r="M207" s="271">
        <f>+Fettgruppe!R23</f>
        <v>56.22</v>
      </c>
      <c r="N207" s="218"/>
      <c r="O207" s="237"/>
      <c r="P207" s="219"/>
      <c r="Q207" s="219"/>
      <c r="R207" s="218"/>
      <c r="S207" s="219"/>
      <c r="T207" s="97"/>
      <c r="U207" s="218"/>
      <c r="V207" s="218"/>
      <c r="W207" s="220"/>
      <c r="X207" s="220"/>
      <c r="Y207" s="220"/>
      <c r="Z207" s="220"/>
      <c r="AA207" s="219"/>
      <c r="AB207" s="218"/>
      <c r="AC207" s="220"/>
      <c r="AD207" s="220"/>
      <c r="AE207" s="219"/>
      <c r="AF207" s="218"/>
      <c r="AG207" s="221"/>
      <c r="AI207" s="28"/>
      <c r="AJ207" s="26"/>
      <c r="AK207" s="222"/>
      <c r="AL207" s="27"/>
      <c r="AP207" s="27"/>
    </row>
    <row r="208" spans="1:42" ht="18.600000000000001" customHeight="1">
      <c r="A208" s="218"/>
      <c r="B208" s="238"/>
      <c r="C208" s="218"/>
      <c r="D208" s="218"/>
      <c r="E208" s="218"/>
      <c r="F208" s="218"/>
      <c r="G208" s="218"/>
      <c r="H208" s="218"/>
      <c r="I208" s="218"/>
      <c r="J208" s="219"/>
      <c r="K208" s="219"/>
      <c r="L208" s="219"/>
      <c r="M208" s="218"/>
      <c r="N208" s="218"/>
      <c r="O208" s="237"/>
      <c r="P208" s="219"/>
      <c r="Q208" s="219"/>
      <c r="R208" s="218"/>
      <c r="S208" s="219"/>
      <c r="T208" s="97"/>
      <c r="U208" s="218"/>
      <c r="V208" s="218"/>
      <c r="W208" s="220"/>
      <c r="X208" s="220"/>
      <c r="Y208" s="220"/>
      <c r="Z208" s="220"/>
      <c r="AA208" s="219"/>
      <c r="AB208" s="218"/>
      <c r="AC208" s="220"/>
      <c r="AD208" s="220"/>
      <c r="AE208" s="235"/>
      <c r="AF208" s="218"/>
      <c r="AG208" s="221"/>
      <c r="AI208" s="28"/>
      <c r="AJ208" s="26"/>
      <c r="AK208" s="222"/>
      <c r="AL208" s="27"/>
      <c r="AP208" s="27"/>
    </row>
    <row r="209" spans="1:42">
      <c r="A209" s="218"/>
      <c r="B209" s="238">
        <f>+'Ark1'!C1424</f>
        <v>2023</v>
      </c>
      <c r="C209" s="218"/>
      <c r="D209" s="27">
        <f>+'Ark1'!M1352</f>
        <v>14</v>
      </c>
      <c r="E209" s="248" t="s">
        <v>105</v>
      </c>
      <c r="F209" s="27">
        <f>+'Ark1'!D1352</f>
        <v>1</v>
      </c>
      <c r="G209" s="27" t="str">
        <f t="shared" ref="G209:G220" si="29">+G194</f>
        <v>Jan</v>
      </c>
      <c r="H209" s="27">
        <f>+'Ark1'!Q1352</f>
        <v>0</v>
      </c>
      <c r="I209" s="27">
        <f>+'Ark1'!R1352</f>
        <v>0</v>
      </c>
      <c r="J209" s="28" t="str">
        <f>+IF(I209=0,"",'Ark1'!AG1352)</f>
        <v/>
      </c>
      <c r="K209" s="28" t="str">
        <f>+IF(I209=0,"",'Ark1'!AH1352)</f>
        <v/>
      </c>
      <c r="M209" s="300" t="str">
        <f>+IF(I209=0,"",'Ark1'!U1352)</f>
        <v/>
      </c>
      <c r="N209" s="218"/>
      <c r="O209" s="245">
        <f>+IF(J209=0,"",'Ark1'!AI1352)</f>
        <v>0</v>
      </c>
      <c r="P209" s="219"/>
      <c r="Q209" s="28" t="str">
        <f>+IF(O209=0,"",'Ark1'!AJ1352)</f>
        <v/>
      </c>
      <c r="R209" s="218"/>
      <c r="S209" s="28" t="str">
        <f>+IF(O209=0,"",'Ark1'!AK1352)</f>
        <v/>
      </c>
      <c r="T209" s="97"/>
      <c r="U209" s="26" t="str">
        <f>+IF(I209=0,"",'Ark1'!S1352)</f>
        <v/>
      </c>
      <c r="V209" s="218"/>
      <c r="W209" s="28" t="str">
        <f>+IF(I209=0,"",'Ark1'!W1352)</f>
        <v/>
      </c>
      <c r="X209" s="33" t="str">
        <f>+IF(I209=0,"",'Ark1'!X1352)</f>
        <v/>
      </c>
      <c r="Y209" s="33" t="str">
        <f>+IF(I209=0,"",'Ark1'!Y1352)</f>
        <v/>
      </c>
      <c r="Z209" s="33" t="str">
        <f>+IF(I209=0,"",'Ark1'!Z1352)</f>
        <v/>
      </c>
      <c r="AA209" s="28" t="str">
        <f>+IF(I209=0,"",'Ark1'!AA1352)</f>
        <v/>
      </c>
      <c r="AB209" s="28" t="str">
        <f>+IF(I209=0,"",'Ark1'!AB1352)</f>
        <v/>
      </c>
      <c r="AC209" s="33">
        <f>+'Ark1'!AD1352</f>
        <v>0</v>
      </c>
      <c r="AD209" s="28" t="str">
        <f t="shared" si="25"/>
        <v/>
      </c>
      <c r="AE209" s="28" t="str">
        <f t="shared" si="26"/>
        <v/>
      </c>
      <c r="AF209" s="218"/>
      <c r="AG209" s="26"/>
      <c r="AI209" s="28"/>
      <c r="AJ209" s="26"/>
      <c r="AK209" s="27"/>
      <c r="AL209" s="27"/>
      <c r="AP209" s="27"/>
    </row>
    <row r="210" spans="1:42">
      <c r="A210" s="218"/>
      <c r="B210" s="238">
        <f>+'Ark1'!C1425</f>
        <v>2023</v>
      </c>
      <c r="C210" s="218"/>
      <c r="D210" s="27">
        <f>+'Ark1'!M1353</f>
        <v>14</v>
      </c>
      <c r="E210" s="248" t="s">
        <v>105</v>
      </c>
      <c r="F210" s="27">
        <f>+'Ark1'!D1353</f>
        <v>2</v>
      </c>
      <c r="G210" s="27" t="str">
        <f t="shared" si="29"/>
        <v>Feb</v>
      </c>
      <c r="H210" s="27">
        <f>+'Ark1'!Q1353</f>
        <v>0</v>
      </c>
      <c r="I210" s="27">
        <f>+'Ark1'!R1353</f>
        <v>0</v>
      </c>
      <c r="J210" s="28" t="str">
        <f>+IF(I210=0,"",'Ark1'!AG1353)</f>
        <v/>
      </c>
      <c r="K210" s="28" t="str">
        <f>+IF(I210=0,"",'Ark1'!AH1353)</f>
        <v/>
      </c>
      <c r="M210" s="300" t="str">
        <f>+IF(I210=0,"",'Ark1'!U1353)</f>
        <v/>
      </c>
      <c r="N210" s="218"/>
      <c r="O210" s="245">
        <f>+IF(J210=0,"",'Ark1'!AI1353)</f>
        <v>0</v>
      </c>
      <c r="P210" s="219"/>
      <c r="Q210" s="28" t="str">
        <f>+IF(O210=0,"",'Ark1'!AJ1353)</f>
        <v/>
      </c>
      <c r="R210" s="218"/>
      <c r="S210" s="28" t="str">
        <f>+IF(O210=0,"",'Ark1'!AK1353)</f>
        <v/>
      </c>
      <c r="T210" s="97"/>
      <c r="U210" s="26" t="str">
        <f>+IF(I210=0,"",'Ark1'!S1353)</f>
        <v/>
      </c>
      <c r="V210" s="218"/>
      <c r="W210" s="28" t="str">
        <f>+IF(I210=0,"",'Ark1'!W1353)</f>
        <v/>
      </c>
      <c r="X210" s="33" t="str">
        <f>+IF(I210=0,"",'Ark1'!X1353)</f>
        <v/>
      </c>
      <c r="Y210" s="33" t="str">
        <f>+IF(I210=0,"",'Ark1'!Y1353)</f>
        <v/>
      </c>
      <c r="Z210" s="33" t="str">
        <f>+IF(I210=0,"",'Ark1'!Z1353)</f>
        <v/>
      </c>
      <c r="AA210" s="28" t="str">
        <f>+IF(I210=0,"",'Ark1'!AA1353)</f>
        <v/>
      </c>
      <c r="AB210" s="28" t="str">
        <f>+IF(I210=0,"",'Ark1'!AB1353)</f>
        <v/>
      </c>
      <c r="AC210" s="33">
        <f>+'Ark1'!AD1353</f>
        <v>0</v>
      </c>
      <c r="AD210" s="28" t="str">
        <f t="shared" ref="AD210:AD220" si="30">+IF(I210=0,"",I210/D210)</f>
        <v/>
      </c>
      <c r="AE210" s="28" t="str">
        <f t="shared" ref="AE210:AE220" si="31">+IF(I210=0,"",I210/H210)</f>
        <v/>
      </c>
      <c r="AF210" s="218"/>
      <c r="AG210" s="26"/>
      <c r="AI210" s="28"/>
      <c r="AJ210" s="26"/>
      <c r="AK210" s="27"/>
      <c r="AL210" s="27"/>
      <c r="AP210" s="27"/>
    </row>
    <row r="211" spans="1:42">
      <c r="A211" s="218"/>
      <c r="B211" s="238">
        <f>+'Ark1'!C1426</f>
        <v>2023</v>
      </c>
      <c r="C211" s="218"/>
      <c r="D211" s="27">
        <f>+'Ark1'!M1354</f>
        <v>14</v>
      </c>
      <c r="E211" s="248" t="s">
        <v>105</v>
      </c>
      <c r="F211" s="27">
        <f>+'Ark1'!D1354</f>
        <v>3</v>
      </c>
      <c r="G211" s="27" t="str">
        <f t="shared" si="29"/>
        <v>Mar</v>
      </c>
      <c r="H211" s="27">
        <f>+'Ark1'!Q1354</f>
        <v>1</v>
      </c>
      <c r="I211" s="27">
        <f>+'Ark1'!R1354</f>
        <v>1</v>
      </c>
      <c r="J211" s="28">
        <f>+IF(I211=0,"",'Ark1'!AG1354)</f>
        <v>4.5892611289582386E-2</v>
      </c>
      <c r="K211" s="28">
        <f>+IF(I211=0,"",'Ark1'!AH1354)</f>
        <v>8.4298910582643216E-2</v>
      </c>
      <c r="M211" s="300">
        <f>+IF(I211=0,"",'Ark1'!U1354)</f>
        <v>80.8</v>
      </c>
      <c r="N211" s="218"/>
      <c r="O211" s="245">
        <f>+IF(J211=0,"",'Ark1'!AI1354)</f>
        <v>1</v>
      </c>
      <c r="P211" s="219"/>
      <c r="Q211" s="28">
        <f>+IF(O211=0,"",'Ark1'!AJ1354)</f>
        <v>131.6</v>
      </c>
      <c r="R211" s="218"/>
      <c r="S211" s="28">
        <f>+IF(O211=0,"",'Ark1'!AK1354)</f>
        <v>35.45224100144199</v>
      </c>
      <c r="T211" s="97"/>
      <c r="U211" s="26">
        <f>+IF(I211=0,"",'Ark1'!S1354)</f>
        <v>12</v>
      </c>
      <c r="V211" s="218"/>
      <c r="W211" s="28">
        <f>+IF(I211=0,"",'Ark1'!W1354)</f>
        <v>100</v>
      </c>
      <c r="X211" s="33">
        <f>+IF(I211=0,"",'Ark1'!X1354)</f>
        <v>100</v>
      </c>
      <c r="Y211" s="33">
        <f>+IF(I211=0,"",'Ark1'!Y1354)</f>
        <v>100</v>
      </c>
      <c r="Z211" s="33">
        <f>+IF(I211=0,"",'Ark1'!Z1354)</f>
        <v>100</v>
      </c>
      <c r="AA211" s="28">
        <f>+IF(I211=0,"",'Ark1'!AA1354)</f>
        <v>0</v>
      </c>
      <c r="AB211" s="28">
        <f>+IF(I211=0,"",'Ark1'!AB1354)</f>
        <v>0</v>
      </c>
      <c r="AC211" s="33">
        <f>+'Ark1'!AD1354</f>
        <v>0</v>
      </c>
      <c r="AD211" s="28">
        <f t="shared" si="30"/>
        <v>7.1428571428571425E-2</v>
      </c>
      <c r="AE211" s="28">
        <f t="shared" si="31"/>
        <v>1</v>
      </c>
      <c r="AF211" s="218"/>
      <c r="AG211" s="26"/>
      <c r="AI211" s="28"/>
      <c r="AJ211" s="26"/>
      <c r="AK211" s="27"/>
      <c r="AL211" s="27"/>
      <c r="AP211" s="27"/>
    </row>
    <row r="212" spans="1:42">
      <c r="A212" s="218"/>
      <c r="B212" s="238">
        <f>+'Ark1'!C1427</f>
        <v>2023</v>
      </c>
      <c r="C212" s="218"/>
      <c r="D212" s="27">
        <f>+'Ark1'!M1355</f>
        <v>14</v>
      </c>
      <c r="E212" s="248" t="s">
        <v>105</v>
      </c>
      <c r="F212" s="27">
        <f>+'Ark1'!D1355</f>
        <v>4</v>
      </c>
      <c r="G212" s="27" t="str">
        <f t="shared" si="29"/>
        <v>Apr</v>
      </c>
      <c r="H212" s="27">
        <f>+'Ark1'!Q1355</f>
        <v>0</v>
      </c>
      <c r="I212" s="27">
        <f>+'Ark1'!R1355</f>
        <v>0</v>
      </c>
      <c r="J212" s="28" t="str">
        <f>+IF(I212=0,"",'Ark1'!AG1355)</f>
        <v/>
      </c>
      <c r="K212" s="28" t="str">
        <f>+IF(I212=0,"",'Ark1'!AH1355)</f>
        <v/>
      </c>
      <c r="M212" s="300" t="str">
        <f>+IF(I212=0,"",'Ark1'!U1355)</f>
        <v/>
      </c>
      <c r="N212" s="218"/>
      <c r="O212" s="245">
        <f>+IF(J212=0,"",'Ark1'!AI1355)</f>
        <v>0</v>
      </c>
      <c r="P212" s="219"/>
      <c r="Q212" s="28" t="str">
        <f>+IF(O212=0,"",'Ark1'!AJ1355)</f>
        <v/>
      </c>
      <c r="R212" s="218"/>
      <c r="S212" s="28" t="str">
        <f>+IF(O212=0,"",'Ark1'!AK1355)</f>
        <v/>
      </c>
      <c r="T212" s="97"/>
      <c r="U212" s="26" t="str">
        <f>+IF(I212=0,"",'Ark1'!S1355)</f>
        <v/>
      </c>
      <c r="V212" s="218"/>
      <c r="W212" s="28" t="str">
        <f>+IF(I212=0,"",'Ark1'!W1355)</f>
        <v/>
      </c>
      <c r="X212" s="33" t="str">
        <f>+IF(I212=0,"",'Ark1'!X1355)</f>
        <v/>
      </c>
      <c r="Y212" s="33" t="str">
        <f>+IF(I212=0,"",'Ark1'!Y1355)</f>
        <v/>
      </c>
      <c r="Z212" s="33" t="str">
        <f>+IF(I212=0,"",'Ark1'!Z1355)</f>
        <v/>
      </c>
      <c r="AA212" s="28" t="str">
        <f>+IF(I212=0,"",'Ark1'!AA1355)</f>
        <v/>
      </c>
      <c r="AB212" s="28" t="str">
        <f>+IF(I212=0,"",'Ark1'!AB1355)</f>
        <v/>
      </c>
      <c r="AC212" s="33">
        <f>+'Ark1'!AD1355</f>
        <v>0</v>
      </c>
      <c r="AD212" s="28" t="str">
        <f t="shared" si="30"/>
        <v/>
      </c>
      <c r="AE212" s="28" t="str">
        <f t="shared" si="31"/>
        <v/>
      </c>
      <c r="AF212" s="218"/>
      <c r="AG212" s="26"/>
      <c r="AI212" s="28"/>
      <c r="AJ212" s="26"/>
      <c r="AK212" s="27"/>
      <c r="AL212" s="27"/>
      <c r="AP212" s="27"/>
    </row>
    <row r="213" spans="1:42">
      <c r="A213" s="218"/>
      <c r="B213" s="238">
        <f>+'Ark1'!C1428</f>
        <v>2023</v>
      </c>
      <c r="C213" s="218"/>
      <c r="D213" s="27">
        <f>+'Ark1'!M1356</f>
        <v>14</v>
      </c>
      <c r="E213" s="248" t="s">
        <v>105</v>
      </c>
      <c r="F213" s="27">
        <f>+'Ark1'!D1356</f>
        <v>5</v>
      </c>
      <c r="G213" s="27" t="str">
        <f t="shared" si="29"/>
        <v>Mai</v>
      </c>
      <c r="H213" s="27">
        <f>+'Ark1'!Q1356</f>
        <v>1</v>
      </c>
      <c r="I213" s="27">
        <f>+'Ark1'!R1356</f>
        <v>1</v>
      </c>
      <c r="J213" s="28">
        <f>+IF(I213=0,"",'Ark1'!AG1356)</f>
        <v>0.74074074074074081</v>
      </c>
      <c r="K213" s="28">
        <f>+IF(I213=0,"",'Ark1'!AH1356)</f>
        <v>0.77515167979715649</v>
      </c>
      <c r="M213" s="300">
        <f>+IF(I213=0,"",'Ark1'!U1356)</f>
        <v>42.800000000000011</v>
      </c>
      <c r="N213" s="218"/>
      <c r="O213" s="245">
        <f>+IF(J213=0,"",'Ark1'!AI1356)</f>
        <v>1</v>
      </c>
      <c r="P213" s="219"/>
      <c r="Q213" s="28">
        <f>+IF(O213=0,"",'Ark1'!AJ1356)</f>
        <v>113</v>
      </c>
      <c r="R213" s="218"/>
      <c r="S213" s="28">
        <f>+IF(O213=0,"",'Ark1'!AK1356)</f>
        <v>29.662546945485374</v>
      </c>
      <c r="T213" s="97"/>
      <c r="U213" s="26">
        <f>+IF(I213=0,"",'Ark1'!S1356)</f>
        <v>9</v>
      </c>
      <c r="V213" s="218"/>
      <c r="W213" s="28">
        <f>+IF(I213=0,"",'Ark1'!W1356)</f>
        <v>100</v>
      </c>
      <c r="X213" s="33">
        <f>+IF(I213=0,"",'Ark1'!X1356)</f>
        <v>100</v>
      </c>
      <c r="Y213" s="33">
        <f>+IF(I213=0,"",'Ark1'!Y1356)</f>
        <v>100</v>
      </c>
      <c r="Z213" s="33">
        <f>+IF(I213=0,"",'Ark1'!Z1356)</f>
        <v>100</v>
      </c>
      <c r="AA213" s="28">
        <f>+IF(I213=0,"",'Ark1'!AA1356)</f>
        <v>0</v>
      </c>
      <c r="AB213" s="28">
        <f>+IF(I213=0,"",'Ark1'!AB1356)</f>
        <v>0</v>
      </c>
      <c r="AC213" s="33">
        <f>+'Ark1'!AD1356</f>
        <v>0</v>
      </c>
      <c r="AD213" s="28">
        <f t="shared" si="30"/>
        <v>7.1428571428571425E-2</v>
      </c>
      <c r="AE213" s="28">
        <f t="shared" si="31"/>
        <v>1</v>
      </c>
      <c r="AF213" s="218"/>
      <c r="AG213" s="26"/>
      <c r="AI213" s="28"/>
      <c r="AJ213" s="26"/>
      <c r="AK213" s="27"/>
      <c r="AL213" s="27"/>
      <c r="AP213" s="27"/>
    </row>
    <row r="214" spans="1:42">
      <c r="A214" s="218"/>
      <c r="B214" s="238">
        <f>+'Ark1'!C1429</f>
        <v>2023</v>
      </c>
      <c r="C214" s="218"/>
      <c r="D214" s="27">
        <f>+'Ark1'!M1357</f>
        <v>14</v>
      </c>
      <c r="E214" s="248" t="s">
        <v>105</v>
      </c>
      <c r="F214" s="27">
        <f>+'Ark1'!D1357</f>
        <v>6</v>
      </c>
      <c r="G214" s="27" t="str">
        <f t="shared" si="29"/>
        <v>Jun</v>
      </c>
      <c r="H214" s="27">
        <f>+'Ark1'!Q1357</f>
        <v>0</v>
      </c>
      <c r="I214" s="27">
        <f>+'Ark1'!R1357</f>
        <v>0</v>
      </c>
      <c r="J214" s="28" t="str">
        <f>+IF(I214=0,"",'Ark1'!AG1357)</f>
        <v/>
      </c>
      <c r="K214" s="28" t="str">
        <f>+IF(I214=0,"",'Ark1'!AH1357)</f>
        <v/>
      </c>
      <c r="M214" s="300" t="str">
        <f>+IF(I214=0,"",'Ark1'!U1357)</f>
        <v/>
      </c>
      <c r="N214" s="218"/>
      <c r="O214" s="245">
        <f>+IF(J214=0,"",'Ark1'!AI1357)</f>
        <v>0</v>
      </c>
      <c r="P214" s="219"/>
      <c r="Q214" s="28" t="str">
        <f>+IF(O214=0,"",'Ark1'!AJ1357)</f>
        <v/>
      </c>
      <c r="R214" s="218"/>
      <c r="S214" s="28" t="str">
        <f>+IF(O214=0,"",'Ark1'!AK1357)</f>
        <v/>
      </c>
      <c r="T214" s="97"/>
      <c r="U214" s="26" t="str">
        <f>+IF(I214=0,"",'Ark1'!S1357)</f>
        <v/>
      </c>
      <c r="V214" s="218"/>
      <c r="W214" s="28" t="str">
        <f>+IF(I214=0,"",'Ark1'!W1357)</f>
        <v/>
      </c>
      <c r="X214" s="33" t="str">
        <f>+IF(I214=0,"",'Ark1'!X1357)</f>
        <v/>
      </c>
      <c r="Y214" s="33" t="str">
        <f>+IF(I214=0,"",'Ark1'!Y1357)</f>
        <v/>
      </c>
      <c r="Z214" s="33" t="str">
        <f>+IF(I214=0,"",'Ark1'!Z1357)</f>
        <v/>
      </c>
      <c r="AA214" s="28" t="str">
        <f>+IF(I214=0,"",'Ark1'!AA1357)</f>
        <v/>
      </c>
      <c r="AB214" s="28" t="str">
        <f>+IF(I214=0,"",'Ark1'!AB1357)</f>
        <v/>
      </c>
      <c r="AC214" s="33">
        <f>+'Ark1'!AD1357</f>
        <v>0</v>
      </c>
      <c r="AD214" s="28" t="str">
        <f t="shared" si="30"/>
        <v/>
      </c>
      <c r="AE214" s="28" t="str">
        <f t="shared" si="31"/>
        <v/>
      </c>
      <c r="AF214" s="218"/>
      <c r="AG214" s="26"/>
      <c r="AI214" s="28"/>
      <c r="AJ214" s="26"/>
      <c r="AK214" s="27"/>
      <c r="AL214" s="27"/>
      <c r="AP214" s="27"/>
    </row>
    <row r="215" spans="1:42">
      <c r="A215" s="218"/>
      <c r="B215" s="238">
        <f>+'Ark1'!C1430</f>
        <v>2023</v>
      </c>
      <c r="C215" s="218"/>
      <c r="D215" s="27">
        <f>+'Ark1'!M1358</f>
        <v>14</v>
      </c>
      <c r="E215" s="248" t="s">
        <v>105</v>
      </c>
      <c r="F215" s="27">
        <f>+'Ark1'!D1358</f>
        <v>7</v>
      </c>
      <c r="G215" s="27" t="str">
        <f t="shared" si="29"/>
        <v>Jul</v>
      </c>
      <c r="H215" s="27">
        <f>+'Ark1'!Q1358</f>
        <v>0</v>
      </c>
      <c r="I215" s="27">
        <f>+'Ark1'!R1358</f>
        <v>0</v>
      </c>
      <c r="J215" s="28" t="str">
        <f>+IF(I215=0,"",'Ark1'!AG1358)</f>
        <v/>
      </c>
      <c r="K215" s="28" t="str">
        <f>+IF(I215=0,"",'Ark1'!AH1358)</f>
        <v/>
      </c>
      <c r="M215" s="300" t="str">
        <f>+IF(I215=0,"",'Ark1'!U1358)</f>
        <v/>
      </c>
      <c r="N215" s="218"/>
      <c r="O215" s="245">
        <f>+IF(J215=0,"",'Ark1'!AI1358)</f>
        <v>0</v>
      </c>
      <c r="P215" s="219"/>
      <c r="Q215" s="28" t="str">
        <f>+IF(O215=0,"",'Ark1'!AJ1358)</f>
        <v/>
      </c>
      <c r="R215" s="218"/>
      <c r="S215" s="28" t="str">
        <f>+IF(O215=0,"",'Ark1'!AK1358)</f>
        <v/>
      </c>
      <c r="T215" s="97"/>
      <c r="U215" s="26" t="str">
        <f>+IF(I215=0,"",'Ark1'!S1358)</f>
        <v/>
      </c>
      <c r="V215" s="218"/>
      <c r="W215" s="28" t="str">
        <f>+IF(I215=0,"",'Ark1'!W1358)</f>
        <v/>
      </c>
      <c r="X215" s="33" t="str">
        <f>+IF(I215=0,"",'Ark1'!X1358)</f>
        <v/>
      </c>
      <c r="Y215" s="33" t="str">
        <f>+IF(I215=0,"",'Ark1'!Y1358)</f>
        <v/>
      </c>
      <c r="Z215" s="33" t="str">
        <f>+IF(I215=0,"",'Ark1'!Z1358)</f>
        <v/>
      </c>
      <c r="AA215" s="28" t="str">
        <f>+IF(I215=0,"",'Ark1'!AA1358)</f>
        <v/>
      </c>
      <c r="AB215" s="28" t="str">
        <f>+IF(I215=0,"",'Ark1'!AB1358)</f>
        <v/>
      </c>
      <c r="AC215" s="33">
        <f>+'Ark1'!AD1358</f>
        <v>0</v>
      </c>
      <c r="AD215" s="28" t="str">
        <f t="shared" si="30"/>
        <v/>
      </c>
      <c r="AE215" s="28" t="str">
        <f t="shared" si="31"/>
        <v/>
      </c>
      <c r="AF215" s="218"/>
      <c r="AG215" s="26"/>
      <c r="AI215" s="28"/>
      <c r="AJ215" s="26"/>
      <c r="AK215" s="27"/>
      <c r="AL215" s="27"/>
      <c r="AP215" s="27"/>
    </row>
    <row r="216" spans="1:42">
      <c r="A216" s="218"/>
      <c r="B216" s="238">
        <f>+'Ark1'!C1431</f>
        <v>2023</v>
      </c>
      <c r="C216" s="218"/>
      <c r="D216" s="27">
        <f>+'Ark1'!M1359</f>
        <v>14</v>
      </c>
      <c r="E216" s="248" t="s">
        <v>105</v>
      </c>
      <c r="F216" s="27">
        <f>+'Ark1'!D1359</f>
        <v>8</v>
      </c>
      <c r="G216" s="27" t="str">
        <f t="shared" si="29"/>
        <v>Aug</v>
      </c>
      <c r="H216" s="27">
        <f>+'Ark1'!Q1359</f>
        <v>2</v>
      </c>
      <c r="I216" s="27">
        <f>+'Ark1'!R1359</f>
        <v>2</v>
      </c>
      <c r="J216" s="28">
        <f>+IF(I216=0,"",'Ark1'!AG1359)</f>
        <v>1.5151515151515151</v>
      </c>
      <c r="K216" s="28">
        <f>+IF(I216=0,"",'Ark1'!AH1359)</f>
        <v>1.8404693720751557</v>
      </c>
      <c r="M216" s="300">
        <f>+IF(I216=0,"",'Ark1'!U1359)</f>
        <v>52.7</v>
      </c>
      <c r="N216" s="218"/>
      <c r="O216" s="245">
        <f>+IF(J216=0,"",'Ark1'!AI1359)</f>
        <v>2</v>
      </c>
      <c r="P216" s="219"/>
      <c r="Q216" s="28">
        <f>+IF(O216=0,"",'Ark1'!AJ1359)</f>
        <v>118.6</v>
      </c>
      <c r="R216" s="218"/>
      <c r="S216" s="28">
        <f>+IF(O216=0,"",'Ark1'!AK1359)</f>
        <v>31.540497245285064</v>
      </c>
      <c r="T216" s="97"/>
      <c r="U216" s="26">
        <f>+IF(I216=0,"",'Ark1'!S1359)</f>
        <v>11.5</v>
      </c>
      <c r="V216" s="218"/>
      <c r="W216" s="28">
        <f>+IF(I216=0,"",'Ark1'!W1359)</f>
        <v>100</v>
      </c>
      <c r="X216" s="33">
        <f>+IF(I216=0,"",'Ark1'!X1359)</f>
        <v>100</v>
      </c>
      <c r="Y216" s="33">
        <f>+IF(I216=0,"",'Ark1'!Y1359)</f>
        <v>100</v>
      </c>
      <c r="Z216" s="33">
        <f>+IF(I216=0,"",'Ark1'!Z1359)</f>
        <v>100</v>
      </c>
      <c r="AA216" s="28">
        <f>+IF(I216=0,"",'Ark1'!AA1359)</f>
        <v>8.6000000000000014</v>
      </c>
      <c r="AB216" s="28">
        <f>+IF(I216=0,"",'Ark1'!AB1359)</f>
        <v>1.5</v>
      </c>
      <c r="AC216" s="33">
        <f>+'Ark1'!AD1359</f>
        <v>99.999999999999758</v>
      </c>
      <c r="AD216" s="28">
        <f t="shared" si="30"/>
        <v>0.14285714285714285</v>
      </c>
      <c r="AE216" s="28">
        <f t="shared" si="31"/>
        <v>1</v>
      </c>
      <c r="AF216" s="218"/>
      <c r="AG216" s="26"/>
      <c r="AI216" s="28"/>
      <c r="AJ216" s="26"/>
      <c r="AK216" s="27"/>
      <c r="AL216" s="27"/>
      <c r="AP216" s="27"/>
    </row>
    <row r="217" spans="1:42">
      <c r="A217" s="218"/>
      <c r="B217" s="238">
        <f>+'Ark1'!C1432</f>
        <v>2023</v>
      </c>
      <c r="C217" s="218"/>
      <c r="D217" s="27">
        <f>+'Ark1'!M1360</f>
        <v>14</v>
      </c>
      <c r="E217" s="248" t="s">
        <v>105</v>
      </c>
      <c r="F217" s="27">
        <f>+'Ark1'!D1360</f>
        <v>9</v>
      </c>
      <c r="G217" s="27" t="str">
        <f t="shared" si="29"/>
        <v>Sep</v>
      </c>
      <c r="H217" s="27">
        <f>+'Ark1'!Q1360</f>
        <v>1</v>
      </c>
      <c r="I217" s="27">
        <f>+'Ark1'!R1360</f>
        <v>1</v>
      </c>
      <c r="J217" s="28">
        <f>+IF(I217=0,"",'Ark1'!AG1360)</f>
        <v>0.4385964912280701</v>
      </c>
      <c r="K217" s="28">
        <f>+IF(I217=0,"",'Ark1'!AH1360)</f>
        <v>0.58631555255458001</v>
      </c>
      <c r="M217" s="300">
        <f>+IF(I217=0,"",'Ark1'!U1360)</f>
        <v>52.1</v>
      </c>
      <c r="N217" s="218"/>
      <c r="O217" s="245">
        <f>+IF(J217=0,"",'Ark1'!AI1360)</f>
        <v>1</v>
      </c>
      <c r="P217" s="219"/>
      <c r="Q217" s="28">
        <f>+IF(O217=0,"",'Ark1'!AJ1360)</f>
        <v>119.7</v>
      </c>
      <c r="R217" s="218"/>
      <c r="S217" s="28">
        <f>+IF(O217=0,"",'Ark1'!AK1360)</f>
        <v>30.377726806284446</v>
      </c>
      <c r="T217" s="97"/>
      <c r="U217" s="26">
        <f>+IF(I217=0,"",'Ark1'!S1360)</f>
        <v>12</v>
      </c>
      <c r="V217" s="218"/>
      <c r="W217" s="28">
        <f>+IF(I217=0,"",'Ark1'!W1360)</f>
        <v>100</v>
      </c>
      <c r="X217" s="33">
        <f>+IF(I217=0,"",'Ark1'!X1360)</f>
        <v>100</v>
      </c>
      <c r="Y217" s="33">
        <f>+IF(I217=0,"",'Ark1'!Y1360)</f>
        <v>100</v>
      </c>
      <c r="Z217" s="33">
        <f>+IF(I217=0,"",'Ark1'!Z1360)</f>
        <v>100</v>
      </c>
      <c r="AA217" s="28">
        <f>+IF(I217=0,"",'Ark1'!AA1360)</f>
        <v>0</v>
      </c>
      <c r="AB217" s="28">
        <f>+IF(I217=0,"",'Ark1'!AB1360)</f>
        <v>0</v>
      </c>
      <c r="AC217" s="33">
        <f>+'Ark1'!AD1360</f>
        <v>0</v>
      </c>
      <c r="AD217" s="28">
        <f t="shared" si="30"/>
        <v>7.1428571428571425E-2</v>
      </c>
      <c r="AE217" s="28">
        <f t="shared" si="31"/>
        <v>1</v>
      </c>
      <c r="AF217" s="218"/>
      <c r="AG217" s="26"/>
      <c r="AI217" s="28"/>
      <c r="AJ217" s="26"/>
      <c r="AK217" s="27"/>
      <c r="AL217" s="27"/>
      <c r="AP217" s="27"/>
    </row>
    <row r="218" spans="1:42">
      <c r="A218" s="218"/>
      <c r="B218" s="238">
        <f>+'Ark1'!C1433</f>
        <v>2023</v>
      </c>
      <c r="C218" s="218"/>
      <c r="D218" s="27">
        <f>+'Ark1'!M1361</f>
        <v>14</v>
      </c>
      <c r="E218" s="248" t="s">
        <v>105</v>
      </c>
      <c r="F218" s="27">
        <f>+'Ark1'!D1361</f>
        <v>10</v>
      </c>
      <c r="G218" s="27" t="str">
        <f t="shared" si="29"/>
        <v>Okt</v>
      </c>
      <c r="H218" s="27">
        <f>+'Ark1'!Q1361</f>
        <v>0</v>
      </c>
      <c r="I218" s="27">
        <f>+'Ark1'!R1361</f>
        <v>0</v>
      </c>
      <c r="J218" s="28" t="str">
        <f>+IF(I218=0,"",'Ark1'!AG1361)</f>
        <v/>
      </c>
      <c r="K218" s="28" t="str">
        <f>+IF(I218=0,"",'Ark1'!AH1361)</f>
        <v/>
      </c>
      <c r="M218" s="300" t="str">
        <f>+IF(I218=0,"",'Ark1'!U1361)</f>
        <v/>
      </c>
      <c r="N218" s="218"/>
      <c r="O218" s="245">
        <f>+IF(J218=0,"",'Ark1'!AI1361)</f>
        <v>0</v>
      </c>
      <c r="P218" s="219"/>
      <c r="Q218" s="28" t="str">
        <f>+IF(O218=0,"",'Ark1'!AJ1361)</f>
        <v/>
      </c>
      <c r="R218" s="218"/>
      <c r="S218" s="28" t="str">
        <f>+IF(O218=0,"",'Ark1'!AK1361)</f>
        <v/>
      </c>
      <c r="T218" s="97"/>
      <c r="U218" s="26" t="str">
        <f>+IF(I218=0,"",'Ark1'!S1361)</f>
        <v/>
      </c>
      <c r="V218" s="218"/>
      <c r="W218" s="28" t="str">
        <f>+IF(I218=0,"",'Ark1'!W1361)</f>
        <v/>
      </c>
      <c r="X218" s="33" t="str">
        <f>+IF(I218=0,"",'Ark1'!X1361)</f>
        <v/>
      </c>
      <c r="Y218" s="33" t="str">
        <f>+IF(I218=0,"",'Ark1'!Y1361)</f>
        <v/>
      </c>
      <c r="Z218" s="33" t="str">
        <f>+IF(I218=0,"",'Ark1'!Z1361)</f>
        <v/>
      </c>
      <c r="AA218" s="28" t="str">
        <f>+IF(I218=0,"",'Ark1'!AA1361)</f>
        <v/>
      </c>
      <c r="AB218" s="28" t="str">
        <f>+IF(I218=0,"",'Ark1'!AB1361)</f>
        <v/>
      </c>
      <c r="AC218" s="33">
        <f>+'Ark1'!AD1361</f>
        <v>0</v>
      </c>
      <c r="AD218" s="28" t="str">
        <f t="shared" si="30"/>
        <v/>
      </c>
      <c r="AE218" s="28" t="str">
        <f t="shared" si="31"/>
        <v/>
      </c>
      <c r="AF218" s="218"/>
      <c r="AG218" s="26"/>
      <c r="AI218" s="28"/>
      <c r="AJ218" s="26"/>
      <c r="AK218" s="27"/>
      <c r="AL218" s="27"/>
      <c r="AP218" s="27"/>
    </row>
    <row r="219" spans="1:42">
      <c r="A219" s="218"/>
      <c r="B219" s="238">
        <f>+'Ark1'!C1434</f>
        <v>2023</v>
      </c>
      <c r="C219" s="218"/>
      <c r="D219" s="27">
        <f>+'Ark1'!M1362</f>
        <v>14</v>
      </c>
      <c r="E219" s="248" t="s">
        <v>105</v>
      </c>
      <c r="F219" s="27">
        <f>+'Ark1'!D1362</f>
        <v>11</v>
      </c>
      <c r="G219" s="27" t="str">
        <f t="shared" si="29"/>
        <v>Nov</v>
      </c>
      <c r="H219" s="27">
        <f>+'Ark1'!Q1362</f>
        <v>0</v>
      </c>
      <c r="I219" s="27">
        <f>+'Ark1'!R1362</f>
        <v>0</v>
      </c>
      <c r="J219" s="28" t="str">
        <f>+IF(I219=0,"",'Ark1'!AG1362)</f>
        <v/>
      </c>
      <c r="K219" s="28" t="str">
        <f>+IF(I219=0,"",'Ark1'!AH1362)</f>
        <v/>
      </c>
      <c r="M219" s="300" t="str">
        <f>+IF(I219=0,"",'Ark1'!U1362)</f>
        <v/>
      </c>
      <c r="N219" s="218"/>
      <c r="O219" s="245">
        <f>+IF(J219=0,"",'Ark1'!AI1362)</f>
        <v>0</v>
      </c>
      <c r="P219" s="219"/>
      <c r="Q219" s="28" t="str">
        <f>+IF(O219=0,"",'Ark1'!AJ1362)</f>
        <v/>
      </c>
      <c r="R219" s="218"/>
      <c r="S219" s="28" t="str">
        <f>+IF(O219=0,"",'Ark1'!AK1362)</f>
        <v/>
      </c>
      <c r="T219" s="97"/>
      <c r="U219" s="26" t="str">
        <f>+IF(I219=0,"",'Ark1'!S1362)</f>
        <v/>
      </c>
      <c r="V219" s="218"/>
      <c r="W219" s="28" t="str">
        <f>+IF(I219=0,"",'Ark1'!W1362)</f>
        <v/>
      </c>
      <c r="X219" s="33" t="str">
        <f>+IF(I219=0,"",'Ark1'!X1362)</f>
        <v/>
      </c>
      <c r="Y219" s="33" t="str">
        <f>+IF(I219=0,"",'Ark1'!Y1362)</f>
        <v/>
      </c>
      <c r="Z219" s="33" t="str">
        <f>+IF(I219=0,"",'Ark1'!Z1362)</f>
        <v/>
      </c>
      <c r="AA219" s="28" t="str">
        <f>+IF(I219=0,"",'Ark1'!AA1362)</f>
        <v/>
      </c>
      <c r="AB219" s="28" t="str">
        <f>+IF(I219=0,"",'Ark1'!AB1362)</f>
        <v/>
      </c>
      <c r="AC219" s="33">
        <f>+'Ark1'!AD1362</f>
        <v>0</v>
      </c>
      <c r="AD219" s="28" t="str">
        <f t="shared" si="30"/>
        <v/>
      </c>
      <c r="AE219" s="28" t="str">
        <f t="shared" si="31"/>
        <v/>
      </c>
      <c r="AF219" s="218"/>
      <c r="AG219" s="26"/>
      <c r="AI219" s="28"/>
      <c r="AJ219" s="26"/>
      <c r="AK219" s="27"/>
      <c r="AL219" s="27"/>
      <c r="AP219" s="27"/>
    </row>
    <row r="220" spans="1:42">
      <c r="A220" s="218"/>
      <c r="B220" s="238">
        <f>+'Ark1'!C1435</f>
        <v>2023</v>
      </c>
      <c r="C220" s="218"/>
      <c r="D220" s="27">
        <f>+'Ark1'!M1363</f>
        <v>14</v>
      </c>
      <c r="E220" s="248" t="s">
        <v>105</v>
      </c>
      <c r="F220" s="27">
        <f>+'Ark1'!D1363</f>
        <v>12</v>
      </c>
      <c r="G220" s="27" t="str">
        <f t="shared" si="29"/>
        <v>Des</v>
      </c>
      <c r="H220" s="27">
        <f>+'Ark1'!Q1363</f>
        <v>0</v>
      </c>
      <c r="I220" s="27">
        <f>+'Ark1'!R1363</f>
        <v>0</v>
      </c>
      <c r="J220" s="28" t="str">
        <f>+IF(I220=0,"",'Ark1'!AG1363)</f>
        <v/>
      </c>
      <c r="K220" s="28" t="str">
        <f>+IF(I220=0,"",'Ark1'!AH1363)</f>
        <v/>
      </c>
      <c r="M220" s="300" t="str">
        <f>+IF(I220=0,"",'Ark1'!U1363)</f>
        <v/>
      </c>
      <c r="N220" s="218"/>
      <c r="O220" s="245">
        <f>+IF(J220=0,"",'Ark1'!AI1363)</f>
        <v>0</v>
      </c>
      <c r="P220" s="219"/>
      <c r="Q220" s="28" t="str">
        <f>+IF(O220=0,"",'Ark1'!AJ1363)</f>
        <v/>
      </c>
      <c r="R220" s="218"/>
      <c r="S220" s="28" t="str">
        <f>+IF(O220=0,"",'Ark1'!AK1363)</f>
        <v/>
      </c>
      <c r="T220" s="97"/>
      <c r="U220" s="26" t="str">
        <f>+IF(I220=0,"",'Ark1'!S1363)</f>
        <v/>
      </c>
      <c r="V220" s="218"/>
      <c r="W220" s="28" t="str">
        <f>+IF(I220=0,"",'Ark1'!W1363)</f>
        <v/>
      </c>
      <c r="X220" s="33" t="str">
        <f>+IF(I220=0,"",'Ark1'!X1363)</f>
        <v/>
      </c>
      <c r="Y220" s="33" t="str">
        <f>+IF(I220=0,"",'Ark1'!Y1363)</f>
        <v/>
      </c>
      <c r="Z220" s="33" t="str">
        <f>+IF(I220=0,"",'Ark1'!Z1363)</f>
        <v/>
      </c>
      <c r="AA220" s="28" t="str">
        <f>+IF(I220=0,"",'Ark1'!AA1363)</f>
        <v/>
      </c>
      <c r="AB220" s="28" t="str">
        <f>+IF(I220=0,"",'Ark1'!AB1363)</f>
        <v/>
      </c>
      <c r="AC220" s="33">
        <f>+'Ark1'!AD1363</f>
        <v>0</v>
      </c>
      <c r="AD220" s="28" t="str">
        <f t="shared" si="30"/>
        <v/>
      </c>
      <c r="AE220" s="28" t="str">
        <f t="shared" si="31"/>
        <v/>
      </c>
      <c r="AF220" s="218"/>
      <c r="AG220" s="26"/>
      <c r="AI220" s="28"/>
      <c r="AJ220" s="26"/>
      <c r="AK220" s="27"/>
      <c r="AL220" s="27"/>
      <c r="AP220" s="27"/>
    </row>
    <row r="221" spans="1:42">
      <c r="A221" s="218"/>
      <c r="B221" s="218"/>
      <c r="C221" s="218"/>
      <c r="D221" s="218"/>
      <c r="E221" s="218"/>
      <c r="F221" s="218"/>
      <c r="G221" s="218"/>
      <c r="H221" s="218"/>
      <c r="I221" s="218"/>
      <c r="J221" s="219"/>
      <c r="K221" s="219"/>
      <c r="L221" s="219"/>
      <c r="M221" s="218"/>
      <c r="N221" s="218"/>
      <c r="O221" s="237"/>
      <c r="P221" s="219"/>
      <c r="Q221" s="219"/>
      <c r="R221" s="218"/>
      <c r="S221" s="219"/>
      <c r="T221" s="97"/>
      <c r="U221" s="218"/>
      <c r="V221" s="218"/>
      <c r="W221" s="220"/>
      <c r="X221" s="220"/>
      <c r="Y221" s="220"/>
      <c r="Z221" s="220"/>
      <c r="AA221" s="219"/>
      <c r="AB221" s="218"/>
      <c r="AC221" s="220"/>
      <c r="AD221" s="220"/>
      <c r="AE221" s="219"/>
      <c r="AF221" s="218"/>
      <c r="AG221" s="221"/>
      <c r="AI221" s="28"/>
      <c r="AJ221" s="26"/>
      <c r="AK221" s="222"/>
      <c r="AL221" s="27"/>
      <c r="AP221" s="27"/>
    </row>
    <row r="222" spans="1:42" ht="22.8">
      <c r="A222" s="218"/>
      <c r="B222" s="218"/>
      <c r="C222" s="218"/>
      <c r="D222" s="218"/>
      <c r="E222" s="264" t="str">
        <f>+E224</f>
        <v>5+</v>
      </c>
      <c r="F222" s="218"/>
      <c r="G222" s="218"/>
      <c r="H222" s="218"/>
      <c r="I222" s="242">
        <f>SUM(I224:I235)</f>
        <v>8</v>
      </c>
      <c r="J222" s="219"/>
      <c r="K222" s="219"/>
      <c r="L222" s="219"/>
      <c r="M222" s="271">
        <f>+Fettgruppe!R24</f>
        <v>60.837499999999984</v>
      </c>
      <c r="N222" s="218"/>
      <c r="O222" s="237"/>
      <c r="P222" s="219"/>
      <c r="Q222" s="219"/>
      <c r="R222" s="218"/>
      <c r="S222" s="219"/>
      <c r="T222" s="97"/>
      <c r="U222" s="218"/>
      <c r="V222" s="218"/>
      <c r="W222" s="220"/>
      <c r="X222" s="220"/>
      <c r="Y222" s="220"/>
      <c r="Z222" s="220"/>
      <c r="AA222" s="219"/>
      <c r="AB222" s="218"/>
      <c r="AC222" s="220"/>
      <c r="AD222" s="220"/>
      <c r="AE222" s="219"/>
      <c r="AF222" s="218"/>
      <c r="AG222" s="221"/>
      <c r="AI222" s="28"/>
      <c r="AJ222" s="26"/>
      <c r="AK222" s="222"/>
      <c r="AL222" s="27"/>
      <c r="AP222" s="27"/>
    </row>
    <row r="223" spans="1:42">
      <c r="A223" s="218"/>
      <c r="B223" s="218"/>
      <c r="C223" s="218"/>
      <c r="D223" s="218"/>
      <c r="E223" s="218"/>
      <c r="F223" s="218"/>
      <c r="G223" s="218"/>
      <c r="H223" s="218"/>
      <c r="I223" s="218"/>
      <c r="J223" s="219"/>
      <c r="K223" s="219"/>
      <c r="L223" s="219"/>
      <c r="M223" s="218"/>
      <c r="N223" s="218"/>
      <c r="O223" s="237"/>
      <c r="P223" s="219"/>
      <c r="Q223" s="219"/>
      <c r="R223" s="218"/>
      <c r="S223" s="219"/>
      <c r="T223" s="97"/>
      <c r="U223" s="218"/>
      <c r="V223" s="218"/>
      <c r="W223" s="220"/>
      <c r="X223" s="220"/>
      <c r="Y223" s="220"/>
      <c r="Z223" s="220"/>
      <c r="AA223" s="219"/>
      <c r="AB223" s="218"/>
      <c r="AC223" s="220"/>
      <c r="AD223" s="220"/>
      <c r="AE223" s="220"/>
      <c r="AF223" s="218"/>
      <c r="AG223" s="221"/>
      <c r="AI223" s="28"/>
      <c r="AJ223" s="26"/>
      <c r="AK223" s="222"/>
      <c r="AL223" s="27"/>
      <c r="AP223" s="27"/>
    </row>
    <row r="224" spans="1:42">
      <c r="A224" s="218"/>
      <c r="B224" s="238">
        <f>+'Ark1'!C1439</f>
        <v>2023</v>
      </c>
      <c r="C224" s="218"/>
      <c r="D224" s="238">
        <f>+'Ark1'!M1364</f>
        <v>15</v>
      </c>
      <c r="E224" s="238" t="s">
        <v>106</v>
      </c>
      <c r="F224" s="238">
        <f>+'Ark1'!D1364</f>
        <v>1</v>
      </c>
      <c r="G224" s="238" t="str">
        <f>VLOOKUP(F224,RNR!D2:$E$13,2)</f>
        <v>Jan</v>
      </c>
      <c r="H224" s="238">
        <f>+'Ark1'!Q1364</f>
        <v>0</v>
      </c>
      <c r="I224" s="238">
        <f>+'Ark1'!R1364</f>
        <v>0</v>
      </c>
      <c r="J224" s="239" t="str">
        <f>+IF(I224=0,"",'Ark1'!AG1364)</f>
        <v/>
      </c>
      <c r="K224" s="239" t="str">
        <f>+IF(I224=0,"",'Ark1'!AH1364)</f>
        <v/>
      </c>
      <c r="L224" s="239"/>
      <c r="M224" s="300" t="str">
        <f>+IF(I224=0,"",'Ark1'!U1364)</f>
        <v/>
      </c>
      <c r="N224" s="218"/>
      <c r="O224" s="439">
        <f>+IF(J224=0,"",'Ark1'!AI1364)</f>
        <v>0</v>
      </c>
      <c r="P224" s="219"/>
      <c r="Q224" s="239" t="str">
        <f>+IF(O224=0,"",'Ark1'!AJ1364)</f>
        <v/>
      </c>
      <c r="R224" s="218"/>
      <c r="S224" s="239" t="str">
        <f>+IF(O224=0,"",'Ark1'!AK1364)</f>
        <v/>
      </c>
      <c r="T224" s="97"/>
      <c r="U224" s="240" t="str">
        <f>+IF(I224=0,"",'Ark1'!S1364)</f>
        <v/>
      </c>
      <c r="V224" s="218"/>
      <c r="W224" s="239" t="str">
        <f>+IF(I224=0,"",'Ark1'!W1364)</f>
        <v/>
      </c>
      <c r="X224" s="241" t="str">
        <f>+IF(I224=0,"",'Ark1'!X1364)</f>
        <v/>
      </c>
      <c r="Y224" s="241" t="str">
        <f>+IF(I224=0,"",'Ark1'!Y1364)</f>
        <v/>
      </c>
      <c r="Z224" s="241" t="str">
        <f>+IF(I224=0,"",'Ark1'!Z1364)</f>
        <v/>
      </c>
      <c r="AA224" s="239" t="str">
        <f>+IF(I224=0,"",'Ark1'!AA1364)</f>
        <v/>
      </c>
      <c r="AB224" s="239" t="str">
        <f>+IF(I224=0,"",'Ark1'!AB1364)</f>
        <v/>
      </c>
      <c r="AC224" s="241">
        <f>+'Ark1'!AD1364</f>
        <v>0</v>
      </c>
      <c r="AD224" s="239" t="str">
        <f t="shared" si="25"/>
        <v/>
      </c>
      <c r="AE224" s="239" t="str">
        <f t="shared" si="26"/>
        <v/>
      </c>
      <c r="AF224" s="218"/>
      <c r="AG224" s="26"/>
      <c r="AI224" s="28"/>
      <c r="AJ224" s="26"/>
      <c r="AK224" s="27"/>
      <c r="AL224" s="27"/>
      <c r="AP224" s="27"/>
    </row>
    <row r="225" spans="1:46">
      <c r="A225" s="218"/>
      <c r="B225" s="238">
        <f>+'Ark1'!C1440</f>
        <v>2023</v>
      </c>
      <c r="C225" s="218"/>
      <c r="D225" s="238">
        <f>+'Ark1'!M1365</f>
        <v>15</v>
      </c>
      <c r="E225" s="238" t="s">
        <v>106</v>
      </c>
      <c r="F225" s="238">
        <f>+'Ark1'!D1365</f>
        <v>2</v>
      </c>
      <c r="G225" s="238" t="str">
        <f>VLOOKUP(F225,RNR!D3:$E$13,2)</f>
        <v>Feb</v>
      </c>
      <c r="H225" s="238">
        <f>+'Ark1'!Q1365</f>
        <v>0</v>
      </c>
      <c r="I225" s="238">
        <f>+'Ark1'!R1365</f>
        <v>0</v>
      </c>
      <c r="J225" s="239" t="str">
        <f>+IF(I225=0,"",'Ark1'!AG1365)</f>
        <v/>
      </c>
      <c r="K225" s="239" t="str">
        <f>+IF(I225=0,"",'Ark1'!AH1365)</f>
        <v/>
      </c>
      <c r="L225" s="239"/>
      <c r="M225" s="300" t="str">
        <f>+IF(I225=0,"",'Ark1'!U1365)</f>
        <v/>
      </c>
      <c r="N225" s="218"/>
      <c r="O225" s="439">
        <f>+IF(J225=0,"",'Ark1'!AI1365)</f>
        <v>0</v>
      </c>
      <c r="P225" s="219"/>
      <c r="Q225" s="239" t="str">
        <f>+IF(O225=0,"",'Ark1'!AJ1365)</f>
        <v/>
      </c>
      <c r="R225" s="218"/>
      <c r="S225" s="239" t="str">
        <f>+IF(O225=0,"",'Ark1'!AK1365)</f>
        <v/>
      </c>
      <c r="T225" s="97"/>
      <c r="U225" s="240" t="str">
        <f>+IF(I225=0,"",'Ark1'!S1365)</f>
        <v/>
      </c>
      <c r="V225" s="218"/>
      <c r="W225" s="239" t="str">
        <f>+IF(I225=0,"",'Ark1'!W1365)</f>
        <v/>
      </c>
      <c r="X225" s="241" t="str">
        <f>+IF(I225=0,"",'Ark1'!X1365)</f>
        <v/>
      </c>
      <c r="Y225" s="241" t="str">
        <f>+IF(I225=0,"",'Ark1'!Y1365)</f>
        <v/>
      </c>
      <c r="Z225" s="241" t="str">
        <f>+IF(I225=0,"",'Ark1'!Z1365)</f>
        <v/>
      </c>
      <c r="AA225" s="239" t="str">
        <f>+IF(I225=0,"",'Ark1'!AA1365)</f>
        <v/>
      </c>
      <c r="AB225" s="239" t="str">
        <f>+IF(I225=0,"",'Ark1'!AB1365)</f>
        <v/>
      </c>
      <c r="AC225" s="241">
        <f>+'Ark1'!AD1365</f>
        <v>0</v>
      </c>
      <c r="AD225" s="239" t="str">
        <f t="shared" ref="AD225:AD235" si="32">+IF(I225=0,"",I225/D225)</f>
        <v/>
      </c>
      <c r="AE225" s="239" t="str">
        <f t="shared" ref="AE225:AE235" si="33">+IF(I225=0,"",I225/H225)</f>
        <v/>
      </c>
      <c r="AF225" s="218"/>
      <c r="AG225" s="26"/>
      <c r="AI225" s="28"/>
      <c r="AJ225" s="26"/>
      <c r="AK225" s="27"/>
      <c r="AL225" s="27"/>
      <c r="AP225" s="27"/>
    </row>
    <row r="226" spans="1:46">
      <c r="A226" s="218"/>
      <c r="B226" s="238">
        <f>+'Ark1'!C1441</f>
        <v>2023</v>
      </c>
      <c r="C226" s="218"/>
      <c r="D226" s="238">
        <f>+'Ark1'!M1366</f>
        <v>15</v>
      </c>
      <c r="E226" s="238" t="s">
        <v>106</v>
      </c>
      <c r="F226" s="238">
        <f>+'Ark1'!D1366</f>
        <v>3</v>
      </c>
      <c r="G226" s="238" t="str">
        <f>VLOOKUP(F226,RNR!D4:$E$13,2)</f>
        <v>Mar</v>
      </c>
      <c r="H226" s="238">
        <f>+'Ark1'!Q1366</f>
        <v>5</v>
      </c>
      <c r="I226" s="238">
        <f>+'Ark1'!R1366</f>
        <v>6</v>
      </c>
      <c r="J226" s="239">
        <f>+IF(I226=0,"",'Ark1'!AG1366)</f>
        <v>0.2753556677374942</v>
      </c>
      <c r="K226" s="239">
        <f>+IF(I226=0,"",'Ark1'!AH1366)</f>
        <v>0.37642384824526809</v>
      </c>
      <c r="L226" s="239"/>
      <c r="M226" s="300">
        <f>+IF(I226=0,"",'Ark1'!U1366)</f>
        <v>60.133333333333326</v>
      </c>
      <c r="N226" s="218"/>
      <c r="O226" s="439">
        <f>+IF(J226=0,"",'Ark1'!AI1366)</f>
        <v>6</v>
      </c>
      <c r="P226" s="219"/>
      <c r="Q226" s="239">
        <f>+IF(O226=0,"",'Ark1'!AJ1366)</f>
        <v>117.68333333333337</v>
      </c>
      <c r="R226" s="218"/>
      <c r="S226" s="239">
        <f>+IF(O226=0,"",'Ark1'!AK1366)</f>
        <v>36.584458171983314</v>
      </c>
      <c r="T226" s="97"/>
      <c r="U226" s="240">
        <f>+IF(I226=0,"",'Ark1'!S1366)</f>
        <v>11</v>
      </c>
      <c r="V226" s="218"/>
      <c r="W226" s="239">
        <f>+IF(I226=0,"",'Ark1'!W1366)</f>
        <v>100</v>
      </c>
      <c r="X226" s="241">
        <f>+IF(I226=0,"",'Ark1'!X1366)</f>
        <v>100</v>
      </c>
      <c r="Y226" s="241">
        <f>+IF(I226=0,"",'Ark1'!Y1366)</f>
        <v>100</v>
      </c>
      <c r="Z226" s="241">
        <f>+IF(I226=0,"",'Ark1'!Z1366)</f>
        <v>100</v>
      </c>
      <c r="AA226" s="239">
        <f>+IF(I226=0,"",'Ark1'!AA1366)</f>
        <v>13.254517049754153</v>
      </c>
      <c r="AB226" s="239">
        <f>+IF(I226=0,"",'Ark1'!AB1366)</f>
        <v>2.2360679774997898</v>
      </c>
      <c r="AC226" s="241">
        <f>+'Ark1'!AD1366</f>
        <v>85.981956811737746</v>
      </c>
      <c r="AD226" s="239">
        <f t="shared" si="32"/>
        <v>0.4</v>
      </c>
      <c r="AE226" s="239">
        <f t="shared" si="33"/>
        <v>1.2</v>
      </c>
      <c r="AF226" s="218"/>
      <c r="AG226" s="26"/>
      <c r="AI226" s="28"/>
      <c r="AJ226" s="26"/>
      <c r="AK226" s="27"/>
      <c r="AL226" s="27"/>
      <c r="AP226" s="27"/>
    </row>
    <row r="227" spans="1:46">
      <c r="A227" s="218"/>
      <c r="B227" s="238">
        <f>+'Ark1'!C1442</f>
        <v>2023</v>
      </c>
      <c r="C227" s="218"/>
      <c r="D227" s="238">
        <f>+'Ark1'!M1367</f>
        <v>15</v>
      </c>
      <c r="E227" s="238" t="s">
        <v>106</v>
      </c>
      <c r="F227" s="238">
        <f>+'Ark1'!D1367</f>
        <v>4</v>
      </c>
      <c r="G227" s="238" t="str">
        <f>VLOOKUP(F227,RNR!D5:$E$13,2)</f>
        <v>Apr</v>
      </c>
      <c r="H227" s="238">
        <f>+'Ark1'!Q1367</f>
        <v>1</v>
      </c>
      <c r="I227" s="238">
        <f>+'Ark1'!R1367</f>
        <v>1</v>
      </c>
      <c r="J227" s="239">
        <f>+IF(I227=0,"",'Ark1'!AG1367)</f>
        <v>0.24330900243309003</v>
      </c>
      <c r="K227" s="239">
        <f>+IF(I227=0,"",'Ark1'!AH1367)</f>
        <v>0.3714950654005551</v>
      </c>
      <c r="L227" s="239"/>
      <c r="M227" s="300">
        <f>+IF(I227=0,"",'Ark1'!U1367)</f>
        <v>59.7</v>
      </c>
      <c r="N227" s="218"/>
      <c r="O227" s="439">
        <f>+IF(J227=0,"",'Ark1'!AI1367)</f>
        <v>1</v>
      </c>
      <c r="P227" s="219"/>
      <c r="Q227" s="239">
        <f>+IF(O227=0,"",'Ark1'!AJ1367)</f>
        <v>128.30000000000001</v>
      </c>
      <c r="R227" s="218"/>
      <c r="S227" s="239">
        <f>+IF(O227=0,"",'Ark1'!AK1367)</f>
        <v>28.267953094082941</v>
      </c>
      <c r="T227" s="97"/>
      <c r="U227" s="240">
        <f>+IF(I227=0,"",'Ark1'!S1367)</f>
        <v>9</v>
      </c>
      <c r="V227" s="218"/>
      <c r="W227" s="239">
        <f>+IF(I227=0,"",'Ark1'!W1367)</f>
        <v>100</v>
      </c>
      <c r="X227" s="241">
        <f>+IF(I227=0,"",'Ark1'!X1367)</f>
        <v>100</v>
      </c>
      <c r="Y227" s="241">
        <f>+IF(I227=0,"",'Ark1'!Y1367)</f>
        <v>100</v>
      </c>
      <c r="Z227" s="241">
        <f>+IF(I227=0,"",'Ark1'!Z1367)</f>
        <v>100</v>
      </c>
      <c r="AA227" s="239">
        <f>+IF(I227=0,"",'Ark1'!AA1367)</f>
        <v>0</v>
      </c>
      <c r="AB227" s="239">
        <f>+IF(I227=0,"",'Ark1'!AB1367)</f>
        <v>0</v>
      </c>
      <c r="AC227" s="241">
        <f>+'Ark1'!AD1367</f>
        <v>0</v>
      </c>
      <c r="AD227" s="239">
        <f t="shared" si="32"/>
        <v>6.6666666666666666E-2</v>
      </c>
      <c r="AE227" s="239">
        <f t="shared" si="33"/>
        <v>1</v>
      </c>
      <c r="AF227" s="218"/>
      <c r="AG227" s="26"/>
      <c r="AI227" s="28"/>
      <c r="AJ227" s="26"/>
      <c r="AK227" s="27"/>
      <c r="AL227" s="27"/>
      <c r="AP227" s="27"/>
    </row>
    <row r="228" spans="1:46">
      <c r="A228" s="218"/>
      <c r="B228" s="238">
        <f>+'Ark1'!C1443</f>
        <v>2023</v>
      </c>
      <c r="C228" s="218"/>
      <c r="D228" s="238">
        <f>+'Ark1'!M1368</f>
        <v>15</v>
      </c>
      <c r="E228" s="238" t="s">
        <v>106</v>
      </c>
      <c r="F228" s="238">
        <f>+'Ark1'!D1368</f>
        <v>5</v>
      </c>
      <c r="G228" s="238" t="str">
        <f>VLOOKUP(F228,RNR!D6:$E$13,2)</f>
        <v>Mai</v>
      </c>
      <c r="H228" s="238">
        <f>+'Ark1'!Q1368</f>
        <v>1</v>
      </c>
      <c r="I228" s="238">
        <f>+'Ark1'!R1368</f>
        <v>1</v>
      </c>
      <c r="J228" s="239">
        <f>+IF(I228=0,"",'Ark1'!AG1368)</f>
        <v>0.74074074074074081</v>
      </c>
      <c r="K228" s="239">
        <f>+IF(I228=0,"",'Ark1'!AH1368)</f>
        <v>1.1989495608077516</v>
      </c>
      <c r="L228" s="239"/>
      <c r="M228" s="300">
        <f>+IF(I228=0,"",'Ark1'!U1368)</f>
        <v>66.2</v>
      </c>
      <c r="N228" s="218"/>
      <c r="O228" s="439">
        <f>+IF(J228=0,"",'Ark1'!AI1368)</f>
        <v>1</v>
      </c>
      <c r="P228" s="219"/>
      <c r="Q228" s="239">
        <f>+IF(O228=0,"",'Ark1'!AJ1368)</f>
        <v>123.4</v>
      </c>
      <c r="R228" s="218"/>
      <c r="S228" s="239">
        <f>+IF(O228=0,"",'Ark1'!AK1368)</f>
        <v>35.229989224561876</v>
      </c>
      <c r="T228" s="97"/>
      <c r="U228" s="240">
        <f>+IF(I228=0,"",'Ark1'!S1368)</f>
        <v>13</v>
      </c>
      <c r="V228" s="218"/>
      <c r="W228" s="239">
        <f>+IF(I228=0,"",'Ark1'!W1368)</f>
        <v>100</v>
      </c>
      <c r="X228" s="241">
        <f>+IF(I228=0,"",'Ark1'!X1368)</f>
        <v>100</v>
      </c>
      <c r="Y228" s="241">
        <f>+IF(I228=0,"",'Ark1'!Y1368)</f>
        <v>100</v>
      </c>
      <c r="Z228" s="241">
        <f>+IF(I228=0,"",'Ark1'!Z1368)</f>
        <v>100</v>
      </c>
      <c r="AA228" s="239">
        <f>+IF(I228=0,"",'Ark1'!AA1368)</f>
        <v>0</v>
      </c>
      <c r="AB228" s="239">
        <f>+IF(I228=0,"",'Ark1'!AB1368)</f>
        <v>0</v>
      </c>
      <c r="AC228" s="241">
        <f>+'Ark1'!AD1368</f>
        <v>0</v>
      </c>
      <c r="AD228" s="239">
        <f t="shared" si="32"/>
        <v>6.6666666666666666E-2</v>
      </c>
      <c r="AE228" s="239">
        <f t="shared" si="33"/>
        <v>1</v>
      </c>
      <c r="AF228" s="218"/>
      <c r="AG228" s="26"/>
      <c r="AI228" s="28"/>
      <c r="AJ228" s="26"/>
      <c r="AK228" s="27"/>
      <c r="AL228" s="27"/>
      <c r="AP228" s="27"/>
    </row>
    <row r="229" spans="1:46">
      <c r="A229" s="218"/>
      <c r="B229" s="238">
        <f>+'Ark1'!C1444</f>
        <v>2023</v>
      </c>
      <c r="C229" s="218"/>
      <c r="D229" s="238">
        <f>+'Ark1'!M1369</f>
        <v>15</v>
      </c>
      <c r="E229" s="238" t="s">
        <v>106</v>
      </c>
      <c r="F229" s="238">
        <f>+'Ark1'!D1369</f>
        <v>6</v>
      </c>
      <c r="G229" s="238" t="str">
        <f>VLOOKUP(F229,RNR!D7:$E$13,2)</f>
        <v>Jun</v>
      </c>
      <c r="H229" s="238">
        <f>+'Ark1'!Q1369</f>
        <v>0</v>
      </c>
      <c r="I229" s="238">
        <f>+'Ark1'!R1369</f>
        <v>0</v>
      </c>
      <c r="J229" s="239" t="str">
        <f>+IF(I229=0,"",'Ark1'!AG1369)</f>
        <v/>
      </c>
      <c r="K229" s="239" t="str">
        <f>+IF(I229=0,"",'Ark1'!AH1369)</f>
        <v/>
      </c>
      <c r="L229" s="239"/>
      <c r="M229" s="300" t="str">
        <f>+IF(I229=0,"",'Ark1'!U1369)</f>
        <v/>
      </c>
      <c r="N229" s="218"/>
      <c r="O229" s="439">
        <f>+IF(J229=0,"",'Ark1'!AI1369)</f>
        <v>0</v>
      </c>
      <c r="P229" s="219"/>
      <c r="Q229" s="239" t="str">
        <f>+IF(O229=0,"",'Ark1'!AJ1369)</f>
        <v/>
      </c>
      <c r="R229" s="218"/>
      <c r="S229" s="239" t="str">
        <f>+IF(O229=0,"",'Ark1'!AK1369)</f>
        <v/>
      </c>
      <c r="T229" s="97"/>
      <c r="U229" s="240" t="str">
        <f>+IF(I229=0,"",'Ark1'!S1369)</f>
        <v/>
      </c>
      <c r="V229" s="218"/>
      <c r="W229" s="239" t="str">
        <f>+IF(I229=0,"",'Ark1'!W1369)</f>
        <v/>
      </c>
      <c r="X229" s="241" t="str">
        <f>+IF(I229=0,"",'Ark1'!X1369)</f>
        <v/>
      </c>
      <c r="Y229" s="241" t="str">
        <f>+IF(I229=0,"",'Ark1'!Y1369)</f>
        <v/>
      </c>
      <c r="Z229" s="241" t="str">
        <f>+IF(I229=0,"",'Ark1'!Z1369)</f>
        <v/>
      </c>
      <c r="AA229" s="239" t="str">
        <f>+IF(I229=0,"",'Ark1'!AA1369)</f>
        <v/>
      </c>
      <c r="AB229" s="239" t="str">
        <f>+IF(I229=0,"",'Ark1'!AB1369)</f>
        <v/>
      </c>
      <c r="AC229" s="241">
        <f>+'Ark1'!AD1369</f>
        <v>0</v>
      </c>
      <c r="AD229" s="239" t="str">
        <f t="shared" si="32"/>
        <v/>
      </c>
      <c r="AE229" s="239" t="str">
        <f t="shared" si="33"/>
        <v/>
      </c>
      <c r="AF229" s="218"/>
      <c r="AG229" s="26"/>
      <c r="AI229" s="28"/>
      <c r="AJ229" s="26"/>
      <c r="AK229" s="27"/>
      <c r="AL229" s="27"/>
      <c r="AP229" s="27"/>
    </row>
    <row r="230" spans="1:46">
      <c r="A230" s="218"/>
      <c r="B230" s="238">
        <f>+'Ark1'!C1445</f>
        <v>2023</v>
      </c>
      <c r="C230" s="218"/>
      <c r="D230" s="238">
        <f>+'Ark1'!M1370</f>
        <v>15</v>
      </c>
      <c r="E230" s="238" t="s">
        <v>106</v>
      </c>
      <c r="F230" s="238">
        <f>+'Ark1'!D1370</f>
        <v>7</v>
      </c>
      <c r="G230" s="238" t="str">
        <f>VLOOKUP(F230,RNR!D8:$E$13,2)</f>
        <v>Jul</v>
      </c>
      <c r="H230" s="238">
        <f>+'Ark1'!Q1370</f>
        <v>0</v>
      </c>
      <c r="I230" s="238">
        <f>+'Ark1'!R1370</f>
        <v>0</v>
      </c>
      <c r="J230" s="239" t="str">
        <f>+IF(I230=0,"",'Ark1'!AG1370)</f>
        <v/>
      </c>
      <c r="K230" s="239" t="str">
        <f>+IF(I230=0,"",'Ark1'!AH1370)</f>
        <v/>
      </c>
      <c r="L230" s="239"/>
      <c r="M230" s="300" t="str">
        <f>+IF(I230=0,"",'Ark1'!U1370)</f>
        <v/>
      </c>
      <c r="N230" s="218"/>
      <c r="O230" s="439">
        <f>+IF(J230=0,"",'Ark1'!AI1370)</f>
        <v>0</v>
      </c>
      <c r="P230" s="219"/>
      <c r="Q230" s="239" t="str">
        <f>+IF(O230=0,"",'Ark1'!AJ1370)</f>
        <v/>
      </c>
      <c r="R230" s="218"/>
      <c r="S230" s="239" t="str">
        <f>+IF(O230=0,"",'Ark1'!AK1370)</f>
        <v/>
      </c>
      <c r="T230" s="97"/>
      <c r="U230" s="240" t="str">
        <f>+IF(I230=0,"",'Ark1'!S1370)</f>
        <v/>
      </c>
      <c r="V230" s="218"/>
      <c r="W230" s="239" t="str">
        <f>+IF(I230=0,"",'Ark1'!W1370)</f>
        <v/>
      </c>
      <c r="X230" s="241" t="str">
        <f>+IF(I230=0,"",'Ark1'!X1370)</f>
        <v/>
      </c>
      <c r="Y230" s="241" t="str">
        <f>+IF(I230=0,"",'Ark1'!Y1370)</f>
        <v/>
      </c>
      <c r="Z230" s="241" t="str">
        <f>+IF(I230=0,"",'Ark1'!Z1370)</f>
        <v/>
      </c>
      <c r="AA230" s="239" t="str">
        <f>+IF(I230=0,"",'Ark1'!AA1370)</f>
        <v/>
      </c>
      <c r="AB230" s="239" t="str">
        <f>+IF(I230=0,"",'Ark1'!AB1370)</f>
        <v/>
      </c>
      <c r="AC230" s="241">
        <f>+'Ark1'!AD1370</f>
        <v>0</v>
      </c>
      <c r="AD230" s="239" t="str">
        <f t="shared" si="32"/>
        <v/>
      </c>
      <c r="AE230" s="239" t="str">
        <f t="shared" si="33"/>
        <v/>
      </c>
      <c r="AF230" s="218"/>
      <c r="AG230" s="26"/>
      <c r="AI230" s="28"/>
      <c r="AJ230" s="26"/>
      <c r="AK230" s="27"/>
      <c r="AL230" s="27"/>
      <c r="AP230" s="27"/>
    </row>
    <row r="231" spans="1:46">
      <c r="A231" s="218"/>
      <c r="B231" s="238">
        <f>+'Ark1'!C1446</f>
        <v>2023</v>
      </c>
      <c r="C231" s="218"/>
      <c r="D231" s="238">
        <f>+'Ark1'!M1371</f>
        <v>15</v>
      </c>
      <c r="E231" s="238" t="s">
        <v>106</v>
      </c>
      <c r="F231" s="238">
        <f>+'Ark1'!D1371</f>
        <v>8</v>
      </c>
      <c r="G231" s="238" t="str">
        <f>VLOOKUP(F231,RNR!D9:$E$13,2)</f>
        <v>Aug</v>
      </c>
      <c r="H231" s="238">
        <f>+'Ark1'!Q1371</f>
        <v>0</v>
      </c>
      <c r="I231" s="238">
        <f>+'Ark1'!R1371</f>
        <v>0</v>
      </c>
      <c r="J231" s="239" t="str">
        <f>+IF(I231=0,"",'Ark1'!AG1371)</f>
        <v/>
      </c>
      <c r="K231" s="239" t="str">
        <f>+IF(I231=0,"",'Ark1'!AH1371)</f>
        <v/>
      </c>
      <c r="L231" s="239"/>
      <c r="M231" s="300" t="str">
        <f>+IF(I231=0,"",'Ark1'!U1371)</f>
        <v/>
      </c>
      <c r="N231" s="218"/>
      <c r="O231" s="439">
        <f>+IF(J231=0,"",'Ark1'!AI1371)</f>
        <v>0</v>
      </c>
      <c r="P231" s="219"/>
      <c r="Q231" s="239" t="str">
        <f>+IF(O231=0,"",'Ark1'!AJ1371)</f>
        <v/>
      </c>
      <c r="R231" s="218"/>
      <c r="S231" s="239" t="str">
        <f>+IF(O231=0,"",'Ark1'!AK1371)</f>
        <v/>
      </c>
      <c r="T231" s="97"/>
      <c r="U231" s="240" t="str">
        <f>+IF(I231=0,"",'Ark1'!S1371)</f>
        <v/>
      </c>
      <c r="V231" s="218"/>
      <c r="W231" s="239" t="str">
        <f>+IF(I231=0,"",'Ark1'!W1371)</f>
        <v/>
      </c>
      <c r="X231" s="241" t="str">
        <f>+IF(I231=0,"",'Ark1'!X1371)</f>
        <v/>
      </c>
      <c r="Y231" s="241" t="str">
        <f>+IF(I231=0,"",'Ark1'!Y1371)</f>
        <v/>
      </c>
      <c r="Z231" s="241" t="str">
        <f>+IF(I231=0,"",'Ark1'!Z1371)</f>
        <v/>
      </c>
      <c r="AA231" s="239" t="str">
        <f>+IF(I231=0,"",'Ark1'!AA1371)</f>
        <v/>
      </c>
      <c r="AB231" s="239" t="str">
        <f>+IF(I231=0,"",'Ark1'!AB1371)</f>
        <v/>
      </c>
      <c r="AC231" s="241">
        <f>+'Ark1'!AD1371</f>
        <v>0</v>
      </c>
      <c r="AD231" s="239" t="str">
        <f t="shared" si="32"/>
        <v/>
      </c>
      <c r="AE231" s="239" t="str">
        <f t="shared" si="33"/>
        <v/>
      </c>
      <c r="AF231" s="218"/>
      <c r="AG231" s="26"/>
      <c r="AI231" s="28"/>
      <c r="AJ231" s="26"/>
      <c r="AK231" s="27"/>
      <c r="AL231" s="27"/>
      <c r="AP231" s="27"/>
    </row>
    <row r="232" spans="1:46">
      <c r="A232" s="218"/>
      <c r="B232" s="238">
        <f>+'Ark1'!C1447</f>
        <v>2023</v>
      </c>
      <c r="C232" s="218"/>
      <c r="D232" s="238">
        <f>+'Ark1'!M1372</f>
        <v>15</v>
      </c>
      <c r="E232" s="238" t="s">
        <v>106</v>
      </c>
      <c r="F232" s="238">
        <f>+'Ark1'!D1372</f>
        <v>9</v>
      </c>
      <c r="G232" s="238" t="str">
        <f>VLOOKUP(F232,RNR!D10:$E$13,2)</f>
        <v>Sep</v>
      </c>
      <c r="H232" s="238">
        <f>+'Ark1'!Q1372</f>
        <v>0</v>
      </c>
      <c r="I232" s="238">
        <f>+'Ark1'!R1372</f>
        <v>0</v>
      </c>
      <c r="J232" s="239" t="str">
        <f>+IF(I232=0,"",'Ark1'!AG1372)</f>
        <v/>
      </c>
      <c r="K232" s="239" t="str">
        <f>+IF(I232=0,"",'Ark1'!AH1372)</f>
        <v/>
      </c>
      <c r="L232" s="239"/>
      <c r="M232" s="300" t="str">
        <f>+IF(I232=0,"",'Ark1'!U1372)</f>
        <v/>
      </c>
      <c r="N232" s="218"/>
      <c r="O232" s="439">
        <f>+IF(J232=0,"",'Ark1'!AI1372)</f>
        <v>0</v>
      </c>
      <c r="P232" s="219"/>
      <c r="Q232" s="239" t="str">
        <f>+IF(O232=0,"",'Ark1'!AJ1372)</f>
        <v/>
      </c>
      <c r="R232" s="218"/>
      <c r="S232" s="239" t="str">
        <f>+IF(O232=0,"",'Ark1'!AK1372)</f>
        <v/>
      </c>
      <c r="T232" s="97"/>
      <c r="U232" s="240" t="str">
        <f>+IF(I232=0,"",'Ark1'!S1372)</f>
        <v/>
      </c>
      <c r="V232" s="218"/>
      <c r="W232" s="239" t="str">
        <f>+IF(I232=0,"",'Ark1'!W1372)</f>
        <v/>
      </c>
      <c r="X232" s="241" t="str">
        <f>+IF(I232=0,"",'Ark1'!X1372)</f>
        <v/>
      </c>
      <c r="Y232" s="241" t="str">
        <f>+IF(I232=0,"",'Ark1'!Y1372)</f>
        <v/>
      </c>
      <c r="Z232" s="241" t="str">
        <f>+IF(I232=0,"",'Ark1'!Z1372)</f>
        <v/>
      </c>
      <c r="AA232" s="239" t="str">
        <f>+IF(I232=0,"",'Ark1'!AA1372)</f>
        <v/>
      </c>
      <c r="AB232" s="239" t="str">
        <f>+IF(I232=0,"",'Ark1'!AB1372)</f>
        <v/>
      </c>
      <c r="AC232" s="241">
        <f>+'Ark1'!AD1372</f>
        <v>0</v>
      </c>
      <c r="AD232" s="239" t="str">
        <f t="shared" si="32"/>
        <v/>
      </c>
      <c r="AE232" s="239" t="str">
        <f t="shared" si="33"/>
        <v/>
      </c>
      <c r="AF232" s="218"/>
      <c r="AG232" s="26"/>
      <c r="AI232" s="28"/>
      <c r="AJ232" s="26"/>
      <c r="AK232" s="27"/>
      <c r="AL232" s="27"/>
      <c r="AP232" s="27"/>
    </row>
    <row r="233" spans="1:46">
      <c r="A233" s="218"/>
      <c r="B233" s="238">
        <f>+'Ark1'!C1448</f>
        <v>2023</v>
      </c>
      <c r="C233" s="218"/>
      <c r="D233" s="238">
        <f>+'Ark1'!M1373</f>
        <v>15</v>
      </c>
      <c r="E233" s="238" t="s">
        <v>106</v>
      </c>
      <c r="F233" s="238">
        <f>+'Ark1'!D1373</f>
        <v>10</v>
      </c>
      <c r="G233" s="238" t="str">
        <f>VLOOKUP(F233,RNR!D11:$E$13,2)</f>
        <v>Okt</v>
      </c>
      <c r="H233" s="238">
        <f>+'Ark1'!Q1373</f>
        <v>0</v>
      </c>
      <c r="I233" s="238">
        <f>+'Ark1'!R1373</f>
        <v>0</v>
      </c>
      <c r="J233" s="239" t="str">
        <f>+IF(I233=0,"",'Ark1'!AG1373)</f>
        <v/>
      </c>
      <c r="K233" s="239" t="str">
        <f>+IF(I233=0,"",'Ark1'!AH1373)</f>
        <v/>
      </c>
      <c r="L233" s="239"/>
      <c r="M233" s="300" t="str">
        <f>+IF(I233=0,"",'Ark1'!U1373)</f>
        <v/>
      </c>
      <c r="N233" s="218"/>
      <c r="O233" s="439">
        <f>+IF(J233=0,"",'Ark1'!AI1373)</f>
        <v>0</v>
      </c>
      <c r="P233" s="219"/>
      <c r="Q233" s="239" t="str">
        <f>+IF(O233=0,"",'Ark1'!AJ1373)</f>
        <v/>
      </c>
      <c r="R233" s="218"/>
      <c r="S233" s="239" t="str">
        <f>+IF(O233=0,"",'Ark1'!AK1373)</f>
        <v/>
      </c>
      <c r="T233" s="97"/>
      <c r="U233" s="240" t="str">
        <f>+IF(I233=0,"",'Ark1'!S1373)</f>
        <v/>
      </c>
      <c r="V233" s="218"/>
      <c r="W233" s="239" t="str">
        <f>+IF(I233=0,"",'Ark1'!W1373)</f>
        <v/>
      </c>
      <c r="X233" s="241" t="str">
        <f>+IF(I233=0,"",'Ark1'!X1373)</f>
        <v/>
      </c>
      <c r="Y233" s="241" t="str">
        <f>+IF(I233=0,"",'Ark1'!Y1373)</f>
        <v/>
      </c>
      <c r="Z233" s="241" t="str">
        <f>+IF(I233=0,"",'Ark1'!Z1373)</f>
        <v/>
      </c>
      <c r="AA233" s="239" t="str">
        <f>+IF(I233=0,"",'Ark1'!AA1373)</f>
        <v/>
      </c>
      <c r="AB233" s="239" t="str">
        <f>+IF(I233=0,"",'Ark1'!AB1373)</f>
        <v/>
      </c>
      <c r="AC233" s="241">
        <f>+'Ark1'!AD1373</f>
        <v>0</v>
      </c>
      <c r="AD233" s="239" t="str">
        <f t="shared" si="32"/>
        <v/>
      </c>
      <c r="AE233" s="239" t="str">
        <f t="shared" si="33"/>
        <v/>
      </c>
      <c r="AF233" s="218"/>
      <c r="AG233" s="26"/>
      <c r="AI233" s="28"/>
      <c r="AJ233" s="26"/>
      <c r="AK233" s="27"/>
      <c r="AL233" s="27"/>
      <c r="AP233" s="27"/>
    </row>
    <row r="234" spans="1:46">
      <c r="A234" s="218"/>
      <c r="B234" s="238">
        <f>+'Ark1'!C1449</f>
        <v>2023</v>
      </c>
      <c r="C234" s="218"/>
      <c r="D234" s="238">
        <f>+'Ark1'!M1374</f>
        <v>15</v>
      </c>
      <c r="E234" s="238" t="s">
        <v>106</v>
      </c>
      <c r="F234" s="238">
        <f>+'Ark1'!D1374</f>
        <v>11</v>
      </c>
      <c r="G234" s="238" t="str">
        <f>VLOOKUP(F234,RNR!D12:$E$13,2)</f>
        <v>Nov</v>
      </c>
      <c r="H234" s="238">
        <f>+'Ark1'!Q1374</f>
        <v>0</v>
      </c>
      <c r="I234" s="238">
        <f>+'Ark1'!R1374</f>
        <v>0</v>
      </c>
      <c r="J234" s="239" t="str">
        <f>+IF(I234=0,"",'Ark1'!AG1374)</f>
        <v/>
      </c>
      <c r="K234" s="239" t="str">
        <f>+IF(I234=0,"",'Ark1'!AH1374)</f>
        <v/>
      </c>
      <c r="L234" s="239"/>
      <c r="M234" s="300" t="str">
        <f>+IF(I234=0,"",'Ark1'!U1374)</f>
        <v/>
      </c>
      <c r="N234" s="218"/>
      <c r="O234" s="439">
        <f>+IF(J234=0,"",'Ark1'!AI1374)</f>
        <v>0</v>
      </c>
      <c r="P234" s="219"/>
      <c r="Q234" s="239" t="str">
        <f>+IF(O234=0,"",'Ark1'!AJ1374)</f>
        <v/>
      </c>
      <c r="R234" s="218"/>
      <c r="S234" s="239" t="str">
        <f>+IF(O234=0,"",'Ark1'!AK1374)</f>
        <v/>
      </c>
      <c r="T234" s="97"/>
      <c r="U234" s="240" t="str">
        <f>+IF(I234=0,"",'Ark1'!S1374)</f>
        <v/>
      </c>
      <c r="V234" s="218"/>
      <c r="W234" s="239" t="str">
        <f>+IF(I234=0,"",'Ark1'!W1374)</f>
        <v/>
      </c>
      <c r="X234" s="241" t="str">
        <f>+IF(I234=0,"",'Ark1'!X1374)</f>
        <v/>
      </c>
      <c r="Y234" s="241" t="str">
        <f>+IF(I234=0,"",'Ark1'!Y1374)</f>
        <v/>
      </c>
      <c r="Z234" s="241" t="str">
        <f>+IF(I234=0,"",'Ark1'!Z1374)</f>
        <v/>
      </c>
      <c r="AA234" s="239" t="str">
        <f>+IF(I234=0,"",'Ark1'!AA1374)</f>
        <v/>
      </c>
      <c r="AB234" s="239" t="str">
        <f>+IF(I234=0,"",'Ark1'!AB1374)</f>
        <v/>
      </c>
      <c r="AC234" s="241">
        <f>+'Ark1'!AD1374</f>
        <v>0</v>
      </c>
      <c r="AD234" s="239" t="str">
        <f t="shared" si="32"/>
        <v/>
      </c>
      <c r="AE234" s="239" t="str">
        <f t="shared" si="33"/>
        <v/>
      </c>
      <c r="AF234" s="218"/>
      <c r="AG234" s="26"/>
      <c r="AI234" s="28"/>
      <c r="AJ234" s="26"/>
      <c r="AK234" s="27"/>
      <c r="AL234" s="27"/>
      <c r="AP234" s="27"/>
    </row>
    <row r="235" spans="1:46">
      <c r="A235" s="218"/>
      <c r="B235" s="238">
        <f>+'Ark1'!C1450</f>
        <v>2023</v>
      </c>
      <c r="C235" s="218"/>
      <c r="D235" s="238">
        <f>+'Ark1'!M1376</f>
        <v>1</v>
      </c>
      <c r="E235" s="238" t="s">
        <v>106</v>
      </c>
      <c r="F235" s="238">
        <f>+'Ark1'!D1376</f>
        <v>1</v>
      </c>
      <c r="G235" s="238" t="e">
        <f>VLOOKUP(F235,RNR!D13:$E$13,2)</f>
        <v>#N/A</v>
      </c>
      <c r="H235" s="238">
        <f>+'Ark1'!Q1376</f>
        <v>0</v>
      </c>
      <c r="I235" s="238">
        <f>+'Ark1'!R1376</f>
        <v>0</v>
      </c>
      <c r="J235" s="239" t="str">
        <f>+IF(I235=0,"",'Ark1'!AG1376)</f>
        <v/>
      </c>
      <c r="K235" s="239" t="str">
        <f>+IF(I235=0,"",'Ark1'!AH1376)</f>
        <v/>
      </c>
      <c r="L235" s="239"/>
      <c r="M235" s="300" t="str">
        <f>+IF(I235=0,"",'Ark1'!U1376)</f>
        <v/>
      </c>
      <c r="N235" s="218"/>
      <c r="O235" s="439">
        <f>+IF(J235=0,"",'Ark1'!AI1376)</f>
        <v>0</v>
      </c>
      <c r="P235" s="219"/>
      <c r="Q235" s="239" t="str">
        <f>+IF(O235=0,"",'Ark1'!AJ1376)</f>
        <v/>
      </c>
      <c r="R235" s="218"/>
      <c r="S235" s="239" t="str">
        <f>+IF(O235=0,"",'Ark1'!AK1376)</f>
        <v/>
      </c>
      <c r="T235" s="97"/>
      <c r="U235" s="240" t="str">
        <f>+IF(I235=0,"",'Ark1'!S1376)</f>
        <v/>
      </c>
      <c r="V235" s="218"/>
      <c r="W235" s="239" t="str">
        <f>+IF(I235=0,"",'Ark1'!W1376)</f>
        <v/>
      </c>
      <c r="X235" s="241" t="str">
        <f>+IF(I235=0,"",'Ark1'!X1376)</f>
        <v/>
      </c>
      <c r="Y235" s="241" t="str">
        <f>+IF(I235=0,"",'Ark1'!Y1376)</f>
        <v/>
      </c>
      <c r="Z235" s="241" t="str">
        <f>+IF(I235=0,"",'Ark1'!Z1376)</f>
        <v/>
      </c>
      <c r="AA235" s="239" t="str">
        <f>+IF(I235=0,"",'Ark1'!AA1376)</f>
        <v/>
      </c>
      <c r="AB235" s="239" t="str">
        <f>+IF(I235=0,"",'Ark1'!AB1376)</f>
        <v/>
      </c>
      <c r="AC235" s="241">
        <f>+'Ark1'!AD1376</f>
        <v>0</v>
      </c>
      <c r="AD235" s="239" t="str">
        <f t="shared" si="32"/>
        <v/>
      </c>
      <c r="AE235" s="239" t="str">
        <f t="shared" si="33"/>
        <v/>
      </c>
      <c r="AF235" s="218"/>
      <c r="AG235" s="26"/>
      <c r="AI235" s="28"/>
      <c r="AJ235" s="26"/>
      <c r="AK235" s="27"/>
      <c r="AL235" s="27"/>
      <c r="AP235" s="27"/>
    </row>
    <row r="236" spans="1:46">
      <c r="A236" s="218"/>
      <c r="B236" s="218"/>
      <c r="C236" s="218"/>
      <c r="D236" s="218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37"/>
      <c r="P236" s="219"/>
      <c r="Q236" s="218"/>
      <c r="R236" s="218"/>
      <c r="S236" s="218"/>
      <c r="T236" s="97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6"/>
      <c r="AI236" s="28"/>
      <c r="AJ236" s="26"/>
      <c r="AK236" s="27"/>
      <c r="AL236" s="27"/>
      <c r="AP236" s="27"/>
    </row>
    <row r="237" spans="1:46">
      <c r="A237" s="398"/>
      <c r="B237" s="398"/>
      <c r="C237" s="398"/>
      <c r="D237" s="398"/>
      <c r="E237" s="398"/>
      <c r="F237" s="398"/>
      <c r="G237" s="398"/>
      <c r="H237" s="398"/>
      <c r="I237" s="398"/>
      <c r="J237" s="399"/>
      <c r="K237" s="399"/>
      <c r="L237" s="399"/>
      <c r="M237" s="401"/>
      <c r="N237" s="399"/>
      <c r="O237" s="440"/>
      <c r="P237" s="399"/>
      <c r="Q237" s="399"/>
      <c r="R237" s="399"/>
      <c r="S237" s="399"/>
      <c r="T237" s="399"/>
      <c r="U237" s="400"/>
      <c r="V237" s="400"/>
      <c r="W237" s="399"/>
      <c r="X237" s="402"/>
      <c r="Y237" s="402"/>
      <c r="Z237" s="402"/>
      <c r="AA237" s="399"/>
      <c r="AB237" s="399"/>
      <c r="AC237" s="402"/>
      <c r="AD237" s="399"/>
      <c r="AE237" s="399"/>
      <c r="AF237" s="398"/>
      <c r="AG237" s="26"/>
      <c r="AI237" s="28"/>
      <c r="AJ237" s="26"/>
      <c r="AK237" s="27"/>
      <c r="AL237" s="27"/>
      <c r="AP237" s="27"/>
    </row>
    <row r="238" spans="1:46" ht="22.8">
      <c r="A238" s="398"/>
      <c r="B238" s="398"/>
      <c r="C238" s="398"/>
      <c r="D238" s="398"/>
      <c r="E238" s="403" t="str">
        <f>+E240</f>
        <v>1-</v>
      </c>
      <c r="F238" s="398"/>
      <c r="G238" s="398"/>
      <c r="H238" s="398"/>
      <c r="I238" s="242">
        <f>SUM(I240:I251)</f>
        <v>1</v>
      </c>
      <c r="J238" s="398"/>
      <c r="K238" s="398"/>
      <c r="L238" s="398"/>
      <c r="M238" s="271" t="e">
        <f>+Fettgruppe!#REF!</f>
        <v>#REF!</v>
      </c>
      <c r="N238" s="399"/>
      <c r="O238" s="440"/>
      <c r="P238" s="398"/>
      <c r="Q238" s="398"/>
      <c r="R238" s="398"/>
      <c r="S238" s="398"/>
      <c r="T238" s="398"/>
      <c r="U238" s="398"/>
      <c r="V238" s="398"/>
      <c r="W238" s="398"/>
      <c r="X238" s="398"/>
      <c r="Y238" s="398"/>
      <c r="Z238" s="398"/>
      <c r="AA238" s="398"/>
      <c r="AB238" s="398"/>
      <c r="AC238" s="398"/>
      <c r="AD238" s="398"/>
      <c r="AE238" s="398"/>
      <c r="AF238" s="398"/>
      <c r="AG238" s="221"/>
      <c r="AI238" s="28"/>
      <c r="AJ238" s="26"/>
      <c r="AK238" s="222"/>
      <c r="AL238" s="27"/>
      <c r="AP238" s="27"/>
    </row>
    <row r="239" spans="1:46">
      <c r="A239" s="398"/>
      <c r="B239" s="398"/>
      <c r="C239" s="398"/>
      <c r="D239" s="398"/>
      <c r="E239" s="398"/>
      <c r="F239" s="398"/>
      <c r="G239" s="398"/>
      <c r="H239" s="398"/>
      <c r="I239" s="398"/>
      <c r="J239" s="398"/>
      <c r="K239" s="398"/>
      <c r="L239" s="398"/>
      <c r="M239" s="398"/>
      <c r="N239" s="399"/>
      <c r="O239" s="440"/>
      <c r="P239" s="398"/>
      <c r="Q239" s="398"/>
      <c r="R239" s="398"/>
      <c r="S239" s="398"/>
      <c r="T239" s="398"/>
      <c r="U239" s="398"/>
      <c r="V239" s="398"/>
      <c r="W239" s="398"/>
      <c r="X239" s="398"/>
      <c r="Y239" s="398"/>
      <c r="Z239" s="398"/>
      <c r="AA239" s="398"/>
      <c r="AB239" s="398"/>
      <c r="AC239" s="398"/>
      <c r="AD239" s="398"/>
      <c r="AE239" s="398"/>
      <c r="AF239" s="398"/>
      <c r="AG239" s="221"/>
      <c r="AI239" s="28"/>
      <c r="AJ239" s="26"/>
      <c r="AK239" s="222"/>
      <c r="AL239" s="27"/>
      <c r="AP239" s="27"/>
    </row>
    <row r="240" spans="1:46">
      <c r="A240" s="398"/>
      <c r="B240" s="238">
        <f>+'Ark1'!C1376</f>
        <v>2023</v>
      </c>
      <c r="C240" s="398"/>
      <c r="D240" s="238">
        <f>+'Ark1'!M1376</f>
        <v>1</v>
      </c>
      <c r="E240" s="238" t="s">
        <v>92</v>
      </c>
      <c r="F240" s="238">
        <f>+'Ark1'!D1376</f>
        <v>1</v>
      </c>
      <c r="G240" s="398" t="str">
        <f>VLOOKUP(F240,RNR!$D$2:$E$13,2)</f>
        <v>Jan</v>
      </c>
      <c r="H240" s="238">
        <f>+'Ark1'!Q1376</f>
        <v>0</v>
      </c>
      <c r="I240" s="238">
        <f>+'Ark1'!R1376</f>
        <v>0</v>
      </c>
      <c r="J240" s="239" t="str">
        <f>+IF(I240=0,"",'Ark1'!AG1376)</f>
        <v/>
      </c>
      <c r="K240" s="239" t="str">
        <f>+IF(I240=0,"",'Ark1'!AH1376)</f>
        <v/>
      </c>
      <c r="L240" s="239"/>
      <c r="M240" s="300" t="str">
        <f>+IF(I240=0,"",'Ark1'!U1376)</f>
        <v/>
      </c>
      <c r="N240" s="399"/>
      <c r="O240" s="439">
        <f>+IF(J240=0,"",'Ark1'!AI1376)</f>
        <v>0</v>
      </c>
      <c r="P240" s="398"/>
      <c r="Q240" s="239" t="str">
        <f>+IF(O240=0,"",'Ark1'!AJ1376)</f>
        <v/>
      </c>
      <c r="R240" s="398"/>
      <c r="S240" s="239" t="str">
        <f>+IF(O240=0,"",'Ark1'!AK1376)</f>
        <v/>
      </c>
      <c r="T240" s="398"/>
      <c r="U240" s="240" t="str">
        <f>+IF(I240=0,"",'Ark1'!S1376)</f>
        <v/>
      </c>
      <c r="V240" s="240"/>
      <c r="W240" s="239" t="str">
        <f>+IF(I240=0,"",'Ark1'!W1376)</f>
        <v/>
      </c>
      <c r="X240" s="241" t="str">
        <f>+IF(I240=0,"",'Ark1'!X1376)</f>
        <v/>
      </c>
      <c r="Y240" s="241" t="str">
        <f>+IF(I240=0,"",'Ark1'!Y1376)</f>
        <v/>
      </c>
      <c r="Z240" s="241" t="str">
        <f>+IF(I240=0,"",'Ark1'!Z1376)</f>
        <v/>
      </c>
      <c r="AA240" s="239" t="str">
        <f>+IF(I240=0,"",'Ark1'!AA1376)</f>
        <v/>
      </c>
      <c r="AB240" s="239" t="str">
        <f>+IF(I240=0,"",'Ark1'!AB1376)</f>
        <v/>
      </c>
      <c r="AC240" s="241">
        <f>+'Ark1'!AD1376</f>
        <v>0</v>
      </c>
      <c r="AD240" s="239" t="str">
        <f t="shared" ref="AD240" si="34">+IF(I240=0,"",I240/D240)</f>
        <v/>
      </c>
      <c r="AE240" s="239" t="str">
        <f t="shared" ref="AE240" si="35">+IF(I240=0,"",I240/H240)</f>
        <v/>
      </c>
      <c r="AF240" s="398"/>
      <c r="AI240" s="28"/>
      <c r="AJ240" s="26"/>
      <c r="AM240" s="26"/>
      <c r="AN240" s="26"/>
      <c r="AO240" s="26"/>
      <c r="AQ240" s="26"/>
      <c r="AR240" s="243"/>
      <c r="AS240" s="26"/>
      <c r="AT240" s="26"/>
    </row>
    <row r="241" spans="1:46">
      <c r="A241" s="398"/>
      <c r="B241" s="238">
        <f>+'Ark1'!C1377</f>
        <v>2023</v>
      </c>
      <c r="C241" s="398"/>
      <c r="D241" s="238">
        <f>+'Ark1'!M1377</f>
        <v>1</v>
      </c>
      <c r="E241" s="238" t="s">
        <v>92</v>
      </c>
      <c r="F241" s="238">
        <f>+'Ark1'!D1377</f>
        <v>2</v>
      </c>
      <c r="G241" s="398" t="str">
        <f>VLOOKUP(F241,RNR!$D$2:$E$13,2)</f>
        <v>Feb</v>
      </c>
      <c r="H241" s="238">
        <f>+'Ark1'!Q1377</f>
        <v>0</v>
      </c>
      <c r="I241" s="238">
        <f>+'Ark1'!R1377</f>
        <v>0</v>
      </c>
      <c r="J241" s="239" t="str">
        <f>+IF(I241=0,"",'Ark1'!AG1377)</f>
        <v/>
      </c>
      <c r="K241" s="239" t="str">
        <f>+IF(I241=0,"",'Ark1'!AH1377)</f>
        <v/>
      </c>
      <c r="L241" s="239"/>
      <c r="M241" s="300" t="str">
        <f>+IF(I241=0,"",'Ark1'!U1377)</f>
        <v/>
      </c>
      <c r="N241" s="399"/>
      <c r="O241" s="439">
        <f>+IF(J241=0,"",'Ark1'!AI1377)</f>
        <v>0</v>
      </c>
      <c r="P241" s="398"/>
      <c r="Q241" s="239" t="str">
        <f>+IF(O241=0,"",'Ark1'!AJ1377)</f>
        <v/>
      </c>
      <c r="R241" s="398"/>
      <c r="S241" s="239" t="str">
        <f>+IF(O241=0,"",'Ark1'!AK1377)</f>
        <v/>
      </c>
      <c r="T241" s="398"/>
      <c r="U241" s="240" t="str">
        <f>+IF(I241=0,"",'Ark1'!S1377)</f>
        <v/>
      </c>
      <c r="V241" s="240"/>
      <c r="W241" s="239" t="str">
        <f>+IF(I241=0,"",'Ark1'!W1377)</f>
        <v/>
      </c>
      <c r="X241" s="241" t="str">
        <f>+IF(I241=0,"",'Ark1'!X1377)</f>
        <v/>
      </c>
      <c r="Y241" s="241" t="str">
        <f>+IF(I241=0,"",'Ark1'!Y1377)</f>
        <v/>
      </c>
      <c r="Z241" s="241" t="str">
        <f>+IF(I241=0,"",'Ark1'!Z1377)</f>
        <v/>
      </c>
      <c r="AA241" s="239" t="str">
        <f>+IF(I241=0,"",'Ark1'!AA1377)</f>
        <v/>
      </c>
      <c r="AB241" s="239" t="str">
        <f>+IF(I241=0,"",'Ark1'!AB1377)</f>
        <v/>
      </c>
      <c r="AC241" s="241">
        <f>+'Ark1'!AD1377</f>
        <v>0</v>
      </c>
      <c r="AD241" s="239" t="str">
        <f t="shared" ref="AD241:AD251" si="36">+IF(I241=0,"",I241/D241)</f>
        <v/>
      </c>
      <c r="AE241" s="239" t="str">
        <f t="shared" ref="AE241:AE251" si="37">+IF(I241=0,"",I241/H241)</f>
        <v/>
      </c>
      <c r="AF241" s="398"/>
      <c r="AI241" s="28"/>
      <c r="AJ241" s="26"/>
      <c r="AM241" s="26"/>
      <c r="AN241" s="26"/>
      <c r="AO241" s="26"/>
      <c r="AQ241" s="26"/>
      <c r="AR241" s="243"/>
      <c r="AS241" s="26"/>
      <c r="AT241" s="26"/>
    </row>
    <row r="242" spans="1:46">
      <c r="A242" s="398"/>
      <c r="B242" s="238">
        <f>+'Ark1'!C1378</f>
        <v>2023</v>
      </c>
      <c r="C242" s="398"/>
      <c r="D242" s="238">
        <f>+'Ark1'!M1378</f>
        <v>1</v>
      </c>
      <c r="E242" s="238" t="s">
        <v>92</v>
      </c>
      <c r="F242" s="238">
        <f>+'Ark1'!D1378</f>
        <v>3</v>
      </c>
      <c r="G242" s="398" t="str">
        <f>VLOOKUP(F242,RNR!$D$2:$E$13,2)</f>
        <v>Mar</v>
      </c>
      <c r="H242" s="238">
        <f>+'Ark1'!Q1378</f>
        <v>0</v>
      </c>
      <c r="I242" s="238">
        <f>+'Ark1'!R1378</f>
        <v>0</v>
      </c>
      <c r="J242" s="239" t="str">
        <f>+IF(I242=0,"",'Ark1'!AG1378)</f>
        <v/>
      </c>
      <c r="K242" s="239" t="str">
        <f>+IF(I242=0,"",'Ark1'!AH1378)</f>
        <v/>
      </c>
      <c r="L242" s="239"/>
      <c r="M242" s="300" t="str">
        <f>+IF(I242=0,"",'Ark1'!U1378)</f>
        <v/>
      </c>
      <c r="N242" s="399"/>
      <c r="O242" s="439">
        <f>+IF(J242=0,"",'Ark1'!AI1378)</f>
        <v>0</v>
      </c>
      <c r="P242" s="398"/>
      <c r="Q242" s="239" t="str">
        <f>+IF(O242=0,"",'Ark1'!AJ1378)</f>
        <v/>
      </c>
      <c r="R242" s="398"/>
      <c r="S242" s="239" t="str">
        <f>+IF(O242=0,"",'Ark1'!AK1378)</f>
        <v/>
      </c>
      <c r="T242" s="398"/>
      <c r="U242" s="240" t="str">
        <f>+IF(I242=0,"",'Ark1'!S1378)</f>
        <v/>
      </c>
      <c r="V242" s="240"/>
      <c r="W242" s="239" t="str">
        <f>+IF(I242=0,"",'Ark1'!W1378)</f>
        <v/>
      </c>
      <c r="X242" s="241" t="str">
        <f>+IF(I242=0,"",'Ark1'!X1378)</f>
        <v/>
      </c>
      <c r="Y242" s="241" t="str">
        <f>+IF(I242=0,"",'Ark1'!Y1378)</f>
        <v/>
      </c>
      <c r="Z242" s="241" t="str">
        <f>+IF(I242=0,"",'Ark1'!Z1378)</f>
        <v/>
      </c>
      <c r="AA242" s="239" t="str">
        <f>+IF(I242=0,"",'Ark1'!AA1378)</f>
        <v/>
      </c>
      <c r="AB242" s="239" t="str">
        <f>+IF(I242=0,"",'Ark1'!AB1378)</f>
        <v/>
      </c>
      <c r="AC242" s="241">
        <f>+'Ark1'!AD1378</f>
        <v>0</v>
      </c>
      <c r="AD242" s="239" t="str">
        <f t="shared" si="36"/>
        <v/>
      </c>
      <c r="AE242" s="239" t="str">
        <f t="shared" si="37"/>
        <v/>
      </c>
      <c r="AF242" s="398"/>
      <c r="AI242" s="28"/>
      <c r="AJ242" s="26"/>
      <c r="AM242" s="26"/>
      <c r="AN242" s="26"/>
      <c r="AO242" s="26"/>
      <c r="AQ242" s="26"/>
      <c r="AR242" s="243"/>
      <c r="AS242" s="26"/>
      <c r="AT242" s="26"/>
    </row>
    <row r="243" spans="1:46">
      <c r="A243" s="398"/>
      <c r="B243" s="238">
        <f>+'Ark1'!C1379</f>
        <v>2023</v>
      </c>
      <c r="C243" s="398"/>
      <c r="D243" s="238">
        <f>+'Ark1'!M1379</f>
        <v>1</v>
      </c>
      <c r="E243" s="238" t="s">
        <v>92</v>
      </c>
      <c r="F243" s="238">
        <f>+'Ark1'!D1379</f>
        <v>4</v>
      </c>
      <c r="G243" s="398" t="str">
        <f>VLOOKUP(F243,RNR!$D$2:$E$13,2)</f>
        <v>Apr</v>
      </c>
      <c r="H243" s="238">
        <f>+'Ark1'!Q1379</f>
        <v>0</v>
      </c>
      <c r="I243" s="238">
        <f>+'Ark1'!R1379</f>
        <v>0</v>
      </c>
      <c r="J243" s="239" t="str">
        <f>+IF(I243=0,"",'Ark1'!AG1379)</f>
        <v/>
      </c>
      <c r="K243" s="239" t="str">
        <f>+IF(I243=0,"",'Ark1'!AH1379)</f>
        <v/>
      </c>
      <c r="L243" s="239"/>
      <c r="M243" s="300" t="str">
        <f>+IF(I243=0,"",'Ark1'!U1379)</f>
        <v/>
      </c>
      <c r="N243" s="399"/>
      <c r="O243" s="439">
        <f>+IF(J243=0,"",'Ark1'!AI1379)</f>
        <v>0</v>
      </c>
      <c r="P243" s="398"/>
      <c r="Q243" s="239" t="str">
        <f>+IF(O243=0,"",'Ark1'!AJ1379)</f>
        <v/>
      </c>
      <c r="R243" s="398"/>
      <c r="S243" s="239" t="str">
        <f>+IF(O243=0,"",'Ark1'!AK1379)</f>
        <v/>
      </c>
      <c r="T243" s="398"/>
      <c r="U243" s="240" t="str">
        <f>+IF(I243=0,"",'Ark1'!S1379)</f>
        <v/>
      </c>
      <c r="V243" s="240"/>
      <c r="W243" s="239" t="str">
        <f>+IF(I243=0,"",'Ark1'!W1379)</f>
        <v/>
      </c>
      <c r="X243" s="241" t="str">
        <f>+IF(I243=0,"",'Ark1'!X1379)</f>
        <v/>
      </c>
      <c r="Y243" s="241" t="str">
        <f>+IF(I243=0,"",'Ark1'!Y1379)</f>
        <v/>
      </c>
      <c r="Z243" s="241" t="str">
        <f>+IF(I243=0,"",'Ark1'!Z1379)</f>
        <v/>
      </c>
      <c r="AA243" s="239" t="str">
        <f>+IF(I243=0,"",'Ark1'!AA1379)</f>
        <v/>
      </c>
      <c r="AB243" s="239" t="str">
        <f>+IF(I243=0,"",'Ark1'!AB1379)</f>
        <v/>
      </c>
      <c r="AC243" s="241">
        <f>+'Ark1'!AD1379</f>
        <v>0</v>
      </c>
      <c r="AD243" s="239" t="str">
        <f t="shared" si="36"/>
        <v/>
      </c>
      <c r="AE243" s="239" t="str">
        <f t="shared" si="37"/>
        <v/>
      </c>
      <c r="AF243" s="398"/>
      <c r="AI243" s="28"/>
      <c r="AJ243" s="26"/>
      <c r="AM243" s="26"/>
      <c r="AN243" s="26"/>
      <c r="AO243" s="26"/>
      <c r="AQ243" s="26"/>
      <c r="AR243" s="243"/>
      <c r="AS243" s="26"/>
      <c r="AT243" s="26"/>
    </row>
    <row r="244" spans="1:46">
      <c r="A244" s="398"/>
      <c r="B244" s="238">
        <f>+'Ark1'!C1380</f>
        <v>2023</v>
      </c>
      <c r="C244" s="398"/>
      <c r="D244" s="238">
        <f>+'Ark1'!M1380</f>
        <v>1</v>
      </c>
      <c r="E244" s="238" t="s">
        <v>92</v>
      </c>
      <c r="F244" s="238">
        <f>+'Ark1'!D1380</f>
        <v>5</v>
      </c>
      <c r="G244" s="398" t="str">
        <f>VLOOKUP(F244,RNR!$D$2:$E$13,2)</f>
        <v>Mai</v>
      </c>
      <c r="H244" s="238">
        <f>+'Ark1'!Q1380</f>
        <v>1</v>
      </c>
      <c r="I244" s="238">
        <f>+'Ark1'!R1380</f>
        <v>1</v>
      </c>
      <c r="J244" s="239">
        <f>+IF(I244=0,"",'Ark1'!AG1380)</f>
        <v>0.48543689320388361</v>
      </c>
      <c r="K244" s="239">
        <f>+IF(I244=0,"",'Ark1'!AH1380)</f>
        <v>0.20181509775031881</v>
      </c>
      <c r="L244" s="239"/>
      <c r="M244" s="300">
        <f>+IF(I244=0,"",'Ark1'!U1380)</f>
        <v>16.3</v>
      </c>
      <c r="N244" s="399"/>
      <c r="O244" s="439">
        <f>+IF(J244=0,"",'Ark1'!AI1380)</f>
        <v>0</v>
      </c>
      <c r="P244" s="398"/>
      <c r="Q244" s="239" t="str">
        <f>+IF(O244=0,"",'Ark1'!AJ1380)</f>
        <v/>
      </c>
      <c r="R244" s="398"/>
      <c r="S244" s="239" t="str">
        <f>+IF(O244=0,"",'Ark1'!AK1380)</f>
        <v/>
      </c>
      <c r="T244" s="398"/>
      <c r="U244" s="240">
        <f>+IF(I244=0,"",'Ark1'!S1380)</f>
        <v>0</v>
      </c>
      <c r="V244" s="240"/>
      <c r="W244" s="239">
        <f>+IF(I244=0,"",'Ark1'!W1380)</f>
        <v>0</v>
      </c>
      <c r="X244" s="241">
        <f>+IF(I244=0,"",'Ark1'!X1380)</f>
        <v>100</v>
      </c>
      <c r="Y244" s="241">
        <f>+IF(I244=0,"",'Ark1'!Y1380)</f>
        <v>0</v>
      </c>
      <c r="Z244" s="241">
        <f>+IF(I244=0,"",'Ark1'!Z1380)</f>
        <v>0</v>
      </c>
      <c r="AA244" s="239">
        <f>+IF(I244=0,"",'Ark1'!AA1380)</f>
        <v>0</v>
      </c>
      <c r="AB244" s="239">
        <f>+IF(I244=0,"",'Ark1'!AB1380)</f>
        <v>0</v>
      </c>
      <c r="AC244" s="241">
        <f>+'Ark1'!AD1380</f>
        <v>0</v>
      </c>
      <c r="AD244" s="239">
        <f t="shared" si="36"/>
        <v>1</v>
      </c>
      <c r="AE244" s="239">
        <f t="shared" si="37"/>
        <v>1</v>
      </c>
      <c r="AF244" s="398"/>
      <c r="AI244" s="28"/>
      <c r="AJ244" s="26"/>
      <c r="AM244" s="26"/>
      <c r="AN244" s="26"/>
      <c r="AO244" s="26"/>
      <c r="AQ244" s="26"/>
      <c r="AR244" s="243"/>
      <c r="AS244" s="26"/>
      <c r="AT244" s="26"/>
    </row>
    <row r="245" spans="1:46">
      <c r="A245" s="398"/>
      <c r="B245" s="238">
        <f>+'Ark1'!C1381</f>
        <v>2023</v>
      </c>
      <c r="C245" s="398"/>
      <c r="D245" s="238">
        <f>+'Ark1'!M1381</f>
        <v>1</v>
      </c>
      <c r="E245" s="238" t="s">
        <v>92</v>
      </c>
      <c r="F245" s="238">
        <f>+'Ark1'!D1381</f>
        <v>6</v>
      </c>
      <c r="G245" s="398" t="str">
        <f>VLOOKUP(F245,RNR!$D$2:$E$13,2)</f>
        <v>Jun</v>
      </c>
      <c r="H245" s="238">
        <f>+'Ark1'!Q1381</f>
        <v>0</v>
      </c>
      <c r="I245" s="238">
        <f>+'Ark1'!R1381</f>
        <v>0</v>
      </c>
      <c r="J245" s="239" t="str">
        <f>+IF(I245=0,"",'Ark1'!AG1381)</f>
        <v/>
      </c>
      <c r="K245" s="239" t="str">
        <f>+IF(I245=0,"",'Ark1'!AH1381)</f>
        <v/>
      </c>
      <c r="L245" s="239"/>
      <c r="M245" s="300" t="str">
        <f>+IF(I245=0,"",'Ark1'!U1381)</f>
        <v/>
      </c>
      <c r="N245" s="399"/>
      <c r="O245" s="439">
        <f>+IF(J245=0,"",'Ark1'!AI1381)</f>
        <v>0</v>
      </c>
      <c r="P245" s="398"/>
      <c r="Q245" s="239" t="str">
        <f>+IF(O245=0,"",'Ark1'!AJ1381)</f>
        <v/>
      </c>
      <c r="R245" s="398"/>
      <c r="S245" s="239" t="str">
        <f>+IF(O245=0,"",'Ark1'!AK1381)</f>
        <v/>
      </c>
      <c r="T245" s="398"/>
      <c r="U245" s="240" t="str">
        <f>+IF(I245=0,"",'Ark1'!S1381)</f>
        <v/>
      </c>
      <c r="V245" s="240"/>
      <c r="W245" s="239" t="str">
        <f>+IF(I245=0,"",'Ark1'!W1381)</f>
        <v/>
      </c>
      <c r="X245" s="241" t="str">
        <f>+IF(I245=0,"",'Ark1'!X1381)</f>
        <v/>
      </c>
      <c r="Y245" s="241" t="str">
        <f>+IF(I245=0,"",'Ark1'!Y1381)</f>
        <v/>
      </c>
      <c r="Z245" s="241" t="str">
        <f>+IF(I245=0,"",'Ark1'!Z1381)</f>
        <v/>
      </c>
      <c r="AA245" s="239" t="str">
        <f>+IF(I245=0,"",'Ark1'!AA1381)</f>
        <v/>
      </c>
      <c r="AB245" s="239" t="str">
        <f>+IF(I245=0,"",'Ark1'!AB1381)</f>
        <v/>
      </c>
      <c r="AC245" s="241">
        <f>+'Ark1'!AD1381</f>
        <v>0</v>
      </c>
      <c r="AD245" s="239" t="str">
        <f t="shared" si="36"/>
        <v/>
      </c>
      <c r="AE245" s="239" t="str">
        <f t="shared" si="37"/>
        <v/>
      </c>
      <c r="AF245" s="398"/>
      <c r="AI245" s="28"/>
      <c r="AJ245" s="26"/>
      <c r="AM245" s="26"/>
      <c r="AN245" s="26"/>
      <c r="AO245" s="26"/>
      <c r="AQ245" s="26"/>
      <c r="AR245" s="243"/>
      <c r="AS245" s="26"/>
      <c r="AT245" s="26"/>
    </row>
    <row r="246" spans="1:46">
      <c r="A246" s="398"/>
      <c r="B246" s="238">
        <f>+'Ark1'!C1382</f>
        <v>2023</v>
      </c>
      <c r="C246" s="398"/>
      <c r="D246" s="238">
        <f>+'Ark1'!M1382</f>
        <v>1</v>
      </c>
      <c r="E246" s="238" t="s">
        <v>92</v>
      </c>
      <c r="F246" s="238">
        <f>+'Ark1'!D1382</f>
        <v>7</v>
      </c>
      <c r="G246" s="398" t="str">
        <f>VLOOKUP(F246,RNR!$D$2:$E$13,2)</f>
        <v>Jul</v>
      </c>
      <c r="H246" s="238">
        <f>+'Ark1'!Q1382</f>
        <v>0</v>
      </c>
      <c r="I246" s="238">
        <f>+'Ark1'!R1382</f>
        <v>0</v>
      </c>
      <c r="J246" s="239" t="str">
        <f>+IF(I246=0,"",'Ark1'!AG1382)</f>
        <v/>
      </c>
      <c r="K246" s="239" t="str">
        <f>+IF(I246=0,"",'Ark1'!AH1382)</f>
        <v/>
      </c>
      <c r="L246" s="239"/>
      <c r="M246" s="300" t="str">
        <f>+IF(I246=0,"",'Ark1'!U1382)</f>
        <v/>
      </c>
      <c r="N246" s="399"/>
      <c r="O246" s="439">
        <f>+IF(J246=0,"",'Ark1'!AI1382)</f>
        <v>0</v>
      </c>
      <c r="P246" s="398"/>
      <c r="Q246" s="239" t="str">
        <f>+IF(O246=0,"",'Ark1'!AJ1382)</f>
        <v/>
      </c>
      <c r="R246" s="398"/>
      <c r="S246" s="239" t="str">
        <f>+IF(O246=0,"",'Ark1'!AK1382)</f>
        <v/>
      </c>
      <c r="T246" s="398"/>
      <c r="U246" s="240" t="str">
        <f>+IF(I246=0,"",'Ark1'!S1382)</f>
        <v/>
      </c>
      <c r="V246" s="240"/>
      <c r="W246" s="239" t="str">
        <f>+IF(I246=0,"",'Ark1'!W1382)</f>
        <v/>
      </c>
      <c r="X246" s="241" t="str">
        <f>+IF(I246=0,"",'Ark1'!X1382)</f>
        <v/>
      </c>
      <c r="Y246" s="241" t="str">
        <f>+IF(I246=0,"",'Ark1'!Y1382)</f>
        <v/>
      </c>
      <c r="Z246" s="241" t="str">
        <f>+IF(I246=0,"",'Ark1'!Z1382)</f>
        <v/>
      </c>
      <c r="AA246" s="239" t="str">
        <f>+IF(I246=0,"",'Ark1'!AA1382)</f>
        <v/>
      </c>
      <c r="AB246" s="239" t="str">
        <f>+IF(I246=0,"",'Ark1'!AB1382)</f>
        <v/>
      </c>
      <c r="AC246" s="241">
        <f>+'Ark1'!AD1382</f>
        <v>0</v>
      </c>
      <c r="AD246" s="239" t="str">
        <f t="shared" si="36"/>
        <v/>
      </c>
      <c r="AE246" s="239" t="str">
        <f t="shared" si="37"/>
        <v/>
      </c>
      <c r="AF246" s="398"/>
      <c r="AI246" s="28"/>
      <c r="AJ246" s="26"/>
      <c r="AM246" s="26"/>
      <c r="AN246" s="26"/>
      <c r="AO246" s="26"/>
      <c r="AQ246" s="26"/>
      <c r="AR246" s="243"/>
      <c r="AS246" s="26"/>
      <c r="AT246" s="26"/>
    </row>
    <row r="247" spans="1:46">
      <c r="A247" s="398"/>
      <c r="B247" s="238">
        <f>+'Ark1'!C1383</f>
        <v>2023</v>
      </c>
      <c r="C247" s="398"/>
      <c r="D247" s="238">
        <f>+'Ark1'!M1383</f>
        <v>1</v>
      </c>
      <c r="E247" s="238" t="s">
        <v>92</v>
      </c>
      <c r="F247" s="238">
        <f>+'Ark1'!D1383</f>
        <v>8</v>
      </c>
      <c r="G247" s="398" t="str">
        <f>VLOOKUP(F247,RNR!$D$2:$E$13,2)</f>
        <v>Aug</v>
      </c>
      <c r="H247" s="238">
        <f>+'Ark1'!Q1383</f>
        <v>0</v>
      </c>
      <c r="I247" s="238">
        <f>+'Ark1'!R1383</f>
        <v>0</v>
      </c>
      <c r="J247" s="239" t="str">
        <f>+IF(I247=0,"",'Ark1'!AG1383)</f>
        <v/>
      </c>
      <c r="K247" s="239" t="str">
        <f>+IF(I247=0,"",'Ark1'!AH1383)</f>
        <v/>
      </c>
      <c r="L247" s="239"/>
      <c r="M247" s="300" t="str">
        <f>+IF(I247=0,"",'Ark1'!U1383)</f>
        <v/>
      </c>
      <c r="N247" s="399"/>
      <c r="O247" s="439">
        <f>+IF(J247=0,"",'Ark1'!AI1383)</f>
        <v>0</v>
      </c>
      <c r="P247" s="398"/>
      <c r="Q247" s="239" t="str">
        <f>+IF(O247=0,"",'Ark1'!AJ1383)</f>
        <v/>
      </c>
      <c r="R247" s="398"/>
      <c r="S247" s="239" t="str">
        <f>+IF(O247=0,"",'Ark1'!AK1383)</f>
        <v/>
      </c>
      <c r="T247" s="398"/>
      <c r="U247" s="240" t="str">
        <f>+IF(I247=0,"",'Ark1'!S1383)</f>
        <v/>
      </c>
      <c r="V247" s="240"/>
      <c r="W247" s="239" t="str">
        <f>+IF(I247=0,"",'Ark1'!W1383)</f>
        <v/>
      </c>
      <c r="X247" s="241" t="str">
        <f>+IF(I247=0,"",'Ark1'!X1383)</f>
        <v/>
      </c>
      <c r="Y247" s="241" t="str">
        <f>+IF(I247=0,"",'Ark1'!Y1383)</f>
        <v/>
      </c>
      <c r="Z247" s="241" t="str">
        <f>+IF(I247=0,"",'Ark1'!Z1383)</f>
        <v/>
      </c>
      <c r="AA247" s="239" t="str">
        <f>+IF(I247=0,"",'Ark1'!AA1383)</f>
        <v/>
      </c>
      <c r="AB247" s="239" t="str">
        <f>+IF(I247=0,"",'Ark1'!AB1383)</f>
        <v/>
      </c>
      <c r="AC247" s="241">
        <f>+'Ark1'!AD1383</f>
        <v>0</v>
      </c>
      <c r="AD247" s="239" t="str">
        <f t="shared" si="36"/>
        <v/>
      </c>
      <c r="AE247" s="239" t="str">
        <f t="shared" si="37"/>
        <v/>
      </c>
      <c r="AF247" s="398"/>
      <c r="AI247" s="28"/>
      <c r="AJ247" s="26"/>
      <c r="AM247" s="26"/>
      <c r="AN247" s="26"/>
      <c r="AO247" s="26"/>
      <c r="AQ247" s="26"/>
      <c r="AR247" s="243"/>
      <c r="AS247" s="26"/>
      <c r="AT247" s="26"/>
    </row>
    <row r="248" spans="1:46">
      <c r="A248" s="398"/>
      <c r="B248" s="238">
        <f>+'Ark1'!C1384</f>
        <v>2023</v>
      </c>
      <c r="C248" s="398"/>
      <c r="D248" s="238">
        <f>+'Ark1'!M1384</f>
        <v>1</v>
      </c>
      <c r="E248" s="238" t="s">
        <v>92</v>
      </c>
      <c r="F248" s="238">
        <f>+'Ark1'!D1384</f>
        <v>9</v>
      </c>
      <c r="G248" s="398" t="str">
        <f>VLOOKUP(F248,RNR!$D$2:$E$13,2)</f>
        <v>Sep</v>
      </c>
      <c r="H248" s="238">
        <f>+'Ark1'!Q1384</f>
        <v>0</v>
      </c>
      <c r="I248" s="238">
        <f>+'Ark1'!R1384</f>
        <v>0</v>
      </c>
      <c r="J248" s="239" t="str">
        <f>+IF(I248=0,"",'Ark1'!AG1384)</f>
        <v/>
      </c>
      <c r="K248" s="239" t="str">
        <f>+IF(I248=0,"",'Ark1'!AH1384)</f>
        <v/>
      </c>
      <c r="L248" s="239"/>
      <c r="M248" s="300" t="str">
        <f>+IF(I248=0,"",'Ark1'!U1384)</f>
        <v/>
      </c>
      <c r="N248" s="399"/>
      <c r="O248" s="439">
        <f>+IF(J248=0,"",'Ark1'!AI1384)</f>
        <v>0</v>
      </c>
      <c r="P248" s="398"/>
      <c r="Q248" s="239" t="str">
        <f>+IF(O248=0,"",'Ark1'!AJ1384)</f>
        <v/>
      </c>
      <c r="R248" s="398"/>
      <c r="S248" s="239" t="str">
        <f>+IF(O248=0,"",'Ark1'!AK1384)</f>
        <v/>
      </c>
      <c r="T248" s="398"/>
      <c r="U248" s="240" t="str">
        <f>+IF(I248=0,"",'Ark1'!S1384)</f>
        <v/>
      </c>
      <c r="V248" s="240"/>
      <c r="W248" s="239" t="str">
        <f>+IF(I248=0,"",'Ark1'!W1384)</f>
        <v/>
      </c>
      <c r="X248" s="241" t="str">
        <f>+IF(I248=0,"",'Ark1'!X1384)</f>
        <v/>
      </c>
      <c r="Y248" s="241" t="str">
        <f>+IF(I248=0,"",'Ark1'!Y1384)</f>
        <v/>
      </c>
      <c r="Z248" s="241" t="str">
        <f>+IF(I248=0,"",'Ark1'!Z1384)</f>
        <v/>
      </c>
      <c r="AA248" s="239" t="str">
        <f>+IF(I248=0,"",'Ark1'!AA1384)</f>
        <v/>
      </c>
      <c r="AB248" s="239" t="str">
        <f>+IF(I248=0,"",'Ark1'!AB1384)</f>
        <v/>
      </c>
      <c r="AC248" s="241">
        <f>+'Ark1'!AD1384</f>
        <v>0</v>
      </c>
      <c r="AD248" s="239" t="str">
        <f t="shared" si="36"/>
        <v/>
      </c>
      <c r="AE248" s="239" t="str">
        <f t="shared" si="37"/>
        <v/>
      </c>
      <c r="AF248" s="398"/>
      <c r="AI248" s="28"/>
      <c r="AJ248" s="26"/>
      <c r="AM248" s="26"/>
      <c r="AN248" s="26"/>
      <c r="AO248" s="26"/>
      <c r="AQ248" s="26"/>
      <c r="AR248" s="243"/>
      <c r="AS248" s="26"/>
      <c r="AT248" s="26"/>
    </row>
    <row r="249" spans="1:46">
      <c r="A249" s="398"/>
      <c r="B249" s="238">
        <f>+'Ark1'!C1385</f>
        <v>2023</v>
      </c>
      <c r="C249" s="398"/>
      <c r="D249" s="238">
        <f>+'Ark1'!M1385</f>
        <v>1</v>
      </c>
      <c r="E249" s="238" t="s">
        <v>92</v>
      </c>
      <c r="F249" s="238">
        <f>+'Ark1'!D1385</f>
        <v>10</v>
      </c>
      <c r="G249" s="398" t="str">
        <f>VLOOKUP(F249,RNR!$D$2:$E$13,2)</f>
        <v>Okt</v>
      </c>
      <c r="H249" s="238">
        <f>+'Ark1'!Q1385</f>
        <v>0</v>
      </c>
      <c r="I249" s="238">
        <f>+'Ark1'!R1385</f>
        <v>0</v>
      </c>
      <c r="J249" s="239" t="str">
        <f>+IF(I249=0,"",'Ark1'!AG1385)</f>
        <v/>
      </c>
      <c r="K249" s="239" t="str">
        <f>+IF(I249=0,"",'Ark1'!AH1385)</f>
        <v/>
      </c>
      <c r="L249" s="239"/>
      <c r="M249" s="300" t="str">
        <f>+IF(I249=0,"",'Ark1'!U1385)</f>
        <v/>
      </c>
      <c r="N249" s="399"/>
      <c r="O249" s="439">
        <f>+IF(J249=0,"",'Ark1'!AI1385)</f>
        <v>0</v>
      </c>
      <c r="P249" s="398"/>
      <c r="Q249" s="239" t="str">
        <f>+IF(O249=0,"",'Ark1'!AJ1385)</f>
        <v/>
      </c>
      <c r="R249" s="398"/>
      <c r="S249" s="239" t="str">
        <f>+IF(O249=0,"",'Ark1'!AK1385)</f>
        <v/>
      </c>
      <c r="T249" s="398"/>
      <c r="U249" s="240" t="str">
        <f>+IF(I249=0,"",'Ark1'!S1385)</f>
        <v/>
      </c>
      <c r="V249" s="240"/>
      <c r="W249" s="239" t="str">
        <f>+IF(I249=0,"",'Ark1'!W1385)</f>
        <v/>
      </c>
      <c r="X249" s="241" t="str">
        <f>+IF(I249=0,"",'Ark1'!X1385)</f>
        <v/>
      </c>
      <c r="Y249" s="241" t="str">
        <f>+IF(I249=0,"",'Ark1'!Y1385)</f>
        <v/>
      </c>
      <c r="Z249" s="241" t="str">
        <f>+IF(I249=0,"",'Ark1'!Z1385)</f>
        <v/>
      </c>
      <c r="AA249" s="239" t="str">
        <f>+IF(I249=0,"",'Ark1'!AA1385)</f>
        <v/>
      </c>
      <c r="AB249" s="239" t="str">
        <f>+IF(I249=0,"",'Ark1'!AB1385)</f>
        <v/>
      </c>
      <c r="AC249" s="241">
        <f>+'Ark1'!AD1385</f>
        <v>0</v>
      </c>
      <c r="AD249" s="239" t="str">
        <f t="shared" si="36"/>
        <v/>
      </c>
      <c r="AE249" s="239" t="str">
        <f t="shared" si="37"/>
        <v/>
      </c>
      <c r="AF249" s="398"/>
      <c r="AI249" s="28"/>
      <c r="AJ249" s="26"/>
      <c r="AM249" s="26"/>
      <c r="AN249" s="26"/>
      <c r="AO249" s="26"/>
      <c r="AQ249" s="26"/>
      <c r="AR249" s="243"/>
      <c r="AS249" s="26"/>
      <c r="AT249" s="26"/>
    </row>
    <row r="250" spans="1:46">
      <c r="A250" s="398"/>
      <c r="B250" s="238">
        <f>+'Ark1'!C1386</f>
        <v>2023</v>
      </c>
      <c r="C250" s="398"/>
      <c r="D250" s="238">
        <f>+'Ark1'!M1386</f>
        <v>1</v>
      </c>
      <c r="E250" s="238" t="s">
        <v>92</v>
      </c>
      <c r="F250" s="238">
        <f>+'Ark1'!D1386</f>
        <v>11</v>
      </c>
      <c r="G250" s="398" t="str">
        <f>VLOOKUP(F250,RNR!$D$2:$E$13,2)</f>
        <v>Nov</v>
      </c>
      <c r="H250" s="238">
        <f>+'Ark1'!Q1386</f>
        <v>0</v>
      </c>
      <c r="I250" s="238">
        <f>+'Ark1'!R1386</f>
        <v>0</v>
      </c>
      <c r="J250" s="239" t="str">
        <f>+IF(I250=0,"",'Ark1'!AG1386)</f>
        <v/>
      </c>
      <c r="K250" s="239" t="str">
        <f>+IF(I250=0,"",'Ark1'!AH1386)</f>
        <v/>
      </c>
      <c r="L250" s="239"/>
      <c r="M250" s="300" t="str">
        <f>+IF(I250=0,"",'Ark1'!U1386)</f>
        <v/>
      </c>
      <c r="N250" s="399"/>
      <c r="O250" s="439">
        <f>+IF(J250=0,"",'Ark1'!AI1386)</f>
        <v>0</v>
      </c>
      <c r="P250" s="398"/>
      <c r="Q250" s="239" t="str">
        <f>+IF(O250=0,"",'Ark1'!AJ1386)</f>
        <v/>
      </c>
      <c r="R250" s="398"/>
      <c r="S250" s="239" t="str">
        <f>+IF(O250=0,"",'Ark1'!AK1386)</f>
        <v/>
      </c>
      <c r="T250" s="398"/>
      <c r="U250" s="240" t="str">
        <f>+IF(I250=0,"",'Ark1'!S1386)</f>
        <v/>
      </c>
      <c r="V250" s="240"/>
      <c r="W250" s="239" t="str">
        <f>+IF(I250=0,"",'Ark1'!W1386)</f>
        <v/>
      </c>
      <c r="X250" s="241" t="str">
        <f>+IF(I250=0,"",'Ark1'!X1386)</f>
        <v/>
      </c>
      <c r="Y250" s="241" t="str">
        <f>+IF(I250=0,"",'Ark1'!Y1386)</f>
        <v/>
      </c>
      <c r="Z250" s="241" t="str">
        <f>+IF(I250=0,"",'Ark1'!Z1386)</f>
        <v/>
      </c>
      <c r="AA250" s="239" t="str">
        <f>+IF(I250=0,"",'Ark1'!AA1386)</f>
        <v/>
      </c>
      <c r="AB250" s="239" t="str">
        <f>+IF(I250=0,"",'Ark1'!AB1386)</f>
        <v/>
      </c>
      <c r="AC250" s="241">
        <f>+'Ark1'!AD1386</f>
        <v>0</v>
      </c>
      <c r="AD250" s="239" t="str">
        <f t="shared" si="36"/>
        <v/>
      </c>
      <c r="AE250" s="239" t="str">
        <f t="shared" si="37"/>
        <v/>
      </c>
      <c r="AF250" s="398"/>
      <c r="AI250" s="28"/>
      <c r="AJ250" s="26"/>
      <c r="AM250" s="26"/>
      <c r="AN250" s="26"/>
      <c r="AO250" s="26"/>
      <c r="AQ250" s="26"/>
      <c r="AR250" s="243"/>
      <c r="AS250" s="26"/>
      <c r="AT250" s="26"/>
    </row>
    <row r="251" spans="1:46">
      <c r="A251" s="398"/>
      <c r="B251" s="238">
        <f>+'Ark1'!C1387</f>
        <v>2023</v>
      </c>
      <c r="C251" s="398"/>
      <c r="D251" s="238">
        <f>+'Ark1'!M1387</f>
        <v>1</v>
      </c>
      <c r="E251" s="238" t="s">
        <v>92</v>
      </c>
      <c r="F251" s="238">
        <f>+'Ark1'!D1387</f>
        <v>12</v>
      </c>
      <c r="G251" s="398" t="str">
        <f>VLOOKUP(F251,RNR!$D$2:$E$13,2)</f>
        <v>Des</v>
      </c>
      <c r="H251" s="238">
        <f>+'Ark1'!Q1387</f>
        <v>0</v>
      </c>
      <c r="I251" s="238">
        <f>+'Ark1'!R1387</f>
        <v>0</v>
      </c>
      <c r="J251" s="239" t="str">
        <f>+IF(I251=0,"",'Ark1'!AG1387)</f>
        <v/>
      </c>
      <c r="K251" s="239" t="str">
        <f>+IF(I251=0,"",'Ark1'!AH1387)</f>
        <v/>
      </c>
      <c r="L251" s="239"/>
      <c r="M251" s="300" t="str">
        <f>+IF(I251=0,"",'Ark1'!U1387)</f>
        <v/>
      </c>
      <c r="N251" s="399"/>
      <c r="O251" s="439">
        <f>+IF(J251=0,"",'Ark1'!AI1387)</f>
        <v>0</v>
      </c>
      <c r="P251" s="398"/>
      <c r="Q251" s="239" t="str">
        <f>+IF(O251=0,"",'Ark1'!AJ1387)</f>
        <v/>
      </c>
      <c r="R251" s="398"/>
      <c r="S251" s="239" t="str">
        <f>+IF(O251=0,"",'Ark1'!AK1387)</f>
        <v/>
      </c>
      <c r="T251" s="398"/>
      <c r="U251" s="240" t="str">
        <f>+IF(I251=0,"",'Ark1'!S1387)</f>
        <v/>
      </c>
      <c r="V251" s="240"/>
      <c r="W251" s="239" t="str">
        <f>+IF(I251=0,"",'Ark1'!W1387)</f>
        <v/>
      </c>
      <c r="X251" s="241" t="str">
        <f>+IF(I251=0,"",'Ark1'!X1387)</f>
        <v/>
      </c>
      <c r="Y251" s="241" t="str">
        <f>+IF(I251=0,"",'Ark1'!Y1387)</f>
        <v/>
      </c>
      <c r="Z251" s="241" t="str">
        <f>+IF(I251=0,"",'Ark1'!Z1387)</f>
        <v/>
      </c>
      <c r="AA251" s="239" t="str">
        <f>+IF(I251=0,"",'Ark1'!AA1387)</f>
        <v/>
      </c>
      <c r="AB251" s="239" t="str">
        <f>+IF(I251=0,"",'Ark1'!AB1387)</f>
        <v/>
      </c>
      <c r="AC251" s="241">
        <f>+'Ark1'!AD1387</f>
        <v>0</v>
      </c>
      <c r="AD251" s="239" t="str">
        <f t="shared" si="36"/>
        <v/>
      </c>
      <c r="AE251" s="239" t="str">
        <f t="shared" si="37"/>
        <v/>
      </c>
      <c r="AF251" s="398"/>
      <c r="AI251" s="28"/>
      <c r="AJ251" s="26"/>
      <c r="AM251" s="26"/>
      <c r="AN251" s="26"/>
      <c r="AO251" s="26"/>
      <c r="AQ251" s="26"/>
      <c r="AR251" s="243"/>
      <c r="AS251" s="26"/>
      <c r="AT251" s="26"/>
    </row>
    <row r="252" spans="1:46">
      <c r="A252" s="398"/>
      <c r="B252" s="398"/>
      <c r="C252" s="398"/>
      <c r="D252" s="398"/>
      <c r="E252" s="398"/>
      <c r="F252" s="398"/>
      <c r="G252" s="398"/>
      <c r="H252" s="398"/>
      <c r="I252" s="398"/>
      <c r="J252" s="399"/>
      <c r="K252" s="399"/>
      <c r="L252" s="399"/>
      <c r="M252" s="401"/>
      <c r="N252" s="399"/>
      <c r="O252" s="440"/>
      <c r="P252" s="398"/>
      <c r="Q252" s="399"/>
      <c r="R252" s="398"/>
      <c r="S252" s="399"/>
      <c r="T252" s="398"/>
      <c r="U252" s="400"/>
      <c r="V252" s="400"/>
      <c r="W252" s="399"/>
      <c r="X252" s="402"/>
      <c r="Y252" s="402"/>
      <c r="Z252" s="402"/>
      <c r="AA252" s="399"/>
      <c r="AB252" s="399"/>
      <c r="AC252" s="402"/>
      <c r="AD252" s="399"/>
      <c r="AE252" s="399"/>
      <c r="AF252" s="398"/>
      <c r="AG252" s="26"/>
      <c r="AI252" s="28"/>
      <c r="AJ252" s="26"/>
      <c r="AK252" s="27"/>
      <c r="AL252" s="27"/>
      <c r="AP252" s="27"/>
    </row>
    <row r="253" spans="1:46" ht="22.8">
      <c r="A253" s="398"/>
      <c r="B253" s="398"/>
      <c r="C253" s="398"/>
      <c r="D253" s="398"/>
      <c r="E253" s="403" t="str">
        <f>+E255</f>
        <v>1</v>
      </c>
      <c r="F253" s="398"/>
      <c r="G253" s="398"/>
      <c r="H253" s="398"/>
      <c r="I253" s="242">
        <f>SUM(I255:I272)</f>
        <v>23316</v>
      </c>
      <c r="J253" s="398"/>
      <c r="K253" s="398"/>
      <c r="L253" s="398"/>
      <c r="M253" s="271">
        <f>+Fettgruppe!R53</f>
        <v>57.256164383561639</v>
      </c>
      <c r="N253" s="399"/>
      <c r="O253" s="440"/>
      <c r="P253" s="398"/>
      <c r="Q253" s="398"/>
      <c r="R253" s="398"/>
      <c r="S253" s="398"/>
      <c r="T253" s="398"/>
      <c r="U253" s="398"/>
      <c r="V253" s="398"/>
      <c r="W253" s="398"/>
      <c r="X253" s="398"/>
      <c r="Y253" s="398"/>
      <c r="Z253" s="398"/>
      <c r="AA253" s="398"/>
      <c r="AB253" s="398"/>
      <c r="AC253" s="398"/>
      <c r="AD253" s="398"/>
      <c r="AE253" s="398"/>
      <c r="AF253" s="398"/>
      <c r="AG253" s="221"/>
      <c r="AI253" s="28"/>
      <c r="AJ253" s="26"/>
      <c r="AK253" s="222"/>
      <c r="AL253" s="27"/>
      <c r="AP253" s="27"/>
    </row>
    <row r="254" spans="1:46">
      <c r="A254" s="398"/>
      <c r="B254" s="398"/>
      <c r="C254" s="398"/>
      <c r="D254" s="398"/>
      <c r="E254" s="398"/>
      <c r="F254" s="398"/>
      <c r="G254" s="398"/>
      <c r="H254" s="398"/>
      <c r="I254" s="398"/>
      <c r="J254" s="398"/>
      <c r="K254" s="398"/>
      <c r="L254" s="398"/>
      <c r="M254" s="398"/>
      <c r="N254" s="399"/>
      <c r="O254" s="440"/>
      <c r="P254" s="398"/>
      <c r="Q254" s="398"/>
      <c r="R254" s="398"/>
      <c r="S254" s="398"/>
      <c r="T254" s="398"/>
      <c r="U254" s="398"/>
      <c r="V254" s="398"/>
      <c r="W254" s="398"/>
      <c r="X254" s="398"/>
      <c r="Y254" s="398"/>
      <c r="Z254" s="398"/>
      <c r="AA254" s="398"/>
      <c r="AB254" s="398"/>
      <c r="AC254" s="398"/>
      <c r="AD254" s="398"/>
      <c r="AE254" s="398"/>
      <c r="AF254" s="398"/>
      <c r="AG254" s="221"/>
      <c r="AI254" s="28"/>
      <c r="AJ254" s="26"/>
      <c r="AK254" s="222"/>
      <c r="AL254" s="27"/>
      <c r="AP254" s="27"/>
    </row>
    <row r="255" spans="1:46">
      <c r="A255" s="398"/>
      <c r="B255" s="238">
        <f>+'Ark1'!C1388</f>
        <v>2023</v>
      </c>
      <c r="C255" s="398"/>
      <c r="D255" s="238">
        <f>+'Ark1'!M1388</f>
        <v>2</v>
      </c>
      <c r="E255" s="249" t="s">
        <v>93</v>
      </c>
      <c r="F255" s="238">
        <f>+'Ark1'!D1388</f>
        <v>1</v>
      </c>
      <c r="G255" s="398" t="str">
        <f>VLOOKUP(F255,RNR!$D$2:$E$13,2)</f>
        <v>Jan</v>
      </c>
      <c r="H255" s="238">
        <f>+'Ark1'!Q1388</f>
        <v>1</v>
      </c>
      <c r="I255" s="238">
        <f>+'Ark1'!R1388</f>
        <v>1</v>
      </c>
      <c r="J255" s="239">
        <f>+IF(I255=0,"",'Ark1'!AG1388)</f>
        <v>0.30303030303030304</v>
      </c>
      <c r="K255" s="239">
        <f>+IF(I255=0,"",'Ark1'!AH1388)</f>
        <v>0.12198774278847908</v>
      </c>
      <c r="L255" s="239"/>
      <c r="M255" s="300">
        <f>+IF(I255=0,"",'Ark1'!U1388)</f>
        <v>16.7</v>
      </c>
      <c r="N255" s="399"/>
      <c r="O255" s="439">
        <f>+IF(J255=0,"",'Ark1'!AI1388)</f>
        <v>0</v>
      </c>
      <c r="P255" s="398"/>
      <c r="Q255" s="239" t="str">
        <f>+IF(O255=0,"",'Ark1'!AJ1388)</f>
        <v/>
      </c>
      <c r="R255" s="398"/>
      <c r="S255" s="239" t="str">
        <f>+IF(O255=0,"",'Ark1'!AK1388)</f>
        <v/>
      </c>
      <c r="T255" s="398"/>
      <c r="U255" s="240">
        <f>+IF(I255=0,"",'Ark1'!S1388)</f>
        <v>6</v>
      </c>
      <c r="V255" s="240"/>
      <c r="W255" s="239">
        <f>+IF(I255=0,"",'Ark1'!W1388)</f>
        <v>0</v>
      </c>
      <c r="X255" s="241">
        <f>+IF(I255=0,"",'Ark1'!X1388)</f>
        <v>100</v>
      </c>
      <c r="Y255" s="241">
        <f>+IF(I255=0,"",'Ark1'!Y1388)</f>
        <v>0</v>
      </c>
      <c r="Z255" s="241">
        <f>+IF(I255=0,"",'Ark1'!Z1388)</f>
        <v>0</v>
      </c>
      <c r="AA255" s="239">
        <f>+IF(I255=0,"",'Ark1'!AA1388)</f>
        <v>0</v>
      </c>
      <c r="AB255" s="239">
        <f>+IF(I255=0,"",'Ark1'!AB1388)</f>
        <v>0</v>
      </c>
      <c r="AC255" s="241">
        <f>+'Ark1'!AD1388</f>
        <v>0</v>
      </c>
      <c r="AD255" s="239">
        <f t="shared" ref="AD255:AD256" si="38">+IF(I255=0,"",I255/D255)</f>
        <v>0.5</v>
      </c>
      <c r="AE255" s="239">
        <f t="shared" ref="AE255:AE256" si="39">+IF(I255=0,"",I255/H255)</f>
        <v>1</v>
      </c>
      <c r="AF255" s="398"/>
      <c r="AI255" s="28"/>
      <c r="AJ255" s="26"/>
      <c r="AM255" s="26"/>
      <c r="AN255" s="26"/>
      <c r="AO255" s="26"/>
      <c r="AQ255" s="26"/>
      <c r="AR255" s="243"/>
      <c r="AS255" s="26"/>
      <c r="AT255" s="26"/>
    </row>
    <row r="256" spans="1:46">
      <c r="A256" s="398"/>
      <c r="B256" s="238">
        <f>+'Ark1'!C1389</f>
        <v>2023</v>
      </c>
      <c r="C256" s="398"/>
      <c r="D256" s="238">
        <f>+'Ark1'!M1389</f>
        <v>2</v>
      </c>
      <c r="E256" s="238" t="str">
        <f>+E255</f>
        <v>1</v>
      </c>
      <c r="F256" s="238">
        <f>+'Ark1'!D1389</f>
        <v>2</v>
      </c>
      <c r="G256" s="398" t="str">
        <f>VLOOKUP(F256,RNR!$D$2:$E$13,2)</f>
        <v>Feb</v>
      </c>
      <c r="H256" s="238">
        <f>+'Ark1'!Q1389</f>
        <v>0</v>
      </c>
      <c r="I256" s="238">
        <f>+'Ark1'!R1389</f>
        <v>0</v>
      </c>
      <c r="J256" s="239" t="str">
        <f>+IF(I256=0,"",'Ark1'!AG1389)</f>
        <v/>
      </c>
      <c r="K256" s="239" t="str">
        <f>+IF(I256=0,"",'Ark1'!AH1389)</f>
        <v/>
      </c>
      <c r="L256" s="239"/>
      <c r="M256" s="300" t="str">
        <f>+IF(I256=0,"",'Ark1'!U1389)</f>
        <v/>
      </c>
      <c r="N256" s="399"/>
      <c r="O256" s="439">
        <f>+IF(J256=0,"",'Ark1'!AI1389)</f>
        <v>0</v>
      </c>
      <c r="P256" s="398"/>
      <c r="Q256" s="239" t="str">
        <f>+IF(O256=0,"",'Ark1'!AJ1389)</f>
        <v/>
      </c>
      <c r="R256" s="398"/>
      <c r="S256" s="239" t="str">
        <f>+IF(O256=0,"",'Ark1'!AK1389)</f>
        <v/>
      </c>
      <c r="T256" s="398"/>
      <c r="U256" s="240" t="str">
        <f>+IF(I256=0,"",'Ark1'!S1389)</f>
        <v/>
      </c>
      <c r="V256" s="240"/>
      <c r="W256" s="239" t="str">
        <f>+IF(I256=0,"",'Ark1'!W1389)</f>
        <v/>
      </c>
      <c r="X256" s="241" t="str">
        <f>+IF(I256=0,"",'Ark1'!X1389)</f>
        <v/>
      </c>
      <c r="Y256" s="241" t="str">
        <f>+IF(I256=0,"",'Ark1'!Y1389)</f>
        <v/>
      </c>
      <c r="Z256" s="241" t="str">
        <f>+IF(I256=0,"",'Ark1'!Z1389)</f>
        <v/>
      </c>
      <c r="AA256" s="239" t="str">
        <f>+IF(I256=0,"",'Ark1'!AA1389)</f>
        <v/>
      </c>
      <c r="AB256" s="239" t="str">
        <f>+IF(I256=0,"",'Ark1'!AB1389)</f>
        <v/>
      </c>
      <c r="AC256" s="241">
        <f>+'Ark1'!AD1389</f>
        <v>0</v>
      </c>
      <c r="AD256" s="239" t="str">
        <f t="shared" si="38"/>
        <v/>
      </c>
      <c r="AE256" s="239" t="str">
        <f t="shared" si="39"/>
        <v/>
      </c>
      <c r="AF256" s="398"/>
      <c r="AI256" s="28"/>
      <c r="AJ256" s="26"/>
      <c r="AM256" s="26"/>
      <c r="AN256" s="26"/>
      <c r="AO256" s="26"/>
      <c r="AQ256" s="26"/>
      <c r="AR256" s="243"/>
      <c r="AS256" s="26"/>
      <c r="AT256" s="26"/>
    </row>
    <row r="257" spans="1:46">
      <c r="A257" s="398"/>
      <c r="B257" s="238">
        <f>+'Ark1'!C1390</f>
        <v>2023</v>
      </c>
      <c r="C257" s="398"/>
      <c r="D257" s="238">
        <f>+'Ark1'!M1390</f>
        <v>2</v>
      </c>
      <c r="E257" s="238" t="str">
        <f t="shared" ref="E257:E266" si="40">+E256</f>
        <v>1</v>
      </c>
      <c r="F257" s="238">
        <f>+'Ark1'!D1390</f>
        <v>3</v>
      </c>
      <c r="G257" s="398" t="str">
        <f>VLOOKUP(F257,RNR!$D$2:$E$13,2)</f>
        <v>Mar</v>
      </c>
      <c r="H257" s="238">
        <f>+'Ark1'!Q1390</f>
        <v>4</v>
      </c>
      <c r="I257" s="238">
        <f>+'Ark1'!R1390</f>
        <v>4</v>
      </c>
      <c r="J257" s="239">
        <f>+IF(I257=0,"",'Ark1'!AG1390)</f>
        <v>0.16260162601626013</v>
      </c>
      <c r="K257" s="239">
        <f>+IF(I257=0,"",'Ark1'!AH1390)</f>
        <v>6.9525727292731043E-2</v>
      </c>
      <c r="L257" s="239"/>
      <c r="M257" s="300">
        <f>+IF(I257=0,"",'Ark1'!U1390)</f>
        <v>18.8</v>
      </c>
      <c r="N257" s="399"/>
      <c r="O257" s="439">
        <f>+IF(J257=0,"",'Ark1'!AI1390)</f>
        <v>1</v>
      </c>
      <c r="P257" s="398"/>
      <c r="Q257" s="239">
        <f>+IF(O257=0,"",'Ark1'!AJ1390)</f>
        <v>112.9</v>
      </c>
      <c r="R257" s="398"/>
      <c r="S257" s="239">
        <f>+IF(O257=0,"",'Ark1'!AK1390)</f>
        <v>22.167098816574406</v>
      </c>
      <c r="T257" s="398"/>
      <c r="U257" s="240">
        <f>+IF(I257=0,"",'Ark1'!S1390)</f>
        <v>3.5</v>
      </c>
      <c r="V257" s="240"/>
      <c r="W257" s="239">
        <f>+IF(I257=0,"",'Ark1'!W1390)</f>
        <v>0</v>
      </c>
      <c r="X257" s="241">
        <f>+IF(I257=0,"",'Ark1'!X1390)</f>
        <v>50</v>
      </c>
      <c r="Y257" s="241">
        <f>+IF(I257=0,"",'Ark1'!Y1390)</f>
        <v>25</v>
      </c>
      <c r="Z257" s="241">
        <f>+IF(I257=0,"",'Ark1'!Z1390)</f>
        <v>0</v>
      </c>
      <c r="AA257" s="239">
        <f>+IF(I257=0,"",'Ark1'!AA1390)</f>
        <v>8.1304981397205953</v>
      </c>
      <c r="AB257" s="239">
        <f>+IF(I257=0,"",'Ark1'!AB1390)</f>
        <v>2.598076211353316</v>
      </c>
      <c r="AC257" s="241">
        <f>+'Ark1'!AD1390</f>
        <v>59.885473023835793</v>
      </c>
      <c r="AD257" s="239">
        <f t="shared" ref="AD257:AD335" si="41">+IF(I257=0,"",I257/D257)</f>
        <v>2</v>
      </c>
      <c r="AE257" s="239">
        <f t="shared" ref="AE257:AE335" si="42">+IF(I257=0,"",I257/H257)</f>
        <v>1</v>
      </c>
      <c r="AF257" s="398"/>
      <c r="AI257" s="28"/>
      <c r="AJ257" s="26"/>
      <c r="AM257" s="26"/>
      <c r="AN257" s="26"/>
      <c r="AO257" s="26"/>
      <c r="AQ257" s="26"/>
      <c r="AR257" s="243"/>
      <c r="AS257" s="26"/>
      <c r="AT257" s="26"/>
    </row>
    <row r="258" spans="1:46">
      <c r="A258" s="398"/>
      <c r="B258" s="238">
        <f>+'Ark1'!C1391</f>
        <v>2023</v>
      </c>
      <c r="C258" s="398"/>
      <c r="D258" s="238">
        <f>+'Ark1'!M1391</f>
        <v>2</v>
      </c>
      <c r="E258" s="238" t="str">
        <f t="shared" si="40"/>
        <v>1</v>
      </c>
      <c r="F258" s="238">
        <f>+'Ark1'!D1391</f>
        <v>4</v>
      </c>
      <c r="G258" s="398" t="str">
        <f>VLOOKUP(F258,RNR!$D$2:$E$13,2)</f>
        <v>Apr</v>
      </c>
      <c r="H258" s="238">
        <f>+'Ark1'!Q1391</f>
        <v>1</v>
      </c>
      <c r="I258" s="238">
        <f>+'Ark1'!R1391</f>
        <v>1</v>
      </c>
      <c r="J258" s="239">
        <f>+IF(I258=0,"",'Ark1'!AG1391)</f>
        <v>0.46728971962616805</v>
      </c>
      <c r="K258" s="239">
        <f>+IF(I258=0,"",'Ark1'!AH1391)</f>
        <v>0.20536562203228872</v>
      </c>
      <c r="L258" s="239"/>
      <c r="M258" s="300">
        <f>+IF(I258=0,"",'Ark1'!U1391)</f>
        <v>17.3</v>
      </c>
      <c r="N258" s="399"/>
      <c r="O258" s="439">
        <f>+IF(J258=0,"",'Ark1'!AI1391)</f>
        <v>0</v>
      </c>
      <c r="P258" s="398"/>
      <c r="Q258" s="239" t="str">
        <f>+IF(O258=0,"",'Ark1'!AJ1391)</f>
        <v/>
      </c>
      <c r="R258" s="398"/>
      <c r="S258" s="239" t="str">
        <f>+IF(O258=0,"",'Ark1'!AK1391)</f>
        <v/>
      </c>
      <c r="T258" s="398"/>
      <c r="U258" s="240">
        <f>+IF(I258=0,"",'Ark1'!S1391)</f>
        <v>5</v>
      </c>
      <c r="V258" s="240"/>
      <c r="W258" s="239">
        <f>+IF(I258=0,"",'Ark1'!W1391)</f>
        <v>0</v>
      </c>
      <c r="X258" s="241">
        <f>+IF(I258=0,"",'Ark1'!X1391)</f>
        <v>100</v>
      </c>
      <c r="Y258" s="241">
        <f>+IF(I258=0,"",'Ark1'!Y1391)</f>
        <v>0</v>
      </c>
      <c r="Z258" s="241">
        <f>+IF(I258=0,"",'Ark1'!Z1391)</f>
        <v>0</v>
      </c>
      <c r="AA258" s="239">
        <f>+IF(I258=0,"",'Ark1'!AA1391)</f>
        <v>0</v>
      </c>
      <c r="AB258" s="239">
        <f>+IF(I258=0,"",'Ark1'!AB1391)</f>
        <v>0</v>
      </c>
      <c r="AC258" s="241">
        <f>+'Ark1'!AD1391</f>
        <v>0</v>
      </c>
      <c r="AD258" s="239">
        <f t="shared" si="41"/>
        <v>0.5</v>
      </c>
      <c r="AE258" s="239">
        <f t="shared" si="42"/>
        <v>1</v>
      </c>
      <c r="AF258" s="398"/>
      <c r="AI258" s="28"/>
      <c r="AJ258" s="26"/>
      <c r="AM258" s="26"/>
      <c r="AN258" s="26"/>
      <c r="AO258" s="26"/>
      <c r="AQ258" s="26"/>
      <c r="AR258" s="243"/>
      <c r="AS258" s="26"/>
      <c r="AT258" s="26"/>
    </row>
    <row r="259" spans="1:46">
      <c r="A259" s="398"/>
      <c r="B259" s="238">
        <f>+'Ark1'!C1392</f>
        <v>2023</v>
      </c>
      <c r="C259" s="398"/>
      <c r="D259" s="238">
        <f>+'Ark1'!M1392</f>
        <v>2</v>
      </c>
      <c r="E259" s="238" t="str">
        <f t="shared" si="40"/>
        <v>1</v>
      </c>
      <c r="F259" s="238">
        <f>+'Ark1'!D1392</f>
        <v>5</v>
      </c>
      <c r="G259" s="398" t="str">
        <f>VLOOKUP(F259,RNR!$D$2:$E$13,2)</f>
        <v>Mai</v>
      </c>
      <c r="H259" s="238">
        <f>+'Ark1'!Q1392</f>
        <v>1</v>
      </c>
      <c r="I259" s="238">
        <f>+'Ark1'!R1392</f>
        <v>1</v>
      </c>
      <c r="J259" s="239">
        <f>+IF(I259=0,"",'Ark1'!AG1392)</f>
        <v>0.48543689320388361</v>
      </c>
      <c r="K259" s="239">
        <f>+IF(I259=0,"",'Ark1'!AH1392)</f>
        <v>0.2822935109636362</v>
      </c>
      <c r="L259" s="239"/>
      <c r="M259" s="300">
        <f>+IF(I259=0,"",'Ark1'!U1392)</f>
        <v>22.8</v>
      </c>
      <c r="N259" s="399"/>
      <c r="O259" s="439">
        <f>+IF(J259=0,"",'Ark1'!AI1392)</f>
        <v>1</v>
      </c>
      <c r="P259" s="398"/>
      <c r="Q259" s="239">
        <f>+IF(O259=0,"",'Ark1'!AJ1392)</f>
        <v>102.8</v>
      </c>
      <c r="R259" s="398"/>
      <c r="S259" s="239">
        <f>+IF(O259=0,"",'Ark1'!AK1392)</f>
        <v>20.98724841296637</v>
      </c>
      <c r="T259" s="398"/>
      <c r="U259" s="240">
        <f>+IF(I259=0,"",'Ark1'!S1392)</f>
        <v>7</v>
      </c>
      <c r="V259" s="240"/>
      <c r="W259" s="239">
        <f>+IF(I259=0,"",'Ark1'!W1392)</f>
        <v>0</v>
      </c>
      <c r="X259" s="241">
        <f>+IF(I259=0,"",'Ark1'!X1392)</f>
        <v>100</v>
      </c>
      <c r="Y259" s="241">
        <f>+IF(I259=0,"",'Ark1'!Y1392)</f>
        <v>0</v>
      </c>
      <c r="Z259" s="241">
        <f>+IF(I259=0,"",'Ark1'!Z1392)</f>
        <v>0</v>
      </c>
      <c r="AA259" s="239">
        <f>+IF(I259=0,"",'Ark1'!AA1392)</f>
        <v>0</v>
      </c>
      <c r="AB259" s="239">
        <f>+IF(I259=0,"",'Ark1'!AB1392)</f>
        <v>0</v>
      </c>
      <c r="AC259" s="241">
        <f>+'Ark1'!AD1392</f>
        <v>0</v>
      </c>
      <c r="AD259" s="239">
        <f t="shared" si="41"/>
        <v>0.5</v>
      </c>
      <c r="AE259" s="239">
        <f t="shared" si="42"/>
        <v>1</v>
      </c>
      <c r="AF259" s="398"/>
      <c r="AI259" s="28"/>
      <c r="AJ259" s="26"/>
      <c r="AM259" s="26"/>
      <c r="AN259" s="26"/>
      <c r="AO259" s="26"/>
      <c r="AQ259" s="26"/>
      <c r="AR259" s="243"/>
      <c r="AS259" s="26"/>
      <c r="AT259" s="26"/>
    </row>
    <row r="260" spans="1:46">
      <c r="A260" s="398"/>
      <c r="B260" s="238">
        <f>+'Ark1'!C1393</f>
        <v>2023</v>
      </c>
      <c r="C260" s="398"/>
      <c r="D260" s="238">
        <f>+'Ark1'!M1393</f>
        <v>2</v>
      </c>
      <c r="E260" s="238" t="str">
        <f t="shared" si="40"/>
        <v>1</v>
      </c>
      <c r="F260" s="238">
        <f>+'Ark1'!D1393</f>
        <v>6</v>
      </c>
      <c r="G260" s="398" t="str">
        <f>VLOOKUP(F260,RNR!$D$2:$E$13,2)</f>
        <v>Jun</v>
      </c>
      <c r="H260" s="238">
        <f>+'Ark1'!Q1393</f>
        <v>0</v>
      </c>
      <c r="I260" s="238">
        <f>+'Ark1'!R1393</f>
        <v>0</v>
      </c>
      <c r="J260" s="239" t="str">
        <f>+IF(I260=0,"",'Ark1'!AG1393)</f>
        <v/>
      </c>
      <c r="K260" s="239" t="str">
        <f>+IF(I260=0,"",'Ark1'!AH1393)</f>
        <v/>
      </c>
      <c r="L260" s="239"/>
      <c r="M260" s="300" t="str">
        <f>+IF(I260=0,"",'Ark1'!U1393)</f>
        <v/>
      </c>
      <c r="N260" s="399"/>
      <c r="O260" s="439">
        <f>+IF(J260=0,"",'Ark1'!AI1393)</f>
        <v>0</v>
      </c>
      <c r="P260" s="398"/>
      <c r="Q260" s="239" t="str">
        <f>+IF(O260=0,"",'Ark1'!AJ1393)</f>
        <v/>
      </c>
      <c r="R260" s="398"/>
      <c r="S260" s="239" t="str">
        <f>+IF(O260=0,"",'Ark1'!AK1393)</f>
        <v/>
      </c>
      <c r="T260" s="398"/>
      <c r="U260" s="240" t="str">
        <f>+IF(I260=0,"",'Ark1'!S1393)</f>
        <v/>
      </c>
      <c r="V260" s="240"/>
      <c r="W260" s="239" t="str">
        <f>+IF(I260=0,"",'Ark1'!W1393)</f>
        <v/>
      </c>
      <c r="X260" s="241" t="str">
        <f>+IF(I260=0,"",'Ark1'!X1393)</f>
        <v/>
      </c>
      <c r="Y260" s="241" t="str">
        <f>+IF(I260=0,"",'Ark1'!Y1393)</f>
        <v/>
      </c>
      <c r="Z260" s="241" t="str">
        <f>+IF(I260=0,"",'Ark1'!Z1393)</f>
        <v/>
      </c>
      <c r="AA260" s="239" t="str">
        <f>+IF(I260=0,"",'Ark1'!AA1393)</f>
        <v/>
      </c>
      <c r="AB260" s="239" t="str">
        <f>+IF(I260=0,"",'Ark1'!AB1393)</f>
        <v/>
      </c>
      <c r="AC260" s="241">
        <f>+'Ark1'!AD1393</f>
        <v>0</v>
      </c>
      <c r="AD260" s="239" t="str">
        <f t="shared" si="41"/>
        <v/>
      </c>
      <c r="AE260" s="239" t="str">
        <f t="shared" si="42"/>
        <v/>
      </c>
      <c r="AF260" s="398"/>
      <c r="AI260" s="28"/>
      <c r="AJ260" s="26"/>
      <c r="AM260" s="26"/>
      <c r="AN260" s="26"/>
      <c r="AO260" s="26"/>
      <c r="AQ260" s="26"/>
      <c r="AR260" s="243"/>
      <c r="AS260" s="26"/>
      <c r="AT260" s="26"/>
    </row>
    <row r="261" spans="1:46">
      <c r="A261" s="398"/>
      <c r="B261" s="238">
        <f>+'Ark1'!C1394</f>
        <v>2023</v>
      </c>
      <c r="C261" s="398"/>
      <c r="D261" s="238">
        <f>+'Ark1'!M1394</f>
        <v>2</v>
      </c>
      <c r="E261" s="238" t="str">
        <f t="shared" si="40"/>
        <v>1</v>
      </c>
      <c r="F261" s="238">
        <f>+'Ark1'!D1394</f>
        <v>7</v>
      </c>
      <c r="G261" s="398" t="str">
        <f>VLOOKUP(F261,RNR!$D$2:$E$13,2)</f>
        <v>Jul</v>
      </c>
      <c r="H261" s="238">
        <f>+'Ark1'!Q1394</f>
        <v>0</v>
      </c>
      <c r="I261" s="238">
        <f>+'Ark1'!R1394</f>
        <v>0</v>
      </c>
      <c r="J261" s="239" t="str">
        <f>+IF(I261=0,"",'Ark1'!AG1394)</f>
        <v/>
      </c>
      <c r="K261" s="239" t="str">
        <f>+IF(I261=0,"",'Ark1'!AH1394)</f>
        <v/>
      </c>
      <c r="L261" s="239"/>
      <c r="M261" s="300" t="str">
        <f>+IF(I261=0,"",'Ark1'!U1394)</f>
        <v/>
      </c>
      <c r="N261" s="399"/>
      <c r="O261" s="439">
        <f>+IF(J261=0,"",'Ark1'!AI1394)</f>
        <v>0</v>
      </c>
      <c r="P261" s="398"/>
      <c r="Q261" s="239" t="str">
        <f>+IF(O261=0,"",'Ark1'!AJ1394)</f>
        <v/>
      </c>
      <c r="R261" s="398"/>
      <c r="S261" s="239" t="str">
        <f>+IF(O261=0,"",'Ark1'!AK1394)</f>
        <v/>
      </c>
      <c r="T261" s="398"/>
      <c r="U261" s="240" t="str">
        <f>+IF(I261=0,"",'Ark1'!S1394)</f>
        <v/>
      </c>
      <c r="V261" s="240"/>
      <c r="W261" s="239" t="str">
        <f>+IF(I261=0,"",'Ark1'!W1394)</f>
        <v/>
      </c>
      <c r="X261" s="241" t="str">
        <f>+IF(I261=0,"",'Ark1'!X1394)</f>
        <v/>
      </c>
      <c r="Y261" s="241" t="str">
        <f>+IF(I261=0,"",'Ark1'!Y1394)</f>
        <v/>
      </c>
      <c r="Z261" s="241" t="str">
        <f>+IF(I261=0,"",'Ark1'!Z1394)</f>
        <v/>
      </c>
      <c r="AA261" s="239" t="str">
        <f>+IF(I261=0,"",'Ark1'!AA1394)</f>
        <v/>
      </c>
      <c r="AB261" s="239" t="str">
        <f>+IF(I261=0,"",'Ark1'!AB1394)</f>
        <v/>
      </c>
      <c r="AC261" s="241">
        <f>+'Ark1'!AD1394</f>
        <v>0</v>
      </c>
      <c r="AD261" s="239" t="str">
        <f t="shared" si="41"/>
        <v/>
      </c>
      <c r="AE261" s="239" t="str">
        <f t="shared" si="42"/>
        <v/>
      </c>
      <c r="AF261" s="398"/>
      <c r="AI261" s="28"/>
      <c r="AJ261" s="26"/>
      <c r="AM261" s="26"/>
      <c r="AN261" s="26"/>
      <c r="AO261" s="26"/>
      <c r="AQ261" s="26"/>
      <c r="AR261" s="243"/>
      <c r="AS261" s="26"/>
      <c r="AT261" s="26"/>
    </row>
    <row r="262" spans="1:46">
      <c r="A262" s="398"/>
      <c r="B262" s="238">
        <f>+'Ark1'!C1395</f>
        <v>2023</v>
      </c>
      <c r="C262" s="398"/>
      <c r="D262" s="238">
        <f>+'Ark1'!M1395</f>
        <v>2</v>
      </c>
      <c r="E262" s="238" t="str">
        <f t="shared" si="40"/>
        <v>1</v>
      </c>
      <c r="F262" s="238">
        <f>+'Ark1'!D1395</f>
        <v>8</v>
      </c>
      <c r="G262" s="398" t="str">
        <f>VLOOKUP(F262,RNR!$D$2:$E$13,2)</f>
        <v>Aug</v>
      </c>
      <c r="H262" s="238">
        <f>+'Ark1'!Q1395</f>
        <v>0</v>
      </c>
      <c r="I262" s="238">
        <f>+'Ark1'!R1395</f>
        <v>0</v>
      </c>
      <c r="J262" s="239" t="str">
        <f>+IF(I262=0,"",'Ark1'!AG1395)</f>
        <v/>
      </c>
      <c r="K262" s="239" t="str">
        <f>+IF(I262=0,"",'Ark1'!AH1395)</f>
        <v/>
      </c>
      <c r="L262" s="239"/>
      <c r="M262" s="300" t="str">
        <f>+IF(I262=0,"",'Ark1'!U1395)</f>
        <v/>
      </c>
      <c r="N262" s="399"/>
      <c r="O262" s="439">
        <f>+IF(J262=0,"",'Ark1'!AI1395)</f>
        <v>0</v>
      </c>
      <c r="P262" s="398"/>
      <c r="Q262" s="239" t="str">
        <f>+IF(O262=0,"",'Ark1'!AJ1395)</f>
        <v/>
      </c>
      <c r="R262" s="398"/>
      <c r="S262" s="239" t="str">
        <f>+IF(O262=0,"",'Ark1'!AK1395)</f>
        <v/>
      </c>
      <c r="T262" s="398"/>
      <c r="U262" s="240" t="str">
        <f>+IF(I262=0,"",'Ark1'!S1395)</f>
        <v/>
      </c>
      <c r="V262" s="240"/>
      <c r="W262" s="239" t="str">
        <f>+IF(I262=0,"",'Ark1'!W1395)</f>
        <v/>
      </c>
      <c r="X262" s="241" t="str">
        <f>+IF(I262=0,"",'Ark1'!X1395)</f>
        <v/>
      </c>
      <c r="Y262" s="241" t="str">
        <f>+IF(I262=0,"",'Ark1'!Y1395)</f>
        <v/>
      </c>
      <c r="Z262" s="241" t="str">
        <f>+IF(I262=0,"",'Ark1'!Z1395)</f>
        <v/>
      </c>
      <c r="AA262" s="239" t="str">
        <f>+IF(I262=0,"",'Ark1'!AA1395)</f>
        <v/>
      </c>
      <c r="AB262" s="239" t="str">
        <f>+IF(I262=0,"",'Ark1'!AB1395)</f>
        <v/>
      </c>
      <c r="AC262" s="241">
        <f>+'Ark1'!AD1395</f>
        <v>0</v>
      </c>
      <c r="AD262" s="239" t="str">
        <f t="shared" si="41"/>
        <v/>
      </c>
      <c r="AE262" s="239" t="str">
        <f t="shared" si="42"/>
        <v/>
      </c>
      <c r="AF262" s="398"/>
      <c r="AI262" s="28"/>
      <c r="AJ262" s="26"/>
      <c r="AM262" s="26"/>
      <c r="AN262" s="26"/>
      <c r="AO262" s="26"/>
      <c r="AQ262" s="26"/>
      <c r="AR262" s="243"/>
      <c r="AS262" s="26"/>
      <c r="AT262" s="26"/>
    </row>
    <row r="263" spans="1:46">
      <c r="A263" s="398"/>
      <c r="B263" s="238">
        <f>+'Ark1'!C1396</f>
        <v>2023</v>
      </c>
      <c r="C263" s="398"/>
      <c r="D263" s="238">
        <f>+'Ark1'!M1396</f>
        <v>2</v>
      </c>
      <c r="E263" s="238" t="str">
        <f t="shared" si="40"/>
        <v>1</v>
      </c>
      <c r="F263" s="238">
        <f>+'Ark1'!D1396</f>
        <v>9</v>
      </c>
      <c r="G263" s="398" t="str">
        <f>VLOOKUP(F263,RNR!$D$2:$E$13,2)</f>
        <v>Sep</v>
      </c>
      <c r="H263" s="238">
        <f>+'Ark1'!Q1396</f>
        <v>0</v>
      </c>
      <c r="I263" s="238">
        <f>+'Ark1'!R1396</f>
        <v>0</v>
      </c>
      <c r="J263" s="239" t="str">
        <f>+IF(I263=0,"",'Ark1'!AG1396)</f>
        <v/>
      </c>
      <c r="K263" s="239" t="str">
        <f>+IF(I263=0,"",'Ark1'!AH1396)</f>
        <v/>
      </c>
      <c r="L263" s="239"/>
      <c r="M263" s="300" t="str">
        <f>+IF(I263=0,"",'Ark1'!U1396)</f>
        <v/>
      </c>
      <c r="N263" s="399"/>
      <c r="O263" s="439">
        <f>+IF(J263=0,"",'Ark1'!AI1396)</f>
        <v>0</v>
      </c>
      <c r="P263" s="398"/>
      <c r="Q263" s="239" t="str">
        <f>+IF(O263=0,"",'Ark1'!AJ1396)</f>
        <v/>
      </c>
      <c r="R263" s="398"/>
      <c r="S263" s="239" t="str">
        <f>+IF(O263=0,"",'Ark1'!AK1396)</f>
        <v/>
      </c>
      <c r="T263" s="398"/>
      <c r="U263" s="240" t="str">
        <f>+IF(I263=0,"",'Ark1'!S1396)</f>
        <v/>
      </c>
      <c r="V263" s="240"/>
      <c r="W263" s="239" t="str">
        <f>+IF(I263=0,"",'Ark1'!W1396)</f>
        <v/>
      </c>
      <c r="X263" s="241" t="str">
        <f>+IF(I263=0,"",'Ark1'!X1396)</f>
        <v/>
      </c>
      <c r="Y263" s="241" t="str">
        <f>+IF(I263=0,"",'Ark1'!Y1396)</f>
        <v/>
      </c>
      <c r="Z263" s="241" t="str">
        <f>+IF(I263=0,"",'Ark1'!Z1396)</f>
        <v/>
      </c>
      <c r="AA263" s="239" t="str">
        <f>+IF(I263=0,"",'Ark1'!AA1396)</f>
        <v/>
      </c>
      <c r="AB263" s="239" t="str">
        <f>+IF(I263=0,"",'Ark1'!AB1396)</f>
        <v/>
      </c>
      <c r="AC263" s="241">
        <f>+'Ark1'!AD1396</f>
        <v>0</v>
      </c>
      <c r="AD263" s="239" t="str">
        <f t="shared" si="41"/>
        <v/>
      </c>
      <c r="AE263" s="239" t="str">
        <f t="shared" si="42"/>
        <v/>
      </c>
      <c r="AF263" s="398"/>
      <c r="AI263" s="28"/>
      <c r="AJ263" s="26"/>
      <c r="AM263" s="26"/>
      <c r="AN263" s="26"/>
      <c r="AO263" s="26"/>
      <c r="AQ263" s="26"/>
      <c r="AR263" s="243"/>
      <c r="AS263" s="26"/>
      <c r="AT263" s="26"/>
    </row>
    <row r="264" spans="1:46">
      <c r="A264" s="398"/>
      <c r="B264" s="238">
        <f>+'Ark1'!C1397</f>
        <v>2023</v>
      </c>
      <c r="C264" s="398"/>
      <c r="D264" s="238">
        <f>+'Ark1'!M1397</f>
        <v>2</v>
      </c>
      <c r="E264" s="238" t="str">
        <f t="shared" si="40"/>
        <v>1</v>
      </c>
      <c r="F264" s="238">
        <f>+'Ark1'!D1397</f>
        <v>10</v>
      </c>
      <c r="G264" s="398" t="str">
        <f>VLOOKUP(F264,RNR!$D$2:$E$13,2)</f>
        <v>Okt</v>
      </c>
      <c r="H264" s="238">
        <f>+'Ark1'!Q1397</f>
        <v>0</v>
      </c>
      <c r="I264" s="238">
        <f>+'Ark1'!R1397</f>
        <v>0</v>
      </c>
      <c r="J264" s="239" t="str">
        <f>+IF(I264=0,"",'Ark1'!AG1397)</f>
        <v/>
      </c>
      <c r="K264" s="239" t="str">
        <f>+IF(I264=0,"",'Ark1'!AH1397)</f>
        <v/>
      </c>
      <c r="L264" s="239"/>
      <c r="M264" s="300" t="str">
        <f>+IF(I264=0,"",'Ark1'!U1397)</f>
        <v/>
      </c>
      <c r="N264" s="399"/>
      <c r="O264" s="439">
        <f>+IF(J264=0,"",'Ark1'!AI1397)</f>
        <v>0</v>
      </c>
      <c r="P264" s="398"/>
      <c r="Q264" s="239" t="str">
        <f>+IF(O264=0,"",'Ark1'!AJ1397)</f>
        <v/>
      </c>
      <c r="R264" s="398"/>
      <c r="S264" s="239" t="str">
        <f>+IF(O264=0,"",'Ark1'!AK1397)</f>
        <v/>
      </c>
      <c r="T264" s="398"/>
      <c r="U264" s="240" t="str">
        <f>+IF(I264=0,"",'Ark1'!S1397)</f>
        <v/>
      </c>
      <c r="V264" s="240"/>
      <c r="W264" s="239" t="str">
        <f>+IF(I264=0,"",'Ark1'!W1397)</f>
        <v/>
      </c>
      <c r="X264" s="241" t="str">
        <f>+IF(I264=0,"",'Ark1'!X1397)</f>
        <v/>
      </c>
      <c r="Y264" s="241" t="str">
        <f>+IF(I264=0,"",'Ark1'!Y1397)</f>
        <v/>
      </c>
      <c r="Z264" s="241" t="str">
        <f>+IF(I264=0,"",'Ark1'!Z1397)</f>
        <v/>
      </c>
      <c r="AA264" s="239" t="str">
        <f>+IF(I264=0,"",'Ark1'!AA1397)</f>
        <v/>
      </c>
      <c r="AB264" s="239" t="str">
        <f>+IF(I264=0,"",'Ark1'!AB1397)</f>
        <v/>
      </c>
      <c r="AC264" s="241">
        <f>+'Ark1'!AD1397</f>
        <v>0</v>
      </c>
      <c r="AD264" s="239" t="str">
        <f t="shared" si="41"/>
        <v/>
      </c>
      <c r="AE264" s="239" t="str">
        <f t="shared" si="42"/>
        <v/>
      </c>
      <c r="AF264" s="398"/>
      <c r="AI264" s="28"/>
      <c r="AJ264" s="26"/>
      <c r="AM264" s="26"/>
      <c r="AN264" s="26"/>
      <c r="AO264" s="26"/>
      <c r="AQ264" s="26"/>
      <c r="AS264" s="26"/>
      <c r="AT264" s="26"/>
    </row>
    <row r="265" spans="1:46">
      <c r="A265" s="398"/>
      <c r="B265" s="238">
        <f>+'Ark1'!C1398</f>
        <v>2023</v>
      </c>
      <c r="C265" s="398"/>
      <c r="D265" s="238">
        <f>+'Ark1'!M1398</f>
        <v>2</v>
      </c>
      <c r="E265" s="238" t="str">
        <f t="shared" si="40"/>
        <v>1</v>
      </c>
      <c r="F265" s="238">
        <f>+'Ark1'!D1398</f>
        <v>11</v>
      </c>
      <c r="G265" s="398" t="str">
        <f>VLOOKUP(F265,RNR!$D$2:$E$13,2)</f>
        <v>Nov</v>
      </c>
      <c r="H265" s="238">
        <f>+'Ark1'!Q1398</f>
        <v>4</v>
      </c>
      <c r="I265" s="238">
        <f>+'Ark1'!R1398</f>
        <v>4</v>
      </c>
      <c r="J265" s="239">
        <f>+IF(I265=0,"",'Ark1'!AG1398)</f>
        <v>0.97560975609756095</v>
      </c>
      <c r="K265" s="239">
        <f>+IF(I265=0,"",'Ark1'!AH1398)</f>
        <v>0.45917186415018807</v>
      </c>
      <c r="L265" s="239"/>
      <c r="M265" s="300">
        <f>+IF(I265=0,"",'Ark1'!U1398)</f>
        <v>18.350000000000001</v>
      </c>
      <c r="N265" s="399"/>
      <c r="O265" s="439">
        <f>+IF(J265=0,"",'Ark1'!AI1398)</f>
        <v>3</v>
      </c>
      <c r="P265" s="398"/>
      <c r="Q265" s="239">
        <f>+IF(O265=0,"",'Ark1'!AJ1398)</f>
        <v>112.6</v>
      </c>
      <c r="R265" s="398"/>
      <c r="S265" s="239">
        <f>+IF(O265=0,"",'Ark1'!AK1398)</f>
        <v>14.313295817836988</v>
      </c>
      <c r="T265" s="398"/>
      <c r="U265" s="240">
        <f>+IF(I265=0,"",'Ark1'!S1398)</f>
        <v>1.25</v>
      </c>
      <c r="V265" s="240"/>
      <c r="W265" s="239">
        <f>+IF(I265=0,"",'Ark1'!W1398)</f>
        <v>0</v>
      </c>
      <c r="X265" s="241">
        <f>+IF(I265=0,"",'Ark1'!X1398)</f>
        <v>50</v>
      </c>
      <c r="Y265" s="241">
        <f>+IF(I265=0,"",'Ark1'!Y1398)</f>
        <v>25</v>
      </c>
      <c r="Z265" s="241">
        <f>+IF(I265=0,"",'Ark1'!Z1398)</f>
        <v>0</v>
      </c>
      <c r="AA265" s="239">
        <f>+IF(I265=0,"",'Ark1'!AA1398)</f>
        <v>7.6100262811635506</v>
      </c>
      <c r="AB265" s="239">
        <f>+IF(I265=0,"",'Ark1'!AB1398)</f>
        <v>0.82915619758885006</v>
      </c>
      <c r="AC265" s="241">
        <f>+'Ark1'!AD1398</f>
        <v>-97.663981295811027</v>
      </c>
      <c r="AD265" s="239">
        <f t="shared" si="41"/>
        <v>2</v>
      </c>
      <c r="AE265" s="239">
        <f t="shared" si="42"/>
        <v>1</v>
      </c>
      <c r="AF265" s="398"/>
      <c r="AI265" s="28"/>
      <c r="AJ265" s="26"/>
      <c r="AM265" s="26"/>
      <c r="AN265" s="26"/>
      <c r="AO265" s="26"/>
      <c r="AQ265" s="26"/>
      <c r="AS265" s="26"/>
      <c r="AT265" s="26"/>
    </row>
    <row r="266" spans="1:46">
      <c r="A266" s="398"/>
      <c r="B266" s="238">
        <f>+'Ark1'!C1399</f>
        <v>2023</v>
      </c>
      <c r="C266" s="398"/>
      <c r="D266" s="238">
        <f>+'Ark1'!M1399</f>
        <v>2</v>
      </c>
      <c r="E266" s="238" t="str">
        <f t="shared" si="40"/>
        <v>1</v>
      </c>
      <c r="F266" s="238">
        <f>+'Ark1'!D1399</f>
        <v>12</v>
      </c>
      <c r="G266" s="398" t="str">
        <f>VLOOKUP(F266,RNR!$D$2:$E$13,2)</f>
        <v>Des</v>
      </c>
      <c r="H266" s="238">
        <f>+'Ark1'!Q1399</f>
        <v>1</v>
      </c>
      <c r="I266" s="238">
        <f>+'Ark1'!R1399</f>
        <v>1</v>
      </c>
      <c r="J266" s="239">
        <f>+IF(I266=0,"",'Ark1'!AG1399)</f>
        <v>1.6129032258064513</v>
      </c>
      <c r="K266" s="239">
        <f>+IF(I266=0,"",'Ark1'!AH1399)</f>
        <v>0.81648830757035284</v>
      </c>
      <c r="L266" s="239"/>
      <c r="M266" s="300">
        <f>+IF(I266=0,"",'Ark1'!U1399)</f>
        <v>20.6</v>
      </c>
      <c r="N266" s="399"/>
      <c r="O266" s="439">
        <f>+IF(J266=0,"",'Ark1'!AI1399)</f>
        <v>0</v>
      </c>
      <c r="P266" s="398"/>
      <c r="Q266" s="239" t="str">
        <f>+IF(O266=0,"",'Ark1'!AJ1399)</f>
        <v/>
      </c>
      <c r="R266" s="398"/>
      <c r="S266" s="239" t="str">
        <f>+IF(O266=0,"",'Ark1'!AK1399)</f>
        <v/>
      </c>
      <c r="T266" s="398"/>
      <c r="U266" s="240">
        <f>+IF(I266=0,"",'Ark1'!S1399)</f>
        <v>0</v>
      </c>
      <c r="V266" s="240"/>
      <c r="W266" s="239">
        <f>+IF(I266=0,"",'Ark1'!W1399)</f>
        <v>0</v>
      </c>
      <c r="X266" s="241">
        <f>+IF(I266=0,"",'Ark1'!X1399)</f>
        <v>100</v>
      </c>
      <c r="Y266" s="241">
        <f>+IF(I266=0,"",'Ark1'!Y1399)</f>
        <v>0</v>
      </c>
      <c r="Z266" s="241">
        <f>+IF(I266=0,"",'Ark1'!Z1399)</f>
        <v>0</v>
      </c>
      <c r="AA266" s="239">
        <f>+IF(I266=0,"",'Ark1'!AA1399)</f>
        <v>0</v>
      </c>
      <c r="AB266" s="239">
        <f>+IF(I266=0,"",'Ark1'!AB1399)</f>
        <v>0</v>
      </c>
      <c r="AC266" s="241">
        <f>+'Ark1'!AD1399</f>
        <v>0</v>
      </c>
      <c r="AD266" s="239">
        <f t="shared" si="41"/>
        <v>0.5</v>
      </c>
      <c r="AE266" s="239">
        <f t="shared" si="42"/>
        <v>1</v>
      </c>
      <c r="AF266" s="398"/>
      <c r="AI266" s="28"/>
      <c r="AJ266" s="26"/>
      <c r="AM266" s="26"/>
      <c r="AN266" s="26"/>
      <c r="AO266" s="26"/>
      <c r="AQ266" s="26"/>
      <c r="AS266" s="26"/>
      <c r="AT266" s="26"/>
    </row>
    <row r="267" spans="1:46">
      <c r="A267" s="398"/>
      <c r="B267" s="398"/>
      <c r="C267" s="398"/>
      <c r="D267" s="398"/>
      <c r="E267" s="398"/>
      <c r="F267" s="398"/>
      <c r="G267" s="398"/>
      <c r="H267" s="398"/>
      <c r="I267" s="398"/>
      <c r="J267" s="399"/>
      <c r="K267" s="399"/>
      <c r="L267" s="399"/>
      <c r="M267" s="401"/>
      <c r="N267" s="399"/>
      <c r="O267" s="440"/>
      <c r="P267" s="398"/>
      <c r="Q267" s="399"/>
      <c r="R267" s="398"/>
      <c r="S267" s="399"/>
      <c r="T267" s="398"/>
      <c r="U267" s="400"/>
      <c r="V267" s="400"/>
      <c r="W267" s="399"/>
      <c r="X267" s="402"/>
      <c r="Y267" s="402"/>
      <c r="Z267" s="402"/>
      <c r="AA267" s="399"/>
      <c r="AB267" s="399"/>
      <c r="AC267" s="402"/>
      <c r="AD267" s="399"/>
      <c r="AE267" s="399"/>
      <c r="AF267" s="398"/>
      <c r="AG267" s="26"/>
      <c r="AI267" s="28"/>
      <c r="AJ267" s="26"/>
      <c r="AK267" s="27"/>
      <c r="AL267" s="27"/>
      <c r="AP267" s="27"/>
    </row>
    <row r="268" spans="1:46" ht="22.8">
      <c r="A268" s="398"/>
      <c r="B268" s="398"/>
      <c r="C268" s="398"/>
      <c r="D268" s="398"/>
      <c r="E268" s="403" t="str">
        <f>+E270</f>
        <v>1+</v>
      </c>
      <c r="F268" s="398"/>
      <c r="G268" s="398"/>
      <c r="H268" s="398"/>
      <c r="I268" s="242">
        <f>SUM(I270:I290)</f>
        <v>23257</v>
      </c>
      <c r="J268" s="398"/>
      <c r="K268" s="398"/>
      <c r="L268" s="398"/>
      <c r="M268" s="271" t="e">
        <f>+Fettgruppe!#REF!</f>
        <v>#REF!</v>
      </c>
      <c r="N268" s="399"/>
      <c r="O268" s="440"/>
      <c r="P268" s="398"/>
      <c r="Q268" s="398"/>
      <c r="R268" s="398"/>
      <c r="S268" s="398"/>
      <c r="T268" s="398"/>
      <c r="U268" s="398"/>
      <c r="V268" s="398"/>
      <c r="W268" s="398"/>
      <c r="X268" s="398"/>
      <c r="Y268" s="398"/>
      <c r="Z268" s="398"/>
      <c r="AA268" s="398"/>
      <c r="AB268" s="398"/>
      <c r="AC268" s="398"/>
      <c r="AD268" s="398"/>
      <c r="AE268" s="398"/>
      <c r="AF268" s="398"/>
      <c r="AG268" s="221"/>
      <c r="AI268" s="28"/>
      <c r="AJ268" s="26"/>
      <c r="AK268" s="222"/>
      <c r="AL268" s="27"/>
      <c r="AP268" s="27"/>
    </row>
    <row r="269" spans="1:46">
      <c r="A269" s="398"/>
      <c r="B269" s="398"/>
      <c r="C269" s="398"/>
      <c r="D269" s="398"/>
      <c r="E269" s="398"/>
      <c r="F269" s="398"/>
      <c r="G269" s="398"/>
      <c r="H269" s="398"/>
      <c r="I269" s="398"/>
      <c r="J269" s="398"/>
      <c r="K269" s="398"/>
      <c r="L269" s="398"/>
      <c r="M269" s="398"/>
      <c r="N269" s="399"/>
      <c r="O269" s="440"/>
      <c r="P269" s="398"/>
      <c r="Q269" s="398"/>
      <c r="R269" s="398"/>
      <c r="S269" s="398"/>
      <c r="T269" s="398"/>
      <c r="U269" s="398"/>
      <c r="V269" s="398"/>
      <c r="W269" s="398"/>
      <c r="X269" s="398"/>
      <c r="Y269" s="398"/>
      <c r="Z269" s="398"/>
      <c r="AA269" s="398"/>
      <c r="AB269" s="398"/>
      <c r="AC269" s="398"/>
      <c r="AD269" s="398"/>
      <c r="AE269" s="398"/>
      <c r="AF269" s="398"/>
      <c r="AG269" s="221"/>
      <c r="AI269" s="28"/>
      <c r="AJ269" s="26"/>
      <c r="AK269" s="222"/>
      <c r="AL269" s="27"/>
      <c r="AP269" s="27"/>
    </row>
    <row r="270" spans="1:46">
      <c r="A270" s="398"/>
      <c r="B270" s="238">
        <f>+'Ark1'!C1400</f>
        <v>2023</v>
      </c>
      <c r="C270" s="398"/>
      <c r="D270" s="238">
        <f>+'Ark1'!M1400</f>
        <v>3</v>
      </c>
      <c r="E270" s="238" t="str">
        <f>VLOOKUP(D270,RNR!$G$8:$H$22,2)</f>
        <v>1+</v>
      </c>
      <c r="F270" s="238">
        <f>+'Ark1'!D1400</f>
        <v>1</v>
      </c>
      <c r="G270" s="398" t="str">
        <f>VLOOKUP(F270,RNR!$D$2:$E$13,2)</f>
        <v>Jan</v>
      </c>
      <c r="H270" s="238">
        <f>+'Ark1'!Q1400</f>
        <v>6</v>
      </c>
      <c r="I270" s="238">
        <f>+'Ark1'!R1400</f>
        <v>6</v>
      </c>
      <c r="J270" s="239">
        <f>+IF(I270=0,"",'Ark1'!AG1400)</f>
        <v>1.8181818181818179</v>
      </c>
      <c r="K270" s="239">
        <f>+IF(I270=0,"",'Ark1'!AH1400)</f>
        <v>1.0869327022111195</v>
      </c>
      <c r="L270" s="239"/>
      <c r="M270" s="300">
        <f>+IF(I270=0,"",'Ark1'!U1400)</f>
        <v>24.8</v>
      </c>
      <c r="N270" s="399"/>
      <c r="O270" s="439">
        <f>+IF(J270=0,"",'Ark1'!AI1400)</f>
        <v>0</v>
      </c>
      <c r="P270" s="398"/>
      <c r="Q270" s="239" t="str">
        <f>+IF(O270=0,"",'Ark1'!AJ1400)</f>
        <v/>
      </c>
      <c r="R270" s="398"/>
      <c r="S270" s="239" t="str">
        <f>+IF(O270=0,"",'Ark1'!AK1400)</f>
        <v/>
      </c>
      <c r="T270" s="398"/>
      <c r="U270" s="240">
        <f>+IF(I270=0,"",'Ark1'!S1400)</f>
        <v>5.1666666666666679</v>
      </c>
      <c r="V270" s="240"/>
      <c r="W270" s="239">
        <f>+IF(I270=0,"",'Ark1'!W1400)</f>
        <v>0</v>
      </c>
      <c r="X270" s="241">
        <f>+IF(I270=0,"",'Ark1'!X1400)</f>
        <v>100</v>
      </c>
      <c r="Y270" s="241">
        <f>+IF(I270=0,"",'Ark1'!Y1400)</f>
        <v>83.333333333333314</v>
      </c>
      <c r="Z270" s="241">
        <f>+IF(I270=0,"",'Ark1'!Z1400)</f>
        <v>0</v>
      </c>
      <c r="AA270" s="239">
        <f>+IF(I270=0,"",'Ark1'!AA1400)</f>
        <v>2.6558112382722694</v>
      </c>
      <c r="AB270" s="239">
        <f>+IF(I270=0,"",'Ark1'!AB1400)</f>
        <v>1.5723301886760999</v>
      </c>
      <c r="AC270" s="241">
        <f>+'Ark1'!AD1400</f>
        <v>66.653700161393985</v>
      </c>
      <c r="AD270" s="239">
        <f t="shared" si="41"/>
        <v>2</v>
      </c>
      <c r="AE270" s="239">
        <f t="shared" si="42"/>
        <v>1</v>
      </c>
      <c r="AF270" s="398"/>
      <c r="AI270" s="28"/>
      <c r="AJ270" s="26"/>
      <c r="AM270" s="26"/>
      <c r="AN270" s="26"/>
      <c r="AO270" s="26"/>
      <c r="AQ270" s="26"/>
      <c r="AS270" s="26"/>
      <c r="AT270" s="26"/>
    </row>
    <row r="271" spans="1:46">
      <c r="A271" s="398"/>
      <c r="B271" s="238">
        <f>+'Ark1'!C1401</f>
        <v>2023</v>
      </c>
      <c r="C271" s="398"/>
      <c r="D271" s="238">
        <f>+'Ark1'!M1401</f>
        <v>3</v>
      </c>
      <c r="E271" s="238" t="str">
        <f>VLOOKUP(D271,RNR!$G$8:$H$22,2)</f>
        <v>1+</v>
      </c>
      <c r="F271" s="238">
        <f>+'Ark1'!D1401</f>
        <v>2</v>
      </c>
      <c r="G271" s="398" t="str">
        <f>VLOOKUP(F271,RNR!$D$2:$E$13,2)</f>
        <v>Feb</v>
      </c>
      <c r="H271" s="238">
        <f>+'Ark1'!Q1401</f>
        <v>6</v>
      </c>
      <c r="I271" s="238">
        <f>+'Ark1'!R1401</f>
        <v>6</v>
      </c>
      <c r="J271" s="239">
        <f>+IF(I271=0,"",'Ark1'!AG1401)</f>
        <v>1.6949152542372876</v>
      </c>
      <c r="K271" s="239">
        <f>+IF(I271=0,"",'Ark1'!AH1401)</f>
        <v>1.1212351797293163</v>
      </c>
      <c r="L271" s="239"/>
      <c r="M271" s="300">
        <f>+IF(I271=0,"",'Ark1'!U1401)</f>
        <v>28.733333333333341</v>
      </c>
      <c r="N271" s="399"/>
      <c r="O271" s="439">
        <f>+IF(J271=0,"",'Ark1'!AI1401)</f>
        <v>0</v>
      </c>
      <c r="P271" s="398"/>
      <c r="Q271" s="239" t="str">
        <f>+IF(O271=0,"",'Ark1'!AJ1401)</f>
        <v/>
      </c>
      <c r="R271" s="398"/>
      <c r="S271" s="239" t="str">
        <f>+IF(O271=0,"",'Ark1'!AK1401)</f>
        <v/>
      </c>
      <c r="T271" s="398"/>
      <c r="U271" s="240">
        <f>+IF(I271=0,"",'Ark1'!S1401)</f>
        <v>5.5</v>
      </c>
      <c r="V271" s="240"/>
      <c r="W271" s="239">
        <f>+IF(I271=0,"",'Ark1'!W1401)</f>
        <v>0</v>
      </c>
      <c r="X271" s="241">
        <f>+IF(I271=0,"",'Ark1'!X1401)</f>
        <v>100</v>
      </c>
      <c r="Y271" s="241">
        <f>+IF(I271=0,"",'Ark1'!Y1401)</f>
        <v>100</v>
      </c>
      <c r="Z271" s="241">
        <f>+IF(I271=0,"",'Ark1'!Z1401)</f>
        <v>0</v>
      </c>
      <c r="AA271" s="239">
        <f>+IF(I271=0,"",'Ark1'!AA1401)</f>
        <v>2.5071010261964961</v>
      </c>
      <c r="AB271" s="239">
        <f>+IF(I271=0,"",'Ark1'!AB1401)</f>
        <v>1.1180339887498949</v>
      </c>
      <c r="AC271" s="241">
        <f>+'Ark1'!AD1401</f>
        <v>5.9459589758185292</v>
      </c>
      <c r="AD271" s="239">
        <f t="shared" si="41"/>
        <v>2</v>
      </c>
      <c r="AE271" s="239">
        <f t="shared" si="42"/>
        <v>1</v>
      </c>
      <c r="AF271" s="398"/>
      <c r="AI271" s="28"/>
      <c r="AJ271" s="26"/>
      <c r="AM271" s="26"/>
      <c r="AN271" s="26"/>
      <c r="AO271" s="26"/>
      <c r="AQ271" s="26"/>
      <c r="AS271" s="26"/>
      <c r="AT271" s="26"/>
    </row>
    <row r="272" spans="1:46">
      <c r="A272" s="398"/>
      <c r="B272" s="238">
        <f>+'Ark1'!C1402</f>
        <v>2023</v>
      </c>
      <c r="C272" s="398"/>
      <c r="D272" s="238">
        <f>+'Ark1'!M1402</f>
        <v>3</v>
      </c>
      <c r="E272" s="238" t="str">
        <f>VLOOKUP(D272,RNR!$G$8:$H$22,2)</f>
        <v>1+</v>
      </c>
      <c r="F272" s="238">
        <f>+'Ark1'!D1402</f>
        <v>3</v>
      </c>
      <c r="G272" s="398" t="str">
        <f>VLOOKUP(F272,RNR!$D$2:$E$13,2)</f>
        <v>Mar</v>
      </c>
      <c r="H272" s="238">
        <f>+'Ark1'!Q1402</f>
        <v>34</v>
      </c>
      <c r="I272" s="238">
        <f>+'Ark1'!R1402</f>
        <v>35</v>
      </c>
      <c r="J272" s="239">
        <f>+IF(I272=0,"",'Ark1'!AG1402)</f>
        <v>1.4227642276422763</v>
      </c>
      <c r="K272" s="239">
        <f>+IF(I272=0,"",'Ark1'!AH1402)</f>
        <v>0.94941448612906243</v>
      </c>
      <c r="L272" s="239"/>
      <c r="M272" s="300">
        <f>+IF(I272=0,"",'Ark1'!U1402)</f>
        <v>29.34</v>
      </c>
      <c r="N272" s="399"/>
      <c r="O272" s="439">
        <f>+IF(J272=0,"",'Ark1'!AI1402)</f>
        <v>7</v>
      </c>
      <c r="P272" s="398"/>
      <c r="Q272" s="239">
        <f>+IF(O272=0,"",'Ark1'!AJ1402)</f>
        <v>115.9285714285714</v>
      </c>
      <c r="R272" s="398"/>
      <c r="S272" s="239">
        <f>+IF(O272=0,"",'Ark1'!AK1402)</f>
        <v>22.101685956963621</v>
      </c>
      <c r="T272" s="398"/>
      <c r="U272" s="240">
        <f>+IF(I272=0,"",'Ark1'!S1402)</f>
        <v>5.7714285714285696</v>
      </c>
      <c r="V272" s="240"/>
      <c r="W272" s="239">
        <f>+IF(I272=0,"",'Ark1'!W1402)</f>
        <v>0</v>
      </c>
      <c r="X272" s="241">
        <f>+IF(I272=0,"",'Ark1'!X1402)</f>
        <v>94.285714285714306</v>
      </c>
      <c r="Y272" s="241">
        <f>+IF(I272=0,"",'Ark1'!Y1402)</f>
        <v>88.571428571428555</v>
      </c>
      <c r="Z272" s="241">
        <f>+IF(I272=0,"",'Ark1'!Z1402)</f>
        <v>17.142857142857139</v>
      </c>
      <c r="AA272" s="239">
        <f>+IF(I272=0,"",'Ark1'!AA1402)</f>
        <v>7.3706444765705745</v>
      </c>
      <c r="AB272" s="239">
        <f>+IF(I272=0,"",'Ark1'!AB1402)</f>
        <v>2.1258371700272329</v>
      </c>
      <c r="AC272" s="241">
        <f>+'Ark1'!AD1402</f>
        <v>48.635353660577685</v>
      </c>
      <c r="AD272" s="239">
        <f t="shared" si="41"/>
        <v>11.666666666666666</v>
      </c>
      <c r="AE272" s="239">
        <f t="shared" si="42"/>
        <v>1.0294117647058822</v>
      </c>
      <c r="AF272" s="398"/>
      <c r="AI272" s="28"/>
      <c r="AJ272" s="26"/>
      <c r="AM272" s="26"/>
      <c r="AN272" s="26"/>
      <c r="AO272" s="26"/>
      <c r="AQ272" s="26"/>
      <c r="AS272" s="26"/>
      <c r="AT272" s="26"/>
    </row>
    <row r="273" spans="1:46">
      <c r="A273" s="398"/>
      <c r="B273" s="238">
        <f>+'Ark1'!C1403</f>
        <v>2023</v>
      </c>
      <c r="C273" s="398"/>
      <c r="D273" s="238">
        <f>+'Ark1'!M1403</f>
        <v>3</v>
      </c>
      <c r="E273" s="238" t="str">
        <f>VLOOKUP(D273,RNR!$G$8:$H$22,2)</f>
        <v>1+</v>
      </c>
      <c r="F273" s="238">
        <f>+'Ark1'!D1403</f>
        <v>4</v>
      </c>
      <c r="G273" s="398" t="str">
        <f>VLOOKUP(F273,RNR!$D$2:$E$13,2)</f>
        <v>Apr</v>
      </c>
      <c r="H273" s="238">
        <f>+'Ark1'!Q1403</f>
        <v>4</v>
      </c>
      <c r="I273" s="238">
        <f>+'Ark1'!R1403</f>
        <v>4</v>
      </c>
      <c r="J273" s="239">
        <f>+IF(I273=0,"",'Ark1'!AG1403)</f>
        <v>1.8691588785046724</v>
      </c>
      <c r="K273" s="239">
        <f>+IF(I273=0,"",'Ark1'!AH1403)</f>
        <v>1.3663342830009495</v>
      </c>
      <c r="L273" s="239"/>
      <c r="M273" s="300">
        <f>+IF(I273=0,"",'Ark1'!U1403)</f>
        <v>28.774999999999999</v>
      </c>
      <c r="N273" s="399"/>
      <c r="O273" s="439">
        <f>+IF(J273=0,"",'Ark1'!AI1403)</f>
        <v>0</v>
      </c>
      <c r="P273" s="398"/>
      <c r="Q273" s="239" t="str">
        <f>+IF(O273=0,"",'Ark1'!AJ1403)</f>
        <v/>
      </c>
      <c r="R273" s="398"/>
      <c r="S273" s="239" t="str">
        <f>+IF(O273=0,"",'Ark1'!AK1403)</f>
        <v/>
      </c>
      <c r="T273" s="398"/>
      <c r="U273" s="240">
        <f>+IF(I273=0,"",'Ark1'!S1403)</f>
        <v>6.75</v>
      </c>
      <c r="V273" s="240"/>
      <c r="W273" s="239">
        <f>+IF(I273=0,"",'Ark1'!W1403)</f>
        <v>0</v>
      </c>
      <c r="X273" s="241">
        <f>+IF(I273=0,"",'Ark1'!X1403)</f>
        <v>75</v>
      </c>
      <c r="Y273" s="241">
        <f>+IF(I273=0,"",'Ark1'!Y1403)</f>
        <v>50</v>
      </c>
      <c r="Z273" s="241">
        <f>+IF(I273=0,"",'Ark1'!Z1403)</f>
        <v>25</v>
      </c>
      <c r="AA273" s="239">
        <f>+IF(I273=0,"",'Ark1'!AA1403)</f>
        <v>10.582385128126829</v>
      </c>
      <c r="AB273" s="239">
        <f>+IF(I273=0,"",'Ark1'!AB1403)</f>
        <v>1.7853571071357124</v>
      </c>
      <c r="AC273" s="241">
        <f>+'Ark1'!AD1403</f>
        <v>90.342698342084518</v>
      </c>
      <c r="AD273" s="239">
        <f t="shared" si="41"/>
        <v>1.3333333333333333</v>
      </c>
      <c r="AE273" s="239">
        <f t="shared" si="42"/>
        <v>1</v>
      </c>
      <c r="AF273" s="398"/>
      <c r="AI273" s="28"/>
      <c r="AJ273" s="26"/>
      <c r="AM273" s="26"/>
      <c r="AN273" s="26"/>
      <c r="AO273" s="26"/>
      <c r="AQ273" s="26"/>
      <c r="AS273" s="26"/>
      <c r="AT273" s="26"/>
    </row>
    <row r="274" spans="1:46">
      <c r="A274" s="398"/>
      <c r="B274" s="238">
        <f>+'Ark1'!C1404</f>
        <v>2023</v>
      </c>
      <c r="C274" s="398"/>
      <c r="D274" s="238">
        <f>+'Ark1'!M1404</f>
        <v>3</v>
      </c>
      <c r="E274" s="238" t="str">
        <f>VLOOKUP(D274,RNR!$G$8:$H$22,2)</f>
        <v>1+</v>
      </c>
      <c r="F274" s="238">
        <f>+'Ark1'!D1404</f>
        <v>5</v>
      </c>
      <c r="G274" s="398" t="str">
        <f>VLOOKUP(F274,RNR!$D$2:$E$13,2)</f>
        <v>Mai</v>
      </c>
      <c r="H274" s="238">
        <f>+'Ark1'!Q1404</f>
        <v>11</v>
      </c>
      <c r="I274" s="238">
        <f>+'Ark1'!R1404</f>
        <v>14</v>
      </c>
      <c r="J274" s="239">
        <f>+IF(I274=0,"",'Ark1'!AG1404)</f>
        <v>6.7961165048543695</v>
      </c>
      <c r="K274" s="239">
        <f>+IF(I274=0,"",'Ark1'!AH1404)</f>
        <v>4.2195451112459308</v>
      </c>
      <c r="L274" s="239"/>
      <c r="M274" s="300">
        <f>+IF(I274=0,"",'Ark1'!U1404)</f>
        <v>24.342857142857152</v>
      </c>
      <c r="N274" s="399"/>
      <c r="O274" s="439">
        <f>+IF(J274=0,"",'Ark1'!AI1404)</f>
        <v>4</v>
      </c>
      <c r="P274" s="398"/>
      <c r="Q274" s="239">
        <f>+IF(O274=0,"",'Ark1'!AJ1404)</f>
        <v>91.399999999999977</v>
      </c>
      <c r="R274" s="398"/>
      <c r="S274" s="239">
        <f>+IF(O274=0,"",'Ark1'!AK1404)</f>
        <v>18.261697837992063</v>
      </c>
      <c r="T274" s="398"/>
      <c r="U274" s="240">
        <f>+IF(I274=0,"",'Ark1'!S1404)</f>
        <v>5.5</v>
      </c>
      <c r="V274" s="240"/>
      <c r="W274" s="239">
        <f>+IF(I274=0,"",'Ark1'!W1404)</f>
        <v>0</v>
      </c>
      <c r="X274" s="241">
        <f>+IF(I274=0,"",'Ark1'!X1404)</f>
        <v>78.571428571428555</v>
      </c>
      <c r="Y274" s="241">
        <f>+IF(I274=0,"",'Ark1'!Y1404)</f>
        <v>50</v>
      </c>
      <c r="Z274" s="241">
        <f>+IF(I274=0,"",'Ark1'!Z1404)</f>
        <v>14.285714285714288</v>
      </c>
      <c r="AA274" s="239">
        <f>+IF(I274=0,"",'Ark1'!AA1404)</f>
        <v>10.374812513673563</v>
      </c>
      <c r="AB274" s="239">
        <f>+IF(I274=0,"",'Ark1'!AB1404)</f>
        <v>1.7217101133134214</v>
      </c>
      <c r="AC274" s="241">
        <f>+'Ark1'!AD1404</f>
        <v>53.504189554936715</v>
      </c>
      <c r="AD274" s="239">
        <f t="shared" si="41"/>
        <v>4.666666666666667</v>
      </c>
      <c r="AE274" s="239">
        <f t="shared" si="42"/>
        <v>1.2727272727272727</v>
      </c>
      <c r="AF274" s="398"/>
      <c r="AI274" s="28"/>
      <c r="AJ274" s="26"/>
      <c r="AM274" s="26"/>
      <c r="AN274" s="26"/>
      <c r="AO274" s="26"/>
      <c r="AQ274" s="26"/>
      <c r="AS274" s="26"/>
      <c r="AT274" s="26"/>
    </row>
    <row r="275" spans="1:46">
      <c r="A275" s="398"/>
      <c r="B275" s="238">
        <f>+'Ark1'!C1405</f>
        <v>2023</v>
      </c>
      <c r="C275" s="398"/>
      <c r="D275" s="238">
        <f>+'Ark1'!M1405</f>
        <v>3</v>
      </c>
      <c r="E275" s="238" t="str">
        <f>VLOOKUP(D275,RNR!$G$8:$H$22,2)</f>
        <v>1+</v>
      </c>
      <c r="F275" s="238">
        <f>+'Ark1'!D1405</f>
        <v>6</v>
      </c>
      <c r="G275" s="398" t="str">
        <f>VLOOKUP(F275,RNR!$D$2:$E$13,2)</f>
        <v>Jun</v>
      </c>
      <c r="H275" s="238">
        <f>+'Ark1'!Q1405</f>
        <v>9</v>
      </c>
      <c r="I275" s="238">
        <f>+'Ark1'!R1405</f>
        <v>10</v>
      </c>
      <c r="J275" s="239">
        <f>+IF(I275=0,"",'Ark1'!AG1405)</f>
        <v>5.84795321637427</v>
      </c>
      <c r="K275" s="239">
        <f>+IF(I275=0,"",'Ark1'!AH1405)</f>
        <v>3.4473451393783092</v>
      </c>
      <c r="L275" s="239"/>
      <c r="M275" s="300">
        <f>+IF(I275=0,"",'Ark1'!U1405)</f>
        <v>22.99</v>
      </c>
      <c r="N275" s="399"/>
      <c r="O275" s="439">
        <f>+IF(J275=0,"",'Ark1'!AI1405)</f>
        <v>9</v>
      </c>
      <c r="P275" s="398"/>
      <c r="Q275" s="239">
        <f>+IF(O275=0,"",'Ark1'!AJ1405)</f>
        <v>107.82222222222222</v>
      </c>
      <c r="R275" s="398"/>
      <c r="S275" s="239">
        <f>+IF(O275=0,"",'Ark1'!AK1405)</f>
        <v>17.26822567366159</v>
      </c>
      <c r="T275" s="398"/>
      <c r="U275" s="240">
        <f>+IF(I275=0,"",'Ark1'!S1405)</f>
        <v>4.7</v>
      </c>
      <c r="V275" s="240"/>
      <c r="W275" s="239">
        <f>+IF(I275=0,"",'Ark1'!W1405)</f>
        <v>0</v>
      </c>
      <c r="X275" s="241">
        <f>+IF(I275=0,"",'Ark1'!X1405)</f>
        <v>100</v>
      </c>
      <c r="Y275" s="241">
        <f>+IF(I275=0,"",'Ark1'!Y1405)</f>
        <v>40</v>
      </c>
      <c r="Z275" s="241">
        <f>+IF(I275=0,"",'Ark1'!Z1405)</f>
        <v>0</v>
      </c>
      <c r="AA275" s="239">
        <f>+IF(I275=0,"",'Ark1'!AA1405)</f>
        <v>6.0930205973720444</v>
      </c>
      <c r="AB275" s="239">
        <f>+IF(I275=0,"",'Ark1'!AB1405)</f>
        <v>1.1874342087037901</v>
      </c>
      <c r="AC275" s="241">
        <f>+'Ark1'!AD1405</f>
        <v>58.562048700406848</v>
      </c>
      <c r="AD275" s="239">
        <f t="shared" si="41"/>
        <v>3.3333333333333335</v>
      </c>
      <c r="AE275" s="239">
        <f t="shared" si="42"/>
        <v>1.1111111111111112</v>
      </c>
      <c r="AF275" s="398"/>
      <c r="AI275" s="28"/>
      <c r="AJ275" s="26"/>
      <c r="AM275" s="26"/>
      <c r="AN275" s="26"/>
      <c r="AO275" s="26"/>
      <c r="AQ275" s="26"/>
      <c r="AS275" s="26"/>
      <c r="AT275" s="26"/>
    </row>
    <row r="276" spans="1:46">
      <c r="A276" s="398"/>
      <c r="B276" s="238">
        <f>+'Ark1'!C1406</f>
        <v>2023</v>
      </c>
      <c r="C276" s="398"/>
      <c r="D276" s="238">
        <f>+'Ark1'!M1406</f>
        <v>3</v>
      </c>
      <c r="E276" s="238" t="str">
        <f>VLOOKUP(D276,RNR!$G$8:$H$22,2)</f>
        <v>1+</v>
      </c>
      <c r="F276" s="238">
        <f>+'Ark1'!D1406</f>
        <v>7</v>
      </c>
      <c r="G276" s="398" t="str">
        <f>VLOOKUP(F276,RNR!$D$2:$E$13,2)</f>
        <v>Jul</v>
      </c>
      <c r="H276" s="238">
        <f>+'Ark1'!Q1406</f>
        <v>0</v>
      </c>
      <c r="I276" s="238">
        <f>+'Ark1'!R1406</f>
        <v>0</v>
      </c>
      <c r="J276" s="239" t="str">
        <f>+IF(I276=0,"",'Ark1'!AG1406)</f>
        <v/>
      </c>
      <c r="K276" s="239" t="str">
        <f>+IF(I276=0,"",'Ark1'!AH1406)</f>
        <v/>
      </c>
      <c r="L276" s="239"/>
      <c r="M276" s="300" t="str">
        <f>+IF(I276=0,"",'Ark1'!U1406)</f>
        <v/>
      </c>
      <c r="N276" s="399"/>
      <c r="O276" s="439">
        <f>+IF(J276=0,"",'Ark1'!AI1406)</f>
        <v>0</v>
      </c>
      <c r="P276" s="398"/>
      <c r="Q276" s="239" t="str">
        <f>+IF(O276=0,"",'Ark1'!AJ1406)</f>
        <v/>
      </c>
      <c r="R276" s="398"/>
      <c r="S276" s="239" t="str">
        <f>+IF(O276=0,"",'Ark1'!AK1406)</f>
        <v/>
      </c>
      <c r="T276" s="398"/>
      <c r="U276" s="240" t="str">
        <f>+IF(I276=0,"",'Ark1'!S1406)</f>
        <v/>
      </c>
      <c r="V276" s="240"/>
      <c r="W276" s="239" t="str">
        <f>+IF(I276=0,"",'Ark1'!W1406)</f>
        <v/>
      </c>
      <c r="X276" s="241" t="str">
        <f>+IF(I276=0,"",'Ark1'!X1406)</f>
        <v/>
      </c>
      <c r="Y276" s="241" t="str">
        <f>+IF(I276=0,"",'Ark1'!Y1406)</f>
        <v/>
      </c>
      <c r="Z276" s="241" t="str">
        <f>+IF(I276=0,"",'Ark1'!Z1406)</f>
        <v/>
      </c>
      <c r="AA276" s="239" t="str">
        <f>+IF(I276=0,"",'Ark1'!AA1406)</f>
        <v/>
      </c>
      <c r="AB276" s="239" t="str">
        <f>+IF(I276=0,"",'Ark1'!AB1406)</f>
        <v/>
      </c>
      <c r="AC276" s="241">
        <f>+'Ark1'!AD1406</f>
        <v>0</v>
      </c>
      <c r="AD276" s="239" t="str">
        <f t="shared" si="41"/>
        <v/>
      </c>
      <c r="AE276" s="239" t="str">
        <f t="shared" si="42"/>
        <v/>
      </c>
      <c r="AF276" s="398"/>
      <c r="AI276" s="28"/>
      <c r="AJ276" s="26"/>
      <c r="AM276" s="26"/>
      <c r="AN276" s="26"/>
      <c r="AO276" s="26"/>
      <c r="AQ276" s="26"/>
      <c r="AS276" s="26"/>
      <c r="AT276" s="26"/>
    </row>
    <row r="277" spans="1:46">
      <c r="A277" s="398"/>
      <c r="B277" s="238">
        <f>+'Ark1'!C1407</f>
        <v>2023</v>
      </c>
      <c r="C277" s="398"/>
      <c r="D277" s="238">
        <f>+'Ark1'!M1407</f>
        <v>3</v>
      </c>
      <c r="E277" s="238" t="str">
        <f>VLOOKUP(D277,RNR!$G$8:$H$22,2)</f>
        <v>1+</v>
      </c>
      <c r="F277" s="238">
        <f>+'Ark1'!D1407</f>
        <v>8</v>
      </c>
      <c r="G277" s="398" t="str">
        <f>VLOOKUP(F277,RNR!$D$2:$E$13,2)</f>
        <v>Aug</v>
      </c>
      <c r="H277" s="238">
        <f>+'Ark1'!Q1407</f>
        <v>1</v>
      </c>
      <c r="I277" s="238">
        <f>+'Ark1'!R1407</f>
        <v>1</v>
      </c>
      <c r="J277" s="239">
        <f>+IF(I277=0,"",'Ark1'!AG1407)</f>
        <v>0.45454545454545447</v>
      </c>
      <c r="K277" s="239">
        <f>+IF(I277=0,"",'Ark1'!AH1407)</f>
        <v>0.2547024031544734</v>
      </c>
      <c r="L277" s="239"/>
      <c r="M277" s="300">
        <f>+IF(I277=0,"",'Ark1'!U1407)</f>
        <v>23.900000000000006</v>
      </c>
      <c r="N277" s="399"/>
      <c r="O277" s="439">
        <f>+IF(J277=0,"",'Ark1'!AI1407)</f>
        <v>0</v>
      </c>
      <c r="P277" s="398"/>
      <c r="Q277" s="239" t="str">
        <f>+IF(O277=0,"",'Ark1'!AJ1407)</f>
        <v/>
      </c>
      <c r="R277" s="398"/>
      <c r="S277" s="239" t="str">
        <f>+IF(O277=0,"",'Ark1'!AK1407)</f>
        <v/>
      </c>
      <c r="T277" s="398"/>
      <c r="U277" s="240">
        <f>+IF(I277=0,"",'Ark1'!S1407)</f>
        <v>3</v>
      </c>
      <c r="V277" s="240"/>
      <c r="W277" s="239">
        <f>+IF(I277=0,"",'Ark1'!W1407)</f>
        <v>0</v>
      </c>
      <c r="X277" s="241">
        <f>+IF(I277=0,"",'Ark1'!X1407)</f>
        <v>100</v>
      </c>
      <c r="Y277" s="241">
        <f>+IF(I277=0,"",'Ark1'!Y1407)</f>
        <v>100</v>
      </c>
      <c r="Z277" s="241">
        <f>+IF(I277=0,"",'Ark1'!Z1407)</f>
        <v>0</v>
      </c>
      <c r="AA277" s="239">
        <f>+IF(I277=0,"",'Ark1'!AA1407)</f>
        <v>0</v>
      </c>
      <c r="AB277" s="239">
        <f>+IF(I277=0,"",'Ark1'!AB1407)</f>
        <v>0</v>
      </c>
      <c r="AC277" s="241">
        <f>+'Ark1'!AD1407</f>
        <v>0</v>
      </c>
      <c r="AD277" s="239">
        <f t="shared" si="41"/>
        <v>0.33333333333333331</v>
      </c>
      <c r="AE277" s="239">
        <f t="shared" si="42"/>
        <v>1</v>
      </c>
      <c r="AF277" s="398"/>
      <c r="AI277" s="28"/>
      <c r="AJ277" s="26"/>
      <c r="AM277" s="26"/>
      <c r="AN277" s="26"/>
      <c r="AO277" s="26"/>
      <c r="AQ277" s="26"/>
      <c r="AS277" s="26"/>
      <c r="AT277" s="26"/>
    </row>
    <row r="278" spans="1:46">
      <c r="A278" s="398"/>
      <c r="B278" s="238">
        <f>+'Ark1'!C1408</f>
        <v>2023</v>
      </c>
      <c r="C278" s="398"/>
      <c r="D278" s="238">
        <f>+'Ark1'!M1408</f>
        <v>3</v>
      </c>
      <c r="E278" s="238" t="str">
        <f>VLOOKUP(D278,RNR!$G$8:$H$22,2)</f>
        <v>1+</v>
      </c>
      <c r="F278" s="238">
        <f>+'Ark1'!D1408</f>
        <v>9</v>
      </c>
      <c r="G278" s="398" t="str">
        <f>VLOOKUP(F278,RNR!$D$2:$E$13,2)</f>
        <v>Sep</v>
      </c>
      <c r="H278" s="238">
        <f>+'Ark1'!Q1408</f>
        <v>0</v>
      </c>
      <c r="I278" s="238">
        <f>+'Ark1'!R1408</f>
        <v>0</v>
      </c>
      <c r="J278" s="239" t="str">
        <f>+IF(I278=0,"",'Ark1'!AG1408)</f>
        <v/>
      </c>
      <c r="K278" s="239" t="str">
        <f>+IF(I278=0,"",'Ark1'!AH1408)</f>
        <v/>
      </c>
      <c r="L278" s="239"/>
      <c r="M278" s="300" t="str">
        <f>+IF(I278=0,"",'Ark1'!U1408)</f>
        <v/>
      </c>
      <c r="N278" s="399"/>
      <c r="O278" s="439">
        <f>+IF(J278=0,"",'Ark1'!AI1408)</f>
        <v>0</v>
      </c>
      <c r="P278" s="398"/>
      <c r="Q278" s="239" t="str">
        <f>+IF(O278=0,"",'Ark1'!AJ1408)</f>
        <v/>
      </c>
      <c r="R278" s="398"/>
      <c r="S278" s="239" t="str">
        <f>+IF(O278=0,"",'Ark1'!AK1408)</f>
        <v/>
      </c>
      <c r="T278" s="398"/>
      <c r="U278" s="240" t="str">
        <f>+IF(I278=0,"",'Ark1'!S1408)</f>
        <v/>
      </c>
      <c r="V278" s="240"/>
      <c r="W278" s="239" t="str">
        <f>+IF(I278=0,"",'Ark1'!W1408)</f>
        <v/>
      </c>
      <c r="X278" s="241" t="str">
        <f>+IF(I278=0,"",'Ark1'!X1408)</f>
        <v/>
      </c>
      <c r="Y278" s="241" t="str">
        <f>+IF(I278=0,"",'Ark1'!Y1408)</f>
        <v/>
      </c>
      <c r="Z278" s="241" t="str">
        <f>+IF(I278=0,"",'Ark1'!Z1408)</f>
        <v/>
      </c>
      <c r="AA278" s="239" t="str">
        <f>+IF(I278=0,"",'Ark1'!AA1408)</f>
        <v/>
      </c>
      <c r="AB278" s="239" t="str">
        <f>+IF(I278=0,"",'Ark1'!AB1408)</f>
        <v/>
      </c>
      <c r="AC278" s="241">
        <f>+'Ark1'!AD1408</f>
        <v>0</v>
      </c>
      <c r="AD278" s="239" t="str">
        <f t="shared" si="41"/>
        <v/>
      </c>
      <c r="AE278" s="239" t="str">
        <f t="shared" si="42"/>
        <v/>
      </c>
      <c r="AF278" s="398"/>
      <c r="AI278" s="28"/>
      <c r="AJ278" s="26"/>
      <c r="AM278" s="26"/>
      <c r="AN278" s="26"/>
      <c r="AO278" s="26"/>
      <c r="AQ278" s="26"/>
      <c r="AS278" s="26"/>
      <c r="AT278" s="26"/>
    </row>
    <row r="279" spans="1:46">
      <c r="A279" s="398"/>
      <c r="B279" s="238">
        <f>+'Ark1'!C1409</f>
        <v>2023</v>
      </c>
      <c r="C279" s="398"/>
      <c r="D279" s="238">
        <f>+'Ark1'!M1409</f>
        <v>3</v>
      </c>
      <c r="E279" s="238" t="str">
        <f>VLOOKUP(D279,RNR!$G$8:$H$22,2)</f>
        <v>1+</v>
      </c>
      <c r="F279" s="238">
        <f>+'Ark1'!D1409</f>
        <v>10</v>
      </c>
      <c r="G279" s="398" t="str">
        <f>VLOOKUP(F279,RNR!$D$2:$E$13,2)</f>
        <v>Okt</v>
      </c>
      <c r="H279" s="238">
        <f>+'Ark1'!Q1409</f>
        <v>3</v>
      </c>
      <c r="I279" s="238">
        <f>+'Ark1'!R1409</f>
        <v>3</v>
      </c>
      <c r="J279" s="239">
        <f>+IF(I279=0,"",'Ark1'!AG1409)</f>
        <v>0.5859375</v>
      </c>
      <c r="K279" s="239">
        <f>+IF(I279=0,"",'Ark1'!AH1409)</f>
        <v>0.21797724040813632</v>
      </c>
      <c r="L279" s="239"/>
      <c r="M279" s="300">
        <f>+IF(I279=0,"",'Ark1'!U1409)</f>
        <v>14.699999999999996</v>
      </c>
      <c r="N279" s="399"/>
      <c r="O279" s="439">
        <f>+IF(J279=0,"",'Ark1'!AI1409)</f>
        <v>0</v>
      </c>
      <c r="P279" s="398"/>
      <c r="Q279" s="239" t="str">
        <f>+IF(O279=0,"",'Ark1'!AJ1409)</f>
        <v/>
      </c>
      <c r="R279" s="398"/>
      <c r="S279" s="239" t="str">
        <f>+IF(O279=0,"",'Ark1'!AK1409)</f>
        <v/>
      </c>
      <c r="T279" s="398"/>
      <c r="U279" s="240">
        <f>+IF(I279=0,"",'Ark1'!S1409)</f>
        <v>3.6666666666666656</v>
      </c>
      <c r="V279" s="240"/>
      <c r="W279" s="239">
        <f>+IF(I279=0,"",'Ark1'!W1409)</f>
        <v>0</v>
      </c>
      <c r="X279" s="241">
        <f>+IF(I279=0,"",'Ark1'!X1409)</f>
        <v>66.666666666666686</v>
      </c>
      <c r="Y279" s="241">
        <f>+IF(I279=0,"",'Ark1'!Y1409)</f>
        <v>0</v>
      </c>
      <c r="Z279" s="241">
        <f>+IF(I279=0,"",'Ark1'!Z1409)</f>
        <v>0</v>
      </c>
      <c r="AA279" s="239">
        <f>+IF(I279=0,"",'Ark1'!AA1409)</f>
        <v>6.0997267698370541</v>
      </c>
      <c r="AB279" s="239">
        <f>+IF(I279=0,"",'Ark1'!AB1409)</f>
        <v>1.6996731711975956</v>
      </c>
      <c r="AC279" s="241">
        <f>+'Ark1'!AD1409</f>
        <v>48.870471851971693</v>
      </c>
      <c r="AD279" s="239">
        <f t="shared" si="41"/>
        <v>1</v>
      </c>
      <c r="AE279" s="239">
        <f t="shared" si="42"/>
        <v>1</v>
      </c>
      <c r="AF279" s="398"/>
      <c r="AI279" s="28"/>
      <c r="AJ279" s="26"/>
      <c r="AM279" s="26"/>
      <c r="AN279" s="26"/>
      <c r="AO279" s="26"/>
      <c r="AQ279" s="26"/>
      <c r="AS279" s="26"/>
      <c r="AT279" s="26"/>
    </row>
    <row r="280" spans="1:46">
      <c r="A280" s="398"/>
      <c r="B280" s="238">
        <f>+'Ark1'!C1410</f>
        <v>2023</v>
      </c>
      <c r="C280" s="398"/>
      <c r="D280" s="238">
        <f>+'Ark1'!M1410</f>
        <v>3</v>
      </c>
      <c r="E280" s="238" t="str">
        <f>VLOOKUP(D280,RNR!$G$8:$H$22,2)</f>
        <v>1+</v>
      </c>
      <c r="F280" s="238">
        <f>+'Ark1'!D1410</f>
        <v>11</v>
      </c>
      <c r="G280" s="398" t="str">
        <f>VLOOKUP(F280,RNR!$D$2:$E$13,2)</f>
        <v>Nov</v>
      </c>
      <c r="H280" s="238">
        <f>+'Ark1'!Q1410</f>
        <v>8</v>
      </c>
      <c r="I280" s="238">
        <f>+'Ark1'!R1410</f>
        <v>8</v>
      </c>
      <c r="J280" s="239">
        <f>+IF(I280=0,"",'Ark1'!AG1410)</f>
        <v>1.9512195121951219</v>
      </c>
      <c r="K280" s="239">
        <f>+IF(I280=0,"",'Ark1'!AH1410)</f>
        <v>1.7741299819208902</v>
      </c>
      <c r="L280" s="239"/>
      <c r="M280" s="300">
        <f>+IF(I280=0,"",'Ark1'!U1410)</f>
        <v>35.450000000000003</v>
      </c>
      <c r="N280" s="399"/>
      <c r="O280" s="439">
        <f>+IF(J280=0,"",'Ark1'!AI1410)</f>
        <v>4</v>
      </c>
      <c r="P280" s="398"/>
      <c r="Q280" s="239">
        <f>+IF(O280=0,"",'Ark1'!AJ1410)</f>
        <v>116.7</v>
      </c>
      <c r="R280" s="398"/>
      <c r="S280" s="239">
        <f>+IF(O280=0,"",'Ark1'!AK1410)</f>
        <v>21.800502005000684</v>
      </c>
      <c r="T280" s="398"/>
      <c r="U280" s="240">
        <f>+IF(I280=0,"",'Ark1'!S1410)</f>
        <v>5.5</v>
      </c>
      <c r="V280" s="240"/>
      <c r="W280" s="239">
        <f>+IF(I280=0,"",'Ark1'!W1410)</f>
        <v>0</v>
      </c>
      <c r="X280" s="241">
        <f>+IF(I280=0,"",'Ark1'!X1410)</f>
        <v>100</v>
      </c>
      <c r="Y280" s="241">
        <f>+IF(I280=0,"",'Ark1'!Y1410)</f>
        <v>100</v>
      </c>
      <c r="Z280" s="241">
        <f>+IF(I280=0,"",'Ark1'!Z1410)</f>
        <v>37.5</v>
      </c>
      <c r="AA280" s="239">
        <f>+IF(I280=0,"",'Ark1'!AA1410)</f>
        <v>8.6687657714348259</v>
      </c>
      <c r="AB280" s="239">
        <f>+IF(I280=0,"",'Ark1'!AB1410)</f>
        <v>3.0413812651491097</v>
      </c>
      <c r="AC280" s="241">
        <f>+'Ark1'!AD1410</f>
        <v>75.763259915164852</v>
      </c>
      <c r="AD280" s="239">
        <f t="shared" si="41"/>
        <v>2.6666666666666665</v>
      </c>
      <c r="AE280" s="239">
        <f t="shared" si="42"/>
        <v>1</v>
      </c>
      <c r="AF280" s="398"/>
      <c r="AI280" s="28"/>
      <c r="AJ280" s="26"/>
      <c r="AM280" s="26"/>
      <c r="AN280" s="26"/>
      <c r="AO280" s="26"/>
      <c r="AQ280" s="26"/>
      <c r="AS280" s="26"/>
      <c r="AT280" s="26"/>
    </row>
    <row r="281" spans="1:46">
      <c r="A281" s="398"/>
      <c r="B281" s="238">
        <f>+'Ark1'!C1411</f>
        <v>2023</v>
      </c>
      <c r="C281" s="398"/>
      <c r="D281" s="238">
        <f>+'Ark1'!M1411</f>
        <v>3</v>
      </c>
      <c r="E281" s="238" t="str">
        <f>VLOOKUP(D281,RNR!$G$8:$H$22,2)</f>
        <v>1+</v>
      </c>
      <c r="F281" s="238">
        <f>+'Ark1'!D1411</f>
        <v>12</v>
      </c>
      <c r="G281" s="398" t="str">
        <f>VLOOKUP(F281,RNR!$D$2:$E$13,2)</f>
        <v>Des</v>
      </c>
      <c r="H281" s="238">
        <f>+'Ark1'!Q1411</f>
        <v>3</v>
      </c>
      <c r="I281" s="238">
        <f>+'Ark1'!R1411</f>
        <v>3</v>
      </c>
      <c r="J281" s="239">
        <f>+IF(I281=0,"",'Ark1'!AG1411)</f>
        <v>4.8387096774193559</v>
      </c>
      <c r="K281" s="239">
        <f>+IF(I281=0,"",'Ark1'!AH1411)</f>
        <v>3.2065001981767751</v>
      </c>
      <c r="L281" s="239"/>
      <c r="M281" s="300">
        <f>+IF(I281=0,"",'Ark1'!U1411)</f>
        <v>26.966666666666676</v>
      </c>
      <c r="N281" s="399"/>
      <c r="O281" s="439">
        <f>+IF(J281=0,"",'Ark1'!AI1411)</f>
        <v>0</v>
      </c>
      <c r="P281" s="398"/>
      <c r="Q281" s="239" t="str">
        <f>+IF(O281=0,"",'Ark1'!AJ1411)</f>
        <v/>
      </c>
      <c r="R281" s="398"/>
      <c r="S281" s="239" t="str">
        <f>+IF(O281=0,"",'Ark1'!AK1411)</f>
        <v/>
      </c>
      <c r="T281" s="398"/>
      <c r="U281" s="240">
        <f>+IF(I281=0,"",'Ark1'!S1411)</f>
        <v>7.3333333333333313</v>
      </c>
      <c r="V281" s="240"/>
      <c r="W281" s="239">
        <f>+IF(I281=0,"",'Ark1'!W1411)</f>
        <v>0</v>
      </c>
      <c r="X281" s="241">
        <f>+IF(I281=0,"",'Ark1'!X1411)</f>
        <v>100</v>
      </c>
      <c r="Y281" s="241">
        <f>+IF(I281=0,"",'Ark1'!Y1411)</f>
        <v>66.666666666666686</v>
      </c>
      <c r="Z281" s="241">
        <f>+IF(I281=0,"",'Ark1'!Z1411)</f>
        <v>0</v>
      </c>
      <c r="AA281" s="239">
        <f>+IF(I281=0,"",'Ark1'!AA1411)</f>
        <v>4.2897811391983991</v>
      </c>
      <c r="AB281" s="239">
        <f>+IF(I281=0,"",'Ark1'!AB1411)</f>
        <v>0.4714045207910384</v>
      </c>
      <c r="AC281" s="241">
        <f>+'Ark1'!AD1411</f>
        <v>84.615384615384983</v>
      </c>
      <c r="AD281" s="239">
        <f t="shared" si="41"/>
        <v>1</v>
      </c>
      <c r="AE281" s="239">
        <f t="shared" si="42"/>
        <v>1</v>
      </c>
      <c r="AF281" s="398"/>
      <c r="AI281" s="28"/>
      <c r="AJ281" s="26"/>
      <c r="AM281" s="26"/>
      <c r="AN281" s="26"/>
      <c r="AO281" s="26"/>
      <c r="AQ281" s="26"/>
      <c r="AS281" s="26"/>
      <c r="AT281" s="26"/>
    </row>
    <row r="282" spans="1:46">
      <c r="A282" s="398"/>
      <c r="B282" s="398"/>
      <c r="C282" s="398"/>
      <c r="D282" s="398"/>
      <c r="E282" s="398"/>
      <c r="F282" s="398"/>
      <c r="G282" s="398"/>
      <c r="H282" s="398"/>
      <c r="I282" s="398"/>
      <c r="J282" s="399"/>
      <c r="K282" s="399"/>
      <c r="L282" s="399"/>
      <c r="M282" s="401"/>
      <c r="N282" s="399"/>
      <c r="O282" s="440"/>
      <c r="P282" s="398"/>
      <c r="Q282" s="399"/>
      <c r="R282" s="398"/>
      <c r="S282" s="399"/>
      <c r="T282" s="398"/>
      <c r="U282" s="400"/>
      <c r="V282" s="400"/>
      <c r="W282" s="399"/>
      <c r="X282" s="402"/>
      <c r="Y282" s="402"/>
      <c r="Z282" s="402"/>
      <c r="AA282" s="399"/>
      <c r="AB282" s="399"/>
      <c r="AC282" s="402"/>
      <c r="AD282" s="399"/>
      <c r="AE282" s="399"/>
      <c r="AF282" s="398"/>
      <c r="AG282" s="26"/>
      <c r="AI282" s="28"/>
      <c r="AJ282" s="26"/>
      <c r="AK282" s="27"/>
      <c r="AL282" s="27"/>
      <c r="AP282" s="27"/>
    </row>
    <row r="283" spans="1:46" ht="22.8">
      <c r="A283" s="398"/>
      <c r="B283" s="398"/>
      <c r="C283" s="398"/>
      <c r="D283" s="398"/>
      <c r="E283" s="403" t="str">
        <f>+E285</f>
        <v>2-</v>
      </c>
      <c r="F283" s="398"/>
      <c r="G283" s="398"/>
      <c r="H283" s="398"/>
      <c r="I283" s="242">
        <f>SUM(I285:I308)</f>
        <v>22874</v>
      </c>
      <c r="J283" s="398"/>
      <c r="K283" s="398"/>
      <c r="L283" s="398"/>
      <c r="M283" s="271" t="e">
        <f>+Fettgruppe!#REF!</f>
        <v>#REF!</v>
      </c>
      <c r="N283" s="399"/>
      <c r="O283" s="440"/>
      <c r="P283" s="398"/>
      <c r="Q283" s="398"/>
      <c r="R283" s="398"/>
      <c r="S283" s="398"/>
      <c r="T283" s="398"/>
      <c r="U283" s="398"/>
      <c r="V283" s="398"/>
      <c r="W283" s="398"/>
      <c r="X283" s="398"/>
      <c r="Y283" s="398"/>
      <c r="Z283" s="398"/>
      <c r="AA283" s="398"/>
      <c r="AB283" s="398"/>
      <c r="AC283" s="398"/>
      <c r="AD283" s="398"/>
      <c r="AE283" s="398"/>
      <c r="AF283" s="398"/>
      <c r="AG283" s="221"/>
      <c r="AI283" s="28"/>
      <c r="AJ283" s="26"/>
      <c r="AK283" s="222"/>
      <c r="AL283" s="27"/>
      <c r="AP283" s="27"/>
    </row>
    <row r="284" spans="1:46">
      <c r="A284" s="398"/>
      <c r="B284" s="398"/>
      <c r="C284" s="398"/>
      <c r="D284" s="398"/>
      <c r="E284" s="398"/>
      <c r="F284" s="398"/>
      <c r="G284" s="398"/>
      <c r="H284" s="398"/>
      <c r="I284" s="398"/>
      <c r="J284" s="398"/>
      <c r="K284" s="398"/>
      <c r="L284" s="398"/>
      <c r="M284" s="398"/>
      <c r="N284" s="399"/>
      <c r="O284" s="440"/>
      <c r="P284" s="398"/>
      <c r="Q284" s="398"/>
      <c r="R284" s="398"/>
      <c r="S284" s="398"/>
      <c r="T284" s="398"/>
      <c r="U284" s="398"/>
      <c r="V284" s="398"/>
      <c r="W284" s="398"/>
      <c r="X284" s="398"/>
      <c r="Y284" s="398"/>
      <c r="Z284" s="398"/>
      <c r="AA284" s="398"/>
      <c r="AB284" s="398"/>
      <c r="AC284" s="398"/>
      <c r="AD284" s="398"/>
      <c r="AE284" s="398"/>
      <c r="AF284" s="398"/>
      <c r="AG284" s="221"/>
      <c r="AI284" s="28"/>
      <c r="AJ284" s="26"/>
      <c r="AK284" s="222"/>
      <c r="AL284" s="27"/>
      <c r="AP284" s="27"/>
    </row>
    <row r="285" spans="1:46">
      <c r="A285" s="398"/>
      <c r="B285" s="238">
        <f>+'Ark1'!C1412</f>
        <v>2023</v>
      </c>
      <c r="C285" s="398"/>
      <c r="D285" s="238">
        <f>+'Ark1'!M1412</f>
        <v>4</v>
      </c>
      <c r="E285" s="238" t="str">
        <f>VLOOKUP(D285,RNR!$G$8:$H$22,2)</f>
        <v>2-</v>
      </c>
      <c r="F285" s="238">
        <f>+'Ark1'!D1412</f>
        <v>1</v>
      </c>
      <c r="G285" s="398" t="str">
        <f>VLOOKUP(F285,RNR!$D$2:$E$13,2)</f>
        <v>Jan</v>
      </c>
      <c r="H285" s="238">
        <f>+'Ark1'!Q1412</f>
        <v>30</v>
      </c>
      <c r="I285" s="238">
        <f>+'Ark1'!R1412</f>
        <v>34</v>
      </c>
      <c r="J285" s="239">
        <f>+IF(I285=0,"",'Ark1'!AG1412)</f>
        <v>10.303030303030303</v>
      </c>
      <c r="K285" s="239">
        <f>+IF(I285=0,"",'Ark1'!AH1412)</f>
        <v>7.3930415854023748</v>
      </c>
      <c r="L285" s="239"/>
      <c r="M285" s="300">
        <f>+IF(I285=0,"",'Ark1'!U1412)</f>
        <v>29.767647058823513</v>
      </c>
      <c r="N285" s="399"/>
      <c r="O285" s="439">
        <f>+IF(J285=0,"",'Ark1'!AI1412)</f>
        <v>2</v>
      </c>
      <c r="P285" s="398"/>
      <c r="Q285" s="239">
        <f>+IF(O285=0,"",'Ark1'!AJ1412)</f>
        <v>116.4</v>
      </c>
      <c r="R285" s="398"/>
      <c r="S285" s="239">
        <f>+IF(O285=0,"",'Ark1'!AK1412)</f>
        <v>19.675071034352506</v>
      </c>
      <c r="T285" s="398"/>
      <c r="U285" s="240">
        <f>+IF(I285=0,"",'Ark1'!S1412)</f>
        <v>6.2647058823529411</v>
      </c>
      <c r="V285" s="240"/>
      <c r="W285" s="239">
        <f>+IF(I285=0,"",'Ark1'!W1412)</f>
        <v>0</v>
      </c>
      <c r="X285" s="241">
        <f>+IF(I285=0,"",'Ark1'!X1412)</f>
        <v>100</v>
      </c>
      <c r="Y285" s="241">
        <f>+IF(I285=0,"",'Ark1'!Y1412)</f>
        <v>82.352941176470608</v>
      </c>
      <c r="Z285" s="241">
        <f>+IF(I285=0,"",'Ark1'!Z1412)</f>
        <v>29.411764705882355</v>
      </c>
      <c r="AA285" s="239">
        <f>+IF(I285=0,"",'Ark1'!AA1412)</f>
        <v>6.7333551023435856</v>
      </c>
      <c r="AB285" s="239">
        <f>+IF(I285=0,"",'Ark1'!AB1412)</f>
        <v>1.6325516572209307</v>
      </c>
      <c r="AC285" s="241">
        <f>+'Ark1'!AD1412</f>
        <v>5.5896617713804098</v>
      </c>
      <c r="AD285" s="239">
        <f t="shared" si="41"/>
        <v>8.5</v>
      </c>
      <c r="AE285" s="239">
        <f t="shared" si="42"/>
        <v>1.1333333333333333</v>
      </c>
      <c r="AF285" s="398"/>
      <c r="AI285" s="28"/>
      <c r="AJ285" s="26"/>
      <c r="AM285" s="26"/>
      <c r="AN285" s="26"/>
      <c r="AO285" s="26"/>
      <c r="AQ285" s="26"/>
      <c r="AS285" s="26"/>
      <c r="AT285" s="26"/>
    </row>
    <row r="286" spans="1:46">
      <c r="A286" s="398"/>
      <c r="B286" s="238">
        <f>+'Ark1'!C1413</f>
        <v>2023</v>
      </c>
      <c r="C286" s="398"/>
      <c r="D286" s="238">
        <f>+'Ark1'!M1413</f>
        <v>4</v>
      </c>
      <c r="E286" s="238" t="str">
        <f>VLOOKUP(D286,RNR!$G$8:$H$22,2)</f>
        <v>2-</v>
      </c>
      <c r="F286" s="238">
        <f>+'Ark1'!D1413</f>
        <v>2</v>
      </c>
      <c r="G286" s="398" t="str">
        <f>VLOOKUP(F286,RNR!$D$2:$E$13,2)</f>
        <v>Feb</v>
      </c>
      <c r="H286" s="238">
        <f>+'Ark1'!Q1413</f>
        <v>32</v>
      </c>
      <c r="I286" s="238">
        <f>+'Ark1'!R1413</f>
        <v>34</v>
      </c>
      <c r="J286" s="239">
        <f>+IF(I286=0,"",'Ark1'!AG1413)</f>
        <v>9.6045197740112993</v>
      </c>
      <c r="K286" s="239">
        <f>+IF(I286=0,"",'Ark1'!AH1413)</f>
        <v>6.9309763981295403</v>
      </c>
      <c r="L286" s="239"/>
      <c r="M286" s="300">
        <f>+IF(I286=0,"",'Ark1'!U1413)</f>
        <v>31.344117647058823</v>
      </c>
      <c r="N286" s="399"/>
      <c r="O286" s="439">
        <f>+IF(J286=0,"",'Ark1'!AI1413)</f>
        <v>5</v>
      </c>
      <c r="P286" s="398"/>
      <c r="Q286" s="239">
        <f>+IF(O286=0,"",'Ark1'!AJ1413)</f>
        <v>116.04</v>
      </c>
      <c r="R286" s="398"/>
      <c r="S286" s="239">
        <f>+IF(O286=0,"",'Ark1'!AK1413)</f>
        <v>19.407381770603624</v>
      </c>
      <c r="T286" s="398"/>
      <c r="U286" s="240">
        <f>+IF(I286=0,"",'Ark1'!S1413)</f>
        <v>6.4411764705882346</v>
      </c>
      <c r="V286" s="240"/>
      <c r="W286" s="239">
        <f>+IF(I286=0,"",'Ark1'!W1413)</f>
        <v>0</v>
      </c>
      <c r="X286" s="241">
        <f>+IF(I286=0,"",'Ark1'!X1413)</f>
        <v>100</v>
      </c>
      <c r="Y286" s="241">
        <f>+IF(I286=0,"",'Ark1'!Y1413)</f>
        <v>79.411764705882348</v>
      </c>
      <c r="Z286" s="241">
        <f>+IF(I286=0,"",'Ark1'!Z1413)</f>
        <v>35.294117647058826</v>
      </c>
      <c r="AA286" s="239">
        <f>+IF(I286=0,"",'Ark1'!AA1413)</f>
        <v>8.4683907484546577</v>
      </c>
      <c r="AB286" s="239">
        <f>+IF(I286=0,"",'Ark1'!AB1413)</f>
        <v>1.988069954837786</v>
      </c>
      <c r="AC286" s="241">
        <f>+'Ark1'!AD1413</f>
        <v>53.831207661385918</v>
      </c>
      <c r="AD286" s="239">
        <f t="shared" si="41"/>
        <v>8.5</v>
      </c>
      <c r="AE286" s="239">
        <f t="shared" si="42"/>
        <v>1.0625</v>
      </c>
      <c r="AF286" s="398"/>
      <c r="AI286" s="28"/>
      <c r="AJ286" s="26"/>
      <c r="AM286" s="26"/>
      <c r="AN286" s="26"/>
      <c r="AO286" s="26"/>
      <c r="AQ286" s="26"/>
      <c r="AS286" s="26"/>
      <c r="AT286" s="26"/>
    </row>
    <row r="287" spans="1:46">
      <c r="A287" s="398"/>
      <c r="B287" s="238">
        <f>+'Ark1'!C1414</f>
        <v>2023</v>
      </c>
      <c r="C287" s="398"/>
      <c r="D287" s="238">
        <f>+'Ark1'!M1414</f>
        <v>4</v>
      </c>
      <c r="E287" s="238" t="str">
        <f>VLOOKUP(D287,RNR!$G$8:$H$22,2)</f>
        <v>2-</v>
      </c>
      <c r="F287" s="238">
        <f>+'Ark1'!D1414</f>
        <v>3</v>
      </c>
      <c r="G287" s="398" t="str">
        <f>VLOOKUP(F287,RNR!$D$2:$E$13,2)</f>
        <v>Mar</v>
      </c>
      <c r="H287" s="238">
        <f>+'Ark1'!Q1414</f>
        <v>161</v>
      </c>
      <c r="I287" s="238">
        <f>+'Ark1'!R1414</f>
        <v>179</v>
      </c>
      <c r="J287" s="239">
        <f>+IF(I287=0,"",'Ark1'!AG1414)</f>
        <v>7.2764227642276413</v>
      </c>
      <c r="K287" s="239">
        <f>+IF(I287=0,"",'Ark1'!AH1414)</f>
        <v>5.4988193569979682</v>
      </c>
      <c r="L287" s="239"/>
      <c r="M287" s="300">
        <f>+IF(I287=0,"",'Ark1'!U1414)</f>
        <v>33.226815642458099</v>
      </c>
      <c r="N287" s="399"/>
      <c r="O287" s="439">
        <f>+IF(J287=0,"",'Ark1'!AI1414)</f>
        <v>23</v>
      </c>
      <c r="P287" s="398"/>
      <c r="Q287" s="239">
        <f>+IF(O287=0,"",'Ark1'!AJ1414)</f>
        <v>117.2347826086957</v>
      </c>
      <c r="R287" s="398"/>
      <c r="S287" s="239">
        <f>+IF(O287=0,"",'Ark1'!AK1414)</f>
        <v>21.72406434058075</v>
      </c>
      <c r="T287" s="398"/>
      <c r="U287" s="240">
        <f>+IF(I287=0,"",'Ark1'!S1414)</f>
        <v>6.3016759776536295</v>
      </c>
      <c r="V287" s="240"/>
      <c r="W287" s="239">
        <f>+IF(I287=0,"",'Ark1'!W1414)</f>
        <v>0</v>
      </c>
      <c r="X287" s="241">
        <f>+IF(I287=0,"",'Ark1'!X1414)</f>
        <v>98.882681564245829</v>
      </c>
      <c r="Y287" s="241">
        <f>+IF(I287=0,"",'Ark1'!Y1414)</f>
        <v>86.033519553072637</v>
      </c>
      <c r="Z287" s="241">
        <f>+IF(I287=0,"",'Ark1'!Z1414)</f>
        <v>41.340782122905011</v>
      </c>
      <c r="AA287" s="239">
        <f>+IF(I287=0,"",'Ark1'!AA1414)</f>
        <v>8.4451338952033339</v>
      </c>
      <c r="AB287" s="239">
        <f>+IF(I287=0,"",'Ark1'!AB1414)</f>
        <v>1.9197728817117632</v>
      </c>
      <c r="AC287" s="241">
        <f>+'Ark1'!AD1414</f>
        <v>53.739104400563889</v>
      </c>
      <c r="AD287" s="239">
        <f t="shared" si="41"/>
        <v>44.75</v>
      </c>
      <c r="AE287" s="239">
        <f t="shared" si="42"/>
        <v>1.1118012422360248</v>
      </c>
      <c r="AF287" s="398"/>
      <c r="AI287" s="28"/>
      <c r="AJ287" s="26"/>
      <c r="AM287" s="26"/>
      <c r="AN287" s="26"/>
      <c r="AO287" s="26"/>
      <c r="AQ287" s="26"/>
      <c r="AS287" s="26"/>
      <c r="AT287" s="26"/>
    </row>
    <row r="288" spans="1:46">
      <c r="A288" s="398"/>
      <c r="B288" s="238">
        <f>+'Ark1'!C1415</f>
        <v>2023</v>
      </c>
      <c r="C288" s="398"/>
      <c r="D288" s="238">
        <f>+'Ark1'!M1415</f>
        <v>4</v>
      </c>
      <c r="E288" s="238" t="str">
        <f>VLOOKUP(D288,RNR!$G$8:$H$22,2)</f>
        <v>2-</v>
      </c>
      <c r="F288" s="238">
        <f>+'Ark1'!D1415</f>
        <v>4</v>
      </c>
      <c r="G288" s="398" t="str">
        <f>VLOOKUP(F288,RNR!$D$2:$E$13,2)</f>
        <v>Apr</v>
      </c>
      <c r="H288" s="238">
        <f>+'Ark1'!Q1415</f>
        <v>11</v>
      </c>
      <c r="I288" s="238">
        <f>+'Ark1'!R1415</f>
        <v>13</v>
      </c>
      <c r="J288" s="239">
        <f>+IF(I288=0,"",'Ark1'!AG1415)</f>
        <v>6.074766355140186</v>
      </c>
      <c r="K288" s="239">
        <f>+IF(I288=0,"",'Ark1'!AH1415)</f>
        <v>4.2236467236467217</v>
      </c>
      <c r="L288" s="239"/>
      <c r="M288" s="300">
        <f>+IF(I288=0,"",'Ark1'!U1415)</f>
        <v>27.369230769230757</v>
      </c>
      <c r="N288" s="399"/>
      <c r="O288" s="439">
        <f>+IF(J288=0,"",'Ark1'!AI1415)</f>
        <v>1</v>
      </c>
      <c r="P288" s="398"/>
      <c r="Q288" s="239">
        <f>+IF(O288=0,"",'Ark1'!AJ1415)</f>
        <v>117.2</v>
      </c>
      <c r="R288" s="398"/>
      <c r="S288" s="239">
        <f>+IF(O288=0,"",'Ark1'!AK1415)</f>
        <v>12.920535091437831</v>
      </c>
      <c r="T288" s="398"/>
      <c r="U288" s="240">
        <f>+IF(I288=0,"",'Ark1'!S1415)</f>
        <v>6.0769230769230758</v>
      </c>
      <c r="V288" s="240"/>
      <c r="W288" s="239">
        <f>+IF(I288=0,"",'Ark1'!W1415)</f>
        <v>0</v>
      </c>
      <c r="X288" s="241">
        <f>+IF(I288=0,"",'Ark1'!X1415)</f>
        <v>84.615384615384627</v>
      </c>
      <c r="Y288" s="241">
        <f>+IF(I288=0,"",'Ark1'!Y1415)</f>
        <v>46.15384615384616</v>
      </c>
      <c r="Z288" s="241">
        <f>+IF(I288=0,"",'Ark1'!Z1415)</f>
        <v>23.07692307692308</v>
      </c>
      <c r="AA288" s="239">
        <f>+IF(I288=0,"",'Ark1'!AA1415)</f>
        <v>9.8464663411949154</v>
      </c>
      <c r="AB288" s="239">
        <f>+IF(I288=0,"",'Ark1'!AB1415)</f>
        <v>2.4006902360503446</v>
      </c>
      <c r="AC288" s="241">
        <f>+'Ark1'!AD1415</f>
        <v>81.85236644375928</v>
      </c>
      <c r="AD288" s="239">
        <f t="shared" si="41"/>
        <v>3.25</v>
      </c>
      <c r="AE288" s="239">
        <f t="shared" si="42"/>
        <v>1.1818181818181819</v>
      </c>
      <c r="AF288" s="398"/>
      <c r="AI288" s="28"/>
      <c r="AJ288" s="26"/>
      <c r="AM288" s="26"/>
      <c r="AN288" s="26"/>
      <c r="AO288" s="26"/>
      <c r="AQ288" s="26"/>
      <c r="AS288" s="26"/>
      <c r="AT288" s="26"/>
    </row>
    <row r="289" spans="1:46">
      <c r="A289" s="398"/>
      <c r="B289" s="238">
        <f>+'Ark1'!C1416</f>
        <v>2023</v>
      </c>
      <c r="C289" s="398"/>
      <c r="D289" s="238">
        <f>+'Ark1'!M1416</f>
        <v>4</v>
      </c>
      <c r="E289" s="238" t="str">
        <f>VLOOKUP(D289,RNR!$G$8:$H$22,2)</f>
        <v>2-</v>
      </c>
      <c r="F289" s="238">
        <f>+'Ark1'!D1416</f>
        <v>5</v>
      </c>
      <c r="G289" s="398" t="str">
        <f>VLOOKUP(F289,RNR!$D$2:$E$13,2)</f>
        <v>Mai</v>
      </c>
      <c r="H289" s="238">
        <f>+'Ark1'!Q1416</f>
        <v>10</v>
      </c>
      <c r="I289" s="238">
        <f>+'Ark1'!R1416</f>
        <v>12</v>
      </c>
      <c r="J289" s="239">
        <f>+IF(I289=0,"",'Ark1'!AG1416)</f>
        <v>5.825242718446602</v>
      </c>
      <c r="K289" s="239">
        <f>+IF(I289=0,"",'Ark1'!AH1416)</f>
        <v>4.1923062636968069</v>
      </c>
      <c r="L289" s="239"/>
      <c r="M289" s="300">
        <f>+IF(I289=0,"",'Ark1'!U1416)</f>
        <v>28.216666666666661</v>
      </c>
      <c r="N289" s="399"/>
      <c r="O289" s="439">
        <f>+IF(J289=0,"",'Ark1'!AI1416)</f>
        <v>6</v>
      </c>
      <c r="P289" s="398"/>
      <c r="Q289" s="239">
        <f>+IF(O289=0,"",'Ark1'!AJ1416)</f>
        <v>103.06666666666663</v>
      </c>
      <c r="R289" s="398"/>
      <c r="S289" s="239">
        <f>+IF(O289=0,"",'Ark1'!AK1416)</f>
        <v>17.081954332448252</v>
      </c>
      <c r="T289" s="398"/>
      <c r="U289" s="240">
        <f>+IF(I289=0,"",'Ark1'!S1416)</f>
        <v>6</v>
      </c>
      <c r="V289" s="240"/>
      <c r="W289" s="239">
        <f>+IF(I289=0,"",'Ark1'!W1416)</f>
        <v>0</v>
      </c>
      <c r="X289" s="241">
        <f>+IF(I289=0,"",'Ark1'!X1416)</f>
        <v>75</v>
      </c>
      <c r="Y289" s="241">
        <f>+IF(I289=0,"",'Ark1'!Y1416)</f>
        <v>66.666666666666686</v>
      </c>
      <c r="Z289" s="241">
        <f>+IF(I289=0,"",'Ark1'!Z1416)</f>
        <v>25</v>
      </c>
      <c r="AA289" s="239">
        <f>+IF(I289=0,"",'Ark1'!AA1416)</f>
        <v>10.731948668448908</v>
      </c>
      <c r="AB289" s="239">
        <f>+IF(I289=0,"",'Ark1'!AB1416)</f>
        <v>1.4142135623730951</v>
      </c>
      <c r="AC289" s="241">
        <f>+'Ark1'!AD1416</f>
        <v>84.007217502201613</v>
      </c>
      <c r="AD289" s="239">
        <f t="shared" si="41"/>
        <v>3</v>
      </c>
      <c r="AE289" s="239">
        <f t="shared" si="42"/>
        <v>1.2</v>
      </c>
      <c r="AF289" s="398"/>
      <c r="AI289" s="28"/>
      <c r="AJ289" s="26"/>
      <c r="AM289" s="26"/>
      <c r="AN289" s="26"/>
      <c r="AO289" s="26"/>
      <c r="AQ289" s="26"/>
      <c r="AS289" s="26"/>
      <c r="AT289" s="26"/>
    </row>
    <row r="290" spans="1:46">
      <c r="A290" s="398"/>
      <c r="B290" s="238">
        <f>+'Ark1'!C1417</f>
        <v>2023</v>
      </c>
      <c r="C290" s="398"/>
      <c r="D290" s="238">
        <f>+'Ark1'!M1417</f>
        <v>4</v>
      </c>
      <c r="E290" s="238" t="str">
        <f>VLOOKUP(D290,RNR!$G$8:$H$22,2)</f>
        <v>2-</v>
      </c>
      <c r="F290" s="238">
        <f>+'Ark1'!D1417</f>
        <v>6</v>
      </c>
      <c r="G290" s="398" t="str">
        <f>VLOOKUP(F290,RNR!$D$2:$E$13,2)</f>
        <v>Jun</v>
      </c>
      <c r="H290" s="238">
        <f>+'Ark1'!Q1417</f>
        <v>14</v>
      </c>
      <c r="I290" s="238">
        <f>+'Ark1'!R1417</f>
        <v>21</v>
      </c>
      <c r="J290" s="239">
        <f>+IF(I290=0,"",'Ark1'!AG1417)</f>
        <v>12.280701754385968</v>
      </c>
      <c r="K290" s="239">
        <f>+IF(I290=0,"",'Ark1'!AH1417)</f>
        <v>7.6264451408778093</v>
      </c>
      <c r="L290" s="239"/>
      <c r="M290" s="300">
        <f>+IF(I290=0,"",'Ark1'!U1417)</f>
        <v>24.219047619047608</v>
      </c>
      <c r="N290" s="399"/>
      <c r="O290" s="439">
        <f>+IF(J290=0,"",'Ark1'!AI1417)</f>
        <v>15</v>
      </c>
      <c r="P290" s="398"/>
      <c r="Q290" s="239">
        <f>+IF(O290=0,"",'Ark1'!AJ1417)</f>
        <v>109.4</v>
      </c>
      <c r="R290" s="398"/>
      <c r="S290" s="239">
        <f>+IF(O290=0,"",'Ark1'!AK1417)</f>
        <v>16.910833463423547</v>
      </c>
      <c r="T290" s="398"/>
      <c r="U290" s="240">
        <f>+IF(I290=0,"",'Ark1'!S1417)</f>
        <v>5.4761904761904763</v>
      </c>
      <c r="V290" s="240"/>
      <c r="W290" s="239">
        <f>+IF(I290=0,"",'Ark1'!W1417)</f>
        <v>0</v>
      </c>
      <c r="X290" s="241">
        <f>+IF(I290=0,"",'Ark1'!X1417)</f>
        <v>80.952380952380949</v>
      </c>
      <c r="Y290" s="241">
        <f>+IF(I290=0,"",'Ark1'!Y1417)</f>
        <v>52.380952380952387</v>
      </c>
      <c r="Z290" s="241">
        <f>+IF(I290=0,"",'Ark1'!Z1417)</f>
        <v>9.5238095238095273</v>
      </c>
      <c r="AA290" s="239">
        <f>+IF(I290=0,"",'Ark1'!AA1417)</f>
        <v>7.239022496996264</v>
      </c>
      <c r="AB290" s="239">
        <f>+IF(I290=0,"",'Ark1'!AB1417)</f>
        <v>1.9668453741012744</v>
      </c>
      <c r="AC290" s="241">
        <f>+'Ark1'!AD1417</f>
        <v>41.441479166764111</v>
      </c>
      <c r="AD290" s="239">
        <f t="shared" si="41"/>
        <v>5.25</v>
      </c>
      <c r="AE290" s="239">
        <f t="shared" si="42"/>
        <v>1.5</v>
      </c>
      <c r="AF290" s="398"/>
      <c r="AI290" s="28"/>
      <c r="AJ290" s="26"/>
      <c r="AM290" s="26"/>
      <c r="AN290" s="26"/>
      <c r="AO290" s="26"/>
      <c r="AQ290" s="26"/>
      <c r="AS290" s="26"/>
      <c r="AT290" s="26"/>
    </row>
    <row r="291" spans="1:46">
      <c r="A291" s="398"/>
      <c r="B291" s="238">
        <f>+'Ark1'!C1418</f>
        <v>2023</v>
      </c>
      <c r="C291" s="398"/>
      <c r="D291" s="238">
        <f>+'Ark1'!M1418</f>
        <v>4</v>
      </c>
      <c r="E291" s="238" t="str">
        <f>VLOOKUP(D291,RNR!$G$8:$H$22,2)</f>
        <v>2-</v>
      </c>
      <c r="F291" s="238">
        <f>+'Ark1'!D1418</f>
        <v>7</v>
      </c>
      <c r="G291" s="398" t="str">
        <f>VLOOKUP(F291,RNR!$D$2:$E$13,2)</f>
        <v>Jul</v>
      </c>
      <c r="H291" s="238">
        <f>+'Ark1'!Q1418</f>
        <v>2</v>
      </c>
      <c r="I291" s="238">
        <f>+'Ark1'!R1418</f>
        <v>2</v>
      </c>
      <c r="J291" s="239">
        <f>+IF(I291=0,"",'Ark1'!AG1418)</f>
        <v>5.5555555555555562</v>
      </c>
      <c r="K291" s="239">
        <f>+IF(I291=0,"",'Ark1'!AH1418)</f>
        <v>5.3056609868367923</v>
      </c>
      <c r="L291" s="239"/>
      <c r="M291" s="300">
        <f>+IF(I291=0,"",'Ark1'!U1418)</f>
        <v>32.85</v>
      </c>
      <c r="N291" s="399"/>
      <c r="O291" s="439">
        <f>+IF(J291=0,"",'Ark1'!AI1418)</f>
        <v>2</v>
      </c>
      <c r="P291" s="398"/>
      <c r="Q291" s="239">
        <f>+IF(O291=0,"",'Ark1'!AJ1418)</f>
        <v>118.4</v>
      </c>
      <c r="R291" s="398"/>
      <c r="S291" s="239">
        <f>+IF(O291=0,"",'Ark1'!AK1418)</f>
        <v>19.791570912014095</v>
      </c>
      <c r="T291" s="398"/>
      <c r="U291" s="240">
        <f>+IF(I291=0,"",'Ark1'!S1418)</f>
        <v>4</v>
      </c>
      <c r="V291" s="240"/>
      <c r="W291" s="239">
        <f>+IF(I291=0,"",'Ark1'!W1418)</f>
        <v>0</v>
      </c>
      <c r="X291" s="241">
        <f>+IF(I291=0,"",'Ark1'!X1418)</f>
        <v>100</v>
      </c>
      <c r="Y291" s="241">
        <f>+IF(I291=0,"",'Ark1'!Y1418)</f>
        <v>50</v>
      </c>
      <c r="Z291" s="241">
        <f>+IF(I291=0,"",'Ark1'!Z1418)</f>
        <v>50</v>
      </c>
      <c r="AA291" s="239">
        <f>+IF(I291=0,"",'Ark1'!AA1418)</f>
        <v>14.950000000000012</v>
      </c>
      <c r="AB291" s="239">
        <f>+IF(I291=0,"",'Ark1'!AB1418)</f>
        <v>2</v>
      </c>
      <c r="AC291" s="241">
        <f>+'Ark1'!AD1418</f>
        <v>99.999999999999943</v>
      </c>
      <c r="AD291" s="239">
        <f t="shared" si="41"/>
        <v>0.5</v>
      </c>
      <c r="AE291" s="239">
        <f t="shared" si="42"/>
        <v>1</v>
      </c>
      <c r="AF291" s="398"/>
      <c r="AI291" s="28"/>
      <c r="AJ291" s="26"/>
      <c r="AM291" s="26"/>
      <c r="AN291" s="26"/>
      <c r="AO291" s="26"/>
      <c r="AQ291" s="26"/>
      <c r="AS291" s="26"/>
      <c r="AT291" s="26"/>
    </row>
    <row r="292" spans="1:46">
      <c r="A292" s="398"/>
      <c r="B292" s="238">
        <f>+'Ark1'!C1419</f>
        <v>2023</v>
      </c>
      <c r="C292" s="398"/>
      <c r="D292" s="238">
        <f>+'Ark1'!M1419</f>
        <v>4</v>
      </c>
      <c r="E292" s="238" t="str">
        <f>VLOOKUP(D292,RNR!$G$8:$H$22,2)</f>
        <v>2-</v>
      </c>
      <c r="F292" s="238">
        <f>+'Ark1'!D1419</f>
        <v>8</v>
      </c>
      <c r="G292" s="398" t="str">
        <f>VLOOKUP(F292,RNR!$D$2:$E$13,2)</f>
        <v>Aug</v>
      </c>
      <c r="H292" s="238">
        <f>+'Ark1'!Q1419</f>
        <v>1</v>
      </c>
      <c r="I292" s="238">
        <f>+'Ark1'!R1419</f>
        <v>2</v>
      </c>
      <c r="J292" s="239">
        <f>+IF(I292=0,"",'Ark1'!AG1419)</f>
        <v>0.90909090909090895</v>
      </c>
      <c r="K292" s="239">
        <f>+IF(I292=0,"",'Ark1'!AH1419)</f>
        <v>0.52539031278307669</v>
      </c>
      <c r="L292" s="239"/>
      <c r="M292" s="300">
        <f>+IF(I292=0,"",'Ark1'!U1419)</f>
        <v>24.65</v>
      </c>
      <c r="N292" s="399"/>
      <c r="O292" s="439">
        <f>+IF(J292=0,"",'Ark1'!AI1419)</f>
        <v>2</v>
      </c>
      <c r="P292" s="398"/>
      <c r="Q292" s="239">
        <f>+IF(O292=0,"",'Ark1'!AJ1419)</f>
        <v>108.15</v>
      </c>
      <c r="R292" s="398"/>
      <c r="S292" s="239">
        <f>+IF(O292=0,"",'Ark1'!AK1419)</f>
        <v>19.634438226487124</v>
      </c>
      <c r="T292" s="398"/>
      <c r="U292" s="240">
        <f>+IF(I292=0,"",'Ark1'!S1419)</f>
        <v>6</v>
      </c>
      <c r="V292" s="240"/>
      <c r="W292" s="239">
        <f>+IF(I292=0,"",'Ark1'!W1419)</f>
        <v>0</v>
      </c>
      <c r="X292" s="241">
        <f>+IF(I292=0,"",'Ark1'!X1419)</f>
        <v>100</v>
      </c>
      <c r="Y292" s="241">
        <f>+IF(I292=0,"",'Ark1'!Y1419)</f>
        <v>50</v>
      </c>
      <c r="Z292" s="241">
        <f>+IF(I292=0,"",'Ark1'!Z1419)</f>
        <v>0</v>
      </c>
      <c r="AA292" s="239">
        <f>+IF(I292=0,"",'Ark1'!AA1419)</f>
        <v>3.0500000000000007</v>
      </c>
      <c r="AB292" s="239">
        <f>+IF(I292=0,"",'Ark1'!AB1419)</f>
        <v>2</v>
      </c>
      <c r="AC292" s="241">
        <f>+'Ark1'!AD1419</f>
        <v>100.00000000000036</v>
      </c>
      <c r="AD292" s="239">
        <f t="shared" si="41"/>
        <v>0.5</v>
      </c>
      <c r="AE292" s="239">
        <f t="shared" si="42"/>
        <v>2</v>
      </c>
      <c r="AF292" s="398"/>
      <c r="AI292" s="28"/>
      <c r="AJ292" s="26"/>
      <c r="AM292" s="26"/>
      <c r="AN292" s="26"/>
      <c r="AO292" s="26"/>
      <c r="AQ292" s="26"/>
      <c r="AS292" s="26"/>
      <c r="AT292" s="26"/>
    </row>
    <row r="293" spans="1:46">
      <c r="A293" s="398"/>
      <c r="B293" s="238">
        <f>+'Ark1'!C1420</f>
        <v>2023</v>
      </c>
      <c r="C293" s="398"/>
      <c r="D293" s="238">
        <f>+'Ark1'!M1420</f>
        <v>4</v>
      </c>
      <c r="E293" s="238" t="str">
        <f>VLOOKUP(D293,RNR!$G$8:$H$22,2)</f>
        <v>2-</v>
      </c>
      <c r="F293" s="238">
        <f>+'Ark1'!D1420</f>
        <v>9</v>
      </c>
      <c r="G293" s="398" t="str">
        <f>VLOOKUP(F293,RNR!$D$2:$E$13,2)</f>
        <v>Sep</v>
      </c>
      <c r="H293" s="238">
        <f>+'Ark1'!Q1420</f>
        <v>1</v>
      </c>
      <c r="I293" s="238">
        <f>+'Ark1'!R1420</f>
        <v>1</v>
      </c>
      <c r="J293" s="239">
        <f>+IF(I293=0,"",'Ark1'!AG1420)</f>
        <v>0.46296296296296302</v>
      </c>
      <c r="K293" s="239">
        <f>+IF(I293=0,"",'Ark1'!AH1420)</f>
        <v>0.40132254018926022</v>
      </c>
      <c r="L293" s="239"/>
      <c r="M293" s="300">
        <f>+IF(I293=0,"",'Ark1'!U1420)</f>
        <v>35.200000000000003</v>
      </c>
      <c r="N293" s="399"/>
      <c r="O293" s="439">
        <f>+IF(J293=0,"",'Ark1'!AI1420)</f>
        <v>1</v>
      </c>
      <c r="P293" s="398"/>
      <c r="Q293" s="239">
        <f>+IF(O293=0,"",'Ark1'!AJ1420)</f>
        <v>120.6</v>
      </c>
      <c r="R293" s="398"/>
      <c r="S293" s="239">
        <f>+IF(O293=0,"",'Ark1'!AK1420)</f>
        <v>20.067845097051681</v>
      </c>
      <c r="T293" s="398"/>
      <c r="U293" s="240">
        <f>+IF(I293=0,"",'Ark1'!S1420)</f>
        <v>8</v>
      </c>
      <c r="V293" s="240"/>
      <c r="W293" s="239">
        <f>+IF(I293=0,"",'Ark1'!W1420)</f>
        <v>0</v>
      </c>
      <c r="X293" s="241">
        <f>+IF(I293=0,"",'Ark1'!X1420)</f>
        <v>100</v>
      </c>
      <c r="Y293" s="241">
        <f>+IF(I293=0,"",'Ark1'!Y1420)</f>
        <v>100</v>
      </c>
      <c r="Z293" s="241">
        <f>+IF(I293=0,"",'Ark1'!Z1420)</f>
        <v>100</v>
      </c>
      <c r="AA293" s="239">
        <f>+IF(I293=0,"",'Ark1'!AA1420)</f>
        <v>0</v>
      </c>
      <c r="AB293" s="239">
        <f>+IF(I293=0,"",'Ark1'!AB1420)</f>
        <v>0</v>
      </c>
      <c r="AC293" s="241">
        <f>+'Ark1'!AD1420</f>
        <v>0</v>
      </c>
      <c r="AD293" s="239">
        <f t="shared" si="41"/>
        <v>0.25</v>
      </c>
      <c r="AE293" s="239">
        <f t="shared" si="42"/>
        <v>1</v>
      </c>
      <c r="AF293" s="398"/>
      <c r="AI293" s="28"/>
      <c r="AJ293" s="26"/>
      <c r="AM293" s="26"/>
      <c r="AN293" s="26"/>
      <c r="AO293" s="26"/>
      <c r="AQ293" s="26"/>
      <c r="AS293" s="26"/>
      <c r="AT293" s="26"/>
    </row>
    <row r="294" spans="1:46">
      <c r="A294" s="398"/>
      <c r="B294" s="238">
        <f>+'Ark1'!C1421</f>
        <v>2023</v>
      </c>
      <c r="C294" s="398"/>
      <c r="D294" s="238">
        <f>+'Ark1'!M1421</f>
        <v>4</v>
      </c>
      <c r="E294" s="238" t="str">
        <f>VLOOKUP(D294,RNR!$G$8:$H$22,2)</f>
        <v>2-</v>
      </c>
      <c r="F294" s="238">
        <f>+'Ark1'!D1421</f>
        <v>10</v>
      </c>
      <c r="G294" s="398" t="str">
        <f>VLOOKUP(F294,RNR!$D$2:$E$13,2)</f>
        <v>Okt</v>
      </c>
      <c r="H294" s="238">
        <f>+'Ark1'!Q1421</f>
        <v>9</v>
      </c>
      <c r="I294" s="238">
        <f>+'Ark1'!R1421</f>
        <v>9</v>
      </c>
      <c r="J294" s="239">
        <f>+IF(I294=0,"",'Ark1'!AG1421)</f>
        <v>1.7578125</v>
      </c>
      <c r="K294" s="239">
        <f>+IF(I294=0,"",'Ark1'!AH1421)</f>
        <v>1.4047422159635461</v>
      </c>
      <c r="L294" s="239"/>
      <c r="M294" s="300">
        <f>+IF(I294=0,"",'Ark1'!U1421)</f>
        <v>31.577777777777779</v>
      </c>
      <c r="N294" s="399"/>
      <c r="O294" s="439">
        <f>+IF(J294=0,"",'Ark1'!AI1421)</f>
        <v>3</v>
      </c>
      <c r="P294" s="398"/>
      <c r="Q294" s="239">
        <f>+IF(O294=0,"",'Ark1'!AJ1421)</f>
        <v>113.93333333333337</v>
      </c>
      <c r="R294" s="398"/>
      <c r="S294" s="239">
        <f>+IF(O294=0,"",'Ark1'!AK1421)</f>
        <v>18.783860227984498</v>
      </c>
      <c r="T294" s="398"/>
      <c r="U294" s="240">
        <f>+IF(I294=0,"",'Ark1'!S1421)</f>
        <v>5.6666666666666679</v>
      </c>
      <c r="V294" s="240"/>
      <c r="W294" s="239">
        <f>+IF(I294=0,"",'Ark1'!W1421)</f>
        <v>0</v>
      </c>
      <c r="X294" s="241">
        <f>+IF(I294=0,"",'Ark1'!X1421)</f>
        <v>88.8888888888889</v>
      </c>
      <c r="Y294" s="241">
        <f>+IF(I294=0,"",'Ark1'!Y1421)</f>
        <v>55.555555555555557</v>
      </c>
      <c r="Z294" s="241">
        <f>+IF(I294=0,"",'Ark1'!Z1421)</f>
        <v>44.44444444444445</v>
      </c>
      <c r="AA294" s="239">
        <f>+IF(I294=0,"",'Ark1'!AA1421)</f>
        <v>13.182798369068164</v>
      </c>
      <c r="AB294" s="239">
        <f>+IF(I294=0,"",'Ark1'!AB1421)</f>
        <v>2.6246692913372702</v>
      </c>
      <c r="AC294" s="241">
        <f>+'Ark1'!AD1421</f>
        <v>79.585694243456388</v>
      </c>
      <c r="AD294" s="239">
        <f t="shared" si="41"/>
        <v>2.25</v>
      </c>
      <c r="AE294" s="239">
        <f t="shared" si="42"/>
        <v>1</v>
      </c>
      <c r="AF294" s="398"/>
      <c r="AI294" s="28"/>
      <c r="AJ294" s="26"/>
      <c r="AM294" s="26"/>
      <c r="AN294" s="26"/>
      <c r="AO294" s="26"/>
      <c r="AQ294" s="26"/>
      <c r="AS294" s="26"/>
      <c r="AT294" s="26"/>
    </row>
    <row r="295" spans="1:46">
      <c r="A295" s="398"/>
      <c r="B295" s="238">
        <f>+'Ark1'!C1422</f>
        <v>2023</v>
      </c>
      <c r="C295" s="398"/>
      <c r="D295" s="238">
        <f>+'Ark1'!M1422</f>
        <v>4</v>
      </c>
      <c r="E295" s="238" t="str">
        <f>VLOOKUP(D295,RNR!$G$8:$H$22,2)</f>
        <v>2-</v>
      </c>
      <c r="F295" s="238">
        <f>+'Ark1'!D1422</f>
        <v>11</v>
      </c>
      <c r="G295" s="398" t="str">
        <f>VLOOKUP(F295,RNR!$D$2:$E$13,2)</f>
        <v>Nov</v>
      </c>
      <c r="H295" s="238">
        <f>+'Ark1'!Q1422</f>
        <v>28</v>
      </c>
      <c r="I295" s="238">
        <f>+'Ark1'!R1422</f>
        <v>32</v>
      </c>
      <c r="J295" s="239">
        <f>+IF(I295=0,"",'Ark1'!AG1422)</f>
        <v>7.8048780487804876</v>
      </c>
      <c r="K295" s="239">
        <f>+IF(I295=0,"",'Ark1'!AH1422)</f>
        <v>6.1281302196392957</v>
      </c>
      <c r="L295" s="239"/>
      <c r="M295" s="300">
        <f>+IF(I295=0,"",'Ark1'!U1422)</f>
        <v>30.612500000000001</v>
      </c>
      <c r="N295" s="399"/>
      <c r="O295" s="439">
        <f>+IF(J295=0,"",'Ark1'!AI1422)</f>
        <v>17</v>
      </c>
      <c r="P295" s="398"/>
      <c r="Q295" s="239">
        <f>+IF(O295=0,"",'Ark1'!AJ1422)</f>
        <v>112.84705882352937</v>
      </c>
      <c r="R295" s="398"/>
      <c r="S295" s="239">
        <f>+IF(O295=0,"",'Ark1'!AK1422)</f>
        <v>21.875119172611235</v>
      </c>
      <c r="T295" s="398"/>
      <c r="U295" s="240">
        <f>+IF(I295=0,"",'Ark1'!S1422)</f>
        <v>6.25</v>
      </c>
      <c r="V295" s="240"/>
      <c r="W295" s="239">
        <f>+IF(I295=0,"",'Ark1'!W1422)</f>
        <v>0</v>
      </c>
      <c r="X295" s="241">
        <f>+IF(I295=0,"",'Ark1'!X1422)</f>
        <v>87.5</v>
      </c>
      <c r="Y295" s="241">
        <f>+IF(I295=0,"",'Ark1'!Y1422)</f>
        <v>68.75</v>
      </c>
      <c r="Z295" s="241">
        <f>+IF(I295=0,"",'Ark1'!Z1422)</f>
        <v>34.375</v>
      </c>
      <c r="AA295" s="239">
        <f>+IF(I295=0,"",'Ark1'!AA1422)</f>
        <v>13.092740116186523</v>
      </c>
      <c r="AB295" s="239">
        <f>+IF(I295=0,"",'Ark1'!AB1422)</f>
        <v>2.3318447632722039</v>
      </c>
      <c r="AC295" s="241">
        <f>+'Ark1'!AD1422</f>
        <v>75.805994033216379</v>
      </c>
      <c r="AD295" s="239">
        <f t="shared" si="41"/>
        <v>8</v>
      </c>
      <c r="AE295" s="239">
        <f t="shared" si="42"/>
        <v>1.1428571428571428</v>
      </c>
      <c r="AF295" s="398"/>
      <c r="AI295" s="28"/>
      <c r="AJ295" s="26"/>
      <c r="AM295" s="26"/>
      <c r="AN295" s="26"/>
      <c r="AO295" s="26"/>
      <c r="AQ295" s="26"/>
      <c r="AS295" s="26"/>
      <c r="AT295" s="26"/>
    </row>
    <row r="296" spans="1:46">
      <c r="A296" s="398"/>
      <c r="B296" s="238">
        <f>+'Ark1'!C1423</f>
        <v>2023</v>
      </c>
      <c r="C296" s="398"/>
      <c r="D296" s="238">
        <f>+'Ark1'!M1423</f>
        <v>4</v>
      </c>
      <c r="E296" s="238" t="str">
        <f>VLOOKUP(D296,RNR!$G$8:$H$22,2)</f>
        <v>2-</v>
      </c>
      <c r="F296" s="238">
        <f>+'Ark1'!D1423</f>
        <v>12</v>
      </c>
      <c r="G296" s="398" t="str">
        <f>VLOOKUP(F296,RNR!$D$2:$E$13,2)</f>
        <v>Des</v>
      </c>
      <c r="H296" s="238">
        <f>+'Ark1'!Q1423</f>
        <v>6</v>
      </c>
      <c r="I296" s="238">
        <f>+'Ark1'!R1423</f>
        <v>7</v>
      </c>
      <c r="J296" s="239">
        <f>+IF(I296=0,"",'Ark1'!AG1423)</f>
        <v>11.29032258064516</v>
      </c>
      <c r="K296" s="239">
        <f>+IF(I296=0,"",'Ark1'!AH1423)</f>
        <v>9.9048751486325859</v>
      </c>
      <c r="L296" s="239"/>
      <c r="M296" s="300">
        <f>+IF(I296=0,"",'Ark1'!U1423)</f>
        <v>35.700000000000003</v>
      </c>
      <c r="N296" s="399"/>
      <c r="O296" s="439">
        <f>+IF(J296=0,"",'Ark1'!AI1423)</f>
        <v>5</v>
      </c>
      <c r="P296" s="398"/>
      <c r="Q296" s="239">
        <f>+IF(O296=0,"",'Ark1'!AJ1423)</f>
        <v>114.9</v>
      </c>
      <c r="R296" s="398"/>
      <c r="S296" s="239">
        <f>+IF(O296=0,"",'Ark1'!AK1423)</f>
        <v>22.442301831376337</v>
      </c>
      <c r="T296" s="398"/>
      <c r="U296" s="240">
        <f>+IF(I296=0,"",'Ark1'!S1423)</f>
        <v>7.5714285714285694</v>
      </c>
      <c r="V296" s="240"/>
      <c r="W296" s="239">
        <f>+IF(I296=0,"",'Ark1'!W1423)</f>
        <v>0</v>
      </c>
      <c r="X296" s="241">
        <f>+IF(I296=0,"",'Ark1'!X1423)</f>
        <v>100</v>
      </c>
      <c r="Y296" s="241">
        <f>+IF(I296=0,"",'Ark1'!Y1423)</f>
        <v>100</v>
      </c>
      <c r="Z296" s="241">
        <f>+IF(I296=0,"",'Ark1'!Z1423)</f>
        <v>57.142857142857153</v>
      </c>
      <c r="AA296" s="239">
        <f>+IF(I296=0,"",'Ark1'!AA1423)</f>
        <v>6.7597548560791427</v>
      </c>
      <c r="AB296" s="239">
        <f>+IF(I296=0,"",'Ark1'!AB1423)</f>
        <v>1.8405855323893043</v>
      </c>
      <c r="AC296" s="241">
        <f>+'Ark1'!AD1423</f>
        <v>66.365572925298352</v>
      </c>
      <c r="AD296" s="239">
        <f t="shared" si="41"/>
        <v>1.75</v>
      </c>
      <c r="AE296" s="239">
        <f t="shared" si="42"/>
        <v>1.1666666666666667</v>
      </c>
      <c r="AF296" s="398"/>
      <c r="AI296" s="28"/>
      <c r="AJ296" s="26"/>
      <c r="AM296" s="26"/>
      <c r="AN296" s="26"/>
      <c r="AO296" s="26"/>
      <c r="AQ296" s="26"/>
      <c r="AS296" s="26"/>
      <c r="AT296" s="26"/>
    </row>
    <row r="297" spans="1:46">
      <c r="A297" s="398"/>
      <c r="B297" s="398"/>
      <c r="C297" s="398"/>
      <c r="D297" s="398"/>
      <c r="E297" s="398"/>
      <c r="F297" s="398"/>
      <c r="G297" s="398"/>
      <c r="H297" s="398"/>
      <c r="I297" s="398"/>
      <c r="J297" s="399"/>
      <c r="K297" s="399"/>
      <c r="L297" s="399"/>
      <c r="M297" s="401"/>
      <c r="N297" s="399"/>
      <c r="O297" s="440"/>
      <c r="P297" s="398"/>
      <c r="Q297" s="399"/>
      <c r="R297" s="398"/>
      <c r="S297" s="399"/>
      <c r="T297" s="398"/>
      <c r="U297" s="400"/>
      <c r="V297" s="400"/>
      <c r="W297" s="399"/>
      <c r="X297" s="402"/>
      <c r="Y297" s="402"/>
      <c r="Z297" s="402"/>
      <c r="AA297" s="399"/>
      <c r="AB297" s="399"/>
      <c r="AC297" s="402"/>
      <c r="AD297" s="399"/>
      <c r="AE297" s="399"/>
      <c r="AF297" s="398"/>
      <c r="AG297" s="26"/>
      <c r="AI297" s="28"/>
      <c r="AJ297" s="26"/>
      <c r="AK297" s="27"/>
      <c r="AL297" s="27"/>
      <c r="AP297" s="27"/>
    </row>
    <row r="298" spans="1:46" ht="22.8">
      <c r="A298" s="398"/>
      <c r="B298" s="398"/>
      <c r="C298" s="398"/>
      <c r="D298" s="398"/>
      <c r="E298" s="403" t="str">
        <f>+E300</f>
        <v>2</v>
      </c>
      <c r="F298" s="398"/>
      <c r="G298" s="398"/>
      <c r="H298" s="398"/>
      <c r="I298" s="242">
        <f>SUM(I300:I326)</f>
        <v>21931</v>
      </c>
      <c r="J298" s="398"/>
      <c r="K298" s="398"/>
      <c r="L298" s="398"/>
      <c r="M298" s="271" t="e">
        <f>+Fettgruppe!#REF!</f>
        <v>#REF!</v>
      </c>
      <c r="N298" s="399"/>
      <c r="O298" s="440"/>
      <c r="P298" s="398"/>
      <c r="Q298" s="398"/>
      <c r="R298" s="398"/>
      <c r="S298" s="398"/>
      <c r="T298" s="398"/>
      <c r="U298" s="398"/>
      <c r="V298" s="398"/>
      <c r="W298" s="398"/>
      <c r="X298" s="398"/>
      <c r="Y298" s="398"/>
      <c r="Z298" s="398"/>
      <c r="AA298" s="398"/>
      <c r="AB298" s="398"/>
      <c r="AC298" s="398"/>
      <c r="AD298" s="398"/>
      <c r="AE298" s="398"/>
      <c r="AF298" s="398"/>
      <c r="AG298" s="221"/>
      <c r="AI298" s="28"/>
      <c r="AJ298" s="26"/>
      <c r="AK298" s="222"/>
      <c r="AL298" s="27"/>
      <c r="AP298" s="27"/>
    </row>
    <row r="299" spans="1:46">
      <c r="A299" s="398"/>
      <c r="B299" s="398"/>
      <c r="C299" s="398"/>
      <c r="D299" s="398"/>
      <c r="E299" s="398"/>
      <c r="F299" s="398"/>
      <c r="G299" s="398"/>
      <c r="H299" s="398"/>
      <c r="I299" s="398"/>
      <c r="J299" s="398"/>
      <c r="K299" s="398"/>
      <c r="L299" s="398"/>
      <c r="M299" s="398"/>
      <c r="N299" s="399"/>
      <c r="O299" s="440"/>
      <c r="P299" s="398"/>
      <c r="Q299" s="398"/>
      <c r="R299" s="398"/>
      <c r="S299" s="398"/>
      <c r="T299" s="398"/>
      <c r="U299" s="398"/>
      <c r="V299" s="398"/>
      <c r="W299" s="398"/>
      <c r="X299" s="398"/>
      <c r="Y299" s="398"/>
      <c r="Z299" s="398"/>
      <c r="AA299" s="398"/>
      <c r="AB299" s="398"/>
      <c r="AC299" s="398"/>
      <c r="AD299" s="398"/>
      <c r="AE299" s="398"/>
      <c r="AF299" s="398"/>
      <c r="AG299" s="221"/>
      <c r="AI299" s="28"/>
      <c r="AJ299" s="26"/>
      <c r="AK299" s="222"/>
      <c r="AL299" s="27"/>
      <c r="AP299" s="27"/>
    </row>
    <row r="300" spans="1:46">
      <c r="A300" s="398"/>
      <c r="B300" s="238">
        <f>+'Ark1'!C1424</f>
        <v>2023</v>
      </c>
      <c r="C300" s="398"/>
      <c r="D300" s="238">
        <f>+'Ark1'!M1424</f>
        <v>5</v>
      </c>
      <c r="E300" s="238" t="str">
        <f>VLOOKUP(D300,RNR!$G$8:$H$22,2)</f>
        <v>2</v>
      </c>
      <c r="F300" s="238">
        <f>+'Ark1'!D1424</f>
        <v>1</v>
      </c>
      <c r="G300" s="398" t="str">
        <f>VLOOKUP(F300,RNR!$D$2:$E$13,2)</f>
        <v>Jan</v>
      </c>
      <c r="H300" s="238">
        <f>+'Ark1'!Q1424</f>
        <v>65</v>
      </c>
      <c r="I300" s="238">
        <f>+'Ark1'!R1424</f>
        <v>86</v>
      </c>
      <c r="J300" s="239">
        <f>+IF(I300=0,"",'Ark1'!AG1424)</f>
        <v>26.060606060606059</v>
      </c>
      <c r="K300" s="239">
        <f>+IF(I300=0,"",'Ark1'!AH1424)</f>
        <v>24.916179080928281</v>
      </c>
      <c r="L300" s="239"/>
      <c r="M300" s="300">
        <f>+IF(I300=0,"",'Ark1'!U1424)</f>
        <v>39.662790697674424</v>
      </c>
      <c r="N300" s="399"/>
      <c r="O300" s="439">
        <f>+IF(J300=0,"",'Ark1'!AI1424)</f>
        <v>9</v>
      </c>
      <c r="P300" s="398"/>
      <c r="Q300" s="239">
        <f>+IF(O300=0,"",'Ark1'!AJ1424)</f>
        <v>117.52222222222223</v>
      </c>
      <c r="R300" s="398"/>
      <c r="S300" s="239">
        <f>+IF(O300=0,"",'Ark1'!AK1424)</f>
        <v>21.281242069735004</v>
      </c>
      <c r="T300" s="398"/>
      <c r="U300" s="240">
        <f>+IF(I300=0,"",'Ark1'!S1424)</f>
        <v>7.6744186046511649</v>
      </c>
      <c r="V300" s="240"/>
      <c r="W300" s="239">
        <f>+IF(I300=0,"",'Ark1'!W1424)</f>
        <v>0</v>
      </c>
      <c r="X300" s="241">
        <f>+IF(I300=0,"",'Ark1'!X1424)</f>
        <v>100</v>
      </c>
      <c r="Y300" s="241">
        <f>+IF(I300=0,"",'Ark1'!Y1424)</f>
        <v>98.837209302325562</v>
      </c>
      <c r="Z300" s="241">
        <f>+IF(I300=0,"",'Ark1'!Z1424)</f>
        <v>66.27906976744184</v>
      </c>
      <c r="AA300" s="239">
        <f>+IF(I300=0,"",'Ark1'!AA1424)</f>
        <v>9.1329972475433205</v>
      </c>
      <c r="AB300" s="239">
        <f>+IF(I300=0,"",'Ark1'!AB1424)</f>
        <v>1.8391217599783745</v>
      </c>
      <c r="AC300" s="241">
        <f>+'Ark1'!AD1424</f>
        <v>61.976353109573203</v>
      </c>
      <c r="AD300" s="239">
        <f t="shared" si="41"/>
        <v>17.2</v>
      </c>
      <c r="AE300" s="239">
        <f t="shared" si="42"/>
        <v>1.323076923076923</v>
      </c>
      <c r="AF300" s="398"/>
      <c r="AI300" s="28"/>
      <c r="AJ300" s="26"/>
      <c r="AM300" s="26"/>
      <c r="AN300" s="26"/>
      <c r="AO300" s="26"/>
      <c r="AQ300" s="26"/>
      <c r="AS300" s="26"/>
      <c r="AT300" s="26"/>
    </row>
    <row r="301" spans="1:46">
      <c r="A301" s="398"/>
      <c r="B301" s="238">
        <f>+'Ark1'!C1425</f>
        <v>2023</v>
      </c>
      <c r="C301" s="398"/>
      <c r="D301" s="238">
        <f>+'Ark1'!M1425</f>
        <v>5</v>
      </c>
      <c r="E301" s="238" t="str">
        <f>VLOOKUP(D301,RNR!$G$8:$H$22,2)</f>
        <v>2</v>
      </c>
      <c r="F301" s="238">
        <f>+'Ark1'!D1425</f>
        <v>2</v>
      </c>
      <c r="G301" s="398" t="str">
        <f>VLOOKUP(F301,RNR!$D$2:$E$13,2)</f>
        <v>Feb</v>
      </c>
      <c r="H301" s="238">
        <f>+'Ark1'!Q1425</f>
        <v>55</v>
      </c>
      <c r="I301" s="238">
        <f>+'Ark1'!R1425</f>
        <v>63</v>
      </c>
      <c r="J301" s="239">
        <f>+IF(I301=0,"",'Ark1'!AG1425)</f>
        <v>17.796610169491526</v>
      </c>
      <c r="K301" s="239">
        <f>+IF(I301=0,"",'Ark1'!AH1425)</f>
        <v>16.407494845830175</v>
      </c>
      <c r="L301" s="239"/>
      <c r="M301" s="300">
        <f>+IF(I301=0,"",'Ark1'!U1425)</f>
        <v>40.044444444444473</v>
      </c>
      <c r="N301" s="399"/>
      <c r="O301" s="439">
        <f>+IF(J301=0,"",'Ark1'!AI1425)</f>
        <v>10</v>
      </c>
      <c r="P301" s="398"/>
      <c r="Q301" s="239">
        <f>+IF(O301=0,"",'Ark1'!AJ1425)</f>
        <v>115.83999999999997</v>
      </c>
      <c r="R301" s="398"/>
      <c r="S301" s="239">
        <f>+IF(O301=0,"",'Ark1'!AK1425)</f>
        <v>24.307560995680696</v>
      </c>
      <c r="T301" s="398"/>
      <c r="U301" s="240">
        <f>+IF(I301=0,"",'Ark1'!S1425)</f>
        <v>7.6666666666666687</v>
      </c>
      <c r="V301" s="240"/>
      <c r="W301" s="239">
        <f>+IF(I301=0,"",'Ark1'!W1425)</f>
        <v>0</v>
      </c>
      <c r="X301" s="241">
        <f>+IF(I301=0,"",'Ark1'!X1425)</f>
        <v>100</v>
      </c>
      <c r="Y301" s="241">
        <f>+IF(I301=0,"",'Ark1'!Y1425)</f>
        <v>96.825396825396794</v>
      </c>
      <c r="Z301" s="241">
        <f>+IF(I301=0,"",'Ark1'!Z1425)</f>
        <v>69.841269841269835</v>
      </c>
      <c r="AA301" s="239">
        <f>+IF(I301=0,"",'Ark1'!AA1425)</f>
        <v>8.2349001358190144</v>
      </c>
      <c r="AB301" s="239">
        <f>+IF(I301=0,"",'Ark1'!AB1425)</f>
        <v>1.7994708216848725</v>
      </c>
      <c r="AC301" s="241">
        <f>+'Ark1'!AD1425</f>
        <v>47.05984151193703</v>
      </c>
      <c r="AD301" s="239">
        <f t="shared" si="41"/>
        <v>12.6</v>
      </c>
      <c r="AE301" s="239">
        <f t="shared" si="42"/>
        <v>1.1454545454545455</v>
      </c>
      <c r="AF301" s="398"/>
      <c r="AI301" s="28"/>
      <c r="AJ301" s="26"/>
      <c r="AM301" s="26"/>
      <c r="AN301" s="26"/>
      <c r="AO301" s="26"/>
      <c r="AQ301" s="26"/>
    </row>
    <row r="302" spans="1:46">
      <c r="A302" s="398"/>
      <c r="B302" s="238">
        <f>+'Ark1'!C1426</f>
        <v>2023</v>
      </c>
      <c r="C302" s="398"/>
      <c r="D302" s="238">
        <f>+'Ark1'!M1426</f>
        <v>5</v>
      </c>
      <c r="E302" s="238" t="str">
        <f>VLOOKUP(D302,RNR!$G$8:$H$22,2)</f>
        <v>2</v>
      </c>
      <c r="F302" s="238">
        <f>+'Ark1'!D1426</f>
        <v>3</v>
      </c>
      <c r="G302" s="398" t="str">
        <f>VLOOKUP(F302,RNR!$D$2:$E$13,2)</f>
        <v>Mar</v>
      </c>
      <c r="H302" s="238">
        <f>+'Ark1'!Q1426</f>
        <v>301</v>
      </c>
      <c r="I302" s="238">
        <f>+'Ark1'!R1426</f>
        <v>350</v>
      </c>
      <c r="J302" s="239">
        <f>+IF(I302=0,"",'Ark1'!AG1426)</f>
        <v>14.227642276422761</v>
      </c>
      <c r="K302" s="239">
        <f>+IF(I302=0,"",'Ark1'!AH1426)</f>
        <v>12.219239026122075</v>
      </c>
      <c r="L302" s="239"/>
      <c r="M302" s="300">
        <f>+IF(I302=0,"",'Ark1'!U1426)</f>
        <v>37.761428571428596</v>
      </c>
      <c r="N302" s="399"/>
      <c r="O302" s="439">
        <f>+IF(J302=0,"",'Ark1'!AI1426)</f>
        <v>60</v>
      </c>
      <c r="P302" s="398"/>
      <c r="Q302" s="239">
        <f>+IF(O302=0,"",'Ark1'!AJ1426)</f>
        <v>118.7416666666666</v>
      </c>
      <c r="R302" s="398"/>
      <c r="S302" s="239">
        <f>+IF(O302=0,"",'Ark1'!AK1426)</f>
        <v>22.847636482184736</v>
      </c>
      <c r="T302" s="398"/>
      <c r="U302" s="240">
        <f>+IF(I302=0,"",'Ark1'!S1426)</f>
        <v>7.0085714285714307</v>
      </c>
      <c r="V302" s="240"/>
      <c r="W302" s="239">
        <f>+IF(I302=0,"",'Ark1'!W1426)</f>
        <v>0</v>
      </c>
      <c r="X302" s="241">
        <f>+IF(I302=0,"",'Ark1'!X1426)</f>
        <v>99.714285714285694</v>
      </c>
      <c r="Y302" s="241">
        <f>+IF(I302=0,"",'Ark1'!Y1426)</f>
        <v>94.285714285714306</v>
      </c>
      <c r="Z302" s="241">
        <f>+IF(I302=0,"",'Ark1'!Z1426)</f>
        <v>62</v>
      </c>
      <c r="AA302" s="239">
        <f>+IF(I302=0,"",'Ark1'!AA1426)</f>
        <v>9.0489414196537723</v>
      </c>
      <c r="AB302" s="239">
        <f>+IF(I302=0,"",'Ark1'!AB1426)</f>
        <v>1.8149964861943828</v>
      </c>
      <c r="AC302" s="241">
        <f>+'Ark1'!AD1426</f>
        <v>55.546851359780227</v>
      </c>
      <c r="AD302" s="239">
        <f t="shared" si="41"/>
        <v>70</v>
      </c>
      <c r="AE302" s="239">
        <f t="shared" si="42"/>
        <v>1.1627906976744187</v>
      </c>
      <c r="AF302" s="398"/>
      <c r="AI302" s="28"/>
      <c r="AJ302" s="26"/>
      <c r="AM302" s="26"/>
      <c r="AN302" s="26"/>
      <c r="AO302" s="26"/>
      <c r="AQ302" s="26"/>
    </row>
    <row r="303" spans="1:46">
      <c r="A303" s="398"/>
      <c r="B303" s="238">
        <f>+'Ark1'!C1427</f>
        <v>2023</v>
      </c>
      <c r="C303" s="398"/>
      <c r="D303" s="238">
        <f>+'Ark1'!M1427</f>
        <v>5</v>
      </c>
      <c r="E303" s="238" t="str">
        <f>VLOOKUP(D303,RNR!$G$8:$H$22,2)</f>
        <v>2</v>
      </c>
      <c r="F303" s="238">
        <f>+'Ark1'!D1427</f>
        <v>4</v>
      </c>
      <c r="G303" s="398" t="str">
        <f>VLOOKUP(F303,RNR!$D$2:$E$13,2)</f>
        <v>Apr</v>
      </c>
      <c r="H303" s="238">
        <f>+'Ark1'!Q1427</f>
        <v>26</v>
      </c>
      <c r="I303" s="238">
        <f>+'Ark1'!R1427</f>
        <v>34</v>
      </c>
      <c r="J303" s="239">
        <f>+IF(I303=0,"",'Ark1'!AG1427)</f>
        <v>15.887850467289722</v>
      </c>
      <c r="K303" s="239">
        <f>+IF(I303=0,"",'Ark1'!AH1427)</f>
        <v>12.686372269705602</v>
      </c>
      <c r="L303" s="239"/>
      <c r="M303" s="300">
        <f>+IF(I303=0,"",'Ark1'!U1427)</f>
        <v>31.432352941176472</v>
      </c>
      <c r="N303" s="399"/>
      <c r="O303" s="439">
        <f>+IF(J303=0,"",'Ark1'!AI1427)</f>
        <v>1</v>
      </c>
      <c r="P303" s="398"/>
      <c r="Q303" s="239">
        <f>+IF(O303=0,"",'Ark1'!AJ1427)</f>
        <v>111.4</v>
      </c>
      <c r="R303" s="398"/>
      <c r="S303" s="239">
        <f>+IF(O303=0,"",'Ark1'!AK1427)</f>
        <v>20.542948033291356</v>
      </c>
      <c r="T303" s="398"/>
      <c r="U303" s="240">
        <f>+IF(I303=0,"",'Ark1'!S1427)</f>
        <v>6.5294117647058814</v>
      </c>
      <c r="V303" s="240"/>
      <c r="W303" s="239">
        <f>+IF(I303=0,"",'Ark1'!W1427)</f>
        <v>0</v>
      </c>
      <c r="X303" s="241">
        <f>+IF(I303=0,"",'Ark1'!X1427)</f>
        <v>97.058823529411754</v>
      </c>
      <c r="Y303" s="241">
        <f>+IF(I303=0,"",'Ark1'!Y1427)</f>
        <v>82.352941176470608</v>
      </c>
      <c r="Z303" s="241">
        <f>+IF(I303=0,"",'Ark1'!Z1427)</f>
        <v>29.411764705882355</v>
      </c>
      <c r="AA303" s="239">
        <f>+IF(I303=0,"",'Ark1'!AA1427)</f>
        <v>9.9874545007646596</v>
      </c>
      <c r="AB303" s="239">
        <f>+IF(I303=0,"",'Ark1'!AB1427)</f>
        <v>1.6668973312123243</v>
      </c>
      <c r="AC303" s="241">
        <f>+'Ark1'!AD1427</f>
        <v>53.763131304956417</v>
      </c>
      <c r="AD303" s="239">
        <f t="shared" si="41"/>
        <v>6.8</v>
      </c>
      <c r="AE303" s="239">
        <f t="shared" si="42"/>
        <v>1.3076923076923077</v>
      </c>
      <c r="AF303" s="398"/>
      <c r="AI303" s="28"/>
      <c r="AJ303" s="26"/>
      <c r="AM303" s="26"/>
      <c r="AN303" s="26"/>
      <c r="AO303" s="26"/>
      <c r="AQ303" s="26"/>
    </row>
    <row r="304" spans="1:46">
      <c r="A304" s="398"/>
      <c r="B304" s="238">
        <f>+'Ark1'!C1428</f>
        <v>2023</v>
      </c>
      <c r="C304" s="398"/>
      <c r="D304" s="238">
        <f>+'Ark1'!M1428</f>
        <v>5</v>
      </c>
      <c r="E304" s="238" t="str">
        <f>VLOOKUP(D304,RNR!$G$8:$H$22,2)</f>
        <v>2</v>
      </c>
      <c r="F304" s="238">
        <f>+'Ark1'!D1428</f>
        <v>5</v>
      </c>
      <c r="G304" s="398" t="str">
        <f>VLOOKUP(F304,RNR!$D$2:$E$13,2)</f>
        <v>Mai</v>
      </c>
      <c r="H304" s="238">
        <f>+'Ark1'!Q1428</f>
        <v>21</v>
      </c>
      <c r="I304" s="238">
        <f>+'Ark1'!R1428</f>
        <v>24</v>
      </c>
      <c r="J304" s="239">
        <f>+IF(I304=0,"",'Ark1'!AG1428)</f>
        <v>11.650485436893204</v>
      </c>
      <c r="K304" s="239">
        <f>+IF(I304=0,"",'Ark1'!AH1428)</f>
        <v>10.18485272450382</v>
      </c>
      <c r="L304" s="239"/>
      <c r="M304" s="300">
        <f>+IF(I304=0,"",'Ark1'!U1428)</f>
        <v>34.275000000000006</v>
      </c>
      <c r="N304" s="399"/>
      <c r="O304" s="439">
        <f>+IF(J304=0,"",'Ark1'!AI1428)</f>
        <v>7</v>
      </c>
      <c r="P304" s="398"/>
      <c r="Q304" s="239">
        <f>+IF(O304=0,"",'Ark1'!AJ1428)</f>
        <v>114.65714285714289</v>
      </c>
      <c r="R304" s="398"/>
      <c r="S304" s="239">
        <f>+IF(O304=0,"",'Ark1'!AK1428)</f>
        <v>22.575099445107597</v>
      </c>
      <c r="T304" s="398"/>
      <c r="U304" s="240">
        <f>+IF(I304=0,"",'Ark1'!S1428)</f>
        <v>7.1666666666666687</v>
      </c>
      <c r="V304" s="240"/>
      <c r="W304" s="239">
        <f>+IF(I304=0,"",'Ark1'!W1428)</f>
        <v>0</v>
      </c>
      <c r="X304" s="241">
        <f>+IF(I304=0,"",'Ark1'!X1428)</f>
        <v>100</v>
      </c>
      <c r="Y304" s="241">
        <f>+IF(I304=0,"",'Ark1'!Y1428)</f>
        <v>87.5</v>
      </c>
      <c r="Z304" s="241">
        <f>+IF(I304=0,"",'Ark1'!Z1428)</f>
        <v>45.833333333333343</v>
      </c>
      <c r="AA304" s="239">
        <f>+IF(I304=0,"",'Ark1'!AA1428)</f>
        <v>8.5868237239777052</v>
      </c>
      <c r="AB304" s="239">
        <f>+IF(I304=0,"",'Ark1'!AB1428)</f>
        <v>1.4043582955293921</v>
      </c>
      <c r="AC304" s="241">
        <f>+'Ark1'!AD1428</f>
        <v>60.674023910875661</v>
      </c>
      <c r="AD304" s="239">
        <f t="shared" si="41"/>
        <v>4.8</v>
      </c>
      <c r="AE304" s="239">
        <f t="shared" si="42"/>
        <v>1.1428571428571428</v>
      </c>
      <c r="AF304" s="398"/>
      <c r="AI304" s="28"/>
      <c r="AJ304" s="26"/>
      <c r="AM304" s="26"/>
      <c r="AN304" s="26"/>
      <c r="AO304" s="26"/>
      <c r="AQ304" s="26"/>
    </row>
    <row r="305" spans="1:43">
      <c r="A305" s="398"/>
      <c r="B305" s="238">
        <f>+'Ark1'!C1429</f>
        <v>2023</v>
      </c>
      <c r="C305" s="398"/>
      <c r="D305" s="238">
        <f>+'Ark1'!M1429</f>
        <v>5</v>
      </c>
      <c r="E305" s="238" t="str">
        <f>VLOOKUP(D305,RNR!$G$8:$H$22,2)</f>
        <v>2</v>
      </c>
      <c r="F305" s="238">
        <f>+'Ark1'!D1429</f>
        <v>6</v>
      </c>
      <c r="G305" s="398" t="str">
        <f>VLOOKUP(F305,RNR!$D$2:$E$13,2)</f>
        <v>Jun</v>
      </c>
      <c r="H305" s="238">
        <f>+'Ark1'!Q1429</f>
        <v>15</v>
      </c>
      <c r="I305" s="238">
        <f>+'Ark1'!R1429</f>
        <v>17</v>
      </c>
      <c r="J305" s="239">
        <f>+IF(I305=0,"",'Ark1'!AG1429)</f>
        <v>9.9415204678362574</v>
      </c>
      <c r="K305" s="239">
        <f>+IF(I305=0,"",'Ark1'!AH1429)</f>
        <v>8.839538754517239</v>
      </c>
      <c r="L305" s="239"/>
      <c r="M305" s="300">
        <f>+IF(I305=0,"",'Ark1'!U1429)</f>
        <v>34.676470588235304</v>
      </c>
      <c r="N305" s="399"/>
      <c r="O305" s="439">
        <f>+IF(J305=0,"",'Ark1'!AI1429)</f>
        <v>6</v>
      </c>
      <c r="P305" s="398"/>
      <c r="Q305" s="239">
        <f>+IF(O305=0,"",'Ark1'!AJ1429)</f>
        <v>111.7</v>
      </c>
      <c r="R305" s="398"/>
      <c r="S305" s="239">
        <f>+IF(O305=0,"",'Ark1'!AK1429)</f>
        <v>21.091680145663812</v>
      </c>
      <c r="T305" s="398"/>
      <c r="U305" s="240">
        <f>+IF(I305=0,"",'Ark1'!S1429)</f>
        <v>6.8235294117647056</v>
      </c>
      <c r="V305" s="240"/>
      <c r="W305" s="239">
        <f>+IF(I305=0,"",'Ark1'!W1429)</f>
        <v>0</v>
      </c>
      <c r="X305" s="241">
        <f>+IF(I305=0,"",'Ark1'!X1429)</f>
        <v>88.235294117647058</v>
      </c>
      <c r="Y305" s="241">
        <f>+IF(I305=0,"",'Ark1'!Y1429)</f>
        <v>88.235294117647058</v>
      </c>
      <c r="Z305" s="241">
        <f>+IF(I305=0,"",'Ark1'!Z1429)</f>
        <v>52.941176470588239</v>
      </c>
      <c r="AA305" s="239">
        <f>+IF(I305=0,"",'Ark1'!AA1429)</f>
        <v>11.81039070986742</v>
      </c>
      <c r="AB305" s="239">
        <f>+IF(I305=0,"",'Ark1'!AB1429)</f>
        <v>2.2290935672348726</v>
      </c>
      <c r="AC305" s="241">
        <f>+'Ark1'!AD1429</f>
        <v>20.942783655452544</v>
      </c>
      <c r="AD305" s="239">
        <f t="shared" si="41"/>
        <v>3.4</v>
      </c>
      <c r="AE305" s="239">
        <f t="shared" si="42"/>
        <v>1.1333333333333333</v>
      </c>
      <c r="AF305" s="398"/>
      <c r="AI305" s="28"/>
      <c r="AJ305" s="26"/>
      <c r="AM305" s="26"/>
      <c r="AN305" s="26"/>
      <c r="AO305" s="26"/>
      <c r="AQ305" s="26"/>
    </row>
    <row r="306" spans="1:43">
      <c r="A306" s="398"/>
      <c r="B306" s="238">
        <f>+'Ark1'!C1430</f>
        <v>2023</v>
      </c>
      <c r="C306" s="398"/>
      <c r="D306" s="238">
        <f>+'Ark1'!M1430</f>
        <v>5</v>
      </c>
      <c r="E306" s="238" t="str">
        <f>VLOOKUP(D306,RNR!$G$8:$H$22,2)</f>
        <v>2</v>
      </c>
      <c r="F306" s="238">
        <f>+'Ark1'!D1430</f>
        <v>7</v>
      </c>
      <c r="G306" s="398" t="str">
        <f>VLOOKUP(F306,RNR!$D$2:$E$13,2)</f>
        <v>Jul</v>
      </c>
      <c r="H306" s="238">
        <f>+'Ark1'!Q1430</f>
        <v>4</v>
      </c>
      <c r="I306" s="238">
        <f>+'Ark1'!R1430</f>
        <v>9</v>
      </c>
      <c r="J306" s="239">
        <f>+IF(I306=0,"",'Ark1'!AG1430)</f>
        <v>25</v>
      </c>
      <c r="K306" s="239">
        <f>+IF(I306=0,"",'Ark1'!AH1430)</f>
        <v>20.447387547444077</v>
      </c>
      <c r="L306" s="239"/>
      <c r="M306" s="300">
        <f>+IF(I306=0,"",'Ark1'!U1430)</f>
        <v>28.13333333333334</v>
      </c>
      <c r="N306" s="399"/>
      <c r="O306" s="439">
        <f>+IF(J306=0,"",'Ark1'!AI1430)</f>
        <v>2</v>
      </c>
      <c r="P306" s="398"/>
      <c r="Q306" s="239">
        <f>+IF(O306=0,"",'Ark1'!AJ1430)</f>
        <v>118.4</v>
      </c>
      <c r="R306" s="398"/>
      <c r="S306" s="239">
        <f>+IF(O306=0,"",'Ark1'!AK1430)</f>
        <v>21.177282117421477</v>
      </c>
      <c r="T306" s="398"/>
      <c r="U306" s="240">
        <f>+IF(I306=0,"",'Ark1'!S1430)</f>
        <v>7.7777777777777777</v>
      </c>
      <c r="V306" s="240"/>
      <c r="W306" s="239">
        <f>+IF(I306=0,"",'Ark1'!W1430)</f>
        <v>0</v>
      </c>
      <c r="X306" s="241">
        <f>+IF(I306=0,"",'Ark1'!X1430)</f>
        <v>100</v>
      </c>
      <c r="Y306" s="241">
        <f>+IF(I306=0,"",'Ark1'!Y1430)</f>
        <v>100</v>
      </c>
      <c r="Z306" s="241">
        <f>+IF(I306=0,"",'Ark1'!Z1430)</f>
        <v>11.111111111111112</v>
      </c>
      <c r="AA306" s="239">
        <f>+IF(I306=0,"",'Ark1'!AA1430)</f>
        <v>4.1438039421660644</v>
      </c>
      <c r="AB306" s="239">
        <f>+IF(I306=0,"",'Ark1'!AB1430)</f>
        <v>0.62853936105471797</v>
      </c>
      <c r="AC306" s="241">
        <f>+'Ark1'!AD1430</f>
        <v>7.5366860831944242</v>
      </c>
      <c r="AD306" s="239">
        <f t="shared" si="41"/>
        <v>1.8</v>
      </c>
      <c r="AE306" s="239">
        <f t="shared" si="42"/>
        <v>2.25</v>
      </c>
      <c r="AF306" s="398"/>
      <c r="AI306" s="28"/>
      <c r="AJ306" s="26"/>
      <c r="AM306" s="26"/>
      <c r="AN306" s="26"/>
      <c r="AO306" s="26"/>
      <c r="AQ306" s="26"/>
    </row>
    <row r="307" spans="1:43">
      <c r="A307" s="398"/>
      <c r="B307" s="238">
        <f>+'Ark1'!C1431</f>
        <v>2023</v>
      </c>
      <c r="C307" s="398"/>
      <c r="D307" s="238">
        <f>+'Ark1'!M1431</f>
        <v>5</v>
      </c>
      <c r="E307" s="238" t="str">
        <f>VLOOKUP(D307,RNR!$G$8:$H$22,2)</f>
        <v>2</v>
      </c>
      <c r="F307" s="238">
        <f>+'Ark1'!D1431</f>
        <v>8</v>
      </c>
      <c r="G307" s="398" t="str">
        <f>VLOOKUP(F307,RNR!$D$2:$E$13,2)</f>
        <v>Aug</v>
      </c>
      <c r="H307" s="238">
        <f>+'Ark1'!Q1431</f>
        <v>8</v>
      </c>
      <c r="I307" s="238">
        <f>+'Ark1'!R1431</f>
        <v>8</v>
      </c>
      <c r="J307" s="239">
        <f>+IF(I307=0,"",'Ark1'!AG1431)</f>
        <v>3.6363636363636358</v>
      </c>
      <c r="K307" s="239">
        <f>+IF(I307=0,"",'Ark1'!AH1431)</f>
        <v>2.970107102893377</v>
      </c>
      <c r="L307" s="239"/>
      <c r="M307" s="300">
        <f>+IF(I307=0,"",'Ark1'!U1431)</f>
        <v>34.837500000000006</v>
      </c>
      <c r="N307" s="399"/>
      <c r="O307" s="439">
        <f>+IF(J307=0,"",'Ark1'!AI1431)</f>
        <v>3</v>
      </c>
      <c r="P307" s="398"/>
      <c r="Q307" s="239">
        <f>+IF(O307=0,"",'Ark1'!AJ1431)</f>
        <v>120.3</v>
      </c>
      <c r="R307" s="398"/>
      <c r="S307" s="239">
        <f>+IF(O307=0,"",'Ark1'!AK1431)</f>
        <v>22.724419629400657</v>
      </c>
      <c r="T307" s="398"/>
      <c r="U307" s="240">
        <f>+IF(I307=0,"",'Ark1'!S1431)</f>
        <v>7</v>
      </c>
      <c r="V307" s="240"/>
      <c r="W307" s="239">
        <f>+IF(I307=0,"",'Ark1'!W1431)</f>
        <v>0</v>
      </c>
      <c r="X307" s="241">
        <f>+IF(I307=0,"",'Ark1'!X1431)</f>
        <v>100</v>
      </c>
      <c r="Y307" s="241">
        <f>+IF(I307=0,"",'Ark1'!Y1431)</f>
        <v>100</v>
      </c>
      <c r="Z307" s="241">
        <f>+IF(I307=0,"",'Ark1'!Z1431)</f>
        <v>75</v>
      </c>
      <c r="AA307" s="239">
        <f>+IF(I307=0,"",'Ark1'!AA1431)</f>
        <v>5.9650937754572979</v>
      </c>
      <c r="AB307" s="239">
        <f>+IF(I307=0,"",'Ark1'!AB1431)</f>
        <v>1.8027756377319943</v>
      </c>
      <c r="AC307" s="241">
        <f>+'Ark1'!AD1431</f>
        <v>3.952118646745403</v>
      </c>
      <c r="AD307" s="239">
        <f t="shared" si="41"/>
        <v>1.6</v>
      </c>
      <c r="AE307" s="239">
        <f t="shared" si="42"/>
        <v>1</v>
      </c>
      <c r="AF307" s="398"/>
      <c r="AI307" s="28"/>
      <c r="AJ307" s="26"/>
      <c r="AM307" s="26"/>
      <c r="AN307" s="26"/>
      <c r="AO307" s="26"/>
      <c r="AQ307" s="26"/>
    </row>
    <row r="308" spans="1:43">
      <c r="A308" s="398"/>
      <c r="B308" s="238">
        <f>+'Ark1'!C1432</f>
        <v>2023</v>
      </c>
      <c r="C308" s="398"/>
      <c r="D308" s="238">
        <f>+'Ark1'!M1432</f>
        <v>5</v>
      </c>
      <c r="E308" s="238" t="str">
        <f>VLOOKUP(D308,RNR!$G$8:$H$22,2)</f>
        <v>2</v>
      </c>
      <c r="F308" s="238">
        <f>+'Ark1'!D1432</f>
        <v>9</v>
      </c>
      <c r="G308" s="398" t="str">
        <f>VLOOKUP(F308,RNR!$D$2:$E$13,2)</f>
        <v>Sep</v>
      </c>
      <c r="H308" s="238">
        <f>+'Ark1'!Q1432</f>
        <v>6</v>
      </c>
      <c r="I308" s="238">
        <f>+'Ark1'!R1432</f>
        <v>6</v>
      </c>
      <c r="J308" s="239">
        <f>+IF(I308=0,"",'Ark1'!AG1432)</f>
        <v>2.7777777777777781</v>
      </c>
      <c r="K308" s="239">
        <f>+IF(I308=0,"",'Ark1'!AH1432)</f>
        <v>1.6497548740166459</v>
      </c>
      <c r="L308" s="239"/>
      <c r="M308" s="300">
        <f>+IF(I308=0,"",'Ark1'!U1432)</f>
        <v>24.11666666666666</v>
      </c>
      <c r="N308" s="399"/>
      <c r="O308" s="439">
        <f>+IF(J308=0,"",'Ark1'!AI1432)</f>
        <v>0</v>
      </c>
      <c r="P308" s="398"/>
      <c r="Q308" s="239" t="str">
        <f>+IF(O308=0,"",'Ark1'!AJ1432)</f>
        <v/>
      </c>
      <c r="R308" s="398"/>
      <c r="S308" s="239" t="str">
        <f>+IF(O308=0,"",'Ark1'!AK1432)</f>
        <v/>
      </c>
      <c r="T308" s="398"/>
      <c r="U308" s="240">
        <f>+IF(I308=0,"",'Ark1'!S1432)</f>
        <v>5.1666666666666679</v>
      </c>
      <c r="V308" s="240"/>
      <c r="W308" s="239">
        <f>+IF(I308=0,"",'Ark1'!W1432)</f>
        <v>0</v>
      </c>
      <c r="X308" s="241">
        <f>+IF(I308=0,"",'Ark1'!X1432)</f>
        <v>100</v>
      </c>
      <c r="Y308" s="241">
        <f>+IF(I308=0,"",'Ark1'!Y1432)</f>
        <v>50</v>
      </c>
      <c r="Z308" s="241">
        <f>+IF(I308=0,"",'Ark1'!Z1432)</f>
        <v>0</v>
      </c>
      <c r="AA308" s="239">
        <f>+IF(I308=0,"",'Ark1'!AA1432)</f>
        <v>6.2889894966432465</v>
      </c>
      <c r="AB308" s="239">
        <f>+IF(I308=0,"",'Ark1'!AB1432)</f>
        <v>0.68718427093627443</v>
      </c>
      <c r="AC308" s="241">
        <f>+'Ark1'!AD1432</f>
        <v>-80.665372813619399</v>
      </c>
      <c r="AD308" s="239">
        <f t="shared" si="41"/>
        <v>1.2</v>
      </c>
      <c r="AE308" s="239">
        <f t="shared" si="42"/>
        <v>1</v>
      </c>
      <c r="AF308" s="398"/>
      <c r="AI308" s="28"/>
      <c r="AJ308" s="26"/>
      <c r="AM308" s="26"/>
      <c r="AN308" s="26"/>
      <c r="AO308" s="26"/>
      <c r="AQ308" s="26"/>
    </row>
    <row r="309" spans="1:43">
      <c r="A309" s="398"/>
      <c r="B309" s="238">
        <f>+'Ark1'!C1433</f>
        <v>2023</v>
      </c>
      <c r="C309" s="398"/>
      <c r="D309" s="238">
        <f>+'Ark1'!M1433</f>
        <v>5</v>
      </c>
      <c r="E309" s="238" t="str">
        <f>VLOOKUP(D309,RNR!$G$8:$H$22,2)</f>
        <v>2</v>
      </c>
      <c r="F309" s="238">
        <f>+'Ark1'!D1433</f>
        <v>10</v>
      </c>
      <c r="G309" s="398" t="str">
        <f>VLOOKUP(F309,RNR!$D$2:$E$13,2)</f>
        <v>Okt</v>
      </c>
      <c r="H309" s="238">
        <f>+'Ark1'!Q1433</f>
        <v>21</v>
      </c>
      <c r="I309" s="238">
        <f>+'Ark1'!R1433</f>
        <v>22</v>
      </c>
      <c r="J309" s="239">
        <f>+IF(I309=0,"",'Ark1'!AG1433)</f>
        <v>4.296875</v>
      </c>
      <c r="K309" s="239">
        <f>+IF(I309=0,"",'Ark1'!AH1433)</f>
        <v>3.2474160305701951</v>
      </c>
      <c r="L309" s="239"/>
      <c r="M309" s="300">
        <f>+IF(I309=0,"",'Ark1'!U1433)</f>
        <v>29.86363636363636</v>
      </c>
      <c r="N309" s="399"/>
      <c r="O309" s="439">
        <f>+IF(J309=0,"",'Ark1'!AI1433)</f>
        <v>10</v>
      </c>
      <c r="P309" s="398"/>
      <c r="Q309" s="239">
        <f>+IF(O309=0,"",'Ark1'!AJ1433)</f>
        <v>113.1</v>
      </c>
      <c r="R309" s="398"/>
      <c r="S309" s="239">
        <f>+IF(O309=0,"",'Ark1'!AK1433)</f>
        <v>19.822417539028255</v>
      </c>
      <c r="T309" s="398"/>
      <c r="U309" s="240">
        <f>+IF(I309=0,"",'Ark1'!S1433)</f>
        <v>6.5</v>
      </c>
      <c r="V309" s="240"/>
      <c r="W309" s="239">
        <f>+IF(I309=0,"",'Ark1'!W1433)</f>
        <v>0</v>
      </c>
      <c r="X309" s="241">
        <f>+IF(I309=0,"",'Ark1'!X1433)</f>
        <v>100</v>
      </c>
      <c r="Y309" s="241">
        <f>+IF(I309=0,"",'Ark1'!Y1433)</f>
        <v>59.090909090909101</v>
      </c>
      <c r="Z309" s="241">
        <f>+IF(I309=0,"",'Ark1'!Z1433)</f>
        <v>36.363636363636367</v>
      </c>
      <c r="AA309" s="239">
        <f>+IF(I309=0,"",'Ark1'!AA1433)</f>
        <v>11.348149446837978</v>
      </c>
      <c r="AB309" s="239">
        <f>+IF(I309=0,"",'Ark1'!AB1433)</f>
        <v>1.4693845341131462</v>
      </c>
      <c r="AC309" s="241">
        <f>+'Ark1'!AD1433</f>
        <v>59.807194634114062</v>
      </c>
      <c r="AD309" s="239">
        <f t="shared" si="41"/>
        <v>4.4000000000000004</v>
      </c>
      <c r="AE309" s="239">
        <f t="shared" si="42"/>
        <v>1.0476190476190477</v>
      </c>
      <c r="AF309" s="398"/>
      <c r="AI309" s="28"/>
      <c r="AJ309" s="26"/>
      <c r="AM309" s="26"/>
      <c r="AN309" s="26"/>
      <c r="AO309" s="26"/>
      <c r="AQ309" s="26"/>
    </row>
    <row r="310" spans="1:43">
      <c r="A310" s="398"/>
      <c r="B310" s="238">
        <f>+'Ark1'!C1434</f>
        <v>2023</v>
      </c>
      <c r="C310" s="398"/>
      <c r="D310" s="238">
        <f>+'Ark1'!M1434</f>
        <v>5</v>
      </c>
      <c r="E310" s="238" t="str">
        <f>VLOOKUP(D310,RNR!$G$8:$H$22,2)</f>
        <v>2</v>
      </c>
      <c r="F310" s="238">
        <f>+'Ark1'!D1434</f>
        <v>11</v>
      </c>
      <c r="G310" s="398" t="str">
        <f>VLOOKUP(F310,RNR!$D$2:$E$13,2)</f>
        <v>Nov</v>
      </c>
      <c r="H310" s="238">
        <f>+'Ark1'!Q1434</f>
        <v>64</v>
      </c>
      <c r="I310" s="238">
        <f>+'Ark1'!R1434</f>
        <v>79</v>
      </c>
      <c r="J310" s="239">
        <f>+IF(I310=0,"",'Ark1'!AG1434)</f>
        <v>19.26829268292683</v>
      </c>
      <c r="K310" s="239">
        <f>+IF(I310=0,"",'Ark1'!AH1434)</f>
        <v>17.727537174779332</v>
      </c>
      <c r="L310" s="239"/>
      <c r="M310" s="300">
        <f>+IF(I310=0,"",'Ark1'!U1434)</f>
        <v>35.870886075949365</v>
      </c>
      <c r="N310" s="399"/>
      <c r="O310" s="439">
        <f>+IF(J310=0,"",'Ark1'!AI1434)</f>
        <v>44</v>
      </c>
      <c r="P310" s="398"/>
      <c r="Q310" s="239">
        <f>+IF(O310=0,"",'Ark1'!AJ1434)</f>
        <v>112.8181818181818</v>
      </c>
      <c r="R310" s="398"/>
      <c r="S310" s="239">
        <f>+IF(O310=0,"",'Ark1'!AK1434)</f>
        <v>25.581710517883405</v>
      </c>
      <c r="T310" s="398"/>
      <c r="U310" s="240">
        <f>+IF(I310=0,"",'Ark1'!S1434)</f>
        <v>7.0253164556962009</v>
      </c>
      <c r="V310" s="240"/>
      <c r="W310" s="239">
        <f>+IF(I310=0,"",'Ark1'!W1434)</f>
        <v>0</v>
      </c>
      <c r="X310" s="241">
        <f>+IF(I310=0,"",'Ark1'!X1434)</f>
        <v>96.202531645569621</v>
      </c>
      <c r="Y310" s="241">
        <f>+IF(I310=0,"",'Ark1'!Y1434)</f>
        <v>73.417721518987307</v>
      </c>
      <c r="Z310" s="241">
        <f>+IF(I310=0,"",'Ark1'!Z1434)</f>
        <v>48.101265822784811</v>
      </c>
      <c r="AA310" s="239">
        <f>+IF(I310=0,"",'Ark1'!AA1434)</f>
        <v>13.94056236174514</v>
      </c>
      <c r="AB310" s="239">
        <f>+IF(I310=0,"",'Ark1'!AB1434)</f>
        <v>2.0187393205066351</v>
      </c>
      <c r="AC310" s="241">
        <f>+'Ark1'!AD1434</f>
        <v>68.874872559640778</v>
      </c>
      <c r="AD310" s="239">
        <f t="shared" si="41"/>
        <v>15.8</v>
      </c>
      <c r="AE310" s="239">
        <f t="shared" si="42"/>
        <v>1.234375</v>
      </c>
      <c r="AF310" s="398"/>
      <c r="AI310" s="28"/>
      <c r="AJ310" s="26"/>
      <c r="AM310" s="26"/>
      <c r="AN310" s="26"/>
      <c r="AO310" s="26"/>
      <c r="AQ310" s="26"/>
    </row>
    <row r="311" spans="1:43">
      <c r="A311" s="398"/>
      <c r="B311" s="238">
        <f>+'Ark1'!C1435</f>
        <v>2023</v>
      </c>
      <c r="C311" s="398"/>
      <c r="D311" s="238">
        <f>+'Ark1'!M1435</f>
        <v>5</v>
      </c>
      <c r="E311" s="238" t="str">
        <f>VLOOKUP(D311,RNR!$G$8:$H$22,2)</f>
        <v>2</v>
      </c>
      <c r="F311" s="238">
        <f>+'Ark1'!D1435</f>
        <v>12</v>
      </c>
      <c r="G311" s="398" t="str">
        <f>VLOOKUP(F311,RNR!$D$2:$E$13,2)</f>
        <v>Des</v>
      </c>
      <c r="H311" s="238">
        <f>+'Ark1'!Q1435</f>
        <v>12</v>
      </c>
      <c r="I311" s="238">
        <f>+'Ark1'!R1435</f>
        <v>18</v>
      </c>
      <c r="J311" s="239">
        <f>+IF(I311=0,"",'Ark1'!AG1435)</f>
        <v>29.032258064516121</v>
      </c>
      <c r="K311" s="239">
        <f>+IF(I311=0,"",'Ark1'!AH1435)</f>
        <v>29.163694015061441</v>
      </c>
      <c r="L311" s="239"/>
      <c r="M311" s="300">
        <f>+IF(I311=0,"",'Ark1'!U1435)</f>
        <v>40.877777777777773</v>
      </c>
      <c r="N311" s="399"/>
      <c r="O311" s="439">
        <f>+IF(J311=0,"",'Ark1'!AI1435)</f>
        <v>6</v>
      </c>
      <c r="P311" s="398"/>
      <c r="Q311" s="239">
        <f>+IF(O311=0,"",'Ark1'!AJ1435)</f>
        <v>119.3833333333333</v>
      </c>
      <c r="R311" s="398"/>
      <c r="S311" s="239">
        <f>+IF(O311=0,"",'Ark1'!AK1435)</f>
        <v>24.111094001722737</v>
      </c>
      <c r="T311" s="398"/>
      <c r="U311" s="240">
        <f>+IF(I311=0,"",'Ark1'!S1435)</f>
        <v>8.2777777777777768</v>
      </c>
      <c r="V311" s="240"/>
      <c r="W311" s="239">
        <f>+IF(I311=0,"",'Ark1'!W1435)</f>
        <v>0</v>
      </c>
      <c r="X311" s="241">
        <f>+IF(I311=0,"",'Ark1'!X1435)</f>
        <v>100</v>
      </c>
      <c r="Y311" s="241">
        <f>+IF(I311=0,"",'Ark1'!Y1435)</f>
        <v>100</v>
      </c>
      <c r="Z311" s="241">
        <f>+IF(I311=0,"",'Ark1'!Z1435)</f>
        <v>72.222222222222229</v>
      </c>
      <c r="AA311" s="239">
        <f>+IF(I311=0,"",'Ark1'!AA1435)</f>
        <v>7.3039985666570946</v>
      </c>
      <c r="AB311" s="239">
        <f>+IF(I311=0,"",'Ark1'!AB1435)</f>
        <v>1.2825995978461271</v>
      </c>
      <c r="AC311" s="241">
        <f>+'Ark1'!AD1435</f>
        <v>68.620010486208116</v>
      </c>
      <c r="AD311" s="239">
        <f t="shared" si="41"/>
        <v>3.6</v>
      </c>
      <c r="AE311" s="239">
        <f t="shared" si="42"/>
        <v>1.5</v>
      </c>
      <c r="AF311" s="398"/>
      <c r="AI311" s="28"/>
      <c r="AJ311" s="26"/>
      <c r="AM311" s="26"/>
      <c r="AN311" s="26"/>
      <c r="AO311" s="26"/>
      <c r="AQ311" s="26"/>
    </row>
    <row r="312" spans="1:43">
      <c r="A312" s="398"/>
      <c r="B312" s="398"/>
      <c r="C312" s="398"/>
      <c r="D312" s="398"/>
      <c r="E312" s="398"/>
      <c r="F312" s="398"/>
      <c r="G312" s="398"/>
      <c r="H312" s="398"/>
      <c r="I312" s="398"/>
      <c r="J312" s="399"/>
      <c r="K312" s="399"/>
      <c r="L312" s="399"/>
      <c r="M312" s="401"/>
      <c r="N312" s="399"/>
      <c r="O312" s="440"/>
      <c r="P312" s="398"/>
      <c r="Q312" s="399"/>
      <c r="R312" s="398"/>
      <c r="S312" s="399"/>
      <c r="T312" s="398"/>
      <c r="U312" s="400"/>
      <c r="V312" s="400"/>
      <c r="W312" s="399"/>
      <c r="X312" s="402"/>
      <c r="Y312" s="402"/>
      <c r="Z312" s="402"/>
      <c r="AA312" s="399"/>
      <c r="AB312" s="399"/>
      <c r="AC312" s="402"/>
      <c r="AD312" s="399"/>
      <c r="AE312" s="399"/>
      <c r="AF312" s="398"/>
      <c r="AG312" s="26"/>
      <c r="AI312" s="28"/>
      <c r="AJ312" s="26"/>
      <c r="AK312" s="27"/>
      <c r="AL312" s="27"/>
      <c r="AP312" s="27"/>
    </row>
    <row r="313" spans="1:43" ht="22.8">
      <c r="A313" s="398"/>
      <c r="B313" s="398"/>
      <c r="C313" s="398"/>
      <c r="D313" s="398"/>
      <c r="E313" s="403" t="str">
        <f>+E315</f>
        <v>2+</v>
      </c>
      <c r="F313" s="398"/>
      <c r="G313" s="398"/>
      <c r="H313" s="398"/>
      <c r="I313" s="242">
        <f>SUM(I315:I347)</f>
        <v>20417</v>
      </c>
      <c r="J313" s="398"/>
      <c r="K313" s="398"/>
      <c r="L313" s="398"/>
      <c r="M313" s="271" t="e">
        <f>+Fettgruppe!#REF!</f>
        <v>#REF!</v>
      </c>
      <c r="N313" s="399"/>
      <c r="O313" s="440"/>
      <c r="P313" s="398"/>
      <c r="Q313" s="398"/>
      <c r="R313" s="398"/>
      <c r="S313" s="398"/>
      <c r="T313" s="398"/>
      <c r="U313" s="398"/>
      <c r="V313" s="398"/>
      <c r="W313" s="398"/>
      <c r="X313" s="398"/>
      <c r="Y313" s="398"/>
      <c r="Z313" s="398"/>
      <c r="AA313" s="398"/>
      <c r="AB313" s="398"/>
      <c r="AC313" s="398"/>
      <c r="AD313" s="398"/>
      <c r="AE313" s="398"/>
      <c r="AF313" s="398"/>
      <c r="AG313" s="221"/>
      <c r="AI313" s="28"/>
      <c r="AJ313" s="26"/>
      <c r="AK313" s="222"/>
      <c r="AL313" s="27"/>
      <c r="AP313" s="27"/>
    </row>
    <row r="314" spans="1:43">
      <c r="A314" s="398"/>
      <c r="B314" s="398"/>
      <c r="C314" s="398"/>
      <c r="D314" s="398"/>
      <c r="E314" s="398"/>
      <c r="F314" s="398"/>
      <c r="G314" s="398"/>
      <c r="H314" s="398"/>
      <c r="I314" s="398"/>
      <c r="J314" s="398"/>
      <c r="K314" s="398"/>
      <c r="L314" s="398"/>
      <c r="M314" s="398"/>
      <c r="N314" s="399"/>
      <c r="O314" s="440"/>
      <c r="P314" s="398"/>
      <c r="Q314" s="398"/>
      <c r="R314" s="398"/>
      <c r="S314" s="398"/>
      <c r="T314" s="398"/>
      <c r="U314" s="398"/>
      <c r="V314" s="398"/>
      <c r="W314" s="398"/>
      <c r="X314" s="398"/>
      <c r="Y314" s="398"/>
      <c r="Z314" s="398"/>
      <c r="AA314" s="398"/>
      <c r="AB314" s="398"/>
      <c r="AC314" s="398"/>
      <c r="AD314" s="398"/>
      <c r="AE314" s="398"/>
      <c r="AF314" s="398"/>
      <c r="AG314" s="221"/>
      <c r="AI314" s="28"/>
      <c r="AJ314" s="26"/>
      <c r="AK314" s="222"/>
      <c r="AL314" s="27"/>
      <c r="AP314" s="27"/>
    </row>
    <row r="315" spans="1:43">
      <c r="A315" s="398"/>
      <c r="B315" s="238">
        <f>+'Ark1'!C1436</f>
        <v>2023</v>
      </c>
      <c r="C315" s="398"/>
      <c r="D315" s="238">
        <f>+'Ark1'!M1436</f>
        <v>6</v>
      </c>
      <c r="E315" s="238" t="str">
        <f>VLOOKUP(D315,RNR!$G$8:$H$22,2)</f>
        <v>2+</v>
      </c>
      <c r="F315" s="238">
        <f>+'Ark1'!D1436</f>
        <v>1</v>
      </c>
      <c r="G315" s="398" t="str">
        <f>VLOOKUP(F315,RNR!$D$2:$E$13,2)</f>
        <v>Jan</v>
      </c>
      <c r="H315" s="238">
        <f>+'Ark1'!Q1436</f>
        <v>46</v>
      </c>
      <c r="I315" s="238">
        <f>+'Ark1'!R1436</f>
        <v>56</v>
      </c>
      <c r="J315" s="239">
        <f>+IF(I315=0,"",'Ark1'!AG1436)</f>
        <v>16.969696969696972</v>
      </c>
      <c r="K315" s="239">
        <f>+IF(I315=0,"",'Ark1'!AH1436)</f>
        <v>16.833578039284429</v>
      </c>
      <c r="L315" s="239"/>
      <c r="M315" s="300">
        <f>+IF(I315=0,"",'Ark1'!U1436)</f>
        <v>41.151785714285694</v>
      </c>
      <c r="N315" s="399"/>
      <c r="O315" s="439">
        <f>+IF(J315=0,"",'Ark1'!AI1436)</f>
        <v>8</v>
      </c>
      <c r="P315" s="398"/>
      <c r="Q315" s="239">
        <f>+IF(O315=0,"",'Ark1'!AJ1436)</f>
        <v>118.3875</v>
      </c>
      <c r="R315" s="398"/>
      <c r="S315" s="239">
        <f>+IF(O315=0,"",'Ark1'!AK1436)</f>
        <v>23.033002083709889</v>
      </c>
      <c r="T315" s="398"/>
      <c r="U315" s="240">
        <f>+IF(I315=0,"",'Ark1'!S1436)</f>
        <v>8.25</v>
      </c>
      <c r="V315" s="240"/>
      <c r="W315" s="239">
        <f>+IF(I315=0,"",'Ark1'!W1436)</f>
        <v>0</v>
      </c>
      <c r="X315" s="241">
        <f>+IF(I315=0,"",'Ark1'!X1436)</f>
        <v>100</v>
      </c>
      <c r="Y315" s="241">
        <f>+IF(I315=0,"",'Ark1'!Y1436)</f>
        <v>100</v>
      </c>
      <c r="Z315" s="241">
        <f>+IF(I315=0,"",'Ark1'!Z1436)</f>
        <v>64.285714285714306</v>
      </c>
      <c r="AA315" s="239">
        <f>+IF(I315=0,"",'Ark1'!AA1436)</f>
        <v>10.069579205838423</v>
      </c>
      <c r="AB315" s="239">
        <f>+IF(I315=0,"",'Ark1'!AB1436)</f>
        <v>1.7753269316623661</v>
      </c>
      <c r="AC315" s="241">
        <f>+'Ark1'!AD1436</f>
        <v>70.050407518922654</v>
      </c>
      <c r="AD315" s="239">
        <f t="shared" si="41"/>
        <v>9.3333333333333339</v>
      </c>
      <c r="AE315" s="239">
        <f t="shared" si="42"/>
        <v>1.2173913043478262</v>
      </c>
      <c r="AF315" s="398"/>
      <c r="AI315" s="28"/>
      <c r="AJ315" s="26"/>
      <c r="AM315" s="26"/>
      <c r="AN315" s="26"/>
      <c r="AO315" s="26"/>
      <c r="AQ315" s="26"/>
    </row>
    <row r="316" spans="1:43">
      <c r="A316" s="398"/>
      <c r="B316" s="238">
        <f>+'Ark1'!C1437</f>
        <v>2023</v>
      </c>
      <c r="C316" s="398"/>
      <c r="D316" s="238">
        <f>+'Ark1'!M1437</f>
        <v>6</v>
      </c>
      <c r="E316" s="238" t="str">
        <f>VLOOKUP(D316,RNR!$G$8:$H$22,2)</f>
        <v>2+</v>
      </c>
      <c r="F316" s="238">
        <f>+'Ark1'!D1437</f>
        <v>2</v>
      </c>
      <c r="G316" s="398" t="str">
        <f>VLOOKUP(F316,RNR!$D$2:$E$13,2)</f>
        <v>Feb</v>
      </c>
      <c r="H316" s="238">
        <f>+'Ark1'!Q1437</f>
        <v>61</v>
      </c>
      <c r="I316" s="238">
        <f>+'Ark1'!R1437</f>
        <v>70</v>
      </c>
      <c r="J316" s="239">
        <f>+IF(I316=0,"",'Ark1'!AG1437)</f>
        <v>19.774011299435024</v>
      </c>
      <c r="K316" s="239">
        <f>+IF(I316=0,"",'Ark1'!AH1437)</f>
        <v>19.176113268166407</v>
      </c>
      <c r="L316" s="239"/>
      <c r="M316" s="300">
        <f>+IF(I316=0,"",'Ark1'!U1437)</f>
        <v>42.121428571428559</v>
      </c>
      <c r="N316" s="399"/>
      <c r="O316" s="439">
        <f>+IF(J316=0,"",'Ark1'!AI1437)</f>
        <v>15</v>
      </c>
      <c r="P316" s="398"/>
      <c r="Q316" s="239">
        <f>+IF(O316=0,"",'Ark1'!AJ1437)</f>
        <v>119.34</v>
      </c>
      <c r="R316" s="398"/>
      <c r="S316" s="239">
        <f>+IF(O316=0,"",'Ark1'!AK1437)</f>
        <v>23.859208747636817</v>
      </c>
      <c r="T316" s="398"/>
      <c r="U316" s="240">
        <f>+IF(I316=0,"",'Ark1'!S1437)</f>
        <v>8.3142857142857185</v>
      </c>
      <c r="V316" s="240"/>
      <c r="W316" s="239">
        <f>+IF(I316=0,"",'Ark1'!W1437)</f>
        <v>0</v>
      </c>
      <c r="X316" s="241">
        <f>+IF(I316=0,"",'Ark1'!X1437)</f>
        <v>100</v>
      </c>
      <c r="Y316" s="241">
        <f>+IF(I316=0,"",'Ark1'!Y1437)</f>
        <v>95.714285714285694</v>
      </c>
      <c r="Z316" s="241">
        <f>+IF(I316=0,"",'Ark1'!Z1437)</f>
        <v>77.142857142857125</v>
      </c>
      <c r="AA316" s="239">
        <f>+IF(I316=0,"",'Ark1'!AA1437)</f>
        <v>9.5793064594937505</v>
      </c>
      <c r="AB316" s="239">
        <f>+IF(I316=0,"",'Ark1'!AB1437)</f>
        <v>1.4691383008208485</v>
      </c>
      <c r="AC316" s="241">
        <f>+'Ark1'!AD1437</f>
        <v>73.962470426569212</v>
      </c>
      <c r="AD316" s="239">
        <f t="shared" si="41"/>
        <v>11.666666666666666</v>
      </c>
      <c r="AE316" s="239">
        <f t="shared" si="42"/>
        <v>1.1475409836065573</v>
      </c>
      <c r="AF316" s="398"/>
      <c r="AI316" s="28"/>
      <c r="AJ316" s="26"/>
      <c r="AM316" s="26"/>
      <c r="AN316" s="26"/>
      <c r="AO316" s="26"/>
      <c r="AQ316" s="26"/>
    </row>
    <row r="317" spans="1:43">
      <c r="A317" s="398"/>
      <c r="B317" s="238">
        <f>+'Ark1'!C1438</f>
        <v>2023</v>
      </c>
      <c r="C317" s="398"/>
      <c r="D317" s="238">
        <f>+'Ark1'!M1438</f>
        <v>6</v>
      </c>
      <c r="E317" s="238" t="str">
        <f>VLOOKUP(D317,RNR!$G$8:$H$22,2)</f>
        <v>2+</v>
      </c>
      <c r="F317" s="238">
        <f>+'Ark1'!D1438</f>
        <v>3</v>
      </c>
      <c r="G317" s="398" t="str">
        <f>VLOOKUP(F317,RNR!$D$2:$E$13,2)</f>
        <v>Mar</v>
      </c>
      <c r="H317" s="238">
        <f>+'Ark1'!Q1438</f>
        <v>364</v>
      </c>
      <c r="I317" s="238">
        <f>+'Ark1'!R1438</f>
        <v>414</v>
      </c>
      <c r="J317" s="239">
        <f>+IF(I317=0,"",'Ark1'!AG1438)</f>
        <v>16.829268292682922</v>
      </c>
      <c r="K317" s="239">
        <f>+IF(I317=0,"",'Ark1'!AH1438)</f>
        <v>15.772355017594075</v>
      </c>
      <c r="L317" s="239"/>
      <c r="M317" s="300">
        <f>+IF(I317=0,"",'Ark1'!U1438)</f>
        <v>41.206763285024152</v>
      </c>
      <c r="N317" s="399"/>
      <c r="O317" s="439">
        <f>+IF(J317=0,"",'Ark1'!AI1438)</f>
        <v>47</v>
      </c>
      <c r="P317" s="398"/>
      <c r="Q317" s="239">
        <f>+IF(O317=0,"",'Ark1'!AJ1438)</f>
        <v>118.35957446808516</v>
      </c>
      <c r="R317" s="398"/>
      <c r="S317" s="239">
        <f>+IF(O317=0,"",'Ark1'!AK1438)</f>
        <v>23.683251043634161</v>
      </c>
      <c r="T317" s="398"/>
      <c r="U317" s="240">
        <f>+IF(I317=0,"",'Ark1'!S1438)</f>
        <v>7.9033816425120751</v>
      </c>
      <c r="V317" s="240"/>
      <c r="W317" s="239">
        <f>+IF(I317=0,"",'Ark1'!W1438)</f>
        <v>0</v>
      </c>
      <c r="X317" s="241">
        <f>+IF(I317=0,"",'Ark1'!X1438)</f>
        <v>100</v>
      </c>
      <c r="Y317" s="241">
        <f>+IF(I317=0,"",'Ark1'!Y1438)</f>
        <v>96.618357487922694</v>
      </c>
      <c r="Z317" s="241">
        <f>+IF(I317=0,"",'Ark1'!Z1438)</f>
        <v>70.289855072463766</v>
      </c>
      <c r="AA317" s="239">
        <f>+IF(I317=0,"",'Ark1'!AA1438)</f>
        <v>9.7581752004912783</v>
      </c>
      <c r="AB317" s="239">
        <f>+IF(I317=0,"",'Ark1'!AB1438)</f>
        <v>1.5835318454507723</v>
      </c>
      <c r="AC317" s="241">
        <f>+'Ark1'!AD1438</f>
        <v>64.123608875150481</v>
      </c>
      <c r="AD317" s="239">
        <f t="shared" si="41"/>
        <v>69</v>
      </c>
      <c r="AE317" s="239">
        <f t="shared" si="42"/>
        <v>1.1373626373626373</v>
      </c>
      <c r="AF317" s="398"/>
      <c r="AI317" s="28"/>
      <c r="AJ317" s="26"/>
      <c r="AM317" s="26"/>
      <c r="AN317" s="26"/>
      <c r="AO317" s="26"/>
      <c r="AQ317" s="26"/>
    </row>
    <row r="318" spans="1:43">
      <c r="A318" s="398"/>
      <c r="B318" s="238">
        <f>+'Ark1'!C1439</f>
        <v>2023</v>
      </c>
      <c r="C318" s="398"/>
      <c r="D318" s="238">
        <f>+'Ark1'!M1439</f>
        <v>6</v>
      </c>
      <c r="E318" s="238" t="str">
        <f>VLOOKUP(D318,RNR!$G$8:$H$22,2)</f>
        <v>2+</v>
      </c>
      <c r="F318" s="238">
        <f>+'Ark1'!D1439</f>
        <v>4</v>
      </c>
      <c r="G318" s="398" t="str">
        <f>VLOOKUP(F318,RNR!$D$2:$E$13,2)</f>
        <v>Apr</v>
      </c>
      <c r="H318" s="238">
        <f>+'Ark1'!Q1439</f>
        <v>35</v>
      </c>
      <c r="I318" s="238">
        <f>+'Ark1'!R1439</f>
        <v>40</v>
      </c>
      <c r="J318" s="239">
        <f>+IF(I318=0,"",'Ark1'!AG1439)</f>
        <v>18.691588785046726</v>
      </c>
      <c r="K318" s="239">
        <f>+IF(I318=0,"",'Ark1'!AH1439)</f>
        <v>16.425688509021828</v>
      </c>
      <c r="L318" s="239"/>
      <c r="M318" s="300">
        <f>+IF(I318=0,"",'Ark1'!U1439)</f>
        <v>34.592499999999994</v>
      </c>
      <c r="N318" s="399"/>
      <c r="O318" s="439">
        <f>+IF(J318=0,"",'Ark1'!AI1439)</f>
        <v>2</v>
      </c>
      <c r="P318" s="398"/>
      <c r="Q318" s="239">
        <f>+IF(O318=0,"",'Ark1'!AJ1439)</f>
        <v>109.25</v>
      </c>
      <c r="R318" s="398"/>
      <c r="S318" s="239">
        <f>+IF(O318=0,"",'Ark1'!AK1439)</f>
        <v>19.097541492608247</v>
      </c>
      <c r="T318" s="398"/>
      <c r="U318" s="240">
        <f>+IF(I318=0,"",'Ark1'!S1439)</f>
        <v>6.7249999999999996</v>
      </c>
      <c r="V318" s="240"/>
      <c r="W318" s="239">
        <f>+IF(I318=0,"",'Ark1'!W1439)</f>
        <v>0</v>
      </c>
      <c r="X318" s="241">
        <f>+IF(I318=0,"",'Ark1'!X1439)</f>
        <v>100</v>
      </c>
      <c r="Y318" s="241">
        <f>+IF(I318=0,"",'Ark1'!Y1439)</f>
        <v>80</v>
      </c>
      <c r="Z318" s="241">
        <f>+IF(I318=0,"",'Ark1'!Z1439)</f>
        <v>57.5</v>
      </c>
      <c r="AA318" s="239">
        <f>+IF(I318=0,"",'Ark1'!AA1439)</f>
        <v>9.6632392990135845</v>
      </c>
      <c r="AB318" s="239">
        <f>+IF(I318=0,"",'Ark1'!AB1439)</f>
        <v>1.5163690184120784</v>
      </c>
      <c r="AC318" s="241">
        <f>+'Ark1'!AD1439</f>
        <v>67.326914607252945</v>
      </c>
      <c r="AD318" s="239">
        <f t="shared" si="41"/>
        <v>6.666666666666667</v>
      </c>
      <c r="AE318" s="239">
        <f t="shared" si="42"/>
        <v>1.1428571428571428</v>
      </c>
      <c r="AF318" s="398"/>
      <c r="AI318" s="28"/>
      <c r="AJ318" s="26"/>
      <c r="AM318" s="26"/>
      <c r="AN318" s="26"/>
      <c r="AO318" s="26"/>
      <c r="AQ318" s="26"/>
    </row>
    <row r="319" spans="1:43">
      <c r="A319" s="398"/>
      <c r="B319" s="238">
        <f>+'Ark1'!C1440</f>
        <v>2023</v>
      </c>
      <c r="C319" s="398"/>
      <c r="D319" s="238">
        <f>+'Ark1'!M1440</f>
        <v>6</v>
      </c>
      <c r="E319" s="238" t="str">
        <f>VLOOKUP(D319,RNR!$G$8:$H$22,2)</f>
        <v>2+</v>
      </c>
      <c r="F319" s="238">
        <f>+'Ark1'!D1440</f>
        <v>5</v>
      </c>
      <c r="G319" s="398" t="str">
        <f>VLOOKUP(F319,RNR!$D$2:$E$13,2)</f>
        <v>Mai</v>
      </c>
      <c r="H319" s="238">
        <f>+'Ark1'!Q1440</f>
        <v>23</v>
      </c>
      <c r="I319" s="238">
        <f>+'Ark1'!R1440</f>
        <v>27</v>
      </c>
      <c r="J319" s="239">
        <f>+IF(I319=0,"",'Ark1'!AG1440)</f>
        <v>13.106796116504857</v>
      </c>
      <c r="K319" s="239">
        <f>+IF(I319=0,"",'Ark1'!AH1440)</f>
        <v>11.494793665729812</v>
      </c>
      <c r="L319" s="239"/>
      <c r="M319" s="300">
        <f>+IF(I319=0,"",'Ark1'!U1440)</f>
        <v>34.385185185185179</v>
      </c>
      <c r="N319" s="399"/>
      <c r="O319" s="439">
        <f>+IF(J319=0,"",'Ark1'!AI1440)</f>
        <v>11</v>
      </c>
      <c r="P319" s="398"/>
      <c r="Q319" s="239">
        <f>+IF(O319=0,"",'Ark1'!AJ1440)</f>
        <v>112.03636363636365</v>
      </c>
      <c r="R319" s="398"/>
      <c r="S319" s="239">
        <f>+IF(O319=0,"",'Ark1'!AK1440)</f>
        <v>20.52807367611284</v>
      </c>
      <c r="T319" s="398"/>
      <c r="U319" s="240">
        <f>+IF(I319=0,"",'Ark1'!S1440)</f>
        <v>6.9259259259259265</v>
      </c>
      <c r="V319" s="240"/>
      <c r="W319" s="239">
        <f>+IF(I319=0,"",'Ark1'!W1440)</f>
        <v>0</v>
      </c>
      <c r="X319" s="241">
        <f>+IF(I319=0,"",'Ark1'!X1440)</f>
        <v>96.296296296296291</v>
      </c>
      <c r="Y319" s="241">
        <f>+IF(I319=0,"",'Ark1'!Y1440)</f>
        <v>85.18518518518519</v>
      </c>
      <c r="Z319" s="241">
        <f>+IF(I319=0,"",'Ark1'!Z1440)</f>
        <v>44.44444444444445</v>
      </c>
      <c r="AA319" s="239">
        <f>+IF(I319=0,"",'Ark1'!AA1440)</f>
        <v>10.935762050829984</v>
      </c>
      <c r="AB319" s="239">
        <f>+IF(I319=0,"",'Ark1'!AB1440)</f>
        <v>1.4637831737310762</v>
      </c>
      <c r="AC319" s="241">
        <f>+'Ark1'!AD1440</f>
        <v>57.998055871418323</v>
      </c>
      <c r="AD319" s="239">
        <f t="shared" si="41"/>
        <v>4.5</v>
      </c>
      <c r="AE319" s="239">
        <f t="shared" si="42"/>
        <v>1.173913043478261</v>
      </c>
      <c r="AF319" s="398"/>
      <c r="AI319" s="28"/>
      <c r="AJ319" s="26"/>
      <c r="AM319" s="26"/>
      <c r="AN319" s="26"/>
      <c r="AO319" s="26"/>
      <c r="AQ319" s="26"/>
    </row>
    <row r="320" spans="1:43">
      <c r="A320" s="398"/>
      <c r="B320" s="238">
        <f>+'Ark1'!C1441</f>
        <v>2023</v>
      </c>
      <c r="C320" s="398"/>
      <c r="D320" s="238">
        <f>+'Ark1'!M1441</f>
        <v>6</v>
      </c>
      <c r="E320" s="238" t="str">
        <f>VLOOKUP(D320,RNR!$G$8:$H$22,2)</f>
        <v>2+</v>
      </c>
      <c r="F320" s="238">
        <f>+'Ark1'!D1441</f>
        <v>6</v>
      </c>
      <c r="G320" s="398" t="str">
        <f>VLOOKUP(F320,RNR!$D$2:$E$13,2)</f>
        <v>Jun</v>
      </c>
      <c r="H320" s="238">
        <f>+'Ark1'!Q1441</f>
        <v>25</v>
      </c>
      <c r="I320" s="238">
        <f>+'Ark1'!R1441</f>
        <v>27</v>
      </c>
      <c r="J320" s="239">
        <f>+IF(I320=0,"",'Ark1'!AG1441)</f>
        <v>15.789473684210527</v>
      </c>
      <c r="K320" s="239">
        <f>+IF(I320=0,"",'Ark1'!AH1441)</f>
        <v>15.777714465654004</v>
      </c>
      <c r="L320" s="239"/>
      <c r="M320" s="300">
        <f>+IF(I320=0,"",'Ark1'!U1441)</f>
        <v>38.970370370370375</v>
      </c>
      <c r="N320" s="399"/>
      <c r="O320" s="439">
        <f>+IF(J320=0,"",'Ark1'!AI1441)</f>
        <v>10</v>
      </c>
      <c r="P320" s="398"/>
      <c r="Q320" s="239">
        <f>+IF(O320=0,"",'Ark1'!AJ1441)</f>
        <v>118.21999999999998</v>
      </c>
      <c r="R320" s="398"/>
      <c r="S320" s="239">
        <f>+IF(O320=0,"",'Ark1'!AK1441)</f>
        <v>23.283636504008111</v>
      </c>
      <c r="T320" s="398"/>
      <c r="U320" s="240">
        <f>+IF(I320=0,"",'Ark1'!S1441)</f>
        <v>7.5185185185185182</v>
      </c>
      <c r="V320" s="240"/>
      <c r="W320" s="239">
        <f>+IF(I320=0,"",'Ark1'!W1441)</f>
        <v>0</v>
      </c>
      <c r="X320" s="241">
        <f>+IF(I320=0,"",'Ark1'!X1441)</f>
        <v>100</v>
      </c>
      <c r="Y320" s="241">
        <f>+IF(I320=0,"",'Ark1'!Y1441)</f>
        <v>96.296296296296291</v>
      </c>
      <c r="Z320" s="241">
        <f>+IF(I320=0,"",'Ark1'!Z1441)</f>
        <v>66.666666666666686</v>
      </c>
      <c r="AA320" s="239">
        <f>+IF(I320=0,"",'Ark1'!AA1441)</f>
        <v>10.469525965243102</v>
      </c>
      <c r="AB320" s="239">
        <f>+IF(I320=0,"",'Ark1'!AB1441)</f>
        <v>1.4998856838012304</v>
      </c>
      <c r="AC320" s="241">
        <f>+'Ark1'!AD1441</f>
        <v>71.56288490268463</v>
      </c>
      <c r="AD320" s="239">
        <f t="shared" si="41"/>
        <v>4.5</v>
      </c>
      <c r="AE320" s="239">
        <f t="shared" si="42"/>
        <v>1.08</v>
      </c>
      <c r="AF320" s="398"/>
      <c r="AI320" s="28"/>
      <c r="AJ320" s="26"/>
      <c r="AM320" s="26"/>
      <c r="AN320" s="26"/>
      <c r="AO320" s="26"/>
      <c r="AQ320" s="26"/>
    </row>
    <row r="321" spans="1:44">
      <c r="A321" s="398"/>
      <c r="B321" s="238">
        <f>+'Ark1'!C1442</f>
        <v>2023</v>
      </c>
      <c r="C321" s="398"/>
      <c r="D321" s="238">
        <f>+'Ark1'!M1442</f>
        <v>6</v>
      </c>
      <c r="E321" s="238" t="str">
        <f>VLOOKUP(D321,RNR!$G$8:$H$22,2)</f>
        <v>2+</v>
      </c>
      <c r="F321" s="238">
        <f>+'Ark1'!D1442</f>
        <v>7</v>
      </c>
      <c r="G321" s="398" t="str">
        <f>VLOOKUP(F321,RNR!$D$2:$E$13,2)</f>
        <v>Jul</v>
      </c>
      <c r="H321" s="238">
        <f>+'Ark1'!Q1442</f>
        <v>1</v>
      </c>
      <c r="I321" s="238">
        <f>+'Ark1'!R1442</f>
        <v>2</v>
      </c>
      <c r="J321" s="239">
        <f>+IF(I321=0,"",'Ark1'!AG1442)</f>
        <v>5.5555555555555562</v>
      </c>
      <c r="K321" s="239">
        <f>+IF(I321=0,"",'Ark1'!AH1442)</f>
        <v>4.263910199467011</v>
      </c>
      <c r="L321" s="239"/>
      <c r="M321" s="300">
        <f>+IF(I321=0,"",'Ark1'!U1442)</f>
        <v>26.4</v>
      </c>
      <c r="N321" s="399"/>
      <c r="O321" s="439">
        <f>+IF(J321=0,"",'Ark1'!AI1442)</f>
        <v>0</v>
      </c>
      <c r="P321" s="398"/>
      <c r="Q321" s="239" t="str">
        <f>+IF(O321=0,"",'Ark1'!AJ1442)</f>
        <v/>
      </c>
      <c r="R321" s="398"/>
      <c r="S321" s="239" t="str">
        <f>+IF(O321=0,"",'Ark1'!AK1442)</f>
        <v/>
      </c>
      <c r="T321" s="398"/>
      <c r="U321" s="240">
        <f>+IF(I321=0,"",'Ark1'!S1442)</f>
        <v>7.5</v>
      </c>
      <c r="V321" s="240"/>
      <c r="W321" s="239">
        <f>+IF(I321=0,"",'Ark1'!W1442)</f>
        <v>0</v>
      </c>
      <c r="X321" s="241">
        <f>+IF(I321=0,"",'Ark1'!X1442)</f>
        <v>100</v>
      </c>
      <c r="Y321" s="241">
        <f>+IF(I321=0,"",'Ark1'!Y1442)</f>
        <v>100</v>
      </c>
      <c r="Z321" s="241">
        <f>+IF(I321=0,"",'Ark1'!Z1442)</f>
        <v>0</v>
      </c>
      <c r="AA321" s="239">
        <f>+IF(I321=0,"",'Ark1'!AA1442)</f>
        <v>2.5</v>
      </c>
      <c r="AB321" s="239">
        <f>+IF(I321=0,"",'Ark1'!AB1442)</f>
        <v>0.5</v>
      </c>
      <c r="AC321" s="241">
        <f>+'Ark1'!AD1442</f>
        <v>99.99999999999774</v>
      </c>
      <c r="AD321" s="239">
        <f t="shared" si="41"/>
        <v>0.33333333333333331</v>
      </c>
      <c r="AE321" s="239">
        <f t="shared" si="42"/>
        <v>2</v>
      </c>
      <c r="AF321" s="398"/>
      <c r="AI321" s="28"/>
      <c r="AJ321" s="26"/>
      <c r="AM321" s="26"/>
      <c r="AN321" s="26"/>
      <c r="AO321" s="26"/>
      <c r="AQ321" s="26"/>
    </row>
    <row r="322" spans="1:44">
      <c r="A322" s="398"/>
      <c r="B322" s="238">
        <f>+'Ark1'!C1443</f>
        <v>2023</v>
      </c>
      <c r="C322" s="398"/>
      <c r="D322" s="238">
        <f>+'Ark1'!M1443</f>
        <v>6</v>
      </c>
      <c r="E322" s="238" t="str">
        <f>VLOOKUP(D322,RNR!$G$8:$H$22,2)</f>
        <v>2+</v>
      </c>
      <c r="F322" s="238">
        <f>+'Ark1'!D1443</f>
        <v>8</v>
      </c>
      <c r="G322" s="398" t="str">
        <f>VLOOKUP(F322,RNR!$D$2:$E$13,2)</f>
        <v>Aug</v>
      </c>
      <c r="H322" s="238">
        <f>+'Ark1'!Q1443</f>
        <v>14</v>
      </c>
      <c r="I322" s="238">
        <f>+'Ark1'!R1443</f>
        <v>14</v>
      </c>
      <c r="J322" s="239">
        <f>+IF(I322=0,"",'Ark1'!AG1443)</f>
        <v>6.3636363636363633</v>
      </c>
      <c r="K322" s="239">
        <f>+IF(I322=0,"",'Ark1'!AH1443)</f>
        <v>5.0119891298555972</v>
      </c>
      <c r="L322" s="239"/>
      <c r="M322" s="300">
        <f>+IF(I322=0,"",'Ark1'!U1443)</f>
        <v>33.592857142857149</v>
      </c>
      <c r="N322" s="399"/>
      <c r="O322" s="439">
        <f>+IF(J322=0,"",'Ark1'!AI1443)</f>
        <v>8</v>
      </c>
      <c r="P322" s="398"/>
      <c r="Q322" s="239">
        <f>+IF(O322=0,"",'Ark1'!AJ1443)</f>
        <v>113</v>
      </c>
      <c r="R322" s="398"/>
      <c r="S322" s="239">
        <f>+IF(O322=0,"",'Ark1'!AK1443)</f>
        <v>20.515576284432314</v>
      </c>
      <c r="T322" s="398"/>
      <c r="U322" s="240">
        <f>+IF(I322=0,"",'Ark1'!S1443)</f>
        <v>7.1428571428571441</v>
      </c>
      <c r="V322" s="240"/>
      <c r="W322" s="239">
        <f>+IF(I322=0,"",'Ark1'!W1443)</f>
        <v>0</v>
      </c>
      <c r="X322" s="241">
        <f>+IF(I322=0,"",'Ark1'!X1443)</f>
        <v>92.857142857142875</v>
      </c>
      <c r="Y322" s="241">
        <f>+IF(I322=0,"",'Ark1'!Y1443)</f>
        <v>71.428571428571445</v>
      </c>
      <c r="Z322" s="241">
        <f>+IF(I322=0,"",'Ark1'!Z1443)</f>
        <v>57.142857142857153</v>
      </c>
      <c r="AA322" s="239">
        <f>+IF(I322=0,"",'Ark1'!AA1443)</f>
        <v>13.612833455745996</v>
      </c>
      <c r="AB322" s="239">
        <f>+IF(I322=0,"",'Ark1'!AB1443)</f>
        <v>2.1333120747240102</v>
      </c>
      <c r="AC322" s="241">
        <f>+'Ark1'!AD1443</f>
        <v>80.728432821220892</v>
      </c>
      <c r="AD322" s="239">
        <f t="shared" si="41"/>
        <v>2.3333333333333335</v>
      </c>
      <c r="AE322" s="239">
        <f t="shared" si="42"/>
        <v>1</v>
      </c>
      <c r="AF322" s="398"/>
      <c r="AI322" s="28"/>
      <c r="AJ322" s="26"/>
      <c r="AM322" s="26"/>
      <c r="AN322" s="26"/>
      <c r="AO322" s="26"/>
      <c r="AQ322" s="26"/>
    </row>
    <row r="323" spans="1:44">
      <c r="A323" s="398"/>
      <c r="B323" s="238">
        <f>+'Ark1'!C1444</f>
        <v>2023</v>
      </c>
      <c r="C323" s="398"/>
      <c r="D323" s="238">
        <f>+'Ark1'!M1444</f>
        <v>6</v>
      </c>
      <c r="E323" s="238" t="str">
        <f>VLOOKUP(D323,RNR!$G$8:$H$22,2)</f>
        <v>2+</v>
      </c>
      <c r="F323" s="238">
        <f>+'Ark1'!D1444</f>
        <v>9</v>
      </c>
      <c r="G323" s="398" t="str">
        <f>VLOOKUP(F323,RNR!$D$2:$E$13,2)</f>
        <v>Sep</v>
      </c>
      <c r="H323" s="238">
        <f>+'Ark1'!Q1444</f>
        <v>6</v>
      </c>
      <c r="I323" s="238">
        <f>+'Ark1'!R1444</f>
        <v>8</v>
      </c>
      <c r="J323" s="239">
        <f>+IF(I323=0,"",'Ark1'!AG1444)</f>
        <v>3.7037037037037042</v>
      </c>
      <c r="K323" s="239">
        <f>+IF(I323=0,"",'Ark1'!AH1444)</f>
        <v>2.2893626724432794</v>
      </c>
      <c r="L323" s="239"/>
      <c r="M323" s="300">
        <f>+IF(I323=0,"",'Ark1'!U1444)</f>
        <v>25.100000000000005</v>
      </c>
      <c r="N323" s="399"/>
      <c r="O323" s="439">
        <f>+IF(J323=0,"",'Ark1'!AI1444)</f>
        <v>1</v>
      </c>
      <c r="P323" s="398"/>
      <c r="Q323" s="239">
        <f>+IF(O323=0,"",'Ark1'!AJ1444)</f>
        <v>117</v>
      </c>
      <c r="R323" s="398"/>
      <c r="S323" s="239">
        <f>+IF(O323=0,"",'Ark1'!AK1444)</f>
        <v>24.163140533949218</v>
      </c>
      <c r="T323" s="398"/>
      <c r="U323" s="240">
        <f>+IF(I323=0,"",'Ark1'!S1444)</f>
        <v>6.125</v>
      </c>
      <c r="V323" s="240"/>
      <c r="W323" s="239">
        <f>+IF(I323=0,"",'Ark1'!W1444)</f>
        <v>0</v>
      </c>
      <c r="X323" s="241">
        <f>+IF(I323=0,"",'Ark1'!X1444)</f>
        <v>62.5</v>
      </c>
      <c r="Y323" s="241">
        <f>+IF(I323=0,"",'Ark1'!Y1444)</f>
        <v>50</v>
      </c>
      <c r="Z323" s="241">
        <f>+IF(I323=0,"",'Ark1'!Z1444)</f>
        <v>25</v>
      </c>
      <c r="AA323" s="239">
        <f>+IF(I323=0,"",'Ark1'!AA1444)</f>
        <v>9.8960850845170008</v>
      </c>
      <c r="AB323" s="239">
        <f>+IF(I323=0,"",'Ark1'!AB1444)</f>
        <v>0.78062474979979979</v>
      </c>
      <c r="AC323" s="241">
        <f>+'Ark1'!AD1444</f>
        <v>-3.8834303247199751</v>
      </c>
      <c r="AD323" s="239">
        <f t="shared" si="41"/>
        <v>1.3333333333333333</v>
      </c>
      <c r="AE323" s="239">
        <f t="shared" si="42"/>
        <v>1.3333333333333333</v>
      </c>
      <c r="AF323" s="398"/>
      <c r="AI323" s="28"/>
      <c r="AJ323" s="26"/>
      <c r="AM323" s="26"/>
      <c r="AN323" s="26"/>
      <c r="AO323" s="26"/>
      <c r="AQ323" s="26"/>
    </row>
    <row r="324" spans="1:44">
      <c r="A324" s="398"/>
      <c r="B324" s="238">
        <f>+'Ark1'!C1445</f>
        <v>2023</v>
      </c>
      <c r="C324" s="398"/>
      <c r="D324" s="238">
        <f>+'Ark1'!M1445</f>
        <v>6</v>
      </c>
      <c r="E324" s="238" t="str">
        <f>VLOOKUP(D324,RNR!$G$8:$H$22,2)</f>
        <v>2+</v>
      </c>
      <c r="F324" s="238">
        <f>+'Ark1'!D1445</f>
        <v>10</v>
      </c>
      <c r="G324" s="398" t="str">
        <f>VLOOKUP(F324,RNR!$D$2:$E$13,2)</f>
        <v>Okt</v>
      </c>
      <c r="H324" s="238">
        <f>+'Ark1'!Q1445</f>
        <v>51</v>
      </c>
      <c r="I324" s="238">
        <f>+'Ark1'!R1445</f>
        <v>61</v>
      </c>
      <c r="J324" s="239">
        <f>+IF(I324=0,"",'Ark1'!AG1445)</f>
        <v>11.9140625</v>
      </c>
      <c r="K324" s="239">
        <f>+IF(I324=0,"",'Ark1'!AH1445)</f>
        <v>9.7323625025764287</v>
      </c>
      <c r="L324" s="239"/>
      <c r="M324" s="300">
        <f>+IF(I324=0,"",'Ark1'!U1445)</f>
        <v>32.278688524590159</v>
      </c>
      <c r="N324" s="399"/>
      <c r="O324" s="439">
        <f>+IF(J324=0,"",'Ark1'!AI1445)</f>
        <v>20</v>
      </c>
      <c r="P324" s="398"/>
      <c r="Q324" s="239">
        <f>+IF(O324=0,"",'Ark1'!AJ1445)</f>
        <v>115.595</v>
      </c>
      <c r="R324" s="398"/>
      <c r="S324" s="239">
        <f>+IF(O324=0,"",'Ark1'!AK1445)</f>
        <v>21.983057801150995</v>
      </c>
      <c r="T324" s="398"/>
      <c r="U324" s="240">
        <f>+IF(I324=0,"",'Ark1'!S1445)</f>
        <v>6.8360655737704921</v>
      </c>
      <c r="V324" s="240"/>
      <c r="W324" s="239">
        <f>+IF(I324=0,"",'Ark1'!W1445)</f>
        <v>0</v>
      </c>
      <c r="X324" s="241">
        <f>+IF(I324=0,"",'Ark1'!X1445)</f>
        <v>98.360655737704931</v>
      </c>
      <c r="Y324" s="241">
        <f>+IF(I324=0,"",'Ark1'!Y1445)</f>
        <v>72.131147540983605</v>
      </c>
      <c r="Z324" s="241">
        <f>+IF(I324=0,"",'Ark1'!Z1445)</f>
        <v>36.065573770491802</v>
      </c>
      <c r="AA324" s="239">
        <f>+IF(I324=0,"",'Ark1'!AA1445)</f>
        <v>11.86492440207345</v>
      </c>
      <c r="AB324" s="239">
        <f>+IF(I324=0,"",'Ark1'!AB1445)</f>
        <v>1.8570232470172181</v>
      </c>
      <c r="AC324" s="241">
        <f>+'Ark1'!AD1445</f>
        <v>66.031291719251783</v>
      </c>
      <c r="AD324" s="239">
        <f t="shared" si="41"/>
        <v>10.166666666666666</v>
      </c>
      <c r="AE324" s="239">
        <f t="shared" si="42"/>
        <v>1.196078431372549</v>
      </c>
      <c r="AF324" s="398"/>
      <c r="AI324" s="28"/>
      <c r="AJ324" s="26"/>
      <c r="AM324" s="26"/>
      <c r="AN324" s="26"/>
      <c r="AO324" s="26"/>
      <c r="AQ324" s="26"/>
    </row>
    <row r="325" spans="1:44">
      <c r="A325" s="398"/>
      <c r="B325" s="238">
        <f>+'Ark1'!C1446</f>
        <v>2023</v>
      </c>
      <c r="C325" s="398"/>
      <c r="D325" s="238">
        <f>+'Ark1'!M1446</f>
        <v>6</v>
      </c>
      <c r="E325" s="238" t="str">
        <f>VLOOKUP(D325,RNR!$G$8:$H$22,2)</f>
        <v>2+</v>
      </c>
      <c r="F325" s="238">
        <f>+'Ark1'!D1446</f>
        <v>11</v>
      </c>
      <c r="G325" s="398" t="str">
        <f>VLOOKUP(F325,RNR!$D$2:$E$13,2)</f>
        <v>Nov</v>
      </c>
      <c r="H325" s="238">
        <f>+'Ark1'!Q1446</f>
        <v>60</v>
      </c>
      <c r="I325" s="238">
        <f>+'Ark1'!R1446</f>
        <v>70</v>
      </c>
      <c r="J325" s="239">
        <f>+IF(I325=0,"",'Ark1'!AG1446)</f>
        <v>17.073170731707322</v>
      </c>
      <c r="K325" s="239">
        <f>+IF(I325=0,"",'Ark1'!AH1446)</f>
        <v>16.233664679424219</v>
      </c>
      <c r="L325" s="239"/>
      <c r="M325" s="300">
        <f>+IF(I325=0,"",'Ark1'!U1446)</f>
        <v>37.071428571428562</v>
      </c>
      <c r="N325" s="399"/>
      <c r="O325" s="439">
        <f>+IF(J325=0,"",'Ark1'!AI1446)</f>
        <v>24</v>
      </c>
      <c r="P325" s="398"/>
      <c r="Q325" s="239">
        <f>+IF(O325=0,"",'Ark1'!AJ1446)</f>
        <v>115.15</v>
      </c>
      <c r="R325" s="398"/>
      <c r="S325" s="239">
        <f>+IF(O325=0,"",'Ark1'!AK1446)</f>
        <v>24.307526266463007</v>
      </c>
      <c r="T325" s="398"/>
      <c r="U325" s="240">
        <f>+IF(I325=0,"",'Ark1'!S1446)</f>
        <v>7.8</v>
      </c>
      <c r="V325" s="240"/>
      <c r="W325" s="239">
        <f>+IF(I325=0,"",'Ark1'!W1446)</f>
        <v>0</v>
      </c>
      <c r="X325" s="241">
        <f>+IF(I325=0,"",'Ark1'!X1446)</f>
        <v>100</v>
      </c>
      <c r="Y325" s="241">
        <f>+IF(I325=0,"",'Ark1'!Y1446)</f>
        <v>91.428571428571445</v>
      </c>
      <c r="Z325" s="241">
        <f>+IF(I325=0,"",'Ark1'!Z1446)</f>
        <v>60</v>
      </c>
      <c r="AA325" s="239">
        <f>+IF(I325=0,"",'Ark1'!AA1446)</f>
        <v>9.8556023640964501</v>
      </c>
      <c r="AB325" s="239">
        <f>+IF(I325=0,"",'Ark1'!AB1446)</f>
        <v>1.4101671633432069</v>
      </c>
      <c r="AC325" s="241">
        <f>+'Ark1'!AD1446</f>
        <v>70.534063265146813</v>
      </c>
      <c r="AD325" s="239">
        <f t="shared" si="41"/>
        <v>11.666666666666666</v>
      </c>
      <c r="AE325" s="239">
        <f t="shared" si="42"/>
        <v>1.1666666666666667</v>
      </c>
      <c r="AF325" s="398"/>
      <c r="AI325" s="28"/>
      <c r="AJ325" s="26"/>
      <c r="AM325" s="26"/>
      <c r="AN325" s="26"/>
      <c r="AO325" s="26"/>
      <c r="AQ325" s="26"/>
    </row>
    <row r="326" spans="1:44">
      <c r="A326" s="398"/>
      <c r="B326" s="238">
        <f>+'Ark1'!C1447</f>
        <v>2023</v>
      </c>
      <c r="C326" s="398"/>
      <c r="D326" s="238">
        <f>+'Ark1'!M1447</f>
        <v>6</v>
      </c>
      <c r="E326" s="238" t="str">
        <f>VLOOKUP(D326,RNR!$G$8:$H$22,2)</f>
        <v>2+</v>
      </c>
      <c r="F326" s="238">
        <f>+'Ark1'!D1447</f>
        <v>12</v>
      </c>
      <c r="G326" s="398" t="str">
        <f>VLOOKUP(F326,RNR!$D$2:$E$13,2)</f>
        <v>Des</v>
      </c>
      <c r="H326" s="238">
        <f>+'Ark1'!Q1447</f>
        <v>9</v>
      </c>
      <c r="I326" s="238">
        <f>+'Ark1'!R1447</f>
        <v>9</v>
      </c>
      <c r="J326" s="239">
        <f>+IF(I326=0,"",'Ark1'!AG1447)</f>
        <v>14.516129032258061</v>
      </c>
      <c r="K326" s="239">
        <f>+IF(I326=0,"",'Ark1'!AH1447)</f>
        <v>15.172413793103456</v>
      </c>
      <c r="L326" s="239"/>
      <c r="M326" s="300">
        <f>+IF(I326=0,"",'Ark1'!U1447)</f>
        <v>42.533333333333346</v>
      </c>
      <c r="N326" s="399"/>
      <c r="O326" s="439">
        <f>+IF(J326=0,"",'Ark1'!AI1447)</f>
        <v>2</v>
      </c>
      <c r="P326" s="398"/>
      <c r="Q326" s="239">
        <f>+IF(O326=0,"",'Ark1'!AJ1447)</f>
        <v>114.35</v>
      </c>
      <c r="R326" s="398"/>
      <c r="S326" s="239">
        <f>+IF(O326=0,"",'Ark1'!AK1447)</f>
        <v>30.571524626855322</v>
      </c>
      <c r="T326" s="398"/>
      <c r="U326" s="240">
        <f>+IF(I326=0,"",'Ark1'!S1447)</f>
        <v>9.5555555555555554</v>
      </c>
      <c r="V326" s="240"/>
      <c r="W326" s="239">
        <f>+IF(I326=0,"",'Ark1'!W1447)</f>
        <v>0</v>
      </c>
      <c r="X326" s="241">
        <f>+IF(I326=0,"",'Ark1'!X1447)</f>
        <v>100</v>
      </c>
      <c r="Y326" s="241">
        <f>+IF(I326=0,"",'Ark1'!Y1447)</f>
        <v>100</v>
      </c>
      <c r="Z326" s="241">
        <f>+IF(I326=0,"",'Ark1'!Z1447)</f>
        <v>88.8888888888889</v>
      </c>
      <c r="AA326" s="239">
        <f>+IF(I326=0,"",'Ark1'!AA1447)</f>
        <v>8.0447360290924088</v>
      </c>
      <c r="AB326" s="239">
        <f>+IF(I326=0,"",'Ark1'!AB1447)</f>
        <v>1.0657403385139406</v>
      </c>
      <c r="AC326" s="241">
        <f>+'Ark1'!AD1447</f>
        <v>13.780460051488284</v>
      </c>
      <c r="AD326" s="239">
        <f t="shared" si="41"/>
        <v>1.5</v>
      </c>
      <c r="AE326" s="239">
        <f t="shared" si="42"/>
        <v>1</v>
      </c>
      <c r="AF326" s="398"/>
      <c r="AI326" s="28"/>
      <c r="AJ326" s="26"/>
      <c r="AM326" s="26"/>
      <c r="AN326" s="26"/>
      <c r="AO326" s="26"/>
      <c r="AQ326" s="26"/>
    </row>
    <row r="327" spans="1:44">
      <c r="A327" s="398"/>
      <c r="B327" s="398"/>
      <c r="C327" s="398"/>
      <c r="D327" s="398"/>
      <c r="E327" s="398"/>
      <c r="F327" s="398"/>
      <c r="G327" s="398"/>
      <c r="H327" s="398"/>
      <c r="I327" s="398"/>
      <c r="J327" s="399"/>
      <c r="K327" s="399"/>
      <c r="L327" s="399"/>
      <c r="M327" s="401"/>
      <c r="N327" s="399"/>
      <c r="O327" s="440"/>
      <c r="P327" s="398"/>
      <c r="Q327" s="399"/>
      <c r="R327" s="398"/>
      <c r="S327" s="399"/>
      <c r="T327" s="398"/>
      <c r="U327" s="400"/>
      <c r="V327" s="400"/>
      <c r="W327" s="399"/>
      <c r="X327" s="402"/>
      <c r="Y327" s="402"/>
      <c r="Z327" s="402"/>
      <c r="AA327" s="399"/>
      <c r="AB327" s="399"/>
      <c r="AC327" s="402"/>
      <c r="AD327" s="399"/>
      <c r="AE327" s="399"/>
      <c r="AF327" s="398"/>
      <c r="AG327" s="26"/>
      <c r="AI327" s="28"/>
      <c r="AJ327" s="26"/>
      <c r="AK327" s="27"/>
      <c r="AL327" s="27"/>
      <c r="AP327" s="27"/>
    </row>
    <row r="328" spans="1:44" ht="22.8">
      <c r="A328" s="398"/>
      <c r="B328" s="398"/>
      <c r="C328" s="398"/>
      <c r="D328" s="398"/>
      <c r="E328" s="403" t="str">
        <f>+E330</f>
        <v>3-</v>
      </c>
      <c r="F328" s="398"/>
      <c r="G328" s="398"/>
      <c r="H328" s="398"/>
      <c r="I328" s="242">
        <f>SUM(I330:I365)</f>
        <v>11737</v>
      </c>
      <c r="J328" s="398"/>
      <c r="K328" s="398"/>
      <c r="L328" s="398"/>
      <c r="M328" s="271" t="e">
        <f>+Fettgruppe!#REF!</f>
        <v>#REF!</v>
      </c>
      <c r="N328" s="399"/>
      <c r="O328" s="440"/>
      <c r="P328" s="398"/>
      <c r="Q328" s="398"/>
      <c r="R328" s="398"/>
      <c r="S328" s="398"/>
      <c r="T328" s="398"/>
      <c r="U328" s="398"/>
      <c r="V328" s="398"/>
      <c r="W328" s="398"/>
      <c r="X328" s="398"/>
      <c r="Y328" s="398"/>
      <c r="Z328" s="398"/>
      <c r="AA328" s="398"/>
      <c r="AB328" s="398"/>
      <c r="AC328" s="398"/>
      <c r="AD328" s="398"/>
      <c r="AE328" s="398"/>
      <c r="AF328" s="398"/>
      <c r="AG328" s="221"/>
      <c r="AI328" s="28"/>
      <c r="AJ328" s="26"/>
      <c r="AK328" s="222"/>
      <c r="AL328" s="27"/>
      <c r="AP328" s="27"/>
    </row>
    <row r="329" spans="1:44">
      <c r="A329" s="398"/>
      <c r="B329" s="398"/>
      <c r="C329" s="398"/>
      <c r="D329" s="398"/>
      <c r="E329" s="398"/>
      <c r="F329" s="398"/>
      <c r="G329" s="398"/>
      <c r="H329" s="398"/>
      <c r="I329" s="398"/>
      <c r="J329" s="398"/>
      <c r="K329" s="398"/>
      <c r="L329" s="398"/>
      <c r="M329" s="398"/>
      <c r="N329" s="399"/>
      <c r="O329" s="440"/>
      <c r="P329" s="398"/>
      <c r="Q329" s="398"/>
      <c r="R329" s="398"/>
      <c r="S329" s="398"/>
      <c r="T329" s="398"/>
      <c r="U329" s="398"/>
      <c r="V329" s="398"/>
      <c r="W329" s="398"/>
      <c r="X329" s="398"/>
      <c r="Y329" s="398"/>
      <c r="Z329" s="398"/>
      <c r="AA329" s="398"/>
      <c r="AB329" s="398"/>
      <c r="AC329" s="398"/>
      <c r="AD329" s="398"/>
      <c r="AE329" s="398"/>
      <c r="AF329" s="398"/>
      <c r="AG329" s="221"/>
      <c r="AI329" s="28"/>
      <c r="AJ329" s="26"/>
      <c r="AK329" s="222"/>
      <c r="AL329" s="27"/>
      <c r="AP329" s="27"/>
    </row>
    <row r="330" spans="1:44">
      <c r="A330" s="398"/>
      <c r="B330" s="238">
        <f>+'Ark1'!C1448</f>
        <v>2023</v>
      </c>
      <c r="C330" s="398"/>
      <c r="D330" s="238">
        <f>+'Ark1'!M1448</f>
        <v>7</v>
      </c>
      <c r="E330" s="238" t="str">
        <f>VLOOKUP(D330,RNR!$G$8:$H$22,2)</f>
        <v>3-</v>
      </c>
      <c r="F330" s="238">
        <f>+'Ark1'!D1448</f>
        <v>1</v>
      </c>
      <c r="G330" s="398" t="str">
        <f>VLOOKUP(F330,RNR!$D$2:$E$13,2)</f>
        <v>Jan</v>
      </c>
      <c r="H330" s="238">
        <f>+'Ark1'!Q1448</f>
        <v>67</v>
      </c>
      <c r="I330" s="238">
        <f>+'Ark1'!R1448</f>
        <v>76</v>
      </c>
      <c r="J330" s="239">
        <f>+IF(I330=0,"",'Ark1'!AG1448)</f>
        <v>23.030303030303031</v>
      </c>
      <c r="K330" s="239">
        <f>+IF(I330=0,"",'Ark1'!AH1448)</f>
        <v>24.697039423224421</v>
      </c>
      <c r="L330" s="239"/>
      <c r="M330" s="300">
        <f>+IF(I330=0,"",'Ark1'!U1448)</f>
        <v>44.486842105263136</v>
      </c>
      <c r="N330" s="399"/>
      <c r="O330" s="439">
        <f>+IF(J330=0,"",'Ark1'!AI1448)</f>
        <v>7</v>
      </c>
      <c r="P330" s="398"/>
      <c r="Q330" s="239">
        <f>+IF(O330=0,"",'Ark1'!AJ1448)</f>
        <v>119.64285714285712</v>
      </c>
      <c r="R330" s="398"/>
      <c r="S330" s="239">
        <f>+IF(O330=0,"",'Ark1'!AK1448)</f>
        <v>23.136474771019778</v>
      </c>
      <c r="T330" s="398"/>
      <c r="U330" s="240">
        <f>+IF(I330=0,"",'Ark1'!S1448)</f>
        <v>8.4868421052631557</v>
      </c>
      <c r="V330" s="240"/>
      <c r="W330" s="239">
        <f>+IF(I330=0,"",'Ark1'!W1448)</f>
        <v>0</v>
      </c>
      <c r="X330" s="241">
        <f>+IF(I330=0,"",'Ark1'!X1448)</f>
        <v>100</v>
      </c>
      <c r="Y330" s="241">
        <f>+IF(I330=0,"",'Ark1'!Y1448)</f>
        <v>98.684210526315809</v>
      </c>
      <c r="Z330" s="241">
        <f>+IF(I330=0,"",'Ark1'!Z1448)</f>
        <v>80.263157894736821</v>
      </c>
      <c r="AA330" s="239">
        <f>+IF(I330=0,"",'Ark1'!AA1448)</f>
        <v>10.081945067470498</v>
      </c>
      <c r="AB330" s="239">
        <f>+IF(I330=0,"",'Ark1'!AB1448)</f>
        <v>1.3228102168512672</v>
      </c>
      <c r="AC330" s="241">
        <f>+'Ark1'!AD1448</f>
        <v>75.22754584070168</v>
      </c>
      <c r="AD330" s="239">
        <f t="shared" si="41"/>
        <v>10.857142857142858</v>
      </c>
      <c r="AE330" s="239">
        <f t="shared" si="42"/>
        <v>1.1343283582089552</v>
      </c>
      <c r="AF330" s="398"/>
      <c r="AI330" s="28"/>
      <c r="AJ330" s="26"/>
      <c r="AM330" s="26"/>
      <c r="AN330" s="26"/>
      <c r="AO330" s="26"/>
      <c r="AQ330" s="26"/>
    </row>
    <row r="331" spans="1:44" s="246" customFormat="1">
      <c r="A331" s="398"/>
      <c r="B331" s="238">
        <f>+'Ark1'!C1449</f>
        <v>2023</v>
      </c>
      <c r="C331" s="398"/>
      <c r="D331" s="238">
        <f>+'Ark1'!M1449</f>
        <v>7</v>
      </c>
      <c r="E331" s="238" t="str">
        <f>VLOOKUP(D331,RNR!$G$8:$H$22,2)</f>
        <v>3-</v>
      </c>
      <c r="F331" s="238">
        <f>+'Ark1'!D1449</f>
        <v>2</v>
      </c>
      <c r="G331" s="398" t="str">
        <f>VLOOKUP(F331,RNR!$D$2:$E$13,2)</f>
        <v>Feb</v>
      </c>
      <c r="H331" s="238">
        <f>+'Ark1'!Q1449</f>
        <v>63</v>
      </c>
      <c r="I331" s="238">
        <f>+'Ark1'!R1449</f>
        <v>69</v>
      </c>
      <c r="J331" s="239">
        <f>+IF(I331=0,"",'Ark1'!AG1449)</f>
        <v>19.49152542372882</v>
      </c>
      <c r="K331" s="239">
        <f>+IF(I331=0,"",'Ark1'!AH1449)</f>
        <v>19.684701383333657</v>
      </c>
      <c r="L331" s="239"/>
      <c r="M331" s="300">
        <f>+IF(I331=0,"",'Ark1'!U1449)</f>
        <v>43.865217391304363</v>
      </c>
      <c r="N331" s="399"/>
      <c r="O331" s="439">
        <f>+IF(J331=0,"",'Ark1'!AI1449)</f>
        <v>17</v>
      </c>
      <c r="P331" s="398"/>
      <c r="Q331" s="239">
        <f>+IF(O331=0,"",'Ark1'!AJ1449)</f>
        <v>120.25882352941176</v>
      </c>
      <c r="R331" s="398"/>
      <c r="S331" s="239">
        <f>+IF(O331=0,"",'Ark1'!AK1449)</f>
        <v>24.860427931416631</v>
      </c>
      <c r="T331" s="398"/>
      <c r="U331" s="240">
        <f>+IF(I331=0,"",'Ark1'!S1449)</f>
        <v>8.2028985507246386</v>
      </c>
      <c r="V331" s="240"/>
      <c r="W331" s="239">
        <f>+IF(I331=0,"",'Ark1'!W1449)</f>
        <v>0</v>
      </c>
      <c r="X331" s="241">
        <f>+IF(I331=0,"",'Ark1'!X1449)</f>
        <v>100</v>
      </c>
      <c r="Y331" s="241">
        <f>+IF(I331=0,"",'Ark1'!Y1449)</f>
        <v>98.550724637681157</v>
      </c>
      <c r="Z331" s="241">
        <f>+IF(I331=0,"",'Ark1'!Z1449)</f>
        <v>78.260869565217391</v>
      </c>
      <c r="AA331" s="239">
        <f>+IF(I331=0,"",'Ark1'!AA1449)</f>
        <v>9.7096967233784834</v>
      </c>
      <c r="AB331" s="239">
        <f>+IF(I331=0,"",'Ark1'!AB1449)</f>
        <v>1.2345240254519965</v>
      </c>
      <c r="AC331" s="241">
        <f>+'Ark1'!AD1449</f>
        <v>69.591571147157481</v>
      </c>
      <c r="AD331" s="239">
        <f t="shared" si="41"/>
        <v>9.8571428571428577</v>
      </c>
      <c r="AE331" s="239">
        <f t="shared" si="42"/>
        <v>1.0952380952380953</v>
      </c>
      <c r="AF331" s="398"/>
      <c r="AG331" s="28"/>
      <c r="AH331" s="28"/>
      <c r="AI331" s="28"/>
      <c r="AJ331" s="26"/>
      <c r="AK331" s="28"/>
      <c r="AL331" s="28"/>
      <c r="AM331" s="26"/>
      <c r="AN331" s="26"/>
      <c r="AO331" s="26"/>
      <c r="AP331" s="28"/>
      <c r="AQ331" s="26"/>
      <c r="AR331" s="27"/>
    </row>
    <row r="332" spans="1:44" s="246" customFormat="1">
      <c r="A332" s="398"/>
      <c r="B332" s="238">
        <f>+'Ark1'!C1450</f>
        <v>2023</v>
      </c>
      <c r="C332" s="398"/>
      <c r="D332" s="238">
        <f>+'Ark1'!M1450</f>
        <v>7</v>
      </c>
      <c r="E332" s="238" t="str">
        <f>VLOOKUP(D332,RNR!$G$8:$H$22,2)</f>
        <v>3-</v>
      </c>
      <c r="F332" s="238">
        <f>+'Ark1'!D1450</f>
        <v>3</v>
      </c>
      <c r="G332" s="398" t="str">
        <f>VLOOKUP(F332,RNR!$D$2:$E$13,2)</f>
        <v>Mar</v>
      </c>
      <c r="H332" s="238">
        <f>+'Ark1'!Q1450</f>
        <v>479</v>
      </c>
      <c r="I332" s="238">
        <f>+'Ark1'!R1450</f>
        <v>548</v>
      </c>
      <c r="J332" s="239">
        <f>+IF(I332=0,"",'Ark1'!AG1450)</f>
        <v>22.27642276422764</v>
      </c>
      <c r="K332" s="239">
        <f>+IF(I332=0,"",'Ark1'!AH1450)</f>
        <v>22.136825152041304</v>
      </c>
      <c r="L332" s="239"/>
      <c r="M332" s="300">
        <f>+IF(I332=0,"",'Ark1'!U1450)</f>
        <v>43.69251824817519</v>
      </c>
      <c r="N332" s="399"/>
      <c r="O332" s="439">
        <f>+IF(J332=0,"",'Ark1'!AI1450)</f>
        <v>78</v>
      </c>
      <c r="P332" s="398"/>
      <c r="Q332" s="239">
        <f>+IF(O332=0,"",'Ark1'!AJ1450)</f>
        <v>119.65</v>
      </c>
      <c r="R332" s="398"/>
      <c r="S332" s="239">
        <f>+IF(O332=0,"",'Ark1'!AK1450)</f>
        <v>24.414334591388407</v>
      </c>
      <c r="T332" s="398"/>
      <c r="U332" s="240">
        <f>+IF(I332=0,"",'Ark1'!S1450)</f>
        <v>8.1879562043795602</v>
      </c>
      <c r="V332" s="240"/>
      <c r="W332" s="239">
        <f>+IF(I332=0,"",'Ark1'!W1450)</f>
        <v>0</v>
      </c>
      <c r="X332" s="241">
        <f>+IF(I332=0,"",'Ark1'!X1450)</f>
        <v>100</v>
      </c>
      <c r="Y332" s="241">
        <f>+IF(I332=0,"",'Ark1'!Y1450)</f>
        <v>97.627737226277361</v>
      </c>
      <c r="Z332" s="241">
        <f>+IF(I332=0,"",'Ark1'!Z1450)</f>
        <v>81.204379562043755</v>
      </c>
      <c r="AA332" s="239">
        <f>+IF(I332=0,"",'Ark1'!AA1450)</f>
        <v>10.176208416989938</v>
      </c>
      <c r="AB332" s="239">
        <f>+IF(I332=0,"",'Ark1'!AB1450)</f>
        <v>1.6685369432316035</v>
      </c>
      <c r="AC332" s="241">
        <f>+'Ark1'!AD1450</f>
        <v>60.839904340672533</v>
      </c>
      <c r="AD332" s="239">
        <f t="shared" si="41"/>
        <v>78.285714285714292</v>
      </c>
      <c r="AE332" s="239">
        <f t="shared" si="42"/>
        <v>1.1440501043841336</v>
      </c>
      <c r="AF332" s="398"/>
      <c r="AG332" s="28"/>
      <c r="AH332" s="28"/>
      <c r="AI332" s="28"/>
      <c r="AJ332" s="26"/>
      <c r="AK332" s="28"/>
      <c r="AL332" s="28"/>
      <c r="AM332" s="26"/>
      <c r="AN332" s="26"/>
      <c r="AO332" s="26"/>
      <c r="AP332" s="28"/>
      <c r="AQ332" s="26"/>
      <c r="AR332" s="27"/>
    </row>
    <row r="333" spans="1:44" s="246" customFormat="1">
      <c r="A333" s="398"/>
      <c r="B333" s="238">
        <f>+'Ark1'!C1451</f>
        <v>2023</v>
      </c>
      <c r="C333" s="398"/>
      <c r="D333" s="238">
        <f>+'Ark1'!M1451</f>
        <v>7</v>
      </c>
      <c r="E333" s="238" t="str">
        <f>VLOOKUP(D333,RNR!$G$8:$H$22,2)</f>
        <v>3-</v>
      </c>
      <c r="F333" s="238">
        <f>+'Ark1'!D1451</f>
        <v>4</v>
      </c>
      <c r="G333" s="398" t="str">
        <f>VLOOKUP(F333,RNR!$D$2:$E$13,2)</f>
        <v>Apr</v>
      </c>
      <c r="H333" s="238">
        <f>+'Ark1'!Q1451</f>
        <v>29</v>
      </c>
      <c r="I333" s="238">
        <f>+'Ark1'!R1451</f>
        <v>34</v>
      </c>
      <c r="J333" s="239">
        <f>+IF(I333=0,"",'Ark1'!AG1451)</f>
        <v>15.887850467289722</v>
      </c>
      <c r="K333" s="239">
        <f>+IF(I333=0,"",'Ark1'!AH1451)</f>
        <v>16.305792972459638</v>
      </c>
      <c r="L333" s="239"/>
      <c r="M333" s="300">
        <f>+IF(I333=0,"",'Ark1'!U1451)</f>
        <v>40.400000000000006</v>
      </c>
      <c r="N333" s="399"/>
      <c r="O333" s="439">
        <f>+IF(J333=0,"",'Ark1'!AI1451)</f>
        <v>5</v>
      </c>
      <c r="P333" s="398"/>
      <c r="Q333" s="239">
        <f>+IF(O333=0,"",'Ark1'!AJ1451)</f>
        <v>124.76</v>
      </c>
      <c r="R333" s="398"/>
      <c r="S333" s="239">
        <f>+IF(O333=0,"",'Ark1'!AK1451)</f>
        <v>26.604528080694681</v>
      </c>
      <c r="T333" s="398"/>
      <c r="U333" s="240">
        <f>+IF(I333=0,"",'Ark1'!S1451)</f>
        <v>7.6764705882352944</v>
      </c>
      <c r="V333" s="240"/>
      <c r="W333" s="239">
        <f>+IF(I333=0,"",'Ark1'!W1451)</f>
        <v>0</v>
      </c>
      <c r="X333" s="241">
        <f>+IF(I333=0,"",'Ark1'!X1451)</f>
        <v>100</v>
      </c>
      <c r="Y333" s="241">
        <f>+IF(I333=0,"",'Ark1'!Y1451)</f>
        <v>94.117647058823522</v>
      </c>
      <c r="Z333" s="241">
        <f>+IF(I333=0,"",'Ark1'!Z1451)</f>
        <v>70.588235294117652</v>
      </c>
      <c r="AA333" s="239">
        <f>+IF(I333=0,"",'Ark1'!AA1451)</f>
        <v>11.22588919575167</v>
      </c>
      <c r="AB333" s="239">
        <f>+IF(I333=0,"",'Ark1'!AB1451)</f>
        <v>1.4495554741590109</v>
      </c>
      <c r="AC333" s="241">
        <f>+'Ark1'!AD1451</f>
        <v>69.803590294770515</v>
      </c>
      <c r="AD333" s="239">
        <f t="shared" si="41"/>
        <v>4.8571428571428568</v>
      </c>
      <c r="AE333" s="239">
        <f t="shared" si="42"/>
        <v>1.1724137931034482</v>
      </c>
      <c r="AF333" s="398"/>
      <c r="AG333" s="28"/>
      <c r="AH333" s="28"/>
      <c r="AI333" s="28"/>
      <c r="AJ333" s="26"/>
      <c r="AK333" s="28"/>
      <c r="AL333" s="28"/>
      <c r="AM333" s="26"/>
      <c r="AN333" s="26"/>
      <c r="AO333" s="26"/>
      <c r="AP333" s="28"/>
      <c r="AQ333" s="26"/>
      <c r="AR333" s="27"/>
    </row>
    <row r="334" spans="1:44" s="246" customFormat="1">
      <c r="A334" s="398"/>
      <c r="B334" s="238">
        <f>+'Ark1'!C1452</f>
        <v>2023</v>
      </c>
      <c r="C334" s="398"/>
      <c r="D334" s="238">
        <f>+'Ark1'!M1452</f>
        <v>7</v>
      </c>
      <c r="E334" s="238" t="str">
        <f>VLOOKUP(D334,RNR!$G$8:$H$22,2)</f>
        <v>3-</v>
      </c>
      <c r="F334" s="238">
        <f>+'Ark1'!D1452</f>
        <v>5</v>
      </c>
      <c r="G334" s="398" t="str">
        <f>VLOOKUP(F334,RNR!$D$2:$E$13,2)</f>
        <v>Mai</v>
      </c>
      <c r="H334" s="238">
        <f>+'Ark1'!Q1452</f>
        <v>32</v>
      </c>
      <c r="I334" s="238">
        <f>+'Ark1'!R1452</f>
        <v>34</v>
      </c>
      <c r="J334" s="239">
        <f>+IF(I334=0,"",'Ark1'!AG1452)</f>
        <v>16.504854368932044</v>
      </c>
      <c r="K334" s="239">
        <f>+IF(I334=0,"",'Ark1'!AH1452)</f>
        <v>16.925229363477658</v>
      </c>
      <c r="L334" s="239"/>
      <c r="M334" s="300">
        <f>+IF(I334=0,"",'Ark1'!U1452)</f>
        <v>40.205882352941174</v>
      </c>
      <c r="N334" s="399"/>
      <c r="O334" s="439">
        <f>+IF(J334=0,"",'Ark1'!AI1452)</f>
        <v>9</v>
      </c>
      <c r="P334" s="398"/>
      <c r="Q334" s="239">
        <f>+IF(O334=0,"",'Ark1'!AJ1452)</f>
        <v>117.35555555555555</v>
      </c>
      <c r="R334" s="398"/>
      <c r="S334" s="239">
        <f>+IF(O334=0,"",'Ark1'!AK1452)</f>
        <v>23.421971819210775</v>
      </c>
      <c r="T334" s="398"/>
      <c r="U334" s="240">
        <f>+IF(I334=0,"",'Ark1'!S1452)</f>
        <v>7.9705882352941186</v>
      </c>
      <c r="V334" s="240"/>
      <c r="W334" s="239">
        <f>+IF(I334=0,"",'Ark1'!W1452)</f>
        <v>0</v>
      </c>
      <c r="X334" s="241">
        <f>+IF(I334=0,"",'Ark1'!X1452)</f>
        <v>100</v>
      </c>
      <c r="Y334" s="241">
        <f>+IF(I334=0,"",'Ark1'!Y1452)</f>
        <v>91.17647058823529</v>
      </c>
      <c r="Z334" s="241">
        <f>+IF(I334=0,"",'Ark1'!Z1452)</f>
        <v>67.647058823529392</v>
      </c>
      <c r="AA334" s="239">
        <f>+IF(I334=0,"",'Ark1'!AA1452)</f>
        <v>9.9882266334058212</v>
      </c>
      <c r="AB334" s="239">
        <f>+IF(I334=0,"",'Ark1'!AB1452)</f>
        <v>1.2944518285097291</v>
      </c>
      <c r="AC334" s="241">
        <f>+'Ark1'!AD1452</f>
        <v>74.911119989415255</v>
      </c>
      <c r="AD334" s="239">
        <f t="shared" si="41"/>
        <v>4.8571428571428568</v>
      </c>
      <c r="AE334" s="239">
        <f t="shared" si="42"/>
        <v>1.0625</v>
      </c>
      <c r="AF334" s="398"/>
      <c r="AG334" s="28"/>
      <c r="AH334" s="28"/>
      <c r="AI334" s="28"/>
      <c r="AJ334" s="26"/>
      <c r="AK334" s="28"/>
      <c r="AL334" s="28"/>
      <c r="AM334" s="26"/>
      <c r="AN334" s="26"/>
      <c r="AO334" s="26"/>
      <c r="AP334" s="28"/>
      <c r="AQ334" s="26"/>
      <c r="AR334" s="27"/>
    </row>
    <row r="335" spans="1:44" s="246" customFormat="1">
      <c r="A335" s="398"/>
      <c r="B335" s="238">
        <f>+'Ark1'!C1453</f>
        <v>2023</v>
      </c>
      <c r="C335" s="398"/>
      <c r="D335" s="238">
        <f>+'Ark1'!M1453</f>
        <v>7</v>
      </c>
      <c r="E335" s="238" t="str">
        <f>VLOOKUP(D335,RNR!$G$8:$H$22,2)</f>
        <v>3-</v>
      </c>
      <c r="F335" s="238">
        <f>+'Ark1'!D1453</f>
        <v>6</v>
      </c>
      <c r="G335" s="398" t="str">
        <f>VLOOKUP(F335,RNR!$D$2:$E$13,2)</f>
        <v>Jun</v>
      </c>
      <c r="H335" s="238">
        <f>+'Ark1'!Q1453</f>
        <v>21</v>
      </c>
      <c r="I335" s="238">
        <f>+'Ark1'!R1453</f>
        <v>23</v>
      </c>
      <c r="J335" s="239">
        <f>+IF(I335=0,"",'Ark1'!AG1453)</f>
        <v>13.450292397660821</v>
      </c>
      <c r="K335" s="239">
        <f>+IF(I335=0,"",'Ark1'!AH1453)</f>
        <v>13.99631123573603</v>
      </c>
      <c r="L335" s="239"/>
      <c r="M335" s="300">
        <f>+IF(I335=0,"",'Ark1'!U1453)</f>
        <v>40.582608695652176</v>
      </c>
      <c r="N335" s="399"/>
      <c r="O335" s="439">
        <f>+IF(J335=0,"",'Ark1'!AI1453)</f>
        <v>10</v>
      </c>
      <c r="P335" s="398"/>
      <c r="Q335" s="239">
        <f>+IF(O335=0,"",'Ark1'!AJ1453)</f>
        <v>118.61000000000001</v>
      </c>
      <c r="R335" s="398"/>
      <c r="S335" s="239">
        <f>+IF(O335=0,"",'Ark1'!AK1453)</f>
        <v>22.296155782233186</v>
      </c>
      <c r="T335" s="398"/>
      <c r="U335" s="240">
        <f>+IF(I335=0,"",'Ark1'!S1453)</f>
        <v>7.695652173913043</v>
      </c>
      <c r="V335" s="240"/>
      <c r="W335" s="239">
        <f>+IF(I335=0,"",'Ark1'!W1453)</f>
        <v>0</v>
      </c>
      <c r="X335" s="241">
        <f>+IF(I335=0,"",'Ark1'!X1453)</f>
        <v>100</v>
      </c>
      <c r="Y335" s="241">
        <f>+IF(I335=0,"",'Ark1'!Y1453)</f>
        <v>95.652173913043484</v>
      </c>
      <c r="Z335" s="241">
        <f>+IF(I335=0,"",'Ark1'!Z1453)</f>
        <v>73.913043478260875</v>
      </c>
      <c r="AA335" s="239">
        <f>+IF(I335=0,"",'Ark1'!AA1453)</f>
        <v>9.8535207644565244</v>
      </c>
      <c r="AB335" s="239">
        <f>+IF(I335=0,"",'Ark1'!AB1453)</f>
        <v>1.2661060677009583</v>
      </c>
      <c r="AC335" s="241">
        <f>+'Ark1'!AD1453</f>
        <v>78.02298514411045</v>
      </c>
      <c r="AD335" s="239">
        <f t="shared" si="41"/>
        <v>3.2857142857142856</v>
      </c>
      <c r="AE335" s="239">
        <f t="shared" si="42"/>
        <v>1.0952380952380953</v>
      </c>
      <c r="AF335" s="398"/>
      <c r="AG335" s="28"/>
      <c r="AH335" s="28"/>
      <c r="AI335" s="28"/>
      <c r="AJ335" s="26"/>
      <c r="AK335" s="28"/>
      <c r="AL335" s="28"/>
      <c r="AM335" s="27"/>
      <c r="AN335" s="27"/>
      <c r="AO335" s="27"/>
      <c r="AP335" s="28"/>
      <c r="AQ335" s="27"/>
      <c r="AR335" s="27"/>
    </row>
    <row r="336" spans="1:44" s="246" customFormat="1">
      <c r="A336" s="398"/>
      <c r="B336" s="238">
        <f>+'Ark1'!C1454</f>
        <v>2023</v>
      </c>
      <c r="C336" s="398"/>
      <c r="D336" s="238">
        <f>+'Ark1'!M1454</f>
        <v>7</v>
      </c>
      <c r="E336" s="238" t="str">
        <f>VLOOKUP(D336,RNR!$G$8:$H$22,2)</f>
        <v>3-</v>
      </c>
      <c r="F336" s="238">
        <f>+'Ark1'!D1454</f>
        <v>7</v>
      </c>
      <c r="G336" s="398" t="str">
        <f>VLOOKUP(F336,RNR!$D$2:$E$13,2)</f>
        <v>Jul</v>
      </c>
      <c r="H336" s="238">
        <f>+'Ark1'!Q1454</f>
        <v>5</v>
      </c>
      <c r="I336" s="238">
        <f>+'Ark1'!R1454</f>
        <v>6</v>
      </c>
      <c r="J336" s="239">
        <f>+IF(I336=0,"",'Ark1'!AG1454)</f>
        <v>16.666666666666671</v>
      </c>
      <c r="K336" s="239">
        <f>+IF(I336=0,"",'Ark1'!AH1454)</f>
        <v>14.964063635629492</v>
      </c>
      <c r="L336" s="239"/>
      <c r="M336" s="300">
        <f>+IF(I336=0,"",'Ark1'!U1454)</f>
        <v>30.883333333333326</v>
      </c>
      <c r="N336" s="399"/>
      <c r="O336" s="439">
        <f>+IF(J336=0,"",'Ark1'!AI1454)</f>
        <v>0</v>
      </c>
      <c r="P336" s="398"/>
      <c r="Q336" s="239" t="str">
        <f>+IF(O336=0,"",'Ark1'!AJ1454)</f>
        <v/>
      </c>
      <c r="R336" s="398"/>
      <c r="S336" s="239" t="str">
        <f>+IF(O336=0,"",'Ark1'!AK1454)</f>
        <v/>
      </c>
      <c r="T336" s="398"/>
      <c r="U336" s="240">
        <f>+IF(I336=0,"",'Ark1'!S1454)</f>
        <v>7.3333333333333313</v>
      </c>
      <c r="V336" s="240"/>
      <c r="W336" s="239">
        <f>+IF(I336=0,"",'Ark1'!W1454)</f>
        <v>0</v>
      </c>
      <c r="X336" s="241">
        <f>+IF(I336=0,"",'Ark1'!X1454)</f>
        <v>100</v>
      </c>
      <c r="Y336" s="241">
        <f>+IF(I336=0,"",'Ark1'!Y1454)</f>
        <v>100</v>
      </c>
      <c r="Z336" s="241">
        <f>+IF(I336=0,"",'Ark1'!Z1454)</f>
        <v>33.333333333333343</v>
      </c>
      <c r="AA336" s="239">
        <f>+IF(I336=0,"",'Ark1'!AA1454)</f>
        <v>4.4311084642809773</v>
      </c>
      <c r="AB336" s="239">
        <f>+IF(I336=0,"",'Ark1'!AB1454)</f>
        <v>1.1055415967851359</v>
      </c>
      <c r="AC336" s="241">
        <f>+'Ark1'!AD1454</f>
        <v>29.712645235446196</v>
      </c>
      <c r="AD336" s="239">
        <f t="shared" ref="AD336:AD413" si="43">+IF(I336=0,"",I336/D336)</f>
        <v>0.8571428571428571</v>
      </c>
      <c r="AE336" s="239">
        <f t="shared" ref="AE336:AE413" si="44">+IF(I336=0,"",I336/H336)</f>
        <v>1.2</v>
      </c>
      <c r="AF336" s="398"/>
      <c r="AG336" s="28"/>
      <c r="AH336" s="28"/>
      <c r="AI336" s="28"/>
      <c r="AJ336" s="26"/>
      <c r="AK336" s="28"/>
      <c r="AL336" s="28"/>
      <c r="AM336" s="27"/>
      <c r="AN336" s="27"/>
      <c r="AO336" s="27"/>
      <c r="AP336" s="28"/>
      <c r="AQ336" s="27"/>
      <c r="AR336" s="27"/>
    </row>
    <row r="337" spans="1:44" s="246" customFormat="1">
      <c r="A337" s="398"/>
      <c r="B337" s="238">
        <f>+'Ark1'!C1455</f>
        <v>2023</v>
      </c>
      <c r="C337" s="398"/>
      <c r="D337" s="238">
        <f>+'Ark1'!M1455</f>
        <v>7</v>
      </c>
      <c r="E337" s="238" t="str">
        <f>VLOOKUP(D337,RNR!$G$8:$H$22,2)</f>
        <v>3-</v>
      </c>
      <c r="F337" s="238">
        <f>+'Ark1'!D1455</f>
        <v>8</v>
      </c>
      <c r="G337" s="398" t="str">
        <f>VLOOKUP(F337,RNR!$D$2:$E$13,2)</f>
        <v>Aug</v>
      </c>
      <c r="H337" s="238">
        <f>+'Ark1'!Q1455</f>
        <v>33</v>
      </c>
      <c r="I337" s="238">
        <f>+'Ark1'!R1455</f>
        <v>42</v>
      </c>
      <c r="J337" s="239">
        <f>+IF(I337=0,"",'Ark1'!AG1455)</f>
        <v>19.090909090909086</v>
      </c>
      <c r="K337" s="239">
        <f>+IF(I337=0,"",'Ark1'!AH1455)</f>
        <v>16.22422337081046</v>
      </c>
      <c r="L337" s="239"/>
      <c r="M337" s="300">
        <f>+IF(I337=0,"",'Ark1'!U1455)</f>
        <v>36.247619047619033</v>
      </c>
      <c r="N337" s="399"/>
      <c r="O337" s="439">
        <f>+IF(J337=0,"",'Ark1'!AI1455)</f>
        <v>19</v>
      </c>
      <c r="P337" s="398"/>
      <c r="Q337" s="239">
        <f>+IF(O337=0,"",'Ark1'!AJ1455)</f>
        <v>116.9684210526316</v>
      </c>
      <c r="R337" s="398"/>
      <c r="S337" s="239">
        <f>+IF(O337=0,"",'Ark1'!AK1455)</f>
        <v>23.069553032005391</v>
      </c>
      <c r="T337" s="398"/>
      <c r="U337" s="240">
        <f>+IF(I337=0,"",'Ark1'!S1455)</f>
        <v>7.6428571428571441</v>
      </c>
      <c r="V337" s="240"/>
      <c r="W337" s="239">
        <f>+IF(I337=0,"",'Ark1'!W1455)</f>
        <v>0</v>
      </c>
      <c r="X337" s="241">
        <f>+IF(I337=0,"",'Ark1'!X1455)</f>
        <v>97.61904761904762</v>
      </c>
      <c r="Y337" s="241">
        <f>+IF(I337=0,"",'Ark1'!Y1455)</f>
        <v>76.190476190476218</v>
      </c>
      <c r="Z337" s="241">
        <f>+IF(I337=0,"",'Ark1'!Z1455)</f>
        <v>52.380952380952387</v>
      </c>
      <c r="AA337" s="239">
        <f>+IF(I337=0,"",'Ark1'!AA1455)</f>
        <v>13.850016986326876</v>
      </c>
      <c r="AB337" s="239">
        <f>+IF(I337=0,"",'Ark1'!AB1455)</f>
        <v>1.509043035951505</v>
      </c>
      <c r="AC337" s="241">
        <f>+'Ark1'!AD1455</f>
        <v>75.496203137636726</v>
      </c>
      <c r="AD337" s="239">
        <f t="shared" si="43"/>
        <v>6</v>
      </c>
      <c r="AE337" s="239">
        <f t="shared" si="44"/>
        <v>1.2727272727272727</v>
      </c>
      <c r="AF337" s="398"/>
      <c r="AG337" s="28"/>
      <c r="AH337" s="28"/>
      <c r="AI337" s="28"/>
      <c r="AJ337" s="26"/>
      <c r="AK337" s="28"/>
      <c r="AL337" s="28"/>
      <c r="AM337" s="27"/>
      <c r="AN337" s="27"/>
      <c r="AO337" s="27"/>
      <c r="AP337" s="28"/>
      <c r="AQ337" s="27"/>
      <c r="AR337" s="27"/>
    </row>
    <row r="338" spans="1:44" s="246" customFormat="1">
      <c r="A338" s="398"/>
      <c r="B338" s="238">
        <f>+'Ark1'!C1456</f>
        <v>2023</v>
      </c>
      <c r="C338" s="398"/>
      <c r="D338" s="238">
        <f>+'Ark1'!M1456</f>
        <v>7</v>
      </c>
      <c r="E338" s="238" t="str">
        <f>VLOOKUP(D338,RNR!$G$8:$H$22,2)</f>
        <v>3-</v>
      </c>
      <c r="F338" s="238">
        <f>+'Ark1'!D1456</f>
        <v>9</v>
      </c>
      <c r="G338" s="398" t="str">
        <f>VLOOKUP(F338,RNR!$D$2:$E$13,2)</f>
        <v>Sep</v>
      </c>
      <c r="H338" s="238">
        <f>+'Ark1'!Q1456</f>
        <v>29</v>
      </c>
      <c r="I338" s="238">
        <f>+'Ark1'!R1456</f>
        <v>30</v>
      </c>
      <c r="J338" s="239">
        <f>+IF(I338=0,"",'Ark1'!AG1456)</f>
        <v>13.888888888888889</v>
      </c>
      <c r="K338" s="239">
        <f>+IF(I338=0,"",'Ark1'!AH1456)</f>
        <v>10.941739824421388</v>
      </c>
      <c r="L338" s="239"/>
      <c r="M338" s="300">
        <f>+IF(I338=0,"",'Ark1'!U1456)</f>
        <v>31.990000000000009</v>
      </c>
      <c r="N338" s="399"/>
      <c r="O338" s="439">
        <f>+IF(J338=0,"",'Ark1'!AI1456)</f>
        <v>8</v>
      </c>
      <c r="P338" s="398"/>
      <c r="Q338" s="239">
        <f>+IF(O338=0,"",'Ark1'!AJ1456)</f>
        <v>115.8875</v>
      </c>
      <c r="R338" s="398"/>
      <c r="S338" s="239">
        <f>+IF(O338=0,"",'Ark1'!AK1456)</f>
        <v>24.015118196617593</v>
      </c>
      <c r="T338" s="398"/>
      <c r="U338" s="240">
        <f>+IF(I338=0,"",'Ark1'!S1456)</f>
        <v>7.4</v>
      </c>
      <c r="V338" s="240"/>
      <c r="W338" s="239">
        <f>+IF(I338=0,"",'Ark1'!W1456)</f>
        <v>0</v>
      </c>
      <c r="X338" s="241">
        <f>+IF(I338=0,"",'Ark1'!X1456)</f>
        <v>93.333333333333314</v>
      </c>
      <c r="Y338" s="241">
        <f>+IF(I338=0,"",'Ark1'!Y1456)</f>
        <v>73.333333333333314</v>
      </c>
      <c r="Z338" s="241">
        <f>+IF(I338=0,"",'Ark1'!Z1456)</f>
        <v>40</v>
      </c>
      <c r="AA338" s="239">
        <f>+IF(I338=0,"",'Ark1'!AA1456)</f>
        <v>10.535981207272529</v>
      </c>
      <c r="AB338" s="239">
        <f>+IF(I338=0,"",'Ark1'!AB1456)</f>
        <v>1.1135528725660016</v>
      </c>
      <c r="AC338" s="241">
        <f>+'Ark1'!AD1456</f>
        <v>52.62362910954544</v>
      </c>
      <c r="AD338" s="239">
        <f t="shared" si="43"/>
        <v>4.2857142857142856</v>
      </c>
      <c r="AE338" s="239">
        <f t="shared" si="44"/>
        <v>1.0344827586206897</v>
      </c>
      <c r="AF338" s="398"/>
      <c r="AG338" s="28"/>
      <c r="AH338" s="28"/>
      <c r="AI338" s="28"/>
      <c r="AJ338" s="26"/>
      <c r="AK338" s="28"/>
      <c r="AL338" s="28"/>
      <c r="AM338" s="27"/>
      <c r="AN338" s="27"/>
      <c r="AO338" s="27"/>
      <c r="AP338" s="28"/>
      <c r="AQ338" s="27"/>
      <c r="AR338" s="27"/>
    </row>
    <row r="339" spans="1:44" s="246" customFormat="1">
      <c r="A339" s="398"/>
      <c r="B339" s="238">
        <f>+'Ark1'!C1457</f>
        <v>2023</v>
      </c>
      <c r="C339" s="398"/>
      <c r="D339" s="238">
        <f>+'Ark1'!M1457</f>
        <v>7</v>
      </c>
      <c r="E339" s="238" t="str">
        <f>VLOOKUP(D339,RNR!$G$8:$H$22,2)</f>
        <v>3-</v>
      </c>
      <c r="F339" s="238">
        <f>+'Ark1'!D1457</f>
        <v>10</v>
      </c>
      <c r="G339" s="398" t="str">
        <f>VLOOKUP(F339,RNR!$D$2:$E$13,2)</f>
        <v>Okt</v>
      </c>
      <c r="H339" s="238">
        <f>+'Ark1'!Q1457</f>
        <v>62</v>
      </c>
      <c r="I339" s="238">
        <f>+'Ark1'!R1457</f>
        <v>75</v>
      </c>
      <c r="J339" s="239">
        <f>+IF(I339=0,"",'Ark1'!AG1457)</f>
        <v>14.6484375</v>
      </c>
      <c r="K339" s="239">
        <f>+IF(I339=0,"",'Ark1'!AH1457)</f>
        <v>13.49333488866603</v>
      </c>
      <c r="L339" s="239"/>
      <c r="M339" s="300">
        <f>+IF(I339=0,"",'Ark1'!U1457)</f>
        <v>36.398666666666671</v>
      </c>
      <c r="N339" s="399"/>
      <c r="O339" s="439">
        <f>+IF(J339=0,"",'Ark1'!AI1457)</f>
        <v>22</v>
      </c>
      <c r="P339" s="398"/>
      <c r="Q339" s="239">
        <f>+IF(O339=0,"",'Ark1'!AJ1457)</f>
        <v>114.44090909090916</v>
      </c>
      <c r="R339" s="398"/>
      <c r="S339" s="239">
        <f>+IF(O339=0,"",'Ark1'!AK1457)</f>
        <v>24.525297858345581</v>
      </c>
      <c r="T339" s="398"/>
      <c r="U339" s="240">
        <f>+IF(I339=0,"",'Ark1'!S1457)</f>
        <v>7.9333333333333345</v>
      </c>
      <c r="V339" s="240"/>
      <c r="W339" s="239">
        <f>+IF(I339=0,"",'Ark1'!W1457)</f>
        <v>0</v>
      </c>
      <c r="X339" s="241">
        <f>+IF(I339=0,"",'Ark1'!X1457)</f>
        <v>98.666666666666686</v>
      </c>
      <c r="Y339" s="241">
        <f>+IF(I339=0,"",'Ark1'!Y1457)</f>
        <v>74.666666666666686</v>
      </c>
      <c r="Z339" s="241">
        <f>+IF(I339=0,"",'Ark1'!Z1457)</f>
        <v>49.333333333333343</v>
      </c>
      <c r="AA339" s="239">
        <f>+IF(I339=0,"",'Ark1'!AA1457)</f>
        <v>13.662352099433273</v>
      </c>
      <c r="AB339" s="239">
        <f>+IF(I339=0,"",'Ark1'!AB1457)</f>
        <v>1.6027753706895056</v>
      </c>
      <c r="AC339" s="241">
        <f>+'Ark1'!AD1457</f>
        <v>77.566405752663556</v>
      </c>
      <c r="AD339" s="239">
        <f t="shared" si="43"/>
        <v>10.714285714285714</v>
      </c>
      <c r="AE339" s="239">
        <f t="shared" si="44"/>
        <v>1.2096774193548387</v>
      </c>
      <c r="AF339" s="398"/>
      <c r="AG339" s="28"/>
      <c r="AH339" s="28"/>
      <c r="AI339" s="28"/>
      <c r="AJ339" s="26"/>
      <c r="AK339" s="28"/>
      <c r="AL339" s="28"/>
      <c r="AM339" s="27"/>
      <c r="AN339" s="27"/>
      <c r="AO339" s="27"/>
      <c r="AP339" s="28"/>
      <c r="AQ339" s="27"/>
      <c r="AR339" s="27"/>
    </row>
    <row r="340" spans="1:44" s="246" customFormat="1">
      <c r="A340" s="398"/>
      <c r="B340" s="238">
        <f>+'Ark1'!C1458</f>
        <v>2023</v>
      </c>
      <c r="C340" s="398"/>
      <c r="D340" s="238">
        <f>+'Ark1'!M1458</f>
        <v>7</v>
      </c>
      <c r="E340" s="238" t="str">
        <f>VLOOKUP(D340,RNR!$G$8:$H$22,2)</f>
        <v>3-</v>
      </c>
      <c r="F340" s="238">
        <f>+'Ark1'!D1458</f>
        <v>11</v>
      </c>
      <c r="G340" s="398" t="str">
        <f>VLOOKUP(F340,RNR!$D$2:$E$13,2)</f>
        <v>Nov</v>
      </c>
      <c r="H340" s="238">
        <f>+'Ark1'!Q1458</f>
        <v>74</v>
      </c>
      <c r="I340" s="238">
        <f>+'Ark1'!R1458</f>
        <v>90</v>
      </c>
      <c r="J340" s="239">
        <f>+IF(I340=0,"",'Ark1'!AG1458)</f>
        <v>21.951219512195124</v>
      </c>
      <c r="K340" s="239">
        <f>+IF(I340=0,"",'Ark1'!AH1458)</f>
        <v>22.959844357002993</v>
      </c>
      <c r="L340" s="239"/>
      <c r="M340" s="300">
        <f>+IF(I340=0,"",'Ark1'!U1458)</f>
        <v>40.779999999999994</v>
      </c>
      <c r="N340" s="399"/>
      <c r="O340" s="439">
        <f>+IF(J340=0,"",'Ark1'!AI1458)</f>
        <v>29</v>
      </c>
      <c r="P340" s="398"/>
      <c r="Q340" s="239">
        <f>+IF(O340=0,"",'Ark1'!AJ1458)</f>
        <v>118.57241379310342</v>
      </c>
      <c r="R340" s="398"/>
      <c r="S340" s="239">
        <f>+IF(O340=0,"",'Ark1'!AK1458)</f>
        <v>27.861082529077244</v>
      </c>
      <c r="T340" s="398"/>
      <c r="U340" s="240">
        <f>+IF(I340=0,"",'Ark1'!S1458)</f>
        <v>8.3777777777777782</v>
      </c>
      <c r="V340" s="240"/>
      <c r="W340" s="239">
        <f>+IF(I340=0,"",'Ark1'!W1458)</f>
        <v>0</v>
      </c>
      <c r="X340" s="241">
        <f>+IF(I340=0,"",'Ark1'!X1458)</f>
        <v>100</v>
      </c>
      <c r="Y340" s="241">
        <f>+IF(I340=0,"",'Ark1'!Y1458)</f>
        <v>92.222222222222229</v>
      </c>
      <c r="Z340" s="241">
        <f>+IF(I340=0,"",'Ark1'!Z1458)</f>
        <v>65.555555555555557</v>
      </c>
      <c r="AA340" s="239">
        <f>+IF(I340=0,"",'Ark1'!AA1458)</f>
        <v>12.037323438188199</v>
      </c>
      <c r="AB340" s="239">
        <f>+IF(I340=0,"",'Ark1'!AB1458)</f>
        <v>1.6837641546235205</v>
      </c>
      <c r="AC340" s="241">
        <f>+'Ark1'!AD1458</f>
        <v>74.681439688359745</v>
      </c>
      <c r="AD340" s="239">
        <f t="shared" si="43"/>
        <v>12.857142857142858</v>
      </c>
      <c r="AE340" s="239">
        <f t="shared" si="44"/>
        <v>1.2162162162162162</v>
      </c>
      <c r="AF340" s="398"/>
      <c r="AG340" s="28"/>
      <c r="AH340" s="28"/>
      <c r="AI340" s="28"/>
      <c r="AJ340" s="26"/>
      <c r="AK340" s="28"/>
      <c r="AL340" s="28"/>
      <c r="AM340" s="27"/>
      <c r="AN340" s="27"/>
      <c r="AO340" s="27"/>
      <c r="AP340" s="28"/>
      <c r="AQ340" s="27"/>
      <c r="AR340" s="27"/>
    </row>
    <row r="341" spans="1:44">
      <c r="A341" s="398"/>
      <c r="B341" s="238">
        <f>+'Ark1'!C1459</f>
        <v>2023</v>
      </c>
      <c r="C341" s="398"/>
      <c r="D341" s="238">
        <f>+'Ark1'!M1459</f>
        <v>7</v>
      </c>
      <c r="E341" s="238" t="str">
        <f>VLOOKUP(D341,RNR!$G$8:$H$22,2)</f>
        <v>3-</v>
      </c>
      <c r="F341" s="238">
        <f>+'Ark1'!D1459</f>
        <v>12</v>
      </c>
      <c r="G341" s="398" t="str">
        <f>VLOOKUP(F341,RNR!$D$2:$E$13,2)</f>
        <v>Des</v>
      </c>
      <c r="H341" s="238">
        <f>+'Ark1'!Q1459</f>
        <v>13</v>
      </c>
      <c r="I341" s="238">
        <f>+'Ark1'!R1459</f>
        <v>15</v>
      </c>
      <c r="J341" s="239">
        <f>+IF(I341=0,"",'Ark1'!AG1459)</f>
        <v>24.193548387096779</v>
      </c>
      <c r="K341" s="239">
        <f>+IF(I341=0,"",'Ark1'!AH1459)</f>
        <v>25.473642489100278</v>
      </c>
      <c r="L341" s="239"/>
      <c r="M341" s="300">
        <f>+IF(I341=0,"",'Ark1'!U1459)</f>
        <v>42.846666666666678</v>
      </c>
      <c r="N341" s="399"/>
      <c r="O341" s="439">
        <f>+IF(J341=0,"",'Ark1'!AI1459)</f>
        <v>4</v>
      </c>
      <c r="P341" s="398"/>
      <c r="Q341" s="239">
        <f>+IF(O341=0,"",'Ark1'!AJ1459)</f>
        <v>121.52500000000001</v>
      </c>
      <c r="R341" s="398"/>
      <c r="S341" s="239">
        <f>+IF(O341=0,"",'Ark1'!AK1459)</f>
        <v>22.048209724709096</v>
      </c>
      <c r="T341" s="398"/>
      <c r="U341" s="240">
        <f>+IF(I341=0,"",'Ark1'!S1459)</f>
        <v>8.1333333333333311</v>
      </c>
      <c r="V341" s="240"/>
      <c r="W341" s="239">
        <f>+IF(I341=0,"",'Ark1'!W1459)</f>
        <v>0</v>
      </c>
      <c r="X341" s="241">
        <f>+IF(I341=0,"",'Ark1'!X1459)</f>
        <v>100</v>
      </c>
      <c r="Y341" s="241">
        <f>+IF(I341=0,"",'Ark1'!Y1459)</f>
        <v>100</v>
      </c>
      <c r="Z341" s="241">
        <f>+IF(I341=0,"",'Ark1'!Z1459)</f>
        <v>80</v>
      </c>
      <c r="AA341" s="239">
        <f>+IF(I341=0,"",'Ark1'!AA1459)</f>
        <v>8.8667819541376947</v>
      </c>
      <c r="AB341" s="239">
        <f>+IF(I341=0,"",'Ark1'!AB1459)</f>
        <v>1.4544949486180956</v>
      </c>
      <c r="AC341" s="241">
        <f>+'Ark1'!AD1459</f>
        <v>65.446596999559986</v>
      </c>
      <c r="AD341" s="239">
        <f t="shared" si="43"/>
        <v>2.1428571428571428</v>
      </c>
      <c r="AE341" s="239">
        <f t="shared" si="44"/>
        <v>1.1538461538461537</v>
      </c>
      <c r="AF341" s="398"/>
      <c r="AI341" s="28"/>
      <c r="AJ341" s="26"/>
    </row>
    <row r="342" spans="1:44">
      <c r="A342" s="398"/>
      <c r="B342" s="398"/>
      <c r="C342" s="398"/>
      <c r="D342" s="398"/>
      <c r="E342" s="398"/>
      <c r="F342" s="398"/>
      <c r="G342" s="398"/>
      <c r="H342" s="398"/>
      <c r="I342" s="398"/>
      <c r="J342" s="399"/>
      <c r="K342" s="399"/>
      <c r="L342" s="399"/>
      <c r="M342" s="401"/>
      <c r="N342" s="399"/>
      <c r="O342" s="440"/>
      <c r="P342" s="398"/>
      <c r="Q342" s="399"/>
      <c r="R342" s="398"/>
      <c r="S342" s="399"/>
      <c r="T342" s="398"/>
      <c r="U342" s="400"/>
      <c r="V342" s="400"/>
      <c r="W342" s="399"/>
      <c r="X342" s="402"/>
      <c r="Y342" s="402"/>
      <c r="Z342" s="402"/>
      <c r="AA342" s="399"/>
      <c r="AB342" s="399"/>
      <c r="AC342" s="402"/>
      <c r="AD342" s="399"/>
      <c r="AE342" s="399"/>
      <c r="AF342" s="398"/>
      <c r="AG342" s="26"/>
      <c r="AI342" s="28"/>
      <c r="AJ342" s="26"/>
      <c r="AK342" s="27"/>
      <c r="AL342" s="27"/>
      <c r="AP342" s="27"/>
    </row>
    <row r="343" spans="1:44" ht="22.8">
      <c r="A343" s="398"/>
      <c r="B343" s="398"/>
      <c r="C343" s="398"/>
      <c r="D343" s="398"/>
      <c r="E343" s="403" t="str">
        <f>+E345</f>
        <v>3</v>
      </c>
      <c r="F343" s="398"/>
      <c r="G343" s="398"/>
      <c r="H343" s="398"/>
      <c r="I343" s="242">
        <f>SUM(I345:I383)</f>
        <v>6255</v>
      </c>
      <c r="J343" s="398"/>
      <c r="K343" s="398"/>
      <c r="L343" s="398"/>
      <c r="M343" s="271" t="e">
        <f>+Fettgruppe!#REF!</f>
        <v>#REF!</v>
      </c>
      <c r="N343" s="399"/>
      <c r="O343" s="440"/>
      <c r="P343" s="398"/>
      <c r="Q343" s="398"/>
      <c r="R343" s="398"/>
      <c r="S343" s="398"/>
      <c r="T343" s="398"/>
      <c r="U343" s="398"/>
      <c r="V343" s="398"/>
      <c r="W343" s="398"/>
      <c r="X343" s="398"/>
      <c r="Y343" s="398"/>
      <c r="Z343" s="398"/>
      <c r="AA343" s="398"/>
      <c r="AB343" s="398"/>
      <c r="AC343" s="398"/>
      <c r="AD343" s="398"/>
      <c r="AE343" s="398"/>
      <c r="AF343" s="398"/>
      <c r="AG343" s="221"/>
      <c r="AI343" s="28"/>
      <c r="AJ343" s="26"/>
      <c r="AK343" s="222"/>
      <c r="AL343" s="27"/>
      <c r="AP343" s="27"/>
    </row>
    <row r="344" spans="1:44">
      <c r="A344" s="398"/>
      <c r="B344" s="398"/>
      <c r="C344" s="398"/>
      <c r="D344" s="398"/>
      <c r="E344" s="398"/>
      <c r="F344" s="398"/>
      <c r="G344" s="398"/>
      <c r="H344" s="398"/>
      <c r="I344" s="398"/>
      <c r="J344" s="398"/>
      <c r="K344" s="398"/>
      <c r="L344" s="398"/>
      <c r="M344" s="398"/>
      <c r="N344" s="399"/>
      <c r="O344" s="440"/>
      <c r="P344" s="398"/>
      <c r="Q344" s="398"/>
      <c r="R344" s="398"/>
      <c r="S344" s="398"/>
      <c r="T344" s="398"/>
      <c r="U344" s="398"/>
      <c r="V344" s="398"/>
      <c r="W344" s="398"/>
      <c r="X344" s="398"/>
      <c r="Y344" s="398"/>
      <c r="Z344" s="398"/>
      <c r="AA344" s="398"/>
      <c r="AB344" s="398"/>
      <c r="AC344" s="398"/>
      <c r="AD344" s="398"/>
      <c r="AE344" s="398"/>
      <c r="AF344" s="398"/>
      <c r="AG344" s="221"/>
      <c r="AI344" s="28"/>
      <c r="AJ344" s="26"/>
      <c r="AK344" s="222"/>
      <c r="AL344" s="27"/>
      <c r="AP344" s="27"/>
    </row>
    <row r="345" spans="1:44">
      <c r="A345" s="398"/>
      <c r="B345" s="238">
        <f>+'Ark1'!C1460</f>
        <v>2023</v>
      </c>
      <c r="C345" s="398"/>
      <c r="D345" s="238">
        <f>+'Ark1'!M1460</f>
        <v>8</v>
      </c>
      <c r="E345" s="238" t="str">
        <f>VLOOKUP(D345,RNR!$G$8:$H$22,2)</f>
        <v>3</v>
      </c>
      <c r="F345" s="238">
        <f>+'Ark1'!D1460</f>
        <v>1</v>
      </c>
      <c r="G345" s="398" t="str">
        <f>VLOOKUP(F345,RNR!$D$2:$E$13,2)</f>
        <v>Jan</v>
      </c>
      <c r="H345" s="238">
        <f>+'Ark1'!Q1460</f>
        <v>46</v>
      </c>
      <c r="I345" s="238">
        <f>+'Ark1'!R1460</f>
        <v>50</v>
      </c>
      <c r="J345" s="239">
        <f>+IF(I345=0,"",'Ark1'!AG1460)</f>
        <v>15.151515151515152</v>
      </c>
      <c r="K345" s="239">
        <f>+IF(I345=0,"",'Ark1'!AH1460)</f>
        <v>17.152791474006385</v>
      </c>
      <c r="L345" s="239"/>
      <c r="M345" s="300">
        <f>+IF(I345=0,"",'Ark1'!U1460)</f>
        <v>46.963999999999999</v>
      </c>
      <c r="N345" s="399"/>
      <c r="O345" s="439">
        <f>+IF(J345=0,"",'Ark1'!AI1460)</f>
        <v>6</v>
      </c>
      <c r="P345" s="398"/>
      <c r="Q345" s="239">
        <f>+IF(O345=0,"",'Ark1'!AJ1460)</f>
        <v>125.03333333333336</v>
      </c>
      <c r="R345" s="398"/>
      <c r="S345" s="239">
        <f>+IF(O345=0,"",'Ark1'!AK1460)</f>
        <v>23.833528605280605</v>
      </c>
      <c r="T345" s="398"/>
      <c r="U345" s="240">
        <f>+IF(I345=0,"",'Ark1'!S1460)</f>
        <v>8.18</v>
      </c>
      <c r="V345" s="240"/>
      <c r="W345" s="239">
        <f>+IF(I345=0,"",'Ark1'!W1460)</f>
        <v>0</v>
      </c>
      <c r="X345" s="241">
        <f>+IF(I345=0,"",'Ark1'!X1460)</f>
        <v>100</v>
      </c>
      <c r="Y345" s="241">
        <f>+IF(I345=0,"",'Ark1'!Y1460)</f>
        <v>100</v>
      </c>
      <c r="Z345" s="241">
        <f>+IF(I345=0,"",'Ark1'!Z1460)</f>
        <v>82</v>
      </c>
      <c r="AA345" s="239">
        <f>+IF(I345=0,"",'Ark1'!AA1460)</f>
        <v>10.195916045162399</v>
      </c>
      <c r="AB345" s="239">
        <f>+IF(I345=0,"",'Ark1'!AB1460)</f>
        <v>1.1948221624995128</v>
      </c>
      <c r="AC345" s="241">
        <f>+'Ark1'!AD1460</f>
        <v>59.516480111127848</v>
      </c>
      <c r="AD345" s="239">
        <f t="shared" si="43"/>
        <v>6.25</v>
      </c>
      <c r="AE345" s="239">
        <f t="shared" si="44"/>
        <v>1.0869565217391304</v>
      </c>
      <c r="AF345" s="398"/>
      <c r="AI345" s="28"/>
      <c r="AJ345" s="26"/>
    </row>
    <row r="346" spans="1:44">
      <c r="A346" s="398"/>
      <c r="B346" s="238">
        <f>+'Ark1'!C1461</f>
        <v>2023</v>
      </c>
      <c r="C346" s="398"/>
      <c r="D346" s="238">
        <f>+'Ark1'!M1461</f>
        <v>8</v>
      </c>
      <c r="E346" s="238" t="str">
        <f>VLOOKUP(D346,RNR!$G$8:$H$22,2)</f>
        <v>3</v>
      </c>
      <c r="F346" s="238">
        <f>+'Ark1'!D1461</f>
        <v>2</v>
      </c>
      <c r="G346" s="398" t="str">
        <f>VLOOKUP(F346,RNR!$D$2:$E$13,2)</f>
        <v>Feb</v>
      </c>
      <c r="H346" s="238">
        <f>+'Ark1'!Q1461</f>
        <v>59</v>
      </c>
      <c r="I346" s="238">
        <f>+'Ark1'!R1461</f>
        <v>67</v>
      </c>
      <c r="J346" s="239">
        <f>+IF(I346=0,"",'Ark1'!AG1461)</f>
        <v>18.926553672316388</v>
      </c>
      <c r="K346" s="239">
        <f>+IF(I346=0,"",'Ark1'!AH1461)</f>
        <v>20.677813981620581</v>
      </c>
      <c r="L346" s="239"/>
      <c r="M346" s="300">
        <f>+IF(I346=0,"",'Ark1'!U1461)</f>
        <v>47.453731343283586</v>
      </c>
      <c r="N346" s="399"/>
      <c r="O346" s="439">
        <f>+IF(J346=0,"",'Ark1'!AI1461)</f>
        <v>16</v>
      </c>
      <c r="P346" s="398"/>
      <c r="Q346" s="239">
        <f>+IF(O346=0,"",'Ark1'!AJ1461)</f>
        <v>122.09374999999999</v>
      </c>
      <c r="R346" s="398"/>
      <c r="S346" s="239">
        <f>+IF(O346=0,"",'Ark1'!AK1461)</f>
        <v>27.412036435761941</v>
      </c>
      <c r="T346" s="398"/>
      <c r="U346" s="240">
        <f>+IF(I346=0,"",'Ark1'!S1461)</f>
        <v>8.5373134328358198</v>
      </c>
      <c r="V346" s="240"/>
      <c r="W346" s="239">
        <f>+IF(I346=0,"",'Ark1'!W1461)</f>
        <v>0</v>
      </c>
      <c r="X346" s="241">
        <f>+IF(I346=0,"",'Ark1'!X1461)</f>
        <v>100</v>
      </c>
      <c r="Y346" s="241">
        <f>+IF(I346=0,"",'Ark1'!Y1461)</f>
        <v>98.507462686567166</v>
      </c>
      <c r="Z346" s="241">
        <f>+IF(I346=0,"",'Ark1'!Z1461)</f>
        <v>89.552238805970148</v>
      </c>
      <c r="AA346" s="239">
        <f>+IF(I346=0,"",'Ark1'!AA1461)</f>
        <v>9.944417594859793</v>
      </c>
      <c r="AB346" s="239">
        <f>+IF(I346=0,"",'Ark1'!AB1461)</f>
        <v>1.3419562264471008</v>
      </c>
      <c r="AC346" s="241">
        <f>+'Ark1'!AD1461</f>
        <v>65.155695354012877</v>
      </c>
      <c r="AD346" s="239">
        <f t="shared" si="43"/>
        <v>8.375</v>
      </c>
      <c r="AE346" s="239">
        <f t="shared" si="44"/>
        <v>1.1355932203389831</v>
      </c>
      <c r="AF346" s="398"/>
      <c r="AI346" s="28"/>
      <c r="AJ346" s="26"/>
    </row>
    <row r="347" spans="1:44">
      <c r="A347" s="398"/>
      <c r="B347" s="238">
        <f>+'Ark1'!C1462</f>
        <v>2023</v>
      </c>
      <c r="C347" s="398"/>
      <c r="D347" s="238">
        <f>+'Ark1'!M1462</f>
        <v>8</v>
      </c>
      <c r="E347" s="238" t="str">
        <f>VLOOKUP(D347,RNR!$G$8:$H$22,2)</f>
        <v>3</v>
      </c>
      <c r="F347" s="238">
        <f>+'Ark1'!D1462</f>
        <v>3</v>
      </c>
      <c r="G347" s="398" t="str">
        <f>VLOOKUP(F347,RNR!$D$2:$E$13,2)</f>
        <v>Mar</v>
      </c>
      <c r="H347" s="238">
        <f>+'Ark1'!Q1462</f>
        <v>406</v>
      </c>
      <c r="I347" s="238">
        <f>+'Ark1'!R1462</f>
        <v>468</v>
      </c>
      <c r="J347" s="239">
        <f>+IF(I347=0,"",'Ark1'!AG1462)</f>
        <v>19.024390243902435</v>
      </c>
      <c r="K347" s="239">
        <f>+IF(I347=0,"",'Ark1'!AH1462)</f>
        <v>20.9009868585281</v>
      </c>
      <c r="L347" s="239"/>
      <c r="M347" s="300">
        <f>+IF(I347=0,"",'Ark1'!U1462)</f>
        <v>48.305128205128241</v>
      </c>
      <c r="N347" s="399"/>
      <c r="O347" s="439">
        <f>+IF(J347=0,"",'Ark1'!AI1462)</f>
        <v>82</v>
      </c>
      <c r="P347" s="398"/>
      <c r="Q347" s="239">
        <f>+IF(O347=0,"",'Ark1'!AJ1462)</f>
        <v>120.39756097560972</v>
      </c>
      <c r="R347" s="398"/>
      <c r="S347" s="239">
        <f>+IF(O347=0,"",'Ark1'!AK1462)</f>
        <v>27.15157091766174</v>
      </c>
      <c r="T347" s="398"/>
      <c r="U347" s="240">
        <f>+IF(I347=0,"",'Ark1'!S1462)</f>
        <v>8.6175213675213698</v>
      </c>
      <c r="V347" s="240"/>
      <c r="W347" s="239">
        <f>+IF(I347=0,"",'Ark1'!W1462)</f>
        <v>0</v>
      </c>
      <c r="X347" s="241">
        <f>+IF(I347=0,"",'Ark1'!X1462)</f>
        <v>100</v>
      </c>
      <c r="Y347" s="241">
        <f>+IF(I347=0,"",'Ark1'!Y1462)</f>
        <v>99.145299145299134</v>
      </c>
      <c r="Z347" s="241">
        <f>+IF(I347=0,"",'Ark1'!Z1462)</f>
        <v>89.957264957264996</v>
      </c>
      <c r="AA347" s="239">
        <f>+IF(I347=0,"",'Ark1'!AA1462)</f>
        <v>9.9680201992653217</v>
      </c>
      <c r="AB347" s="239">
        <f>+IF(I347=0,"",'Ark1'!AB1462)</f>
        <v>1.5922732263406298</v>
      </c>
      <c r="AC347" s="241">
        <f>+'Ark1'!AD1462</f>
        <v>61.001792532831345</v>
      </c>
      <c r="AD347" s="239">
        <f t="shared" si="43"/>
        <v>58.5</v>
      </c>
      <c r="AE347" s="239">
        <f t="shared" si="44"/>
        <v>1.1527093596059113</v>
      </c>
      <c r="AF347" s="398"/>
      <c r="AI347" s="28"/>
      <c r="AJ347" s="26"/>
    </row>
    <row r="348" spans="1:44">
      <c r="A348" s="398"/>
      <c r="B348" s="238">
        <f>+'Ark1'!C1463</f>
        <v>2023</v>
      </c>
      <c r="C348" s="398"/>
      <c r="D348" s="238">
        <f>+'Ark1'!M1463</f>
        <v>8</v>
      </c>
      <c r="E348" s="238" t="str">
        <f>VLOOKUP(D348,RNR!$G$8:$H$22,2)</f>
        <v>3</v>
      </c>
      <c r="F348" s="238">
        <f>+'Ark1'!D1463</f>
        <v>4</v>
      </c>
      <c r="G348" s="398" t="str">
        <f>VLOOKUP(F348,RNR!$D$2:$E$13,2)</f>
        <v>Apr</v>
      </c>
      <c r="H348" s="238">
        <f>+'Ark1'!Q1463</f>
        <v>34</v>
      </c>
      <c r="I348" s="238">
        <f>+'Ark1'!R1463</f>
        <v>37</v>
      </c>
      <c r="J348" s="239">
        <f>+IF(I348=0,"",'Ark1'!AG1463)</f>
        <v>17.289719626168221</v>
      </c>
      <c r="K348" s="239">
        <f>+IF(I348=0,"",'Ark1'!AH1463)</f>
        <v>19.342355175688503</v>
      </c>
      <c r="L348" s="239"/>
      <c r="M348" s="300">
        <f>+IF(I348=0,"",'Ark1'!U1463)</f>
        <v>44.03783783783787</v>
      </c>
      <c r="N348" s="399"/>
      <c r="O348" s="439">
        <f>+IF(J348=0,"",'Ark1'!AI1463)</f>
        <v>3</v>
      </c>
      <c r="P348" s="398"/>
      <c r="Q348" s="239">
        <f>+IF(O348=0,"",'Ark1'!AJ1463)</f>
        <v>114.3</v>
      </c>
      <c r="R348" s="398"/>
      <c r="S348" s="239">
        <f>+IF(O348=0,"",'Ark1'!AK1463)</f>
        <v>25.296715665478317</v>
      </c>
      <c r="T348" s="398"/>
      <c r="U348" s="240">
        <f>+IF(I348=0,"",'Ark1'!S1463)</f>
        <v>7.9729729729729746</v>
      </c>
      <c r="V348" s="240"/>
      <c r="W348" s="239">
        <f>+IF(I348=0,"",'Ark1'!W1463)</f>
        <v>0</v>
      </c>
      <c r="X348" s="241">
        <f>+IF(I348=0,"",'Ark1'!X1463)</f>
        <v>100</v>
      </c>
      <c r="Y348" s="241">
        <f>+IF(I348=0,"",'Ark1'!Y1463)</f>
        <v>97.297297297297305</v>
      </c>
      <c r="Z348" s="241">
        <f>+IF(I348=0,"",'Ark1'!Z1463)</f>
        <v>75.675675675675691</v>
      </c>
      <c r="AA348" s="239">
        <f>+IF(I348=0,"",'Ark1'!AA1463)</f>
        <v>9.9501555427567769</v>
      </c>
      <c r="AB348" s="239">
        <f>+IF(I348=0,"",'Ark1'!AB1463)</f>
        <v>1.1737324730058623</v>
      </c>
      <c r="AC348" s="241">
        <f>+'Ark1'!AD1463</f>
        <v>65.893787181057817</v>
      </c>
      <c r="AD348" s="239">
        <f t="shared" si="43"/>
        <v>4.625</v>
      </c>
      <c r="AE348" s="239">
        <f t="shared" si="44"/>
        <v>1.088235294117647</v>
      </c>
      <c r="AF348" s="398"/>
      <c r="AI348" s="28"/>
      <c r="AJ348" s="26"/>
    </row>
    <row r="349" spans="1:44">
      <c r="A349" s="398"/>
      <c r="B349" s="238">
        <f>+'Ark1'!C1464</f>
        <v>2023</v>
      </c>
      <c r="C349" s="398"/>
      <c r="D349" s="238">
        <f>+'Ark1'!M1464</f>
        <v>8</v>
      </c>
      <c r="E349" s="238" t="str">
        <f>VLOOKUP(D349,RNR!$G$8:$H$22,2)</f>
        <v>3</v>
      </c>
      <c r="F349" s="238">
        <f>+'Ark1'!D1464</f>
        <v>5</v>
      </c>
      <c r="G349" s="398" t="str">
        <f>VLOOKUP(F349,RNR!$D$2:$E$13,2)</f>
        <v>Mai</v>
      </c>
      <c r="H349" s="238">
        <f>+'Ark1'!Q1464</f>
        <v>45</v>
      </c>
      <c r="I349" s="238">
        <f>+'Ark1'!R1464</f>
        <v>53</v>
      </c>
      <c r="J349" s="239">
        <f>+IF(I349=0,"",'Ark1'!AG1464)</f>
        <v>25.72815533980582</v>
      </c>
      <c r="K349" s="239">
        <f>+IF(I349=0,"",'Ark1'!AH1464)</f>
        <v>28.780318694516325</v>
      </c>
      <c r="L349" s="239"/>
      <c r="M349" s="300">
        <f>+IF(I349=0,"",'Ark1'!U1464)</f>
        <v>43.858490566037744</v>
      </c>
      <c r="N349" s="399"/>
      <c r="O349" s="439">
        <f>+IF(J349=0,"",'Ark1'!AI1464)</f>
        <v>17</v>
      </c>
      <c r="P349" s="398"/>
      <c r="Q349" s="239">
        <f>+IF(O349=0,"",'Ark1'!AJ1464)</f>
        <v>119.46470588235297</v>
      </c>
      <c r="R349" s="398"/>
      <c r="S349" s="239">
        <f>+IF(O349=0,"",'Ark1'!AK1464)</f>
        <v>24.927082010337205</v>
      </c>
      <c r="T349" s="398"/>
      <c r="U349" s="240">
        <f>+IF(I349=0,"",'Ark1'!S1464)</f>
        <v>8.207547169811324</v>
      </c>
      <c r="V349" s="240"/>
      <c r="W349" s="239">
        <f>+IF(I349=0,"",'Ark1'!W1464)</f>
        <v>0</v>
      </c>
      <c r="X349" s="241">
        <f>+IF(I349=0,"",'Ark1'!X1464)</f>
        <v>100</v>
      </c>
      <c r="Y349" s="241">
        <f>+IF(I349=0,"",'Ark1'!Y1464)</f>
        <v>98.113207547169822</v>
      </c>
      <c r="Z349" s="241">
        <f>+IF(I349=0,"",'Ark1'!Z1464)</f>
        <v>79.245283018867951</v>
      </c>
      <c r="AA349" s="239">
        <f>+IF(I349=0,"",'Ark1'!AA1464)</f>
        <v>10.627153437042235</v>
      </c>
      <c r="AB349" s="239">
        <f>+IF(I349=0,"",'Ark1'!AB1464)</f>
        <v>1.5584037620305164</v>
      </c>
      <c r="AC349" s="241">
        <f>+'Ark1'!AD1464</f>
        <v>79.00352691189795</v>
      </c>
      <c r="AD349" s="239">
        <f t="shared" si="43"/>
        <v>6.625</v>
      </c>
      <c r="AE349" s="239">
        <f t="shared" si="44"/>
        <v>1.1777777777777778</v>
      </c>
      <c r="AF349" s="398"/>
      <c r="AI349" s="28"/>
      <c r="AJ349" s="26"/>
    </row>
    <row r="350" spans="1:44">
      <c r="A350" s="398"/>
      <c r="B350" s="238">
        <f>+'Ark1'!C1465</f>
        <v>2023</v>
      </c>
      <c r="C350" s="398"/>
      <c r="D350" s="238">
        <f>+'Ark1'!M1465</f>
        <v>8</v>
      </c>
      <c r="E350" s="238" t="str">
        <f>VLOOKUP(D350,RNR!$G$8:$H$22,2)</f>
        <v>3</v>
      </c>
      <c r="F350" s="238">
        <f>+'Ark1'!D1465</f>
        <v>6</v>
      </c>
      <c r="G350" s="398" t="str">
        <f>VLOOKUP(F350,RNR!$D$2:$E$13,2)</f>
        <v>Jun</v>
      </c>
      <c r="H350" s="238">
        <f>+'Ark1'!Q1465</f>
        <v>28</v>
      </c>
      <c r="I350" s="238">
        <f>+'Ark1'!R1465</f>
        <v>30</v>
      </c>
      <c r="J350" s="239">
        <f>+IF(I350=0,"",'Ark1'!AG1465)</f>
        <v>17.543859649122805</v>
      </c>
      <c r="K350" s="239">
        <f>+IF(I350=0,"",'Ark1'!AH1465)</f>
        <v>18.616263551710176</v>
      </c>
      <c r="L350" s="239"/>
      <c r="M350" s="300">
        <f>+IF(I350=0,"",'Ark1'!U1465)</f>
        <v>41.383333333333319</v>
      </c>
      <c r="N350" s="399"/>
      <c r="O350" s="439">
        <f>+IF(J350=0,"",'Ark1'!AI1465)</f>
        <v>17</v>
      </c>
      <c r="P350" s="398"/>
      <c r="Q350" s="239">
        <f>+IF(O350=0,"",'Ark1'!AJ1465)</f>
        <v>116.56470588235295</v>
      </c>
      <c r="R350" s="398"/>
      <c r="S350" s="239">
        <f>+IF(O350=0,"",'Ark1'!AK1465)</f>
        <v>23.889260391336794</v>
      </c>
      <c r="T350" s="398"/>
      <c r="U350" s="240">
        <f>+IF(I350=0,"",'Ark1'!S1465)</f>
        <v>7.5333333333333314</v>
      </c>
      <c r="V350" s="240"/>
      <c r="W350" s="239">
        <f>+IF(I350=0,"",'Ark1'!W1465)</f>
        <v>0</v>
      </c>
      <c r="X350" s="241">
        <f>+IF(I350=0,"",'Ark1'!X1465)</f>
        <v>100</v>
      </c>
      <c r="Y350" s="241">
        <f>+IF(I350=0,"",'Ark1'!Y1465)</f>
        <v>93.333333333333314</v>
      </c>
      <c r="Z350" s="241">
        <f>+IF(I350=0,"",'Ark1'!Z1465)</f>
        <v>70</v>
      </c>
      <c r="AA350" s="239">
        <f>+IF(I350=0,"",'Ark1'!AA1465)</f>
        <v>11.958541810029478</v>
      </c>
      <c r="AB350" s="239">
        <f>+IF(I350=0,"",'Ark1'!AB1465)</f>
        <v>1.2310790208412929</v>
      </c>
      <c r="AC350" s="241">
        <f>+'Ark1'!AD1465</f>
        <v>70.409040649383186</v>
      </c>
      <c r="AD350" s="239">
        <f t="shared" si="43"/>
        <v>3.75</v>
      </c>
      <c r="AE350" s="239">
        <f t="shared" si="44"/>
        <v>1.0714285714285714</v>
      </c>
      <c r="AF350" s="398"/>
      <c r="AI350" s="28"/>
      <c r="AJ350" s="26"/>
    </row>
    <row r="351" spans="1:44">
      <c r="A351" s="398"/>
      <c r="B351" s="238">
        <f>+'Ark1'!C1466</f>
        <v>2023</v>
      </c>
      <c r="C351" s="398"/>
      <c r="D351" s="238">
        <f>+'Ark1'!M1466</f>
        <v>8</v>
      </c>
      <c r="E351" s="238" t="str">
        <f>VLOOKUP(D351,RNR!$G$8:$H$22,2)</f>
        <v>3</v>
      </c>
      <c r="F351" s="238">
        <f>+'Ark1'!D1466</f>
        <v>7</v>
      </c>
      <c r="G351" s="398" t="str">
        <f>VLOOKUP(F351,RNR!$D$2:$E$13,2)</f>
        <v>Jul</v>
      </c>
      <c r="H351" s="238">
        <f>+'Ark1'!Q1466</f>
        <v>11</v>
      </c>
      <c r="I351" s="238">
        <f>+'Ark1'!R1466</f>
        <v>11</v>
      </c>
      <c r="J351" s="239">
        <f>+IF(I351=0,"",'Ark1'!AG1466)</f>
        <v>30.555555555555561</v>
      </c>
      <c r="K351" s="239">
        <f>+IF(I351=0,"",'Ark1'!AH1466)</f>
        <v>37.066946620366643</v>
      </c>
      <c r="L351" s="239"/>
      <c r="M351" s="300">
        <f>+IF(I351=0,"",'Ark1'!U1466)</f>
        <v>41.72727272727272</v>
      </c>
      <c r="N351" s="399"/>
      <c r="O351" s="439">
        <f>+IF(J351=0,"",'Ark1'!AI1466)</f>
        <v>4</v>
      </c>
      <c r="P351" s="398"/>
      <c r="Q351" s="239">
        <f>+IF(O351=0,"",'Ark1'!AJ1466)</f>
        <v>115.77500000000001</v>
      </c>
      <c r="R351" s="398"/>
      <c r="S351" s="239">
        <f>+IF(O351=0,"",'Ark1'!AK1466)</f>
        <v>26.551935335602913</v>
      </c>
      <c r="T351" s="398"/>
      <c r="U351" s="240">
        <f>+IF(I351=0,"",'Ark1'!S1466)</f>
        <v>8.4545454545454568</v>
      </c>
      <c r="V351" s="240"/>
      <c r="W351" s="239">
        <f>+IF(I351=0,"",'Ark1'!W1466)</f>
        <v>0</v>
      </c>
      <c r="X351" s="241">
        <f>+IF(I351=0,"",'Ark1'!X1466)</f>
        <v>100</v>
      </c>
      <c r="Y351" s="241">
        <f>+IF(I351=0,"",'Ark1'!Y1466)</f>
        <v>100</v>
      </c>
      <c r="Z351" s="241">
        <f>+IF(I351=0,"",'Ark1'!Z1466)</f>
        <v>72.727272727272734</v>
      </c>
      <c r="AA351" s="239">
        <f>+IF(I351=0,"",'Ark1'!AA1466)</f>
        <v>10.127468579793817</v>
      </c>
      <c r="AB351" s="239">
        <f>+IF(I351=0,"",'Ark1'!AB1466)</f>
        <v>0.49792959773197087</v>
      </c>
      <c r="AC351" s="241">
        <f>+'Ark1'!AD1466</f>
        <v>59.605877246376878</v>
      </c>
      <c r="AD351" s="239">
        <f t="shared" si="43"/>
        <v>1.375</v>
      </c>
      <c r="AE351" s="239">
        <f t="shared" si="44"/>
        <v>1</v>
      </c>
      <c r="AF351" s="398"/>
      <c r="AI351" s="28"/>
      <c r="AJ351" s="26"/>
    </row>
    <row r="352" spans="1:44">
      <c r="A352" s="398"/>
      <c r="B352" s="238">
        <f>+'Ark1'!C1467</f>
        <v>2023</v>
      </c>
      <c r="C352" s="398"/>
      <c r="D352" s="238">
        <f>+'Ark1'!M1467</f>
        <v>8</v>
      </c>
      <c r="E352" s="238" t="str">
        <f>VLOOKUP(D352,RNR!$G$8:$H$22,2)</f>
        <v>3</v>
      </c>
      <c r="F352" s="238">
        <f>+'Ark1'!D1467</f>
        <v>8</v>
      </c>
      <c r="G352" s="398" t="str">
        <f>VLOOKUP(F352,RNR!$D$2:$E$13,2)</f>
        <v>Aug</v>
      </c>
      <c r="H352" s="238">
        <f>+'Ark1'!Q1467</f>
        <v>43</v>
      </c>
      <c r="I352" s="238">
        <f>+'Ark1'!R1467</f>
        <v>49</v>
      </c>
      <c r="J352" s="239">
        <f>+IF(I352=0,"",'Ark1'!AG1467)</f>
        <v>22.272727272727277</v>
      </c>
      <c r="K352" s="239">
        <f>+IF(I352=0,"",'Ark1'!AH1467)</f>
        <v>22.260350615441997</v>
      </c>
      <c r="L352" s="239"/>
      <c r="M352" s="300">
        <f>+IF(I352=0,"",'Ark1'!U1467)</f>
        <v>42.628571428571441</v>
      </c>
      <c r="N352" s="399"/>
      <c r="O352" s="439">
        <f>+IF(J352=0,"",'Ark1'!AI1467)</f>
        <v>21</v>
      </c>
      <c r="P352" s="398"/>
      <c r="Q352" s="239">
        <f>+IF(O352=0,"",'Ark1'!AJ1467)</f>
        <v>118.70476190476197</v>
      </c>
      <c r="R352" s="398"/>
      <c r="S352" s="239">
        <f>+IF(O352=0,"",'Ark1'!AK1467)</f>
        <v>28.947025729011127</v>
      </c>
      <c r="T352" s="398"/>
      <c r="U352" s="240">
        <f>+IF(I352=0,"",'Ark1'!S1467)</f>
        <v>8.4693877551020407</v>
      </c>
      <c r="V352" s="240"/>
      <c r="W352" s="239">
        <f>+IF(I352=0,"",'Ark1'!W1467)</f>
        <v>0</v>
      </c>
      <c r="X352" s="241">
        <f>+IF(I352=0,"",'Ark1'!X1467)</f>
        <v>100</v>
      </c>
      <c r="Y352" s="241">
        <f>+IF(I352=0,"",'Ark1'!Y1467)</f>
        <v>87.755102040816325</v>
      </c>
      <c r="Z352" s="241">
        <f>+IF(I352=0,"",'Ark1'!Z1467)</f>
        <v>73.469387755102048</v>
      </c>
      <c r="AA352" s="239">
        <f>+IF(I352=0,"",'Ark1'!AA1467)</f>
        <v>13.315098074542837</v>
      </c>
      <c r="AB352" s="239">
        <f>+IF(I352=0,"",'Ark1'!AB1467)</f>
        <v>1.907044307954884</v>
      </c>
      <c r="AC352" s="241">
        <f>+'Ark1'!AD1467</f>
        <v>51.593517479789824</v>
      </c>
      <c r="AD352" s="239">
        <f t="shared" si="43"/>
        <v>6.125</v>
      </c>
      <c r="AE352" s="239">
        <f t="shared" si="44"/>
        <v>1.1395348837209303</v>
      </c>
      <c r="AF352" s="398"/>
      <c r="AI352" s="28"/>
      <c r="AJ352" s="26"/>
    </row>
    <row r="353" spans="1:42">
      <c r="A353" s="398"/>
      <c r="B353" s="238">
        <f>+'Ark1'!C1468</f>
        <v>2023</v>
      </c>
      <c r="C353" s="398"/>
      <c r="D353" s="238">
        <f>+'Ark1'!M1468</f>
        <v>8</v>
      </c>
      <c r="E353" s="238" t="str">
        <f>VLOOKUP(D353,RNR!$G$8:$H$22,2)</f>
        <v>3</v>
      </c>
      <c r="F353" s="238">
        <f>+'Ark1'!D1468</f>
        <v>9</v>
      </c>
      <c r="G353" s="398" t="str">
        <f>VLOOKUP(F353,RNR!$D$2:$E$13,2)</f>
        <v>Sep</v>
      </c>
      <c r="H353" s="238">
        <f>+'Ark1'!Q1468</f>
        <v>46</v>
      </c>
      <c r="I353" s="238">
        <f>+'Ark1'!R1468</f>
        <v>53</v>
      </c>
      <c r="J353" s="239">
        <f>+IF(I353=0,"",'Ark1'!AG1468)</f>
        <v>24.537037037037042</v>
      </c>
      <c r="K353" s="239">
        <f>+IF(I353=0,"",'Ark1'!AH1468)</f>
        <v>23.59822141146962</v>
      </c>
      <c r="L353" s="239"/>
      <c r="M353" s="300">
        <f>+IF(I353=0,"",'Ark1'!U1468)</f>
        <v>39.052830188679259</v>
      </c>
      <c r="N353" s="399"/>
      <c r="O353" s="439">
        <f>+IF(J353=0,"",'Ark1'!AI1468)</f>
        <v>22</v>
      </c>
      <c r="P353" s="398"/>
      <c r="Q353" s="239">
        <f>+IF(O353=0,"",'Ark1'!AJ1468)</f>
        <v>118.09545454545456</v>
      </c>
      <c r="R353" s="398"/>
      <c r="S353" s="239">
        <f>+IF(O353=0,"",'Ark1'!AK1468)</f>
        <v>26.133812785920743</v>
      </c>
      <c r="T353" s="398"/>
      <c r="U353" s="240">
        <f>+IF(I353=0,"",'Ark1'!S1468)</f>
        <v>8.0377358490566024</v>
      </c>
      <c r="V353" s="240"/>
      <c r="W353" s="239">
        <f>+IF(I353=0,"",'Ark1'!W1468)</f>
        <v>0</v>
      </c>
      <c r="X353" s="241">
        <f>+IF(I353=0,"",'Ark1'!X1468)</f>
        <v>96.226415094339615</v>
      </c>
      <c r="Y353" s="241">
        <f>+IF(I353=0,"",'Ark1'!Y1468)</f>
        <v>90.566037735849022</v>
      </c>
      <c r="Z353" s="241">
        <f>+IF(I353=0,"",'Ark1'!Z1468)</f>
        <v>64.15094339622641</v>
      </c>
      <c r="AA353" s="239">
        <f>+IF(I353=0,"",'Ark1'!AA1468)</f>
        <v>12.481965915756517</v>
      </c>
      <c r="AB353" s="239">
        <f>+IF(I353=0,"",'Ark1'!AB1468)</f>
        <v>1.4003000237946777</v>
      </c>
      <c r="AC353" s="241">
        <f>+'Ark1'!AD1468</f>
        <v>74.408877674979252</v>
      </c>
      <c r="AD353" s="239">
        <f t="shared" si="43"/>
        <v>6.625</v>
      </c>
      <c r="AE353" s="239">
        <f t="shared" si="44"/>
        <v>1.1521739130434783</v>
      </c>
      <c r="AF353" s="398"/>
      <c r="AI353" s="28"/>
      <c r="AJ353" s="26"/>
    </row>
    <row r="354" spans="1:42">
      <c r="A354" s="398"/>
      <c r="B354" s="238">
        <f>+'Ark1'!C1469</f>
        <v>2023</v>
      </c>
      <c r="C354" s="398"/>
      <c r="D354" s="238">
        <f>+'Ark1'!M1469</f>
        <v>8</v>
      </c>
      <c r="E354" s="238" t="str">
        <f>VLOOKUP(D354,RNR!$G$8:$H$22,2)</f>
        <v>3</v>
      </c>
      <c r="F354" s="238">
        <f>+'Ark1'!D1469</f>
        <v>10</v>
      </c>
      <c r="G354" s="398" t="str">
        <f>VLOOKUP(F354,RNR!$D$2:$E$13,2)</f>
        <v>Okt</v>
      </c>
      <c r="H354" s="238">
        <f>+'Ark1'!Q1469</f>
        <v>129</v>
      </c>
      <c r="I354" s="238">
        <f>+'Ark1'!R1469</f>
        <v>145</v>
      </c>
      <c r="J354" s="239">
        <f>+IF(I354=0,"",'Ark1'!AG1469)</f>
        <v>28.3203125</v>
      </c>
      <c r="K354" s="239">
        <f>+IF(I354=0,"",'Ark1'!AH1469)</f>
        <v>27.139896408911465</v>
      </c>
      <c r="L354" s="239"/>
      <c r="M354" s="300">
        <f>+IF(I354=0,"",'Ark1'!U1469)</f>
        <v>37.867586206896569</v>
      </c>
      <c r="N354" s="399"/>
      <c r="O354" s="439">
        <f>+IF(J354=0,"",'Ark1'!AI1469)</f>
        <v>35</v>
      </c>
      <c r="P354" s="398"/>
      <c r="Q354" s="239">
        <f>+IF(O354=0,"",'Ark1'!AJ1469)</f>
        <v>115.04</v>
      </c>
      <c r="R354" s="398"/>
      <c r="S354" s="239">
        <f>+IF(O354=0,"",'Ark1'!AK1469)</f>
        <v>25.14955884381822</v>
      </c>
      <c r="T354" s="398"/>
      <c r="U354" s="240">
        <f>+IF(I354=0,"",'Ark1'!S1469)</f>
        <v>8.1999999999999993</v>
      </c>
      <c r="V354" s="240"/>
      <c r="W354" s="239">
        <f>+IF(I354=0,"",'Ark1'!W1469)</f>
        <v>0</v>
      </c>
      <c r="X354" s="241">
        <f>+IF(I354=0,"",'Ark1'!X1469)</f>
        <v>98.620689655172441</v>
      </c>
      <c r="Y354" s="241">
        <f>+IF(I354=0,"",'Ark1'!Y1469)</f>
        <v>89.65517241379311</v>
      </c>
      <c r="Z354" s="241">
        <f>+IF(I354=0,"",'Ark1'!Z1469)</f>
        <v>48.96551724137931</v>
      </c>
      <c r="AA354" s="239">
        <f>+IF(I354=0,"",'Ark1'!AA1469)</f>
        <v>13.734401222194697</v>
      </c>
      <c r="AB354" s="239">
        <f>+IF(I354=0,"",'Ark1'!AB1469)</f>
        <v>1.7403923457776371</v>
      </c>
      <c r="AC354" s="241">
        <f>+'Ark1'!AD1469</f>
        <v>72.673434360427194</v>
      </c>
      <c r="AD354" s="239">
        <f t="shared" si="43"/>
        <v>18.125</v>
      </c>
      <c r="AE354" s="239">
        <f t="shared" si="44"/>
        <v>1.124031007751938</v>
      </c>
      <c r="AF354" s="398"/>
      <c r="AI354" s="28"/>
      <c r="AJ354" s="26"/>
    </row>
    <row r="355" spans="1:42">
      <c r="A355" s="398"/>
      <c r="B355" s="238">
        <f>+'Ark1'!C1470</f>
        <v>2023</v>
      </c>
      <c r="C355" s="398"/>
      <c r="D355" s="238">
        <f>+'Ark1'!M1470</f>
        <v>8</v>
      </c>
      <c r="E355" s="238" t="str">
        <f>VLOOKUP(D355,RNR!$G$8:$H$22,2)</f>
        <v>3</v>
      </c>
      <c r="F355" s="238">
        <f>+'Ark1'!D1470</f>
        <v>11</v>
      </c>
      <c r="G355" s="398" t="str">
        <f>VLOOKUP(F355,RNR!$D$2:$E$13,2)</f>
        <v>Nov</v>
      </c>
      <c r="H355" s="238">
        <f>+'Ark1'!Q1470</f>
        <v>60</v>
      </c>
      <c r="I355" s="238">
        <f>+'Ark1'!R1470</f>
        <v>63</v>
      </c>
      <c r="J355" s="239">
        <f>+IF(I355=0,"",'Ark1'!AG1470)</f>
        <v>15.365853658536581</v>
      </c>
      <c r="K355" s="239">
        <f>+IF(I355=0,"",'Ark1'!AH1470)</f>
        <v>16.258062094549359</v>
      </c>
      <c r="L355" s="239"/>
      <c r="M355" s="300">
        <f>+IF(I355=0,"",'Ark1'!U1470)</f>
        <v>41.252380952380925</v>
      </c>
      <c r="N355" s="399"/>
      <c r="O355" s="439">
        <f>+IF(J355=0,"",'Ark1'!AI1470)</f>
        <v>24</v>
      </c>
      <c r="P355" s="398"/>
      <c r="Q355" s="239">
        <f>+IF(O355=0,"",'Ark1'!AJ1470)</f>
        <v>116.96250000000001</v>
      </c>
      <c r="R355" s="398"/>
      <c r="S355" s="239">
        <f>+IF(O355=0,"",'Ark1'!AK1470)</f>
        <v>25.439463095542113</v>
      </c>
      <c r="T355" s="398"/>
      <c r="U355" s="240">
        <f>+IF(I355=0,"",'Ark1'!S1470)</f>
        <v>8.2222222222222232</v>
      </c>
      <c r="V355" s="240"/>
      <c r="W355" s="239">
        <f>+IF(I355=0,"",'Ark1'!W1470)</f>
        <v>0</v>
      </c>
      <c r="X355" s="241">
        <f>+IF(I355=0,"",'Ark1'!X1470)</f>
        <v>100</v>
      </c>
      <c r="Y355" s="241">
        <f>+IF(I355=0,"",'Ark1'!Y1470)</f>
        <v>96.825396825396794</v>
      </c>
      <c r="Z355" s="241">
        <f>+IF(I355=0,"",'Ark1'!Z1470)</f>
        <v>63.492063492063515</v>
      </c>
      <c r="AA355" s="239">
        <f>+IF(I355=0,"",'Ark1'!AA1470)</f>
        <v>12.4484952509774</v>
      </c>
      <c r="AB355" s="239">
        <f>+IF(I355=0,"",'Ark1'!AB1470)</f>
        <v>1.5880950397816875</v>
      </c>
      <c r="AC355" s="241">
        <f>+'Ark1'!AD1470</f>
        <v>75.848097963025026</v>
      </c>
      <c r="AD355" s="239">
        <f t="shared" si="43"/>
        <v>7.875</v>
      </c>
      <c r="AE355" s="239">
        <f t="shared" si="44"/>
        <v>1.05</v>
      </c>
      <c r="AF355" s="398"/>
      <c r="AI355" s="28"/>
      <c r="AJ355" s="26"/>
    </row>
    <row r="356" spans="1:42">
      <c r="A356" s="398"/>
      <c r="B356" s="238">
        <f>+'Ark1'!C1471</f>
        <v>2023</v>
      </c>
      <c r="C356" s="398"/>
      <c r="D356" s="238">
        <f>+'Ark1'!M1471</f>
        <v>8</v>
      </c>
      <c r="E356" s="238" t="str">
        <f>VLOOKUP(D356,RNR!$G$8:$H$22,2)</f>
        <v>3</v>
      </c>
      <c r="F356" s="238">
        <f>+'Ark1'!D1471</f>
        <v>12</v>
      </c>
      <c r="G356" s="398" t="str">
        <f>VLOOKUP(F356,RNR!$D$2:$E$13,2)</f>
        <v>Des</v>
      </c>
      <c r="H356" s="238">
        <f>+'Ark1'!Q1471</f>
        <v>6</v>
      </c>
      <c r="I356" s="238">
        <f>+'Ark1'!R1471</f>
        <v>7</v>
      </c>
      <c r="J356" s="239">
        <f>+IF(I356=0,"",'Ark1'!AG1471)</f>
        <v>11.29032258064516</v>
      </c>
      <c r="K356" s="239">
        <f>+IF(I356=0,"",'Ark1'!AH1471)</f>
        <v>12.972651605231873</v>
      </c>
      <c r="L356" s="239"/>
      <c r="M356" s="300">
        <f>+IF(I356=0,"",'Ark1'!U1471)</f>
        <v>46.757142857142881</v>
      </c>
      <c r="N356" s="399"/>
      <c r="O356" s="439">
        <f>+IF(J356=0,"",'Ark1'!AI1471)</f>
        <v>3</v>
      </c>
      <c r="P356" s="398"/>
      <c r="Q356" s="239">
        <f>+IF(O356=0,"",'Ark1'!AJ1471)</f>
        <v>121.26666666666669</v>
      </c>
      <c r="R356" s="398"/>
      <c r="S356" s="239">
        <f>+IF(O356=0,"",'Ark1'!AK1471)</f>
        <v>25.465011762625444</v>
      </c>
      <c r="T356" s="398"/>
      <c r="U356" s="240">
        <f>+IF(I356=0,"",'Ark1'!S1471)</f>
        <v>9</v>
      </c>
      <c r="V356" s="240"/>
      <c r="W356" s="239">
        <f>+IF(I356=0,"",'Ark1'!W1471)</f>
        <v>0</v>
      </c>
      <c r="X356" s="241">
        <f>+IF(I356=0,"",'Ark1'!X1471)</f>
        <v>100</v>
      </c>
      <c r="Y356" s="241">
        <f>+IF(I356=0,"",'Ark1'!Y1471)</f>
        <v>100</v>
      </c>
      <c r="Z356" s="241">
        <f>+IF(I356=0,"",'Ark1'!Z1471)</f>
        <v>85.714285714285694</v>
      </c>
      <c r="AA356" s="239">
        <f>+IF(I356=0,"",'Ark1'!AA1471)</f>
        <v>13.184390894740115</v>
      </c>
      <c r="AB356" s="239">
        <f>+IF(I356=0,"",'Ark1'!AB1471)</f>
        <v>1.4142135623730951</v>
      </c>
      <c r="AC356" s="241">
        <f>+'Ark1'!AD1471</f>
        <v>91.327831730672358</v>
      </c>
      <c r="AD356" s="239">
        <f t="shared" si="43"/>
        <v>0.875</v>
      </c>
      <c r="AE356" s="239">
        <f t="shared" si="44"/>
        <v>1.1666666666666667</v>
      </c>
      <c r="AF356" s="398"/>
      <c r="AI356" s="28"/>
      <c r="AJ356" s="26"/>
    </row>
    <row r="357" spans="1:42">
      <c r="A357" s="398"/>
      <c r="B357" s="398"/>
      <c r="C357" s="398"/>
      <c r="D357" s="398"/>
      <c r="E357" s="398"/>
      <c r="F357" s="398"/>
      <c r="G357" s="398"/>
      <c r="H357" s="398"/>
      <c r="I357" s="398"/>
      <c r="J357" s="399"/>
      <c r="K357" s="399"/>
      <c r="L357" s="399"/>
      <c r="M357" s="401"/>
      <c r="N357" s="399"/>
      <c r="O357" s="440"/>
      <c r="P357" s="398"/>
      <c r="Q357" s="399"/>
      <c r="R357" s="398"/>
      <c r="S357" s="399"/>
      <c r="T357" s="398"/>
      <c r="U357" s="400"/>
      <c r="V357" s="400"/>
      <c r="W357" s="399"/>
      <c r="X357" s="402"/>
      <c r="Y357" s="402"/>
      <c r="Z357" s="402"/>
      <c r="AA357" s="399"/>
      <c r="AB357" s="399"/>
      <c r="AC357" s="402"/>
      <c r="AD357" s="399"/>
      <c r="AE357" s="399"/>
      <c r="AF357" s="398"/>
      <c r="AG357" s="26"/>
      <c r="AI357" s="28"/>
      <c r="AJ357" s="26"/>
      <c r="AK357" s="27"/>
      <c r="AL357" s="27"/>
      <c r="AP357" s="27"/>
    </row>
    <row r="358" spans="1:42" ht="22.8">
      <c r="A358" s="398"/>
      <c r="B358" s="398"/>
      <c r="C358" s="398"/>
      <c r="D358" s="398"/>
      <c r="E358" s="403" t="str">
        <f>+E360</f>
        <v>3+</v>
      </c>
      <c r="F358" s="398"/>
      <c r="G358" s="398"/>
      <c r="H358" s="398"/>
      <c r="I358" s="242">
        <f>SUM(I360:I401)</f>
        <v>3024</v>
      </c>
      <c r="J358" s="398"/>
      <c r="K358" s="398"/>
      <c r="L358" s="398"/>
      <c r="M358" s="271" t="e">
        <f>+Fettgruppe!#REF!</f>
        <v>#REF!</v>
      </c>
      <c r="N358" s="399"/>
      <c r="O358" s="440"/>
      <c r="P358" s="398"/>
      <c r="Q358" s="398"/>
      <c r="R358" s="398"/>
      <c r="S358" s="398"/>
      <c r="T358" s="398"/>
      <c r="U358" s="398"/>
      <c r="V358" s="398"/>
      <c r="W358" s="398"/>
      <c r="X358" s="398"/>
      <c r="Y358" s="398"/>
      <c r="Z358" s="398"/>
      <c r="AA358" s="398"/>
      <c r="AB358" s="398"/>
      <c r="AC358" s="398"/>
      <c r="AD358" s="398"/>
      <c r="AE358" s="398"/>
      <c r="AF358" s="398"/>
      <c r="AG358" s="221"/>
      <c r="AI358" s="28"/>
      <c r="AJ358" s="26"/>
      <c r="AK358" s="222"/>
      <c r="AL358" s="27"/>
      <c r="AP358" s="27"/>
    </row>
    <row r="359" spans="1:42">
      <c r="A359" s="398"/>
      <c r="B359" s="398"/>
      <c r="C359" s="398"/>
      <c r="D359" s="398"/>
      <c r="E359" s="398"/>
      <c r="F359" s="398"/>
      <c r="G359" s="398"/>
      <c r="H359" s="398"/>
      <c r="I359" s="398"/>
      <c r="J359" s="398"/>
      <c r="K359" s="398"/>
      <c r="L359" s="398"/>
      <c r="M359" s="398"/>
      <c r="N359" s="399"/>
      <c r="O359" s="440"/>
      <c r="P359" s="398"/>
      <c r="Q359" s="398"/>
      <c r="R359" s="398"/>
      <c r="S359" s="398"/>
      <c r="T359" s="398"/>
      <c r="U359" s="398"/>
      <c r="V359" s="398"/>
      <c r="W359" s="398"/>
      <c r="X359" s="398"/>
      <c r="Y359" s="398"/>
      <c r="Z359" s="398"/>
      <c r="AA359" s="398"/>
      <c r="AB359" s="398"/>
      <c r="AC359" s="398"/>
      <c r="AD359" s="398"/>
      <c r="AE359" s="398"/>
      <c r="AF359" s="398"/>
      <c r="AG359" s="221"/>
      <c r="AI359" s="28"/>
      <c r="AJ359" s="26"/>
      <c r="AK359" s="222"/>
      <c r="AL359" s="27"/>
      <c r="AP359" s="27"/>
    </row>
    <row r="360" spans="1:42">
      <c r="A360" s="398"/>
      <c r="B360" s="238">
        <f>+'Ark1'!C1472</f>
        <v>2023</v>
      </c>
      <c r="C360" s="398"/>
      <c r="D360" s="238">
        <f>+'Ark1'!M1472</f>
        <v>9</v>
      </c>
      <c r="E360" s="238" t="str">
        <f>VLOOKUP(D360,RNR!$G$8:$H$22,2)</f>
        <v>3+</v>
      </c>
      <c r="F360" s="238">
        <f>+'Ark1'!D1472</f>
        <v>1</v>
      </c>
      <c r="G360" s="398" t="str">
        <f>VLOOKUP(F360,RNR!$D$2:$E$13,2)</f>
        <v>Jan</v>
      </c>
      <c r="H360" s="238">
        <f>+'Ark1'!Q1472</f>
        <v>12</v>
      </c>
      <c r="I360" s="238">
        <f>+'Ark1'!R1472</f>
        <v>12</v>
      </c>
      <c r="J360" s="239">
        <f>+IF(I360=0,"",'Ark1'!AG1472)</f>
        <v>3.6363636363636358</v>
      </c>
      <c r="K360" s="239">
        <f>+IF(I360=0,"",'Ark1'!AH1472)</f>
        <v>4.2812584460076408</v>
      </c>
      <c r="L360" s="239"/>
      <c r="M360" s="300">
        <f>+IF(I360=0,"",'Ark1'!U1472)</f>
        <v>48.841666666666683</v>
      </c>
      <c r="N360" s="399"/>
      <c r="O360" s="439">
        <f>+IF(J360=0,"",'Ark1'!AI1472)</f>
        <v>2</v>
      </c>
      <c r="P360" s="398"/>
      <c r="Q360" s="239">
        <f>+IF(O360=0,"",'Ark1'!AJ1472)</f>
        <v>117.05</v>
      </c>
      <c r="R360" s="398"/>
      <c r="S360" s="239">
        <f>+IF(O360=0,"",'Ark1'!AK1472)</f>
        <v>22.050038436458223</v>
      </c>
      <c r="T360" s="398"/>
      <c r="U360" s="240">
        <f>+IF(I360=0,"",'Ark1'!S1472)</f>
        <v>8.9166666666666643</v>
      </c>
      <c r="V360" s="240"/>
      <c r="W360" s="239">
        <f>+IF(I360=0,"",'Ark1'!W1472)</f>
        <v>100</v>
      </c>
      <c r="X360" s="241">
        <f>+IF(I360=0,"",'Ark1'!X1472)</f>
        <v>100</v>
      </c>
      <c r="Y360" s="241">
        <f>+IF(I360=0,"",'Ark1'!Y1472)</f>
        <v>100</v>
      </c>
      <c r="Z360" s="241">
        <f>+IF(I360=0,"",'Ark1'!Z1472)</f>
        <v>91.666666666666686</v>
      </c>
      <c r="AA360" s="239">
        <f>+IF(I360=0,"",'Ark1'!AA1472)</f>
        <v>11.891065156475907</v>
      </c>
      <c r="AB360" s="239">
        <f>+IF(I360=0,"",'Ark1'!AB1472)</f>
        <v>0.95379359518830797</v>
      </c>
      <c r="AC360" s="241">
        <f>+'Ark1'!AD1472</f>
        <v>79.604772513194192</v>
      </c>
      <c r="AD360" s="239">
        <f t="shared" si="43"/>
        <v>1.3333333333333333</v>
      </c>
      <c r="AE360" s="239">
        <f t="shared" si="44"/>
        <v>1</v>
      </c>
      <c r="AF360" s="398"/>
      <c r="AI360" s="28"/>
      <c r="AJ360" s="26"/>
    </row>
    <row r="361" spans="1:42">
      <c r="A361" s="398"/>
      <c r="B361" s="238">
        <f>+'Ark1'!C1473</f>
        <v>2023</v>
      </c>
      <c r="C361" s="398"/>
      <c r="D361" s="238">
        <f>+'Ark1'!M1473</f>
        <v>9</v>
      </c>
      <c r="E361" s="238" t="str">
        <f>VLOOKUP(D361,RNR!$G$8:$H$22,2)</f>
        <v>3+</v>
      </c>
      <c r="F361" s="238">
        <f>+'Ark1'!D1473</f>
        <v>2</v>
      </c>
      <c r="G361" s="398" t="str">
        <f>VLOOKUP(F361,RNR!$D$2:$E$13,2)</f>
        <v>Feb</v>
      </c>
      <c r="H361" s="238">
        <f>+'Ark1'!Q1473</f>
        <v>24</v>
      </c>
      <c r="I361" s="238">
        <f>+'Ark1'!R1473</f>
        <v>26</v>
      </c>
      <c r="J361" s="239">
        <f>+IF(I361=0,"",'Ark1'!AG1473)</f>
        <v>7.3446327683615804</v>
      </c>
      <c r="K361" s="239">
        <f>+IF(I361=0,"",'Ark1'!AH1473)</f>
        <v>9.1266202303604977</v>
      </c>
      <c r="L361" s="239"/>
      <c r="M361" s="300">
        <f>+IF(I361=0,"",'Ark1'!U1473)</f>
        <v>53.973076923076945</v>
      </c>
      <c r="N361" s="399"/>
      <c r="O361" s="439">
        <f>+IF(J361=0,"",'Ark1'!AI1473)</f>
        <v>8</v>
      </c>
      <c r="P361" s="398"/>
      <c r="Q361" s="239">
        <f>+IF(O361=0,"",'Ark1'!AJ1473)</f>
        <v>124.1875</v>
      </c>
      <c r="R361" s="398"/>
      <c r="S361" s="239">
        <f>+IF(O361=0,"",'Ark1'!AK1473)</f>
        <v>28.928381576110304</v>
      </c>
      <c r="T361" s="398"/>
      <c r="U361" s="240">
        <f>+IF(I361=0,"",'Ark1'!S1473)</f>
        <v>9.2307692307692282</v>
      </c>
      <c r="V361" s="240"/>
      <c r="W361" s="239">
        <f>+IF(I361=0,"",'Ark1'!W1473)</f>
        <v>100</v>
      </c>
      <c r="X361" s="241">
        <f>+IF(I361=0,"",'Ark1'!X1473)</f>
        <v>100</v>
      </c>
      <c r="Y361" s="241">
        <f>+IF(I361=0,"",'Ark1'!Y1473)</f>
        <v>100</v>
      </c>
      <c r="Z361" s="241">
        <f>+IF(I361=0,"",'Ark1'!Z1473)</f>
        <v>88.461538461538439</v>
      </c>
      <c r="AA361" s="239">
        <f>+IF(I361=0,"",'Ark1'!AA1473)</f>
        <v>12.596811491933748</v>
      </c>
      <c r="AB361" s="239">
        <f>+IF(I361=0,"",'Ark1'!AB1473)</f>
        <v>1.4493418216474516</v>
      </c>
      <c r="AC361" s="241">
        <f>+'Ark1'!AD1473</f>
        <v>68.900864778881441</v>
      </c>
      <c r="AD361" s="239">
        <f t="shared" si="43"/>
        <v>2.8888888888888888</v>
      </c>
      <c r="AE361" s="239">
        <f t="shared" si="44"/>
        <v>1.0833333333333333</v>
      </c>
      <c r="AF361" s="398"/>
      <c r="AI361" s="28"/>
      <c r="AJ361" s="26"/>
    </row>
    <row r="362" spans="1:42">
      <c r="A362" s="398"/>
      <c r="B362" s="238">
        <f>+'Ark1'!C1474</f>
        <v>2023</v>
      </c>
      <c r="C362" s="398"/>
      <c r="D362" s="238">
        <f>+'Ark1'!M1474</f>
        <v>9</v>
      </c>
      <c r="E362" s="238" t="str">
        <f>VLOOKUP(D362,RNR!$G$8:$H$22,2)</f>
        <v>3+</v>
      </c>
      <c r="F362" s="238">
        <f>+'Ark1'!D1474</f>
        <v>3</v>
      </c>
      <c r="G362" s="398" t="str">
        <f>VLOOKUP(F362,RNR!$D$2:$E$13,2)</f>
        <v>Mar</v>
      </c>
      <c r="H362" s="238">
        <f>+'Ark1'!Q1474</f>
        <v>249</v>
      </c>
      <c r="I362" s="238">
        <f>+'Ark1'!R1474</f>
        <v>263</v>
      </c>
      <c r="J362" s="239">
        <f>+IF(I362=0,"",'Ark1'!AG1474)</f>
        <v>10.691056910569106</v>
      </c>
      <c r="K362" s="239">
        <f>+IF(I362=0,"",'Ark1'!AH1474)</f>
        <v>12.341556229856492</v>
      </c>
      <c r="L362" s="239"/>
      <c r="M362" s="300">
        <f>+IF(I362=0,"",'Ark1'!U1474)</f>
        <v>50.75589353612169</v>
      </c>
      <c r="N362" s="399"/>
      <c r="O362" s="439">
        <f>+IF(J362=0,"",'Ark1'!AI1474)</f>
        <v>41</v>
      </c>
      <c r="P362" s="398"/>
      <c r="Q362" s="239">
        <f>+IF(O362=0,"",'Ark1'!AJ1474)</f>
        <v>122.7024390243902</v>
      </c>
      <c r="R362" s="398"/>
      <c r="S362" s="239">
        <f>+IF(O362=0,"",'Ark1'!AK1474)</f>
        <v>27.313385689548031</v>
      </c>
      <c r="T362" s="398"/>
      <c r="U362" s="240">
        <f>+IF(I362=0,"",'Ark1'!S1474)</f>
        <v>9.0836501901140672</v>
      </c>
      <c r="V362" s="240"/>
      <c r="W362" s="239">
        <f>+IF(I362=0,"",'Ark1'!W1474)</f>
        <v>100</v>
      </c>
      <c r="X362" s="241">
        <f>+IF(I362=0,"",'Ark1'!X1474)</f>
        <v>100</v>
      </c>
      <c r="Y362" s="241">
        <f>+IF(I362=0,"",'Ark1'!Y1474)</f>
        <v>100</v>
      </c>
      <c r="Z362" s="241">
        <f>+IF(I362=0,"",'Ark1'!Z1474)</f>
        <v>93.916349809885929</v>
      </c>
      <c r="AA362" s="239">
        <f>+IF(I362=0,"",'Ark1'!AA1474)</f>
        <v>9.5473342217351096</v>
      </c>
      <c r="AB362" s="239">
        <f>+IF(I362=0,"",'Ark1'!AB1474)</f>
        <v>1.4009226940639119</v>
      </c>
      <c r="AC362" s="241">
        <f>+'Ark1'!AD1474</f>
        <v>66.026280235467269</v>
      </c>
      <c r="AD362" s="239">
        <f t="shared" si="43"/>
        <v>29.222222222222221</v>
      </c>
      <c r="AE362" s="239">
        <f t="shared" si="44"/>
        <v>1.0562248995983936</v>
      </c>
      <c r="AF362" s="398"/>
      <c r="AI362" s="28"/>
      <c r="AJ362" s="26"/>
    </row>
    <row r="363" spans="1:42">
      <c r="A363" s="398"/>
      <c r="B363" s="238">
        <f>+'Ark1'!C1475</f>
        <v>2023</v>
      </c>
      <c r="C363" s="398"/>
      <c r="D363" s="238">
        <f>+'Ark1'!M1475</f>
        <v>9</v>
      </c>
      <c r="E363" s="238" t="str">
        <f>VLOOKUP(D363,RNR!$G$8:$H$22,2)</f>
        <v>3+</v>
      </c>
      <c r="F363" s="238">
        <f>+'Ark1'!D1475</f>
        <v>4</v>
      </c>
      <c r="G363" s="398" t="str">
        <f>VLOOKUP(F363,RNR!$D$2:$E$13,2)</f>
        <v>Apr</v>
      </c>
      <c r="H363" s="238">
        <f>+'Ark1'!Q1475</f>
        <v>30</v>
      </c>
      <c r="I363" s="238">
        <f>+'Ark1'!R1475</f>
        <v>32</v>
      </c>
      <c r="J363" s="239">
        <f>+IF(I363=0,"",'Ark1'!AG1475)</f>
        <v>14.95327102803738</v>
      </c>
      <c r="K363" s="239">
        <f>+IF(I363=0,"",'Ark1'!AH1475)</f>
        <v>17.016856600189925</v>
      </c>
      <c r="L363" s="239"/>
      <c r="M363" s="300">
        <f>+IF(I363=0,"",'Ark1'!U1475)</f>
        <v>44.796875</v>
      </c>
      <c r="N363" s="399"/>
      <c r="O363" s="439">
        <f>+IF(J363=0,"",'Ark1'!AI1475)</f>
        <v>2</v>
      </c>
      <c r="P363" s="398"/>
      <c r="Q363" s="239">
        <f>+IF(O363=0,"",'Ark1'!AJ1475)</f>
        <v>116.7</v>
      </c>
      <c r="R363" s="398"/>
      <c r="S363" s="239">
        <f>+IF(O363=0,"",'Ark1'!AK1475)</f>
        <v>23.996332348278315</v>
      </c>
      <c r="T363" s="398"/>
      <c r="U363" s="240">
        <f>+IF(I363=0,"",'Ark1'!S1475)</f>
        <v>8.125</v>
      </c>
      <c r="V363" s="240"/>
      <c r="W363" s="239">
        <f>+IF(I363=0,"",'Ark1'!W1475)</f>
        <v>100</v>
      </c>
      <c r="X363" s="241">
        <f>+IF(I363=0,"",'Ark1'!X1475)</f>
        <v>100</v>
      </c>
      <c r="Y363" s="241">
        <f>+IF(I363=0,"",'Ark1'!Y1475)</f>
        <v>96.875</v>
      </c>
      <c r="Z363" s="241">
        <f>+IF(I363=0,"",'Ark1'!Z1475)</f>
        <v>75</v>
      </c>
      <c r="AA363" s="239">
        <f>+IF(I363=0,"",'Ark1'!AA1475)</f>
        <v>12.242816372647887</v>
      </c>
      <c r="AB363" s="239">
        <f>+IF(I363=0,"",'Ark1'!AB1475)</f>
        <v>1.2437342963832749</v>
      </c>
      <c r="AC363" s="241">
        <f>+'Ark1'!AD1475</f>
        <v>79.529232598748976</v>
      </c>
      <c r="AD363" s="239">
        <f t="shared" si="43"/>
        <v>3.5555555555555554</v>
      </c>
      <c r="AE363" s="239">
        <f t="shared" si="44"/>
        <v>1.0666666666666667</v>
      </c>
      <c r="AF363" s="398"/>
      <c r="AI363" s="28"/>
      <c r="AJ363" s="26"/>
    </row>
    <row r="364" spans="1:42">
      <c r="A364" s="398"/>
      <c r="B364" s="238">
        <f>+'Ark1'!C1476</f>
        <v>2023</v>
      </c>
      <c r="C364" s="398"/>
      <c r="D364" s="238">
        <f>+'Ark1'!M1476</f>
        <v>9</v>
      </c>
      <c r="E364" s="238" t="str">
        <f>VLOOKUP(D364,RNR!$G$8:$H$22,2)</f>
        <v>3+</v>
      </c>
      <c r="F364" s="238">
        <f>+'Ark1'!D1476</f>
        <v>5</v>
      </c>
      <c r="G364" s="398" t="str">
        <f>VLOOKUP(F364,RNR!$D$2:$E$13,2)</f>
        <v>Mai</v>
      </c>
      <c r="H364" s="238">
        <f>+'Ark1'!Q1476</f>
        <v>22</v>
      </c>
      <c r="I364" s="238">
        <f>+'Ark1'!R1476</f>
        <v>23</v>
      </c>
      <c r="J364" s="239">
        <f>+IF(I364=0,"",'Ark1'!AG1476)</f>
        <v>11.165048543689323</v>
      </c>
      <c r="K364" s="239">
        <f>+IF(I364=0,"",'Ark1'!AH1476)</f>
        <v>12.58930008543093</v>
      </c>
      <c r="L364" s="239"/>
      <c r="M364" s="300">
        <f>+IF(I364=0,"",'Ark1'!U1476)</f>
        <v>44.208695652173915</v>
      </c>
      <c r="N364" s="399"/>
      <c r="O364" s="439">
        <f>+IF(J364=0,"",'Ark1'!AI1476)</f>
        <v>5</v>
      </c>
      <c r="P364" s="398"/>
      <c r="Q364" s="239">
        <f>+IF(O364=0,"",'Ark1'!AJ1476)</f>
        <v>114.43999999999998</v>
      </c>
      <c r="R364" s="398"/>
      <c r="S364" s="239">
        <f>+IF(O364=0,"",'Ark1'!AK1476)</f>
        <v>23.569020685042023</v>
      </c>
      <c r="T364" s="398"/>
      <c r="U364" s="240">
        <f>+IF(I364=0,"",'Ark1'!S1476)</f>
        <v>8.1304347826086936</v>
      </c>
      <c r="V364" s="240"/>
      <c r="W364" s="239">
        <f>+IF(I364=0,"",'Ark1'!W1476)</f>
        <v>100</v>
      </c>
      <c r="X364" s="241">
        <f>+IF(I364=0,"",'Ark1'!X1476)</f>
        <v>100</v>
      </c>
      <c r="Y364" s="241">
        <f>+IF(I364=0,"",'Ark1'!Y1476)</f>
        <v>100</v>
      </c>
      <c r="Z364" s="241">
        <f>+IF(I364=0,"",'Ark1'!Z1476)</f>
        <v>73.913043478260875</v>
      </c>
      <c r="AA364" s="239">
        <f>+IF(I364=0,"",'Ark1'!AA1476)</f>
        <v>11.145789341173087</v>
      </c>
      <c r="AB364" s="239">
        <f>+IF(I364=0,"",'Ark1'!AB1476)</f>
        <v>1.5408734910147301</v>
      </c>
      <c r="AC364" s="241">
        <f>+'Ark1'!AD1476</f>
        <v>75.004576507878014</v>
      </c>
      <c r="AD364" s="239">
        <f t="shared" si="43"/>
        <v>2.5555555555555554</v>
      </c>
      <c r="AE364" s="239">
        <f t="shared" si="44"/>
        <v>1.0454545454545454</v>
      </c>
      <c r="AF364" s="398"/>
      <c r="AI364" s="28"/>
      <c r="AJ364" s="26"/>
    </row>
    <row r="365" spans="1:42">
      <c r="A365" s="398"/>
      <c r="B365" s="238">
        <f>+'Ark1'!C1477</f>
        <v>2023</v>
      </c>
      <c r="C365" s="398"/>
      <c r="D365" s="238">
        <f>+'Ark1'!M1477</f>
        <v>9</v>
      </c>
      <c r="E365" s="238" t="str">
        <f>VLOOKUP(D365,RNR!$G$8:$H$22,2)</f>
        <v>3+</v>
      </c>
      <c r="F365" s="238">
        <f>+'Ark1'!D1477</f>
        <v>6</v>
      </c>
      <c r="G365" s="398" t="str">
        <f>VLOOKUP(F365,RNR!$D$2:$E$13,2)</f>
        <v>Jun</v>
      </c>
      <c r="H365" s="238">
        <f>+'Ark1'!Q1477</f>
        <v>25</v>
      </c>
      <c r="I365" s="238">
        <f>+'Ark1'!R1477</f>
        <v>27</v>
      </c>
      <c r="J365" s="239">
        <f>+IF(I365=0,"",'Ark1'!AG1477)</f>
        <v>15.789473684210527</v>
      </c>
      <c r="K365" s="239">
        <f>+IF(I365=0,"",'Ark1'!AH1477)</f>
        <v>19.36301339051418</v>
      </c>
      <c r="L365" s="239"/>
      <c r="M365" s="300">
        <f>+IF(I365=0,"",'Ark1'!U1477)</f>
        <v>47.825925925925922</v>
      </c>
      <c r="N365" s="399"/>
      <c r="O365" s="439">
        <f>+IF(J365=0,"",'Ark1'!AI1477)</f>
        <v>14</v>
      </c>
      <c r="P365" s="398"/>
      <c r="Q365" s="239">
        <f>+IF(O365=0,"",'Ark1'!AJ1477)</f>
        <v>119.17142857142852</v>
      </c>
      <c r="R365" s="398"/>
      <c r="S365" s="239">
        <f>+IF(O365=0,"",'Ark1'!AK1477)</f>
        <v>28.682893356317823</v>
      </c>
      <c r="T365" s="398"/>
      <c r="U365" s="240">
        <f>+IF(I365=0,"",'Ark1'!S1477)</f>
        <v>8.7407407407407387</v>
      </c>
      <c r="V365" s="240"/>
      <c r="W365" s="239">
        <f>+IF(I365=0,"",'Ark1'!W1477)</f>
        <v>100</v>
      </c>
      <c r="X365" s="241">
        <f>+IF(I365=0,"",'Ark1'!X1477)</f>
        <v>100</v>
      </c>
      <c r="Y365" s="241">
        <f>+IF(I365=0,"",'Ark1'!Y1477)</f>
        <v>100</v>
      </c>
      <c r="Z365" s="241">
        <f>+IF(I365=0,"",'Ark1'!Z1477)</f>
        <v>88.8888888888889</v>
      </c>
      <c r="AA365" s="239">
        <f>+IF(I365=0,"",'Ark1'!AA1477)</f>
        <v>10.058296468406844</v>
      </c>
      <c r="AB365" s="239">
        <f>+IF(I365=0,"",'Ark1'!AB1477)</f>
        <v>1.1415581486979589</v>
      </c>
      <c r="AC365" s="241">
        <f>+'Ark1'!AD1477</f>
        <v>61.893754498832941</v>
      </c>
      <c r="AD365" s="239">
        <f t="shared" si="43"/>
        <v>3</v>
      </c>
      <c r="AE365" s="239">
        <f t="shared" si="44"/>
        <v>1.08</v>
      </c>
      <c r="AF365" s="398"/>
      <c r="AI365" s="28"/>
      <c r="AJ365" s="26"/>
    </row>
    <row r="366" spans="1:42">
      <c r="A366" s="398"/>
      <c r="B366" s="238">
        <f>+'Ark1'!C1478</f>
        <v>2023</v>
      </c>
      <c r="C366" s="398"/>
      <c r="D366" s="238">
        <f>+'Ark1'!M1478</f>
        <v>9</v>
      </c>
      <c r="E366" s="238" t="str">
        <f>VLOOKUP(D366,RNR!$G$8:$H$22,2)</f>
        <v>3+</v>
      </c>
      <c r="F366" s="238">
        <f>+'Ark1'!D1478</f>
        <v>7</v>
      </c>
      <c r="G366" s="398" t="str">
        <f>VLOOKUP(F366,RNR!$D$2:$E$13,2)</f>
        <v>Jul</v>
      </c>
      <c r="H366" s="238">
        <f>+'Ark1'!Q1478</f>
        <v>5</v>
      </c>
      <c r="I366" s="238">
        <f>+'Ark1'!R1478</f>
        <v>5</v>
      </c>
      <c r="J366" s="239">
        <f>+IF(I366=0,"",'Ark1'!AG1478)</f>
        <v>13.888888888888889</v>
      </c>
      <c r="K366" s="239">
        <f>+IF(I366=0,"",'Ark1'!AH1478)</f>
        <v>14.519906323185017</v>
      </c>
      <c r="L366" s="239"/>
      <c r="M366" s="300">
        <f>+IF(I366=0,"",'Ark1'!U1478)</f>
        <v>35.96</v>
      </c>
      <c r="N366" s="399"/>
      <c r="O366" s="439">
        <f>+IF(J366=0,"",'Ark1'!AI1478)</f>
        <v>3</v>
      </c>
      <c r="P366" s="398"/>
      <c r="Q366" s="239">
        <f>+IF(O366=0,"",'Ark1'!AJ1478)</f>
        <v>108.6333333333333</v>
      </c>
      <c r="R366" s="398"/>
      <c r="S366" s="239">
        <f>+IF(O366=0,"",'Ark1'!AK1478)</f>
        <v>22.878605257794476</v>
      </c>
      <c r="T366" s="398"/>
      <c r="U366" s="240">
        <f>+IF(I366=0,"",'Ark1'!S1478)</f>
        <v>8</v>
      </c>
      <c r="V366" s="240"/>
      <c r="W366" s="239">
        <f>+IF(I366=0,"",'Ark1'!W1478)</f>
        <v>100</v>
      </c>
      <c r="X366" s="241">
        <f>+IF(I366=0,"",'Ark1'!X1478)</f>
        <v>100</v>
      </c>
      <c r="Y366" s="241">
        <f>+IF(I366=0,"",'Ark1'!Y1478)</f>
        <v>80</v>
      </c>
      <c r="Z366" s="241">
        <f>+IF(I366=0,"",'Ark1'!Z1478)</f>
        <v>60</v>
      </c>
      <c r="AA366" s="239">
        <f>+IF(I366=0,"",'Ark1'!AA1478)</f>
        <v>10.150192116408425</v>
      </c>
      <c r="AB366" s="239">
        <f>+IF(I366=0,"",'Ark1'!AB1478)</f>
        <v>0.63245553203367599</v>
      </c>
      <c r="AC366" s="241">
        <f>+'Ark1'!AD1478</f>
        <v>74.148555464621396</v>
      </c>
      <c r="AD366" s="239">
        <f t="shared" si="43"/>
        <v>0.55555555555555558</v>
      </c>
      <c r="AE366" s="239">
        <f t="shared" si="44"/>
        <v>1</v>
      </c>
      <c r="AF366" s="398"/>
      <c r="AI366" s="28"/>
      <c r="AJ366" s="26"/>
    </row>
    <row r="367" spans="1:42">
      <c r="A367" s="398"/>
      <c r="B367" s="238">
        <f>+'Ark1'!C1479</f>
        <v>2023</v>
      </c>
      <c r="C367" s="398"/>
      <c r="D367" s="238">
        <f>+'Ark1'!M1479</f>
        <v>9</v>
      </c>
      <c r="E367" s="238" t="str">
        <f>VLOOKUP(D367,RNR!$G$8:$H$22,2)</f>
        <v>3+</v>
      </c>
      <c r="F367" s="238">
        <f>+'Ark1'!D1479</f>
        <v>8</v>
      </c>
      <c r="G367" s="398" t="str">
        <f>VLOOKUP(F367,RNR!$D$2:$E$13,2)</f>
        <v>Aug</v>
      </c>
      <c r="H367" s="238">
        <f>+'Ark1'!Q1479</f>
        <v>49</v>
      </c>
      <c r="I367" s="238">
        <f>+'Ark1'!R1479</f>
        <v>54</v>
      </c>
      <c r="J367" s="239">
        <f>+IF(I367=0,"",'Ark1'!AG1479)</f>
        <v>24.545454545454543</v>
      </c>
      <c r="K367" s="239">
        <f>+IF(I367=0,"",'Ark1'!AH1479)</f>
        <v>25.554430649544408</v>
      </c>
      <c r="L367" s="239"/>
      <c r="M367" s="300">
        <f>+IF(I367=0,"",'Ark1'!U1479)</f>
        <v>44.405555555555551</v>
      </c>
      <c r="N367" s="399"/>
      <c r="O367" s="439">
        <f>+IF(J367=0,"",'Ark1'!AI1479)</f>
        <v>23</v>
      </c>
      <c r="P367" s="398"/>
      <c r="Q367" s="239">
        <f>+IF(O367=0,"",'Ark1'!AJ1479)</f>
        <v>119.4347826086957</v>
      </c>
      <c r="R367" s="398"/>
      <c r="S367" s="239">
        <f>+IF(O367=0,"",'Ark1'!AK1479)</f>
        <v>29.790047901804886</v>
      </c>
      <c r="T367" s="398"/>
      <c r="U367" s="240">
        <f>+IF(I367=0,"",'Ark1'!S1479)</f>
        <v>8.518518518518519</v>
      </c>
      <c r="V367" s="240"/>
      <c r="W367" s="239">
        <f>+IF(I367=0,"",'Ark1'!W1479)</f>
        <v>100</v>
      </c>
      <c r="X367" s="241">
        <f>+IF(I367=0,"",'Ark1'!X1479)</f>
        <v>100</v>
      </c>
      <c r="Y367" s="241">
        <f>+IF(I367=0,"",'Ark1'!Y1479)</f>
        <v>87.037037037037052</v>
      </c>
      <c r="Z367" s="241">
        <f>+IF(I367=0,"",'Ark1'!Z1479)</f>
        <v>74.074074074074076</v>
      </c>
      <c r="AA367" s="239">
        <f>+IF(I367=0,"",'Ark1'!AA1479)</f>
        <v>14.894199923393824</v>
      </c>
      <c r="AB367" s="239">
        <f>+IF(I367=0,"",'Ark1'!AB1479)</f>
        <v>1.9883060046621523</v>
      </c>
      <c r="AC367" s="241">
        <f>+'Ark1'!AD1479</f>
        <v>59.489952674660273</v>
      </c>
      <c r="AD367" s="239">
        <f t="shared" si="43"/>
        <v>6</v>
      </c>
      <c r="AE367" s="239">
        <f t="shared" si="44"/>
        <v>1.1020408163265305</v>
      </c>
      <c r="AF367" s="398"/>
      <c r="AI367" s="28"/>
      <c r="AJ367" s="26"/>
    </row>
    <row r="368" spans="1:42">
      <c r="A368" s="398"/>
      <c r="B368" s="238">
        <f>+'Ark1'!C1480</f>
        <v>2023</v>
      </c>
      <c r="C368" s="398"/>
      <c r="D368" s="238">
        <f>+'Ark1'!M1480</f>
        <v>9</v>
      </c>
      <c r="E368" s="238" t="str">
        <f>VLOOKUP(D368,RNR!$G$8:$H$22,2)</f>
        <v>3+</v>
      </c>
      <c r="F368" s="238">
        <f>+'Ark1'!D1480</f>
        <v>9</v>
      </c>
      <c r="G368" s="398" t="str">
        <f>VLOOKUP(F368,RNR!$D$2:$E$13,2)</f>
        <v>Sep</v>
      </c>
      <c r="H368" s="238">
        <f>+'Ark1'!Q1480</f>
        <v>42</v>
      </c>
      <c r="I368" s="238">
        <f>+'Ark1'!R1480</f>
        <v>49</v>
      </c>
      <c r="J368" s="239">
        <f>+IF(I368=0,"",'Ark1'!AG1480)</f>
        <v>22.68518518518519</v>
      </c>
      <c r="K368" s="239">
        <f>+IF(I368=0,"",'Ark1'!AH1480)</f>
        <v>23.602781894880859</v>
      </c>
      <c r="L368" s="239"/>
      <c r="M368" s="300">
        <f>+IF(I368=0,"",'Ark1'!U1480)</f>
        <v>42.248979591836736</v>
      </c>
      <c r="N368" s="399"/>
      <c r="O368" s="439">
        <f>+IF(J368=0,"",'Ark1'!AI1480)</f>
        <v>18</v>
      </c>
      <c r="P368" s="398"/>
      <c r="Q368" s="239">
        <f>+IF(O368=0,"",'Ark1'!AJ1480)</f>
        <v>116.72777777777777</v>
      </c>
      <c r="R368" s="398"/>
      <c r="S368" s="239">
        <f>+IF(O368=0,"",'Ark1'!AK1480)</f>
        <v>27.599530139473639</v>
      </c>
      <c r="T368" s="398"/>
      <c r="U368" s="240">
        <f>+IF(I368=0,"",'Ark1'!S1480)</f>
        <v>8.1428571428571388</v>
      </c>
      <c r="V368" s="240"/>
      <c r="W368" s="239">
        <f>+IF(I368=0,"",'Ark1'!W1480)</f>
        <v>100</v>
      </c>
      <c r="X368" s="241">
        <f>+IF(I368=0,"",'Ark1'!X1480)</f>
        <v>100</v>
      </c>
      <c r="Y368" s="241">
        <f>+IF(I368=0,"",'Ark1'!Y1480)</f>
        <v>95.91836734693878</v>
      </c>
      <c r="Z368" s="241">
        <f>+IF(I368=0,"",'Ark1'!Z1480)</f>
        <v>77.551020408163268</v>
      </c>
      <c r="AA368" s="239">
        <f>+IF(I368=0,"",'Ark1'!AA1480)</f>
        <v>11.316073496002531</v>
      </c>
      <c r="AB368" s="239">
        <f>+IF(I368=0,"",'Ark1'!AB1480)</f>
        <v>1.6903085094570363</v>
      </c>
      <c r="AC368" s="241">
        <f>+'Ark1'!AD1480</f>
        <v>75.567167854397098</v>
      </c>
      <c r="AD368" s="239">
        <f t="shared" si="43"/>
        <v>5.4444444444444446</v>
      </c>
      <c r="AE368" s="239">
        <f t="shared" si="44"/>
        <v>1.1666666666666667</v>
      </c>
      <c r="AF368" s="398"/>
      <c r="AI368" s="28"/>
      <c r="AJ368" s="26"/>
    </row>
    <row r="369" spans="1:42">
      <c r="A369" s="398"/>
      <c r="B369" s="238">
        <f>+'Ark1'!C1481</f>
        <v>2023</v>
      </c>
      <c r="C369" s="398"/>
      <c r="D369" s="238">
        <f>+'Ark1'!M1481</f>
        <v>9</v>
      </c>
      <c r="E369" s="238" t="str">
        <f>VLOOKUP(D369,RNR!$G$8:$H$22,2)</f>
        <v>3+</v>
      </c>
      <c r="F369" s="238">
        <f>+'Ark1'!D1481</f>
        <v>10</v>
      </c>
      <c r="G369" s="398" t="str">
        <f>VLOOKUP(F369,RNR!$D$2:$E$13,2)</f>
        <v>Okt</v>
      </c>
      <c r="H369" s="238">
        <f>+'Ark1'!Q1481</f>
        <v>82</v>
      </c>
      <c r="I369" s="238">
        <f>+'Ark1'!R1481</f>
        <v>95</v>
      </c>
      <c r="J369" s="239">
        <f>+IF(I369=0,"",'Ark1'!AG1481)</f>
        <v>18.5546875</v>
      </c>
      <c r="K369" s="239">
        <f>+IF(I369=0,"",'Ark1'!AH1481)</f>
        <v>20.130371149501247</v>
      </c>
      <c r="L369" s="239"/>
      <c r="M369" s="300">
        <f>+IF(I369=0,"",'Ark1'!U1481)</f>
        <v>42.870210526315773</v>
      </c>
      <c r="N369" s="399"/>
      <c r="O369" s="439">
        <f>+IF(J369=0,"",'Ark1'!AI1481)</f>
        <v>24</v>
      </c>
      <c r="P369" s="398"/>
      <c r="Q369" s="239">
        <f>+IF(O369=0,"",'Ark1'!AJ1481)</f>
        <v>119.90833333333336</v>
      </c>
      <c r="R369" s="398"/>
      <c r="S369" s="239">
        <f>+IF(O369=0,"",'Ark1'!AK1481)</f>
        <v>26.982211648105128</v>
      </c>
      <c r="T369" s="398"/>
      <c r="U369" s="240">
        <f>+IF(I369=0,"",'Ark1'!S1481)</f>
        <v>8.557894736842103</v>
      </c>
      <c r="V369" s="240"/>
      <c r="W369" s="239">
        <f>+IF(I369=0,"",'Ark1'!W1481)</f>
        <v>100</v>
      </c>
      <c r="X369" s="241">
        <f>+IF(I369=0,"",'Ark1'!X1481)</f>
        <v>100</v>
      </c>
      <c r="Y369" s="241">
        <f>+IF(I369=0,"",'Ark1'!Y1481)</f>
        <v>96.84210526315789</v>
      </c>
      <c r="Z369" s="241">
        <f>+IF(I369=0,"",'Ark1'!Z1481)</f>
        <v>71.578947368421041</v>
      </c>
      <c r="AA369" s="239">
        <f>+IF(I369=0,"",'Ark1'!AA1481)</f>
        <v>12.964057436575798</v>
      </c>
      <c r="AB369" s="239">
        <f>+IF(I369=0,"",'Ark1'!AB1481)</f>
        <v>1.4705229250610827</v>
      </c>
      <c r="AC369" s="241">
        <f>+'Ark1'!AD1481</f>
        <v>75.339735094516513</v>
      </c>
      <c r="AD369" s="239">
        <f t="shared" si="43"/>
        <v>10.555555555555555</v>
      </c>
      <c r="AE369" s="239">
        <f t="shared" si="44"/>
        <v>1.1585365853658536</v>
      </c>
      <c r="AF369" s="398"/>
      <c r="AI369" s="28"/>
      <c r="AJ369" s="26"/>
    </row>
    <row r="370" spans="1:42">
      <c r="A370" s="398"/>
      <c r="B370" s="238">
        <f>+'Ark1'!C1482</f>
        <v>2023</v>
      </c>
      <c r="C370" s="398"/>
      <c r="D370" s="238">
        <f>+'Ark1'!M1482</f>
        <v>9</v>
      </c>
      <c r="E370" s="238" t="str">
        <f>VLOOKUP(D370,RNR!$G$8:$H$22,2)</f>
        <v>3+</v>
      </c>
      <c r="F370" s="238">
        <f>+'Ark1'!D1482</f>
        <v>11</v>
      </c>
      <c r="G370" s="398" t="str">
        <f>VLOOKUP(F370,RNR!$D$2:$E$13,2)</f>
        <v>Nov</v>
      </c>
      <c r="H370" s="238">
        <f>+'Ark1'!Q1482</f>
        <v>35</v>
      </c>
      <c r="I370" s="238">
        <f>+'Ark1'!R1482</f>
        <v>39</v>
      </c>
      <c r="J370" s="239">
        <f>+IF(I370=0,"",'Ark1'!AG1482)</f>
        <v>9.5121951219512173</v>
      </c>
      <c r="K370" s="239">
        <f>+IF(I370=0,"",'Ark1'!AH1482)</f>
        <v>11.714512708550979</v>
      </c>
      <c r="L370" s="239"/>
      <c r="M370" s="300">
        <f>+IF(I370=0,"",'Ark1'!U1482)</f>
        <v>48.015384615384605</v>
      </c>
      <c r="N370" s="399"/>
      <c r="O370" s="439">
        <f>+IF(J370=0,"",'Ark1'!AI1482)</f>
        <v>15</v>
      </c>
      <c r="P370" s="398"/>
      <c r="Q370" s="239">
        <f>+IF(O370=0,"",'Ark1'!AJ1482)</f>
        <v>120.06</v>
      </c>
      <c r="R370" s="398"/>
      <c r="S370" s="239">
        <f>+IF(O370=0,"",'Ark1'!AK1482)</f>
        <v>27.847543995084202</v>
      </c>
      <c r="T370" s="398"/>
      <c r="U370" s="240">
        <f>+IF(I370=0,"",'Ark1'!S1482)</f>
        <v>9</v>
      </c>
      <c r="V370" s="240"/>
      <c r="W370" s="239">
        <f>+IF(I370=0,"",'Ark1'!W1482)</f>
        <v>100</v>
      </c>
      <c r="X370" s="241">
        <f>+IF(I370=0,"",'Ark1'!X1482)</f>
        <v>100</v>
      </c>
      <c r="Y370" s="241">
        <f>+IF(I370=0,"",'Ark1'!Y1482)</f>
        <v>100</v>
      </c>
      <c r="Z370" s="241">
        <f>+IF(I370=0,"",'Ark1'!Z1482)</f>
        <v>87.179487179487182</v>
      </c>
      <c r="AA370" s="239">
        <f>+IF(I370=0,"",'Ark1'!AA1482)</f>
        <v>11.39600781338982</v>
      </c>
      <c r="AB370" s="239">
        <f>+IF(I370=0,"",'Ark1'!AB1482)</f>
        <v>1.3774744634423888</v>
      </c>
      <c r="AC370" s="241">
        <f>+'Ark1'!AD1482</f>
        <v>73.324431365692007</v>
      </c>
      <c r="AD370" s="239">
        <f t="shared" si="43"/>
        <v>4.333333333333333</v>
      </c>
      <c r="AE370" s="239">
        <f t="shared" si="44"/>
        <v>1.1142857142857143</v>
      </c>
      <c r="AF370" s="398"/>
      <c r="AI370" s="28"/>
      <c r="AJ370" s="26"/>
    </row>
    <row r="371" spans="1:42">
      <c r="A371" s="398"/>
      <c r="B371" s="238">
        <f>+'Ark1'!C1483</f>
        <v>2023</v>
      </c>
      <c r="C371" s="398"/>
      <c r="D371" s="238">
        <f>+'Ark1'!M1483</f>
        <v>9</v>
      </c>
      <c r="E371" s="238" t="str">
        <f>VLOOKUP(D371,RNR!$G$8:$H$22,2)</f>
        <v>3+</v>
      </c>
      <c r="F371" s="238">
        <f>+'Ark1'!D1483</f>
        <v>12</v>
      </c>
      <c r="G371" s="398" t="str">
        <f>VLOOKUP(F371,RNR!$D$2:$E$13,2)</f>
        <v>Des</v>
      </c>
      <c r="H371" s="238">
        <f>+'Ark1'!Q1483</f>
        <v>0</v>
      </c>
      <c r="I371" s="238">
        <f>+'Ark1'!R1483</f>
        <v>0</v>
      </c>
      <c r="J371" s="239" t="str">
        <f>+IF(I371=0,"",'Ark1'!AG1483)</f>
        <v/>
      </c>
      <c r="K371" s="239" t="str">
        <f>+IF(I371=0,"",'Ark1'!AH1483)</f>
        <v/>
      </c>
      <c r="L371" s="239"/>
      <c r="M371" s="300" t="str">
        <f>+IF(I371=0,"",'Ark1'!U1483)</f>
        <v/>
      </c>
      <c r="N371" s="399"/>
      <c r="O371" s="439">
        <f>+IF(J371=0,"",'Ark1'!AI1483)</f>
        <v>0</v>
      </c>
      <c r="P371" s="398"/>
      <c r="Q371" s="239" t="str">
        <f>+IF(O371=0,"",'Ark1'!AJ1483)</f>
        <v/>
      </c>
      <c r="R371" s="398"/>
      <c r="S371" s="239" t="str">
        <f>+IF(O371=0,"",'Ark1'!AK1483)</f>
        <v/>
      </c>
      <c r="T371" s="398"/>
      <c r="U371" s="240" t="str">
        <f>+IF(I371=0,"",'Ark1'!S1483)</f>
        <v/>
      </c>
      <c r="V371" s="240"/>
      <c r="W371" s="239" t="str">
        <f>+IF(I371=0,"",'Ark1'!W1483)</f>
        <v/>
      </c>
      <c r="X371" s="241" t="str">
        <f>+IF(I371=0,"",'Ark1'!X1483)</f>
        <v/>
      </c>
      <c r="Y371" s="241" t="str">
        <f>+IF(I371=0,"",'Ark1'!Y1483)</f>
        <v/>
      </c>
      <c r="Z371" s="241" t="str">
        <f>+IF(I371=0,"",'Ark1'!Z1483)</f>
        <v/>
      </c>
      <c r="AA371" s="239" t="str">
        <f>+IF(I371=0,"",'Ark1'!AA1483)</f>
        <v/>
      </c>
      <c r="AB371" s="239" t="str">
        <f>+IF(I371=0,"",'Ark1'!AB1483)</f>
        <v/>
      </c>
      <c r="AC371" s="241">
        <f>+'Ark1'!AD1483</f>
        <v>0</v>
      </c>
      <c r="AD371" s="239" t="str">
        <f t="shared" si="43"/>
        <v/>
      </c>
      <c r="AE371" s="239" t="str">
        <f t="shared" si="44"/>
        <v/>
      </c>
      <c r="AF371" s="398"/>
      <c r="AI371" s="28"/>
      <c r="AJ371" s="26"/>
    </row>
    <row r="372" spans="1:42">
      <c r="A372" s="398"/>
      <c r="B372" s="398"/>
      <c r="C372" s="398"/>
      <c r="D372" s="398"/>
      <c r="E372" s="398"/>
      <c r="F372" s="398"/>
      <c r="G372" s="398"/>
      <c r="H372" s="398"/>
      <c r="I372" s="398"/>
      <c r="J372" s="399"/>
      <c r="K372" s="399"/>
      <c r="L372" s="399"/>
      <c r="M372" s="401"/>
      <c r="N372" s="399"/>
      <c r="O372" s="440"/>
      <c r="P372" s="398"/>
      <c r="Q372" s="399"/>
      <c r="R372" s="398"/>
      <c r="S372" s="399"/>
      <c r="T372" s="398"/>
      <c r="U372" s="400"/>
      <c r="V372" s="400"/>
      <c r="W372" s="399"/>
      <c r="X372" s="402"/>
      <c r="Y372" s="402"/>
      <c r="Z372" s="402"/>
      <c r="AA372" s="399"/>
      <c r="AB372" s="399"/>
      <c r="AC372" s="402"/>
      <c r="AD372" s="399"/>
      <c r="AE372" s="399"/>
      <c r="AF372" s="398"/>
      <c r="AG372" s="26"/>
      <c r="AI372" s="28"/>
      <c r="AJ372" s="26"/>
      <c r="AK372" s="27"/>
      <c r="AL372" s="27"/>
      <c r="AP372" s="27"/>
    </row>
    <row r="373" spans="1:42" ht="22.8">
      <c r="A373" s="398"/>
      <c r="B373" s="398"/>
      <c r="C373" s="398"/>
      <c r="D373" s="398"/>
      <c r="E373" s="403" t="str">
        <f>+E375</f>
        <v>4-</v>
      </c>
      <c r="F373" s="398"/>
      <c r="G373" s="398"/>
      <c r="H373" s="398"/>
      <c r="I373" s="242">
        <f>SUM(I375:I422)</f>
        <v>1387</v>
      </c>
      <c r="J373" s="398"/>
      <c r="K373" s="398"/>
      <c r="L373" s="398"/>
      <c r="M373" s="271" t="e">
        <f>+Fettgruppe!#REF!</f>
        <v>#REF!</v>
      </c>
      <c r="N373" s="399"/>
      <c r="O373" s="440"/>
      <c r="P373" s="398"/>
      <c r="Q373" s="398"/>
      <c r="R373" s="398"/>
      <c r="S373" s="398"/>
      <c r="T373" s="398"/>
      <c r="U373" s="398"/>
      <c r="V373" s="398"/>
      <c r="W373" s="398"/>
      <c r="X373" s="398"/>
      <c r="Y373" s="398"/>
      <c r="Z373" s="398"/>
      <c r="AA373" s="398"/>
      <c r="AB373" s="398"/>
      <c r="AC373" s="398"/>
      <c r="AD373" s="398"/>
      <c r="AE373" s="398"/>
      <c r="AF373" s="398"/>
      <c r="AG373" s="221"/>
      <c r="AI373" s="28"/>
      <c r="AJ373" s="26"/>
      <c r="AK373" s="222"/>
      <c r="AL373" s="27"/>
      <c r="AP373" s="27"/>
    </row>
    <row r="374" spans="1:42">
      <c r="A374" s="398"/>
      <c r="B374" s="398"/>
      <c r="C374" s="398"/>
      <c r="D374" s="398"/>
      <c r="E374" s="398"/>
      <c r="F374" s="398"/>
      <c r="G374" s="398"/>
      <c r="H374" s="398"/>
      <c r="I374" s="398"/>
      <c r="J374" s="398"/>
      <c r="K374" s="398"/>
      <c r="L374" s="398"/>
      <c r="M374" s="398"/>
      <c r="N374" s="399"/>
      <c r="O374" s="440"/>
      <c r="P374" s="398"/>
      <c r="Q374" s="398"/>
      <c r="R374" s="398"/>
      <c r="S374" s="398"/>
      <c r="T374" s="398"/>
      <c r="U374" s="398"/>
      <c r="V374" s="398"/>
      <c r="W374" s="398"/>
      <c r="X374" s="398"/>
      <c r="Y374" s="398"/>
      <c r="Z374" s="398"/>
      <c r="AA374" s="398"/>
      <c r="AB374" s="398"/>
      <c r="AC374" s="398"/>
      <c r="AD374" s="398"/>
      <c r="AE374" s="398"/>
      <c r="AF374" s="398"/>
      <c r="AG374" s="221"/>
      <c r="AI374" s="28"/>
      <c r="AJ374" s="26"/>
      <c r="AK374" s="222"/>
      <c r="AL374" s="27"/>
      <c r="AP374" s="27"/>
    </row>
    <row r="375" spans="1:42">
      <c r="A375" s="398"/>
      <c r="B375" s="238">
        <f>+'Ark1'!C1484</f>
        <v>2023</v>
      </c>
      <c r="C375" s="398"/>
      <c r="D375" s="238">
        <f>+'Ark1'!M1484</f>
        <v>10</v>
      </c>
      <c r="E375" s="238" t="str">
        <f>VLOOKUP(D375,RNR!$G$8:$H$22,2)</f>
        <v>4-</v>
      </c>
      <c r="F375" s="238">
        <f>+'Ark1'!D1484</f>
        <v>1</v>
      </c>
      <c r="G375" s="398" t="str">
        <f>VLOOKUP(F375,RNR!$D$2:$E$13,2)</f>
        <v>Jan</v>
      </c>
      <c r="H375" s="238">
        <f>+'Ark1'!Q1484</f>
        <v>5</v>
      </c>
      <c r="I375" s="238">
        <f>+'Ark1'!R1484</f>
        <v>5</v>
      </c>
      <c r="J375" s="239">
        <f>+IF(I375=0,"",'Ark1'!AG1484)</f>
        <v>1.5151515151515151</v>
      </c>
      <c r="K375" s="239">
        <f>+IF(I375=0,"",'Ark1'!AH1484)</f>
        <v>1.9678741261806152</v>
      </c>
      <c r="L375" s="239"/>
      <c r="M375" s="300">
        <f>+IF(I375=0,"",'Ark1'!U1484)</f>
        <v>53.88</v>
      </c>
      <c r="N375" s="399"/>
      <c r="O375" s="439">
        <f>+IF(J375=0,"",'Ark1'!AI1484)</f>
        <v>0</v>
      </c>
      <c r="P375" s="398"/>
      <c r="Q375" s="239" t="str">
        <f>+IF(O375=0,"",'Ark1'!AJ1484)</f>
        <v/>
      </c>
      <c r="R375" s="398"/>
      <c r="S375" s="239" t="str">
        <f>+IF(O375=0,"",'Ark1'!AK1484)</f>
        <v/>
      </c>
      <c r="T375" s="398"/>
      <c r="U375" s="240">
        <f>+IF(I375=0,"",'Ark1'!S1484)</f>
        <v>9</v>
      </c>
      <c r="V375" s="240"/>
      <c r="W375" s="239">
        <f>+IF(I375=0,"",'Ark1'!W1484)</f>
        <v>100</v>
      </c>
      <c r="X375" s="241">
        <f>+IF(I375=0,"",'Ark1'!X1484)</f>
        <v>100</v>
      </c>
      <c r="Y375" s="241">
        <f>+IF(I375=0,"",'Ark1'!Y1484)</f>
        <v>100</v>
      </c>
      <c r="Z375" s="241">
        <f>+IF(I375=0,"",'Ark1'!Z1484)</f>
        <v>100</v>
      </c>
      <c r="AA375" s="239">
        <f>+IF(I375=0,"",'Ark1'!AA1484)</f>
        <v>12.683911068751648</v>
      </c>
      <c r="AB375" s="239">
        <f>+IF(I375=0,"",'Ark1'!AB1484)</f>
        <v>0.63245553203367599</v>
      </c>
      <c r="AC375" s="241">
        <f>+'Ark1'!AD1484</f>
        <v>80.279134807466221</v>
      </c>
      <c r="AD375" s="239">
        <f t="shared" si="43"/>
        <v>0.5</v>
      </c>
      <c r="AE375" s="239">
        <f t="shared" si="44"/>
        <v>1</v>
      </c>
      <c r="AF375" s="398"/>
      <c r="AI375" s="28"/>
      <c r="AJ375" s="26"/>
    </row>
    <row r="376" spans="1:42">
      <c r="A376" s="398"/>
      <c r="B376" s="238">
        <f>+'Ark1'!C1485</f>
        <v>2023</v>
      </c>
      <c r="C376" s="398"/>
      <c r="D376" s="238">
        <f>+'Ark1'!M1485</f>
        <v>10</v>
      </c>
      <c r="E376" s="238" t="str">
        <f>VLOOKUP(D376,RNR!$G$8:$H$22,2)</f>
        <v>4-</v>
      </c>
      <c r="F376" s="238">
        <f>+'Ark1'!D1485</f>
        <v>2</v>
      </c>
      <c r="G376" s="398" t="str">
        <f>VLOOKUP(F376,RNR!$D$2:$E$13,2)</f>
        <v>Feb</v>
      </c>
      <c r="H376" s="238">
        <f>+'Ark1'!Q1485</f>
        <v>7</v>
      </c>
      <c r="I376" s="238">
        <f>+'Ark1'!R1485</f>
        <v>7</v>
      </c>
      <c r="J376" s="239">
        <f>+IF(I376=0,"",'Ark1'!AG1485)</f>
        <v>1.9774011299435024</v>
      </c>
      <c r="K376" s="239">
        <f>+IF(I376=0,"",'Ark1'!AH1485)</f>
        <v>2.6157818404125934</v>
      </c>
      <c r="L376" s="239"/>
      <c r="M376" s="300">
        <f>+IF(I376=0,"",'Ark1'!U1485)</f>
        <v>57.457142857142813</v>
      </c>
      <c r="N376" s="399"/>
      <c r="O376" s="439">
        <f>+IF(J376=0,"",'Ark1'!AI1485)</f>
        <v>2</v>
      </c>
      <c r="P376" s="398"/>
      <c r="Q376" s="239">
        <f>+IF(O376=0,"",'Ark1'!AJ1485)</f>
        <v>117.8</v>
      </c>
      <c r="R376" s="398"/>
      <c r="S376" s="239">
        <f>+IF(O376=0,"",'Ark1'!AK1485)</f>
        <v>28.934557698385056</v>
      </c>
      <c r="T376" s="398"/>
      <c r="U376" s="240">
        <f>+IF(I376=0,"",'Ark1'!S1485)</f>
        <v>9.7142857142857117</v>
      </c>
      <c r="V376" s="240"/>
      <c r="W376" s="239">
        <f>+IF(I376=0,"",'Ark1'!W1485)</f>
        <v>100</v>
      </c>
      <c r="X376" s="241">
        <f>+IF(I376=0,"",'Ark1'!X1485)</f>
        <v>100</v>
      </c>
      <c r="Y376" s="241">
        <f>+IF(I376=0,"",'Ark1'!Y1485)</f>
        <v>100</v>
      </c>
      <c r="Z376" s="241">
        <f>+IF(I376=0,"",'Ark1'!Z1485)</f>
        <v>100</v>
      </c>
      <c r="AA376" s="239">
        <f>+IF(I376=0,"",'Ark1'!AA1485)</f>
        <v>9.7826168194780898</v>
      </c>
      <c r="AB376" s="239">
        <f>+IF(I376=0,"",'Ark1'!AB1485)</f>
        <v>1.1605769149480023</v>
      </c>
      <c r="AC376" s="241">
        <f>+'Ark1'!AD1485</f>
        <v>36.507733607237213</v>
      </c>
      <c r="AD376" s="239">
        <f t="shared" si="43"/>
        <v>0.7</v>
      </c>
      <c r="AE376" s="239">
        <f t="shared" si="44"/>
        <v>1</v>
      </c>
      <c r="AF376" s="398"/>
      <c r="AI376" s="28"/>
      <c r="AJ376" s="26"/>
    </row>
    <row r="377" spans="1:42">
      <c r="A377" s="398"/>
      <c r="B377" s="238">
        <f>+'Ark1'!C1486</f>
        <v>2023</v>
      </c>
      <c r="C377" s="398"/>
      <c r="D377" s="238">
        <f>+'Ark1'!M1486</f>
        <v>10</v>
      </c>
      <c r="E377" s="238" t="str">
        <f>VLOOKUP(D377,RNR!$G$8:$H$22,2)</f>
        <v>4-</v>
      </c>
      <c r="F377" s="238">
        <f>+'Ark1'!D1486</f>
        <v>3</v>
      </c>
      <c r="G377" s="398" t="str">
        <f>VLOOKUP(F377,RNR!$D$2:$E$13,2)</f>
        <v>Mar</v>
      </c>
      <c r="H377" s="238">
        <f>+'Ark1'!Q1486</f>
        <v>91</v>
      </c>
      <c r="I377" s="238">
        <f>+'Ark1'!R1486</f>
        <v>92</v>
      </c>
      <c r="J377" s="239">
        <f>+IF(I377=0,"",'Ark1'!AG1486)</f>
        <v>3.739837398373985</v>
      </c>
      <c r="K377" s="239">
        <f>+IF(I377=0,"",'Ark1'!AH1486)</f>
        <v>4.4813584143696348</v>
      </c>
      <c r="L377" s="239"/>
      <c r="M377" s="300">
        <f>+IF(I377=0,"",'Ark1'!U1486)</f>
        <v>52.685869565217374</v>
      </c>
      <c r="N377" s="399"/>
      <c r="O377" s="439">
        <f>+IF(J377=0,"",'Ark1'!AI1486)</f>
        <v>10</v>
      </c>
      <c r="P377" s="398"/>
      <c r="Q377" s="239">
        <f>+IF(O377=0,"",'Ark1'!AJ1486)</f>
        <v>122.38</v>
      </c>
      <c r="R377" s="398"/>
      <c r="S377" s="239">
        <f>+IF(O377=0,"",'Ark1'!AK1486)</f>
        <v>30.053461023015434</v>
      </c>
      <c r="T377" s="398"/>
      <c r="U377" s="240">
        <f>+IF(I377=0,"",'Ark1'!S1486)</f>
        <v>9.1521739130434785</v>
      </c>
      <c r="V377" s="240"/>
      <c r="W377" s="239">
        <f>+IF(I377=0,"",'Ark1'!W1486)</f>
        <v>100</v>
      </c>
      <c r="X377" s="241">
        <f>+IF(I377=0,"",'Ark1'!X1486)</f>
        <v>100</v>
      </c>
      <c r="Y377" s="241">
        <f>+IF(I377=0,"",'Ark1'!Y1486)</f>
        <v>100</v>
      </c>
      <c r="Z377" s="241">
        <f>+IF(I377=0,"",'Ark1'!Z1486)</f>
        <v>96.739130434782624</v>
      </c>
      <c r="AA377" s="239">
        <f>+IF(I377=0,"",'Ark1'!AA1486)</f>
        <v>9.8152452573151834</v>
      </c>
      <c r="AB377" s="239">
        <f>+IF(I377=0,"",'Ark1'!AB1486)</f>
        <v>1.1222529999252424</v>
      </c>
      <c r="AC377" s="241">
        <f>+'Ark1'!AD1486</f>
        <v>64.140471163890197</v>
      </c>
      <c r="AD377" s="239">
        <f t="shared" si="43"/>
        <v>9.1999999999999993</v>
      </c>
      <c r="AE377" s="239">
        <f t="shared" si="44"/>
        <v>1.0109890109890109</v>
      </c>
      <c r="AF377" s="398"/>
      <c r="AI377" s="28"/>
      <c r="AJ377" s="26"/>
    </row>
    <row r="378" spans="1:42">
      <c r="A378" s="398"/>
      <c r="B378" s="238">
        <f>+'Ark1'!C1487</f>
        <v>2023</v>
      </c>
      <c r="C378" s="398"/>
      <c r="D378" s="238">
        <f>+'Ark1'!M1487</f>
        <v>10</v>
      </c>
      <c r="E378" s="238" t="str">
        <f>VLOOKUP(D378,RNR!$G$8:$H$22,2)</f>
        <v>4-</v>
      </c>
      <c r="F378" s="238">
        <f>+'Ark1'!D1487</f>
        <v>4</v>
      </c>
      <c r="G378" s="398" t="str">
        <f>VLOOKUP(F378,RNR!$D$2:$E$13,2)</f>
        <v>Apr</v>
      </c>
      <c r="H378" s="238">
        <f>+'Ark1'!Q1487</f>
        <v>10</v>
      </c>
      <c r="I378" s="238">
        <f>+'Ark1'!R1487</f>
        <v>11</v>
      </c>
      <c r="J378" s="239">
        <f>+IF(I378=0,"",'Ark1'!AG1487)</f>
        <v>5.1401869158878508</v>
      </c>
      <c r="K378" s="239">
        <f>+IF(I378=0,"",'Ark1'!AH1487)</f>
        <v>7.250712250712251</v>
      </c>
      <c r="L378" s="239"/>
      <c r="M378" s="300">
        <f>+IF(I378=0,"",'Ark1'!U1487)</f>
        <v>55.527272727272717</v>
      </c>
      <c r="N378" s="399"/>
      <c r="O378" s="439">
        <f>+IF(J378=0,"",'Ark1'!AI1487)</f>
        <v>2</v>
      </c>
      <c r="P378" s="398"/>
      <c r="Q378" s="239">
        <f>+IF(O378=0,"",'Ark1'!AJ1487)</f>
        <v>119.7</v>
      </c>
      <c r="R378" s="398"/>
      <c r="S378" s="239">
        <f>+IF(O378=0,"",'Ark1'!AK1487)</f>
        <v>32.356524974545863</v>
      </c>
      <c r="T378" s="398"/>
      <c r="U378" s="240">
        <f>+IF(I378=0,"",'Ark1'!S1487)</f>
        <v>9.5454545454545432</v>
      </c>
      <c r="V378" s="240"/>
      <c r="W378" s="239">
        <f>+IF(I378=0,"",'Ark1'!W1487)</f>
        <v>100</v>
      </c>
      <c r="X378" s="241">
        <f>+IF(I378=0,"",'Ark1'!X1487)</f>
        <v>100</v>
      </c>
      <c r="Y378" s="241">
        <f>+IF(I378=0,"",'Ark1'!Y1487)</f>
        <v>100</v>
      </c>
      <c r="Z378" s="241">
        <f>+IF(I378=0,"",'Ark1'!Z1487)</f>
        <v>100</v>
      </c>
      <c r="AA378" s="239">
        <f>+IF(I378=0,"",'Ark1'!AA1487)</f>
        <v>9.2336431211768577</v>
      </c>
      <c r="AB378" s="239">
        <f>+IF(I378=0,"",'Ark1'!AB1487)</f>
        <v>1.4993111365882399</v>
      </c>
      <c r="AC378" s="241">
        <f>+'Ark1'!AD1487</f>
        <v>63.851509965548111</v>
      </c>
      <c r="AD378" s="239">
        <f t="shared" si="43"/>
        <v>1.1000000000000001</v>
      </c>
      <c r="AE378" s="239">
        <f t="shared" si="44"/>
        <v>1.1000000000000001</v>
      </c>
      <c r="AF378" s="398"/>
      <c r="AI378" s="28"/>
      <c r="AJ378" s="26"/>
    </row>
    <row r="379" spans="1:42">
      <c r="A379" s="398"/>
      <c r="B379" s="238">
        <f>+'Ark1'!C1488</f>
        <v>2023</v>
      </c>
      <c r="C379" s="398"/>
      <c r="D379" s="238">
        <f>+'Ark1'!M1488</f>
        <v>10</v>
      </c>
      <c r="E379" s="238" t="str">
        <f>VLOOKUP(D379,RNR!$G$8:$H$22,2)</f>
        <v>4-</v>
      </c>
      <c r="F379" s="238">
        <f>+'Ark1'!D1488</f>
        <v>5</v>
      </c>
      <c r="G379" s="398" t="str">
        <f>VLOOKUP(F379,RNR!$D$2:$E$13,2)</f>
        <v>Mai</v>
      </c>
      <c r="H379" s="238">
        <f>+'Ark1'!Q1488</f>
        <v>7</v>
      </c>
      <c r="I379" s="238">
        <f>+'Ark1'!R1488</f>
        <v>7</v>
      </c>
      <c r="J379" s="239">
        <f>+IF(I379=0,"",'Ark1'!AG1488)</f>
        <v>3.3980582524271847</v>
      </c>
      <c r="K379" s="239">
        <f>+IF(I379=0,"",'Ark1'!AH1488)</f>
        <v>3.9273465648098846</v>
      </c>
      <c r="L379" s="239"/>
      <c r="M379" s="300">
        <f>+IF(I379=0,"",'Ark1'!U1488)</f>
        <v>45.314285714285695</v>
      </c>
      <c r="N379" s="399"/>
      <c r="O379" s="439">
        <f>+IF(J379=0,"",'Ark1'!AI1488)</f>
        <v>0</v>
      </c>
      <c r="P379" s="398"/>
      <c r="Q379" s="239" t="str">
        <f>+IF(O379=0,"",'Ark1'!AJ1488)</f>
        <v/>
      </c>
      <c r="R379" s="398"/>
      <c r="S379" s="239" t="str">
        <f>+IF(O379=0,"",'Ark1'!AK1488)</f>
        <v/>
      </c>
      <c r="T379" s="398"/>
      <c r="U379" s="240">
        <f>+IF(I379=0,"",'Ark1'!S1488)</f>
        <v>8.7142857142857117</v>
      </c>
      <c r="V379" s="240"/>
      <c r="W379" s="239">
        <f>+IF(I379=0,"",'Ark1'!W1488)</f>
        <v>100</v>
      </c>
      <c r="X379" s="241">
        <f>+IF(I379=0,"",'Ark1'!X1488)</f>
        <v>100</v>
      </c>
      <c r="Y379" s="241">
        <f>+IF(I379=0,"",'Ark1'!Y1488)</f>
        <v>100</v>
      </c>
      <c r="Z379" s="241">
        <f>+IF(I379=0,"",'Ark1'!Z1488)</f>
        <v>100</v>
      </c>
      <c r="AA379" s="239">
        <f>+IF(I379=0,"",'Ark1'!AA1488)</f>
        <v>5.2802674638503238</v>
      </c>
      <c r="AB379" s="239">
        <f>+IF(I379=0,"",'Ark1'!AB1488)</f>
        <v>1.0301575072754348</v>
      </c>
      <c r="AC379" s="241">
        <f>+'Ark1'!AD1488</f>
        <v>58.641266932275009</v>
      </c>
      <c r="AD379" s="239">
        <f t="shared" si="43"/>
        <v>0.7</v>
      </c>
      <c r="AE379" s="239">
        <f t="shared" si="44"/>
        <v>1</v>
      </c>
      <c r="AF379" s="398"/>
      <c r="AI379" s="28"/>
      <c r="AJ379" s="26"/>
    </row>
    <row r="380" spans="1:42">
      <c r="A380" s="398"/>
      <c r="B380" s="238">
        <f>+'Ark1'!C1489</f>
        <v>2023</v>
      </c>
      <c r="C380" s="398"/>
      <c r="D380" s="238">
        <f>+'Ark1'!M1489</f>
        <v>10</v>
      </c>
      <c r="E380" s="238" t="str">
        <f>VLOOKUP(D380,RNR!$G$8:$H$22,2)</f>
        <v>4-</v>
      </c>
      <c r="F380" s="238">
        <f>+'Ark1'!D1489</f>
        <v>6</v>
      </c>
      <c r="G380" s="398" t="str">
        <f>VLOOKUP(F380,RNR!$D$2:$E$13,2)</f>
        <v>Jun</v>
      </c>
      <c r="H380" s="238">
        <f>+'Ark1'!Q1489</f>
        <v>6</v>
      </c>
      <c r="I380" s="238">
        <f>+'Ark1'!R1489</f>
        <v>6</v>
      </c>
      <c r="J380" s="239">
        <f>+IF(I380=0,"",'Ark1'!AG1489)</f>
        <v>3.5087719298245608</v>
      </c>
      <c r="K380" s="239">
        <f>+IF(I380=0,"",'Ark1'!AH1489)</f>
        <v>4.4730015444825995</v>
      </c>
      <c r="L380" s="239"/>
      <c r="M380" s="300">
        <f>+IF(I380=0,"",'Ark1'!U1489)</f>
        <v>49.716666666666683</v>
      </c>
      <c r="N380" s="399"/>
      <c r="O380" s="439">
        <f>+IF(J380=0,"",'Ark1'!AI1489)</f>
        <v>2</v>
      </c>
      <c r="P380" s="398"/>
      <c r="Q380" s="239">
        <f>+IF(O380=0,"",'Ark1'!AJ1489)</f>
        <v>110.7</v>
      </c>
      <c r="R380" s="398"/>
      <c r="S380" s="239">
        <f>+IF(O380=0,"",'Ark1'!AK1489)</f>
        <v>27.920669433988859</v>
      </c>
      <c r="T380" s="398"/>
      <c r="U380" s="240">
        <f>+IF(I380=0,"",'Ark1'!S1489)</f>
        <v>8.5</v>
      </c>
      <c r="V380" s="240"/>
      <c r="W380" s="239">
        <f>+IF(I380=0,"",'Ark1'!W1489)</f>
        <v>100</v>
      </c>
      <c r="X380" s="241">
        <f>+IF(I380=0,"",'Ark1'!X1489)</f>
        <v>100</v>
      </c>
      <c r="Y380" s="241">
        <f>+IF(I380=0,"",'Ark1'!Y1489)</f>
        <v>100</v>
      </c>
      <c r="Z380" s="241">
        <f>+IF(I380=0,"",'Ark1'!Z1489)</f>
        <v>83.333333333333314</v>
      </c>
      <c r="AA380" s="239">
        <f>+IF(I380=0,"",'Ark1'!AA1489)</f>
        <v>9.748233458199218</v>
      </c>
      <c r="AB380" s="239">
        <f>+IF(I380=0,"",'Ark1'!AB1489)</f>
        <v>1.258305739211792</v>
      </c>
      <c r="AC380" s="241">
        <f>+'Ark1'!AD1489</f>
        <v>80.50539873980405</v>
      </c>
      <c r="AD380" s="239">
        <f t="shared" si="43"/>
        <v>0.6</v>
      </c>
      <c r="AE380" s="239">
        <f t="shared" si="44"/>
        <v>1</v>
      </c>
      <c r="AF380" s="398"/>
      <c r="AI380" s="28"/>
      <c r="AJ380" s="26"/>
    </row>
    <row r="381" spans="1:42">
      <c r="A381" s="398"/>
      <c r="B381" s="238">
        <f>+'Ark1'!C1490</f>
        <v>2023</v>
      </c>
      <c r="C381" s="398"/>
      <c r="D381" s="238">
        <f>+'Ark1'!M1490</f>
        <v>10</v>
      </c>
      <c r="E381" s="238" t="str">
        <f>VLOOKUP(D381,RNR!$G$8:$H$22,2)</f>
        <v>4-</v>
      </c>
      <c r="F381" s="238">
        <f>+'Ark1'!D1490</f>
        <v>7</v>
      </c>
      <c r="G381" s="398" t="str">
        <f>VLOOKUP(F381,RNR!$D$2:$E$13,2)</f>
        <v>Jul</v>
      </c>
      <c r="H381" s="238">
        <f>+'Ark1'!Q1490</f>
        <v>1</v>
      </c>
      <c r="I381" s="238">
        <f>+'Ark1'!R1490</f>
        <v>1</v>
      </c>
      <c r="J381" s="239">
        <f>+IF(I381=0,"",'Ark1'!AG1490)</f>
        <v>2.7777777777777781</v>
      </c>
      <c r="K381" s="239">
        <f>+IF(I381=0,"",'Ark1'!AH1490)</f>
        <v>3.4321246870709845</v>
      </c>
      <c r="L381" s="239"/>
      <c r="M381" s="300">
        <f>+IF(I381=0,"",'Ark1'!U1490)</f>
        <v>42.5</v>
      </c>
      <c r="N381" s="399"/>
      <c r="O381" s="439">
        <f>+IF(J381=0,"",'Ark1'!AI1490)</f>
        <v>0</v>
      </c>
      <c r="P381" s="398"/>
      <c r="Q381" s="239" t="str">
        <f>+IF(O381=0,"",'Ark1'!AJ1490)</f>
        <v/>
      </c>
      <c r="R381" s="398"/>
      <c r="S381" s="239" t="str">
        <f>+IF(O381=0,"",'Ark1'!AK1490)</f>
        <v/>
      </c>
      <c r="T381" s="398"/>
      <c r="U381" s="240">
        <f>+IF(I381=0,"",'Ark1'!S1490)</f>
        <v>8</v>
      </c>
      <c r="V381" s="240"/>
      <c r="W381" s="239">
        <f>+IF(I381=0,"",'Ark1'!W1490)</f>
        <v>100</v>
      </c>
      <c r="X381" s="241">
        <f>+IF(I381=0,"",'Ark1'!X1490)</f>
        <v>100</v>
      </c>
      <c r="Y381" s="241">
        <f>+IF(I381=0,"",'Ark1'!Y1490)</f>
        <v>100</v>
      </c>
      <c r="Z381" s="241">
        <f>+IF(I381=0,"",'Ark1'!Z1490)</f>
        <v>100</v>
      </c>
      <c r="AA381" s="239">
        <f>+IF(I381=0,"",'Ark1'!AA1490)</f>
        <v>0</v>
      </c>
      <c r="AB381" s="239">
        <f>+IF(I381=0,"",'Ark1'!AB1490)</f>
        <v>0</v>
      </c>
      <c r="AC381" s="241">
        <f>+'Ark1'!AD1490</f>
        <v>0</v>
      </c>
      <c r="AD381" s="239">
        <f t="shared" si="43"/>
        <v>0.1</v>
      </c>
      <c r="AE381" s="239">
        <f t="shared" si="44"/>
        <v>1</v>
      </c>
      <c r="AF381" s="398"/>
      <c r="AI381" s="28"/>
      <c r="AJ381" s="26"/>
    </row>
    <row r="382" spans="1:42">
      <c r="A382" s="398"/>
      <c r="B382" s="238">
        <f>+'Ark1'!C1491</f>
        <v>2023</v>
      </c>
      <c r="C382" s="398"/>
      <c r="D382" s="238">
        <f>+'Ark1'!M1491</f>
        <v>10</v>
      </c>
      <c r="E382" s="238" t="str">
        <f>VLOOKUP(D382,RNR!$G$8:$H$22,2)</f>
        <v>4-</v>
      </c>
      <c r="F382" s="238">
        <f>+'Ark1'!D1491</f>
        <v>8</v>
      </c>
      <c r="G382" s="398" t="str">
        <f>VLOOKUP(F382,RNR!$D$2:$E$13,2)</f>
        <v>Aug</v>
      </c>
      <c r="H382" s="238">
        <f>+'Ark1'!Q1491</f>
        <v>21</v>
      </c>
      <c r="I382" s="238">
        <f>+'Ark1'!R1491</f>
        <v>21</v>
      </c>
      <c r="J382" s="239">
        <f>+IF(I382=0,"",'Ark1'!AG1491)</f>
        <v>9.5454545454545432</v>
      </c>
      <c r="K382" s="239">
        <f>+IF(I382=0,"",'Ark1'!AH1491)</f>
        <v>10.650610113497098</v>
      </c>
      <c r="L382" s="239"/>
      <c r="M382" s="300">
        <f>+IF(I382=0,"",'Ark1'!U1491)</f>
        <v>47.590476190476195</v>
      </c>
      <c r="N382" s="399"/>
      <c r="O382" s="439">
        <f>+IF(J382=0,"",'Ark1'!AI1491)</f>
        <v>7</v>
      </c>
      <c r="P382" s="398"/>
      <c r="Q382" s="239">
        <f>+IF(O382=0,"",'Ark1'!AJ1491)</f>
        <v>120.87142857142859</v>
      </c>
      <c r="R382" s="398"/>
      <c r="S382" s="239">
        <f>+IF(O382=0,"",'Ark1'!AK1491)</f>
        <v>29.993177833819221</v>
      </c>
      <c r="T382" s="398"/>
      <c r="U382" s="240">
        <f>+IF(I382=0,"",'Ark1'!S1491)</f>
        <v>9.0476190476190439</v>
      </c>
      <c r="V382" s="240"/>
      <c r="W382" s="239">
        <f>+IF(I382=0,"",'Ark1'!W1491)</f>
        <v>100</v>
      </c>
      <c r="X382" s="241">
        <f>+IF(I382=0,"",'Ark1'!X1491)</f>
        <v>100</v>
      </c>
      <c r="Y382" s="241">
        <f>+IF(I382=0,"",'Ark1'!Y1491)</f>
        <v>100</v>
      </c>
      <c r="Z382" s="241">
        <f>+IF(I382=0,"",'Ark1'!Z1491)</f>
        <v>76.190476190476218</v>
      </c>
      <c r="AA382" s="239">
        <f>+IF(I382=0,"",'Ark1'!AA1491)</f>
        <v>12.34075342154352</v>
      </c>
      <c r="AB382" s="239">
        <f>+IF(I382=0,"",'Ark1'!AB1491)</f>
        <v>1.7313960916855078</v>
      </c>
      <c r="AC382" s="241">
        <f>+'Ark1'!AD1491</f>
        <v>70.717305541919444</v>
      </c>
      <c r="AD382" s="239">
        <f t="shared" si="43"/>
        <v>2.1</v>
      </c>
      <c r="AE382" s="239">
        <f t="shared" si="44"/>
        <v>1</v>
      </c>
      <c r="AF382" s="398"/>
      <c r="AI382" s="28"/>
      <c r="AJ382" s="26"/>
    </row>
    <row r="383" spans="1:42">
      <c r="A383" s="398"/>
      <c r="B383" s="238">
        <f>+'Ark1'!C1492</f>
        <v>2023</v>
      </c>
      <c r="C383" s="398"/>
      <c r="D383" s="238">
        <f>+'Ark1'!M1492</f>
        <v>10</v>
      </c>
      <c r="E383" s="238" t="str">
        <f>VLOOKUP(D383,RNR!$G$8:$H$22,2)</f>
        <v>4-</v>
      </c>
      <c r="F383" s="238">
        <f>+'Ark1'!D1492</f>
        <v>9</v>
      </c>
      <c r="G383" s="398" t="str">
        <f>VLOOKUP(F383,RNR!$D$2:$E$13,2)</f>
        <v>Sep</v>
      </c>
      <c r="H383" s="238">
        <f>+'Ark1'!Q1492</f>
        <v>31</v>
      </c>
      <c r="I383" s="238">
        <f>+'Ark1'!R1492</f>
        <v>36</v>
      </c>
      <c r="J383" s="239">
        <f>+IF(I383=0,"",'Ark1'!AG1492)</f>
        <v>16.666666666666671</v>
      </c>
      <c r="K383" s="239">
        <f>+IF(I383=0,"",'Ark1'!AH1492)</f>
        <v>17.326416600159622</v>
      </c>
      <c r="L383" s="239"/>
      <c r="M383" s="300">
        <f>+IF(I383=0,"",'Ark1'!U1492)</f>
        <v>42.213888888888889</v>
      </c>
      <c r="N383" s="399"/>
      <c r="O383" s="439">
        <f>+IF(J383=0,"",'Ark1'!AI1492)</f>
        <v>15</v>
      </c>
      <c r="P383" s="398"/>
      <c r="Q383" s="239">
        <f>+IF(O383=0,"",'Ark1'!AJ1492)</f>
        <v>119.32666666666664</v>
      </c>
      <c r="R383" s="398"/>
      <c r="S383" s="239">
        <f>+IF(O383=0,"",'Ark1'!AK1492)</f>
        <v>26.774041427441649</v>
      </c>
      <c r="T383" s="398"/>
      <c r="U383" s="240">
        <f>+IF(I383=0,"",'Ark1'!S1492)</f>
        <v>8.4722222222222232</v>
      </c>
      <c r="V383" s="240"/>
      <c r="W383" s="239">
        <f>+IF(I383=0,"",'Ark1'!W1492)</f>
        <v>100</v>
      </c>
      <c r="X383" s="241">
        <f>+IF(I383=0,"",'Ark1'!X1492)</f>
        <v>100</v>
      </c>
      <c r="Y383" s="241">
        <f>+IF(I383=0,"",'Ark1'!Y1492)</f>
        <v>100</v>
      </c>
      <c r="Z383" s="241">
        <f>+IF(I383=0,"",'Ark1'!Z1492)</f>
        <v>69.444444444444443</v>
      </c>
      <c r="AA383" s="239">
        <f>+IF(I383=0,"",'Ark1'!AA1492)</f>
        <v>11.440769029556311</v>
      </c>
      <c r="AB383" s="239">
        <f>+IF(I383=0,"",'Ark1'!AB1492)</f>
        <v>1.5363396454472076</v>
      </c>
      <c r="AC383" s="241">
        <f>+'Ark1'!AD1492</f>
        <v>69.688011033623198</v>
      </c>
      <c r="AD383" s="239">
        <f t="shared" si="43"/>
        <v>3.6</v>
      </c>
      <c r="AE383" s="239">
        <f t="shared" si="44"/>
        <v>1.1612903225806452</v>
      </c>
      <c r="AF383" s="398"/>
      <c r="AI383" s="28"/>
      <c r="AJ383" s="26"/>
    </row>
    <row r="384" spans="1:42">
      <c r="A384" s="398"/>
      <c r="B384" s="238">
        <f>+'Ark1'!C1493</f>
        <v>2023</v>
      </c>
      <c r="C384" s="398"/>
      <c r="D384" s="238">
        <f>+'Ark1'!M1493</f>
        <v>10</v>
      </c>
      <c r="E384" s="238" t="str">
        <f>VLOOKUP(D384,RNR!$G$8:$H$22,2)</f>
        <v>4-</v>
      </c>
      <c r="F384" s="238">
        <f>+'Ark1'!D1493</f>
        <v>10</v>
      </c>
      <c r="G384" s="398" t="str">
        <f>VLOOKUP(F384,RNR!$D$2:$E$13,2)</f>
        <v>Okt</v>
      </c>
      <c r="H384" s="238">
        <f>+'Ark1'!Q1493</f>
        <v>37</v>
      </c>
      <c r="I384" s="238">
        <f>+'Ark1'!R1493</f>
        <v>38</v>
      </c>
      <c r="J384" s="239">
        <f>+IF(I384=0,"",'Ark1'!AG1493)</f>
        <v>7.421875</v>
      </c>
      <c r="K384" s="239">
        <f>+IF(I384=0,"",'Ark1'!AH1493)</f>
        <v>8.6830072159857892</v>
      </c>
      <c r="L384" s="239"/>
      <c r="M384" s="300">
        <f>+IF(I384=0,"",'Ark1'!U1493)</f>
        <v>46.228947368421053</v>
      </c>
      <c r="N384" s="399"/>
      <c r="O384" s="439">
        <f>+IF(J384=0,"",'Ark1'!AI1493)</f>
        <v>9</v>
      </c>
      <c r="P384" s="398"/>
      <c r="Q384" s="239">
        <f>+IF(O384=0,"",'Ark1'!AJ1493)</f>
        <v>119.55555555555556</v>
      </c>
      <c r="R384" s="398"/>
      <c r="S384" s="239">
        <f>+IF(O384=0,"",'Ark1'!AK1493)</f>
        <v>27.198965591950238</v>
      </c>
      <c r="T384" s="398"/>
      <c r="U384" s="240">
        <f>+IF(I384=0,"",'Ark1'!S1493)</f>
        <v>8.8684210526315805</v>
      </c>
      <c r="V384" s="240"/>
      <c r="W384" s="239">
        <f>+IF(I384=0,"",'Ark1'!W1493)</f>
        <v>100</v>
      </c>
      <c r="X384" s="241">
        <f>+IF(I384=0,"",'Ark1'!X1493)</f>
        <v>100</v>
      </c>
      <c r="Y384" s="241">
        <f>+IF(I384=0,"",'Ark1'!Y1493)</f>
        <v>97.368421052631547</v>
      </c>
      <c r="Z384" s="241">
        <f>+IF(I384=0,"",'Ark1'!Z1493)</f>
        <v>78.947368421052644</v>
      </c>
      <c r="AA384" s="239">
        <f>+IF(I384=0,"",'Ark1'!AA1493)</f>
        <v>12.407869062874624</v>
      </c>
      <c r="AB384" s="239">
        <f>+IF(I384=0,"",'Ark1'!AB1493)</f>
        <v>1.6728647447697733</v>
      </c>
      <c r="AC384" s="241">
        <f>+'Ark1'!AD1493</f>
        <v>71.105144218008107</v>
      </c>
      <c r="AD384" s="239">
        <f t="shared" si="43"/>
        <v>3.8</v>
      </c>
      <c r="AE384" s="239">
        <f t="shared" si="44"/>
        <v>1.027027027027027</v>
      </c>
      <c r="AF384" s="398"/>
      <c r="AI384" s="28"/>
      <c r="AJ384" s="26"/>
    </row>
    <row r="385" spans="1:42">
      <c r="A385" s="398"/>
      <c r="B385" s="238">
        <f>+'Ark1'!C1494</f>
        <v>2023</v>
      </c>
      <c r="C385" s="398"/>
      <c r="D385" s="238">
        <f>+'Ark1'!M1494</f>
        <v>10</v>
      </c>
      <c r="E385" s="238" t="str">
        <f>VLOOKUP(D385,RNR!$G$8:$H$22,2)</f>
        <v>4-</v>
      </c>
      <c r="F385" s="238">
        <f>+'Ark1'!D1494</f>
        <v>11</v>
      </c>
      <c r="G385" s="398" t="str">
        <f>VLOOKUP(F385,RNR!$D$2:$E$13,2)</f>
        <v>Nov</v>
      </c>
      <c r="H385" s="238">
        <f>+'Ark1'!Q1494</f>
        <v>11</v>
      </c>
      <c r="I385" s="238">
        <f>+'Ark1'!R1494</f>
        <v>11</v>
      </c>
      <c r="J385" s="239">
        <f>+IF(I385=0,"",'Ark1'!AG1494)</f>
        <v>2.6829268292682937</v>
      </c>
      <c r="K385" s="239">
        <f>+IF(I385=0,"",'Ark1'!AH1494)</f>
        <v>2.8795205595140541</v>
      </c>
      <c r="L385" s="239"/>
      <c r="M385" s="300">
        <f>+IF(I385=0,"",'Ark1'!U1494)</f>
        <v>41.845454545454551</v>
      </c>
      <c r="N385" s="399"/>
      <c r="O385" s="439">
        <f>+IF(J385=0,"",'Ark1'!AI1494)</f>
        <v>3</v>
      </c>
      <c r="P385" s="398"/>
      <c r="Q385" s="239">
        <f>+IF(O385=0,"",'Ark1'!AJ1494)</f>
        <v>117.6666666666667</v>
      </c>
      <c r="R385" s="398"/>
      <c r="S385" s="239">
        <f>+IF(O385=0,"",'Ark1'!AK1494)</f>
        <v>25.041826472465175</v>
      </c>
      <c r="T385" s="398"/>
      <c r="U385" s="240">
        <f>+IF(I385=0,"",'Ark1'!S1494)</f>
        <v>8.5454545454545432</v>
      </c>
      <c r="V385" s="240"/>
      <c r="W385" s="239">
        <f>+IF(I385=0,"",'Ark1'!W1494)</f>
        <v>100</v>
      </c>
      <c r="X385" s="241">
        <f>+IF(I385=0,"",'Ark1'!X1494)</f>
        <v>100</v>
      </c>
      <c r="Y385" s="241">
        <f>+IF(I385=0,"",'Ark1'!Y1494)</f>
        <v>100</v>
      </c>
      <c r="Z385" s="241">
        <f>+IF(I385=0,"",'Ark1'!Z1494)</f>
        <v>54.545454545454554</v>
      </c>
      <c r="AA385" s="239">
        <f>+IF(I385=0,"",'Ark1'!AA1494)</f>
        <v>13.274744554047205</v>
      </c>
      <c r="AB385" s="239">
        <f>+IF(I385=0,"",'Ark1'!AB1494)</f>
        <v>1.1570838237598098</v>
      </c>
      <c r="AC385" s="241">
        <f>+'Ark1'!AD1494</f>
        <v>74.116558011869699</v>
      </c>
      <c r="AD385" s="239">
        <f t="shared" si="43"/>
        <v>1.1000000000000001</v>
      </c>
      <c r="AE385" s="239">
        <f t="shared" si="44"/>
        <v>1</v>
      </c>
      <c r="AF385" s="398"/>
      <c r="AI385" s="28"/>
      <c r="AJ385" s="26"/>
    </row>
    <row r="386" spans="1:42">
      <c r="A386" s="398"/>
      <c r="B386" s="238">
        <f>+'Ark1'!C1495</f>
        <v>2023</v>
      </c>
      <c r="C386" s="398"/>
      <c r="D386" s="238">
        <f>+'Ark1'!M1495</f>
        <v>10</v>
      </c>
      <c r="E386" s="238" t="str">
        <f>VLOOKUP(D386,RNR!$G$8:$H$22,2)</f>
        <v>4-</v>
      </c>
      <c r="F386" s="238">
        <f>+'Ark1'!D1495</f>
        <v>12</v>
      </c>
      <c r="G386" s="398" t="str">
        <f>VLOOKUP(F386,RNR!$D$2:$E$13,2)</f>
        <v>Des</v>
      </c>
      <c r="H386" s="238">
        <f>+'Ark1'!Q1495</f>
        <v>2</v>
      </c>
      <c r="I386" s="238">
        <f>+'Ark1'!R1495</f>
        <v>2</v>
      </c>
      <c r="J386" s="239">
        <f>+IF(I386=0,"",'Ark1'!AG1495)</f>
        <v>3.2258064516129026</v>
      </c>
      <c r="K386" s="239">
        <f>+IF(I386=0,"",'Ark1'!AH1495)</f>
        <v>3.2897344431232658</v>
      </c>
      <c r="L386" s="239"/>
      <c r="M386" s="300">
        <f>+IF(I386=0,"",'Ark1'!U1495)</f>
        <v>41.5</v>
      </c>
      <c r="N386" s="399"/>
      <c r="O386" s="439">
        <f>+IF(J386=0,"",'Ark1'!AI1495)</f>
        <v>1</v>
      </c>
      <c r="P386" s="398"/>
      <c r="Q386" s="239">
        <f>+IF(O386=0,"",'Ark1'!AJ1495)</f>
        <v>112.6</v>
      </c>
      <c r="R386" s="398"/>
      <c r="S386" s="239">
        <f>+IF(O386=0,"",'Ark1'!AK1495)</f>
        <v>27.878403560115288</v>
      </c>
      <c r="T386" s="398"/>
      <c r="U386" s="240">
        <f>+IF(I386=0,"",'Ark1'!S1495)</f>
        <v>8.5</v>
      </c>
      <c r="V386" s="240"/>
      <c r="W386" s="239">
        <f>+IF(I386=0,"",'Ark1'!W1495)</f>
        <v>100</v>
      </c>
      <c r="X386" s="241">
        <f>+IF(I386=0,"",'Ark1'!X1495)</f>
        <v>100</v>
      </c>
      <c r="Y386" s="241">
        <f>+IF(I386=0,"",'Ark1'!Y1495)</f>
        <v>100</v>
      </c>
      <c r="Z386" s="241">
        <f>+IF(I386=0,"",'Ark1'!Z1495)</f>
        <v>100</v>
      </c>
      <c r="AA386" s="239">
        <f>+IF(I386=0,"",'Ark1'!AA1495)</f>
        <v>1.7000000000000963</v>
      </c>
      <c r="AB386" s="239">
        <f>+IF(I386=0,"",'Ark1'!AB1495)</f>
        <v>0.5</v>
      </c>
      <c r="AC386" s="241">
        <f>+'Ark1'!AD1495</f>
        <v>99.999999999997016</v>
      </c>
      <c r="AD386" s="239">
        <f t="shared" si="43"/>
        <v>0.2</v>
      </c>
      <c r="AE386" s="239">
        <f t="shared" si="44"/>
        <v>1</v>
      </c>
      <c r="AF386" s="398"/>
      <c r="AI386" s="28"/>
      <c r="AJ386" s="26"/>
    </row>
    <row r="387" spans="1:42">
      <c r="A387" s="398"/>
      <c r="B387" s="398"/>
      <c r="C387" s="398"/>
      <c r="D387" s="398"/>
      <c r="E387" s="398"/>
      <c r="F387" s="398"/>
      <c r="G387" s="398"/>
      <c r="H387" s="398"/>
      <c r="I387" s="398"/>
      <c r="J387" s="399"/>
      <c r="K387" s="399"/>
      <c r="L387" s="399"/>
      <c r="M387" s="401"/>
      <c r="N387" s="399"/>
      <c r="O387" s="440"/>
      <c r="P387" s="398"/>
      <c r="Q387" s="399"/>
      <c r="R387" s="398"/>
      <c r="S387" s="399"/>
      <c r="T387" s="398"/>
      <c r="U387" s="400"/>
      <c r="V387" s="400"/>
      <c r="W387" s="399"/>
      <c r="X387" s="402"/>
      <c r="Y387" s="402"/>
      <c r="Z387" s="402"/>
      <c r="AA387" s="399"/>
      <c r="AB387" s="399"/>
      <c r="AC387" s="402"/>
      <c r="AD387" s="399"/>
      <c r="AE387" s="399"/>
      <c r="AF387" s="398"/>
      <c r="AG387" s="26"/>
      <c r="AI387" s="28"/>
      <c r="AJ387" s="26"/>
      <c r="AK387" s="27"/>
      <c r="AL387" s="27"/>
      <c r="AP387" s="27"/>
    </row>
    <row r="388" spans="1:42" ht="22.8">
      <c r="A388" s="398"/>
      <c r="B388" s="398"/>
      <c r="C388" s="398"/>
      <c r="D388" s="398"/>
      <c r="E388" s="403" t="str">
        <f>+E390</f>
        <v>4</v>
      </c>
      <c r="F388" s="398"/>
      <c r="G388" s="398"/>
      <c r="H388" s="398"/>
      <c r="I388" s="242">
        <f>SUM(I390:I440)</f>
        <v>599</v>
      </c>
      <c r="J388" s="398"/>
      <c r="K388" s="398"/>
      <c r="L388" s="398"/>
      <c r="M388" s="271" t="e">
        <f>+Fettgruppe!#REF!</f>
        <v>#REF!</v>
      </c>
      <c r="N388" s="399"/>
      <c r="O388" s="440"/>
      <c r="P388" s="398"/>
      <c r="Q388" s="398"/>
      <c r="R388" s="398"/>
      <c r="S388" s="398"/>
      <c r="T388" s="398"/>
      <c r="U388" s="398"/>
      <c r="V388" s="398"/>
      <c r="W388" s="398"/>
      <c r="X388" s="398"/>
      <c r="Y388" s="398"/>
      <c r="Z388" s="398"/>
      <c r="AA388" s="398"/>
      <c r="AB388" s="398"/>
      <c r="AC388" s="398"/>
      <c r="AD388" s="398"/>
      <c r="AE388" s="398"/>
      <c r="AF388" s="398"/>
      <c r="AG388" s="221"/>
      <c r="AI388" s="28"/>
      <c r="AJ388" s="26"/>
      <c r="AK388" s="222"/>
      <c r="AL388" s="27"/>
      <c r="AP388" s="27"/>
    </row>
    <row r="389" spans="1:42">
      <c r="A389" s="398"/>
      <c r="B389" s="398"/>
      <c r="C389" s="398"/>
      <c r="D389" s="398"/>
      <c r="E389" s="398"/>
      <c r="F389" s="398"/>
      <c r="G389" s="398"/>
      <c r="H389" s="398"/>
      <c r="I389" s="398"/>
      <c r="J389" s="398"/>
      <c r="K389" s="398"/>
      <c r="L389" s="398"/>
      <c r="M389" s="398"/>
      <c r="N389" s="399"/>
      <c r="O389" s="440"/>
      <c r="P389" s="398"/>
      <c r="Q389" s="398"/>
      <c r="R389" s="398"/>
      <c r="S389" s="398"/>
      <c r="T389" s="398"/>
      <c r="U389" s="398"/>
      <c r="V389" s="398"/>
      <c r="W389" s="398"/>
      <c r="X389" s="398"/>
      <c r="Y389" s="398"/>
      <c r="Z389" s="398"/>
      <c r="AA389" s="398"/>
      <c r="AB389" s="398"/>
      <c r="AC389" s="398"/>
      <c r="AD389" s="398"/>
      <c r="AE389" s="398"/>
      <c r="AF389" s="398"/>
      <c r="AG389" s="221"/>
      <c r="AI389" s="28"/>
      <c r="AJ389" s="26"/>
      <c r="AK389" s="222"/>
      <c r="AL389" s="27"/>
      <c r="AP389" s="27"/>
    </row>
    <row r="390" spans="1:42">
      <c r="A390" s="398"/>
      <c r="B390" s="238">
        <f>+'Ark1'!C1496</f>
        <v>2023</v>
      </c>
      <c r="C390" s="398"/>
      <c r="D390" s="238">
        <f>+'Ark1'!M1496</f>
        <v>11</v>
      </c>
      <c r="E390" s="238" t="str">
        <f>VLOOKUP(D390,RNR!$G$8:$H$22,2)</f>
        <v>4</v>
      </c>
      <c r="F390" s="238">
        <f>+'Ark1'!D1496</f>
        <v>1</v>
      </c>
      <c r="G390" s="398" t="str">
        <f>VLOOKUP(F390,RNR!$D$2:$E$13,2)</f>
        <v>Jan</v>
      </c>
      <c r="H390" s="238">
        <f>+'Ark1'!Q1496</f>
        <v>3</v>
      </c>
      <c r="I390" s="238">
        <f>+'Ark1'!R1496</f>
        <v>3</v>
      </c>
      <c r="J390" s="239">
        <f>+IF(I390=0,"",'Ark1'!AG1496)</f>
        <v>0.90909090909090895</v>
      </c>
      <c r="K390" s="239">
        <f>+IF(I390=0,"",'Ark1'!AH1496)</f>
        <v>1.2293734797186249</v>
      </c>
      <c r="L390" s="239"/>
      <c r="M390" s="300">
        <f>+IF(I390=0,"",'Ark1'!U1496)</f>
        <v>56.1</v>
      </c>
      <c r="N390" s="399"/>
      <c r="O390" s="439">
        <f>+IF(J390=0,"",'Ark1'!AI1496)</f>
        <v>1</v>
      </c>
      <c r="P390" s="398"/>
      <c r="Q390" s="239">
        <f>+IF(O390=0,"",'Ark1'!AJ1496)</f>
        <v>129.19999999999999</v>
      </c>
      <c r="R390" s="398"/>
      <c r="S390" s="239">
        <f>+IF(O390=0,"",'Ark1'!AK1496)</f>
        <v>29.118708092614987</v>
      </c>
      <c r="T390" s="398"/>
      <c r="U390" s="240">
        <f>+IF(I390=0,"",'Ark1'!S1496)</f>
        <v>9.3333333333333357</v>
      </c>
      <c r="V390" s="240"/>
      <c r="W390" s="239">
        <f>+IF(I390=0,"",'Ark1'!W1496)</f>
        <v>100</v>
      </c>
      <c r="X390" s="241">
        <f>+IF(I390=0,"",'Ark1'!X1496)</f>
        <v>100</v>
      </c>
      <c r="Y390" s="241">
        <f>+IF(I390=0,"",'Ark1'!Y1496)</f>
        <v>100</v>
      </c>
      <c r="Z390" s="241">
        <f>+IF(I390=0,"",'Ark1'!Z1496)</f>
        <v>100</v>
      </c>
      <c r="AA390" s="239">
        <f>+IF(I390=0,"",'Ark1'!AA1496)</f>
        <v>9.6881370758262904</v>
      </c>
      <c r="AB390" s="239">
        <f>+IF(I390=0,"",'Ark1'!AB1496)</f>
        <v>0.94280904158205681</v>
      </c>
      <c r="AC390" s="241">
        <f>+'Ark1'!AD1496</f>
        <v>99.992009056390245</v>
      </c>
      <c r="AD390" s="239">
        <f t="shared" si="43"/>
        <v>0.27272727272727271</v>
      </c>
      <c r="AE390" s="239">
        <f t="shared" si="44"/>
        <v>1</v>
      </c>
      <c r="AF390" s="398"/>
      <c r="AI390" s="28"/>
      <c r="AJ390" s="26"/>
    </row>
    <row r="391" spans="1:42">
      <c r="A391" s="398"/>
      <c r="B391" s="238">
        <f>+'Ark1'!C1497</f>
        <v>2023</v>
      </c>
      <c r="C391" s="398"/>
      <c r="D391" s="238">
        <f>+'Ark1'!M1497</f>
        <v>11</v>
      </c>
      <c r="E391" s="238" t="str">
        <f>VLOOKUP(D391,RNR!$G$8:$H$22,2)</f>
        <v>4</v>
      </c>
      <c r="F391" s="238">
        <f>+'Ark1'!D1497</f>
        <v>2</v>
      </c>
      <c r="G391" s="398" t="str">
        <f>VLOOKUP(F391,RNR!$D$2:$E$13,2)</f>
        <v>Feb</v>
      </c>
      <c r="H391" s="238">
        <f>+'Ark1'!Q1497</f>
        <v>5</v>
      </c>
      <c r="I391" s="238">
        <f>+'Ark1'!R1497</f>
        <v>6</v>
      </c>
      <c r="J391" s="239">
        <f>+IF(I391=0,"",'Ark1'!AG1497)</f>
        <v>1.6949152542372876</v>
      </c>
      <c r="K391" s="239">
        <f>+IF(I391=0,"",'Ark1'!AH1497)</f>
        <v>2.1260544098231651</v>
      </c>
      <c r="L391" s="239"/>
      <c r="M391" s="300">
        <f>+IF(I391=0,"",'Ark1'!U1497)</f>
        <v>54.483333333333348</v>
      </c>
      <c r="N391" s="399"/>
      <c r="O391" s="439">
        <f>+IF(J391=0,"",'Ark1'!AI1497)</f>
        <v>2</v>
      </c>
      <c r="P391" s="398"/>
      <c r="Q391" s="239">
        <f>+IF(O391=0,"",'Ark1'!AJ1497)</f>
        <v>121.25</v>
      </c>
      <c r="R391" s="398"/>
      <c r="S391" s="239">
        <f>+IF(O391=0,"",'Ark1'!AK1497)</f>
        <v>28.779763429621003</v>
      </c>
      <c r="T391" s="398"/>
      <c r="U391" s="240">
        <f>+IF(I391=0,"",'Ark1'!S1497)</f>
        <v>8.5</v>
      </c>
      <c r="V391" s="240"/>
      <c r="W391" s="239">
        <f>+IF(I391=0,"",'Ark1'!W1497)</f>
        <v>100</v>
      </c>
      <c r="X391" s="241">
        <f>+IF(I391=0,"",'Ark1'!X1497)</f>
        <v>100</v>
      </c>
      <c r="Y391" s="241">
        <f>+IF(I391=0,"",'Ark1'!Y1497)</f>
        <v>100</v>
      </c>
      <c r="Z391" s="241">
        <f>+IF(I391=0,"",'Ark1'!Z1497)</f>
        <v>100</v>
      </c>
      <c r="AA391" s="239">
        <f>+IF(I391=0,"",'Ark1'!AA1497)</f>
        <v>5.171207681856119</v>
      </c>
      <c r="AB391" s="239">
        <f>+IF(I391=0,"",'Ark1'!AB1497)</f>
        <v>0.95742710775633821</v>
      </c>
      <c r="AC391" s="241">
        <f>+'Ark1'!AD1497</f>
        <v>17.336374466591099</v>
      </c>
      <c r="AD391" s="239">
        <f t="shared" si="43"/>
        <v>0.54545454545454541</v>
      </c>
      <c r="AE391" s="239">
        <f t="shared" si="44"/>
        <v>1.2</v>
      </c>
      <c r="AF391" s="398"/>
      <c r="AI391" s="28"/>
      <c r="AJ391" s="26"/>
    </row>
    <row r="392" spans="1:42">
      <c r="A392" s="398"/>
      <c r="B392" s="238">
        <f>+'Ark1'!C1498</f>
        <v>2023</v>
      </c>
      <c r="C392" s="398"/>
      <c r="D392" s="238">
        <f>+'Ark1'!M1498</f>
        <v>11</v>
      </c>
      <c r="E392" s="238" t="str">
        <f>VLOOKUP(D392,RNR!$G$8:$H$22,2)</f>
        <v>4</v>
      </c>
      <c r="F392" s="238">
        <f>+'Ark1'!D1498</f>
        <v>3</v>
      </c>
      <c r="G392" s="398" t="str">
        <f>VLOOKUP(F392,RNR!$D$2:$E$13,2)</f>
        <v>Mar</v>
      </c>
      <c r="H392" s="238">
        <f>+'Ark1'!Q1498</f>
        <v>74</v>
      </c>
      <c r="I392" s="238">
        <f>+'Ark1'!R1498</f>
        <v>78</v>
      </c>
      <c r="J392" s="239">
        <f>+IF(I392=0,"",'Ark1'!AG1498)</f>
        <v>3.1707317073170742</v>
      </c>
      <c r="K392" s="239">
        <f>+IF(I392=0,"",'Ark1'!AH1498)</f>
        <v>3.9863574251072929</v>
      </c>
      <c r="L392" s="239"/>
      <c r="M392" s="300">
        <f>+IF(I392=0,"",'Ark1'!U1498)</f>
        <v>55.278205128205087</v>
      </c>
      <c r="N392" s="399"/>
      <c r="O392" s="439">
        <f>+IF(J392=0,"",'Ark1'!AI1498)</f>
        <v>9</v>
      </c>
      <c r="P392" s="398"/>
      <c r="Q392" s="239">
        <f>+IF(O392=0,"",'Ark1'!AJ1498)</f>
        <v>124.57777777777778</v>
      </c>
      <c r="R392" s="398"/>
      <c r="S392" s="239">
        <f>+IF(O392=0,"",'Ark1'!AK1498)</f>
        <v>29.206675670729993</v>
      </c>
      <c r="T392" s="398"/>
      <c r="U392" s="240">
        <f>+IF(I392=0,"",'Ark1'!S1498)</f>
        <v>9.3461538461538431</v>
      </c>
      <c r="V392" s="240"/>
      <c r="W392" s="239">
        <f>+IF(I392=0,"",'Ark1'!W1498)</f>
        <v>100</v>
      </c>
      <c r="X392" s="241">
        <f>+IF(I392=0,"",'Ark1'!X1498)</f>
        <v>100</v>
      </c>
      <c r="Y392" s="241">
        <f>+IF(I392=0,"",'Ark1'!Y1498)</f>
        <v>100</v>
      </c>
      <c r="Z392" s="241">
        <f>+IF(I392=0,"",'Ark1'!Z1498)</f>
        <v>97.435897435897445</v>
      </c>
      <c r="AA392" s="239">
        <f>+IF(I392=0,"",'Ark1'!AA1498)</f>
        <v>10.967582154554298</v>
      </c>
      <c r="AB392" s="239">
        <f>+IF(I392=0,"",'Ark1'!AB1498)</f>
        <v>1.2281623031985722</v>
      </c>
      <c r="AC392" s="241">
        <f>+'Ark1'!AD1498</f>
        <v>61.008303682978301</v>
      </c>
      <c r="AD392" s="239">
        <f t="shared" si="43"/>
        <v>7.0909090909090908</v>
      </c>
      <c r="AE392" s="239">
        <f t="shared" si="44"/>
        <v>1.0540540540540539</v>
      </c>
      <c r="AF392" s="398"/>
      <c r="AI392" s="28"/>
      <c r="AJ392" s="26"/>
    </row>
    <row r="393" spans="1:42">
      <c r="A393" s="398"/>
      <c r="B393" s="238">
        <f>+'Ark1'!C1499</f>
        <v>2023</v>
      </c>
      <c r="C393" s="398"/>
      <c r="D393" s="238">
        <f>+'Ark1'!M1499</f>
        <v>11</v>
      </c>
      <c r="E393" s="238" t="str">
        <f>VLOOKUP(D393,RNR!$G$8:$H$22,2)</f>
        <v>4</v>
      </c>
      <c r="F393" s="238">
        <f>+'Ark1'!D1499</f>
        <v>4</v>
      </c>
      <c r="G393" s="398" t="str">
        <f>VLOOKUP(F393,RNR!$D$2:$E$13,2)</f>
        <v>Apr</v>
      </c>
      <c r="H393" s="238">
        <f>+'Ark1'!Q1499</f>
        <v>6</v>
      </c>
      <c r="I393" s="238">
        <f>+'Ark1'!R1499</f>
        <v>6</v>
      </c>
      <c r="J393" s="239">
        <f>+IF(I393=0,"",'Ark1'!AG1499)</f>
        <v>2.8037383177570097</v>
      </c>
      <c r="K393" s="239">
        <f>+IF(I393=0,"",'Ark1'!AH1499)</f>
        <v>3.955365622032287</v>
      </c>
      <c r="L393" s="239"/>
      <c r="M393" s="300">
        <f>+IF(I393=0,"",'Ark1'!U1499)</f>
        <v>55.533333333333317</v>
      </c>
      <c r="N393" s="399"/>
      <c r="O393" s="439">
        <f>+IF(J393=0,"",'Ark1'!AI1499)</f>
        <v>0</v>
      </c>
      <c r="P393" s="398"/>
      <c r="Q393" s="239" t="str">
        <f>+IF(O393=0,"",'Ark1'!AJ1499)</f>
        <v/>
      </c>
      <c r="R393" s="398"/>
      <c r="S393" s="239" t="str">
        <f>+IF(O393=0,"",'Ark1'!AK1499)</f>
        <v/>
      </c>
      <c r="T393" s="398"/>
      <c r="U393" s="240">
        <f>+IF(I393=0,"",'Ark1'!S1499)</f>
        <v>9.3333333333333357</v>
      </c>
      <c r="V393" s="240"/>
      <c r="W393" s="239">
        <f>+IF(I393=0,"",'Ark1'!W1499)</f>
        <v>100</v>
      </c>
      <c r="X393" s="241">
        <f>+IF(I393=0,"",'Ark1'!X1499)</f>
        <v>100</v>
      </c>
      <c r="Y393" s="241">
        <f>+IF(I393=0,"",'Ark1'!Y1499)</f>
        <v>100</v>
      </c>
      <c r="Z393" s="241">
        <f>+IF(I393=0,"",'Ark1'!Z1499)</f>
        <v>100</v>
      </c>
      <c r="AA393" s="239">
        <f>+IF(I393=0,"",'Ark1'!AA1499)</f>
        <v>9.2100790200494895</v>
      </c>
      <c r="AB393" s="239">
        <f>+IF(I393=0,"",'Ark1'!AB1499)</f>
        <v>0.47140452079101841</v>
      </c>
      <c r="AC393" s="241">
        <f>+'Ark1'!AD1499</f>
        <v>80.358170220994054</v>
      </c>
      <c r="AD393" s="239">
        <f t="shared" si="43"/>
        <v>0.54545454545454541</v>
      </c>
      <c r="AE393" s="239">
        <f t="shared" si="44"/>
        <v>1</v>
      </c>
      <c r="AF393" s="398"/>
      <c r="AI393" s="28"/>
      <c r="AJ393" s="26"/>
    </row>
    <row r="394" spans="1:42">
      <c r="A394" s="398"/>
      <c r="B394" s="238">
        <f>+'Ark1'!C1500</f>
        <v>2023</v>
      </c>
      <c r="C394" s="398"/>
      <c r="D394" s="238">
        <f>+'Ark1'!M1500</f>
        <v>11</v>
      </c>
      <c r="E394" s="238" t="str">
        <f>VLOOKUP(D394,RNR!$G$8:$H$22,2)</f>
        <v>4</v>
      </c>
      <c r="F394" s="238">
        <f>+'Ark1'!D1500</f>
        <v>5</v>
      </c>
      <c r="G394" s="398" t="str">
        <f>VLOOKUP(F394,RNR!$D$2:$E$13,2)</f>
        <v>Mai</v>
      </c>
      <c r="H394" s="238">
        <f>+'Ark1'!Q1500</f>
        <v>7</v>
      </c>
      <c r="I394" s="238">
        <f>+'Ark1'!R1500</f>
        <v>7</v>
      </c>
      <c r="J394" s="239">
        <f>+IF(I394=0,"",'Ark1'!AG1500)</f>
        <v>3.3980582524271847</v>
      </c>
      <c r="K394" s="239">
        <f>+IF(I394=0,"",'Ark1'!AH1500)</f>
        <v>4.6925105550534258</v>
      </c>
      <c r="L394" s="239"/>
      <c r="M394" s="300">
        <f>+IF(I394=0,"",'Ark1'!U1500)</f>
        <v>54.142857142857181</v>
      </c>
      <c r="N394" s="399"/>
      <c r="O394" s="439">
        <f>+IF(J394=0,"",'Ark1'!AI1500)</f>
        <v>3</v>
      </c>
      <c r="P394" s="398"/>
      <c r="Q394" s="239">
        <f>+IF(O394=0,"",'Ark1'!AJ1500)</f>
        <v>118.9</v>
      </c>
      <c r="R394" s="398"/>
      <c r="S394" s="239">
        <f>+IF(O394=0,"",'Ark1'!AK1500)</f>
        <v>31.158936863471801</v>
      </c>
      <c r="T394" s="398"/>
      <c r="U394" s="240">
        <f>+IF(I394=0,"",'Ark1'!S1500)</f>
        <v>8.5714285714285694</v>
      </c>
      <c r="V394" s="240"/>
      <c r="W394" s="239">
        <f>+IF(I394=0,"",'Ark1'!W1500)</f>
        <v>100</v>
      </c>
      <c r="X394" s="241">
        <f>+IF(I394=0,"",'Ark1'!X1500)</f>
        <v>100</v>
      </c>
      <c r="Y394" s="241">
        <f>+IF(I394=0,"",'Ark1'!Y1500)</f>
        <v>100</v>
      </c>
      <c r="Z394" s="241">
        <f>+IF(I394=0,"",'Ark1'!Z1500)</f>
        <v>100</v>
      </c>
      <c r="AA394" s="239">
        <f>+IF(I394=0,"",'Ark1'!AA1500)</f>
        <v>8.3115852266334098</v>
      </c>
      <c r="AB394" s="239">
        <f>+IF(I394=0,"",'Ark1'!AB1500)</f>
        <v>1.0497813183356521</v>
      </c>
      <c r="AC394" s="241">
        <f>+'Ark1'!AD1500</f>
        <v>61.116802854645506</v>
      </c>
      <c r="AD394" s="239">
        <f t="shared" si="43"/>
        <v>0.63636363636363635</v>
      </c>
      <c r="AE394" s="239">
        <f t="shared" si="44"/>
        <v>1</v>
      </c>
      <c r="AF394" s="398"/>
      <c r="AI394" s="28"/>
      <c r="AJ394" s="26"/>
    </row>
    <row r="395" spans="1:42">
      <c r="A395" s="398"/>
      <c r="B395" s="238">
        <f>+'Ark1'!C1501</f>
        <v>2023</v>
      </c>
      <c r="C395" s="398"/>
      <c r="D395" s="238">
        <f>+'Ark1'!M1501</f>
        <v>11</v>
      </c>
      <c r="E395" s="238" t="str">
        <f>VLOOKUP(D395,RNR!$G$8:$H$22,2)</f>
        <v>4</v>
      </c>
      <c r="F395" s="238">
        <f>+'Ark1'!D1501</f>
        <v>6</v>
      </c>
      <c r="G395" s="398" t="str">
        <f>VLOOKUP(F395,RNR!$D$2:$E$13,2)</f>
        <v>Jun</v>
      </c>
      <c r="H395" s="238">
        <f>+'Ark1'!Q1501</f>
        <v>3</v>
      </c>
      <c r="I395" s="238">
        <f>+'Ark1'!R1501</f>
        <v>3</v>
      </c>
      <c r="J395" s="239">
        <f>+IF(I395=0,"",'Ark1'!AG1501)</f>
        <v>1.7543859649122804</v>
      </c>
      <c r="K395" s="239">
        <f>+IF(I395=0,"",'Ark1'!AH1501)</f>
        <v>2.0588102985499863</v>
      </c>
      <c r="L395" s="239"/>
      <c r="M395" s="300">
        <f>+IF(I395=0,"",'Ark1'!U1501)</f>
        <v>45.76666666666668</v>
      </c>
      <c r="N395" s="399"/>
      <c r="O395" s="439">
        <f>+IF(J395=0,"",'Ark1'!AI1501)</f>
        <v>2</v>
      </c>
      <c r="P395" s="398"/>
      <c r="Q395" s="239">
        <f>+IF(O395=0,"",'Ark1'!AJ1501)</f>
        <v>123.7</v>
      </c>
      <c r="R395" s="398"/>
      <c r="S395" s="239">
        <f>+IF(O395=0,"",'Ark1'!AK1501)</f>
        <v>28.998663218336823</v>
      </c>
      <c r="T395" s="398"/>
      <c r="U395" s="240">
        <f>+IF(I395=0,"",'Ark1'!S1501)</f>
        <v>9</v>
      </c>
      <c r="V395" s="240"/>
      <c r="W395" s="239">
        <f>+IF(I395=0,"",'Ark1'!W1501)</f>
        <v>100</v>
      </c>
      <c r="X395" s="241">
        <f>+IF(I395=0,"",'Ark1'!X1501)</f>
        <v>100</v>
      </c>
      <c r="Y395" s="241">
        <f>+IF(I395=0,"",'Ark1'!Y1501)</f>
        <v>100</v>
      </c>
      <c r="Z395" s="241">
        <f>+IF(I395=0,"",'Ark1'!Z1501)</f>
        <v>66.666666666666686</v>
      </c>
      <c r="AA395" s="239">
        <f>+IF(I395=0,"",'Ark1'!AA1501)</f>
        <v>16.733466134931181</v>
      </c>
      <c r="AB395" s="239">
        <f>+IF(I395=0,"",'Ark1'!AB1501)</f>
        <v>1.4142135623730951</v>
      </c>
      <c r="AC395" s="241">
        <f>+'Ark1'!AD1501</f>
        <v>90.993497096009293</v>
      </c>
      <c r="AD395" s="239">
        <f t="shared" si="43"/>
        <v>0.27272727272727271</v>
      </c>
      <c r="AE395" s="239">
        <f t="shared" si="44"/>
        <v>1</v>
      </c>
      <c r="AF395" s="398"/>
      <c r="AI395" s="28"/>
      <c r="AJ395" s="26"/>
    </row>
    <row r="396" spans="1:42">
      <c r="A396" s="398"/>
      <c r="B396" s="238">
        <f>+'Ark1'!C1502</f>
        <v>2023</v>
      </c>
      <c r="C396" s="398"/>
      <c r="D396" s="238">
        <f>+'Ark1'!M1502</f>
        <v>11</v>
      </c>
      <c r="E396" s="238" t="str">
        <f>VLOOKUP(D396,RNR!$G$8:$H$22,2)</f>
        <v>4</v>
      </c>
      <c r="F396" s="238">
        <f>+'Ark1'!D1502</f>
        <v>7</v>
      </c>
      <c r="G396" s="398" t="str">
        <f>VLOOKUP(F396,RNR!$D$2:$E$13,2)</f>
        <v>Jul</v>
      </c>
      <c r="H396" s="238">
        <f>+'Ark1'!Q1502</f>
        <v>0</v>
      </c>
      <c r="I396" s="238">
        <f>+'Ark1'!R1502</f>
        <v>0</v>
      </c>
      <c r="J396" s="239" t="str">
        <f>+IF(I396=0,"",'Ark1'!AG1502)</f>
        <v/>
      </c>
      <c r="K396" s="239" t="str">
        <f>+IF(I396=0,"",'Ark1'!AH1502)</f>
        <v/>
      </c>
      <c r="L396" s="239"/>
      <c r="M396" s="300" t="str">
        <f>+IF(I396=0,"",'Ark1'!U1502)</f>
        <v/>
      </c>
      <c r="N396" s="399"/>
      <c r="O396" s="439">
        <f>+IF(J396=0,"",'Ark1'!AI1502)</f>
        <v>0</v>
      </c>
      <c r="P396" s="398"/>
      <c r="Q396" s="239" t="str">
        <f>+IF(O396=0,"",'Ark1'!AJ1502)</f>
        <v/>
      </c>
      <c r="R396" s="398"/>
      <c r="S396" s="239" t="str">
        <f>+IF(O396=0,"",'Ark1'!AK1502)</f>
        <v/>
      </c>
      <c r="T396" s="398"/>
      <c r="U396" s="240" t="str">
        <f>+IF(I396=0,"",'Ark1'!S1502)</f>
        <v/>
      </c>
      <c r="V396" s="240"/>
      <c r="W396" s="239" t="str">
        <f>+IF(I396=0,"",'Ark1'!W1502)</f>
        <v/>
      </c>
      <c r="X396" s="241" t="str">
        <f>+IF(I396=0,"",'Ark1'!X1502)</f>
        <v/>
      </c>
      <c r="Y396" s="241" t="str">
        <f>+IF(I396=0,"",'Ark1'!Y1502)</f>
        <v/>
      </c>
      <c r="Z396" s="241" t="str">
        <f>+IF(I396=0,"",'Ark1'!Z1502)</f>
        <v/>
      </c>
      <c r="AA396" s="239" t="str">
        <f>+IF(I396=0,"",'Ark1'!AA1502)</f>
        <v/>
      </c>
      <c r="AB396" s="239" t="str">
        <f>+IF(I396=0,"",'Ark1'!AB1502)</f>
        <v/>
      </c>
      <c r="AC396" s="241">
        <f>+'Ark1'!AD1502</f>
        <v>0</v>
      </c>
      <c r="AD396" s="239" t="str">
        <f t="shared" si="43"/>
        <v/>
      </c>
      <c r="AE396" s="239" t="str">
        <f t="shared" si="44"/>
        <v/>
      </c>
      <c r="AF396" s="398"/>
      <c r="AI396" s="28"/>
      <c r="AJ396" s="26"/>
    </row>
    <row r="397" spans="1:42">
      <c r="A397" s="398"/>
      <c r="B397" s="238">
        <f>+'Ark1'!C1503</f>
        <v>2023</v>
      </c>
      <c r="C397" s="398"/>
      <c r="D397" s="238">
        <f>+'Ark1'!M1503</f>
        <v>11</v>
      </c>
      <c r="E397" s="238" t="str">
        <f>VLOOKUP(D397,RNR!$G$8:$H$22,2)</f>
        <v>4</v>
      </c>
      <c r="F397" s="238">
        <f>+'Ark1'!D1503</f>
        <v>8</v>
      </c>
      <c r="G397" s="398" t="str">
        <f>VLOOKUP(F397,RNR!$D$2:$E$13,2)</f>
        <v>Aug</v>
      </c>
      <c r="H397" s="238">
        <f>+'Ark1'!Q1503</f>
        <v>14</v>
      </c>
      <c r="I397" s="238">
        <f>+'Ark1'!R1503</f>
        <v>15</v>
      </c>
      <c r="J397" s="239">
        <f>+IF(I397=0,"",'Ark1'!AG1503)</f>
        <v>6.8181818181818192</v>
      </c>
      <c r="K397" s="239">
        <f>+IF(I397=0,"",'Ark1'!AH1503)</f>
        <v>9.0371396600415608</v>
      </c>
      <c r="L397" s="239"/>
      <c r="M397" s="300">
        <f>+IF(I397=0,"",'Ark1'!U1503)</f>
        <v>56.533333333333317</v>
      </c>
      <c r="N397" s="399"/>
      <c r="O397" s="439">
        <f>+IF(J397=0,"",'Ark1'!AI1503)</f>
        <v>6</v>
      </c>
      <c r="P397" s="398"/>
      <c r="Q397" s="239">
        <f>+IF(O397=0,"",'Ark1'!AJ1503)</f>
        <v>125.8333333333333</v>
      </c>
      <c r="R397" s="398"/>
      <c r="S397" s="239">
        <f>+IF(O397=0,"",'Ark1'!AK1503)</f>
        <v>32.123707425229071</v>
      </c>
      <c r="T397" s="398"/>
      <c r="U397" s="240">
        <f>+IF(I397=0,"",'Ark1'!S1503)</f>
        <v>9.2666666666666693</v>
      </c>
      <c r="V397" s="240"/>
      <c r="W397" s="239">
        <f>+IF(I397=0,"",'Ark1'!W1503)</f>
        <v>100</v>
      </c>
      <c r="X397" s="241">
        <f>+IF(I397=0,"",'Ark1'!X1503)</f>
        <v>100</v>
      </c>
      <c r="Y397" s="241">
        <f>+IF(I397=0,"",'Ark1'!Y1503)</f>
        <v>100</v>
      </c>
      <c r="Z397" s="241">
        <f>+IF(I397=0,"",'Ark1'!Z1503)</f>
        <v>100</v>
      </c>
      <c r="AA397" s="239">
        <f>+IF(I397=0,"",'Ark1'!AA1503)</f>
        <v>12.761487199991867</v>
      </c>
      <c r="AB397" s="239">
        <f>+IF(I397=0,"",'Ark1'!AB1503)</f>
        <v>1.4817407180595212</v>
      </c>
      <c r="AC397" s="241">
        <f>+'Ark1'!AD1503</f>
        <v>71.135216156262061</v>
      </c>
      <c r="AD397" s="239">
        <f t="shared" si="43"/>
        <v>1.3636363636363635</v>
      </c>
      <c r="AE397" s="239">
        <f t="shared" si="44"/>
        <v>1.0714285714285714</v>
      </c>
      <c r="AF397" s="398"/>
      <c r="AI397" s="28"/>
      <c r="AJ397" s="26"/>
    </row>
    <row r="398" spans="1:42">
      <c r="A398" s="398"/>
      <c r="B398" s="238">
        <f>+'Ark1'!C1504</f>
        <v>2023</v>
      </c>
      <c r="C398" s="398"/>
      <c r="D398" s="238">
        <f>+'Ark1'!M1504</f>
        <v>11</v>
      </c>
      <c r="E398" s="238" t="str">
        <f>VLOOKUP(D398,RNR!$G$8:$H$22,2)</f>
        <v>4</v>
      </c>
      <c r="F398" s="238">
        <f>+'Ark1'!D1504</f>
        <v>9</v>
      </c>
      <c r="G398" s="398" t="str">
        <f>VLOOKUP(F398,RNR!$D$2:$E$13,2)</f>
        <v>Sep</v>
      </c>
      <c r="H398" s="238">
        <f>+'Ark1'!Q1504</f>
        <v>12</v>
      </c>
      <c r="I398" s="238">
        <f>+'Ark1'!R1504</f>
        <v>12</v>
      </c>
      <c r="J398" s="239">
        <f>+IF(I398=0,"",'Ark1'!AG1504)</f>
        <v>5.5555555555555562</v>
      </c>
      <c r="K398" s="239">
        <f>+IF(I398=0,"",'Ark1'!AH1504)</f>
        <v>6.7574962946072281</v>
      </c>
      <c r="L398" s="239"/>
      <c r="M398" s="300">
        <f>+IF(I398=0,"",'Ark1'!U1504)</f>
        <v>49.391666666666659</v>
      </c>
      <c r="N398" s="399"/>
      <c r="O398" s="439">
        <f>+IF(J398=0,"",'Ark1'!AI1504)</f>
        <v>0</v>
      </c>
      <c r="P398" s="398"/>
      <c r="Q398" s="239" t="str">
        <f>+IF(O398=0,"",'Ark1'!AJ1504)</f>
        <v/>
      </c>
      <c r="R398" s="398"/>
      <c r="S398" s="239" t="str">
        <f>+IF(O398=0,"",'Ark1'!AK1504)</f>
        <v/>
      </c>
      <c r="T398" s="398"/>
      <c r="U398" s="240">
        <f>+IF(I398=0,"",'Ark1'!S1504)</f>
        <v>9.0833333333333357</v>
      </c>
      <c r="V398" s="240"/>
      <c r="W398" s="239">
        <f>+IF(I398=0,"",'Ark1'!W1504)</f>
        <v>100</v>
      </c>
      <c r="X398" s="241">
        <f>+IF(I398=0,"",'Ark1'!X1504)</f>
        <v>100</v>
      </c>
      <c r="Y398" s="241">
        <f>+IF(I398=0,"",'Ark1'!Y1504)</f>
        <v>100</v>
      </c>
      <c r="Z398" s="241">
        <f>+IF(I398=0,"",'Ark1'!Z1504)</f>
        <v>83.333333333333314</v>
      </c>
      <c r="AA398" s="239">
        <f>+IF(I398=0,"",'Ark1'!AA1504)</f>
        <v>11.297747440185749</v>
      </c>
      <c r="AB398" s="239">
        <f>+IF(I398=0,"",'Ark1'!AB1504)</f>
        <v>1.0374916331657218</v>
      </c>
      <c r="AC398" s="241">
        <f>+'Ark1'!AD1504</f>
        <v>49.132935052279841</v>
      </c>
      <c r="AD398" s="239">
        <f t="shared" si="43"/>
        <v>1.0909090909090908</v>
      </c>
      <c r="AE398" s="239">
        <f t="shared" si="44"/>
        <v>1</v>
      </c>
      <c r="AF398" s="398"/>
      <c r="AI398" s="28"/>
      <c r="AJ398" s="26"/>
    </row>
    <row r="399" spans="1:42">
      <c r="A399" s="398"/>
      <c r="B399" s="238">
        <f>+'Ark1'!C1505</f>
        <v>2023</v>
      </c>
      <c r="C399" s="398"/>
      <c r="D399" s="238">
        <f>+'Ark1'!M1505</f>
        <v>11</v>
      </c>
      <c r="E399" s="238" t="str">
        <f>VLOOKUP(D399,RNR!$G$8:$H$22,2)</f>
        <v>4</v>
      </c>
      <c r="F399" s="238">
        <f>+'Ark1'!D1505</f>
        <v>10</v>
      </c>
      <c r="G399" s="398" t="str">
        <f>VLOOKUP(F399,RNR!$D$2:$E$13,2)</f>
        <v>Okt</v>
      </c>
      <c r="H399" s="238">
        <f>+'Ark1'!Q1505</f>
        <v>35</v>
      </c>
      <c r="I399" s="238">
        <f>+'Ark1'!R1505</f>
        <v>36</v>
      </c>
      <c r="J399" s="239">
        <f>+IF(I399=0,"",'Ark1'!AG1505)</f>
        <v>7.03125</v>
      </c>
      <c r="K399" s="239">
        <f>+IF(I399=0,"",'Ark1'!AH1505)</f>
        <v>8.6978355996870231</v>
      </c>
      <c r="L399" s="239"/>
      <c r="M399" s="300">
        <f>+IF(I399=0,"",'Ark1'!U1505)</f>
        <v>48.88055555555556</v>
      </c>
      <c r="N399" s="399"/>
      <c r="O399" s="439">
        <f>+IF(J399=0,"",'Ark1'!AI1505)</f>
        <v>5</v>
      </c>
      <c r="P399" s="398"/>
      <c r="Q399" s="239">
        <f>+IF(O399=0,"",'Ark1'!AJ1505)</f>
        <v>117</v>
      </c>
      <c r="R399" s="398"/>
      <c r="S399" s="239">
        <f>+IF(O399=0,"",'Ark1'!AK1505)</f>
        <v>31.510091336180121</v>
      </c>
      <c r="T399" s="398"/>
      <c r="U399" s="240">
        <f>+IF(I399=0,"",'Ark1'!S1505)</f>
        <v>9.1666666666666643</v>
      </c>
      <c r="V399" s="240"/>
      <c r="W399" s="239">
        <f>+IF(I399=0,"",'Ark1'!W1505)</f>
        <v>100</v>
      </c>
      <c r="X399" s="241">
        <f>+IF(I399=0,"",'Ark1'!X1505)</f>
        <v>100</v>
      </c>
      <c r="Y399" s="241">
        <f>+IF(I399=0,"",'Ark1'!Y1505)</f>
        <v>97.222222222222229</v>
      </c>
      <c r="Z399" s="241">
        <f>+IF(I399=0,"",'Ark1'!Z1505)</f>
        <v>88.8888888888889</v>
      </c>
      <c r="AA399" s="239">
        <f>+IF(I399=0,"",'Ark1'!AA1505)</f>
        <v>12.409132377327012</v>
      </c>
      <c r="AB399" s="239">
        <f>+IF(I399=0,"",'Ark1'!AB1505)</f>
        <v>1.5723301886761003</v>
      </c>
      <c r="AC399" s="241">
        <f>+'Ark1'!AD1505</f>
        <v>78.817287564099217</v>
      </c>
      <c r="AD399" s="239">
        <f t="shared" si="43"/>
        <v>3.2727272727272729</v>
      </c>
      <c r="AE399" s="239">
        <f t="shared" si="44"/>
        <v>1.0285714285714285</v>
      </c>
      <c r="AF399" s="398"/>
      <c r="AI399" s="28"/>
      <c r="AJ399" s="26"/>
    </row>
    <row r="400" spans="1:42">
      <c r="A400" s="398"/>
      <c r="B400" s="238">
        <f>+'Ark1'!C1506</f>
        <v>2023</v>
      </c>
      <c r="C400" s="398"/>
      <c r="D400" s="238">
        <f>+'Ark1'!M1506</f>
        <v>11</v>
      </c>
      <c r="E400" s="238" t="str">
        <f>VLOOKUP(D400,RNR!$G$8:$H$22,2)</f>
        <v>4</v>
      </c>
      <c r="F400" s="238">
        <f>+'Ark1'!D1506</f>
        <v>11</v>
      </c>
      <c r="G400" s="398" t="str">
        <f>VLOOKUP(F400,RNR!$D$2:$E$13,2)</f>
        <v>Nov</v>
      </c>
      <c r="H400" s="238">
        <f>+'Ark1'!Q1506</f>
        <v>10</v>
      </c>
      <c r="I400" s="238">
        <f>+'Ark1'!R1506</f>
        <v>10</v>
      </c>
      <c r="J400" s="239">
        <f>+IF(I400=0,"",'Ark1'!AG1506)</f>
        <v>2.4390243902439024</v>
      </c>
      <c r="K400" s="239">
        <f>+IF(I400=0,"",'Ark1'!AH1506)</f>
        <v>2.6267883618074119</v>
      </c>
      <c r="L400" s="239"/>
      <c r="M400" s="300">
        <f>+IF(I400=0,"",'Ark1'!U1506)</f>
        <v>41.99</v>
      </c>
      <c r="N400" s="399"/>
      <c r="O400" s="439">
        <f>+IF(J400=0,"",'Ark1'!AI1506)</f>
        <v>3</v>
      </c>
      <c r="P400" s="398"/>
      <c r="Q400" s="239">
        <f>+IF(O400=0,"",'Ark1'!AJ1506)</f>
        <v>117.26666666666669</v>
      </c>
      <c r="R400" s="398"/>
      <c r="S400" s="239">
        <f>+IF(O400=0,"",'Ark1'!AK1506)</f>
        <v>24.132143371525785</v>
      </c>
      <c r="T400" s="398"/>
      <c r="U400" s="240">
        <f>+IF(I400=0,"",'Ark1'!S1506)</f>
        <v>9</v>
      </c>
      <c r="V400" s="240"/>
      <c r="W400" s="239">
        <f>+IF(I400=0,"",'Ark1'!W1506)</f>
        <v>100</v>
      </c>
      <c r="X400" s="241">
        <f>+IF(I400=0,"",'Ark1'!X1506)</f>
        <v>100</v>
      </c>
      <c r="Y400" s="241">
        <f>+IF(I400=0,"",'Ark1'!Y1506)</f>
        <v>100</v>
      </c>
      <c r="Z400" s="241">
        <f>+IF(I400=0,"",'Ark1'!Z1506)</f>
        <v>70</v>
      </c>
      <c r="AA400" s="239">
        <f>+IF(I400=0,"",'Ark1'!AA1506)</f>
        <v>12.756053464924022</v>
      </c>
      <c r="AB400" s="239">
        <f>+IF(I400=0,"",'Ark1'!AB1506)</f>
        <v>1.8973665961010275</v>
      </c>
      <c r="AC400" s="241">
        <f>+'Ark1'!AD1506</f>
        <v>79.494574019230612</v>
      </c>
      <c r="AD400" s="239">
        <f t="shared" si="43"/>
        <v>0.90909090909090906</v>
      </c>
      <c r="AE400" s="239">
        <f t="shared" si="44"/>
        <v>1</v>
      </c>
      <c r="AF400" s="398"/>
      <c r="AI400" s="28"/>
      <c r="AJ400" s="26"/>
    </row>
    <row r="401" spans="1:42">
      <c r="A401" s="398"/>
      <c r="B401" s="238">
        <f>+'Ark1'!C1507</f>
        <v>2023</v>
      </c>
      <c r="C401" s="398"/>
      <c r="D401" s="238">
        <f>+'Ark1'!M1507</f>
        <v>11</v>
      </c>
      <c r="E401" s="238" t="str">
        <f>VLOOKUP(D401,RNR!$G$8:$H$22,2)</f>
        <v>4</v>
      </c>
      <c r="F401" s="238">
        <f>+'Ark1'!D1507</f>
        <v>12</v>
      </c>
      <c r="G401" s="398" t="str">
        <f>VLOOKUP(F401,RNR!$D$2:$E$13,2)</f>
        <v>Des</v>
      </c>
      <c r="H401" s="238">
        <f>+'Ark1'!Q1507</f>
        <v>0</v>
      </c>
      <c r="I401" s="238">
        <f>+'Ark1'!R1507</f>
        <v>0</v>
      </c>
      <c r="J401" s="239" t="str">
        <f>+IF(I401=0,"",'Ark1'!AG1507)</f>
        <v/>
      </c>
      <c r="K401" s="239" t="str">
        <f>+IF(I401=0,"",'Ark1'!AH1507)</f>
        <v/>
      </c>
      <c r="L401" s="239"/>
      <c r="M401" s="300" t="str">
        <f>+IF(I401=0,"",'Ark1'!U1507)</f>
        <v/>
      </c>
      <c r="N401" s="399"/>
      <c r="O401" s="439">
        <f>+IF(J401=0,"",'Ark1'!AI1507)</f>
        <v>0</v>
      </c>
      <c r="P401" s="398"/>
      <c r="Q401" s="239" t="str">
        <f>+IF(O401=0,"",'Ark1'!AJ1507)</f>
        <v/>
      </c>
      <c r="R401" s="398"/>
      <c r="S401" s="239" t="str">
        <f>+IF(O401=0,"",'Ark1'!AK1507)</f>
        <v/>
      </c>
      <c r="T401" s="398"/>
      <c r="U401" s="240" t="str">
        <f>+IF(I401=0,"",'Ark1'!S1507)</f>
        <v/>
      </c>
      <c r="V401" s="240"/>
      <c r="W401" s="239" t="str">
        <f>+IF(I401=0,"",'Ark1'!W1507)</f>
        <v/>
      </c>
      <c r="X401" s="241" t="str">
        <f>+IF(I401=0,"",'Ark1'!X1507)</f>
        <v/>
      </c>
      <c r="Y401" s="241" t="str">
        <f>+IF(I401=0,"",'Ark1'!Y1507)</f>
        <v/>
      </c>
      <c r="Z401" s="241" t="str">
        <f>+IF(I401=0,"",'Ark1'!Z1507)</f>
        <v/>
      </c>
      <c r="AA401" s="239" t="str">
        <f>+IF(I401=0,"",'Ark1'!AA1507)</f>
        <v/>
      </c>
      <c r="AB401" s="239" t="str">
        <f>+IF(I401=0,"",'Ark1'!AB1507)</f>
        <v/>
      </c>
      <c r="AC401" s="241">
        <f>+'Ark1'!AD1507</f>
        <v>0</v>
      </c>
      <c r="AD401" s="239" t="str">
        <f t="shared" si="43"/>
        <v/>
      </c>
      <c r="AE401" s="239" t="str">
        <f t="shared" si="44"/>
        <v/>
      </c>
      <c r="AF401" s="398"/>
      <c r="AI401" s="28"/>
      <c r="AJ401" s="26"/>
    </row>
    <row r="402" spans="1:42">
      <c r="A402" s="398"/>
      <c r="B402" s="398"/>
      <c r="C402" s="398"/>
      <c r="D402" s="398"/>
      <c r="E402" s="398"/>
      <c r="F402" s="398"/>
      <c r="G402" s="398"/>
      <c r="H402" s="398"/>
      <c r="I402" s="398"/>
      <c r="J402" s="399"/>
      <c r="K402" s="399"/>
      <c r="L402" s="399"/>
      <c r="M402" s="401"/>
      <c r="N402" s="399"/>
      <c r="O402" s="440"/>
      <c r="P402" s="398"/>
      <c r="Q402" s="399"/>
      <c r="R402" s="398"/>
      <c r="S402" s="399"/>
      <c r="T402" s="398"/>
      <c r="U402" s="400"/>
      <c r="V402" s="400"/>
      <c r="W402" s="399"/>
      <c r="X402" s="402"/>
      <c r="Y402" s="402"/>
      <c r="Z402" s="402"/>
      <c r="AA402" s="399"/>
      <c r="AB402" s="399"/>
      <c r="AC402" s="402"/>
      <c r="AD402" s="399"/>
      <c r="AE402" s="399"/>
      <c r="AF402" s="398"/>
      <c r="AG402" s="26"/>
      <c r="AI402" s="28"/>
      <c r="AJ402" s="26"/>
      <c r="AK402" s="27"/>
      <c r="AL402" s="27"/>
      <c r="AP402" s="27"/>
    </row>
    <row r="403" spans="1:42" ht="22.8">
      <c r="A403" s="398"/>
      <c r="B403" s="398"/>
      <c r="C403" s="398"/>
      <c r="D403" s="398"/>
      <c r="E403" s="403" t="str">
        <f>+E405</f>
        <v>4+</v>
      </c>
      <c r="F403" s="398"/>
      <c r="G403" s="398"/>
      <c r="H403" s="398"/>
      <c r="I403" s="242">
        <f>SUM(I405:I458)</f>
        <v>222</v>
      </c>
      <c r="J403" s="398"/>
      <c r="K403" s="398"/>
      <c r="L403" s="398"/>
      <c r="M403" s="271" t="e">
        <f>+Fettgruppe!#REF!</f>
        <v>#REF!</v>
      </c>
      <c r="N403" s="399"/>
      <c r="O403" s="440"/>
      <c r="P403" s="398"/>
      <c r="Q403" s="398"/>
      <c r="R403" s="398"/>
      <c r="S403" s="398"/>
      <c r="T403" s="398"/>
      <c r="U403" s="398"/>
      <c r="V403" s="398"/>
      <c r="W403" s="398"/>
      <c r="X403" s="398"/>
      <c r="Y403" s="398"/>
      <c r="Z403" s="398"/>
      <c r="AA403" s="398"/>
      <c r="AB403" s="398"/>
      <c r="AC403" s="398"/>
      <c r="AD403" s="398"/>
      <c r="AE403" s="398"/>
      <c r="AF403" s="398"/>
      <c r="AG403" s="221"/>
      <c r="AI403" s="28"/>
      <c r="AJ403" s="26"/>
      <c r="AK403" s="222"/>
      <c r="AL403" s="27"/>
      <c r="AP403" s="27"/>
    </row>
    <row r="404" spans="1:42">
      <c r="A404" s="398"/>
      <c r="B404" s="398"/>
      <c r="C404" s="398"/>
      <c r="D404" s="398"/>
      <c r="E404" s="398"/>
      <c r="F404" s="398"/>
      <c r="G404" s="398"/>
      <c r="H404" s="398"/>
      <c r="I404" s="398"/>
      <c r="J404" s="398"/>
      <c r="K404" s="398"/>
      <c r="L404" s="398"/>
      <c r="M404" s="398"/>
      <c r="N404" s="399"/>
      <c r="O404" s="440"/>
      <c r="P404" s="398"/>
      <c r="Q404" s="398"/>
      <c r="R404" s="398"/>
      <c r="S404" s="398"/>
      <c r="T404" s="398"/>
      <c r="U404" s="398"/>
      <c r="V404" s="398"/>
      <c r="W404" s="398"/>
      <c r="X404" s="398"/>
      <c r="Y404" s="398"/>
      <c r="Z404" s="398"/>
      <c r="AA404" s="398"/>
      <c r="AB404" s="398"/>
      <c r="AC404" s="398"/>
      <c r="AD404" s="398"/>
      <c r="AE404" s="398"/>
      <c r="AF404" s="398"/>
      <c r="AG404" s="221"/>
      <c r="AI404" s="28"/>
      <c r="AJ404" s="26"/>
      <c r="AK404" s="222"/>
      <c r="AL404" s="27"/>
      <c r="AP404" s="27"/>
    </row>
    <row r="405" spans="1:42">
      <c r="A405" s="398"/>
      <c r="B405" s="238">
        <f>+'Ark1'!C1508</f>
        <v>2023</v>
      </c>
      <c r="C405" s="398"/>
      <c r="D405" s="238">
        <f>+'Ark1'!M1508</f>
        <v>12</v>
      </c>
      <c r="E405" s="238" t="str">
        <f>VLOOKUP(D405,RNR!$G$8:$H$22,2)</f>
        <v>4+</v>
      </c>
      <c r="F405" s="238">
        <f>+'Ark1'!D1508</f>
        <v>1</v>
      </c>
      <c r="G405" s="398" t="str">
        <f>VLOOKUP(F405,RNR!$D$2:$E$13,2)</f>
        <v>Jan</v>
      </c>
      <c r="H405" s="238">
        <f>+'Ark1'!Q1508</f>
        <v>1</v>
      </c>
      <c r="I405" s="238">
        <f>+'Ark1'!R1508</f>
        <v>1</v>
      </c>
      <c r="J405" s="239">
        <f>+IF(I405=0,"",'Ark1'!AG1508)</f>
        <v>0.30303030303030304</v>
      </c>
      <c r="K405" s="239">
        <f>+IF(I405=0,"",'Ark1'!AH1508)</f>
        <v>0.31994390024762775</v>
      </c>
      <c r="L405" s="239"/>
      <c r="M405" s="300">
        <f>+IF(I405=0,"",'Ark1'!U1508)</f>
        <v>43.800000000000011</v>
      </c>
      <c r="N405" s="399"/>
      <c r="O405" s="439">
        <f>+IF(J405=0,"",'Ark1'!AI1508)</f>
        <v>0</v>
      </c>
      <c r="P405" s="398"/>
      <c r="Q405" s="239" t="str">
        <f>+IF(O405=0,"",'Ark1'!AJ1508)</f>
        <v/>
      </c>
      <c r="R405" s="398"/>
      <c r="S405" s="239" t="str">
        <f>+IF(O405=0,"",'Ark1'!AK1508)</f>
        <v/>
      </c>
      <c r="T405" s="398"/>
      <c r="U405" s="240">
        <f>+IF(I405=0,"",'Ark1'!S1508)</f>
        <v>9</v>
      </c>
      <c r="V405" s="240"/>
      <c r="W405" s="239">
        <f>+IF(I405=0,"",'Ark1'!W1508)</f>
        <v>100</v>
      </c>
      <c r="X405" s="241">
        <f>+IF(I405=0,"",'Ark1'!X1508)</f>
        <v>100</v>
      </c>
      <c r="Y405" s="241">
        <f>+IF(I405=0,"",'Ark1'!Y1508)</f>
        <v>100</v>
      </c>
      <c r="Z405" s="241">
        <f>+IF(I405=0,"",'Ark1'!Z1508)</f>
        <v>100</v>
      </c>
      <c r="AA405" s="239">
        <f>+IF(I405=0,"",'Ark1'!AA1508)</f>
        <v>0</v>
      </c>
      <c r="AB405" s="239">
        <f>+IF(I405=0,"",'Ark1'!AB1508)</f>
        <v>0</v>
      </c>
      <c r="AC405" s="241">
        <f>+'Ark1'!AD1508</f>
        <v>0</v>
      </c>
      <c r="AD405" s="239">
        <f t="shared" si="43"/>
        <v>8.3333333333333329E-2</v>
      </c>
      <c r="AE405" s="239">
        <f t="shared" si="44"/>
        <v>1</v>
      </c>
      <c r="AF405" s="398"/>
      <c r="AI405" s="28"/>
      <c r="AJ405" s="26"/>
    </row>
    <row r="406" spans="1:42">
      <c r="A406" s="398"/>
      <c r="B406" s="238">
        <f>+'Ark1'!C1509</f>
        <v>2023</v>
      </c>
      <c r="C406" s="398"/>
      <c r="D406" s="238">
        <f>+'Ark1'!M1509</f>
        <v>12</v>
      </c>
      <c r="E406" s="238" t="str">
        <f>VLOOKUP(D406,RNR!$G$8:$H$22,2)</f>
        <v>4+</v>
      </c>
      <c r="F406" s="238">
        <f>+'Ark1'!D1509</f>
        <v>2</v>
      </c>
      <c r="G406" s="398" t="str">
        <f>VLOOKUP(F406,RNR!$D$2:$E$13,2)</f>
        <v>Feb</v>
      </c>
      <c r="H406" s="238">
        <f>+'Ark1'!Q1509</f>
        <v>5</v>
      </c>
      <c r="I406" s="238">
        <f>+'Ark1'!R1509</f>
        <v>5</v>
      </c>
      <c r="J406" s="239">
        <f>+IF(I406=0,"",'Ark1'!AG1509)</f>
        <v>1.4124293785310731</v>
      </c>
      <c r="K406" s="239">
        <f>+IF(I406=0,"",'Ark1'!AH1509)</f>
        <v>1.6499847163418075</v>
      </c>
      <c r="L406" s="239"/>
      <c r="M406" s="300">
        <f>+IF(I406=0,"",'Ark1'!U1509)</f>
        <v>50.74</v>
      </c>
      <c r="N406" s="399"/>
      <c r="O406" s="439">
        <f>+IF(J406=0,"",'Ark1'!AI1509)</f>
        <v>1</v>
      </c>
      <c r="P406" s="398"/>
      <c r="Q406" s="239">
        <f>+IF(O406=0,"",'Ark1'!AJ1509)</f>
        <v>104.9</v>
      </c>
      <c r="R406" s="398"/>
      <c r="S406" s="239">
        <f>+IF(O406=0,"",'Ark1'!AK1509)</f>
        <v>38.897337614896969</v>
      </c>
      <c r="T406" s="398"/>
      <c r="U406" s="240">
        <f>+IF(I406=0,"",'Ark1'!S1509)</f>
        <v>8.6</v>
      </c>
      <c r="V406" s="240"/>
      <c r="W406" s="239">
        <f>+IF(I406=0,"",'Ark1'!W1509)</f>
        <v>100</v>
      </c>
      <c r="X406" s="241">
        <f>+IF(I406=0,"",'Ark1'!X1509)</f>
        <v>100</v>
      </c>
      <c r="Y406" s="241">
        <f>+IF(I406=0,"",'Ark1'!Y1509)</f>
        <v>100</v>
      </c>
      <c r="Z406" s="241">
        <f>+IF(I406=0,"",'Ark1'!Z1509)</f>
        <v>100</v>
      </c>
      <c r="AA406" s="239">
        <f>+IF(I406=0,"",'Ark1'!AA1509)</f>
        <v>8.5188262102240238</v>
      </c>
      <c r="AB406" s="239">
        <f>+IF(I406=0,"",'Ark1'!AB1509)</f>
        <v>1.3564659966250563</v>
      </c>
      <c r="AC406" s="241">
        <f>+'Ark1'!AD1509</f>
        <v>62.273386632613104</v>
      </c>
      <c r="AD406" s="239">
        <f t="shared" si="43"/>
        <v>0.41666666666666669</v>
      </c>
      <c r="AE406" s="239">
        <f t="shared" si="44"/>
        <v>1</v>
      </c>
      <c r="AF406" s="398"/>
      <c r="AI406" s="28"/>
      <c r="AJ406" s="26"/>
    </row>
    <row r="407" spans="1:42">
      <c r="A407" s="398"/>
      <c r="B407" s="238">
        <f>+'Ark1'!C1510</f>
        <v>2023</v>
      </c>
      <c r="C407" s="398"/>
      <c r="D407" s="238">
        <f>+'Ark1'!M1510</f>
        <v>12</v>
      </c>
      <c r="E407" s="238" t="str">
        <f>VLOOKUP(D407,RNR!$G$8:$H$22,2)</f>
        <v>4+</v>
      </c>
      <c r="F407" s="238">
        <f>+'Ark1'!D1510</f>
        <v>3</v>
      </c>
      <c r="G407" s="398" t="str">
        <f>VLOOKUP(F407,RNR!$D$2:$E$13,2)</f>
        <v>Mar</v>
      </c>
      <c r="H407" s="238">
        <f>+'Ark1'!Q1510</f>
        <v>19</v>
      </c>
      <c r="I407" s="238">
        <f>+'Ark1'!R1510</f>
        <v>20</v>
      </c>
      <c r="J407" s="239">
        <f>+IF(I407=0,"",'Ark1'!AG1510)</f>
        <v>0.81300813008130068</v>
      </c>
      <c r="K407" s="239">
        <f>+IF(I407=0,"",'Ark1'!AH1510)</f>
        <v>1.1183287198575462</v>
      </c>
      <c r="L407" s="239"/>
      <c r="M407" s="300">
        <f>+IF(I407=0,"",'Ark1'!U1510)</f>
        <v>60.480000000000018</v>
      </c>
      <c r="N407" s="399"/>
      <c r="O407" s="439">
        <f>+IF(J407=0,"",'Ark1'!AI1510)</f>
        <v>1</v>
      </c>
      <c r="P407" s="398"/>
      <c r="Q407" s="239">
        <f>+IF(O407=0,"",'Ark1'!AJ1510)</f>
        <v>130</v>
      </c>
      <c r="R407" s="398"/>
      <c r="S407" s="239">
        <f>+IF(O407=0,"",'Ark1'!AK1510)</f>
        <v>29.17614929449249</v>
      </c>
      <c r="T407" s="398"/>
      <c r="U407" s="240">
        <f>+IF(I407=0,"",'Ark1'!S1510)</f>
        <v>9.85</v>
      </c>
      <c r="V407" s="240"/>
      <c r="W407" s="239">
        <f>+IF(I407=0,"",'Ark1'!W1510)</f>
        <v>100</v>
      </c>
      <c r="X407" s="241">
        <f>+IF(I407=0,"",'Ark1'!X1510)</f>
        <v>100</v>
      </c>
      <c r="Y407" s="241">
        <f>+IF(I407=0,"",'Ark1'!Y1510)</f>
        <v>100</v>
      </c>
      <c r="Z407" s="241">
        <f>+IF(I407=0,"",'Ark1'!Z1510)</f>
        <v>100</v>
      </c>
      <c r="AA407" s="239">
        <f>+IF(I407=0,"",'Ark1'!AA1510)</f>
        <v>10.799148114550485</v>
      </c>
      <c r="AB407" s="239">
        <f>+IF(I407=0,"",'Ark1'!AB1510)</f>
        <v>1.1521718621802957</v>
      </c>
      <c r="AC407" s="241">
        <f>+'Ark1'!AD1510</f>
        <v>51.412602470139994</v>
      </c>
      <c r="AD407" s="239">
        <f t="shared" si="43"/>
        <v>1.6666666666666667</v>
      </c>
      <c r="AE407" s="239">
        <f t="shared" si="44"/>
        <v>1.0526315789473684</v>
      </c>
      <c r="AF407" s="398"/>
      <c r="AI407" s="28"/>
      <c r="AJ407" s="26"/>
    </row>
    <row r="408" spans="1:42">
      <c r="A408" s="398"/>
      <c r="B408" s="238">
        <f>+'Ark1'!C1511</f>
        <v>2023</v>
      </c>
      <c r="C408" s="398"/>
      <c r="D408" s="238">
        <f>+'Ark1'!M1511</f>
        <v>12</v>
      </c>
      <c r="E408" s="238" t="str">
        <f>VLOOKUP(D408,RNR!$G$8:$H$22,2)</f>
        <v>4+</v>
      </c>
      <c r="F408" s="238">
        <f>+'Ark1'!D1511</f>
        <v>4</v>
      </c>
      <c r="G408" s="398" t="str">
        <f>VLOOKUP(F408,RNR!$D$2:$E$13,2)</f>
        <v>Apr</v>
      </c>
      <c r="H408" s="238">
        <f>+'Ark1'!Q1511</f>
        <v>1</v>
      </c>
      <c r="I408" s="238">
        <f>+'Ark1'!R1511</f>
        <v>1</v>
      </c>
      <c r="J408" s="239">
        <f>+IF(I408=0,"",'Ark1'!AG1511)</f>
        <v>0.46728971962616805</v>
      </c>
      <c r="K408" s="239">
        <f>+IF(I408=0,"",'Ark1'!AH1511)</f>
        <v>0.66120607787274477</v>
      </c>
      <c r="L408" s="239"/>
      <c r="M408" s="300">
        <f>+IF(I408=0,"",'Ark1'!U1511)</f>
        <v>55.7</v>
      </c>
      <c r="N408" s="399"/>
      <c r="O408" s="439">
        <f>+IF(J408=0,"",'Ark1'!AI1511)</f>
        <v>0</v>
      </c>
      <c r="P408" s="398"/>
      <c r="Q408" s="239" t="str">
        <f>+IF(O408=0,"",'Ark1'!AJ1511)</f>
        <v/>
      </c>
      <c r="R408" s="398"/>
      <c r="S408" s="239" t="str">
        <f>+IF(O408=0,"",'Ark1'!AK1511)</f>
        <v/>
      </c>
      <c r="T408" s="398"/>
      <c r="U408" s="240">
        <f>+IF(I408=0,"",'Ark1'!S1511)</f>
        <v>9</v>
      </c>
      <c r="V408" s="240"/>
      <c r="W408" s="239">
        <f>+IF(I408=0,"",'Ark1'!W1511)</f>
        <v>100</v>
      </c>
      <c r="X408" s="241">
        <f>+IF(I408=0,"",'Ark1'!X1511)</f>
        <v>100</v>
      </c>
      <c r="Y408" s="241">
        <f>+IF(I408=0,"",'Ark1'!Y1511)</f>
        <v>100</v>
      </c>
      <c r="Z408" s="241">
        <f>+IF(I408=0,"",'Ark1'!Z1511)</f>
        <v>100</v>
      </c>
      <c r="AA408" s="239">
        <f>+IF(I408=0,"",'Ark1'!AA1511)</f>
        <v>0</v>
      </c>
      <c r="AB408" s="239">
        <f>+IF(I408=0,"",'Ark1'!AB1511)</f>
        <v>0</v>
      </c>
      <c r="AC408" s="241">
        <f>+'Ark1'!AD1511</f>
        <v>0</v>
      </c>
      <c r="AD408" s="239">
        <f t="shared" si="43"/>
        <v>8.3333333333333329E-2</v>
      </c>
      <c r="AE408" s="239">
        <f t="shared" si="44"/>
        <v>1</v>
      </c>
      <c r="AF408" s="398"/>
      <c r="AI408" s="28"/>
      <c r="AJ408" s="26"/>
    </row>
    <row r="409" spans="1:42">
      <c r="A409" s="398"/>
      <c r="B409" s="238">
        <f>+'Ark1'!C1512</f>
        <v>2023</v>
      </c>
      <c r="C409" s="398"/>
      <c r="D409" s="238">
        <f>+'Ark1'!M1512</f>
        <v>12</v>
      </c>
      <c r="E409" s="238" t="str">
        <f>VLOOKUP(D409,RNR!$G$8:$H$22,2)</f>
        <v>4+</v>
      </c>
      <c r="F409" s="238">
        <f>+'Ark1'!D1512</f>
        <v>5</v>
      </c>
      <c r="G409" s="398" t="str">
        <f>VLOOKUP(F409,RNR!$D$2:$E$13,2)</f>
        <v>Mai</v>
      </c>
      <c r="H409" s="238">
        <f>+'Ark1'!Q1512</f>
        <v>1</v>
      </c>
      <c r="I409" s="238">
        <f>+'Ark1'!R1512</f>
        <v>1</v>
      </c>
      <c r="J409" s="239">
        <f>+IF(I409=0,"",'Ark1'!AG1512)</f>
        <v>0.48543689320388361</v>
      </c>
      <c r="K409" s="239">
        <f>+IF(I409=0,"",'Ark1'!AH1512)</f>
        <v>0.9162157811977667</v>
      </c>
      <c r="L409" s="239"/>
      <c r="M409" s="300">
        <f>+IF(I409=0,"",'Ark1'!U1512)</f>
        <v>74</v>
      </c>
      <c r="N409" s="399"/>
      <c r="O409" s="439">
        <f>+IF(J409=0,"",'Ark1'!AI1512)</f>
        <v>0</v>
      </c>
      <c r="P409" s="398"/>
      <c r="Q409" s="239" t="str">
        <f>+IF(O409=0,"",'Ark1'!AJ1512)</f>
        <v/>
      </c>
      <c r="R409" s="398"/>
      <c r="S409" s="239" t="str">
        <f>+IF(O409=0,"",'Ark1'!AK1512)</f>
        <v/>
      </c>
      <c r="T409" s="398"/>
      <c r="U409" s="240">
        <f>+IF(I409=0,"",'Ark1'!S1512)</f>
        <v>11</v>
      </c>
      <c r="V409" s="240"/>
      <c r="W409" s="239">
        <f>+IF(I409=0,"",'Ark1'!W1512)</f>
        <v>100</v>
      </c>
      <c r="X409" s="241">
        <f>+IF(I409=0,"",'Ark1'!X1512)</f>
        <v>100</v>
      </c>
      <c r="Y409" s="241">
        <f>+IF(I409=0,"",'Ark1'!Y1512)</f>
        <v>100</v>
      </c>
      <c r="Z409" s="241">
        <f>+IF(I409=0,"",'Ark1'!Z1512)</f>
        <v>100</v>
      </c>
      <c r="AA409" s="239">
        <f>+IF(I409=0,"",'Ark1'!AA1512)</f>
        <v>0</v>
      </c>
      <c r="AB409" s="239">
        <f>+IF(I409=0,"",'Ark1'!AB1512)</f>
        <v>0</v>
      </c>
      <c r="AC409" s="241">
        <f>+'Ark1'!AD1512</f>
        <v>0</v>
      </c>
      <c r="AD409" s="239">
        <f t="shared" si="43"/>
        <v>8.3333333333333329E-2</v>
      </c>
      <c r="AE409" s="239">
        <f t="shared" si="44"/>
        <v>1</v>
      </c>
      <c r="AF409" s="398"/>
      <c r="AI409" s="28"/>
      <c r="AJ409" s="26"/>
    </row>
    <row r="410" spans="1:42">
      <c r="A410" s="398"/>
      <c r="B410" s="238">
        <f>+'Ark1'!C1513</f>
        <v>2023</v>
      </c>
      <c r="C410" s="398"/>
      <c r="D410" s="238">
        <f>+'Ark1'!M1513</f>
        <v>12</v>
      </c>
      <c r="E410" s="238" t="str">
        <f>VLOOKUP(D410,RNR!$G$8:$H$22,2)</f>
        <v>4+</v>
      </c>
      <c r="F410" s="238">
        <f>+'Ark1'!D1513</f>
        <v>6</v>
      </c>
      <c r="G410" s="398" t="str">
        <f>VLOOKUP(F410,RNR!$D$2:$E$13,2)</f>
        <v>Jun</v>
      </c>
      <c r="H410" s="238">
        <f>+'Ark1'!Q1513</f>
        <v>3</v>
      </c>
      <c r="I410" s="238">
        <f>+'Ark1'!R1513</f>
        <v>3</v>
      </c>
      <c r="J410" s="239">
        <f>+IF(I410=0,"",'Ark1'!AG1513)</f>
        <v>1.7543859649122804</v>
      </c>
      <c r="K410" s="239">
        <f>+IF(I410=0,"",'Ark1'!AH1513)</f>
        <v>2.3797027995621476</v>
      </c>
      <c r="L410" s="239"/>
      <c r="M410" s="300">
        <f>+IF(I410=0,"",'Ark1'!U1513)</f>
        <v>52.9</v>
      </c>
      <c r="N410" s="399"/>
      <c r="O410" s="439">
        <f>+IF(J410=0,"",'Ark1'!AI1513)</f>
        <v>2</v>
      </c>
      <c r="P410" s="398"/>
      <c r="Q410" s="239">
        <f>+IF(O410=0,"",'Ark1'!AJ1513)</f>
        <v>127.85</v>
      </c>
      <c r="R410" s="398"/>
      <c r="S410" s="239">
        <f>+IF(O410=0,"",'Ark1'!AK1513)</f>
        <v>28.714098882804922</v>
      </c>
      <c r="T410" s="398"/>
      <c r="U410" s="240">
        <f>+IF(I410=0,"",'Ark1'!S1513)</f>
        <v>9.3333333333333357</v>
      </c>
      <c r="V410" s="240"/>
      <c r="W410" s="239">
        <f>+IF(I410=0,"",'Ark1'!W1513)</f>
        <v>100</v>
      </c>
      <c r="X410" s="241">
        <f>+IF(I410=0,"",'Ark1'!X1513)</f>
        <v>100</v>
      </c>
      <c r="Y410" s="241">
        <f>+IF(I410=0,"",'Ark1'!Y1513)</f>
        <v>100</v>
      </c>
      <c r="Z410" s="241">
        <f>+IF(I410=0,"",'Ark1'!Z1513)</f>
        <v>100</v>
      </c>
      <c r="AA410" s="239">
        <f>+IF(I410=0,"",'Ark1'!AA1513)</f>
        <v>14.35711205872078</v>
      </c>
      <c r="AB410" s="239">
        <f>+IF(I410=0,"",'Ark1'!AB1513)</f>
        <v>1.8856180831641236</v>
      </c>
      <c r="AC410" s="241">
        <f>+'Ark1'!AD1513</f>
        <v>93.577516060297995</v>
      </c>
      <c r="AD410" s="239">
        <f t="shared" si="43"/>
        <v>0.25</v>
      </c>
      <c r="AE410" s="239">
        <f t="shared" si="44"/>
        <v>1</v>
      </c>
      <c r="AF410" s="398"/>
      <c r="AI410" s="28"/>
      <c r="AJ410" s="26"/>
    </row>
    <row r="411" spans="1:42">
      <c r="A411" s="398"/>
      <c r="B411" s="238">
        <f>+'Ark1'!C1514</f>
        <v>2023</v>
      </c>
      <c r="C411" s="398"/>
      <c r="D411" s="238">
        <f>+'Ark1'!M1514</f>
        <v>12</v>
      </c>
      <c r="E411" s="238" t="str">
        <f>VLOOKUP(D411,RNR!$G$8:$H$22,2)</f>
        <v>4+</v>
      </c>
      <c r="F411" s="238">
        <f>+'Ark1'!D1514</f>
        <v>7</v>
      </c>
      <c r="G411" s="398" t="str">
        <f>VLOOKUP(F411,RNR!$D$2:$E$13,2)</f>
        <v>Jul</v>
      </c>
      <c r="H411" s="238">
        <f>+'Ark1'!Q1514</f>
        <v>0</v>
      </c>
      <c r="I411" s="238">
        <f>+'Ark1'!R1514</f>
        <v>0</v>
      </c>
      <c r="J411" s="239" t="str">
        <f>+IF(I411=0,"",'Ark1'!AG1514)</f>
        <v/>
      </c>
      <c r="K411" s="239" t="str">
        <f>+IF(I411=0,"",'Ark1'!AH1514)</f>
        <v/>
      </c>
      <c r="L411" s="239"/>
      <c r="M411" s="300" t="str">
        <f>+IF(I411=0,"",'Ark1'!U1514)</f>
        <v/>
      </c>
      <c r="N411" s="399"/>
      <c r="O411" s="439">
        <f>+IF(J411=0,"",'Ark1'!AI1514)</f>
        <v>0</v>
      </c>
      <c r="P411" s="398"/>
      <c r="Q411" s="239" t="str">
        <f>+IF(O411=0,"",'Ark1'!AJ1514)</f>
        <v/>
      </c>
      <c r="R411" s="398"/>
      <c r="S411" s="239" t="str">
        <f>+IF(O411=0,"",'Ark1'!AK1514)</f>
        <v/>
      </c>
      <c r="T411" s="398"/>
      <c r="U411" s="240" t="str">
        <f>+IF(I411=0,"",'Ark1'!S1514)</f>
        <v/>
      </c>
      <c r="V411" s="240"/>
      <c r="W411" s="239" t="str">
        <f>+IF(I411=0,"",'Ark1'!W1514)</f>
        <v/>
      </c>
      <c r="X411" s="241" t="str">
        <f>+IF(I411=0,"",'Ark1'!X1514)</f>
        <v/>
      </c>
      <c r="Y411" s="241" t="str">
        <f>+IF(I411=0,"",'Ark1'!Y1514)</f>
        <v/>
      </c>
      <c r="Z411" s="241" t="str">
        <f>+IF(I411=0,"",'Ark1'!Z1514)</f>
        <v/>
      </c>
      <c r="AA411" s="239" t="str">
        <f>+IF(I411=0,"",'Ark1'!AA1514)</f>
        <v/>
      </c>
      <c r="AB411" s="239" t="str">
        <f>+IF(I411=0,"",'Ark1'!AB1514)</f>
        <v/>
      </c>
      <c r="AC411" s="241">
        <f>+'Ark1'!AD1514</f>
        <v>0</v>
      </c>
      <c r="AD411" s="239" t="str">
        <f t="shared" si="43"/>
        <v/>
      </c>
      <c r="AE411" s="239" t="str">
        <f t="shared" si="44"/>
        <v/>
      </c>
      <c r="AF411" s="398"/>
      <c r="AI411" s="28"/>
      <c r="AJ411" s="26"/>
    </row>
    <row r="412" spans="1:42">
      <c r="A412" s="398"/>
      <c r="B412" s="238">
        <f>+'Ark1'!C1515</f>
        <v>2023</v>
      </c>
      <c r="C412" s="398"/>
      <c r="D412" s="238">
        <f>+'Ark1'!M1515</f>
        <v>12</v>
      </c>
      <c r="E412" s="238" t="str">
        <f>VLOOKUP(D412,RNR!$G$8:$H$22,2)</f>
        <v>4+</v>
      </c>
      <c r="F412" s="238">
        <f>+'Ark1'!D1515</f>
        <v>8</v>
      </c>
      <c r="G412" s="398" t="str">
        <f>VLOOKUP(F412,RNR!$D$2:$E$13,2)</f>
        <v>Aug</v>
      </c>
      <c r="H412" s="238">
        <f>+'Ark1'!Q1515</f>
        <v>6</v>
      </c>
      <c r="I412" s="238">
        <f>+'Ark1'!R1515</f>
        <v>9</v>
      </c>
      <c r="J412" s="239">
        <f>+IF(I412=0,"",'Ark1'!AG1515)</f>
        <v>4.0909090909090908</v>
      </c>
      <c r="K412" s="239">
        <f>+IF(I412=0,"",'Ark1'!AH1515)</f>
        <v>4.7871263387861678</v>
      </c>
      <c r="L412" s="239"/>
      <c r="M412" s="300">
        <f>+IF(I412=0,"",'Ark1'!U1515)</f>
        <v>49.911111111111111</v>
      </c>
      <c r="N412" s="399"/>
      <c r="O412" s="439">
        <f>+IF(J412=0,"",'Ark1'!AI1515)</f>
        <v>2</v>
      </c>
      <c r="P412" s="398"/>
      <c r="Q412" s="239">
        <f>+IF(O412=0,"",'Ark1'!AJ1515)</f>
        <v>122.9</v>
      </c>
      <c r="R412" s="398"/>
      <c r="S412" s="239">
        <f>+IF(O412=0,"",'Ark1'!AK1515)</f>
        <v>23.351878391814225</v>
      </c>
      <c r="T412" s="398"/>
      <c r="U412" s="240">
        <f>+IF(I412=0,"",'Ark1'!S1515)</f>
        <v>8.1111111111111107</v>
      </c>
      <c r="V412" s="240"/>
      <c r="W412" s="239">
        <f>+IF(I412=0,"",'Ark1'!W1515)</f>
        <v>100</v>
      </c>
      <c r="X412" s="241">
        <f>+IF(I412=0,"",'Ark1'!X1515)</f>
        <v>100</v>
      </c>
      <c r="Y412" s="241">
        <f>+IF(I412=0,"",'Ark1'!Y1515)</f>
        <v>100</v>
      </c>
      <c r="Z412" s="241">
        <f>+IF(I412=0,"",'Ark1'!Z1515)</f>
        <v>88.8888888888889</v>
      </c>
      <c r="AA412" s="239">
        <f>+IF(I412=0,"",'Ark1'!AA1515)</f>
        <v>10.263142733365376</v>
      </c>
      <c r="AB412" s="239">
        <f>+IF(I412=0,"",'Ark1'!AB1515)</f>
        <v>2.2333056935824236</v>
      </c>
      <c r="AC412" s="241">
        <f>+'Ark1'!AD1515</f>
        <v>71.157737619298914</v>
      </c>
      <c r="AD412" s="239">
        <f t="shared" si="43"/>
        <v>0.75</v>
      </c>
      <c r="AE412" s="239">
        <f t="shared" si="44"/>
        <v>1.5</v>
      </c>
      <c r="AF412" s="398"/>
      <c r="AI412" s="28"/>
      <c r="AJ412" s="26"/>
    </row>
    <row r="413" spans="1:42">
      <c r="A413" s="398"/>
      <c r="B413" s="238">
        <f>+'Ark1'!C1516</f>
        <v>2023</v>
      </c>
      <c r="C413" s="398"/>
      <c r="D413" s="238">
        <f>+'Ark1'!M1516</f>
        <v>12</v>
      </c>
      <c r="E413" s="238" t="str">
        <f>VLOOKUP(D413,RNR!$G$8:$H$22,2)</f>
        <v>4+</v>
      </c>
      <c r="F413" s="238">
        <f>+'Ark1'!D1516</f>
        <v>9</v>
      </c>
      <c r="G413" s="398" t="str">
        <f>VLOOKUP(F413,RNR!$D$2:$E$13,2)</f>
        <v>Sep</v>
      </c>
      <c r="H413" s="238">
        <f>+'Ark1'!Q1516</f>
        <v>12</v>
      </c>
      <c r="I413" s="238">
        <f>+'Ark1'!R1516</f>
        <v>12</v>
      </c>
      <c r="J413" s="239">
        <f>+IF(I413=0,"",'Ark1'!AG1516)</f>
        <v>5.5555555555555562</v>
      </c>
      <c r="K413" s="239">
        <f>+IF(I413=0,"",'Ark1'!AH1516)</f>
        <v>7.5430395621935933</v>
      </c>
      <c r="L413" s="239"/>
      <c r="M413" s="300">
        <f>+IF(I413=0,"",'Ark1'!U1516)</f>
        <v>55.133333333333319</v>
      </c>
      <c r="N413" s="399"/>
      <c r="O413" s="439">
        <f>+IF(J413=0,"",'Ark1'!AI1516)</f>
        <v>1</v>
      </c>
      <c r="P413" s="398"/>
      <c r="Q413" s="239">
        <f>+IF(O413=0,"",'Ark1'!AJ1516)</f>
        <v>122.3</v>
      </c>
      <c r="R413" s="398"/>
      <c r="S413" s="239">
        <f>+IF(O413=0,"",'Ark1'!AK1516)</f>
        <v>36.298502477892406</v>
      </c>
      <c r="T413" s="398"/>
      <c r="U413" s="240">
        <f>+IF(I413=0,"",'Ark1'!S1516)</f>
        <v>9.8333333333333357</v>
      </c>
      <c r="V413" s="240"/>
      <c r="W413" s="239">
        <f>+IF(I413=0,"",'Ark1'!W1516)</f>
        <v>100</v>
      </c>
      <c r="X413" s="241">
        <f>+IF(I413=0,"",'Ark1'!X1516)</f>
        <v>100</v>
      </c>
      <c r="Y413" s="241">
        <f>+IF(I413=0,"",'Ark1'!Y1516)</f>
        <v>100</v>
      </c>
      <c r="Z413" s="241">
        <f>+IF(I413=0,"",'Ark1'!Z1516)</f>
        <v>91.666666666666686</v>
      </c>
      <c r="AA413" s="239">
        <f>+IF(I413=0,"",'Ark1'!AA1516)</f>
        <v>10.178517682954803</v>
      </c>
      <c r="AB413" s="239">
        <f>+IF(I413=0,"",'Ark1'!AB1516)</f>
        <v>1.4624940645653497</v>
      </c>
      <c r="AC413" s="241">
        <f>+'Ark1'!AD1516</f>
        <v>83.057039283052063</v>
      </c>
      <c r="AD413" s="239">
        <f t="shared" si="43"/>
        <v>1</v>
      </c>
      <c r="AE413" s="239">
        <f t="shared" si="44"/>
        <v>1</v>
      </c>
      <c r="AF413" s="398"/>
      <c r="AI413" s="28"/>
      <c r="AJ413" s="26"/>
    </row>
    <row r="414" spans="1:42">
      <c r="A414" s="398"/>
      <c r="B414" s="238">
        <f>+'Ark1'!C1517</f>
        <v>2023</v>
      </c>
      <c r="C414" s="398"/>
      <c r="D414" s="238">
        <f>+'Ark1'!M1517</f>
        <v>12</v>
      </c>
      <c r="E414" s="238" t="str">
        <f>VLOOKUP(D414,RNR!$G$8:$H$22,2)</f>
        <v>4+</v>
      </c>
      <c r="F414" s="238">
        <f>+'Ark1'!D1517</f>
        <v>10</v>
      </c>
      <c r="G414" s="398" t="str">
        <f>VLOOKUP(F414,RNR!$D$2:$E$13,2)</f>
        <v>Okt</v>
      </c>
      <c r="H414" s="238">
        <f>+'Ark1'!Q1517</f>
        <v>17</v>
      </c>
      <c r="I414" s="238">
        <f>+'Ark1'!R1517</f>
        <v>17</v>
      </c>
      <c r="J414" s="239">
        <f>+IF(I414=0,"",'Ark1'!AG1517)</f>
        <v>3.3203125</v>
      </c>
      <c r="K414" s="239">
        <f>+IF(I414=0,"",'Ark1'!AH1517)</f>
        <v>4.131681978620434</v>
      </c>
      <c r="L414" s="239"/>
      <c r="M414" s="300">
        <f>+IF(I414=0,"",'Ark1'!U1517)</f>
        <v>49.170588235294126</v>
      </c>
      <c r="N414" s="399"/>
      <c r="O414" s="439">
        <f>+IF(J414=0,"",'Ark1'!AI1517)</f>
        <v>3</v>
      </c>
      <c r="P414" s="398"/>
      <c r="Q414" s="239">
        <f>+IF(O414=0,"",'Ark1'!AJ1517)</f>
        <v>123.73333333333331</v>
      </c>
      <c r="R414" s="398"/>
      <c r="S414" s="239">
        <f>+IF(O414=0,"",'Ark1'!AK1517)</f>
        <v>28.43388310214937</v>
      </c>
      <c r="T414" s="398"/>
      <c r="U414" s="240">
        <f>+IF(I414=0,"",'Ark1'!S1517)</f>
        <v>9.4117647058823515</v>
      </c>
      <c r="V414" s="240"/>
      <c r="W414" s="239">
        <f>+IF(I414=0,"",'Ark1'!W1517)</f>
        <v>100</v>
      </c>
      <c r="X414" s="241">
        <f>+IF(I414=0,"",'Ark1'!X1517)</f>
        <v>100</v>
      </c>
      <c r="Y414" s="241">
        <f>+IF(I414=0,"",'Ark1'!Y1517)</f>
        <v>100</v>
      </c>
      <c r="Z414" s="241">
        <f>+IF(I414=0,"",'Ark1'!Z1517)</f>
        <v>82.352941176470608</v>
      </c>
      <c r="AA414" s="239">
        <f>+IF(I414=0,"",'Ark1'!AA1517)</f>
        <v>12.728049834721572</v>
      </c>
      <c r="AB414" s="239">
        <f>+IF(I414=0,"",'Ark1'!AB1517)</f>
        <v>1.2860712417103179</v>
      </c>
      <c r="AC414" s="241">
        <f>+'Ark1'!AD1517</f>
        <v>59.11607842045381</v>
      </c>
      <c r="AD414" s="239">
        <f t="shared" ref="AD414:AD442" si="45">+IF(I414=0,"",I414/D414)</f>
        <v>1.4166666666666667</v>
      </c>
      <c r="AE414" s="239">
        <f t="shared" ref="AE414:AE442" si="46">+IF(I414=0,"",I414/H414)</f>
        <v>1</v>
      </c>
      <c r="AF414" s="398"/>
      <c r="AI414" s="28"/>
      <c r="AJ414" s="26"/>
    </row>
    <row r="415" spans="1:42">
      <c r="A415" s="398"/>
      <c r="B415" s="238">
        <f>+'Ark1'!C1518</f>
        <v>2023</v>
      </c>
      <c r="C415" s="398"/>
      <c r="D415" s="238">
        <f>+'Ark1'!M1518</f>
        <v>12</v>
      </c>
      <c r="E415" s="238" t="str">
        <f>VLOOKUP(D415,RNR!$G$8:$H$22,2)</f>
        <v>4+</v>
      </c>
      <c r="F415" s="238">
        <f>+'Ark1'!D1518</f>
        <v>11</v>
      </c>
      <c r="G415" s="398" t="str">
        <f>VLOOKUP(F415,RNR!$D$2:$E$13,2)</f>
        <v>Nov</v>
      </c>
      <c r="H415" s="238">
        <f>+'Ark1'!Q1518</f>
        <v>1</v>
      </c>
      <c r="I415" s="238">
        <f>+'Ark1'!R1518</f>
        <v>1</v>
      </c>
      <c r="J415" s="239">
        <f>+IF(I415=0,"",'Ark1'!AG1518)</f>
        <v>0.24390243902439024</v>
      </c>
      <c r="K415" s="239">
        <f>+IF(I415=0,"",'Ark1'!AH1518)</f>
        <v>0.23208823106228849</v>
      </c>
      <c r="L415" s="239"/>
      <c r="M415" s="300">
        <f>+IF(I415=0,"",'Ark1'!U1518)</f>
        <v>37.1</v>
      </c>
      <c r="N415" s="399"/>
      <c r="O415" s="439">
        <f>+IF(J415=0,"",'Ark1'!AI1518)</f>
        <v>0</v>
      </c>
      <c r="P415" s="398"/>
      <c r="Q415" s="239" t="str">
        <f>+IF(O415=0,"",'Ark1'!AJ1518)</f>
        <v/>
      </c>
      <c r="R415" s="398"/>
      <c r="S415" s="239" t="str">
        <f>+IF(O415=0,"",'Ark1'!AK1518)</f>
        <v/>
      </c>
      <c r="T415" s="398"/>
      <c r="U415" s="240">
        <f>+IF(I415=0,"",'Ark1'!S1518)</f>
        <v>8</v>
      </c>
      <c r="V415" s="240"/>
      <c r="W415" s="239">
        <f>+IF(I415=0,"",'Ark1'!W1518)</f>
        <v>100</v>
      </c>
      <c r="X415" s="241">
        <f>+IF(I415=0,"",'Ark1'!X1518)</f>
        <v>100</v>
      </c>
      <c r="Y415" s="241">
        <f>+IF(I415=0,"",'Ark1'!Y1518)</f>
        <v>100</v>
      </c>
      <c r="Z415" s="241">
        <f>+IF(I415=0,"",'Ark1'!Z1518)</f>
        <v>100</v>
      </c>
      <c r="AA415" s="239">
        <f>+IF(I415=0,"",'Ark1'!AA1518)</f>
        <v>0</v>
      </c>
      <c r="AB415" s="239">
        <f>+IF(I415=0,"",'Ark1'!AB1518)</f>
        <v>0</v>
      </c>
      <c r="AC415" s="241">
        <f>+'Ark1'!AD1518</f>
        <v>0</v>
      </c>
      <c r="AD415" s="239">
        <f t="shared" si="45"/>
        <v>8.3333333333333329E-2</v>
      </c>
      <c r="AE415" s="239">
        <f t="shared" si="46"/>
        <v>1</v>
      </c>
      <c r="AF415" s="398"/>
      <c r="AI415" s="28"/>
      <c r="AJ415" s="26"/>
    </row>
    <row r="416" spans="1:42">
      <c r="A416" s="398"/>
      <c r="B416" s="238">
        <f>+'Ark1'!C1519</f>
        <v>2023</v>
      </c>
      <c r="C416" s="398"/>
      <c r="D416" s="238">
        <f>+'Ark1'!M1519</f>
        <v>12</v>
      </c>
      <c r="E416" s="238" t="str">
        <f>VLOOKUP(D416,RNR!$G$8:$H$22,2)</f>
        <v>4+</v>
      </c>
      <c r="F416" s="238">
        <f>+'Ark1'!D1519</f>
        <v>12</v>
      </c>
      <c r="G416" s="398" t="str">
        <f>VLOOKUP(F416,RNR!$D$2:$E$13,2)</f>
        <v>Des</v>
      </c>
      <c r="H416" s="238">
        <f>+'Ark1'!Q1519</f>
        <v>0</v>
      </c>
      <c r="I416" s="238">
        <f>+'Ark1'!R1519</f>
        <v>0</v>
      </c>
      <c r="J416" s="239" t="str">
        <f>+IF(I416=0,"",'Ark1'!AG1519)</f>
        <v/>
      </c>
      <c r="K416" s="239" t="str">
        <f>+IF(I416=0,"",'Ark1'!AH1519)</f>
        <v/>
      </c>
      <c r="L416" s="239"/>
      <c r="M416" s="300" t="str">
        <f>+IF(I416=0,"",'Ark1'!U1519)</f>
        <v/>
      </c>
      <c r="N416" s="399"/>
      <c r="O416" s="439">
        <f>+IF(J416=0,"",'Ark1'!AI1519)</f>
        <v>0</v>
      </c>
      <c r="P416" s="398"/>
      <c r="Q416" s="239" t="str">
        <f>+IF(O416=0,"",'Ark1'!AJ1519)</f>
        <v/>
      </c>
      <c r="R416" s="398"/>
      <c r="S416" s="239" t="str">
        <f>+IF(O416=0,"",'Ark1'!AK1519)</f>
        <v/>
      </c>
      <c r="T416" s="398"/>
      <c r="U416" s="240" t="str">
        <f>+IF(I416=0,"",'Ark1'!S1519)</f>
        <v/>
      </c>
      <c r="V416" s="240"/>
      <c r="W416" s="239" t="str">
        <f>+IF(I416=0,"",'Ark1'!W1519)</f>
        <v/>
      </c>
      <c r="X416" s="241" t="str">
        <f>+IF(I416=0,"",'Ark1'!X1519)</f>
        <v/>
      </c>
      <c r="Y416" s="241" t="str">
        <f>+IF(I416=0,"",'Ark1'!Y1519)</f>
        <v/>
      </c>
      <c r="Z416" s="241" t="str">
        <f>+IF(I416=0,"",'Ark1'!Z1519)</f>
        <v/>
      </c>
      <c r="AA416" s="239" t="str">
        <f>+IF(I416=0,"",'Ark1'!AA1519)</f>
        <v/>
      </c>
      <c r="AB416" s="239" t="str">
        <f>+IF(I416=0,"",'Ark1'!AB1519)</f>
        <v/>
      </c>
      <c r="AC416" s="241">
        <f>+'Ark1'!AD1519</f>
        <v>0</v>
      </c>
      <c r="AD416" s="239" t="str">
        <f t="shared" si="45"/>
        <v/>
      </c>
      <c r="AE416" s="239" t="str">
        <f t="shared" si="46"/>
        <v/>
      </c>
      <c r="AF416" s="398"/>
      <c r="AI416" s="28"/>
      <c r="AJ416" s="26"/>
    </row>
    <row r="417" spans="1:42">
      <c r="A417" s="398"/>
      <c r="B417" s="398"/>
      <c r="C417" s="398"/>
      <c r="D417" s="398"/>
      <c r="E417" s="398"/>
      <c r="F417" s="398"/>
      <c r="G417" s="398"/>
      <c r="H417" s="398"/>
      <c r="I417" s="398"/>
      <c r="J417" s="399"/>
      <c r="K417" s="399"/>
      <c r="L417" s="399"/>
      <c r="M417" s="401"/>
      <c r="N417" s="399"/>
      <c r="O417" s="440"/>
      <c r="P417" s="398"/>
      <c r="Q417" s="399"/>
      <c r="R417" s="398"/>
      <c r="S417" s="399"/>
      <c r="T417" s="398"/>
      <c r="U417" s="400"/>
      <c r="V417" s="400"/>
      <c r="W417" s="399"/>
      <c r="X417" s="402"/>
      <c r="Y417" s="402"/>
      <c r="Z417" s="402"/>
      <c r="AA417" s="399"/>
      <c r="AB417" s="399"/>
      <c r="AC417" s="402"/>
      <c r="AD417" s="399"/>
      <c r="AE417" s="399"/>
      <c r="AF417" s="398"/>
      <c r="AG417" s="26"/>
      <c r="AI417" s="28"/>
      <c r="AJ417" s="26"/>
      <c r="AK417" s="27"/>
      <c r="AL417" s="27"/>
      <c r="AP417" s="27"/>
    </row>
    <row r="418" spans="1:42" ht="22.8">
      <c r="A418" s="398"/>
      <c r="B418" s="398"/>
      <c r="C418" s="398"/>
      <c r="D418" s="398"/>
      <c r="E418" s="403" t="str">
        <f>+E420</f>
        <v>5-</v>
      </c>
      <c r="F418" s="398"/>
      <c r="G418" s="398"/>
      <c r="H418" s="398"/>
      <c r="I418" s="242">
        <f>SUM(I420:I473)</f>
        <v>77</v>
      </c>
      <c r="J418" s="398"/>
      <c r="K418" s="398"/>
      <c r="L418" s="398"/>
      <c r="M418" s="271" t="e">
        <f>+Fettgruppe!#REF!</f>
        <v>#REF!</v>
      </c>
      <c r="N418" s="399"/>
      <c r="O418" s="440"/>
      <c r="P418" s="398"/>
      <c r="Q418" s="398"/>
      <c r="R418" s="398"/>
      <c r="S418" s="398"/>
      <c r="T418" s="398"/>
      <c r="U418" s="398"/>
      <c r="V418" s="398"/>
      <c r="W418" s="398"/>
      <c r="X418" s="398"/>
      <c r="Y418" s="398"/>
      <c r="Z418" s="398"/>
      <c r="AA418" s="398"/>
      <c r="AB418" s="398"/>
      <c r="AC418" s="398"/>
      <c r="AD418" s="398"/>
      <c r="AE418" s="398"/>
      <c r="AF418" s="398"/>
      <c r="AG418" s="221"/>
      <c r="AI418" s="28"/>
      <c r="AJ418" s="26"/>
      <c r="AK418" s="222"/>
      <c r="AL418" s="27"/>
      <c r="AP418" s="27"/>
    </row>
    <row r="419" spans="1:42">
      <c r="A419" s="398"/>
      <c r="B419" s="398"/>
      <c r="C419" s="398"/>
      <c r="D419" s="398"/>
      <c r="E419" s="398"/>
      <c r="F419" s="398"/>
      <c r="G419" s="398"/>
      <c r="H419" s="398"/>
      <c r="I419" s="398"/>
      <c r="J419" s="398"/>
      <c r="K419" s="398"/>
      <c r="L419" s="398"/>
      <c r="M419" s="398"/>
      <c r="N419" s="399"/>
      <c r="O419" s="440"/>
      <c r="P419" s="398"/>
      <c r="Q419" s="398"/>
      <c r="R419" s="398"/>
      <c r="S419" s="398"/>
      <c r="T419" s="398"/>
      <c r="U419" s="398"/>
      <c r="V419" s="398"/>
      <c r="W419" s="398"/>
      <c r="X419" s="398"/>
      <c r="Y419" s="398"/>
      <c r="Z419" s="398"/>
      <c r="AA419" s="398"/>
      <c r="AB419" s="398"/>
      <c r="AC419" s="398"/>
      <c r="AD419" s="398"/>
      <c r="AE419" s="398"/>
      <c r="AF419" s="398"/>
      <c r="AG419" s="221"/>
      <c r="AI419" s="28"/>
      <c r="AJ419" s="26"/>
      <c r="AK419" s="222"/>
      <c r="AL419" s="27"/>
      <c r="AP419" s="27"/>
    </row>
    <row r="420" spans="1:42">
      <c r="A420" s="398"/>
      <c r="B420" s="238">
        <f>+'Ark1'!C1520</f>
        <v>2023</v>
      </c>
      <c r="C420" s="398"/>
      <c r="D420" s="238">
        <f>+'Ark1'!M1520</f>
        <v>13</v>
      </c>
      <c r="E420" s="238" t="str">
        <f>VLOOKUP(D420,RNR!$G$8:$H$22,2)</f>
        <v>5-</v>
      </c>
      <c r="F420" s="238">
        <f>+'Ark1'!D1520</f>
        <v>1</v>
      </c>
      <c r="G420" s="398" t="str">
        <f>VLOOKUP(F420,RNR!$D$2:$E$13,2)</f>
        <v>Jan</v>
      </c>
      <c r="H420" s="238">
        <f>+'Ark1'!Q1520</f>
        <v>0</v>
      </c>
      <c r="I420" s="238">
        <f>+'Ark1'!R1520</f>
        <v>0</v>
      </c>
      <c r="J420" s="239" t="str">
        <f>+IF(I420=0,"",'Ark1'!AG1520)</f>
        <v/>
      </c>
      <c r="K420" s="239" t="str">
        <f>+IF(I420=0,"",'Ark1'!AH1520)</f>
        <v/>
      </c>
      <c r="L420" s="239"/>
      <c r="M420" s="300" t="str">
        <f>+IF(I420=0,"",'Ark1'!U1520)</f>
        <v/>
      </c>
      <c r="N420" s="399"/>
      <c r="O420" s="439">
        <f>+IF(J420=0,"",'Ark1'!AI1520)</f>
        <v>0</v>
      </c>
      <c r="P420" s="398"/>
      <c r="Q420" s="239" t="str">
        <f>+IF(O420=0,"",'Ark1'!AJ1520)</f>
        <v/>
      </c>
      <c r="R420" s="398"/>
      <c r="S420" s="239" t="str">
        <f>+IF(O420=0,"",'Ark1'!AK1520)</f>
        <v/>
      </c>
      <c r="T420" s="398"/>
      <c r="U420" s="240" t="str">
        <f>+IF(I420=0,"",'Ark1'!S1520)</f>
        <v/>
      </c>
      <c r="V420" s="240"/>
      <c r="W420" s="239" t="str">
        <f>+IF(I420=0,"",'Ark1'!W1520)</f>
        <v/>
      </c>
      <c r="X420" s="241" t="str">
        <f>+IF(I420=0,"",'Ark1'!X1520)</f>
        <v/>
      </c>
      <c r="Y420" s="241" t="str">
        <f>+IF(I420=0,"",'Ark1'!Y1520)</f>
        <v/>
      </c>
      <c r="Z420" s="241" t="str">
        <f>+IF(I420=0,"",'Ark1'!Z1520)</f>
        <v/>
      </c>
      <c r="AA420" s="239" t="str">
        <f>+IF(I420=0,"",'Ark1'!AA1520)</f>
        <v/>
      </c>
      <c r="AB420" s="239" t="str">
        <f>+IF(I420=0,"",'Ark1'!AB1520)</f>
        <v/>
      </c>
      <c r="AC420" s="241">
        <f>+'Ark1'!AD1520</f>
        <v>0</v>
      </c>
      <c r="AD420" s="239" t="str">
        <f t="shared" si="45"/>
        <v/>
      </c>
      <c r="AE420" s="239" t="str">
        <f t="shared" si="46"/>
        <v/>
      </c>
      <c r="AF420" s="398"/>
      <c r="AI420" s="28"/>
      <c r="AJ420" s="26"/>
    </row>
    <row r="421" spans="1:42">
      <c r="A421" s="398"/>
      <c r="B421" s="238">
        <f>+'Ark1'!C1521</f>
        <v>2023</v>
      </c>
      <c r="C421" s="398"/>
      <c r="D421" s="238">
        <f>+'Ark1'!M1521</f>
        <v>13</v>
      </c>
      <c r="E421" s="238" t="str">
        <f>VLOOKUP(D421,RNR!$G$8:$H$22,2)</f>
        <v>5-</v>
      </c>
      <c r="F421" s="238">
        <f>+'Ark1'!D1521</f>
        <v>2</v>
      </c>
      <c r="G421" s="398" t="str">
        <f>VLOOKUP(F421,RNR!$D$2:$E$13,2)</f>
        <v>Feb</v>
      </c>
      <c r="H421" s="238">
        <f>+'Ark1'!Q1521</f>
        <v>1</v>
      </c>
      <c r="I421" s="238">
        <f>+'Ark1'!R1521</f>
        <v>1</v>
      </c>
      <c r="J421" s="239">
        <f>+IF(I421=0,"",'Ark1'!AG1521)</f>
        <v>0.28248587570621458</v>
      </c>
      <c r="K421" s="239">
        <f>+IF(I421=0,"",'Ark1'!AH1521)</f>
        <v>0.48322374625225184</v>
      </c>
      <c r="L421" s="239"/>
      <c r="M421" s="300">
        <f>+IF(I421=0,"",'Ark1'!U1521)</f>
        <v>74.3</v>
      </c>
      <c r="N421" s="399"/>
      <c r="O421" s="439">
        <f>+IF(J421=0,"",'Ark1'!AI1521)</f>
        <v>0</v>
      </c>
      <c r="P421" s="398"/>
      <c r="Q421" s="239" t="str">
        <f>+IF(O421=0,"",'Ark1'!AJ1521)</f>
        <v/>
      </c>
      <c r="R421" s="398"/>
      <c r="S421" s="239" t="str">
        <f>+IF(O421=0,"",'Ark1'!AK1521)</f>
        <v/>
      </c>
      <c r="T421" s="398"/>
      <c r="U421" s="240">
        <f>+IF(I421=0,"",'Ark1'!S1521)</f>
        <v>11</v>
      </c>
      <c r="V421" s="240"/>
      <c r="W421" s="239">
        <f>+IF(I421=0,"",'Ark1'!W1521)</f>
        <v>100</v>
      </c>
      <c r="X421" s="241">
        <f>+IF(I421=0,"",'Ark1'!X1521)</f>
        <v>100</v>
      </c>
      <c r="Y421" s="241">
        <f>+IF(I421=0,"",'Ark1'!Y1521)</f>
        <v>100</v>
      </c>
      <c r="Z421" s="241">
        <f>+IF(I421=0,"",'Ark1'!Z1521)</f>
        <v>100</v>
      </c>
      <c r="AA421" s="239">
        <f>+IF(I421=0,"",'Ark1'!AA1521)</f>
        <v>0</v>
      </c>
      <c r="AB421" s="239">
        <f>+IF(I421=0,"",'Ark1'!AB1521)</f>
        <v>0</v>
      </c>
      <c r="AC421" s="241">
        <f>+'Ark1'!AD1521</f>
        <v>0</v>
      </c>
      <c r="AD421" s="239">
        <f t="shared" si="45"/>
        <v>7.6923076923076927E-2</v>
      </c>
      <c r="AE421" s="239">
        <f t="shared" si="46"/>
        <v>1</v>
      </c>
      <c r="AF421" s="398"/>
      <c r="AI421" s="28"/>
      <c r="AJ421" s="26"/>
    </row>
    <row r="422" spans="1:42">
      <c r="A422" s="398"/>
      <c r="B422" s="238">
        <f>+'Ark1'!C1522</f>
        <v>2023</v>
      </c>
      <c r="C422" s="398"/>
      <c r="D422" s="238">
        <f>+'Ark1'!M1522</f>
        <v>13</v>
      </c>
      <c r="E422" s="238" t="str">
        <f>VLOOKUP(D422,RNR!$G$8:$H$22,2)</f>
        <v>5-</v>
      </c>
      <c r="F422" s="238">
        <f>+'Ark1'!D1522</f>
        <v>3</v>
      </c>
      <c r="G422" s="398" t="str">
        <f>VLOOKUP(F422,RNR!$D$2:$E$13,2)</f>
        <v>Mar</v>
      </c>
      <c r="H422" s="238">
        <f>+'Ark1'!Q1522</f>
        <v>5</v>
      </c>
      <c r="I422" s="238">
        <f>+'Ark1'!R1522</f>
        <v>5</v>
      </c>
      <c r="J422" s="239">
        <f>+IF(I422=0,"",'Ark1'!AG1522)</f>
        <v>0.20325203252032517</v>
      </c>
      <c r="K422" s="239">
        <f>+IF(I422=0,"",'Ark1'!AH1522)</f>
        <v>0.30019951664826811</v>
      </c>
      <c r="L422" s="239"/>
      <c r="M422" s="300">
        <f>+IF(I422=0,"",'Ark1'!U1522)</f>
        <v>64.939999999999984</v>
      </c>
      <c r="N422" s="399"/>
      <c r="O422" s="439">
        <f>+IF(J422=0,"",'Ark1'!AI1522)</f>
        <v>1</v>
      </c>
      <c r="P422" s="398"/>
      <c r="Q422" s="239">
        <f>+IF(O422=0,"",'Ark1'!AJ1522)</f>
        <v>122.6</v>
      </c>
      <c r="R422" s="398"/>
      <c r="S422" s="239">
        <f>+IF(O422=0,"",'Ark1'!AK1522)</f>
        <v>35.055898877376407</v>
      </c>
      <c r="T422" s="398"/>
      <c r="U422" s="240">
        <f>+IF(I422=0,"",'Ark1'!S1522)</f>
        <v>9.6</v>
      </c>
      <c r="V422" s="240"/>
      <c r="W422" s="239">
        <f>+IF(I422=0,"",'Ark1'!W1522)</f>
        <v>100</v>
      </c>
      <c r="X422" s="241">
        <f>+IF(I422=0,"",'Ark1'!X1522)</f>
        <v>100</v>
      </c>
      <c r="Y422" s="241">
        <f>+IF(I422=0,"",'Ark1'!Y1522)</f>
        <v>100</v>
      </c>
      <c r="Z422" s="241">
        <f>+IF(I422=0,"",'Ark1'!Z1522)</f>
        <v>100</v>
      </c>
      <c r="AA422" s="239">
        <f>+IF(I422=0,"",'Ark1'!AA1522)</f>
        <v>3.3997646977404838</v>
      </c>
      <c r="AB422" s="239">
        <f>+IF(I422=0,"",'Ark1'!AB1522)</f>
        <v>1.3564659966250563</v>
      </c>
      <c r="AC422" s="241">
        <f>+'Ark1'!AD1522</f>
        <v>5.9848229975759422</v>
      </c>
      <c r="AD422" s="239">
        <f t="shared" si="45"/>
        <v>0.38461538461538464</v>
      </c>
      <c r="AE422" s="239">
        <f t="shared" si="46"/>
        <v>1</v>
      </c>
      <c r="AF422" s="398"/>
      <c r="AI422" s="28"/>
      <c r="AJ422" s="26"/>
    </row>
    <row r="423" spans="1:42">
      <c r="A423" s="398"/>
      <c r="B423" s="238">
        <f>+'Ark1'!C1523</f>
        <v>2023</v>
      </c>
      <c r="C423" s="398"/>
      <c r="D423" s="238">
        <f>+'Ark1'!M1523</f>
        <v>13</v>
      </c>
      <c r="E423" s="238" t="str">
        <f>VLOOKUP(D423,RNR!$G$8:$H$22,2)</f>
        <v>5-</v>
      </c>
      <c r="F423" s="238">
        <f>+'Ark1'!D1523</f>
        <v>4</v>
      </c>
      <c r="G423" s="398" t="str">
        <f>VLOOKUP(F423,RNR!$D$2:$E$13,2)</f>
        <v>Apr</v>
      </c>
      <c r="H423" s="238">
        <f>+'Ark1'!Q1523</f>
        <v>1</v>
      </c>
      <c r="I423" s="238">
        <f>+'Ark1'!R1523</f>
        <v>1</v>
      </c>
      <c r="J423" s="239">
        <f>+IF(I423=0,"",'Ark1'!AG1523)</f>
        <v>0.46728971962616805</v>
      </c>
      <c r="K423" s="239">
        <f>+IF(I423=0,"",'Ark1'!AH1523)</f>
        <v>0.56030389363722677</v>
      </c>
      <c r="L423" s="239"/>
      <c r="M423" s="300">
        <f>+IF(I423=0,"",'Ark1'!U1523)</f>
        <v>47.2</v>
      </c>
      <c r="N423" s="399"/>
      <c r="O423" s="439">
        <f>+IF(J423=0,"",'Ark1'!AI1523)</f>
        <v>1</v>
      </c>
      <c r="P423" s="398"/>
      <c r="Q423" s="239">
        <f>+IF(O423=0,"",'Ark1'!AJ1523)</f>
        <v>119.9</v>
      </c>
      <c r="R423" s="398"/>
      <c r="S423" s="239">
        <f>+IF(O423=0,"",'Ark1'!AK1523)</f>
        <v>27.383215821849905</v>
      </c>
      <c r="T423" s="398"/>
      <c r="U423" s="240">
        <f>+IF(I423=0,"",'Ark1'!S1523)</f>
        <v>9</v>
      </c>
      <c r="V423" s="240"/>
      <c r="W423" s="239">
        <f>+IF(I423=0,"",'Ark1'!W1523)</f>
        <v>100</v>
      </c>
      <c r="X423" s="241">
        <f>+IF(I423=0,"",'Ark1'!X1523)</f>
        <v>100</v>
      </c>
      <c r="Y423" s="241">
        <f>+IF(I423=0,"",'Ark1'!Y1523)</f>
        <v>100</v>
      </c>
      <c r="Z423" s="241">
        <f>+IF(I423=0,"",'Ark1'!Z1523)</f>
        <v>100</v>
      </c>
      <c r="AA423" s="239">
        <f>+IF(I423=0,"",'Ark1'!AA1523)</f>
        <v>0</v>
      </c>
      <c r="AB423" s="239">
        <f>+IF(I423=0,"",'Ark1'!AB1523)</f>
        <v>0</v>
      </c>
      <c r="AC423" s="241">
        <f>+'Ark1'!AD1523</f>
        <v>0</v>
      </c>
      <c r="AD423" s="239">
        <f t="shared" si="45"/>
        <v>7.6923076923076927E-2</v>
      </c>
      <c r="AE423" s="239">
        <f t="shared" si="46"/>
        <v>1</v>
      </c>
      <c r="AF423" s="398"/>
      <c r="AI423" s="28"/>
      <c r="AJ423" s="26"/>
    </row>
    <row r="424" spans="1:42">
      <c r="A424" s="398"/>
      <c r="B424" s="238">
        <f>+'Ark1'!C1524</f>
        <v>2023</v>
      </c>
      <c r="C424" s="398"/>
      <c r="D424" s="238">
        <f>+'Ark1'!M1524</f>
        <v>13</v>
      </c>
      <c r="E424" s="238" t="str">
        <f>VLOOKUP(D424,RNR!$G$8:$H$22,2)</f>
        <v>5-</v>
      </c>
      <c r="F424" s="238">
        <f>+'Ark1'!D1524</f>
        <v>5</v>
      </c>
      <c r="G424" s="398" t="str">
        <f>VLOOKUP(F424,RNR!$D$2:$E$13,2)</f>
        <v>Mai</v>
      </c>
      <c r="H424" s="238">
        <f>+'Ark1'!Q1524</f>
        <v>0</v>
      </c>
      <c r="I424" s="238">
        <f>+'Ark1'!R1524</f>
        <v>0</v>
      </c>
      <c r="J424" s="239" t="str">
        <f>+IF(I424=0,"",'Ark1'!AG1524)</f>
        <v/>
      </c>
      <c r="K424" s="239" t="str">
        <f>+IF(I424=0,"",'Ark1'!AH1524)</f>
        <v/>
      </c>
      <c r="L424" s="239"/>
      <c r="M424" s="300" t="str">
        <f>+IF(I424=0,"",'Ark1'!U1524)</f>
        <v/>
      </c>
      <c r="N424" s="399"/>
      <c r="O424" s="439">
        <f>+IF(J424=0,"",'Ark1'!AI1524)</f>
        <v>0</v>
      </c>
      <c r="P424" s="398"/>
      <c r="Q424" s="239" t="str">
        <f>+IF(O424=0,"",'Ark1'!AJ1524)</f>
        <v/>
      </c>
      <c r="R424" s="398"/>
      <c r="S424" s="239" t="str">
        <f>+IF(O424=0,"",'Ark1'!AK1524)</f>
        <v/>
      </c>
      <c r="T424" s="398"/>
      <c r="U424" s="240" t="str">
        <f>+IF(I424=0,"",'Ark1'!S1524)</f>
        <v/>
      </c>
      <c r="V424" s="240"/>
      <c r="W424" s="239" t="str">
        <f>+IF(I424=0,"",'Ark1'!W1524)</f>
        <v/>
      </c>
      <c r="X424" s="241" t="str">
        <f>+IF(I424=0,"",'Ark1'!X1524)</f>
        <v/>
      </c>
      <c r="Y424" s="241" t="str">
        <f>+IF(I424=0,"",'Ark1'!Y1524)</f>
        <v/>
      </c>
      <c r="Z424" s="241" t="str">
        <f>+IF(I424=0,"",'Ark1'!Z1524)</f>
        <v/>
      </c>
      <c r="AA424" s="239" t="str">
        <f>+IF(I424=0,"",'Ark1'!AA1524)</f>
        <v/>
      </c>
      <c r="AB424" s="239" t="str">
        <f>+IF(I424=0,"",'Ark1'!AB1524)</f>
        <v/>
      </c>
      <c r="AC424" s="241">
        <f>+'Ark1'!AD1524</f>
        <v>0</v>
      </c>
      <c r="AD424" s="239" t="str">
        <f t="shared" si="45"/>
        <v/>
      </c>
      <c r="AE424" s="239" t="str">
        <f t="shared" si="46"/>
        <v/>
      </c>
      <c r="AF424" s="398"/>
      <c r="AI424" s="28"/>
      <c r="AJ424" s="26"/>
    </row>
    <row r="425" spans="1:42">
      <c r="A425" s="398"/>
      <c r="B425" s="238">
        <f>+'Ark1'!C1525</f>
        <v>2023</v>
      </c>
      <c r="C425" s="398"/>
      <c r="D425" s="238">
        <f>+'Ark1'!M1525</f>
        <v>13</v>
      </c>
      <c r="E425" s="238" t="str">
        <f>VLOOKUP(D425,RNR!$G$8:$H$22,2)</f>
        <v>5-</v>
      </c>
      <c r="F425" s="238">
        <f>+'Ark1'!D1525</f>
        <v>6</v>
      </c>
      <c r="G425" s="398" t="str">
        <f>VLOOKUP(F425,RNR!$D$2:$E$13,2)</f>
        <v>Jun</v>
      </c>
      <c r="H425" s="238">
        <f>+'Ark1'!Q1525</f>
        <v>3</v>
      </c>
      <c r="I425" s="238">
        <f>+'Ark1'!R1525</f>
        <v>3</v>
      </c>
      <c r="J425" s="239">
        <f>+IF(I425=0,"",'Ark1'!AG1525)</f>
        <v>1.7543859649122804</v>
      </c>
      <c r="K425" s="239">
        <f>+IF(I425=0,"",'Ark1'!AH1525)</f>
        <v>2.4771701480004196</v>
      </c>
      <c r="L425" s="239"/>
      <c r="M425" s="300">
        <f>+IF(I425=0,"",'Ark1'!U1525)</f>
        <v>55.066666666666649</v>
      </c>
      <c r="N425" s="399"/>
      <c r="O425" s="439">
        <f>+IF(J425=0,"",'Ark1'!AI1525)</f>
        <v>2</v>
      </c>
      <c r="P425" s="398"/>
      <c r="Q425" s="239">
        <f>+IF(O425=0,"",'Ark1'!AJ1525)</f>
        <v>120.35</v>
      </c>
      <c r="R425" s="398"/>
      <c r="S425" s="239">
        <f>+IF(O425=0,"",'Ark1'!AK1525)</f>
        <v>30.892096055316621</v>
      </c>
      <c r="T425" s="398"/>
      <c r="U425" s="240">
        <f>+IF(I425=0,"",'Ark1'!S1525)</f>
        <v>9</v>
      </c>
      <c r="V425" s="240"/>
      <c r="W425" s="239">
        <f>+IF(I425=0,"",'Ark1'!W1525)</f>
        <v>100</v>
      </c>
      <c r="X425" s="241">
        <f>+IF(I425=0,"",'Ark1'!X1525)</f>
        <v>100</v>
      </c>
      <c r="Y425" s="241">
        <f>+IF(I425=0,"",'Ark1'!Y1525)</f>
        <v>100</v>
      </c>
      <c r="Z425" s="241">
        <f>+IF(I425=0,"",'Ark1'!Z1525)</f>
        <v>100</v>
      </c>
      <c r="AA425" s="239">
        <f>+IF(I425=0,"",'Ark1'!AA1525)</f>
        <v>5.8208437723600239</v>
      </c>
      <c r="AB425" s="239">
        <f>+IF(I425=0,"",'Ark1'!AB1525)</f>
        <v>0.81649658092772603</v>
      </c>
      <c r="AC425" s="241">
        <f>+'Ark1'!AD1525</f>
        <v>97.488464892210786</v>
      </c>
      <c r="AD425" s="239">
        <f t="shared" si="45"/>
        <v>0.23076923076923078</v>
      </c>
      <c r="AE425" s="239">
        <f t="shared" si="46"/>
        <v>1</v>
      </c>
      <c r="AF425" s="398"/>
      <c r="AI425" s="28"/>
      <c r="AJ425" s="26"/>
    </row>
    <row r="426" spans="1:42">
      <c r="A426" s="398"/>
      <c r="B426" s="238">
        <f>+'Ark1'!C1526</f>
        <v>2023</v>
      </c>
      <c r="C426" s="398"/>
      <c r="D426" s="238">
        <f>+'Ark1'!M1526</f>
        <v>13</v>
      </c>
      <c r="E426" s="238" t="str">
        <f>VLOOKUP(D426,RNR!$G$8:$H$22,2)</f>
        <v>5-</v>
      </c>
      <c r="F426" s="238">
        <f>+'Ark1'!D1526</f>
        <v>7</v>
      </c>
      <c r="G426" s="398" t="str">
        <f>VLOOKUP(F426,RNR!$D$2:$E$13,2)</f>
        <v>Jul</v>
      </c>
      <c r="H426" s="238">
        <f>+'Ark1'!Q1526</f>
        <v>0</v>
      </c>
      <c r="I426" s="238">
        <f>+'Ark1'!R1526</f>
        <v>0</v>
      </c>
      <c r="J426" s="239" t="str">
        <f>+IF(I426=0,"",'Ark1'!AG1526)</f>
        <v/>
      </c>
      <c r="K426" s="239" t="str">
        <f>+IF(I426=0,"",'Ark1'!AH1526)</f>
        <v/>
      </c>
      <c r="L426" s="239"/>
      <c r="M426" s="300" t="str">
        <f>+IF(I426=0,"",'Ark1'!U1526)</f>
        <v/>
      </c>
      <c r="N426" s="399"/>
      <c r="O426" s="439">
        <f>+IF(J426=0,"",'Ark1'!AI1526)</f>
        <v>0</v>
      </c>
      <c r="P426" s="398"/>
      <c r="Q426" s="239" t="str">
        <f>+IF(O426=0,"",'Ark1'!AJ1526)</f>
        <v/>
      </c>
      <c r="R426" s="398"/>
      <c r="S426" s="239" t="str">
        <f>+IF(O426=0,"",'Ark1'!AK1526)</f>
        <v/>
      </c>
      <c r="T426" s="398"/>
      <c r="U426" s="240" t="str">
        <f>+IF(I426=0,"",'Ark1'!S1526)</f>
        <v/>
      </c>
      <c r="V426" s="240"/>
      <c r="W426" s="239" t="str">
        <f>+IF(I426=0,"",'Ark1'!W1526)</f>
        <v/>
      </c>
      <c r="X426" s="241" t="str">
        <f>+IF(I426=0,"",'Ark1'!X1526)</f>
        <v/>
      </c>
      <c r="Y426" s="241" t="str">
        <f>+IF(I426=0,"",'Ark1'!Y1526)</f>
        <v/>
      </c>
      <c r="Z426" s="241" t="str">
        <f>+IF(I426=0,"",'Ark1'!Z1526)</f>
        <v/>
      </c>
      <c r="AA426" s="239" t="str">
        <f>+IF(I426=0,"",'Ark1'!AA1526)</f>
        <v/>
      </c>
      <c r="AB426" s="239" t="str">
        <f>+IF(I426=0,"",'Ark1'!AB1526)</f>
        <v/>
      </c>
      <c r="AC426" s="241">
        <f>+'Ark1'!AD1526</f>
        <v>0</v>
      </c>
      <c r="AD426" s="239" t="str">
        <f t="shared" si="45"/>
        <v/>
      </c>
      <c r="AE426" s="239" t="str">
        <f t="shared" si="46"/>
        <v/>
      </c>
      <c r="AF426" s="398"/>
      <c r="AI426" s="28"/>
      <c r="AJ426" s="26"/>
    </row>
    <row r="427" spans="1:42">
      <c r="A427" s="398"/>
      <c r="B427" s="238">
        <f>+'Ark1'!C1527</f>
        <v>2023</v>
      </c>
      <c r="C427" s="398"/>
      <c r="D427" s="238">
        <f>+'Ark1'!M1527</f>
        <v>13</v>
      </c>
      <c r="E427" s="238" t="str">
        <f>VLOOKUP(D427,RNR!$G$8:$H$22,2)</f>
        <v>5-</v>
      </c>
      <c r="F427" s="238">
        <f>+'Ark1'!D1527</f>
        <v>8</v>
      </c>
      <c r="G427" s="398" t="str">
        <f>VLOOKUP(F427,RNR!$D$2:$E$13,2)</f>
        <v>Aug</v>
      </c>
      <c r="H427" s="238">
        <f>+'Ark1'!Q1527</f>
        <v>2</v>
      </c>
      <c r="I427" s="238">
        <f>+'Ark1'!R1527</f>
        <v>2</v>
      </c>
      <c r="J427" s="239">
        <f>+IF(I427=0,"",'Ark1'!AG1527)</f>
        <v>0.90909090909090895</v>
      </c>
      <c r="K427" s="239">
        <f>+IF(I427=0,"",'Ark1'!AH1527)</f>
        <v>1.1456279639793259</v>
      </c>
      <c r="L427" s="239"/>
      <c r="M427" s="300">
        <f>+IF(I427=0,"",'Ark1'!U1527)</f>
        <v>53.75</v>
      </c>
      <c r="N427" s="399"/>
      <c r="O427" s="439">
        <f>+IF(J427=0,"",'Ark1'!AI1527)</f>
        <v>1</v>
      </c>
      <c r="P427" s="398"/>
      <c r="Q427" s="239">
        <f>+IF(O427=0,"",'Ark1'!AJ1527)</f>
        <v>128.5</v>
      </c>
      <c r="R427" s="398"/>
      <c r="S427" s="239">
        <f>+IF(O427=0,"",'Ark1'!AK1527)</f>
        <v>31.105311332059625</v>
      </c>
      <c r="T427" s="398"/>
      <c r="U427" s="240">
        <f>+IF(I427=0,"",'Ark1'!S1527)</f>
        <v>9</v>
      </c>
      <c r="V427" s="240"/>
      <c r="W427" s="239">
        <f>+IF(I427=0,"",'Ark1'!W1527)</f>
        <v>100</v>
      </c>
      <c r="X427" s="241">
        <f>+IF(I427=0,"",'Ark1'!X1527)</f>
        <v>100</v>
      </c>
      <c r="Y427" s="241">
        <f>+IF(I427=0,"",'Ark1'!Y1527)</f>
        <v>100</v>
      </c>
      <c r="Z427" s="241">
        <f>+IF(I427=0,"",'Ark1'!Z1527)</f>
        <v>100</v>
      </c>
      <c r="AA427" s="239">
        <f>+IF(I427=0,"",'Ark1'!AA1527)</f>
        <v>12.25</v>
      </c>
      <c r="AB427" s="239">
        <f>+IF(I427=0,"",'Ark1'!AB1527)</f>
        <v>1</v>
      </c>
      <c r="AC427" s="241">
        <f>+'Ark1'!AD1527</f>
        <v>100</v>
      </c>
      <c r="AD427" s="239">
        <f t="shared" si="45"/>
        <v>0.15384615384615385</v>
      </c>
      <c r="AE427" s="239">
        <f t="shared" si="46"/>
        <v>1</v>
      </c>
      <c r="AF427" s="398"/>
      <c r="AI427" s="28"/>
      <c r="AJ427" s="26"/>
    </row>
    <row r="428" spans="1:42">
      <c r="A428" s="398"/>
      <c r="B428" s="238">
        <f>+'Ark1'!C1528</f>
        <v>2023</v>
      </c>
      <c r="C428" s="398"/>
      <c r="D428" s="238">
        <f>+'Ark1'!M1528</f>
        <v>13</v>
      </c>
      <c r="E428" s="238" t="str">
        <f>VLOOKUP(D428,RNR!$G$8:$H$22,2)</f>
        <v>5-</v>
      </c>
      <c r="F428" s="238">
        <f>+'Ark1'!D1528</f>
        <v>9</v>
      </c>
      <c r="G428" s="398" t="str">
        <f>VLOOKUP(F428,RNR!$D$2:$E$13,2)</f>
        <v>Sep</v>
      </c>
      <c r="H428" s="238">
        <f>+'Ark1'!Q1528</f>
        <v>3</v>
      </c>
      <c r="I428" s="238">
        <f>+'Ark1'!R1528</f>
        <v>3</v>
      </c>
      <c r="J428" s="239">
        <f>+IF(I428=0,"",'Ark1'!AG1528)</f>
        <v>1.3888888888888891</v>
      </c>
      <c r="K428" s="239">
        <f>+IF(I428=0,"",'Ark1'!AH1528)</f>
        <v>1.7831490137954624</v>
      </c>
      <c r="L428" s="239"/>
      <c r="M428" s="300">
        <f>+IF(I428=0,"",'Ark1'!U1528)</f>
        <v>52.133333333333347</v>
      </c>
      <c r="N428" s="399"/>
      <c r="O428" s="439">
        <f>+IF(J428=0,"",'Ark1'!AI1528)</f>
        <v>0</v>
      </c>
      <c r="P428" s="398"/>
      <c r="Q428" s="239" t="str">
        <f>+IF(O428=0,"",'Ark1'!AJ1528)</f>
        <v/>
      </c>
      <c r="R428" s="398"/>
      <c r="S428" s="239" t="str">
        <f>+IF(O428=0,"",'Ark1'!AK1528)</f>
        <v/>
      </c>
      <c r="T428" s="398"/>
      <c r="U428" s="240">
        <f>+IF(I428=0,"",'Ark1'!S1528)</f>
        <v>9.3333333333333357</v>
      </c>
      <c r="V428" s="240"/>
      <c r="W428" s="239">
        <f>+IF(I428=0,"",'Ark1'!W1528)</f>
        <v>100</v>
      </c>
      <c r="X428" s="241">
        <f>+IF(I428=0,"",'Ark1'!X1528)</f>
        <v>100</v>
      </c>
      <c r="Y428" s="241">
        <f>+IF(I428=0,"",'Ark1'!Y1528)</f>
        <v>100</v>
      </c>
      <c r="Z428" s="241">
        <f>+IF(I428=0,"",'Ark1'!Z1528)</f>
        <v>100</v>
      </c>
      <c r="AA428" s="239">
        <f>+IF(I428=0,"",'Ark1'!AA1528)</f>
        <v>5.6049581225514382</v>
      </c>
      <c r="AB428" s="239">
        <f>+IF(I428=0,"",'Ark1'!AB1528)</f>
        <v>0.47140452079101841</v>
      </c>
      <c r="AC428" s="241">
        <f>+'Ark1'!AD1528</f>
        <v>71.489176887907519</v>
      </c>
      <c r="AD428" s="239">
        <f t="shared" si="45"/>
        <v>0.23076923076923078</v>
      </c>
      <c r="AE428" s="239">
        <f t="shared" si="46"/>
        <v>1</v>
      </c>
      <c r="AF428" s="398"/>
      <c r="AI428" s="28"/>
      <c r="AJ428" s="26"/>
    </row>
    <row r="429" spans="1:42">
      <c r="A429" s="398"/>
      <c r="B429" s="238">
        <f>+'Ark1'!C1529</f>
        <v>2023</v>
      </c>
      <c r="C429" s="398"/>
      <c r="D429" s="238">
        <f>+'Ark1'!M1529</f>
        <v>13</v>
      </c>
      <c r="E429" s="238" t="str">
        <f>VLOOKUP(D429,RNR!$G$8:$H$22,2)</f>
        <v>5-</v>
      </c>
      <c r="F429" s="238">
        <f>+'Ark1'!D1529</f>
        <v>10</v>
      </c>
      <c r="G429" s="398" t="str">
        <f>VLOOKUP(F429,RNR!$D$2:$E$13,2)</f>
        <v>Okt</v>
      </c>
      <c r="H429" s="238">
        <f>+'Ark1'!Q1529</f>
        <v>4</v>
      </c>
      <c r="I429" s="238">
        <f>+'Ark1'!R1529</f>
        <v>4</v>
      </c>
      <c r="J429" s="239">
        <f>+IF(I429=0,"",'Ark1'!AG1529)</f>
        <v>0.78125</v>
      </c>
      <c r="K429" s="239">
        <f>+IF(I429=0,"",'Ark1'!AH1529)</f>
        <v>0.79232996910259101</v>
      </c>
      <c r="L429" s="239"/>
      <c r="M429" s="300">
        <f>+IF(I429=0,"",'Ark1'!U1529)</f>
        <v>40.075000000000003</v>
      </c>
      <c r="N429" s="399"/>
      <c r="O429" s="439">
        <f>+IF(J429=0,"",'Ark1'!AI1529)</f>
        <v>1</v>
      </c>
      <c r="P429" s="398"/>
      <c r="Q429" s="239">
        <f>+IF(O429=0,"",'Ark1'!AJ1529)</f>
        <v>107.5</v>
      </c>
      <c r="R429" s="398"/>
      <c r="S429" s="239">
        <f>+IF(O429=0,"",'Ark1'!AK1529)</f>
        <v>26.483202736865941</v>
      </c>
      <c r="T429" s="398"/>
      <c r="U429" s="240">
        <f>+IF(I429=0,"",'Ark1'!S1529)</f>
        <v>8.5</v>
      </c>
      <c r="V429" s="240"/>
      <c r="W429" s="239">
        <f>+IF(I429=0,"",'Ark1'!W1529)</f>
        <v>100</v>
      </c>
      <c r="X429" s="241">
        <f>+IF(I429=0,"",'Ark1'!X1529)</f>
        <v>100</v>
      </c>
      <c r="Y429" s="241">
        <f>+IF(I429=0,"",'Ark1'!Y1529)</f>
        <v>100</v>
      </c>
      <c r="Z429" s="241">
        <f>+IF(I429=0,"",'Ark1'!Z1529)</f>
        <v>50</v>
      </c>
      <c r="AA429" s="239">
        <f>+IF(I429=0,"",'Ark1'!AA1529)</f>
        <v>10.939235576583949</v>
      </c>
      <c r="AB429" s="239">
        <f>+IF(I429=0,"",'Ark1'!AB1529)</f>
        <v>1.1180339887498949</v>
      </c>
      <c r="AC429" s="241">
        <f>+'Ark1'!AD1529</f>
        <v>27.901700881372921</v>
      </c>
      <c r="AD429" s="239">
        <f t="shared" si="45"/>
        <v>0.30769230769230771</v>
      </c>
      <c r="AE429" s="239">
        <f t="shared" si="46"/>
        <v>1</v>
      </c>
      <c r="AF429" s="398"/>
      <c r="AI429" s="28"/>
      <c r="AJ429" s="26"/>
    </row>
    <row r="430" spans="1:42">
      <c r="A430" s="398"/>
      <c r="B430" s="238">
        <f>+'Ark1'!C1530</f>
        <v>2023</v>
      </c>
      <c r="C430" s="398"/>
      <c r="D430" s="238">
        <f>+'Ark1'!M1530</f>
        <v>13</v>
      </c>
      <c r="E430" s="238" t="str">
        <f>VLOOKUP(D430,RNR!$G$8:$H$22,2)</f>
        <v>5-</v>
      </c>
      <c r="F430" s="238">
        <f>+'Ark1'!D1530</f>
        <v>11</v>
      </c>
      <c r="G430" s="398" t="str">
        <f>VLOOKUP(F430,RNR!$D$2:$E$13,2)</f>
        <v>Nov</v>
      </c>
      <c r="H430" s="238">
        <f>+'Ark1'!Q1530</f>
        <v>2</v>
      </c>
      <c r="I430" s="238">
        <f>+'Ark1'!R1530</f>
        <v>2</v>
      </c>
      <c r="J430" s="239">
        <f>+IF(I430=0,"",'Ark1'!AG1530)</f>
        <v>0.48780487804878048</v>
      </c>
      <c r="K430" s="239">
        <f>+IF(I430=0,"",'Ark1'!AH1530)</f>
        <v>0.69438796894646981</v>
      </c>
      <c r="L430" s="239"/>
      <c r="M430" s="300">
        <f>+IF(I430=0,"",'Ark1'!U1530)</f>
        <v>55.5</v>
      </c>
      <c r="N430" s="399"/>
      <c r="O430" s="439">
        <f>+IF(J430=0,"",'Ark1'!AI1530)</f>
        <v>2</v>
      </c>
      <c r="P430" s="398"/>
      <c r="Q430" s="239">
        <f>+IF(O430=0,"",'Ark1'!AJ1530)</f>
        <v>122.05</v>
      </c>
      <c r="R430" s="398"/>
      <c r="S430" s="239">
        <f>+IF(O430=0,"",'Ark1'!AK1530)</f>
        <v>30.706849044534987</v>
      </c>
      <c r="T430" s="398"/>
      <c r="U430" s="240">
        <f>+IF(I430=0,"",'Ark1'!S1530)</f>
        <v>10</v>
      </c>
      <c r="V430" s="240"/>
      <c r="W430" s="239">
        <f>+IF(I430=0,"",'Ark1'!W1530)</f>
        <v>100</v>
      </c>
      <c r="X430" s="241">
        <f>+IF(I430=0,"",'Ark1'!X1530)</f>
        <v>100</v>
      </c>
      <c r="Y430" s="241">
        <f>+IF(I430=0,"",'Ark1'!Y1530)</f>
        <v>100</v>
      </c>
      <c r="Z430" s="241">
        <f>+IF(I430=0,"",'Ark1'!Z1530)</f>
        <v>100</v>
      </c>
      <c r="AA430" s="239">
        <f>+IF(I430=0,"",'Ark1'!AA1530)</f>
        <v>2.899999999999975</v>
      </c>
      <c r="AB430" s="239">
        <f>+IF(I430=0,"",'Ark1'!AB1530)</f>
        <v>1</v>
      </c>
      <c r="AC430" s="241">
        <f>+'Ark1'!AD1530</f>
        <v>100.00000000000009</v>
      </c>
      <c r="AD430" s="239">
        <f t="shared" si="45"/>
        <v>0.15384615384615385</v>
      </c>
      <c r="AE430" s="239">
        <f t="shared" si="46"/>
        <v>1</v>
      </c>
      <c r="AF430" s="398"/>
      <c r="AI430" s="28"/>
      <c r="AJ430" s="26"/>
    </row>
    <row r="431" spans="1:42">
      <c r="A431" s="398"/>
      <c r="B431" s="238">
        <f>+'Ark1'!C1531</f>
        <v>2023</v>
      </c>
      <c r="C431" s="398"/>
      <c r="D431" s="238">
        <f>+'Ark1'!M1531</f>
        <v>13</v>
      </c>
      <c r="E431" s="238" t="str">
        <f>VLOOKUP(D431,RNR!$G$8:$H$22,2)</f>
        <v>5-</v>
      </c>
      <c r="F431" s="238">
        <f>+'Ark1'!D1531</f>
        <v>12</v>
      </c>
      <c r="G431" s="398" t="str">
        <f>VLOOKUP(F431,RNR!$D$2:$E$13,2)</f>
        <v>Des</v>
      </c>
      <c r="H431" s="238">
        <f>+'Ark1'!Q1531</f>
        <v>0</v>
      </c>
      <c r="I431" s="238">
        <f>+'Ark1'!R1531</f>
        <v>0</v>
      </c>
      <c r="J431" s="239" t="str">
        <f>+IF(I431=0,"",'Ark1'!AG1531)</f>
        <v/>
      </c>
      <c r="K431" s="239" t="str">
        <f>+IF(I431=0,"",'Ark1'!AH1531)</f>
        <v/>
      </c>
      <c r="L431" s="239"/>
      <c r="M431" s="300" t="str">
        <f>+IF(I431=0,"",'Ark1'!U1531)</f>
        <v/>
      </c>
      <c r="N431" s="399"/>
      <c r="O431" s="439">
        <f>+IF(J431=0,"",'Ark1'!AI1531)</f>
        <v>0</v>
      </c>
      <c r="P431" s="398"/>
      <c r="Q431" s="239" t="str">
        <f>+IF(O431=0,"",'Ark1'!AJ1531)</f>
        <v/>
      </c>
      <c r="R431" s="398"/>
      <c r="S431" s="239" t="str">
        <f>+IF(O431=0,"",'Ark1'!AK1531)</f>
        <v/>
      </c>
      <c r="T431" s="398"/>
      <c r="U431" s="240" t="str">
        <f>+IF(I431=0,"",'Ark1'!S1531)</f>
        <v/>
      </c>
      <c r="V431" s="240"/>
      <c r="W431" s="239" t="str">
        <f>+IF(I431=0,"",'Ark1'!W1531)</f>
        <v/>
      </c>
      <c r="X431" s="241" t="str">
        <f>+IF(I431=0,"",'Ark1'!X1531)</f>
        <v/>
      </c>
      <c r="Y431" s="241" t="str">
        <f>+IF(I431=0,"",'Ark1'!Y1531)</f>
        <v/>
      </c>
      <c r="Z431" s="241" t="str">
        <f>+IF(I431=0,"",'Ark1'!Z1531)</f>
        <v/>
      </c>
      <c r="AA431" s="239" t="str">
        <f>+IF(I431=0,"",'Ark1'!AA1531)</f>
        <v/>
      </c>
      <c r="AB431" s="239" t="str">
        <f>+IF(I431=0,"",'Ark1'!AB1531)</f>
        <v/>
      </c>
      <c r="AC431" s="241">
        <f>+'Ark1'!AD1531</f>
        <v>0</v>
      </c>
      <c r="AD431" s="239" t="str">
        <f t="shared" si="45"/>
        <v/>
      </c>
      <c r="AE431" s="239" t="str">
        <f t="shared" si="46"/>
        <v/>
      </c>
      <c r="AF431" s="398"/>
      <c r="AI431" s="28"/>
      <c r="AJ431" s="26"/>
    </row>
    <row r="432" spans="1:42">
      <c r="A432" s="398"/>
      <c r="B432" s="398"/>
      <c r="C432" s="398"/>
      <c r="D432" s="398"/>
      <c r="E432" s="398"/>
      <c r="F432" s="398"/>
      <c r="G432" s="398"/>
      <c r="H432" s="398"/>
      <c r="I432" s="398"/>
      <c r="J432" s="399"/>
      <c r="K432" s="399"/>
      <c r="L432" s="399"/>
      <c r="M432" s="401"/>
      <c r="N432" s="399"/>
      <c r="O432" s="440"/>
      <c r="P432" s="398"/>
      <c r="Q432" s="399"/>
      <c r="R432" s="398"/>
      <c r="S432" s="399"/>
      <c r="T432" s="398"/>
      <c r="U432" s="400"/>
      <c r="V432" s="400"/>
      <c r="W432" s="399"/>
      <c r="X432" s="402"/>
      <c r="Y432" s="402"/>
      <c r="Z432" s="402"/>
      <c r="AA432" s="399"/>
      <c r="AB432" s="399"/>
      <c r="AC432" s="402"/>
      <c r="AD432" s="399"/>
      <c r="AE432" s="399"/>
      <c r="AF432" s="398"/>
      <c r="AG432" s="26"/>
      <c r="AI432" s="28"/>
      <c r="AJ432" s="26"/>
      <c r="AK432" s="27"/>
      <c r="AL432" s="27"/>
      <c r="AP432" s="27"/>
    </row>
    <row r="433" spans="1:42" ht="22.8">
      <c r="A433" s="398"/>
      <c r="B433" s="398"/>
      <c r="C433" s="398"/>
      <c r="D433" s="398"/>
      <c r="E433" s="403" t="str">
        <f>+E435</f>
        <v>5</v>
      </c>
      <c r="F433" s="398"/>
      <c r="G433" s="398"/>
      <c r="H433" s="398"/>
      <c r="I433" s="242">
        <f>SUM(I435:I488)</f>
        <v>28</v>
      </c>
      <c r="J433" s="398"/>
      <c r="K433" s="398"/>
      <c r="L433" s="398"/>
      <c r="M433" s="271" t="e">
        <f>+Fettgruppe!#REF!</f>
        <v>#REF!</v>
      </c>
      <c r="N433" s="399"/>
      <c r="O433" s="440"/>
      <c r="P433" s="398"/>
      <c r="Q433" s="398"/>
      <c r="R433" s="398"/>
      <c r="S433" s="398"/>
      <c r="T433" s="398"/>
      <c r="U433" s="398"/>
      <c r="V433" s="398"/>
      <c r="W433" s="398"/>
      <c r="X433" s="398"/>
      <c r="Y433" s="398"/>
      <c r="Z433" s="398"/>
      <c r="AA433" s="398"/>
      <c r="AB433" s="398"/>
      <c r="AC433" s="398"/>
      <c r="AD433" s="398"/>
      <c r="AE433" s="398"/>
      <c r="AF433" s="398"/>
      <c r="AG433" s="221"/>
      <c r="AI433" s="28"/>
      <c r="AJ433" s="26"/>
      <c r="AK433" s="222"/>
      <c r="AL433" s="27"/>
      <c r="AP433" s="27"/>
    </row>
    <row r="434" spans="1:42">
      <c r="A434" s="398"/>
      <c r="B434" s="398"/>
      <c r="C434" s="398"/>
      <c r="D434" s="398"/>
      <c r="E434" s="398"/>
      <c r="F434" s="398"/>
      <c r="G434" s="398"/>
      <c r="H434" s="398"/>
      <c r="I434" s="398"/>
      <c r="J434" s="398"/>
      <c r="K434" s="398"/>
      <c r="L434" s="398"/>
      <c r="M434" s="398"/>
      <c r="N434" s="399"/>
      <c r="O434" s="440"/>
      <c r="P434" s="398"/>
      <c r="Q434" s="398"/>
      <c r="R434" s="398"/>
      <c r="S434" s="398"/>
      <c r="T434" s="398"/>
      <c r="U434" s="398"/>
      <c r="V434" s="398"/>
      <c r="W434" s="398"/>
      <c r="X434" s="398"/>
      <c r="Y434" s="398"/>
      <c r="Z434" s="398"/>
      <c r="AA434" s="398"/>
      <c r="AB434" s="398"/>
      <c r="AC434" s="398"/>
      <c r="AD434" s="398"/>
      <c r="AE434" s="398"/>
      <c r="AF434" s="398"/>
      <c r="AG434" s="221"/>
      <c r="AI434" s="28"/>
      <c r="AJ434" s="26"/>
      <c r="AK434" s="222"/>
      <c r="AL434" s="27"/>
      <c r="AP434" s="27"/>
    </row>
    <row r="435" spans="1:42">
      <c r="A435" s="398"/>
      <c r="B435" s="238">
        <f>+'Ark1'!C1532</f>
        <v>2023</v>
      </c>
      <c r="C435" s="398"/>
      <c r="D435" s="238">
        <f>+'Ark1'!M1532</f>
        <v>14</v>
      </c>
      <c r="E435" s="238" t="str">
        <f>VLOOKUP(D435,RNR!$G$8:$H$22,2)</f>
        <v>5</v>
      </c>
      <c r="F435" s="238">
        <f>+'Ark1'!D1532</f>
        <v>1</v>
      </c>
      <c r="G435" s="398" t="str">
        <f>VLOOKUP(F435,RNR!$D$2:$E$13,2)</f>
        <v>Jan</v>
      </c>
      <c r="H435" s="238">
        <f>+'Ark1'!Q1532</f>
        <v>0</v>
      </c>
      <c r="I435" s="238">
        <f>+'Ark1'!R1532</f>
        <v>0</v>
      </c>
      <c r="J435" s="239" t="str">
        <f>+IF(I435=0,"",'Ark1'!AG1532)</f>
        <v/>
      </c>
      <c r="K435" s="239" t="str">
        <f>+IF(I435=0,"",'Ark1'!AH1532)</f>
        <v/>
      </c>
      <c r="L435" s="239"/>
      <c r="M435" s="300" t="str">
        <f>+IF(I435=0,"",'Ark1'!U1532)</f>
        <v/>
      </c>
      <c r="N435" s="399"/>
      <c r="O435" s="439">
        <f>+IF(J435=0,"",'Ark1'!AI1532)</f>
        <v>0</v>
      </c>
      <c r="P435" s="398"/>
      <c r="Q435" s="239" t="str">
        <f>+IF(O435=0,"",'Ark1'!AJ1532)</f>
        <v/>
      </c>
      <c r="R435" s="398"/>
      <c r="S435" s="239" t="str">
        <f>+IF(O435=0,"",'Ark1'!AK1532)</f>
        <v/>
      </c>
      <c r="T435" s="398"/>
      <c r="U435" s="240" t="str">
        <f>+IF(I435=0,"",'Ark1'!S1532)</f>
        <v/>
      </c>
      <c r="V435" s="240"/>
      <c r="W435" s="239" t="str">
        <f>+IF(I435=0,"",'Ark1'!W1532)</f>
        <v/>
      </c>
      <c r="X435" s="241" t="str">
        <f>+IF(I435=0,"",'Ark1'!X1532)</f>
        <v/>
      </c>
      <c r="Y435" s="241" t="str">
        <f>+IF(I435=0,"",'Ark1'!Y1532)</f>
        <v/>
      </c>
      <c r="Z435" s="241" t="str">
        <f>+IF(I435=0,"",'Ark1'!Z1532)</f>
        <v/>
      </c>
      <c r="AA435" s="239" t="str">
        <f>+IF(I435=0,"",'Ark1'!AA1532)</f>
        <v/>
      </c>
      <c r="AB435" s="239" t="str">
        <f>+IF(I435=0,"",'Ark1'!AB1532)</f>
        <v/>
      </c>
      <c r="AC435" s="241">
        <f>+'Ark1'!AD1532</f>
        <v>0</v>
      </c>
      <c r="AD435" s="239" t="str">
        <f t="shared" si="45"/>
        <v/>
      </c>
      <c r="AE435" s="239" t="str">
        <f t="shared" si="46"/>
        <v/>
      </c>
      <c r="AF435" s="398"/>
      <c r="AI435" s="28"/>
      <c r="AJ435" s="26"/>
    </row>
    <row r="436" spans="1:42">
      <c r="A436" s="398"/>
      <c r="B436" s="238">
        <f>+'Ark1'!C1533</f>
        <v>2023</v>
      </c>
      <c r="C436" s="398"/>
      <c r="D436" s="238">
        <f>+'Ark1'!M1533</f>
        <v>14</v>
      </c>
      <c r="E436" s="238" t="str">
        <f>VLOOKUP(D436,RNR!$G$8:$H$22,2)</f>
        <v>5</v>
      </c>
      <c r="F436" s="238">
        <f>+'Ark1'!D1533</f>
        <v>2</v>
      </c>
      <c r="G436" s="398" t="str">
        <f>VLOOKUP(F436,RNR!$D$2:$E$13,2)</f>
        <v>Feb</v>
      </c>
      <c r="H436" s="238">
        <f>+'Ark1'!Q1533</f>
        <v>0</v>
      </c>
      <c r="I436" s="238">
        <f>+'Ark1'!R1533</f>
        <v>0</v>
      </c>
      <c r="J436" s="239" t="str">
        <f>+IF(I436=0,"",'Ark1'!AG1533)</f>
        <v/>
      </c>
      <c r="K436" s="239" t="str">
        <f>+IF(I436=0,"",'Ark1'!AH1533)</f>
        <v/>
      </c>
      <c r="L436" s="239"/>
      <c r="M436" s="300" t="str">
        <f>+IF(I436=0,"",'Ark1'!U1533)</f>
        <v/>
      </c>
      <c r="N436" s="399"/>
      <c r="O436" s="439">
        <f>+IF(J436=0,"",'Ark1'!AI1533)</f>
        <v>0</v>
      </c>
      <c r="P436" s="398"/>
      <c r="Q436" s="239" t="str">
        <f>+IF(O436=0,"",'Ark1'!AJ1533)</f>
        <v/>
      </c>
      <c r="R436" s="398"/>
      <c r="S436" s="239" t="str">
        <f>+IF(O436=0,"",'Ark1'!AK1533)</f>
        <v/>
      </c>
      <c r="T436" s="398"/>
      <c r="U436" s="240" t="str">
        <f>+IF(I436=0,"",'Ark1'!S1533)</f>
        <v/>
      </c>
      <c r="V436" s="240"/>
      <c r="W436" s="239" t="str">
        <f>+IF(I436=0,"",'Ark1'!W1533)</f>
        <v/>
      </c>
      <c r="X436" s="241" t="str">
        <f>+IF(I436=0,"",'Ark1'!X1533)</f>
        <v/>
      </c>
      <c r="Y436" s="241" t="str">
        <f>+IF(I436=0,"",'Ark1'!Y1533)</f>
        <v/>
      </c>
      <c r="Z436" s="241" t="str">
        <f>+IF(I436=0,"",'Ark1'!Z1533)</f>
        <v/>
      </c>
      <c r="AA436" s="239" t="str">
        <f>+IF(I436=0,"",'Ark1'!AA1533)</f>
        <v/>
      </c>
      <c r="AB436" s="239" t="str">
        <f>+IF(I436=0,"",'Ark1'!AB1533)</f>
        <v/>
      </c>
      <c r="AC436" s="241">
        <f>+'Ark1'!AD1533</f>
        <v>0</v>
      </c>
      <c r="AD436" s="239" t="str">
        <f t="shared" si="45"/>
        <v/>
      </c>
      <c r="AE436" s="239" t="str">
        <f t="shared" si="46"/>
        <v/>
      </c>
      <c r="AF436" s="398"/>
      <c r="AI436" s="28"/>
      <c r="AJ436" s="26"/>
    </row>
    <row r="437" spans="1:42">
      <c r="A437" s="398"/>
      <c r="B437" s="238">
        <f>+'Ark1'!C1534</f>
        <v>2023</v>
      </c>
      <c r="C437" s="398"/>
      <c r="D437" s="238">
        <f>+'Ark1'!M1534</f>
        <v>14</v>
      </c>
      <c r="E437" s="238" t="str">
        <f>VLOOKUP(D437,RNR!$G$8:$H$22,2)</f>
        <v>5</v>
      </c>
      <c r="F437" s="238">
        <f>+'Ark1'!D1534</f>
        <v>3</v>
      </c>
      <c r="G437" s="398" t="str">
        <f>VLOOKUP(F437,RNR!$D$2:$E$13,2)</f>
        <v>Mar</v>
      </c>
      <c r="H437" s="238">
        <f>+'Ark1'!Q1534</f>
        <v>3</v>
      </c>
      <c r="I437" s="238">
        <f>+'Ark1'!R1534</f>
        <v>3</v>
      </c>
      <c r="J437" s="239">
        <f>+IF(I437=0,"",'Ark1'!AG1534)</f>
        <v>0.12195121951219512</v>
      </c>
      <c r="K437" s="239">
        <f>+IF(I437=0,"",'Ark1'!AH1534)</f>
        <v>0.16780478063338672</v>
      </c>
      <c r="L437" s="239"/>
      <c r="M437" s="300">
        <f>+IF(I437=0,"",'Ark1'!U1534)</f>
        <v>60.5</v>
      </c>
      <c r="N437" s="399"/>
      <c r="O437" s="439">
        <f>+IF(J437=0,"",'Ark1'!AI1534)</f>
        <v>1</v>
      </c>
      <c r="P437" s="398"/>
      <c r="Q437" s="239">
        <f>+IF(O437=0,"",'Ark1'!AJ1534)</f>
        <v>128.30000000000001</v>
      </c>
      <c r="R437" s="398"/>
      <c r="S437" s="239">
        <f>+IF(O437=0,"",'Ark1'!AK1534)</f>
        <v>31.771853477604104</v>
      </c>
      <c r="T437" s="398"/>
      <c r="U437" s="240">
        <f>+IF(I437=0,"",'Ark1'!S1534)</f>
        <v>10.666666666666664</v>
      </c>
      <c r="V437" s="240"/>
      <c r="W437" s="239">
        <f>+IF(I437=0,"",'Ark1'!W1534)</f>
        <v>100</v>
      </c>
      <c r="X437" s="241">
        <f>+IF(I437=0,"",'Ark1'!X1534)</f>
        <v>100</v>
      </c>
      <c r="Y437" s="241">
        <f>+IF(I437=0,"",'Ark1'!Y1534)</f>
        <v>100</v>
      </c>
      <c r="Z437" s="241">
        <f>+IF(I437=0,"",'Ark1'!Z1534)</f>
        <v>100</v>
      </c>
      <c r="AA437" s="239">
        <f>+IF(I437=0,"",'Ark1'!AA1534)</f>
        <v>4.6925472826600085</v>
      </c>
      <c r="AB437" s="239">
        <f>+IF(I437=0,"",'Ark1'!AB1534)</f>
        <v>1.8856180831641287</v>
      </c>
      <c r="AC437" s="241">
        <f>+'Ark1'!AD1534</f>
        <v>40.685542290828245</v>
      </c>
      <c r="AD437" s="239">
        <f t="shared" si="45"/>
        <v>0.21428571428571427</v>
      </c>
      <c r="AE437" s="239">
        <f t="shared" si="46"/>
        <v>1</v>
      </c>
      <c r="AF437" s="398"/>
      <c r="AI437" s="28"/>
      <c r="AJ437" s="26"/>
    </row>
    <row r="438" spans="1:42">
      <c r="A438" s="398"/>
      <c r="B438" s="238">
        <f>+'Ark1'!C1535</f>
        <v>2023</v>
      </c>
      <c r="C438" s="398"/>
      <c r="D438" s="238">
        <f>+'Ark1'!M1535</f>
        <v>14</v>
      </c>
      <c r="E438" s="238" t="str">
        <f>VLOOKUP(D438,RNR!$G$8:$H$22,2)</f>
        <v>5</v>
      </c>
      <c r="F438" s="238">
        <f>+'Ark1'!D1535</f>
        <v>4</v>
      </c>
      <c r="G438" s="398" t="str">
        <f>VLOOKUP(F438,RNR!$D$2:$E$13,2)</f>
        <v>Apr</v>
      </c>
      <c r="H438" s="238">
        <f>+'Ark1'!Q1535</f>
        <v>0</v>
      </c>
      <c r="I438" s="238">
        <f>+'Ark1'!R1535</f>
        <v>0</v>
      </c>
      <c r="J438" s="239" t="str">
        <f>+IF(I438=0,"",'Ark1'!AG1535)</f>
        <v/>
      </c>
      <c r="K438" s="239" t="str">
        <f>+IF(I438=0,"",'Ark1'!AH1535)</f>
        <v/>
      </c>
      <c r="L438" s="239"/>
      <c r="M438" s="300" t="str">
        <f>+IF(I438=0,"",'Ark1'!U1535)</f>
        <v/>
      </c>
      <c r="N438" s="399"/>
      <c r="O438" s="439">
        <f>+IF(J438=0,"",'Ark1'!AI1535)</f>
        <v>0</v>
      </c>
      <c r="P438" s="398"/>
      <c r="Q438" s="239" t="str">
        <f>+IF(O438=0,"",'Ark1'!AJ1535)</f>
        <v/>
      </c>
      <c r="R438" s="398"/>
      <c r="S438" s="239" t="str">
        <f>+IF(O438=0,"",'Ark1'!AK1535)</f>
        <v/>
      </c>
      <c r="T438" s="398"/>
      <c r="U438" s="240" t="str">
        <f>+IF(I438=0,"",'Ark1'!S1535)</f>
        <v/>
      </c>
      <c r="V438" s="240"/>
      <c r="W438" s="239" t="str">
        <f>+IF(I438=0,"",'Ark1'!W1535)</f>
        <v/>
      </c>
      <c r="X438" s="241" t="str">
        <f>+IF(I438=0,"",'Ark1'!X1535)</f>
        <v/>
      </c>
      <c r="Y438" s="241" t="str">
        <f>+IF(I438=0,"",'Ark1'!Y1535)</f>
        <v/>
      </c>
      <c r="Z438" s="241" t="str">
        <f>+IF(I438=0,"",'Ark1'!Z1535)</f>
        <v/>
      </c>
      <c r="AA438" s="239" t="str">
        <f>+IF(I438=0,"",'Ark1'!AA1535)</f>
        <v/>
      </c>
      <c r="AB438" s="239" t="str">
        <f>+IF(I438=0,"",'Ark1'!AB1535)</f>
        <v/>
      </c>
      <c r="AC438" s="241">
        <f>+'Ark1'!AD1535</f>
        <v>0</v>
      </c>
      <c r="AD438" s="239" t="str">
        <f t="shared" si="45"/>
        <v/>
      </c>
      <c r="AE438" s="239" t="str">
        <f t="shared" si="46"/>
        <v/>
      </c>
      <c r="AF438" s="398"/>
      <c r="AI438" s="28"/>
      <c r="AJ438" s="26"/>
    </row>
    <row r="439" spans="1:42">
      <c r="A439" s="398"/>
      <c r="B439" s="238">
        <f>+'Ark1'!C1536</f>
        <v>2023</v>
      </c>
      <c r="C439" s="398"/>
      <c r="D439" s="238">
        <f>+'Ark1'!M1536</f>
        <v>14</v>
      </c>
      <c r="E439" s="238" t="str">
        <f>VLOOKUP(D439,RNR!$G$8:$H$22,2)</f>
        <v>5</v>
      </c>
      <c r="F439" s="238">
        <f>+'Ark1'!D1536</f>
        <v>5</v>
      </c>
      <c r="G439" s="398" t="str">
        <f>VLOOKUP(F439,RNR!$D$2:$E$13,2)</f>
        <v>Mai</v>
      </c>
      <c r="H439" s="238">
        <f>+'Ark1'!Q1536</f>
        <v>2</v>
      </c>
      <c r="I439" s="238">
        <f>+'Ark1'!R1536</f>
        <v>2</v>
      </c>
      <c r="J439" s="239">
        <f>+IF(I439=0,"",'Ark1'!AG1536)</f>
        <v>0.97087378640776723</v>
      </c>
      <c r="K439" s="239">
        <f>+IF(I439=0,"",'Ark1'!AH1536)</f>
        <v>1.5934725816236828</v>
      </c>
      <c r="L439" s="239"/>
      <c r="M439" s="300">
        <f>+IF(I439=0,"",'Ark1'!U1536)</f>
        <v>64.349999999999994</v>
      </c>
      <c r="N439" s="399"/>
      <c r="O439" s="439">
        <f>+IF(J439=0,"",'Ark1'!AI1536)</f>
        <v>1</v>
      </c>
      <c r="P439" s="398"/>
      <c r="Q439" s="239">
        <f>+IF(O439=0,"",'Ark1'!AJ1536)</f>
        <v>125.4</v>
      </c>
      <c r="R439" s="398"/>
      <c r="S439" s="239">
        <f>+IF(O439=0,"",'Ark1'!AK1536)</f>
        <v>39.200073780928506</v>
      </c>
      <c r="T439" s="398"/>
      <c r="U439" s="240">
        <f>+IF(I439=0,"",'Ark1'!S1536)</f>
        <v>10</v>
      </c>
      <c r="V439" s="240"/>
      <c r="W439" s="239">
        <f>+IF(I439=0,"",'Ark1'!W1536)</f>
        <v>100</v>
      </c>
      <c r="X439" s="241">
        <f>+IF(I439=0,"",'Ark1'!X1536)</f>
        <v>100</v>
      </c>
      <c r="Y439" s="241">
        <f>+IF(I439=0,"",'Ark1'!Y1536)</f>
        <v>100</v>
      </c>
      <c r="Z439" s="241">
        <f>+IF(I439=0,"",'Ark1'!Z1536)</f>
        <v>100</v>
      </c>
      <c r="AA439" s="239">
        <f>+IF(I439=0,"",'Ark1'!AA1536)</f>
        <v>12.950000000000015</v>
      </c>
      <c r="AB439" s="239">
        <f>+IF(I439=0,"",'Ark1'!AB1536)</f>
        <v>1</v>
      </c>
      <c r="AC439" s="241">
        <f>+'Ark1'!AD1536</f>
        <v>99.999999999999375</v>
      </c>
      <c r="AD439" s="239">
        <f t="shared" si="45"/>
        <v>0.14285714285714285</v>
      </c>
      <c r="AE439" s="239">
        <f t="shared" si="46"/>
        <v>1</v>
      </c>
      <c r="AF439" s="398"/>
      <c r="AI439" s="28"/>
      <c r="AJ439" s="26"/>
    </row>
    <row r="440" spans="1:42">
      <c r="A440" s="398"/>
      <c r="B440" s="238">
        <f>+'Ark1'!C1537</f>
        <v>2023</v>
      </c>
      <c r="C440" s="398"/>
      <c r="D440" s="238">
        <f>+'Ark1'!M1537</f>
        <v>14</v>
      </c>
      <c r="E440" s="238" t="str">
        <f>VLOOKUP(D440,RNR!$G$8:$H$22,2)</f>
        <v>5</v>
      </c>
      <c r="F440" s="238">
        <f>+'Ark1'!D1537</f>
        <v>6</v>
      </c>
      <c r="G440" s="398" t="str">
        <f>VLOOKUP(F440,RNR!$D$2:$E$13,2)</f>
        <v>Jun</v>
      </c>
      <c r="H440" s="238">
        <f>+'Ark1'!Q1537</f>
        <v>0</v>
      </c>
      <c r="I440" s="238">
        <f>+'Ark1'!R1537</f>
        <v>0</v>
      </c>
      <c r="J440" s="239" t="str">
        <f>+IF(I440=0,"",'Ark1'!AG1537)</f>
        <v/>
      </c>
      <c r="K440" s="239" t="str">
        <f>+IF(I440=0,"",'Ark1'!AH1537)</f>
        <v/>
      </c>
      <c r="L440" s="239"/>
      <c r="M440" s="300" t="str">
        <f>+IF(I440=0,"",'Ark1'!U1537)</f>
        <v/>
      </c>
      <c r="N440" s="399"/>
      <c r="O440" s="439">
        <f>+IF(J440=0,"",'Ark1'!AI1537)</f>
        <v>0</v>
      </c>
      <c r="P440" s="398"/>
      <c r="Q440" s="239" t="str">
        <f>+IF(O440=0,"",'Ark1'!AJ1537)</f>
        <v/>
      </c>
      <c r="R440" s="398"/>
      <c r="S440" s="239" t="str">
        <f>+IF(O440=0,"",'Ark1'!AK1537)</f>
        <v/>
      </c>
      <c r="T440" s="398"/>
      <c r="U440" s="240" t="str">
        <f>+IF(I440=0,"",'Ark1'!S1537)</f>
        <v/>
      </c>
      <c r="V440" s="240"/>
      <c r="W440" s="239" t="str">
        <f>+IF(I440=0,"",'Ark1'!W1537)</f>
        <v/>
      </c>
      <c r="X440" s="241" t="str">
        <f>+IF(I440=0,"",'Ark1'!X1537)</f>
        <v/>
      </c>
      <c r="Y440" s="241" t="str">
        <f>+IF(I440=0,"",'Ark1'!Y1537)</f>
        <v/>
      </c>
      <c r="Z440" s="241" t="str">
        <f>+IF(I440=0,"",'Ark1'!Z1537)</f>
        <v/>
      </c>
      <c r="AA440" s="239" t="str">
        <f>+IF(I440=0,"",'Ark1'!AA1537)</f>
        <v/>
      </c>
      <c r="AB440" s="239" t="str">
        <f>+IF(I440=0,"",'Ark1'!AB1537)</f>
        <v/>
      </c>
      <c r="AC440" s="241">
        <f>+'Ark1'!AD1537</f>
        <v>0</v>
      </c>
      <c r="AD440" s="239" t="str">
        <f t="shared" si="45"/>
        <v/>
      </c>
      <c r="AE440" s="239" t="str">
        <f t="shared" si="46"/>
        <v/>
      </c>
      <c r="AF440" s="398"/>
      <c r="AI440" s="28"/>
      <c r="AJ440" s="26"/>
    </row>
    <row r="441" spans="1:42">
      <c r="A441" s="398"/>
      <c r="B441" s="238">
        <f>+'Ark1'!C1538</f>
        <v>2023</v>
      </c>
      <c r="C441" s="398"/>
      <c r="D441" s="238">
        <f>+'Ark1'!M1538</f>
        <v>14</v>
      </c>
      <c r="E441" s="238" t="str">
        <f>VLOOKUP(D441,RNR!$G$8:$H$22,2)</f>
        <v>5</v>
      </c>
      <c r="F441" s="238">
        <f>+'Ark1'!D1538</f>
        <v>7</v>
      </c>
      <c r="G441" s="398" t="str">
        <f>VLOOKUP(F441,RNR!$D$2:$E$13,2)</f>
        <v>Jul</v>
      </c>
      <c r="H441" s="238">
        <f>+'Ark1'!Q1538</f>
        <v>0</v>
      </c>
      <c r="I441" s="238">
        <f>+'Ark1'!R1538</f>
        <v>0</v>
      </c>
      <c r="J441" s="239" t="str">
        <f>+IF(I441=0,"",'Ark1'!AG1538)</f>
        <v/>
      </c>
      <c r="K441" s="239" t="str">
        <f>+IF(I441=0,"",'Ark1'!AH1538)</f>
        <v/>
      </c>
      <c r="L441" s="239"/>
      <c r="M441" s="300" t="str">
        <f>+IF(I441=0,"",'Ark1'!U1538)</f>
        <v/>
      </c>
      <c r="N441" s="399"/>
      <c r="O441" s="439">
        <f>+IF(J441=0,"",'Ark1'!AI1538)</f>
        <v>0</v>
      </c>
      <c r="P441" s="398"/>
      <c r="Q441" s="239" t="str">
        <f>+IF(O441=0,"",'Ark1'!AJ1538)</f>
        <v/>
      </c>
      <c r="R441" s="398"/>
      <c r="S441" s="239" t="str">
        <f>+IF(O441=0,"",'Ark1'!AK1538)</f>
        <v/>
      </c>
      <c r="T441" s="398"/>
      <c r="U441" s="240" t="str">
        <f>+IF(I441=0,"",'Ark1'!S1538)</f>
        <v/>
      </c>
      <c r="V441" s="240"/>
      <c r="W441" s="239" t="str">
        <f>+IF(I441=0,"",'Ark1'!W1538)</f>
        <v/>
      </c>
      <c r="X441" s="241" t="str">
        <f>+IF(I441=0,"",'Ark1'!X1538)</f>
        <v/>
      </c>
      <c r="Y441" s="241" t="str">
        <f>+IF(I441=0,"",'Ark1'!Y1538)</f>
        <v/>
      </c>
      <c r="Z441" s="241" t="str">
        <f>+IF(I441=0,"",'Ark1'!Z1538)</f>
        <v/>
      </c>
      <c r="AA441" s="239" t="str">
        <f>+IF(I441=0,"",'Ark1'!AA1538)</f>
        <v/>
      </c>
      <c r="AB441" s="239" t="str">
        <f>+IF(I441=0,"",'Ark1'!AB1538)</f>
        <v/>
      </c>
      <c r="AC441" s="241">
        <f>+'Ark1'!AD1538</f>
        <v>0</v>
      </c>
      <c r="AD441" s="239" t="str">
        <f t="shared" si="45"/>
        <v/>
      </c>
      <c r="AE441" s="239" t="str">
        <f t="shared" si="46"/>
        <v/>
      </c>
      <c r="AF441" s="398"/>
      <c r="AI441" s="28"/>
      <c r="AJ441" s="26"/>
    </row>
    <row r="442" spans="1:42">
      <c r="A442" s="398"/>
      <c r="B442" s="238">
        <f>+'Ark1'!C1539</f>
        <v>2023</v>
      </c>
      <c r="C442" s="398"/>
      <c r="D442" s="238">
        <f>+'Ark1'!M1539</f>
        <v>14</v>
      </c>
      <c r="E442" s="238" t="str">
        <f>VLOOKUP(D442,RNR!$G$8:$H$22,2)</f>
        <v>5</v>
      </c>
      <c r="F442" s="238">
        <f>+'Ark1'!D1539</f>
        <v>8</v>
      </c>
      <c r="G442" s="398" t="str">
        <f>VLOOKUP(F442,RNR!$D$2:$E$13,2)</f>
        <v>Aug</v>
      </c>
      <c r="H442" s="238">
        <f>+'Ark1'!Q1539</f>
        <v>3</v>
      </c>
      <c r="I442" s="238">
        <f>+'Ark1'!R1539</f>
        <v>3</v>
      </c>
      <c r="J442" s="239">
        <f>+IF(I442=0,"",'Ark1'!AG1539)</f>
        <v>1.3636363636363635</v>
      </c>
      <c r="K442" s="239">
        <f>+IF(I442=0,"",'Ark1'!AH1539)</f>
        <v>1.5783023392124476</v>
      </c>
      <c r="L442" s="239"/>
      <c r="M442" s="300">
        <f>+IF(I442=0,"",'Ark1'!U1539)</f>
        <v>49.366666666666681</v>
      </c>
      <c r="N442" s="399"/>
      <c r="O442" s="439">
        <f>+IF(J442=0,"",'Ark1'!AI1539)</f>
        <v>2</v>
      </c>
      <c r="P442" s="398"/>
      <c r="Q442" s="239">
        <f>+IF(O442=0,"",'Ark1'!AJ1539)</f>
        <v>121.35</v>
      </c>
      <c r="R442" s="398"/>
      <c r="S442" s="239">
        <f>+IF(O442=0,"",'Ark1'!AK1539)</f>
        <v>29.439116409331039</v>
      </c>
      <c r="T442" s="398"/>
      <c r="U442" s="240">
        <f>+IF(I442=0,"",'Ark1'!S1539)</f>
        <v>9</v>
      </c>
      <c r="V442" s="240"/>
      <c r="W442" s="239">
        <f>+IF(I442=0,"",'Ark1'!W1539)</f>
        <v>100</v>
      </c>
      <c r="X442" s="241">
        <f>+IF(I442=0,"",'Ark1'!X1539)</f>
        <v>100</v>
      </c>
      <c r="Y442" s="241">
        <f>+IF(I442=0,"",'Ark1'!Y1539)</f>
        <v>100</v>
      </c>
      <c r="Z442" s="241">
        <f>+IF(I442=0,"",'Ark1'!Z1539)</f>
        <v>100</v>
      </c>
      <c r="AA442" s="239">
        <f>+IF(I442=0,"",'Ark1'!AA1539)</f>
        <v>9.3299994045492376</v>
      </c>
      <c r="AB442" s="239">
        <f>+IF(I442=0,"",'Ark1'!AB1539)</f>
        <v>0.81649658092772603</v>
      </c>
      <c r="AC442" s="241">
        <f>+'Ark1'!AD1539</f>
        <v>-9.6264340443857623</v>
      </c>
      <c r="AD442" s="239">
        <f t="shared" si="45"/>
        <v>0.21428571428571427</v>
      </c>
      <c r="AE442" s="239">
        <f t="shared" si="46"/>
        <v>1</v>
      </c>
      <c r="AF442" s="398"/>
      <c r="AI442" s="28"/>
      <c r="AJ442" s="26"/>
    </row>
    <row r="443" spans="1:42">
      <c r="A443" s="398"/>
      <c r="B443" s="238">
        <f>+'Ark1'!C1540</f>
        <v>2023</v>
      </c>
      <c r="C443" s="398"/>
      <c r="D443" s="238">
        <f>+'Ark1'!M1540</f>
        <v>14</v>
      </c>
      <c r="E443" s="238" t="str">
        <f>VLOOKUP(D443,RNR!$G$8:$H$22,2)</f>
        <v>5</v>
      </c>
      <c r="F443" s="238">
        <f>+'Ark1'!D1540</f>
        <v>9</v>
      </c>
      <c r="G443" s="398" t="str">
        <f>VLOOKUP(F443,RNR!$D$2:$E$13,2)</f>
        <v>Sep</v>
      </c>
      <c r="H443" s="238">
        <f>+'Ark1'!Q1540</f>
        <v>4</v>
      </c>
      <c r="I443" s="238">
        <f>+'Ark1'!R1540</f>
        <v>4</v>
      </c>
      <c r="J443" s="239">
        <f>+IF(I443=0,"",'Ark1'!AG1540)</f>
        <v>1.8518518518518521</v>
      </c>
      <c r="K443" s="239">
        <f>+IF(I443=0,"",'Ark1'!AH1540)</f>
        <v>2.7089271462775062</v>
      </c>
      <c r="L443" s="239"/>
      <c r="M443" s="300">
        <f>+IF(I443=0,"",'Ark1'!U1540)</f>
        <v>59.4</v>
      </c>
      <c r="N443" s="399"/>
      <c r="O443" s="439">
        <f>+IF(J443=0,"",'Ark1'!AI1540)</f>
        <v>1</v>
      </c>
      <c r="P443" s="398"/>
      <c r="Q443" s="239">
        <f>+IF(O443=0,"",'Ark1'!AJ1540)</f>
        <v>127</v>
      </c>
      <c r="R443" s="398"/>
      <c r="S443" s="239">
        <f>+IF(O443=0,"",'Ark1'!AK1540)</f>
        <v>35.003219612738434</v>
      </c>
      <c r="T443" s="398"/>
      <c r="U443" s="240">
        <f>+IF(I443=0,"",'Ark1'!S1540)</f>
        <v>10</v>
      </c>
      <c r="V443" s="240"/>
      <c r="W443" s="239">
        <f>+IF(I443=0,"",'Ark1'!W1540)</f>
        <v>100</v>
      </c>
      <c r="X443" s="241">
        <f>+IF(I443=0,"",'Ark1'!X1540)</f>
        <v>100</v>
      </c>
      <c r="Y443" s="241">
        <f>+IF(I443=0,"",'Ark1'!Y1540)</f>
        <v>100</v>
      </c>
      <c r="Z443" s="241">
        <f>+IF(I443=0,"",'Ark1'!Z1540)</f>
        <v>100</v>
      </c>
      <c r="AA443" s="239">
        <f>+IF(I443=0,"",'Ark1'!AA1540)</f>
        <v>8.543711137439038</v>
      </c>
      <c r="AB443" s="239">
        <f>+IF(I443=0,"",'Ark1'!AB1540)</f>
        <v>1.58113883008419</v>
      </c>
      <c r="AC443" s="241">
        <f>+'Ark1'!AD1540</f>
        <v>72.360274430841258</v>
      </c>
      <c r="AD443" s="239">
        <f t="shared" ref="AD443:AD461" si="47">+IF(I443=0,"",I443/D443)</f>
        <v>0.2857142857142857</v>
      </c>
      <c r="AE443" s="239">
        <f t="shared" ref="AE443:AE461" si="48">+IF(I443=0,"",I443/H443)</f>
        <v>1</v>
      </c>
      <c r="AF443" s="398"/>
      <c r="AI443" s="28"/>
      <c r="AJ443" s="26"/>
    </row>
    <row r="444" spans="1:42">
      <c r="A444" s="398"/>
      <c r="B444" s="238">
        <f>+'Ark1'!C1541</f>
        <v>2023</v>
      </c>
      <c r="C444" s="398"/>
      <c r="D444" s="238">
        <f>+'Ark1'!M1541</f>
        <v>14</v>
      </c>
      <c r="E444" s="238" t="str">
        <f>VLOOKUP(D444,RNR!$G$8:$H$22,2)</f>
        <v>5</v>
      </c>
      <c r="F444" s="238">
        <f>+'Ark1'!D1541</f>
        <v>10</v>
      </c>
      <c r="G444" s="398" t="str">
        <f>VLOOKUP(F444,RNR!$D$2:$E$13,2)</f>
        <v>Okt</v>
      </c>
      <c r="H444" s="238">
        <f>+'Ark1'!Q1541</f>
        <v>5</v>
      </c>
      <c r="I444" s="238">
        <f>+'Ark1'!R1541</f>
        <v>5</v>
      </c>
      <c r="J444" s="239">
        <f>+IF(I444=0,"",'Ark1'!AG1541)</f>
        <v>0.9765625</v>
      </c>
      <c r="K444" s="239">
        <f>+IF(I444=0,"",'Ark1'!AH1541)</f>
        <v>1.4838269290367925</v>
      </c>
      <c r="L444" s="239"/>
      <c r="M444" s="300">
        <f>+IF(I444=0,"",'Ark1'!U1541)</f>
        <v>60.040000000000013</v>
      </c>
      <c r="N444" s="399"/>
      <c r="O444" s="439">
        <f>+IF(J444=0,"",'Ark1'!AI1541)</f>
        <v>4</v>
      </c>
      <c r="P444" s="398"/>
      <c r="Q444" s="239">
        <f>+IF(O444=0,"",'Ark1'!AJ1541)</f>
        <v>123.12499999999999</v>
      </c>
      <c r="R444" s="398"/>
      <c r="S444" s="239">
        <f>+IF(O444=0,"",'Ark1'!AK1541)</f>
        <v>33.229796363915192</v>
      </c>
      <c r="T444" s="398"/>
      <c r="U444" s="240">
        <f>+IF(I444=0,"",'Ark1'!S1541)</f>
        <v>11</v>
      </c>
      <c r="V444" s="240"/>
      <c r="W444" s="239">
        <f>+IF(I444=0,"",'Ark1'!W1541)</f>
        <v>100</v>
      </c>
      <c r="X444" s="241">
        <f>+IF(I444=0,"",'Ark1'!X1541)</f>
        <v>100</v>
      </c>
      <c r="Y444" s="241">
        <f>+IF(I444=0,"",'Ark1'!Y1541)</f>
        <v>100</v>
      </c>
      <c r="Z444" s="241">
        <f>+IF(I444=0,"",'Ark1'!Z1541)</f>
        <v>80</v>
      </c>
      <c r="AA444" s="239">
        <f>+IF(I444=0,"",'Ark1'!AA1541)</f>
        <v>21.245856066536835</v>
      </c>
      <c r="AB444" s="239">
        <f>+IF(I444=0,"",'Ark1'!AB1541)</f>
        <v>1.6733200530681516</v>
      </c>
      <c r="AC444" s="241">
        <f>+'Ark1'!AD1541</f>
        <v>78.703574909955648</v>
      </c>
      <c r="AD444" s="239">
        <f t="shared" si="47"/>
        <v>0.35714285714285715</v>
      </c>
      <c r="AE444" s="239">
        <f t="shared" si="48"/>
        <v>1</v>
      </c>
      <c r="AF444" s="398"/>
      <c r="AI444" s="28"/>
      <c r="AJ444" s="26"/>
    </row>
    <row r="445" spans="1:42">
      <c r="A445" s="398"/>
      <c r="B445" s="238">
        <f>+'Ark1'!C1542</f>
        <v>2023</v>
      </c>
      <c r="C445" s="398"/>
      <c r="D445" s="238">
        <f>+'Ark1'!M1542</f>
        <v>14</v>
      </c>
      <c r="E445" s="238" t="str">
        <f>VLOOKUP(D445,RNR!$G$8:$H$22,2)</f>
        <v>5</v>
      </c>
      <c r="F445" s="238">
        <f>+'Ark1'!D1542</f>
        <v>11</v>
      </c>
      <c r="G445" s="398" t="str">
        <f>VLOOKUP(F445,RNR!$D$2:$E$13,2)</f>
        <v>Nov</v>
      </c>
      <c r="H445" s="238">
        <f>+'Ark1'!Q1542</f>
        <v>1</v>
      </c>
      <c r="I445" s="238">
        <f>+'Ark1'!R1542</f>
        <v>1</v>
      </c>
      <c r="J445" s="239">
        <f>+IF(I445=0,"",'Ark1'!AG1542)</f>
        <v>0.24390243902439024</v>
      </c>
      <c r="K445" s="239">
        <f>+IF(I445=0,"",'Ark1'!AH1542)</f>
        <v>0.31216179865251198</v>
      </c>
      <c r="L445" s="239"/>
      <c r="M445" s="300">
        <f>+IF(I445=0,"",'Ark1'!U1542)</f>
        <v>49.9</v>
      </c>
      <c r="N445" s="399"/>
      <c r="O445" s="439">
        <f>+IF(J445=0,"",'Ark1'!AI1542)</f>
        <v>0</v>
      </c>
      <c r="P445" s="398"/>
      <c r="Q445" s="239" t="str">
        <f>+IF(O445=0,"",'Ark1'!AJ1542)</f>
        <v/>
      </c>
      <c r="R445" s="398"/>
      <c r="S445" s="239" t="str">
        <f>+IF(O445=0,"",'Ark1'!AK1542)</f>
        <v/>
      </c>
      <c r="T445" s="398"/>
      <c r="U445" s="240">
        <f>+IF(I445=0,"",'Ark1'!S1542)</f>
        <v>10</v>
      </c>
      <c r="V445" s="240"/>
      <c r="W445" s="239">
        <f>+IF(I445=0,"",'Ark1'!W1542)</f>
        <v>100</v>
      </c>
      <c r="X445" s="241">
        <f>+IF(I445=0,"",'Ark1'!X1542)</f>
        <v>100</v>
      </c>
      <c r="Y445" s="241">
        <f>+IF(I445=0,"",'Ark1'!Y1542)</f>
        <v>100</v>
      </c>
      <c r="Z445" s="241">
        <f>+IF(I445=0,"",'Ark1'!Z1542)</f>
        <v>100</v>
      </c>
      <c r="AA445" s="239">
        <f>+IF(I445=0,"",'Ark1'!AA1542)</f>
        <v>0</v>
      </c>
      <c r="AB445" s="239">
        <f>+IF(I445=0,"",'Ark1'!AB1542)</f>
        <v>0</v>
      </c>
      <c r="AC445" s="241">
        <f>+'Ark1'!AD1542</f>
        <v>0</v>
      </c>
      <c r="AD445" s="239">
        <f t="shared" si="47"/>
        <v>7.1428571428571425E-2</v>
      </c>
      <c r="AE445" s="239">
        <f t="shared" si="48"/>
        <v>1</v>
      </c>
      <c r="AF445" s="398"/>
      <c r="AI445" s="28"/>
      <c r="AJ445" s="26"/>
    </row>
    <row r="446" spans="1:42">
      <c r="A446" s="398"/>
      <c r="B446" s="238">
        <f>+'Ark1'!C1543</f>
        <v>2023</v>
      </c>
      <c r="C446" s="398"/>
      <c r="D446" s="238">
        <f>+'Ark1'!M1543</f>
        <v>14</v>
      </c>
      <c r="E446" s="238" t="str">
        <f>VLOOKUP(D446,RNR!$G$8:$H$22,2)</f>
        <v>5</v>
      </c>
      <c r="F446" s="238">
        <f>+'Ark1'!D1543</f>
        <v>12</v>
      </c>
      <c r="G446" s="398" t="str">
        <f>VLOOKUP(F446,RNR!$D$2:$E$13,2)</f>
        <v>Des</v>
      </c>
      <c r="H446" s="238">
        <f>+'Ark1'!Q1543</f>
        <v>0</v>
      </c>
      <c r="I446" s="238">
        <f>+'Ark1'!R1543</f>
        <v>0</v>
      </c>
      <c r="J446" s="239" t="str">
        <f>+IF(I446=0,"",'Ark1'!AG1543)</f>
        <v/>
      </c>
      <c r="K446" s="239" t="str">
        <f>+IF(I446=0,"",'Ark1'!AH1543)</f>
        <v/>
      </c>
      <c r="L446" s="239"/>
      <c r="M446" s="300" t="str">
        <f>+IF(I446=0,"",'Ark1'!U1543)</f>
        <v/>
      </c>
      <c r="N446" s="399"/>
      <c r="O446" s="439">
        <f>+IF(J446=0,"",'Ark1'!AI1543)</f>
        <v>0</v>
      </c>
      <c r="P446" s="398"/>
      <c r="Q446" s="239" t="str">
        <f>+IF(O446=0,"",'Ark1'!AJ1543)</f>
        <v/>
      </c>
      <c r="R446" s="398"/>
      <c r="S446" s="239" t="str">
        <f>+IF(O446=0,"",'Ark1'!AK1543)</f>
        <v/>
      </c>
      <c r="T446" s="398"/>
      <c r="U446" s="240" t="str">
        <f>+IF(I446=0,"",'Ark1'!S1543)</f>
        <v/>
      </c>
      <c r="V446" s="240"/>
      <c r="W446" s="239" t="str">
        <f>+IF(I446=0,"",'Ark1'!W1543)</f>
        <v/>
      </c>
      <c r="X446" s="241" t="str">
        <f>+IF(I446=0,"",'Ark1'!X1543)</f>
        <v/>
      </c>
      <c r="Y446" s="241" t="str">
        <f>+IF(I446=0,"",'Ark1'!Y1543)</f>
        <v/>
      </c>
      <c r="Z446" s="241" t="str">
        <f>+IF(I446=0,"",'Ark1'!Z1543)</f>
        <v/>
      </c>
      <c r="AA446" s="239" t="str">
        <f>+IF(I446=0,"",'Ark1'!AA1543)</f>
        <v/>
      </c>
      <c r="AB446" s="239" t="str">
        <f>+IF(I446=0,"",'Ark1'!AB1543)</f>
        <v/>
      </c>
      <c r="AC446" s="241">
        <f>+'Ark1'!AD1543</f>
        <v>0</v>
      </c>
      <c r="AD446" s="239" t="str">
        <f t="shared" si="47"/>
        <v/>
      </c>
      <c r="AE446" s="239" t="str">
        <f t="shared" si="48"/>
        <v/>
      </c>
      <c r="AF446" s="398"/>
      <c r="AI446" s="28"/>
      <c r="AJ446" s="26"/>
    </row>
    <row r="447" spans="1:42">
      <c r="A447" s="398"/>
      <c r="B447" s="398"/>
      <c r="C447" s="398"/>
      <c r="D447" s="398"/>
      <c r="E447" s="398"/>
      <c r="F447" s="398"/>
      <c r="G447" s="398"/>
      <c r="H447" s="398"/>
      <c r="I447" s="398"/>
      <c r="J447" s="399"/>
      <c r="K447" s="399"/>
      <c r="L447" s="399"/>
      <c r="M447" s="401"/>
      <c r="N447" s="399"/>
      <c r="O447" s="440"/>
      <c r="P447" s="398"/>
      <c r="Q447" s="399"/>
      <c r="R447" s="398"/>
      <c r="S447" s="399"/>
      <c r="T447" s="398"/>
      <c r="U447" s="400"/>
      <c r="V447" s="400"/>
      <c r="W447" s="399"/>
      <c r="X447" s="402"/>
      <c r="Y447" s="402"/>
      <c r="Z447" s="402"/>
      <c r="AA447" s="399"/>
      <c r="AB447" s="399"/>
      <c r="AC447" s="402"/>
      <c r="AD447" s="399"/>
      <c r="AE447" s="399"/>
      <c r="AF447" s="398"/>
      <c r="AG447" s="26"/>
      <c r="AI447" s="28"/>
      <c r="AJ447" s="26"/>
      <c r="AK447" s="27"/>
      <c r="AL447" s="27"/>
      <c r="AP447" s="27"/>
    </row>
    <row r="448" spans="1:42" ht="22.8">
      <c r="A448" s="398"/>
      <c r="B448" s="398"/>
      <c r="C448" s="398"/>
      <c r="D448" s="398"/>
      <c r="E448" s="403" t="str">
        <f>+E450</f>
        <v>5+</v>
      </c>
      <c r="F448" s="398"/>
      <c r="G448" s="398"/>
      <c r="H448" s="398"/>
      <c r="I448" s="242">
        <f>SUM(I450:I503)</f>
        <v>5</v>
      </c>
      <c r="J448" s="398"/>
      <c r="K448" s="398"/>
      <c r="L448" s="398"/>
      <c r="M448" s="271" t="e">
        <f>+Fettgruppe!#REF!</f>
        <v>#REF!</v>
      </c>
      <c r="N448" s="399"/>
      <c r="O448" s="440"/>
      <c r="P448" s="398"/>
      <c r="Q448" s="398"/>
      <c r="R448" s="398"/>
      <c r="S448" s="398"/>
      <c r="T448" s="398"/>
      <c r="U448" s="398"/>
      <c r="V448" s="398"/>
      <c r="W448" s="398"/>
      <c r="X448" s="398"/>
      <c r="Y448" s="398"/>
      <c r="Z448" s="398"/>
      <c r="AA448" s="398"/>
      <c r="AB448" s="398"/>
      <c r="AC448" s="398"/>
      <c r="AD448" s="398"/>
      <c r="AE448" s="398"/>
      <c r="AF448" s="398"/>
      <c r="AG448" s="221"/>
      <c r="AI448" s="28"/>
      <c r="AJ448" s="26"/>
      <c r="AK448" s="222"/>
      <c r="AL448" s="27"/>
      <c r="AP448" s="27"/>
    </row>
    <row r="449" spans="1:42">
      <c r="A449" s="398"/>
      <c r="B449" s="398"/>
      <c r="C449" s="398"/>
      <c r="D449" s="398"/>
      <c r="E449" s="398"/>
      <c r="F449" s="398"/>
      <c r="G449" s="398"/>
      <c r="H449" s="398"/>
      <c r="I449" s="398"/>
      <c r="J449" s="398"/>
      <c r="K449" s="398"/>
      <c r="L449" s="398"/>
      <c r="M449" s="398"/>
      <c r="N449" s="399"/>
      <c r="O449" s="440"/>
      <c r="P449" s="398"/>
      <c r="Q449" s="398"/>
      <c r="R449" s="398"/>
      <c r="S449" s="398"/>
      <c r="T449" s="398"/>
      <c r="U449" s="398"/>
      <c r="V449" s="398"/>
      <c r="W449" s="398"/>
      <c r="X449" s="398"/>
      <c r="Y449" s="398"/>
      <c r="Z449" s="398"/>
      <c r="AA449" s="398"/>
      <c r="AB449" s="398"/>
      <c r="AC449" s="398"/>
      <c r="AD449" s="398"/>
      <c r="AE449" s="398"/>
      <c r="AF449" s="398"/>
      <c r="AG449" s="221"/>
      <c r="AI449" s="28"/>
      <c r="AJ449" s="26"/>
      <c r="AK449" s="222"/>
      <c r="AL449" s="27"/>
      <c r="AP449" s="27"/>
    </row>
    <row r="450" spans="1:42">
      <c r="A450" s="398"/>
      <c r="B450" s="238">
        <f>+'Ark1'!C1544</f>
        <v>2023</v>
      </c>
      <c r="C450" s="398"/>
      <c r="D450" s="238">
        <f>+'Ark1'!M1544</f>
        <v>15</v>
      </c>
      <c r="E450" s="238" t="str">
        <f>VLOOKUP(D450,RNR!$G$8:$H$22,2)</f>
        <v>5+</v>
      </c>
      <c r="F450" s="238">
        <f>+'Ark1'!D1544</f>
        <v>1</v>
      </c>
      <c r="G450" s="398" t="str">
        <f>VLOOKUP(F450,RNR!$D$2:$E$13,2)</f>
        <v>Jan</v>
      </c>
      <c r="H450" s="238">
        <f>+'Ark1'!Q1544</f>
        <v>0</v>
      </c>
      <c r="I450" s="238">
        <f>+'Ark1'!R1544</f>
        <v>0</v>
      </c>
      <c r="J450" s="239" t="str">
        <f>+IF(I450=0,"",'Ark1'!AG1544)</f>
        <v/>
      </c>
      <c r="K450" s="239" t="str">
        <f>+IF(I450=0,"",'Ark1'!AH1544)</f>
        <v/>
      </c>
      <c r="L450" s="239"/>
      <c r="M450" s="300" t="str">
        <f>+IF(I450=0,"",'Ark1'!U1544)</f>
        <v/>
      </c>
      <c r="N450" s="399"/>
      <c r="O450" s="439">
        <f>+IF(J450=0,"",'Ark1'!AI1544)</f>
        <v>0</v>
      </c>
      <c r="P450" s="398"/>
      <c r="Q450" s="239" t="str">
        <f>+IF(O450=0,"",'Ark1'!AJ1544)</f>
        <v/>
      </c>
      <c r="R450" s="398"/>
      <c r="S450" s="239" t="str">
        <f>+IF(O450=0,"",'Ark1'!AK1544)</f>
        <v/>
      </c>
      <c r="T450" s="398"/>
      <c r="U450" s="240" t="str">
        <f>+IF(I450=0,"",'Ark1'!S1544)</f>
        <v/>
      </c>
      <c r="V450" s="240"/>
      <c r="W450" s="239" t="str">
        <f>+IF(I450=0,"",'Ark1'!W1544)</f>
        <v/>
      </c>
      <c r="X450" s="241" t="str">
        <f>+IF(I450=0,"",'Ark1'!X1544)</f>
        <v/>
      </c>
      <c r="Y450" s="241" t="str">
        <f>+IF(I450=0,"",'Ark1'!Y1544)</f>
        <v/>
      </c>
      <c r="Z450" s="241" t="str">
        <f>+IF(I450=0,"",'Ark1'!Z1544)</f>
        <v/>
      </c>
      <c r="AA450" s="239" t="str">
        <f>+IF(I450=0,"",'Ark1'!AA1544)</f>
        <v/>
      </c>
      <c r="AB450" s="239" t="str">
        <f>+IF(I450=0,"",'Ark1'!AB1544)</f>
        <v/>
      </c>
      <c r="AC450" s="241">
        <f>+'Ark1'!AD1544</f>
        <v>0</v>
      </c>
      <c r="AD450" s="239" t="str">
        <f t="shared" si="47"/>
        <v/>
      </c>
      <c r="AE450" s="239" t="str">
        <f t="shared" si="48"/>
        <v/>
      </c>
      <c r="AF450" s="398"/>
      <c r="AI450" s="28"/>
      <c r="AJ450" s="26"/>
    </row>
    <row r="451" spans="1:42">
      <c r="A451" s="398"/>
      <c r="B451" s="238">
        <f>+'Ark1'!C1545</f>
        <v>2023</v>
      </c>
      <c r="C451" s="398"/>
      <c r="D451" s="238">
        <f>+'Ark1'!M1545</f>
        <v>15</v>
      </c>
      <c r="E451" s="238" t="str">
        <f>VLOOKUP(D451,RNR!$G$8:$H$22,2)</f>
        <v>5+</v>
      </c>
      <c r="F451" s="238">
        <f>+'Ark1'!D1545</f>
        <v>2</v>
      </c>
      <c r="G451" s="398" t="str">
        <f>VLOOKUP(F451,RNR!$D$2:$E$13,2)</f>
        <v>Feb</v>
      </c>
      <c r="H451" s="238">
        <f>+'Ark1'!Q1545</f>
        <v>0</v>
      </c>
      <c r="I451" s="238">
        <f>+'Ark1'!R1545</f>
        <v>0</v>
      </c>
      <c r="J451" s="239" t="str">
        <f>+IF(I451=0,"",'Ark1'!AG1545)</f>
        <v/>
      </c>
      <c r="K451" s="239" t="str">
        <f>+IF(I451=0,"",'Ark1'!AH1545)</f>
        <v/>
      </c>
      <c r="L451" s="239"/>
      <c r="M451" s="300" t="str">
        <f>+IF(I451=0,"",'Ark1'!U1545)</f>
        <v/>
      </c>
      <c r="N451" s="399"/>
      <c r="O451" s="439">
        <f>+IF(J451=0,"",'Ark1'!AI1545)</f>
        <v>0</v>
      </c>
      <c r="P451" s="398"/>
      <c r="Q451" s="239" t="str">
        <f>+IF(O451=0,"",'Ark1'!AJ1545)</f>
        <v/>
      </c>
      <c r="R451" s="398"/>
      <c r="S451" s="239" t="str">
        <f>+IF(O451=0,"",'Ark1'!AK1545)</f>
        <v/>
      </c>
      <c r="T451" s="398"/>
      <c r="U451" s="240" t="str">
        <f>+IF(I451=0,"",'Ark1'!S1545)</f>
        <v/>
      </c>
      <c r="V451" s="240"/>
      <c r="W451" s="239" t="str">
        <f>+IF(I451=0,"",'Ark1'!W1545)</f>
        <v/>
      </c>
      <c r="X451" s="241" t="str">
        <f>+IF(I451=0,"",'Ark1'!X1545)</f>
        <v/>
      </c>
      <c r="Y451" s="241" t="str">
        <f>+IF(I451=0,"",'Ark1'!Y1545)</f>
        <v/>
      </c>
      <c r="Z451" s="241" t="str">
        <f>+IF(I451=0,"",'Ark1'!Z1545)</f>
        <v/>
      </c>
      <c r="AA451" s="239" t="str">
        <f>+IF(I451=0,"",'Ark1'!AA1545)</f>
        <v/>
      </c>
      <c r="AB451" s="239" t="str">
        <f>+IF(I451=0,"",'Ark1'!AB1545)</f>
        <v/>
      </c>
      <c r="AC451" s="241">
        <f>+'Ark1'!AD1545</f>
        <v>0</v>
      </c>
      <c r="AD451" s="239" t="str">
        <f t="shared" si="47"/>
        <v/>
      </c>
      <c r="AE451" s="239" t="str">
        <f t="shared" si="48"/>
        <v/>
      </c>
      <c r="AF451" s="398"/>
      <c r="AI451" s="28"/>
      <c r="AJ451" s="26"/>
    </row>
    <row r="452" spans="1:42">
      <c r="A452" s="398"/>
      <c r="B452" s="238">
        <f>+'Ark1'!C1546</f>
        <v>2023</v>
      </c>
      <c r="C452" s="398"/>
      <c r="D452" s="238">
        <f>+'Ark1'!M1546</f>
        <v>15</v>
      </c>
      <c r="E452" s="238" t="str">
        <f>VLOOKUP(D452,RNR!$G$8:$H$22,2)</f>
        <v>5+</v>
      </c>
      <c r="F452" s="238">
        <f>+'Ark1'!D1546</f>
        <v>3</v>
      </c>
      <c r="G452" s="398" t="str">
        <f>VLOOKUP(F452,RNR!$D$2:$E$13,2)</f>
        <v>Mar</v>
      </c>
      <c r="H452" s="238">
        <f>+'Ark1'!Q1546</f>
        <v>1</v>
      </c>
      <c r="I452" s="238">
        <f>+'Ark1'!R1546</f>
        <v>1</v>
      </c>
      <c r="J452" s="239">
        <f>+IF(I452=0,"",'Ark1'!AG1546)</f>
        <v>4.0650406504065033E-2</v>
      </c>
      <c r="K452" s="239">
        <f>+IF(I452=0,"",'Ark1'!AH1546)</f>
        <v>5.7229288822075133E-2</v>
      </c>
      <c r="L452" s="239"/>
      <c r="M452" s="300">
        <f>+IF(I452=0,"",'Ark1'!U1546)</f>
        <v>61.9</v>
      </c>
      <c r="N452" s="399"/>
      <c r="O452" s="439">
        <f>+IF(J452=0,"",'Ark1'!AI1546)</f>
        <v>0</v>
      </c>
      <c r="P452" s="398"/>
      <c r="Q452" s="239" t="str">
        <f>+IF(O452=0,"",'Ark1'!AJ1546)</f>
        <v/>
      </c>
      <c r="R452" s="398"/>
      <c r="S452" s="239" t="str">
        <f>+IF(O452=0,"",'Ark1'!AK1546)</f>
        <v/>
      </c>
      <c r="T452" s="398"/>
      <c r="U452" s="240">
        <f>+IF(I452=0,"",'Ark1'!S1546)</f>
        <v>11</v>
      </c>
      <c r="V452" s="240"/>
      <c r="W452" s="239">
        <f>+IF(I452=0,"",'Ark1'!W1546)</f>
        <v>100</v>
      </c>
      <c r="X452" s="241">
        <f>+IF(I452=0,"",'Ark1'!X1546)</f>
        <v>100</v>
      </c>
      <c r="Y452" s="241">
        <f>+IF(I452=0,"",'Ark1'!Y1546)</f>
        <v>100</v>
      </c>
      <c r="Z452" s="241">
        <f>+IF(I452=0,"",'Ark1'!Z1546)</f>
        <v>100</v>
      </c>
      <c r="AA452" s="239">
        <f>+IF(I452=0,"",'Ark1'!AA1546)</f>
        <v>0</v>
      </c>
      <c r="AB452" s="239">
        <f>+IF(I452=0,"",'Ark1'!AB1546)</f>
        <v>0</v>
      </c>
      <c r="AC452" s="241">
        <f>+'Ark1'!AD1546</f>
        <v>0</v>
      </c>
      <c r="AD452" s="239">
        <f t="shared" si="47"/>
        <v>6.6666666666666666E-2</v>
      </c>
      <c r="AE452" s="239">
        <f t="shared" si="48"/>
        <v>1</v>
      </c>
      <c r="AF452" s="398"/>
      <c r="AI452" s="28"/>
      <c r="AJ452" s="26"/>
    </row>
    <row r="453" spans="1:42">
      <c r="A453" s="398"/>
      <c r="B453" s="238">
        <f>+'Ark1'!C1547</f>
        <v>2023</v>
      </c>
      <c r="C453" s="398"/>
      <c r="D453" s="238">
        <f>+'Ark1'!M1547</f>
        <v>15</v>
      </c>
      <c r="E453" s="238" t="str">
        <f>VLOOKUP(D453,RNR!$G$8:$H$22,2)</f>
        <v>5+</v>
      </c>
      <c r="F453" s="238">
        <f>+'Ark1'!D1547</f>
        <v>4</v>
      </c>
      <c r="G453" s="398" t="str">
        <f>VLOOKUP(F453,RNR!$D$2:$E$13,2)</f>
        <v>Apr</v>
      </c>
      <c r="H453" s="238">
        <f>+'Ark1'!Q1547</f>
        <v>0</v>
      </c>
      <c r="I453" s="238">
        <f>+'Ark1'!R1547</f>
        <v>0</v>
      </c>
      <c r="J453" s="239" t="str">
        <f>+IF(I453=0,"",'Ark1'!AG1547)</f>
        <v/>
      </c>
      <c r="K453" s="239" t="str">
        <f>+IF(I453=0,"",'Ark1'!AH1547)</f>
        <v/>
      </c>
      <c r="L453" s="239"/>
      <c r="M453" s="300" t="str">
        <f>+IF(I453=0,"",'Ark1'!U1547)</f>
        <v/>
      </c>
      <c r="N453" s="399"/>
      <c r="O453" s="439">
        <f>+IF(J453=0,"",'Ark1'!AI1547)</f>
        <v>0</v>
      </c>
      <c r="P453" s="398"/>
      <c r="Q453" s="239" t="str">
        <f>+IF(O453=0,"",'Ark1'!AJ1547)</f>
        <v/>
      </c>
      <c r="R453" s="398"/>
      <c r="S453" s="239" t="str">
        <f>+IF(O453=0,"",'Ark1'!AK1547)</f>
        <v/>
      </c>
      <c r="T453" s="398"/>
      <c r="U453" s="240" t="str">
        <f>+IF(I453=0,"",'Ark1'!S1547)</f>
        <v/>
      </c>
      <c r="V453" s="240"/>
      <c r="W453" s="239" t="str">
        <f>+IF(I453=0,"",'Ark1'!W1547)</f>
        <v/>
      </c>
      <c r="X453" s="241" t="str">
        <f>+IF(I453=0,"",'Ark1'!X1547)</f>
        <v/>
      </c>
      <c r="Y453" s="241" t="str">
        <f>+IF(I453=0,"",'Ark1'!Y1547)</f>
        <v/>
      </c>
      <c r="Z453" s="241" t="str">
        <f>+IF(I453=0,"",'Ark1'!Z1547)</f>
        <v/>
      </c>
      <c r="AA453" s="239" t="str">
        <f>+IF(I453=0,"",'Ark1'!AA1547)</f>
        <v/>
      </c>
      <c r="AB453" s="239" t="str">
        <f>+IF(I453=0,"",'Ark1'!AB1547)</f>
        <v/>
      </c>
      <c r="AC453" s="241">
        <f>+'Ark1'!AD1547</f>
        <v>0</v>
      </c>
      <c r="AD453" s="239" t="str">
        <f t="shared" si="47"/>
        <v/>
      </c>
      <c r="AE453" s="239" t="str">
        <f t="shared" si="48"/>
        <v/>
      </c>
      <c r="AF453" s="398"/>
      <c r="AI453" s="28"/>
      <c r="AJ453" s="26"/>
    </row>
    <row r="454" spans="1:42">
      <c r="A454" s="398"/>
      <c r="B454" s="238">
        <f>+'Ark1'!C1548</f>
        <v>2023</v>
      </c>
      <c r="C454" s="398"/>
      <c r="D454" s="238">
        <f>+'Ark1'!M1548</f>
        <v>15</v>
      </c>
      <c r="E454" s="238" t="str">
        <f>VLOOKUP(D454,RNR!$G$8:$H$22,2)</f>
        <v>5+</v>
      </c>
      <c r="F454" s="238">
        <f>+'Ark1'!D1548</f>
        <v>5</v>
      </c>
      <c r="G454" s="398" t="str">
        <f>VLOOKUP(F454,RNR!$D$2:$E$13,2)</f>
        <v>Mai</v>
      </c>
      <c r="H454" s="238">
        <f>+'Ark1'!Q1548</f>
        <v>0</v>
      </c>
      <c r="I454" s="238">
        <f>+'Ark1'!R1548</f>
        <v>0</v>
      </c>
      <c r="J454" s="239" t="str">
        <f>+IF(I454=0,"",'Ark1'!AG1548)</f>
        <v/>
      </c>
      <c r="K454" s="239" t="str">
        <f>+IF(I454=0,"",'Ark1'!AH1548)</f>
        <v/>
      </c>
      <c r="L454" s="239"/>
      <c r="M454" s="300" t="str">
        <f>+IF(I454=0,"",'Ark1'!U1548)</f>
        <v/>
      </c>
      <c r="N454" s="399"/>
      <c r="O454" s="439">
        <f>+IF(J454=0,"",'Ark1'!AI1548)</f>
        <v>0</v>
      </c>
      <c r="P454" s="398"/>
      <c r="Q454" s="239" t="str">
        <f>+IF(O454=0,"",'Ark1'!AJ1548)</f>
        <v/>
      </c>
      <c r="R454" s="398"/>
      <c r="S454" s="239" t="str">
        <f>+IF(O454=0,"",'Ark1'!AK1548)</f>
        <v/>
      </c>
      <c r="T454" s="398"/>
      <c r="U454" s="240" t="str">
        <f>+IF(I454=0,"",'Ark1'!S1548)</f>
        <v/>
      </c>
      <c r="V454" s="240"/>
      <c r="W454" s="239" t="str">
        <f>+IF(I454=0,"",'Ark1'!W1548)</f>
        <v/>
      </c>
      <c r="X454" s="241" t="str">
        <f>+IF(I454=0,"",'Ark1'!X1548)</f>
        <v/>
      </c>
      <c r="Y454" s="241" t="str">
        <f>+IF(I454=0,"",'Ark1'!Y1548)</f>
        <v/>
      </c>
      <c r="Z454" s="241" t="str">
        <f>+IF(I454=0,"",'Ark1'!Z1548)</f>
        <v/>
      </c>
      <c r="AA454" s="239" t="str">
        <f>+IF(I454=0,"",'Ark1'!AA1548)</f>
        <v/>
      </c>
      <c r="AB454" s="239" t="str">
        <f>+IF(I454=0,"",'Ark1'!AB1548)</f>
        <v/>
      </c>
      <c r="AC454" s="241">
        <f>+'Ark1'!AD1548</f>
        <v>0</v>
      </c>
      <c r="AD454" s="239" t="str">
        <f t="shared" si="47"/>
        <v/>
      </c>
      <c r="AE454" s="239" t="str">
        <f t="shared" si="48"/>
        <v/>
      </c>
      <c r="AF454" s="398"/>
      <c r="AI454" s="28"/>
      <c r="AJ454" s="26"/>
    </row>
    <row r="455" spans="1:42">
      <c r="A455" s="398"/>
      <c r="B455" s="238">
        <f>+'Ark1'!C1549</f>
        <v>2023</v>
      </c>
      <c r="C455" s="398"/>
      <c r="D455" s="238">
        <f>+'Ark1'!M1549</f>
        <v>15</v>
      </c>
      <c r="E455" s="238" t="str">
        <f>VLOOKUP(D455,RNR!$G$8:$H$22,2)</f>
        <v>5+</v>
      </c>
      <c r="F455" s="238">
        <f>+'Ark1'!D1549</f>
        <v>6</v>
      </c>
      <c r="G455" s="398" t="str">
        <f>VLOOKUP(F455,RNR!$D$2:$E$13,2)</f>
        <v>Jun</v>
      </c>
      <c r="H455" s="238">
        <f>+'Ark1'!Q1549</f>
        <v>1</v>
      </c>
      <c r="I455" s="238">
        <f>+'Ark1'!R1549</f>
        <v>1</v>
      </c>
      <c r="J455" s="239">
        <f>+IF(I455=0,"",'Ark1'!AG1549)</f>
        <v>0.58479532163742698</v>
      </c>
      <c r="K455" s="239">
        <f>+IF(I455=0,"",'Ark1'!AH1549)</f>
        <v>0.94468353101710945</v>
      </c>
      <c r="L455" s="239"/>
      <c r="M455" s="300">
        <f>+IF(I455=0,"",'Ark1'!U1549)</f>
        <v>63</v>
      </c>
      <c r="N455" s="399"/>
      <c r="O455" s="439">
        <f>+IF(J455=0,"",'Ark1'!AI1549)</f>
        <v>1</v>
      </c>
      <c r="P455" s="398"/>
      <c r="Q455" s="239">
        <f>+IF(O455=0,"",'Ark1'!AJ1549)</f>
        <v>116.7</v>
      </c>
      <c r="R455" s="398"/>
      <c r="S455" s="239">
        <f>+IF(O455=0,"",'Ark1'!AK1549)</f>
        <v>39.639482979505374</v>
      </c>
      <c r="T455" s="398"/>
      <c r="U455" s="240">
        <f>+IF(I455=0,"",'Ark1'!S1549)</f>
        <v>13</v>
      </c>
      <c r="V455" s="240"/>
      <c r="W455" s="239">
        <f>+IF(I455=0,"",'Ark1'!W1549)</f>
        <v>100</v>
      </c>
      <c r="X455" s="241">
        <f>+IF(I455=0,"",'Ark1'!X1549)</f>
        <v>100</v>
      </c>
      <c r="Y455" s="241">
        <f>+IF(I455=0,"",'Ark1'!Y1549)</f>
        <v>100</v>
      </c>
      <c r="Z455" s="241">
        <f>+IF(I455=0,"",'Ark1'!Z1549)</f>
        <v>100</v>
      </c>
      <c r="AA455" s="239">
        <f>+IF(I455=0,"",'Ark1'!AA1549)</f>
        <v>0</v>
      </c>
      <c r="AB455" s="239">
        <f>+IF(I455=0,"",'Ark1'!AB1549)</f>
        <v>0</v>
      </c>
      <c r="AC455" s="241">
        <f>+'Ark1'!AD1549</f>
        <v>0</v>
      </c>
      <c r="AD455" s="239">
        <f t="shared" si="47"/>
        <v>6.6666666666666666E-2</v>
      </c>
      <c r="AE455" s="239">
        <f t="shared" si="48"/>
        <v>1</v>
      </c>
      <c r="AF455" s="398"/>
      <c r="AI455" s="28"/>
      <c r="AJ455" s="26"/>
    </row>
    <row r="456" spans="1:42">
      <c r="A456" s="398"/>
      <c r="B456" s="238">
        <f>+'Ark1'!C1550</f>
        <v>2023</v>
      </c>
      <c r="C456" s="398"/>
      <c r="D456" s="238">
        <f>+'Ark1'!M1550</f>
        <v>15</v>
      </c>
      <c r="E456" s="238" t="str">
        <f>VLOOKUP(D456,RNR!$G$8:$H$22,2)</f>
        <v>5+</v>
      </c>
      <c r="F456" s="238">
        <f>+'Ark1'!D1550</f>
        <v>7</v>
      </c>
      <c r="G456" s="398" t="str">
        <f>VLOOKUP(F456,RNR!$D$2:$E$13,2)</f>
        <v>Jul</v>
      </c>
      <c r="H456" s="238">
        <f>+'Ark1'!Q1550</f>
        <v>0</v>
      </c>
      <c r="I456" s="238">
        <f>+'Ark1'!R1550</f>
        <v>0</v>
      </c>
      <c r="J456" s="239" t="str">
        <f>+IF(I456=0,"",'Ark1'!AG1550)</f>
        <v/>
      </c>
      <c r="K456" s="239" t="str">
        <f>+IF(I456=0,"",'Ark1'!AH1550)</f>
        <v/>
      </c>
      <c r="L456" s="239"/>
      <c r="M456" s="300" t="str">
        <f>+IF(I456=0,"",'Ark1'!U1550)</f>
        <v/>
      </c>
      <c r="N456" s="399"/>
      <c r="O456" s="439">
        <f>+IF(J456=0,"",'Ark1'!AI1550)</f>
        <v>0</v>
      </c>
      <c r="P456" s="398"/>
      <c r="Q456" s="239" t="str">
        <f>+IF(O456=0,"",'Ark1'!AJ1550)</f>
        <v/>
      </c>
      <c r="R456" s="398"/>
      <c r="S456" s="239" t="str">
        <f>+IF(O456=0,"",'Ark1'!AK1550)</f>
        <v/>
      </c>
      <c r="T456" s="398"/>
      <c r="U456" s="240" t="str">
        <f>+IF(I456=0,"",'Ark1'!S1550)</f>
        <v/>
      </c>
      <c r="V456" s="240"/>
      <c r="W456" s="239" t="str">
        <f>+IF(I456=0,"",'Ark1'!W1550)</f>
        <v/>
      </c>
      <c r="X456" s="241" t="str">
        <f>+IF(I456=0,"",'Ark1'!X1550)</f>
        <v/>
      </c>
      <c r="Y456" s="241" t="str">
        <f>+IF(I456=0,"",'Ark1'!Y1550)</f>
        <v/>
      </c>
      <c r="Z456" s="241" t="str">
        <f>+IF(I456=0,"",'Ark1'!Z1550)</f>
        <v/>
      </c>
      <c r="AA456" s="239" t="str">
        <f>+IF(I456=0,"",'Ark1'!AA1550)</f>
        <v/>
      </c>
      <c r="AB456" s="239" t="str">
        <f>+IF(I456=0,"",'Ark1'!AB1550)</f>
        <v/>
      </c>
      <c r="AC456" s="241">
        <f>+'Ark1'!AD1550</f>
        <v>0</v>
      </c>
      <c r="AD456" s="239" t="str">
        <f t="shared" si="47"/>
        <v/>
      </c>
      <c r="AE456" s="239" t="str">
        <f t="shared" si="48"/>
        <v/>
      </c>
      <c r="AF456" s="398"/>
      <c r="AI456" s="28"/>
      <c r="AJ456" s="26"/>
    </row>
    <row r="457" spans="1:42">
      <c r="A457" s="398"/>
      <c r="B457" s="238">
        <f>+'Ark1'!C1551</f>
        <v>2023</v>
      </c>
      <c r="C457" s="398"/>
      <c r="D457" s="238">
        <f>+'Ark1'!M1551</f>
        <v>15</v>
      </c>
      <c r="E457" s="238" t="str">
        <f>VLOOKUP(D457,RNR!$G$8:$H$22,2)</f>
        <v>5+</v>
      </c>
      <c r="F457" s="238">
        <f>+'Ark1'!D1551</f>
        <v>8</v>
      </c>
      <c r="G457" s="398" t="str">
        <f>VLOOKUP(F457,RNR!$D$2:$E$13,2)</f>
        <v>Aug</v>
      </c>
      <c r="H457" s="238">
        <f>+'Ark1'!Q1551</f>
        <v>0</v>
      </c>
      <c r="I457" s="238">
        <f>+'Ark1'!R1551</f>
        <v>0</v>
      </c>
      <c r="J457" s="239" t="str">
        <f>+IF(I457=0,"",'Ark1'!AG1551)</f>
        <v/>
      </c>
      <c r="K457" s="239" t="str">
        <f>+IF(I457=0,"",'Ark1'!AH1551)</f>
        <v/>
      </c>
      <c r="L457" s="239"/>
      <c r="M457" s="300" t="str">
        <f>+IF(I457=0,"",'Ark1'!U1551)</f>
        <v/>
      </c>
      <c r="N457" s="399"/>
      <c r="O457" s="439">
        <f>+IF(J457=0,"",'Ark1'!AI1551)</f>
        <v>0</v>
      </c>
      <c r="P457" s="398"/>
      <c r="Q457" s="239" t="str">
        <f>+IF(O457=0,"",'Ark1'!AJ1551)</f>
        <v/>
      </c>
      <c r="R457" s="398"/>
      <c r="S457" s="239" t="str">
        <f>+IF(O457=0,"",'Ark1'!AK1551)</f>
        <v/>
      </c>
      <c r="T457" s="398"/>
      <c r="U457" s="240" t="str">
        <f>+IF(I457=0,"",'Ark1'!S1551)</f>
        <v/>
      </c>
      <c r="V457" s="240"/>
      <c r="W457" s="239" t="str">
        <f>+IF(I457=0,"",'Ark1'!W1551)</f>
        <v/>
      </c>
      <c r="X457" s="241" t="str">
        <f>+IF(I457=0,"",'Ark1'!X1551)</f>
        <v/>
      </c>
      <c r="Y457" s="241" t="str">
        <f>+IF(I457=0,"",'Ark1'!Y1551)</f>
        <v/>
      </c>
      <c r="Z457" s="241" t="str">
        <f>+IF(I457=0,"",'Ark1'!Z1551)</f>
        <v/>
      </c>
      <c r="AA457" s="239" t="str">
        <f>+IF(I457=0,"",'Ark1'!AA1551)</f>
        <v/>
      </c>
      <c r="AB457" s="239" t="str">
        <f>+IF(I457=0,"",'Ark1'!AB1551)</f>
        <v/>
      </c>
      <c r="AC457" s="241">
        <f>+'Ark1'!AD1551</f>
        <v>0</v>
      </c>
      <c r="AD457" s="239" t="str">
        <f t="shared" si="47"/>
        <v/>
      </c>
      <c r="AE457" s="239" t="str">
        <f t="shared" si="48"/>
        <v/>
      </c>
      <c r="AF457" s="398"/>
      <c r="AI457" s="28"/>
      <c r="AJ457" s="26"/>
    </row>
    <row r="458" spans="1:42">
      <c r="A458" s="398"/>
      <c r="B458" s="238">
        <f>+'Ark1'!C1552</f>
        <v>2023</v>
      </c>
      <c r="C458" s="398"/>
      <c r="D458" s="238">
        <f>+'Ark1'!M1552</f>
        <v>15</v>
      </c>
      <c r="E458" s="238" t="str">
        <f>VLOOKUP(D458,RNR!$G$8:$H$22,2)</f>
        <v>5+</v>
      </c>
      <c r="F458" s="238">
        <f>+'Ark1'!D1552</f>
        <v>9</v>
      </c>
      <c r="G458" s="398" t="str">
        <f>VLOOKUP(F458,RNR!$D$2:$E$13,2)</f>
        <v>Sep</v>
      </c>
      <c r="H458" s="238">
        <f>+'Ark1'!Q1552</f>
        <v>1</v>
      </c>
      <c r="I458" s="238">
        <f>+'Ark1'!R1552</f>
        <v>1</v>
      </c>
      <c r="J458" s="239">
        <f>+IF(I458=0,"",'Ark1'!AG1552)</f>
        <v>0.46296296296296302</v>
      </c>
      <c r="K458" s="239">
        <f>+IF(I458=0,"",'Ark1'!AH1552)</f>
        <v>0.7444989168851901</v>
      </c>
      <c r="L458" s="239"/>
      <c r="M458" s="300">
        <f>+IF(I458=0,"",'Ark1'!U1552)</f>
        <v>65.3</v>
      </c>
      <c r="N458" s="399"/>
      <c r="O458" s="439">
        <f>+IF(J458=0,"",'Ark1'!AI1552)</f>
        <v>0</v>
      </c>
      <c r="P458" s="398"/>
      <c r="Q458" s="239" t="str">
        <f>+IF(O458=0,"",'Ark1'!AJ1552)</f>
        <v/>
      </c>
      <c r="R458" s="398"/>
      <c r="S458" s="239" t="str">
        <f>+IF(O458=0,"",'Ark1'!AK1552)</f>
        <v/>
      </c>
      <c r="T458" s="398"/>
      <c r="U458" s="240">
        <f>+IF(I458=0,"",'Ark1'!S1552)</f>
        <v>11</v>
      </c>
      <c r="V458" s="240"/>
      <c r="W458" s="239">
        <f>+IF(I458=0,"",'Ark1'!W1552)</f>
        <v>100</v>
      </c>
      <c r="X458" s="241">
        <f>+IF(I458=0,"",'Ark1'!X1552)</f>
        <v>100</v>
      </c>
      <c r="Y458" s="241">
        <f>+IF(I458=0,"",'Ark1'!Y1552)</f>
        <v>100</v>
      </c>
      <c r="Z458" s="241">
        <f>+IF(I458=0,"",'Ark1'!Z1552)</f>
        <v>100</v>
      </c>
      <c r="AA458" s="239">
        <f>+IF(I458=0,"",'Ark1'!AA1552)</f>
        <v>0</v>
      </c>
      <c r="AB458" s="239">
        <f>+IF(I458=0,"",'Ark1'!AB1552)</f>
        <v>0</v>
      </c>
      <c r="AC458" s="241">
        <f>+'Ark1'!AD1552</f>
        <v>0</v>
      </c>
      <c r="AD458" s="239">
        <f t="shared" si="47"/>
        <v>6.6666666666666666E-2</v>
      </c>
      <c r="AE458" s="239">
        <f t="shared" si="48"/>
        <v>1</v>
      </c>
      <c r="AF458" s="398"/>
      <c r="AI458" s="28"/>
      <c r="AJ458" s="26"/>
    </row>
    <row r="459" spans="1:42">
      <c r="A459" s="398"/>
      <c r="B459" s="238">
        <f>+'Ark1'!C1553</f>
        <v>2023</v>
      </c>
      <c r="C459" s="398"/>
      <c r="D459" s="238">
        <f>+'Ark1'!M1553</f>
        <v>15</v>
      </c>
      <c r="E459" s="238" t="str">
        <f>VLOOKUP(D459,RNR!$G$8:$H$22,2)</f>
        <v>5+</v>
      </c>
      <c r="F459" s="238">
        <f>+'Ark1'!D1553</f>
        <v>10</v>
      </c>
      <c r="G459" s="398" t="str">
        <f>VLOOKUP(F459,RNR!$D$2:$E$13,2)</f>
        <v>Okt</v>
      </c>
      <c r="H459" s="238">
        <f>+'Ark1'!Q1553</f>
        <v>1</v>
      </c>
      <c r="I459" s="238">
        <f>+'Ark1'!R1553</f>
        <v>2</v>
      </c>
      <c r="J459" s="239">
        <f>+IF(I459=0,"",'Ark1'!AG1553)</f>
        <v>0.390625</v>
      </c>
      <c r="K459" s="239">
        <f>+IF(I459=0,"",'Ark1'!AH1553)</f>
        <v>0.84521787097032497</v>
      </c>
      <c r="L459" s="239"/>
      <c r="M459" s="300">
        <f>+IF(I459=0,"",'Ark1'!U1553)</f>
        <v>85.5</v>
      </c>
      <c r="N459" s="399"/>
      <c r="O459" s="439">
        <f>+IF(J459=0,"",'Ark1'!AI1553)</f>
        <v>2</v>
      </c>
      <c r="P459" s="398"/>
      <c r="Q459" s="239">
        <f>+IF(O459=0,"",'Ark1'!AJ1553)</f>
        <v>128.25</v>
      </c>
      <c r="R459" s="398"/>
      <c r="S459" s="239">
        <f>+IF(O459=0,"",'Ark1'!AK1553)</f>
        <v>40.438550208993135</v>
      </c>
      <c r="T459" s="398"/>
      <c r="U459" s="240">
        <f>+IF(I459=0,"",'Ark1'!S1553)</f>
        <v>14.5</v>
      </c>
      <c r="V459" s="240"/>
      <c r="W459" s="239">
        <f>+IF(I459=0,"",'Ark1'!W1553)</f>
        <v>100</v>
      </c>
      <c r="X459" s="241">
        <f>+IF(I459=0,"",'Ark1'!X1553)</f>
        <v>100</v>
      </c>
      <c r="Y459" s="241">
        <f>+IF(I459=0,"",'Ark1'!Y1553)</f>
        <v>100</v>
      </c>
      <c r="Z459" s="241">
        <f>+IF(I459=0,"",'Ark1'!Z1553)</f>
        <v>100</v>
      </c>
      <c r="AA459" s="239">
        <f>+IF(I459=0,"",'Ark1'!AA1553)</f>
        <v>10.100000000000103</v>
      </c>
      <c r="AB459" s="239">
        <f>+IF(I459=0,"",'Ark1'!AB1553)</f>
        <v>0.5</v>
      </c>
      <c r="AC459" s="241">
        <f>+'Ark1'!AD1553</f>
        <v>100.00000000000261</v>
      </c>
      <c r="AD459" s="239">
        <f t="shared" si="47"/>
        <v>0.13333333333333333</v>
      </c>
      <c r="AE459" s="239">
        <f t="shared" si="48"/>
        <v>2</v>
      </c>
      <c r="AF459" s="398"/>
      <c r="AI459" s="28"/>
      <c r="AJ459" s="26"/>
    </row>
    <row r="460" spans="1:42">
      <c r="A460" s="398"/>
      <c r="B460" s="238">
        <f>+'Ark1'!C1554</f>
        <v>2023</v>
      </c>
      <c r="C460" s="398"/>
      <c r="D460" s="238">
        <f>+'Ark1'!M1554</f>
        <v>15</v>
      </c>
      <c r="E460" s="238" t="str">
        <f>VLOOKUP(D460,RNR!$G$8:$H$22,2)</f>
        <v>5+</v>
      </c>
      <c r="F460" s="238">
        <f>+'Ark1'!D1554</f>
        <v>11</v>
      </c>
      <c r="G460" s="398" t="str">
        <f>VLOOKUP(F460,RNR!$D$2:$E$13,2)</f>
        <v>Nov</v>
      </c>
      <c r="H460" s="238">
        <f>+'Ark1'!Q1554</f>
        <v>0</v>
      </c>
      <c r="I460" s="238">
        <f>+'Ark1'!R1554</f>
        <v>0</v>
      </c>
      <c r="J460" s="239" t="str">
        <f>+IF(I460=0,"",'Ark1'!AG1554)</f>
        <v/>
      </c>
      <c r="K460" s="239" t="str">
        <f>+IF(I460=0,"",'Ark1'!AH1554)</f>
        <v/>
      </c>
      <c r="L460" s="239"/>
      <c r="M460" s="300" t="str">
        <f>+IF(I460=0,"",'Ark1'!U1554)</f>
        <v/>
      </c>
      <c r="N460" s="399"/>
      <c r="O460" s="439">
        <f>+IF(J460=0,"",'Ark1'!AI1554)</f>
        <v>0</v>
      </c>
      <c r="P460" s="398"/>
      <c r="Q460" s="239" t="str">
        <f>+IF(O460=0,"",'Ark1'!AJ1554)</f>
        <v/>
      </c>
      <c r="R460" s="398"/>
      <c r="S460" s="239" t="str">
        <f>+IF(O460=0,"",'Ark1'!AK1554)</f>
        <v/>
      </c>
      <c r="T460" s="398"/>
      <c r="U460" s="240" t="str">
        <f>+IF(I460=0,"",'Ark1'!S1554)</f>
        <v/>
      </c>
      <c r="V460" s="240"/>
      <c r="W460" s="239" t="str">
        <f>+IF(I460=0,"",'Ark1'!W1554)</f>
        <v/>
      </c>
      <c r="X460" s="241" t="str">
        <f>+IF(I460=0,"",'Ark1'!X1554)</f>
        <v/>
      </c>
      <c r="Y460" s="241" t="str">
        <f>+IF(I460=0,"",'Ark1'!Y1554)</f>
        <v/>
      </c>
      <c r="Z460" s="241" t="str">
        <f>+IF(I460=0,"",'Ark1'!Z1554)</f>
        <v/>
      </c>
      <c r="AA460" s="239" t="str">
        <f>+IF(I460=0,"",'Ark1'!AA1554)</f>
        <v/>
      </c>
      <c r="AB460" s="239" t="str">
        <f>+IF(I460=0,"",'Ark1'!AB1554)</f>
        <v/>
      </c>
      <c r="AC460" s="241">
        <f>+'Ark1'!AD1554</f>
        <v>0</v>
      </c>
      <c r="AD460" s="239" t="str">
        <f t="shared" si="47"/>
        <v/>
      </c>
      <c r="AE460" s="239" t="str">
        <f t="shared" si="48"/>
        <v/>
      </c>
      <c r="AF460" s="398"/>
      <c r="AI460" s="28"/>
      <c r="AJ460" s="26"/>
    </row>
    <row r="461" spans="1:42">
      <c r="A461" s="398"/>
      <c r="B461" s="238">
        <f>+'Ark1'!C1555</f>
        <v>2023</v>
      </c>
      <c r="C461" s="398"/>
      <c r="D461" s="238">
        <f>+'Ark1'!M1555</f>
        <v>15</v>
      </c>
      <c r="E461" s="238" t="str">
        <f>VLOOKUP(D461,RNR!$G$8:$H$22,2)</f>
        <v>5+</v>
      </c>
      <c r="F461" s="238">
        <f>+'Ark1'!D1555</f>
        <v>12</v>
      </c>
      <c r="G461" s="398" t="str">
        <f>VLOOKUP(F461,RNR!$D$2:$E$13,2)</f>
        <v>Des</v>
      </c>
      <c r="H461" s="238">
        <f>+'Ark1'!Q1555</f>
        <v>0</v>
      </c>
      <c r="I461" s="238">
        <f>+'Ark1'!R1555</f>
        <v>0</v>
      </c>
      <c r="J461" s="239" t="str">
        <f>+IF(I461=0,"",'Ark1'!AG1555)</f>
        <v/>
      </c>
      <c r="K461" s="239" t="str">
        <f>+IF(I461=0,"",'Ark1'!AH1555)</f>
        <v/>
      </c>
      <c r="L461" s="239"/>
      <c r="M461" s="300" t="str">
        <f>+IF(I461=0,"",'Ark1'!U1555)</f>
        <v/>
      </c>
      <c r="N461" s="399"/>
      <c r="O461" s="439">
        <f>+IF(J461=0,"",'Ark1'!AI1555)</f>
        <v>0</v>
      </c>
      <c r="P461" s="398"/>
      <c r="Q461" s="239" t="str">
        <f>+IF(O461=0,"",'Ark1'!AJ1555)</f>
        <v/>
      </c>
      <c r="R461" s="398"/>
      <c r="S461" s="239" t="str">
        <f>+IF(O461=0,"",'Ark1'!AK1555)</f>
        <v/>
      </c>
      <c r="T461" s="398"/>
      <c r="U461" s="240" t="str">
        <f>+IF(I461=0,"",'Ark1'!S1555)</f>
        <v/>
      </c>
      <c r="V461" s="240"/>
      <c r="W461" s="239" t="str">
        <f>+IF(I461=0,"",'Ark1'!W1555)</f>
        <v/>
      </c>
      <c r="X461" s="241" t="str">
        <f>+IF(I461=0,"",'Ark1'!X1555)</f>
        <v/>
      </c>
      <c r="Y461" s="241" t="str">
        <f>+IF(I461=0,"",'Ark1'!Y1555)</f>
        <v/>
      </c>
      <c r="Z461" s="241" t="str">
        <f>+IF(I461=0,"",'Ark1'!Z1555)</f>
        <v/>
      </c>
      <c r="AA461" s="239" t="str">
        <f>+IF(I461=0,"",'Ark1'!AA1555)</f>
        <v/>
      </c>
      <c r="AB461" s="239" t="str">
        <f>+IF(I461=0,"",'Ark1'!AB1555)</f>
        <v/>
      </c>
      <c r="AC461" s="241">
        <f>+'Ark1'!AD1555</f>
        <v>0</v>
      </c>
      <c r="AD461" s="239" t="str">
        <f t="shared" si="47"/>
        <v/>
      </c>
      <c r="AE461" s="239" t="str">
        <f t="shared" si="48"/>
        <v/>
      </c>
      <c r="AF461" s="398"/>
      <c r="AI461" s="28"/>
      <c r="AJ461" s="26"/>
    </row>
    <row r="462" spans="1:42">
      <c r="A462" s="398"/>
      <c r="B462" s="398"/>
      <c r="C462" s="398"/>
      <c r="D462" s="398"/>
      <c r="E462" s="398"/>
      <c r="F462" s="398"/>
      <c r="G462" s="398"/>
      <c r="H462" s="398"/>
      <c r="I462" s="398"/>
      <c r="J462" s="398"/>
      <c r="K462" s="398"/>
      <c r="L462" s="398"/>
      <c r="M462" s="398"/>
      <c r="N462" s="399"/>
      <c r="O462" s="440"/>
      <c r="P462" s="398"/>
      <c r="Q462" s="398"/>
      <c r="R462" s="398"/>
      <c r="S462" s="398"/>
      <c r="T462" s="398"/>
      <c r="U462" s="398"/>
      <c r="V462" s="398"/>
      <c r="W462" s="398"/>
      <c r="X462" s="398"/>
      <c r="Y462" s="398"/>
      <c r="Z462" s="398"/>
      <c r="AA462" s="398"/>
      <c r="AB462" s="398"/>
      <c r="AC462" s="398"/>
      <c r="AD462" s="398"/>
      <c r="AE462" s="398"/>
      <c r="AF462" s="398"/>
      <c r="AI462" s="28"/>
      <c r="AJ462" s="26"/>
    </row>
    <row r="463" spans="1:42">
      <c r="A463" s="398"/>
      <c r="B463" s="398"/>
      <c r="C463" s="398"/>
      <c r="D463" s="398"/>
      <c r="E463" s="398"/>
      <c r="F463" s="398"/>
      <c r="G463" s="398"/>
      <c r="H463" s="398"/>
      <c r="I463" s="398"/>
      <c r="J463" s="398"/>
      <c r="K463" s="398"/>
      <c r="L463" s="398"/>
      <c r="M463" s="398"/>
      <c r="N463" s="398"/>
      <c r="O463" s="440"/>
      <c r="P463" s="398"/>
      <c r="Q463" s="398"/>
      <c r="R463" s="398"/>
      <c r="S463" s="398"/>
      <c r="T463" s="398"/>
      <c r="U463" s="398"/>
      <c r="V463" s="398"/>
      <c r="W463" s="398"/>
      <c r="X463" s="398"/>
      <c r="Y463" s="398"/>
      <c r="Z463" s="398"/>
      <c r="AA463" s="398"/>
      <c r="AB463" s="398"/>
      <c r="AC463" s="398"/>
      <c r="AD463" s="398"/>
      <c r="AE463" s="398"/>
      <c r="AF463" s="398"/>
      <c r="AI463" s="28"/>
      <c r="AJ463" s="26"/>
    </row>
    <row r="464" spans="1:42">
      <c r="A464" s="28"/>
      <c r="B464" s="28"/>
      <c r="C464" s="28"/>
      <c r="D464" s="28"/>
      <c r="E464" s="28"/>
      <c r="F464" s="28"/>
      <c r="G464" s="28"/>
      <c r="H464" s="28"/>
      <c r="I464" s="28"/>
      <c r="M464" s="28"/>
      <c r="N464" s="28"/>
      <c r="U464" s="28"/>
      <c r="V464" s="28"/>
      <c r="W464" s="28"/>
      <c r="X464" s="28"/>
      <c r="Y464" s="28"/>
      <c r="Z464" s="28"/>
      <c r="AB464" s="28"/>
      <c r="AC464" s="28"/>
      <c r="AD464" s="28"/>
      <c r="AI464" s="28"/>
      <c r="AJ464" s="26"/>
    </row>
    <row r="465" spans="1:36">
      <c r="A465" s="28"/>
      <c r="B465" s="28"/>
      <c r="C465" s="28"/>
      <c r="D465" s="28"/>
      <c r="E465" s="28"/>
      <c r="F465" s="28"/>
      <c r="G465" s="28"/>
      <c r="H465" s="28"/>
      <c r="I465" s="28"/>
      <c r="M465" s="28"/>
      <c r="N465" s="28"/>
      <c r="U465" s="28"/>
      <c r="V465" s="28"/>
      <c r="W465" s="28"/>
      <c r="X465" s="28"/>
      <c r="Y465" s="28"/>
      <c r="Z465" s="28"/>
      <c r="AB465" s="28"/>
      <c r="AC465" s="28"/>
      <c r="AD465" s="28"/>
      <c r="AI465" s="28"/>
      <c r="AJ465" s="26"/>
    </row>
    <row r="466" spans="1:36">
      <c r="A466" s="28"/>
      <c r="B466" s="28"/>
      <c r="C466" s="28"/>
      <c r="D466" s="28"/>
      <c r="E466" s="28"/>
      <c r="F466" s="28"/>
      <c r="G466" s="28"/>
      <c r="H466" s="28"/>
      <c r="I466" s="28"/>
      <c r="M466" s="28"/>
      <c r="N466" s="28"/>
      <c r="U466" s="28"/>
      <c r="V466" s="28"/>
      <c r="W466" s="28"/>
      <c r="X466" s="28"/>
      <c r="Y466" s="28"/>
      <c r="Z466" s="28"/>
      <c r="AB466" s="28"/>
      <c r="AC466" s="28"/>
      <c r="AD466" s="28"/>
      <c r="AI466" s="28"/>
      <c r="AJ466" s="26"/>
    </row>
    <row r="467" spans="1:36">
      <c r="A467" s="28"/>
      <c r="B467" s="28"/>
      <c r="C467" s="28"/>
      <c r="D467" s="28"/>
      <c r="E467" s="28"/>
      <c r="F467" s="28"/>
      <c r="G467" s="28"/>
      <c r="H467" s="28"/>
      <c r="I467" s="28"/>
      <c r="M467" s="28"/>
      <c r="N467" s="28"/>
      <c r="U467" s="28"/>
      <c r="V467" s="28"/>
      <c r="W467" s="28"/>
      <c r="X467" s="28"/>
      <c r="Y467" s="28"/>
      <c r="Z467" s="28"/>
      <c r="AB467" s="28"/>
      <c r="AC467" s="28"/>
      <c r="AD467" s="28"/>
      <c r="AI467" s="28"/>
      <c r="AJ467" s="26"/>
    </row>
    <row r="468" spans="1:36">
      <c r="A468" s="28"/>
      <c r="B468" s="28"/>
      <c r="C468" s="28"/>
      <c r="D468" s="28"/>
      <c r="E468" s="28"/>
      <c r="F468" s="28"/>
      <c r="G468" s="28"/>
      <c r="H468" s="28"/>
      <c r="I468" s="28"/>
      <c r="M468" s="28"/>
      <c r="N468" s="28"/>
      <c r="U468" s="28"/>
      <c r="V468" s="28"/>
      <c r="W468" s="28"/>
      <c r="X468" s="28"/>
      <c r="Y468" s="28"/>
      <c r="Z468" s="28"/>
      <c r="AB468" s="28"/>
      <c r="AC468" s="28"/>
      <c r="AD468" s="28"/>
      <c r="AI468" s="28"/>
      <c r="AJ468" s="26"/>
    </row>
    <row r="469" spans="1:36">
      <c r="A469" s="28"/>
      <c r="B469" s="28"/>
      <c r="C469" s="28"/>
      <c r="D469" s="28"/>
      <c r="E469" s="28"/>
      <c r="F469" s="28"/>
      <c r="G469" s="28"/>
      <c r="H469" s="28"/>
      <c r="I469" s="28"/>
      <c r="M469" s="28"/>
      <c r="N469" s="28"/>
      <c r="U469" s="28"/>
      <c r="V469" s="28"/>
      <c r="W469" s="28"/>
      <c r="X469" s="28"/>
      <c r="Y469" s="28"/>
      <c r="Z469" s="28"/>
      <c r="AB469" s="28"/>
      <c r="AC469" s="28"/>
      <c r="AD469" s="28"/>
      <c r="AI469" s="28"/>
      <c r="AJ469" s="26"/>
    </row>
    <row r="470" spans="1:36" ht="15">
      <c r="A470" s="34"/>
      <c r="B470" s="34"/>
      <c r="C470" s="34"/>
      <c r="D470" s="34"/>
      <c r="E470" s="34"/>
      <c r="F470" s="34"/>
      <c r="G470" s="34"/>
      <c r="H470" s="34"/>
      <c r="I470" s="34"/>
      <c r="J470" s="163"/>
      <c r="K470" s="163"/>
      <c r="L470" s="163"/>
      <c r="M470" s="34"/>
      <c r="O470" s="441"/>
      <c r="P470" s="163"/>
      <c r="Q470" s="163"/>
      <c r="R470" s="163"/>
      <c r="S470" s="163"/>
      <c r="T470" s="163"/>
      <c r="U470" s="34"/>
      <c r="V470" s="34"/>
      <c r="AI470" s="28"/>
      <c r="AJ470" s="26"/>
    </row>
    <row r="471" spans="1:36" ht="15">
      <c r="A471" s="34"/>
      <c r="B471" s="34"/>
      <c r="C471" s="34"/>
      <c r="D471" s="34"/>
      <c r="E471" s="34"/>
      <c r="F471" s="34"/>
      <c r="G471" s="34"/>
      <c r="H471" s="34"/>
      <c r="I471" s="34"/>
      <c r="J471" s="163"/>
      <c r="K471" s="163"/>
      <c r="L471" s="163"/>
      <c r="M471" s="34"/>
      <c r="O471" s="441"/>
      <c r="P471" s="163"/>
      <c r="Q471" s="163"/>
      <c r="R471" s="163"/>
      <c r="S471" s="163"/>
      <c r="T471" s="163"/>
      <c r="U471" s="34"/>
      <c r="V471" s="34"/>
      <c r="AI471" s="28"/>
      <c r="AJ471" s="26"/>
    </row>
    <row r="472" spans="1:36" ht="15">
      <c r="A472" s="34"/>
      <c r="B472" s="34"/>
      <c r="C472" s="34"/>
      <c r="D472" s="34"/>
      <c r="E472" s="34"/>
      <c r="F472" s="34"/>
      <c r="G472" s="34"/>
      <c r="H472" s="34"/>
      <c r="I472" s="34"/>
      <c r="J472" s="163"/>
      <c r="K472" s="163"/>
      <c r="L472" s="163"/>
      <c r="M472" s="34"/>
      <c r="O472" s="441"/>
      <c r="P472" s="163"/>
      <c r="Q472" s="163"/>
      <c r="R472" s="163"/>
      <c r="S472" s="163"/>
      <c r="T472" s="163"/>
      <c r="U472" s="34"/>
      <c r="V472" s="34"/>
      <c r="AI472" s="28"/>
      <c r="AJ472" s="26"/>
    </row>
    <row r="473" spans="1:36" ht="15">
      <c r="A473" s="34"/>
      <c r="B473" s="34"/>
      <c r="C473" s="34"/>
      <c r="D473" s="34"/>
      <c r="E473" s="34"/>
      <c r="F473" s="34"/>
      <c r="G473" s="34"/>
      <c r="H473" s="34"/>
      <c r="I473" s="34"/>
      <c r="J473" s="163"/>
      <c r="K473" s="163"/>
      <c r="L473" s="163"/>
      <c r="M473" s="34"/>
      <c r="O473" s="441"/>
      <c r="P473" s="163"/>
      <c r="Q473" s="163"/>
      <c r="R473" s="163"/>
      <c r="S473" s="163"/>
      <c r="T473" s="163"/>
      <c r="U473" s="34"/>
      <c r="V473" s="34"/>
      <c r="AI473" s="28"/>
      <c r="AJ473" s="26"/>
    </row>
    <row r="474" spans="1:36" ht="15">
      <c r="A474" s="34"/>
      <c r="B474" s="34"/>
      <c r="C474" s="34"/>
      <c r="D474" s="34"/>
      <c r="E474" s="34"/>
      <c r="F474" s="34"/>
      <c r="G474" s="34"/>
      <c r="H474" s="34"/>
      <c r="I474" s="34"/>
      <c r="J474" s="163"/>
      <c r="K474" s="163"/>
      <c r="L474" s="163"/>
      <c r="M474" s="34"/>
      <c r="O474" s="441"/>
      <c r="P474" s="163"/>
      <c r="Q474" s="163"/>
      <c r="R474" s="163"/>
      <c r="S474" s="163"/>
      <c r="T474" s="163"/>
      <c r="U474" s="34"/>
      <c r="V474" s="34"/>
      <c r="AI474" s="28"/>
      <c r="AJ474" s="26"/>
    </row>
    <row r="475" spans="1:36" ht="15">
      <c r="A475" s="34"/>
      <c r="B475" s="34"/>
      <c r="C475" s="34"/>
      <c r="D475" s="34"/>
      <c r="E475" s="34"/>
      <c r="F475" s="34"/>
      <c r="G475" s="34"/>
      <c r="H475" s="34"/>
      <c r="I475" s="34"/>
      <c r="J475" s="163"/>
      <c r="K475" s="163"/>
      <c r="L475" s="163"/>
      <c r="M475" s="34"/>
      <c r="O475" s="441"/>
      <c r="P475" s="163"/>
      <c r="Q475" s="163"/>
      <c r="R475" s="163"/>
      <c r="S475" s="163"/>
      <c r="T475" s="163"/>
      <c r="U475" s="34"/>
      <c r="V475" s="34"/>
      <c r="AI475" s="28"/>
      <c r="AJ475" s="26"/>
    </row>
    <row r="476" spans="1:36" ht="15">
      <c r="A476" s="34"/>
      <c r="B476" s="34"/>
      <c r="C476" s="34"/>
      <c r="D476" s="34"/>
      <c r="E476" s="34"/>
      <c r="F476" s="34"/>
      <c r="G476" s="34"/>
      <c r="H476" s="34"/>
      <c r="I476" s="34"/>
      <c r="J476" s="163"/>
      <c r="K476" s="163"/>
      <c r="L476" s="163"/>
      <c r="M476" s="34"/>
      <c r="O476" s="441"/>
      <c r="P476" s="163"/>
      <c r="Q476" s="163"/>
      <c r="R476" s="163"/>
      <c r="S476" s="163"/>
      <c r="T476" s="163"/>
      <c r="U476" s="34"/>
      <c r="V476" s="34"/>
      <c r="AI476" s="28"/>
      <c r="AJ476" s="26"/>
    </row>
    <row r="477" spans="1:36" ht="15">
      <c r="A477" s="34"/>
      <c r="B477" s="34"/>
      <c r="C477" s="34"/>
      <c r="D477" s="34"/>
      <c r="E477" s="34"/>
      <c r="F477" s="34"/>
      <c r="G477" s="34"/>
      <c r="H477" s="34"/>
      <c r="I477" s="34"/>
      <c r="J477" s="163"/>
      <c r="K477" s="163"/>
      <c r="L477" s="163"/>
      <c r="M477" s="34"/>
      <c r="O477" s="441"/>
      <c r="P477" s="163"/>
      <c r="Q477" s="163"/>
      <c r="R477" s="163"/>
      <c r="S477" s="163"/>
      <c r="T477" s="163"/>
      <c r="U477" s="34"/>
      <c r="V477" s="34"/>
      <c r="AI477" s="28"/>
      <c r="AJ477" s="26"/>
    </row>
    <row r="478" spans="1:36" ht="15">
      <c r="A478" s="34"/>
      <c r="B478" s="34"/>
      <c r="C478" s="34"/>
      <c r="D478" s="34"/>
      <c r="E478" s="34"/>
      <c r="F478" s="34"/>
      <c r="G478" s="34"/>
      <c r="H478" s="34"/>
      <c r="I478" s="34"/>
      <c r="J478" s="163"/>
      <c r="K478" s="163"/>
      <c r="L478" s="163"/>
      <c r="M478" s="34"/>
      <c r="O478" s="441"/>
      <c r="P478" s="163"/>
      <c r="Q478" s="163"/>
      <c r="R478" s="163"/>
      <c r="S478" s="163"/>
      <c r="T478" s="163"/>
      <c r="U478" s="34"/>
      <c r="V478" s="34"/>
      <c r="AI478" s="28"/>
      <c r="AJ478" s="26"/>
    </row>
    <row r="479" spans="1:36" ht="15">
      <c r="A479" s="34"/>
      <c r="B479" s="34"/>
      <c r="C479" s="34"/>
      <c r="D479" s="34"/>
      <c r="E479" s="34"/>
      <c r="F479" s="34"/>
      <c r="G479" s="34"/>
      <c r="H479" s="34"/>
      <c r="I479" s="34"/>
      <c r="J479" s="163"/>
      <c r="K479" s="163"/>
      <c r="L479" s="163"/>
      <c r="M479" s="34"/>
      <c r="O479" s="441"/>
      <c r="P479" s="163"/>
      <c r="Q479" s="163"/>
      <c r="R479" s="163"/>
      <c r="S479" s="163"/>
      <c r="T479" s="163"/>
      <c r="U479" s="34"/>
      <c r="V479" s="34"/>
      <c r="AI479" s="28"/>
      <c r="AJ479" s="26"/>
    </row>
    <row r="480" spans="1:36" ht="15">
      <c r="A480" s="34"/>
      <c r="B480" s="34"/>
      <c r="C480" s="34"/>
      <c r="D480" s="34"/>
      <c r="E480" s="34"/>
      <c r="F480" s="34"/>
      <c r="G480" s="34"/>
      <c r="H480" s="34"/>
      <c r="I480" s="34"/>
      <c r="J480" s="163"/>
      <c r="K480" s="163"/>
      <c r="L480" s="163"/>
      <c r="M480" s="34"/>
      <c r="O480" s="441"/>
      <c r="P480" s="163"/>
      <c r="Q480" s="163"/>
      <c r="R480" s="163"/>
      <c r="S480" s="163"/>
      <c r="T480" s="163"/>
      <c r="U480" s="34"/>
      <c r="V480" s="34"/>
    </row>
    <row r="481" spans="1:22" ht="15">
      <c r="A481" s="34"/>
      <c r="B481" s="34"/>
      <c r="C481" s="34"/>
      <c r="D481" s="34"/>
      <c r="E481" s="34"/>
      <c r="F481" s="34"/>
      <c r="G481" s="34"/>
      <c r="H481" s="34"/>
      <c r="I481" s="34"/>
      <c r="J481" s="163"/>
      <c r="K481" s="163"/>
      <c r="L481" s="163"/>
      <c r="M481" s="34"/>
      <c r="O481" s="441"/>
      <c r="P481" s="163"/>
      <c r="Q481" s="163"/>
      <c r="R481" s="163"/>
      <c r="S481" s="163"/>
      <c r="T481" s="163"/>
      <c r="U481" s="34"/>
      <c r="V481" s="34"/>
    </row>
    <row r="482" spans="1:22" ht="15">
      <c r="A482" s="34"/>
      <c r="B482" s="34"/>
      <c r="C482" s="34"/>
      <c r="D482" s="34"/>
      <c r="E482" s="34"/>
      <c r="F482" s="34"/>
      <c r="G482" s="34"/>
      <c r="H482" s="34"/>
      <c r="I482" s="34"/>
      <c r="J482" s="163"/>
      <c r="K482" s="163"/>
      <c r="L482" s="163"/>
      <c r="M482" s="34"/>
      <c r="O482" s="441"/>
      <c r="P482" s="163"/>
      <c r="Q482" s="163"/>
      <c r="R482" s="163"/>
      <c r="S482" s="163"/>
      <c r="T482" s="163"/>
      <c r="U482" s="34"/>
      <c r="V482" s="34"/>
    </row>
    <row r="483" spans="1:22" ht="15">
      <c r="A483" s="34"/>
      <c r="B483" s="34"/>
      <c r="C483" s="34"/>
      <c r="D483" s="34"/>
      <c r="E483" s="34"/>
      <c r="F483" s="34"/>
      <c r="G483" s="34"/>
      <c r="H483" s="34"/>
      <c r="I483" s="34"/>
      <c r="J483" s="163"/>
      <c r="K483" s="163"/>
      <c r="L483" s="163"/>
      <c r="M483" s="34"/>
      <c r="O483" s="441"/>
      <c r="P483" s="163"/>
      <c r="Q483" s="163"/>
      <c r="R483" s="163"/>
      <c r="S483" s="163"/>
      <c r="T483" s="163"/>
      <c r="U483" s="34"/>
      <c r="V483" s="34"/>
    </row>
    <row r="484" spans="1:22" ht="15">
      <c r="A484" s="34"/>
      <c r="B484" s="34"/>
      <c r="C484" s="34"/>
      <c r="D484" s="34"/>
      <c r="E484" s="34"/>
      <c r="F484" s="34"/>
      <c r="G484" s="34"/>
      <c r="H484" s="34"/>
      <c r="I484" s="34"/>
      <c r="J484" s="163"/>
      <c r="K484" s="163"/>
      <c r="L484" s="163"/>
      <c r="M484" s="34"/>
      <c r="O484" s="441"/>
      <c r="P484" s="163"/>
      <c r="Q484" s="163"/>
      <c r="R484" s="163"/>
      <c r="S484" s="163"/>
      <c r="T484" s="163"/>
      <c r="U484" s="34"/>
      <c r="V484" s="34"/>
    </row>
    <row r="485" spans="1:22" ht="15">
      <c r="A485" s="34"/>
      <c r="B485" s="34"/>
      <c r="C485" s="34"/>
      <c r="D485" s="34"/>
      <c r="E485" s="34"/>
      <c r="F485" s="34"/>
      <c r="G485" s="34"/>
      <c r="H485" s="34"/>
      <c r="I485" s="34"/>
      <c r="J485" s="163"/>
      <c r="K485" s="163"/>
      <c r="L485" s="163"/>
      <c r="M485" s="34"/>
      <c r="O485" s="441"/>
      <c r="P485" s="163"/>
      <c r="Q485" s="163"/>
      <c r="R485" s="163"/>
      <c r="S485" s="163"/>
      <c r="T485" s="163"/>
      <c r="U485" s="34"/>
      <c r="V485" s="34"/>
    </row>
    <row r="486" spans="1:22" ht="15">
      <c r="A486" s="34"/>
      <c r="B486" s="34"/>
      <c r="C486" s="34"/>
      <c r="D486" s="34"/>
      <c r="E486" s="34"/>
      <c r="F486" s="34"/>
      <c r="G486" s="34"/>
      <c r="H486" s="34"/>
      <c r="I486" s="34"/>
      <c r="J486" s="163"/>
      <c r="K486" s="163"/>
      <c r="L486" s="163"/>
      <c r="M486" s="34"/>
      <c r="O486" s="441"/>
      <c r="P486" s="163"/>
      <c r="Q486" s="163"/>
      <c r="R486" s="163"/>
      <c r="S486" s="163"/>
      <c r="T486" s="163"/>
      <c r="U486" s="34"/>
      <c r="V486" s="34"/>
    </row>
    <row r="487" spans="1:22" ht="15">
      <c r="A487" s="34"/>
      <c r="B487" s="34"/>
      <c r="C487" s="34"/>
      <c r="D487" s="34"/>
      <c r="E487" s="34"/>
      <c r="F487" s="34"/>
      <c r="G487" s="34"/>
      <c r="H487" s="34"/>
      <c r="I487" s="34"/>
      <c r="J487" s="163"/>
      <c r="K487" s="163"/>
      <c r="L487" s="163"/>
      <c r="M487" s="34"/>
      <c r="O487" s="441"/>
      <c r="P487" s="163"/>
      <c r="Q487" s="163"/>
      <c r="R487" s="163"/>
      <c r="S487" s="163"/>
      <c r="T487" s="163"/>
      <c r="U487" s="34"/>
      <c r="V487" s="34"/>
    </row>
    <row r="488" spans="1:22" ht="15">
      <c r="A488" s="34"/>
      <c r="B488" s="34"/>
      <c r="C488" s="34"/>
      <c r="D488" s="34"/>
      <c r="E488" s="34"/>
      <c r="F488" s="34"/>
      <c r="G488" s="34"/>
      <c r="H488" s="34"/>
      <c r="I488" s="34"/>
      <c r="J488" s="163"/>
      <c r="K488" s="163"/>
      <c r="L488" s="163"/>
      <c r="M488" s="34"/>
      <c r="O488" s="441"/>
      <c r="P488" s="163"/>
      <c r="Q488" s="163"/>
      <c r="R488" s="163"/>
      <c r="S488" s="163"/>
      <c r="T488" s="163"/>
      <c r="U488" s="34"/>
      <c r="V488" s="34"/>
    </row>
    <row r="489" spans="1:22" ht="15">
      <c r="A489" s="34"/>
      <c r="B489" s="34"/>
      <c r="C489" s="34"/>
      <c r="D489" s="34"/>
      <c r="E489" s="34"/>
      <c r="F489" s="34"/>
      <c r="G489" s="34"/>
      <c r="H489" s="34"/>
      <c r="I489" s="34"/>
      <c r="J489" s="163"/>
      <c r="K489" s="163"/>
      <c r="L489" s="163"/>
      <c r="M489" s="34"/>
      <c r="O489" s="441"/>
      <c r="P489" s="163"/>
      <c r="Q489" s="163"/>
      <c r="R489" s="163"/>
      <c r="S489" s="163"/>
      <c r="T489" s="163"/>
      <c r="U489" s="34"/>
      <c r="V489" s="34"/>
    </row>
    <row r="490" spans="1:22" ht="15">
      <c r="A490" s="34"/>
      <c r="B490" s="34"/>
      <c r="C490" s="34"/>
      <c r="D490" s="34"/>
      <c r="E490" s="34"/>
      <c r="F490" s="34"/>
      <c r="G490" s="34"/>
      <c r="H490" s="34"/>
      <c r="I490" s="34"/>
      <c r="J490" s="163"/>
      <c r="K490" s="163"/>
      <c r="L490" s="163"/>
      <c r="M490" s="34"/>
      <c r="O490" s="441"/>
      <c r="P490" s="163"/>
      <c r="Q490" s="163"/>
      <c r="R490" s="163"/>
      <c r="S490" s="163"/>
      <c r="T490" s="163"/>
      <c r="U490" s="34"/>
      <c r="V490" s="34"/>
    </row>
    <row r="491" spans="1:22" ht="15">
      <c r="A491" s="34"/>
      <c r="B491" s="34"/>
      <c r="C491" s="34"/>
      <c r="D491" s="34"/>
      <c r="E491" s="34"/>
      <c r="F491" s="34"/>
      <c r="G491" s="34"/>
      <c r="H491" s="34"/>
      <c r="I491" s="34"/>
      <c r="J491" s="163"/>
      <c r="K491" s="163"/>
      <c r="L491" s="163"/>
      <c r="M491" s="34"/>
      <c r="O491" s="441"/>
      <c r="P491" s="163"/>
      <c r="Q491" s="163"/>
      <c r="R491" s="163"/>
      <c r="S491" s="163"/>
      <c r="T491" s="163"/>
      <c r="U491" s="34"/>
      <c r="V491" s="34"/>
    </row>
    <row r="492" spans="1:22" ht="15">
      <c r="A492" s="34"/>
      <c r="B492" s="34"/>
      <c r="C492" s="34"/>
      <c r="D492" s="34"/>
      <c r="E492" s="34"/>
      <c r="F492" s="34"/>
      <c r="G492" s="34"/>
      <c r="H492" s="34"/>
      <c r="I492" s="34"/>
      <c r="J492" s="163"/>
      <c r="K492" s="163"/>
      <c r="L492" s="163"/>
      <c r="M492" s="34"/>
      <c r="O492" s="441"/>
      <c r="P492" s="163"/>
      <c r="Q492" s="163"/>
      <c r="R492" s="163"/>
      <c r="S492" s="163"/>
      <c r="T492" s="163"/>
      <c r="U492" s="34"/>
      <c r="V492" s="34"/>
    </row>
    <row r="493" spans="1:22" ht="15">
      <c r="A493" s="34"/>
      <c r="B493" s="34"/>
      <c r="C493" s="34"/>
      <c r="D493" s="34"/>
      <c r="E493" s="34"/>
      <c r="F493" s="34"/>
      <c r="G493" s="34"/>
      <c r="H493" s="34"/>
      <c r="I493" s="34"/>
      <c r="J493" s="163"/>
      <c r="K493" s="163"/>
      <c r="L493" s="163"/>
      <c r="M493" s="34"/>
      <c r="O493" s="441"/>
      <c r="P493" s="163"/>
      <c r="Q493" s="163"/>
      <c r="R493" s="163"/>
      <c r="S493" s="163"/>
      <c r="T493" s="163"/>
      <c r="U493" s="34"/>
      <c r="V493" s="34"/>
    </row>
    <row r="494" spans="1:22" ht="15">
      <c r="A494" s="34"/>
      <c r="B494" s="34"/>
      <c r="C494" s="34"/>
      <c r="D494" s="34"/>
      <c r="E494" s="34"/>
      <c r="F494" s="34"/>
      <c r="G494" s="34"/>
      <c r="H494" s="34"/>
      <c r="I494" s="34"/>
      <c r="J494" s="163"/>
      <c r="K494" s="163"/>
      <c r="L494" s="163"/>
      <c r="M494" s="34"/>
      <c r="O494" s="441"/>
      <c r="P494" s="163"/>
      <c r="Q494" s="163"/>
      <c r="R494" s="163"/>
      <c r="S494" s="163"/>
      <c r="T494" s="163"/>
      <c r="U494" s="34"/>
      <c r="V494" s="34"/>
    </row>
    <row r="495" spans="1:22" ht="15">
      <c r="A495" s="34"/>
      <c r="B495" s="34"/>
      <c r="C495" s="34"/>
      <c r="D495" s="34"/>
      <c r="E495" s="34"/>
      <c r="F495" s="34"/>
      <c r="G495" s="34"/>
      <c r="H495" s="34"/>
      <c r="I495" s="34"/>
      <c r="J495" s="163"/>
      <c r="K495" s="163"/>
      <c r="L495" s="163"/>
      <c r="M495" s="34"/>
      <c r="O495" s="441"/>
      <c r="P495" s="163"/>
      <c r="Q495" s="163"/>
      <c r="R495" s="163"/>
      <c r="S495" s="163"/>
      <c r="T495" s="163"/>
      <c r="U495" s="34"/>
      <c r="V495" s="34"/>
    </row>
    <row r="496" spans="1:22" ht="15">
      <c r="A496" s="34"/>
      <c r="B496" s="34"/>
      <c r="C496" s="34"/>
      <c r="D496" s="34"/>
      <c r="E496" s="34"/>
      <c r="F496" s="34"/>
      <c r="G496" s="34"/>
      <c r="H496" s="34"/>
      <c r="I496" s="34"/>
      <c r="J496" s="163"/>
      <c r="K496" s="163"/>
      <c r="L496" s="163"/>
      <c r="M496" s="34"/>
      <c r="O496" s="441"/>
      <c r="P496" s="163"/>
      <c r="Q496" s="163"/>
      <c r="R496" s="163"/>
      <c r="S496" s="163"/>
      <c r="T496" s="163"/>
      <c r="U496" s="34"/>
      <c r="V496" s="34"/>
    </row>
    <row r="497" spans="1:22" ht="15">
      <c r="A497" s="34"/>
      <c r="B497" s="34"/>
      <c r="C497" s="34"/>
      <c r="D497" s="34"/>
      <c r="E497" s="34"/>
      <c r="F497" s="34"/>
      <c r="G497" s="34"/>
      <c r="H497" s="34"/>
      <c r="I497" s="34"/>
      <c r="J497" s="163"/>
      <c r="K497" s="163"/>
      <c r="L497" s="163"/>
      <c r="M497" s="34"/>
      <c r="O497" s="441"/>
      <c r="P497" s="163"/>
      <c r="Q497" s="163"/>
      <c r="R497" s="163"/>
      <c r="S497" s="163"/>
      <c r="T497" s="163"/>
      <c r="U497" s="34"/>
      <c r="V497" s="34"/>
    </row>
    <row r="498" spans="1:22" ht="15">
      <c r="A498" s="34"/>
      <c r="B498" s="34"/>
      <c r="C498" s="34"/>
      <c r="D498" s="34"/>
      <c r="E498" s="34"/>
      <c r="F498" s="34"/>
      <c r="G498" s="34"/>
      <c r="H498" s="34"/>
      <c r="I498" s="34"/>
      <c r="J498" s="163"/>
      <c r="K498" s="163"/>
      <c r="L498" s="163"/>
      <c r="M498" s="34"/>
      <c r="O498" s="441"/>
      <c r="P498" s="163"/>
      <c r="Q498" s="163"/>
      <c r="R498" s="163"/>
      <c r="S498" s="163"/>
      <c r="T498" s="163"/>
      <c r="U498" s="34"/>
      <c r="V498" s="34"/>
    </row>
    <row r="499" spans="1:22" ht="15">
      <c r="A499" s="34"/>
      <c r="B499" s="34"/>
      <c r="C499" s="34"/>
      <c r="D499" s="34"/>
      <c r="E499" s="34"/>
      <c r="F499" s="34"/>
      <c r="G499" s="34"/>
      <c r="H499" s="34"/>
      <c r="I499" s="34"/>
      <c r="J499" s="163"/>
      <c r="K499" s="163"/>
      <c r="L499" s="163"/>
      <c r="M499" s="34"/>
      <c r="O499" s="441"/>
      <c r="P499" s="163"/>
      <c r="Q499" s="163"/>
      <c r="R499" s="163"/>
      <c r="S499" s="163"/>
      <c r="T499" s="163"/>
      <c r="U499" s="34"/>
      <c r="V499" s="34"/>
    </row>
    <row r="500" spans="1:22" ht="15">
      <c r="A500" s="34"/>
      <c r="B500" s="34"/>
      <c r="C500" s="34"/>
      <c r="D500" s="34"/>
      <c r="E500" s="34"/>
      <c r="F500" s="34"/>
      <c r="G500" s="34"/>
      <c r="H500" s="34"/>
      <c r="I500" s="34"/>
      <c r="J500" s="163"/>
      <c r="K500" s="163"/>
      <c r="L500" s="163"/>
      <c r="M500" s="34"/>
      <c r="O500" s="441"/>
      <c r="P500" s="163"/>
      <c r="Q500" s="163"/>
      <c r="R500" s="163"/>
      <c r="S500" s="163"/>
      <c r="T500" s="163"/>
      <c r="U500" s="34"/>
      <c r="V500" s="34"/>
    </row>
  </sheetData>
  <mergeCells count="1">
    <mergeCell ref="Y5:AA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21E12-86D9-4A1F-BA18-3706AA3ABF77}">
  <dimension ref="A1"/>
  <sheetViews>
    <sheetView topLeftCell="A129" workbookViewId="0">
      <selection activeCell="A140" sqref="A140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V62"/>
  <sheetViews>
    <sheetView zoomScale="78" zoomScaleNormal="78" workbookViewId="0">
      <pane xSplit="6" ySplit="10" topLeftCell="G33" activePane="bottomRight" state="frozen"/>
      <selection pane="topRight" activeCell="G1" sqref="G1"/>
      <selection pane="bottomLeft" activeCell="A11" sqref="A11"/>
      <selection pane="bottomRight" activeCell="G61" sqref="G61"/>
    </sheetView>
  </sheetViews>
  <sheetFormatPr baseColWidth="10" defaultRowHeight="15.6"/>
  <cols>
    <col min="1" max="1" width="3.90625" customWidth="1"/>
    <col min="2" max="2" width="5.6328125" customWidth="1"/>
    <col min="3" max="3" width="0.1796875" customWidth="1"/>
    <col min="4" max="4" width="11.1796875" customWidth="1"/>
    <col min="5" max="5" width="6.36328125" customWidth="1"/>
    <col min="6" max="6" width="7.08984375" customWidth="1"/>
    <col min="7" max="7" width="5.36328125" style="93" customWidth="1"/>
    <col min="8" max="8" width="5.36328125" customWidth="1"/>
    <col min="9" max="9" width="6.08984375" style="93" customWidth="1"/>
    <col min="10" max="10" width="2.08984375" style="93" customWidth="1"/>
    <col min="11" max="11" width="6.08984375" style="18" customWidth="1"/>
    <col min="12" max="12" width="1.6328125" style="11" customWidth="1"/>
    <col min="13" max="13" width="6.08984375" style="56" customWidth="1"/>
    <col min="14" max="14" width="1.90625" style="93" customWidth="1"/>
    <col min="15" max="15" width="6.08984375" style="93" customWidth="1"/>
    <col min="16" max="16" width="2.7265625" style="93" customWidth="1"/>
    <col min="17" max="17" width="7.54296875" customWidth="1"/>
    <col min="18" max="18" width="8.36328125" customWidth="1"/>
    <col min="19" max="19" width="7" style="93" customWidth="1"/>
    <col min="20" max="20" width="8.6328125" style="11" customWidth="1"/>
    <col min="21" max="21" width="7.81640625" style="11" customWidth="1"/>
    <col min="22" max="22" width="6.81640625" style="11" customWidth="1"/>
    <col min="23" max="23" width="7.54296875" style="11" customWidth="1"/>
    <col min="24" max="24" width="7.453125" customWidth="1"/>
    <col min="25" max="25" width="5.6328125" customWidth="1"/>
    <col min="26" max="26" width="7.1796875" customWidth="1"/>
    <col min="27" max="27" width="9.36328125" customWidth="1"/>
    <col min="28" max="28" width="9.6328125" customWidth="1"/>
    <col min="29" max="29" width="8.54296875" customWidth="1"/>
    <col min="40" max="40" width="14" customWidth="1"/>
    <col min="41" max="41" width="12.54296875" customWidth="1"/>
    <col min="42" max="42" width="10.90625" customWidth="1"/>
  </cols>
  <sheetData>
    <row r="1" spans="1:48">
      <c r="A1" s="45"/>
      <c r="B1" s="45"/>
      <c r="C1" s="45"/>
      <c r="D1" s="45"/>
      <c r="E1" s="45"/>
      <c r="F1" s="45"/>
      <c r="G1" s="90"/>
      <c r="H1" s="45"/>
      <c r="I1" s="90"/>
      <c r="J1" s="90"/>
      <c r="K1" s="72"/>
      <c r="L1" s="71"/>
      <c r="M1" s="96"/>
      <c r="N1" s="90"/>
      <c r="O1" s="90"/>
      <c r="P1" s="90"/>
      <c r="Q1" s="45"/>
      <c r="R1" s="45"/>
      <c r="S1" s="90"/>
      <c r="T1" s="71"/>
      <c r="U1" s="71"/>
      <c r="V1" s="71"/>
      <c r="W1" s="71"/>
      <c r="X1" s="45"/>
      <c r="Y1" s="45"/>
      <c r="Z1" s="45"/>
      <c r="AA1" s="45"/>
      <c r="AB1" s="45"/>
      <c r="AC1" s="45"/>
    </row>
    <row r="2" spans="1:48" s="185" customFormat="1" ht="31.8">
      <c r="A2" s="184"/>
      <c r="B2" s="184"/>
      <c r="C2" s="141" t="s">
        <v>441</v>
      </c>
      <c r="D2" s="184"/>
      <c r="E2" s="184"/>
      <c r="F2" s="184"/>
      <c r="G2" s="195"/>
      <c r="H2" s="184"/>
      <c r="I2" s="195"/>
      <c r="J2" s="195"/>
      <c r="K2" s="171"/>
      <c r="L2" s="200"/>
      <c r="M2" s="174"/>
      <c r="N2" s="195"/>
      <c r="O2" s="195"/>
      <c r="P2" s="195"/>
      <c r="Q2" s="184"/>
      <c r="R2" s="141" t="str">
        <f>+År!B2</f>
        <v>VÆR :</v>
      </c>
      <c r="S2" s="195"/>
      <c r="T2" s="200"/>
      <c r="U2" s="200"/>
      <c r="V2" s="200"/>
      <c r="W2" s="200"/>
      <c r="X2" s="184"/>
      <c r="Y2" s="184"/>
      <c r="Z2" s="184"/>
      <c r="AA2" s="184"/>
      <c r="AB2" s="184"/>
      <c r="AC2" s="184"/>
    </row>
    <row r="3" spans="1:48">
      <c r="A3" s="45"/>
      <c r="B3" s="45"/>
      <c r="C3" s="45"/>
      <c r="D3" s="45"/>
      <c r="E3" s="45"/>
      <c r="F3" s="45"/>
      <c r="G3" s="90"/>
      <c r="H3" s="45"/>
      <c r="I3" s="90"/>
      <c r="J3" s="90"/>
      <c r="K3" s="72"/>
      <c r="L3" s="71"/>
      <c r="M3" s="96"/>
      <c r="N3" s="90"/>
      <c r="O3" s="90"/>
      <c r="P3" s="90"/>
      <c r="Q3" s="45"/>
      <c r="R3" s="45"/>
      <c r="S3" s="90"/>
      <c r="T3" s="71"/>
      <c r="U3" s="71"/>
      <c r="V3" s="71"/>
      <c r="W3" s="71"/>
      <c r="X3" s="45"/>
      <c r="Y3" s="45"/>
      <c r="Z3" s="45"/>
      <c r="AA3" s="45"/>
      <c r="AB3" s="45"/>
      <c r="AC3" s="45"/>
    </row>
    <row r="4" spans="1:48">
      <c r="A4" s="45"/>
      <c r="B4" s="45"/>
      <c r="C4" s="45"/>
      <c r="D4" s="45"/>
      <c r="E4" s="45"/>
      <c r="F4" s="45"/>
      <c r="G4" s="90"/>
      <c r="H4" s="45"/>
      <c r="I4" s="90"/>
      <c r="J4" s="90"/>
      <c r="K4" s="72"/>
      <c r="L4" s="71"/>
      <c r="M4" s="96"/>
      <c r="N4" s="90"/>
      <c r="O4" s="90"/>
      <c r="P4" s="90"/>
      <c r="Q4" s="45"/>
      <c r="R4" s="45"/>
      <c r="S4" s="90"/>
      <c r="T4" s="71"/>
      <c r="U4" s="71"/>
      <c r="V4" s="71"/>
      <c r="W4" s="71"/>
      <c r="X4" s="45"/>
      <c r="Y4" s="45"/>
      <c r="Z4" s="45"/>
      <c r="AA4" s="45"/>
      <c r="AB4" s="45"/>
      <c r="AC4" s="45"/>
    </row>
    <row r="5" spans="1:48" s="189" customFormat="1" ht="19.8">
      <c r="A5" s="187"/>
      <c r="B5" s="187"/>
      <c r="C5" s="187"/>
      <c r="D5" s="183" t="s">
        <v>5</v>
      </c>
      <c r="E5" s="186">
        <f>+År!S2</f>
        <v>52</v>
      </c>
      <c r="F5" s="187"/>
      <c r="G5" s="208"/>
      <c r="H5" s="187"/>
      <c r="I5" s="204"/>
      <c r="J5" s="204"/>
      <c r="K5" s="209"/>
      <c r="L5" s="206"/>
      <c r="M5" s="208"/>
      <c r="N5" s="204"/>
      <c r="O5" s="204"/>
      <c r="P5" s="204"/>
      <c r="Q5" s="187"/>
      <c r="R5" s="183" t="s">
        <v>426</v>
      </c>
      <c r="S5" s="204"/>
      <c r="T5" s="206"/>
      <c r="U5" s="204"/>
      <c r="V5" s="534">
        <f>SUM(F11:F26)</f>
        <v>4759</v>
      </c>
      <c r="W5" s="549"/>
      <c r="X5" s="209"/>
      <c r="Y5" s="209"/>
      <c r="Z5" s="206"/>
      <c r="AA5" s="206"/>
      <c r="AB5" s="187"/>
      <c r="AC5" s="187"/>
      <c r="AD5"/>
      <c r="AE5"/>
      <c r="AV5" s="188"/>
    </row>
    <row r="6" spans="1:48" ht="18.75" customHeight="1">
      <c r="A6" s="45"/>
      <c r="B6" s="50"/>
      <c r="C6" s="50"/>
      <c r="D6" s="50"/>
      <c r="E6" s="50"/>
      <c r="F6" s="50"/>
      <c r="G6" s="96"/>
      <c r="H6" s="50"/>
      <c r="I6" s="96"/>
      <c r="J6" s="96"/>
      <c r="K6" s="72"/>
      <c r="L6" s="72"/>
      <c r="M6" s="96"/>
      <c r="N6" s="96"/>
      <c r="O6" s="96"/>
      <c r="P6" s="96"/>
      <c r="Q6" s="50"/>
      <c r="R6" s="50"/>
      <c r="S6" s="90"/>
      <c r="T6" s="202"/>
      <c r="U6" s="71"/>
      <c r="V6" s="71"/>
      <c r="W6" s="71"/>
      <c r="X6" s="45"/>
      <c r="Y6" s="45"/>
      <c r="Z6" s="45"/>
      <c r="AA6" s="45"/>
      <c r="AB6" s="45"/>
      <c r="AC6" s="45"/>
      <c r="AQ6" s="5"/>
    </row>
    <row r="7" spans="1:48" ht="17.399999999999999">
      <c r="A7" s="46"/>
      <c r="B7" s="46"/>
      <c r="C7" s="46"/>
      <c r="D7" s="46"/>
      <c r="E7" s="46"/>
      <c r="F7" s="46"/>
      <c r="G7" s="148"/>
      <c r="H7" s="45"/>
      <c r="I7" s="90"/>
      <c r="J7" s="90"/>
      <c r="K7" s="72"/>
      <c r="L7" s="71"/>
      <c r="M7" s="96"/>
      <c r="N7" s="90"/>
      <c r="O7" s="90"/>
      <c r="P7" s="90"/>
      <c r="Q7" s="45"/>
      <c r="R7" s="46"/>
      <c r="S7" s="90"/>
      <c r="T7" s="202"/>
      <c r="U7" s="71"/>
      <c r="V7" s="71"/>
      <c r="W7" s="71"/>
      <c r="X7" s="45"/>
      <c r="Y7" s="45"/>
      <c r="Z7" s="45"/>
      <c r="AA7" s="45"/>
      <c r="AB7" s="45"/>
      <c r="AC7" s="45"/>
      <c r="AQ7" s="4"/>
      <c r="AR7" s="4"/>
    </row>
    <row r="8" spans="1:48" ht="17.399999999999999">
      <c r="A8" s="46"/>
      <c r="B8" s="46"/>
      <c r="C8" s="46"/>
      <c r="D8" s="46"/>
      <c r="E8" s="50" t="s">
        <v>2</v>
      </c>
      <c r="F8" s="46"/>
      <c r="G8" s="148"/>
      <c r="H8" s="45"/>
      <c r="I8" s="90"/>
      <c r="J8" s="90"/>
      <c r="K8" s="72"/>
      <c r="L8" s="71"/>
      <c r="M8" s="96"/>
      <c r="N8" s="90"/>
      <c r="O8" s="90"/>
      <c r="P8" s="90"/>
      <c r="Q8" s="45"/>
      <c r="R8" s="50" t="s">
        <v>22</v>
      </c>
      <c r="S8" s="90"/>
      <c r="T8" s="202"/>
      <c r="U8" s="71"/>
      <c r="V8" s="71"/>
      <c r="W8" s="71"/>
      <c r="X8" s="50" t="s">
        <v>427</v>
      </c>
      <c r="Y8" s="45"/>
      <c r="Z8" s="45"/>
      <c r="AA8" s="50" t="s">
        <v>80</v>
      </c>
      <c r="AB8" s="50" t="s">
        <v>2</v>
      </c>
      <c r="AC8" s="45"/>
      <c r="AQ8" s="4"/>
      <c r="AR8" s="4"/>
    </row>
    <row r="9" spans="1:48">
      <c r="A9" s="45"/>
      <c r="B9" s="45"/>
      <c r="C9" s="45"/>
      <c r="D9" s="45"/>
      <c r="E9" s="50" t="s">
        <v>485</v>
      </c>
      <c r="F9" s="50" t="s">
        <v>2</v>
      </c>
      <c r="G9" s="96" t="s">
        <v>2</v>
      </c>
      <c r="H9" s="112"/>
      <c r="I9" s="96" t="s">
        <v>1</v>
      </c>
      <c r="J9" s="96"/>
      <c r="K9" s="72" t="s">
        <v>2</v>
      </c>
      <c r="L9" s="72"/>
      <c r="M9" s="96" t="s">
        <v>22</v>
      </c>
      <c r="N9" s="96"/>
      <c r="O9" s="96" t="s">
        <v>22</v>
      </c>
      <c r="P9" s="96"/>
      <c r="Q9" s="50" t="s">
        <v>22</v>
      </c>
      <c r="R9" s="50" t="s">
        <v>487</v>
      </c>
      <c r="S9" s="96" t="s">
        <v>22</v>
      </c>
      <c r="T9" s="72" t="s">
        <v>45</v>
      </c>
      <c r="U9" s="72" t="s">
        <v>495</v>
      </c>
      <c r="V9" s="72"/>
      <c r="W9" s="72"/>
      <c r="X9" s="50" t="s">
        <v>416</v>
      </c>
      <c r="Y9" s="50" t="s">
        <v>483</v>
      </c>
      <c r="Z9" s="50" t="s">
        <v>414</v>
      </c>
      <c r="AA9" s="50" t="s">
        <v>429</v>
      </c>
      <c r="AB9" s="50" t="s">
        <v>431</v>
      </c>
      <c r="AC9" s="45"/>
    </row>
    <row r="10" spans="1:48" ht="20.100000000000001" customHeight="1">
      <c r="A10" s="45"/>
      <c r="B10" s="50" t="s">
        <v>89</v>
      </c>
      <c r="C10" s="50" t="s">
        <v>442</v>
      </c>
      <c r="D10" s="46"/>
      <c r="E10" s="51" t="s">
        <v>486</v>
      </c>
      <c r="F10" s="51" t="s">
        <v>8</v>
      </c>
      <c r="G10" s="97" t="s">
        <v>404</v>
      </c>
      <c r="H10" s="112" t="s">
        <v>488</v>
      </c>
      <c r="I10" s="97" t="s">
        <v>404</v>
      </c>
      <c r="J10" s="97"/>
      <c r="K10" s="73" t="s">
        <v>642</v>
      </c>
      <c r="L10" s="73"/>
      <c r="M10" s="97" t="s">
        <v>642</v>
      </c>
      <c r="N10" s="97"/>
      <c r="O10" s="97" t="s">
        <v>643</v>
      </c>
      <c r="P10" s="97"/>
      <c r="Q10" s="51" t="s">
        <v>0</v>
      </c>
      <c r="R10" s="51" t="s">
        <v>415</v>
      </c>
      <c r="S10" s="97" t="s">
        <v>44</v>
      </c>
      <c r="T10" s="73" t="s">
        <v>4</v>
      </c>
      <c r="U10" s="73" t="s">
        <v>518</v>
      </c>
      <c r="V10" s="73" t="s">
        <v>527</v>
      </c>
      <c r="W10" s="73" t="s">
        <v>524</v>
      </c>
      <c r="X10" s="51" t="s">
        <v>44</v>
      </c>
      <c r="Y10" s="51" t="s">
        <v>484</v>
      </c>
      <c r="Z10" s="51" t="s">
        <v>415</v>
      </c>
      <c r="AA10" s="51" t="s">
        <v>430</v>
      </c>
      <c r="AB10" s="51" t="s">
        <v>68</v>
      </c>
      <c r="AC10" s="45"/>
      <c r="AD10" s="4"/>
      <c r="AE10" s="57"/>
      <c r="AF10" s="1"/>
      <c r="AG10" s="5"/>
    </row>
    <row r="11" spans="1:48">
      <c r="A11" s="45"/>
      <c r="B11" s="65">
        <f>+'Ark1'!C926</f>
        <v>2024</v>
      </c>
      <c r="C11" s="65">
        <f>+'Ark1'!N926</f>
        <v>409</v>
      </c>
      <c r="D11" s="65" t="s">
        <v>459</v>
      </c>
      <c r="E11" s="65">
        <f>+'Ark1'!Q926</f>
        <v>0</v>
      </c>
      <c r="F11" s="65">
        <f>+'Ark1'!R926</f>
        <v>0</v>
      </c>
      <c r="G11" s="198">
        <f>+'Ark1'!AG926</f>
        <v>0</v>
      </c>
      <c r="H11" s="113">
        <f t="shared" ref="H11:H26" si="0">+G11-G28</f>
        <v>-3.8528221922558253E-2</v>
      </c>
      <c r="I11" s="198">
        <f>+'Ark1'!AH926</f>
        <v>0</v>
      </c>
      <c r="J11" s="97"/>
      <c r="K11" s="437">
        <f>+'Ark1'!AI926</f>
        <v>0</v>
      </c>
      <c r="L11" s="73"/>
      <c r="M11" s="149">
        <f>+'Ark1'!AJ926</f>
        <v>0</v>
      </c>
      <c r="N11" s="97"/>
      <c r="O11" s="149">
        <f>+'Ark1'!AK926</f>
        <v>0</v>
      </c>
      <c r="P11" s="97"/>
      <c r="Q11" s="66">
        <f>+'Ark1'!S926</f>
        <v>0</v>
      </c>
      <c r="R11" s="66">
        <f>+'Ark1'!T926</f>
        <v>0</v>
      </c>
      <c r="S11" s="256">
        <f>+'Ark1'!U926</f>
        <v>0</v>
      </c>
      <c r="T11" s="140">
        <f>+'Ark1'!W926</f>
        <v>0</v>
      </c>
      <c r="U11" s="140">
        <f>+'Ark1'!X926</f>
        <v>0</v>
      </c>
      <c r="V11" s="140">
        <f>+'Ark1'!Y926</f>
        <v>0</v>
      </c>
      <c r="W11" s="140">
        <f>+'Ark1'!Z926</f>
        <v>0</v>
      </c>
      <c r="X11" s="66">
        <f>+'Ark1'!AA926</f>
        <v>0</v>
      </c>
      <c r="Y11" s="66">
        <f>+'Ark1'!AB926</f>
        <v>0</v>
      </c>
      <c r="Z11" s="66">
        <f>+'Ark1'!AC926</f>
        <v>0</v>
      </c>
      <c r="AA11" s="66" t="e">
        <f t="shared" ref="AA11:AA60" si="1">+S11/Q11</f>
        <v>#DIV/0!</v>
      </c>
      <c r="AB11" s="66" t="e">
        <f t="shared" ref="AB11:AB60" si="2">+F11/E11</f>
        <v>#DIV/0!</v>
      </c>
      <c r="AC11" s="45"/>
      <c r="AD11" s="4"/>
      <c r="AE11" s="57"/>
      <c r="AF11" s="1"/>
      <c r="AG11" s="5"/>
    </row>
    <row r="12" spans="1:48">
      <c r="A12" s="45"/>
      <c r="B12" s="65">
        <f>+'Ark1'!C927</f>
        <v>2024</v>
      </c>
      <c r="C12" s="65">
        <f>+'Ark1'!N927</f>
        <v>410</v>
      </c>
      <c r="D12" s="65" t="s">
        <v>460</v>
      </c>
      <c r="E12" s="65">
        <f>+'Ark1'!Q927</f>
        <v>19</v>
      </c>
      <c r="F12" s="65">
        <f>+'Ark1'!R927</f>
        <v>32</v>
      </c>
      <c r="G12" s="198">
        <f>+'Ark1'!AG927</f>
        <v>0.67241017020382421</v>
      </c>
      <c r="H12" s="113">
        <f t="shared" si="0"/>
        <v>0.11375095232672905</v>
      </c>
      <c r="I12" s="198">
        <f>+'Ark1'!AH927</f>
        <v>0.21385733700734377</v>
      </c>
      <c r="J12" s="97"/>
      <c r="K12" s="437">
        <f>+'Ark1'!AI927</f>
        <v>26</v>
      </c>
      <c r="L12" s="73"/>
      <c r="M12" s="149">
        <f>+'Ark1'!AJ927</f>
        <v>96.33461538461539</v>
      </c>
      <c r="N12" s="97"/>
      <c r="O12" s="149">
        <f>+'Ark1'!AK927</f>
        <v>15.08274141752258</v>
      </c>
      <c r="P12" s="97"/>
      <c r="Q12" s="66">
        <f>+'Ark1'!S927</f>
        <v>4.53125</v>
      </c>
      <c r="R12" s="66">
        <f>+'Ark1'!T927</f>
        <v>4.34375</v>
      </c>
      <c r="S12" s="256">
        <f>+'Ark1'!U927</f>
        <v>13.4</v>
      </c>
      <c r="T12" s="140">
        <f>+'Ark1'!W927</f>
        <v>0</v>
      </c>
      <c r="U12" s="140">
        <f>+'Ark1'!X927</f>
        <v>0</v>
      </c>
      <c r="V12" s="140">
        <f>+'Ark1'!Y927</f>
        <v>0</v>
      </c>
      <c r="W12" s="140">
        <f>+'Ark1'!Z927</f>
        <v>0</v>
      </c>
      <c r="X12" s="66">
        <f>+'Ark1'!AA927</f>
        <v>1.093160555453782</v>
      </c>
      <c r="Y12" s="66">
        <f>+'Ark1'!AB927</f>
        <v>0.99951159948246715</v>
      </c>
      <c r="Z12" s="66">
        <f>+'Ark1'!AC927</f>
        <v>1.2651426549998228</v>
      </c>
      <c r="AA12" s="66">
        <f t="shared" si="1"/>
        <v>2.9572413793103447</v>
      </c>
      <c r="AB12" s="66">
        <f t="shared" si="2"/>
        <v>1.6842105263157894</v>
      </c>
      <c r="AC12" s="45"/>
      <c r="AD12" s="4"/>
      <c r="AE12" s="57"/>
      <c r="AF12" s="1"/>
      <c r="AG12" s="5"/>
    </row>
    <row r="13" spans="1:48">
      <c r="A13" s="45"/>
      <c r="B13" s="65">
        <f>+'Ark1'!C928</f>
        <v>2024</v>
      </c>
      <c r="C13" s="65">
        <f>+'Ark1'!N928</f>
        <v>415</v>
      </c>
      <c r="D13" s="65" t="s">
        <v>461</v>
      </c>
      <c r="E13" s="65">
        <f>+'Ark1'!Q928</f>
        <v>118</v>
      </c>
      <c r="F13" s="65">
        <f>+'Ark1'!R928</f>
        <v>162</v>
      </c>
      <c r="G13" s="198">
        <f>+'Ark1'!AG928</f>
        <v>3.4040764866568609</v>
      </c>
      <c r="H13" s="113">
        <f t="shared" si="0"/>
        <v>0.49519573150371121</v>
      </c>
      <c r="I13" s="198">
        <f>+'Ark1'!AH928</f>
        <v>1.4300711943443511</v>
      </c>
      <c r="J13" s="97"/>
      <c r="K13" s="437">
        <f>+'Ark1'!AI928</f>
        <v>134</v>
      </c>
      <c r="L13" s="73"/>
      <c r="M13" s="149">
        <f>+'Ark1'!AJ928</f>
        <v>100.85970149253733</v>
      </c>
      <c r="N13" s="97"/>
      <c r="O13" s="149">
        <f>+'Ark1'!AK928</f>
        <v>17.35535896100631</v>
      </c>
      <c r="P13" s="97"/>
      <c r="Q13" s="66">
        <f>+'Ark1'!S928</f>
        <v>5.2283950617283939</v>
      </c>
      <c r="R13" s="66">
        <f>+'Ark1'!T928</f>
        <v>5.5555555555555562</v>
      </c>
      <c r="S13" s="256">
        <f>+'Ark1'!U928</f>
        <v>17.7</v>
      </c>
      <c r="T13" s="140">
        <f>+'Ark1'!W928</f>
        <v>3.7037037037037042</v>
      </c>
      <c r="U13" s="140">
        <f>+'Ark1'!X928</f>
        <v>83.950617283950621</v>
      </c>
      <c r="V13" s="140">
        <f>+'Ark1'!Y928</f>
        <v>0</v>
      </c>
      <c r="W13" s="140">
        <f>+'Ark1'!Z928</f>
        <v>0</v>
      </c>
      <c r="X13" s="66">
        <f>+'Ark1'!AA928</f>
        <v>1.435786015213103</v>
      </c>
      <c r="Y13" s="66">
        <f>+'Ark1'!AB928</f>
        <v>1.0615309894002618</v>
      </c>
      <c r="Z13" s="66">
        <f>+'Ark1'!AC928</f>
        <v>1.5713484026367723</v>
      </c>
      <c r="AA13" s="66">
        <f t="shared" si="1"/>
        <v>3.3853600944510043</v>
      </c>
      <c r="AB13" s="66">
        <f t="shared" si="2"/>
        <v>1.3728813559322033</v>
      </c>
      <c r="AC13" s="45"/>
      <c r="AD13" s="4"/>
      <c r="AE13" s="57"/>
      <c r="AF13" s="1"/>
      <c r="AG13" s="5"/>
    </row>
    <row r="14" spans="1:48">
      <c r="A14" s="45"/>
      <c r="B14" s="65">
        <f>+'Ark1'!C929</f>
        <v>2024</v>
      </c>
      <c r="C14" s="65">
        <f>+'Ark1'!N929</f>
        <v>420</v>
      </c>
      <c r="D14" s="65" t="s">
        <v>462</v>
      </c>
      <c r="E14" s="65">
        <f>+'Ark1'!Q929</f>
        <v>248</v>
      </c>
      <c r="F14" s="65">
        <f>+'Ark1'!R929</f>
        <v>305</v>
      </c>
      <c r="G14" s="198">
        <f>+'Ark1'!AG929</f>
        <v>6.408909434755202</v>
      </c>
      <c r="H14" s="113">
        <f t="shared" si="0"/>
        <v>0.45629914771994695</v>
      </c>
      <c r="I14" s="198">
        <f>+'Ark1'!AH929</f>
        <v>3.4676508360036404</v>
      </c>
      <c r="J14" s="97"/>
      <c r="K14" s="437">
        <f>+'Ark1'!AI929</f>
        <v>242</v>
      </c>
      <c r="L14" s="73"/>
      <c r="M14" s="149">
        <f>+'Ark1'!AJ929</f>
        <v>105.91322314049594</v>
      </c>
      <c r="N14" s="97"/>
      <c r="O14" s="149">
        <f>+'Ark1'!AK929</f>
        <v>19.470148750625096</v>
      </c>
      <c r="P14" s="97"/>
      <c r="Q14" s="66">
        <f>+'Ark1'!S929</f>
        <v>6.1049180327868848</v>
      </c>
      <c r="R14" s="66">
        <f>+'Ark1'!T929</f>
        <v>6.1508196721311474</v>
      </c>
      <c r="S14" s="256">
        <f>+'Ark1'!U929</f>
        <v>22.796393442622943</v>
      </c>
      <c r="T14" s="140">
        <f>+'Ark1'!W929</f>
        <v>5.9016393442622954</v>
      </c>
      <c r="U14" s="140">
        <f>+'Ark1'!X929</f>
        <v>100</v>
      </c>
      <c r="V14" s="140">
        <f>+'Ark1'!Y929</f>
        <v>45.901639344262307</v>
      </c>
      <c r="W14" s="140">
        <f>+'Ark1'!Z929</f>
        <v>0</v>
      </c>
      <c r="X14" s="66">
        <f>+'Ark1'!AA929</f>
        <v>1.4498230901543361</v>
      </c>
      <c r="Y14" s="66">
        <f>+'Ark1'!AB929</f>
        <v>1.2289441329067703</v>
      </c>
      <c r="Z14" s="66">
        <f>+'Ark1'!AC929</f>
        <v>1.5754908629646625</v>
      </c>
      <c r="AA14" s="66">
        <f t="shared" si="1"/>
        <v>3.7341031149301815</v>
      </c>
      <c r="AB14" s="66">
        <f t="shared" si="2"/>
        <v>1.2298387096774193</v>
      </c>
      <c r="AC14" s="45"/>
      <c r="AD14" s="4"/>
      <c r="AE14" s="57"/>
      <c r="AF14" s="1"/>
      <c r="AG14" s="5"/>
      <c r="AI14" s="2"/>
      <c r="AJ14" s="2"/>
      <c r="AK14" s="2"/>
    </row>
    <row r="15" spans="1:48">
      <c r="A15" s="45"/>
      <c r="B15" s="65">
        <f>+'Ark1'!C930</f>
        <v>2024</v>
      </c>
      <c r="C15" s="65">
        <f>+'Ark1'!N930</f>
        <v>425</v>
      </c>
      <c r="D15" s="65" t="s">
        <v>463</v>
      </c>
      <c r="E15" s="65">
        <f>+'Ark1'!Q930</f>
        <v>206</v>
      </c>
      <c r="F15" s="65">
        <f>+'Ark1'!R930</f>
        <v>228</v>
      </c>
      <c r="G15" s="198">
        <f>+'Ark1'!AG930</f>
        <v>4.7909224627022473</v>
      </c>
      <c r="H15" s="113">
        <f t="shared" si="0"/>
        <v>-0.81493382702998041</v>
      </c>
      <c r="I15" s="198">
        <f>+'Ark1'!AH930</f>
        <v>3.0256224829495157</v>
      </c>
      <c r="J15" s="97"/>
      <c r="K15" s="437">
        <f>+'Ark1'!AI930</f>
        <v>196</v>
      </c>
      <c r="L15" s="73"/>
      <c r="M15" s="149">
        <f>+'Ark1'!AJ930</f>
        <v>109.13214285714275</v>
      </c>
      <c r="N15" s="97"/>
      <c r="O15" s="149">
        <f>+'Ark1'!AK930</f>
        <v>20.780189851925631</v>
      </c>
      <c r="P15" s="97"/>
      <c r="Q15" s="66">
        <f>+'Ark1'!S930</f>
        <v>6.5438596491228047</v>
      </c>
      <c r="R15" s="66">
        <f>+'Ark1'!T930</f>
        <v>6.3421052631578956</v>
      </c>
      <c r="S15" s="256">
        <f>+'Ark1'!U930</f>
        <v>26.607894736842098</v>
      </c>
      <c r="T15" s="140">
        <f>+'Ark1'!W930</f>
        <v>14.035087719298245</v>
      </c>
      <c r="U15" s="140">
        <f>+'Ark1'!X930</f>
        <v>100</v>
      </c>
      <c r="V15" s="140">
        <f>+'Ark1'!Y930</f>
        <v>100</v>
      </c>
      <c r="W15" s="140">
        <f>+'Ark1'!Z930</f>
        <v>0</v>
      </c>
      <c r="X15" s="66">
        <f>+'Ark1'!AA930</f>
        <v>0.84075412439769248</v>
      </c>
      <c r="Y15" s="66">
        <f>+'Ark1'!AB930</f>
        <v>1.4638350908774125</v>
      </c>
      <c r="Z15" s="66">
        <f>+'Ark1'!AC930</f>
        <v>1.8910173042730236</v>
      </c>
      <c r="AA15" s="66">
        <f t="shared" si="1"/>
        <v>4.0660857908847188</v>
      </c>
      <c r="AB15" s="66">
        <f t="shared" si="2"/>
        <v>1.1067961165048543</v>
      </c>
      <c r="AC15" s="45"/>
      <c r="AD15" s="4"/>
      <c r="AE15" s="57"/>
      <c r="AF15" s="13"/>
      <c r="AG15" s="5"/>
      <c r="AI15" s="2"/>
      <c r="AJ15" s="2"/>
      <c r="AK15" s="4"/>
      <c r="AL15" s="4"/>
      <c r="AM15" s="4"/>
    </row>
    <row r="16" spans="1:48">
      <c r="A16" s="45"/>
      <c r="B16" s="65">
        <f>+'Ark1'!C931</f>
        <v>2024</v>
      </c>
      <c r="C16" s="65">
        <f>+'Ark1'!N931</f>
        <v>428</v>
      </c>
      <c r="D16" s="65" t="s">
        <v>464</v>
      </c>
      <c r="E16" s="65">
        <f>+'Ark1'!Q931</f>
        <v>176</v>
      </c>
      <c r="F16" s="65">
        <f>+'Ark1'!R931</f>
        <v>191</v>
      </c>
      <c r="G16" s="198">
        <f>+'Ark1'!AG931</f>
        <v>4.0134482034040762</v>
      </c>
      <c r="H16" s="113">
        <f t="shared" si="0"/>
        <v>0.3725312317223195</v>
      </c>
      <c r="I16" s="198">
        <f>+'Ark1'!AH931</f>
        <v>2.7699213246387298</v>
      </c>
      <c r="J16" s="97"/>
      <c r="K16" s="437">
        <f>+'Ark1'!AI931</f>
        <v>172</v>
      </c>
      <c r="L16" s="73"/>
      <c r="M16" s="149">
        <f>+'Ark1'!AJ931</f>
        <v>110.96686046511624</v>
      </c>
      <c r="N16" s="97"/>
      <c r="O16" s="149">
        <f>+'Ark1'!AK931</f>
        <v>21.479670336473504</v>
      </c>
      <c r="P16" s="97"/>
      <c r="Q16" s="66">
        <f>+'Ark1'!S931</f>
        <v>6.8272251308900547</v>
      </c>
      <c r="R16" s="66">
        <f>+'Ark1'!T931</f>
        <v>6.4973821989528817</v>
      </c>
      <c r="S16" s="256">
        <f>+'Ark1'!U931</f>
        <v>29.078010471204198</v>
      </c>
      <c r="T16" s="140">
        <f>+'Ark1'!W931</f>
        <v>15.706806282722509</v>
      </c>
      <c r="U16" s="140">
        <f>+'Ark1'!X931</f>
        <v>100</v>
      </c>
      <c r="V16" s="140">
        <f>+'Ark1'!Y931</f>
        <v>100</v>
      </c>
      <c r="W16" s="140">
        <f>+'Ark1'!Z931</f>
        <v>0</v>
      </c>
      <c r="X16" s="66">
        <f>+'Ark1'!AA931</f>
        <v>0.57681034829524813</v>
      </c>
      <c r="Y16" s="66">
        <f>+'Ark1'!AB931</f>
        <v>1.3867330044950543</v>
      </c>
      <c r="Z16" s="66">
        <f>+'Ark1'!AC931</f>
        <v>1.8781586882136556</v>
      </c>
      <c r="AA16" s="66">
        <f t="shared" si="1"/>
        <v>4.2591257668711657</v>
      </c>
      <c r="AB16" s="66">
        <f t="shared" si="2"/>
        <v>1.0852272727272727</v>
      </c>
      <c r="AC16" s="45"/>
      <c r="AD16" s="4"/>
      <c r="AE16" s="57"/>
      <c r="AF16" s="1"/>
      <c r="AG16" s="5"/>
    </row>
    <row r="17" spans="1:39">
      <c r="A17" s="45"/>
      <c r="B17" s="65">
        <f>+'Ark1'!C932</f>
        <v>2024</v>
      </c>
      <c r="C17" s="65">
        <f>+'Ark1'!N932</f>
        <v>430</v>
      </c>
      <c r="D17" s="65" t="s">
        <v>465</v>
      </c>
      <c r="E17" s="65">
        <f>+'Ark1'!Q932</f>
        <v>287</v>
      </c>
      <c r="F17" s="65">
        <f>+'Ark1'!R932</f>
        <v>309</v>
      </c>
      <c r="G17" s="198">
        <f>+'Ark1'!AG932</f>
        <v>6.4929607060306793</v>
      </c>
      <c r="H17" s="113">
        <f t="shared" si="0"/>
        <v>-5.6837020804228366E-2</v>
      </c>
      <c r="I17" s="198">
        <f>+'Ark1'!AH932</f>
        <v>4.8686458112539439</v>
      </c>
      <c r="J17" s="97"/>
      <c r="K17" s="437">
        <f>+'Ark1'!AI932</f>
        <v>265</v>
      </c>
      <c r="L17" s="73"/>
      <c r="M17" s="149">
        <f>+'Ark1'!AJ932</f>
        <v>112.83056603773584</v>
      </c>
      <c r="N17" s="97"/>
      <c r="O17" s="149">
        <f>+'Ark1'!AK932</f>
        <v>22.215841037867737</v>
      </c>
      <c r="P17" s="97"/>
      <c r="Q17" s="66">
        <f>+'Ark1'!S932</f>
        <v>6.9838187702265371</v>
      </c>
      <c r="R17" s="66">
        <f>+'Ark1'!T932</f>
        <v>6.5598705501618113</v>
      </c>
      <c r="S17" s="256">
        <f>+'Ark1'!U932</f>
        <v>31.592233009708742</v>
      </c>
      <c r="T17" s="140">
        <f>+'Ark1'!W932</f>
        <v>14.239482200647251</v>
      </c>
      <c r="U17" s="140">
        <f>+'Ark1'!X932</f>
        <v>100</v>
      </c>
      <c r="V17" s="140">
        <f>+'Ark1'!Y932</f>
        <v>100</v>
      </c>
      <c r="W17" s="140">
        <f>+'Ark1'!Z932</f>
        <v>0</v>
      </c>
      <c r="X17" s="66">
        <f>+'Ark1'!AA932</f>
        <v>0.88978627160506718</v>
      </c>
      <c r="Y17" s="66">
        <f>+'Ark1'!AB932</f>
        <v>1.3734880994711163</v>
      </c>
      <c r="Z17" s="66">
        <f>+'Ark1'!AC932</f>
        <v>1.8661890236296752</v>
      </c>
      <c r="AA17" s="66">
        <f t="shared" si="1"/>
        <v>4.5236329935125124</v>
      </c>
      <c r="AB17" s="66">
        <f t="shared" si="2"/>
        <v>1.0766550522648084</v>
      </c>
      <c r="AC17" s="45"/>
      <c r="AD17" s="4"/>
      <c r="AE17" s="57"/>
      <c r="AF17" s="1"/>
      <c r="AG17" s="5"/>
    </row>
    <row r="18" spans="1:39">
      <c r="A18" s="45"/>
      <c r="B18" s="65">
        <f>+'Ark1'!C933</f>
        <v>2024</v>
      </c>
      <c r="C18" s="65">
        <f>+'Ark1'!N933</f>
        <v>433</v>
      </c>
      <c r="D18" s="65" t="s">
        <v>466</v>
      </c>
      <c r="E18" s="65">
        <f>+'Ark1'!Q933</f>
        <v>198</v>
      </c>
      <c r="F18" s="65">
        <f>+'Ark1'!R933</f>
        <v>206</v>
      </c>
      <c r="G18" s="198">
        <f>+'Ark1'!AG933</f>
        <v>4.3286404706871204</v>
      </c>
      <c r="H18" s="113">
        <f t="shared" si="0"/>
        <v>-0.15989738329091896</v>
      </c>
      <c r="I18" s="198">
        <f>+'Ark1'!AH933</f>
        <v>3.5027118686333449</v>
      </c>
      <c r="J18" s="97"/>
      <c r="K18" s="437">
        <f>+'Ark1'!AI933</f>
        <v>181</v>
      </c>
      <c r="L18" s="73"/>
      <c r="M18" s="149">
        <f>+'Ark1'!AJ933</f>
        <v>114.37458563535903</v>
      </c>
      <c r="N18" s="97"/>
      <c r="O18" s="149">
        <f>+'Ark1'!AK933</f>
        <v>22.970447663340895</v>
      </c>
      <c r="P18" s="97"/>
      <c r="Q18" s="66">
        <f>+'Ark1'!S933</f>
        <v>7.417475728155341</v>
      </c>
      <c r="R18" s="66">
        <f>+'Ark1'!T933</f>
        <v>6.9223300970873805</v>
      </c>
      <c r="S18" s="256">
        <f>+'Ark1'!U933</f>
        <v>34.093203883495157</v>
      </c>
      <c r="T18" s="140">
        <f>+'Ark1'!W933</f>
        <v>17.475728155339812</v>
      </c>
      <c r="U18" s="140">
        <f>+'Ark1'!X933</f>
        <v>100</v>
      </c>
      <c r="V18" s="140">
        <f>+'Ark1'!Y933</f>
        <v>100</v>
      </c>
      <c r="W18" s="140">
        <f>+'Ark1'!Z933</f>
        <v>0</v>
      </c>
      <c r="X18" s="66">
        <f>+'Ark1'!AA933</f>
        <v>0.55042122191720555</v>
      </c>
      <c r="Y18" s="66">
        <f>+'Ark1'!AB933</f>
        <v>1.1106219008701488</v>
      </c>
      <c r="Z18" s="66">
        <f>+'Ark1'!AC933</f>
        <v>1.8522582406524859</v>
      </c>
      <c r="AA18" s="66">
        <f t="shared" si="1"/>
        <v>4.5963350785340324</v>
      </c>
      <c r="AB18" s="66">
        <f t="shared" si="2"/>
        <v>1.0404040404040404</v>
      </c>
      <c r="AC18" s="45"/>
      <c r="AD18" s="4"/>
      <c r="AE18" s="57"/>
      <c r="AF18" s="1"/>
      <c r="AG18" s="5"/>
      <c r="AI18" s="2"/>
      <c r="AJ18" s="2"/>
      <c r="AK18" s="2"/>
    </row>
    <row r="19" spans="1:39">
      <c r="A19" s="45"/>
      <c r="B19" s="65">
        <f>+'Ark1'!C934</f>
        <v>2024</v>
      </c>
      <c r="C19" s="65">
        <f>+'Ark1'!N934</f>
        <v>435</v>
      </c>
      <c r="D19" s="65" t="s">
        <v>467</v>
      </c>
      <c r="E19" s="65">
        <f>+'Ark1'!Q934</f>
        <v>343</v>
      </c>
      <c r="F19" s="65">
        <f>+'Ark1'!R934</f>
        <v>367</v>
      </c>
      <c r="G19" s="198">
        <f>+'Ark1'!AG934</f>
        <v>7.7117041395251116</v>
      </c>
      <c r="H19" s="113">
        <f t="shared" si="0"/>
        <v>-0.37922246421212602</v>
      </c>
      <c r="I19" s="198">
        <f>+'Ark1'!AH934</f>
        <v>6.6884779871077145</v>
      </c>
      <c r="J19" s="97"/>
      <c r="K19" s="437">
        <f>+'Ark1'!AI934</f>
        <v>307</v>
      </c>
      <c r="L19" s="73"/>
      <c r="M19" s="149">
        <f>+'Ark1'!AJ934</f>
        <v>116.19413680781769</v>
      </c>
      <c r="N19" s="97"/>
      <c r="O19" s="149">
        <f>+'Ark1'!AK934</f>
        <v>23.503066200163712</v>
      </c>
      <c r="P19" s="97"/>
      <c r="Q19" s="66">
        <f>+'Ark1'!S934</f>
        <v>7.5258855585831057</v>
      </c>
      <c r="R19" s="66">
        <f>+'Ark1'!T934</f>
        <v>6.8256130790190737</v>
      </c>
      <c r="S19" s="256">
        <f>+'Ark1'!U934</f>
        <v>36.54196185286105</v>
      </c>
      <c r="T19" s="140">
        <f>+'Ark1'!W934</f>
        <v>16.348773841961862</v>
      </c>
      <c r="U19" s="140">
        <f>+'Ark1'!X934</f>
        <v>100</v>
      </c>
      <c r="V19" s="140">
        <f>+'Ark1'!Y934</f>
        <v>100</v>
      </c>
      <c r="W19" s="140">
        <f>+'Ark1'!Z934</f>
        <v>100</v>
      </c>
      <c r="X19" s="66">
        <f>+'Ark1'!AA934</f>
        <v>0.84051655887269505</v>
      </c>
      <c r="Y19" s="66">
        <f>+'Ark1'!AB934</f>
        <v>1.1382668684198762</v>
      </c>
      <c r="Z19" s="66">
        <f>+'Ark1'!AC934</f>
        <v>1.8549875599494876</v>
      </c>
      <c r="AA19" s="66">
        <f t="shared" si="1"/>
        <v>4.85550325850833</v>
      </c>
      <c r="AB19" s="66">
        <f t="shared" si="2"/>
        <v>1.0699708454810495</v>
      </c>
      <c r="AC19" s="45"/>
      <c r="AD19" s="4"/>
      <c r="AE19" s="57"/>
      <c r="AF19" s="1"/>
      <c r="AG19" s="5"/>
      <c r="AI19" s="2"/>
      <c r="AJ19" s="2"/>
      <c r="AK19" s="2"/>
    </row>
    <row r="20" spans="1:39">
      <c r="A20" s="45"/>
      <c r="B20" s="65">
        <f>+'Ark1'!C935</f>
        <v>2024</v>
      </c>
      <c r="C20" s="65">
        <f>+'Ark1'!N935</f>
        <v>438</v>
      </c>
      <c r="D20" s="65" t="s">
        <v>468</v>
      </c>
      <c r="E20" s="65">
        <f>+'Ark1'!Q935</f>
        <v>223</v>
      </c>
      <c r="F20" s="65">
        <f>+'Ark1'!R935</f>
        <v>239</v>
      </c>
      <c r="G20" s="198">
        <f>+'Ark1'!AG935</f>
        <v>5.0220634587098125</v>
      </c>
      <c r="H20" s="113">
        <f t="shared" si="0"/>
        <v>-0.46820816525474029</v>
      </c>
      <c r="I20" s="198">
        <f>+'Ark1'!AH935</f>
        <v>4.6594267047367284</v>
      </c>
      <c r="J20" s="97"/>
      <c r="K20" s="437">
        <f>+'Ark1'!AI935</f>
        <v>215</v>
      </c>
      <c r="L20" s="73"/>
      <c r="M20" s="149">
        <f>+'Ark1'!AJ935</f>
        <v>117.26465116279071</v>
      </c>
      <c r="N20" s="97"/>
      <c r="O20" s="149">
        <f>+'Ark1'!AK935</f>
        <v>24.393483084705473</v>
      </c>
      <c r="P20" s="97"/>
      <c r="Q20" s="66">
        <f>+'Ark1'!S935</f>
        <v>7.97907949790795</v>
      </c>
      <c r="R20" s="66">
        <f>+'Ark1'!T935</f>
        <v>6.7405857740585793</v>
      </c>
      <c r="S20" s="256">
        <f>+'Ark1'!U935</f>
        <v>39.089958158995799</v>
      </c>
      <c r="T20" s="140">
        <f>+'Ark1'!W935</f>
        <v>18.828451882845187</v>
      </c>
      <c r="U20" s="140">
        <f>+'Ark1'!X935</f>
        <v>100</v>
      </c>
      <c r="V20" s="140">
        <f>+'Ark1'!Y935</f>
        <v>100</v>
      </c>
      <c r="W20" s="140">
        <f>+'Ark1'!Z935</f>
        <v>100</v>
      </c>
      <c r="X20" s="66">
        <f>+'Ark1'!AA935</f>
        <v>0.58293694292047082</v>
      </c>
      <c r="Y20" s="66">
        <f>+'Ark1'!AB935</f>
        <v>1.1942950118249844</v>
      </c>
      <c r="Z20" s="66">
        <f>+'Ark1'!AC935</f>
        <v>1.8990377633799784</v>
      </c>
      <c r="AA20" s="66">
        <f t="shared" si="1"/>
        <v>4.8990561090718385</v>
      </c>
      <c r="AB20" s="66">
        <f t="shared" si="2"/>
        <v>1.0717488789237668</v>
      </c>
      <c r="AC20" s="45"/>
      <c r="AD20" s="4"/>
      <c r="AE20" s="57"/>
      <c r="AF20" s="1"/>
      <c r="AG20" s="5"/>
      <c r="AI20" s="2"/>
      <c r="AJ20" s="2"/>
      <c r="AK20" s="2"/>
    </row>
    <row r="21" spans="1:39">
      <c r="A21" s="45"/>
      <c r="B21" s="65">
        <f>+'Ark1'!C936</f>
        <v>2024</v>
      </c>
      <c r="C21" s="65">
        <f>+'Ark1'!N936</f>
        <v>440</v>
      </c>
      <c r="D21" s="65" t="s">
        <v>469</v>
      </c>
      <c r="E21" s="65">
        <f>+'Ark1'!Q936</f>
        <v>394</v>
      </c>
      <c r="F21" s="65">
        <f>+'Ark1'!R936</f>
        <v>432</v>
      </c>
      <c r="G21" s="198">
        <f>+'Ark1'!AG936</f>
        <v>9.0775372977516327</v>
      </c>
      <c r="H21" s="113">
        <f t="shared" si="0"/>
        <v>2.3405145950436079E-2</v>
      </c>
      <c r="I21" s="198">
        <f>+'Ark1'!AH936</f>
        <v>8.9571711781354875</v>
      </c>
      <c r="J21" s="97"/>
      <c r="K21" s="437">
        <f>+'Ark1'!AI936</f>
        <v>381</v>
      </c>
      <c r="L21" s="73"/>
      <c r="M21" s="149">
        <f>+'Ark1'!AJ936</f>
        <v>118.64068241469803</v>
      </c>
      <c r="N21" s="97"/>
      <c r="O21" s="149">
        <f>+'Ark1'!AK936</f>
        <v>25.10388637377806</v>
      </c>
      <c r="P21" s="97"/>
      <c r="Q21" s="66">
        <f>+'Ark1'!S936</f>
        <v>8.0509259259259256</v>
      </c>
      <c r="R21" s="66">
        <f>+'Ark1'!T936</f>
        <v>7.067129629629628</v>
      </c>
      <c r="S21" s="256">
        <f>+'Ark1'!U936</f>
        <v>41.573611111111127</v>
      </c>
      <c r="T21" s="140">
        <f>+'Ark1'!W936</f>
        <v>21.990740740740737</v>
      </c>
      <c r="U21" s="140">
        <f>+'Ark1'!X936</f>
        <v>100</v>
      </c>
      <c r="V21" s="140">
        <f>+'Ark1'!Y936</f>
        <v>100</v>
      </c>
      <c r="W21" s="140">
        <f>+'Ark1'!Z936</f>
        <v>100</v>
      </c>
      <c r="X21" s="66">
        <f>+'Ark1'!AA936</f>
        <v>0.85168564703124094</v>
      </c>
      <c r="Y21" s="66">
        <f>+'Ark1'!AB936</f>
        <v>1.2122824639046843</v>
      </c>
      <c r="Z21" s="66">
        <f>+'Ark1'!AC936</f>
        <v>1.8047347968330036</v>
      </c>
      <c r="AA21" s="66">
        <f t="shared" si="1"/>
        <v>5.1638297872340448</v>
      </c>
      <c r="AB21" s="66">
        <f t="shared" si="2"/>
        <v>1.0964467005076142</v>
      </c>
      <c r="AC21" s="45"/>
      <c r="AD21" s="4"/>
      <c r="AE21" s="57"/>
      <c r="AF21" s="1"/>
      <c r="AG21" s="5"/>
      <c r="AI21" s="2"/>
      <c r="AJ21" s="2"/>
      <c r="AK21" s="2"/>
    </row>
    <row r="22" spans="1:39">
      <c r="A22" s="45"/>
      <c r="B22" s="65">
        <f>+'Ark1'!C937</f>
        <v>2024</v>
      </c>
      <c r="C22" s="65">
        <f>+'Ark1'!N937</f>
        <v>443</v>
      </c>
      <c r="D22" s="65" t="s">
        <v>470</v>
      </c>
      <c r="E22" s="65">
        <f>+'Ark1'!Q937</f>
        <v>278</v>
      </c>
      <c r="F22" s="65">
        <f>+'Ark1'!R937</f>
        <v>285</v>
      </c>
      <c r="G22" s="198">
        <f>+'Ark1'!AG937</f>
        <v>5.9886530783778085</v>
      </c>
      <c r="H22" s="113">
        <f t="shared" si="0"/>
        <v>-2.1749541541280948E-2</v>
      </c>
      <c r="I22" s="198">
        <f>+'Ark1'!AH937</f>
        <v>6.2648529356757265</v>
      </c>
      <c r="J22" s="97"/>
      <c r="K22" s="437">
        <f>+'Ark1'!AI937</f>
        <v>244</v>
      </c>
      <c r="L22" s="73"/>
      <c r="M22" s="149">
        <f>+'Ark1'!AJ937</f>
        <v>119.77991803278688</v>
      </c>
      <c r="N22" s="97"/>
      <c r="O22" s="149">
        <f>+'Ark1'!AK937</f>
        <v>25.857470966209497</v>
      </c>
      <c r="P22" s="97"/>
      <c r="Q22" s="66">
        <f>+'Ark1'!S937</f>
        <v>8.4315789473684184</v>
      </c>
      <c r="R22" s="66">
        <f>+'Ark1'!T937</f>
        <v>6.9859649122807026</v>
      </c>
      <c r="S22" s="256">
        <f>+'Ark1'!U937</f>
        <v>44.075438596491217</v>
      </c>
      <c r="T22" s="140">
        <f>+'Ark1'!W937</f>
        <v>17.543859649122805</v>
      </c>
      <c r="U22" s="140">
        <f>+'Ark1'!X937</f>
        <v>100</v>
      </c>
      <c r="V22" s="140">
        <f>+'Ark1'!Y937</f>
        <v>100</v>
      </c>
      <c r="W22" s="140">
        <f>+'Ark1'!Z937</f>
        <v>100</v>
      </c>
      <c r="X22" s="66">
        <f>+'Ark1'!AA937</f>
        <v>0.5762798728430788</v>
      </c>
      <c r="Y22" s="66">
        <f>+'Ark1'!AB937</f>
        <v>1.1992918809435651</v>
      </c>
      <c r="Z22" s="66">
        <f>+'Ark1'!AC937</f>
        <v>1.8005299996030637</v>
      </c>
      <c r="AA22" s="66">
        <f t="shared" si="1"/>
        <v>5.2274240532667502</v>
      </c>
      <c r="AB22" s="66">
        <f t="shared" si="2"/>
        <v>1.025179856115108</v>
      </c>
      <c r="AC22" s="45"/>
      <c r="AD22" s="4"/>
      <c r="AE22" s="57"/>
      <c r="AF22" s="1"/>
      <c r="AG22" s="5"/>
      <c r="AI22" s="2"/>
      <c r="AJ22" s="2"/>
      <c r="AK22" s="2"/>
    </row>
    <row r="23" spans="1:39">
      <c r="A23" s="45"/>
      <c r="B23" s="65">
        <f>+'Ark1'!C938</f>
        <v>2024</v>
      </c>
      <c r="C23" s="65">
        <f>+'Ark1'!N938</f>
        <v>445</v>
      </c>
      <c r="D23" s="65" t="s">
        <v>471</v>
      </c>
      <c r="E23" s="65">
        <f>+'Ark1'!Q938</f>
        <v>597</v>
      </c>
      <c r="F23" s="65">
        <f>+'Ark1'!R938</f>
        <v>661</v>
      </c>
      <c r="G23" s="198">
        <f>+'Ark1'!AG938</f>
        <v>13.88947257827275</v>
      </c>
      <c r="H23" s="113">
        <f t="shared" si="0"/>
        <v>-0.4815541988414882</v>
      </c>
      <c r="I23" s="198">
        <f>+'Ark1'!AH938</f>
        <v>15.63173447377279</v>
      </c>
      <c r="J23" s="97"/>
      <c r="K23" s="437">
        <f>+'Ark1'!AI938</f>
        <v>590</v>
      </c>
      <c r="L23" s="73"/>
      <c r="M23" s="149">
        <f>+'Ark1'!AJ938</f>
        <v>120.9335593220339</v>
      </c>
      <c r="N23" s="97"/>
      <c r="O23" s="149">
        <f>+'Ark1'!AK938</f>
        <v>26.989315245182325</v>
      </c>
      <c r="P23" s="97"/>
      <c r="Q23" s="66">
        <f>+'Ark1'!S938</f>
        <v>8.8335854765506809</v>
      </c>
      <c r="R23" s="66">
        <f>+'Ark1'!T938</f>
        <v>7.3570347957639939</v>
      </c>
      <c r="S23" s="256">
        <f>+'Ark1'!U938</f>
        <v>47.417246596066519</v>
      </c>
      <c r="T23" s="140">
        <f>+'Ark1'!W938</f>
        <v>23.7518910741301</v>
      </c>
      <c r="U23" s="140">
        <f>+'Ark1'!X938</f>
        <v>100</v>
      </c>
      <c r="V23" s="140">
        <f>+'Ark1'!Y938</f>
        <v>100</v>
      </c>
      <c r="W23" s="140">
        <f>+'Ark1'!Z938</f>
        <v>100</v>
      </c>
      <c r="X23" s="66">
        <f>+'Ark1'!AA938</f>
        <v>1.398455701543589</v>
      </c>
      <c r="Y23" s="66">
        <f>+'Ark1'!AB938</f>
        <v>1.0050510877498973</v>
      </c>
      <c r="Z23" s="66">
        <f>+'Ark1'!AC938</f>
        <v>1.7165827275473564</v>
      </c>
      <c r="AA23" s="66">
        <f t="shared" si="1"/>
        <v>5.367836958383279</v>
      </c>
      <c r="AB23" s="66">
        <f t="shared" si="2"/>
        <v>1.1072026800670016</v>
      </c>
      <c r="AC23" s="45"/>
      <c r="AD23" s="4"/>
      <c r="AE23" s="57"/>
      <c r="AF23" s="13"/>
      <c r="AG23" s="5"/>
      <c r="AI23" s="2"/>
      <c r="AJ23" s="2"/>
      <c r="AK23" s="4"/>
      <c r="AL23" s="4"/>
      <c r="AM23" s="4"/>
    </row>
    <row r="24" spans="1:39">
      <c r="A24" s="45"/>
      <c r="B24" s="65">
        <f>+'Ark1'!C939</f>
        <v>2024</v>
      </c>
      <c r="C24" s="65">
        <f>+'Ark1'!N939</f>
        <v>450</v>
      </c>
      <c r="D24" s="65" t="s">
        <v>472</v>
      </c>
      <c r="E24" s="65">
        <f>+'Ark1'!Q939</f>
        <v>505</v>
      </c>
      <c r="F24" s="65">
        <f>+'Ark1'!R939</f>
        <v>551</v>
      </c>
      <c r="G24" s="198">
        <f>+'Ark1'!AG939</f>
        <v>11.5780626181971</v>
      </c>
      <c r="H24" s="113">
        <f t="shared" si="0"/>
        <v>5.8124263352178573E-2</v>
      </c>
      <c r="I24" s="198">
        <f>+'Ark1'!AH939</f>
        <v>14.37806565839182</v>
      </c>
      <c r="J24" s="97"/>
      <c r="K24" s="437">
        <f>+'Ark1'!AI939</f>
        <v>496</v>
      </c>
      <c r="L24" s="73"/>
      <c r="M24" s="149">
        <f>+'Ark1'!AJ939</f>
        <v>122.64354838709684</v>
      </c>
      <c r="N24" s="97"/>
      <c r="O24" s="149">
        <f>+'Ark1'!AK939</f>
        <v>28.505462270426399</v>
      </c>
      <c r="P24" s="97"/>
      <c r="Q24" s="66">
        <f>+'Ark1'!S939</f>
        <v>9.3647912885662485</v>
      </c>
      <c r="R24" s="66">
        <f>+'Ark1'!T939</f>
        <v>7.7858439201451901</v>
      </c>
      <c r="S24" s="256">
        <f>+'Ark1'!U939</f>
        <v>52.321415607985443</v>
      </c>
      <c r="T24" s="140">
        <f>+'Ark1'!W939</f>
        <v>29.764065335753177</v>
      </c>
      <c r="U24" s="140">
        <f>+'Ark1'!X939</f>
        <v>100</v>
      </c>
      <c r="V24" s="140">
        <f>+'Ark1'!Y939</f>
        <v>100</v>
      </c>
      <c r="W24" s="140">
        <f>+'Ark1'!Z939</f>
        <v>100</v>
      </c>
      <c r="X24" s="66">
        <f>+'Ark1'!AA939</f>
        <v>1.4521198571549891</v>
      </c>
      <c r="Y24" s="66">
        <f>+'Ark1'!AB939</f>
        <v>0.95228920003582318</v>
      </c>
      <c r="Z24" s="66">
        <f>+'Ark1'!AC939</f>
        <v>1.7712820946310812</v>
      </c>
      <c r="AA24" s="66">
        <f t="shared" si="1"/>
        <v>5.5870348837209232</v>
      </c>
      <c r="AB24" s="66">
        <f t="shared" si="2"/>
        <v>1.0910891089108912</v>
      </c>
      <c r="AC24" s="45"/>
      <c r="AD24" s="4"/>
      <c r="AE24" s="57"/>
      <c r="AF24" s="13"/>
      <c r="AG24" s="5"/>
      <c r="AI24" s="1"/>
      <c r="AJ24" s="1"/>
      <c r="AK24" s="11"/>
      <c r="AL24" s="11"/>
      <c r="AM24" s="11"/>
    </row>
    <row r="25" spans="1:39">
      <c r="A25" s="45"/>
      <c r="B25" s="65">
        <f>+'Ark1'!C940</f>
        <v>2024</v>
      </c>
      <c r="C25" s="65">
        <f>+'Ark1'!N940</f>
        <v>455</v>
      </c>
      <c r="D25" s="65" t="s">
        <v>473</v>
      </c>
      <c r="E25" s="65">
        <f>+'Ark1'!Q940</f>
        <v>358</v>
      </c>
      <c r="F25" s="65">
        <f>+'Ark1'!R940</f>
        <v>389</v>
      </c>
      <c r="G25" s="198">
        <f>+'Ark1'!AG940</f>
        <v>8.1739861315402376</v>
      </c>
      <c r="H25" s="113">
        <f t="shared" si="0"/>
        <v>-3.2525137964675821E-2</v>
      </c>
      <c r="I25" s="198">
        <f>+'Ark1'!AH940</f>
        <v>11.147014450831024</v>
      </c>
      <c r="J25" s="97"/>
      <c r="K25" s="437">
        <f>+'Ark1'!AI940</f>
        <v>337</v>
      </c>
      <c r="L25" s="73"/>
      <c r="M25" s="149">
        <f>+'Ark1'!AJ940</f>
        <v>123.6602373887241</v>
      </c>
      <c r="N25" s="97"/>
      <c r="O25" s="149">
        <f>+'Ark1'!AK940</f>
        <v>30.656290605515476</v>
      </c>
      <c r="P25" s="97"/>
      <c r="Q25" s="66">
        <f>+'Ark1'!S940</f>
        <v>9.8688946015424168</v>
      </c>
      <c r="R25" s="66">
        <f>+'Ark1'!T940</f>
        <v>8.0951156812339349</v>
      </c>
      <c r="S25" s="256">
        <f>+'Ark1'!U940</f>
        <v>57.456555269922895</v>
      </c>
      <c r="T25" s="140">
        <f>+'Ark1'!W940</f>
        <v>35.989717223650381</v>
      </c>
      <c r="U25" s="140">
        <f>+'Ark1'!X940</f>
        <v>100</v>
      </c>
      <c r="V25" s="140">
        <f>+'Ark1'!Y940</f>
        <v>100</v>
      </c>
      <c r="W25" s="140">
        <f>+'Ark1'!Z940</f>
        <v>100</v>
      </c>
      <c r="X25" s="66">
        <f>+'Ark1'!AA940</f>
        <v>1.397128697205269</v>
      </c>
      <c r="Y25" s="66">
        <f>+'Ark1'!AB940</f>
        <v>1.0878076637497784</v>
      </c>
      <c r="Z25" s="66">
        <f>+'Ark1'!AC940</f>
        <v>1.70247115101457</v>
      </c>
      <c r="AA25" s="66">
        <f t="shared" si="1"/>
        <v>5.821984891898933</v>
      </c>
      <c r="AB25" s="66">
        <f t="shared" si="2"/>
        <v>1.0865921787709498</v>
      </c>
      <c r="AC25" s="45"/>
      <c r="AD25" s="4"/>
      <c r="AE25" s="57"/>
      <c r="AF25" s="13"/>
      <c r="AG25" s="5"/>
      <c r="AI25" s="1"/>
      <c r="AJ25" s="1"/>
      <c r="AK25" s="11"/>
      <c r="AL25" s="11"/>
      <c r="AM25" s="11"/>
    </row>
    <row r="26" spans="1:39">
      <c r="A26" s="45"/>
      <c r="B26" s="65">
        <f>+'Ark1'!C941</f>
        <v>2024</v>
      </c>
      <c r="C26" s="65">
        <f>+'Ark1'!N941</f>
        <v>460</v>
      </c>
      <c r="D26" s="65" t="s">
        <v>474</v>
      </c>
      <c r="E26" s="65">
        <f>+'Ark1'!Q941</f>
        <v>364</v>
      </c>
      <c r="F26" s="65">
        <f>+'Ark1'!R941</f>
        <v>402</v>
      </c>
      <c r="G26" s="198">
        <f>+'Ark1'!AG941</f>
        <v>8.4471527631855459</v>
      </c>
      <c r="H26" s="113">
        <f t="shared" si="0"/>
        <v>0.93414948828668365</v>
      </c>
      <c r="I26" s="198">
        <f>+'Ark1'!AH941</f>
        <v>12.994775756517845</v>
      </c>
      <c r="J26" s="97"/>
      <c r="K26" s="437">
        <f>+'Ark1'!AI941</f>
        <v>359</v>
      </c>
      <c r="L26" s="73"/>
      <c r="M26" s="149">
        <f>+'Ark1'!AJ941</f>
        <v>125.51086350974924</v>
      </c>
      <c r="N26" s="97"/>
      <c r="O26" s="149">
        <f>+'Ark1'!AK941</f>
        <v>32.881684997372162</v>
      </c>
      <c r="P26" s="97"/>
      <c r="Q26" s="66">
        <f>+'Ark1'!S941</f>
        <v>10.669154228855723</v>
      </c>
      <c r="R26" s="66">
        <f>+'Ark1'!T941</f>
        <v>9.037313432835818</v>
      </c>
      <c r="S26" s="256">
        <f>+'Ark1'!U941</f>
        <v>64.814676616915435</v>
      </c>
      <c r="T26" s="140">
        <f>+'Ark1'!W941</f>
        <v>58.706467661691541</v>
      </c>
      <c r="U26" s="140">
        <f>+'Ark1'!X941</f>
        <v>100</v>
      </c>
      <c r="V26" s="140">
        <f>+'Ark1'!Y941</f>
        <v>100</v>
      </c>
      <c r="W26" s="140">
        <f>+'Ark1'!Z941</f>
        <v>100</v>
      </c>
      <c r="X26" s="66">
        <f>+'Ark1'!AA941</f>
        <v>4.2255628751495777</v>
      </c>
      <c r="Y26" s="66">
        <f>+'Ark1'!AB941</f>
        <v>1.073189221697046</v>
      </c>
      <c r="Z26" s="66">
        <f>+'Ark1'!AC941</f>
        <v>2.3459716179246755</v>
      </c>
      <c r="AA26" s="66">
        <f t="shared" si="1"/>
        <v>6.0749591979482398</v>
      </c>
      <c r="AB26" s="66">
        <f t="shared" si="2"/>
        <v>1.1043956043956045</v>
      </c>
      <c r="AC26" s="45"/>
      <c r="AD26" s="4"/>
      <c r="AE26" s="57"/>
      <c r="AF26" s="13"/>
      <c r="AG26" s="5"/>
      <c r="AI26" s="1"/>
      <c r="AJ26" s="1"/>
      <c r="AK26" s="11"/>
      <c r="AL26" s="11"/>
      <c r="AM26" s="11"/>
    </row>
    <row r="27" spans="1:39">
      <c r="A27" s="45"/>
      <c r="B27" s="45"/>
      <c r="C27" s="45"/>
      <c r="D27" s="45"/>
      <c r="E27" s="45"/>
      <c r="F27" s="45"/>
      <c r="G27" s="45"/>
      <c r="H27" s="45"/>
      <c r="I27" s="45"/>
      <c r="J27" s="97"/>
      <c r="K27" s="72"/>
      <c r="L27" s="73"/>
      <c r="M27" s="50"/>
      <c r="N27" s="97"/>
      <c r="O27" s="45"/>
      <c r="P27" s="97"/>
      <c r="Q27" s="45"/>
      <c r="R27" s="45"/>
      <c r="S27" s="45"/>
      <c r="T27" s="71"/>
      <c r="U27" s="45"/>
      <c r="V27" s="45"/>
      <c r="W27" s="45"/>
      <c r="X27" s="45"/>
      <c r="Y27" s="45"/>
      <c r="Z27" s="45"/>
      <c r="AA27" s="45"/>
      <c r="AB27" s="45"/>
      <c r="AC27" s="45"/>
      <c r="AD27" s="4"/>
      <c r="AE27" s="57"/>
      <c r="AF27" s="13"/>
      <c r="AG27" s="5"/>
      <c r="AI27" s="1"/>
      <c r="AJ27" s="1"/>
      <c r="AK27" s="11"/>
      <c r="AL27" s="11"/>
      <c r="AM27" s="11"/>
    </row>
    <row r="28" spans="1:39">
      <c r="A28" s="45"/>
      <c r="B28">
        <f>+'Ark1'!C942</f>
        <v>2023</v>
      </c>
      <c r="C28">
        <f>+'Ark1'!N942</f>
        <v>409</v>
      </c>
      <c r="D28" s="3" t="s">
        <v>459</v>
      </c>
      <c r="E28">
        <f>+'Ark1'!Q942</f>
        <v>2</v>
      </c>
      <c r="F28">
        <f>+'Ark1'!R942</f>
        <v>2</v>
      </c>
      <c r="G28" s="199">
        <f>+'Ark1'!AG942</f>
        <v>3.8528221922558253E-2</v>
      </c>
      <c r="H28" s="59">
        <f t="shared" ref="H28:H43" si="3">+G28-G45</f>
        <v>3.8528221922558253E-2</v>
      </c>
      <c r="I28" s="199">
        <f>+'Ark1'!AH942</f>
        <v>7.413191187985395E-3</v>
      </c>
      <c r="J28" s="97"/>
      <c r="K28" s="437">
        <f>+'Ark1'!AI942</f>
        <v>0</v>
      </c>
      <c r="L28" s="73"/>
      <c r="M28" s="149">
        <f>+'Ark1'!AJ942</f>
        <v>0</v>
      </c>
      <c r="N28" s="97"/>
      <c r="O28" s="199">
        <f>+'Ark1'!AK942</f>
        <v>0</v>
      </c>
      <c r="P28" s="97"/>
      <c r="Q28" s="1">
        <f>+'Ark1'!S942</f>
        <v>2.5</v>
      </c>
      <c r="R28" s="1">
        <f>+'Ark1'!T942</f>
        <v>2.5</v>
      </c>
      <c r="S28" s="93">
        <f>+'Ark1'!U942</f>
        <v>8.1</v>
      </c>
      <c r="T28" s="11">
        <f>+'Ark1'!W942</f>
        <v>0</v>
      </c>
      <c r="U28" s="11">
        <f>+'Ark1'!X942</f>
        <v>0</v>
      </c>
      <c r="V28" s="11">
        <f>+'Ark1'!Y942</f>
        <v>0</v>
      </c>
      <c r="W28" s="11">
        <f>+'Ark1'!Z942</f>
        <v>0</v>
      </c>
      <c r="X28" s="1">
        <f>+'Ark1'!AA942</f>
        <v>1.7999999999999985</v>
      </c>
      <c r="Y28" s="1">
        <f>+'Ark1'!AB942</f>
        <v>0.5</v>
      </c>
      <c r="Z28" s="1">
        <f>+'Ark1'!AC942</f>
        <v>0.5</v>
      </c>
      <c r="AA28" s="1">
        <f t="shared" si="1"/>
        <v>3.2399999999999998</v>
      </c>
      <c r="AB28" s="1">
        <f t="shared" si="2"/>
        <v>1</v>
      </c>
      <c r="AC28" s="45"/>
      <c r="AD28" s="4"/>
      <c r="AE28" s="57"/>
      <c r="AF28" s="5"/>
      <c r="AG28" s="5"/>
      <c r="AI28" s="1"/>
      <c r="AJ28" s="1"/>
      <c r="AK28" s="11"/>
      <c r="AL28" s="11"/>
      <c r="AM28" s="11"/>
    </row>
    <row r="29" spans="1:39">
      <c r="A29" s="45"/>
      <c r="B29">
        <f>+'Ark1'!C943</f>
        <v>2023</v>
      </c>
      <c r="C29">
        <f>+'Ark1'!N943</f>
        <v>410</v>
      </c>
      <c r="D29" s="3" t="s">
        <v>460</v>
      </c>
      <c r="E29">
        <f>+'Ark1'!Q943</f>
        <v>21</v>
      </c>
      <c r="F29">
        <f>+'Ark1'!R943</f>
        <v>29</v>
      </c>
      <c r="G29" s="199">
        <f>+'Ark1'!AG943</f>
        <v>0.55865921787709516</v>
      </c>
      <c r="H29" s="59">
        <f t="shared" si="3"/>
        <v>7.1311514034545942E-2</v>
      </c>
      <c r="I29" s="199">
        <f>+'Ark1'!AH943</f>
        <v>0.17723018192016937</v>
      </c>
      <c r="J29" s="97"/>
      <c r="K29" s="437">
        <f>+'Ark1'!AI943</f>
        <v>10</v>
      </c>
      <c r="L29" s="73"/>
      <c r="M29" s="149">
        <f>+'Ark1'!AJ943</f>
        <v>95.289999999999978</v>
      </c>
      <c r="N29" s="97"/>
      <c r="O29" s="199">
        <f>+'Ark1'!AK943</f>
        <v>15.781399512586356</v>
      </c>
      <c r="P29" s="97"/>
      <c r="Q29" s="1">
        <f>+'Ark1'!S943</f>
        <v>4.5517241379310338</v>
      </c>
      <c r="R29" s="1">
        <f>+'Ark1'!T943</f>
        <v>4.7586206896551744</v>
      </c>
      <c r="S29" s="93">
        <f>+'Ark1'!U943</f>
        <v>13.355172413793104</v>
      </c>
      <c r="T29" s="11">
        <f>+'Ark1'!W943</f>
        <v>0</v>
      </c>
      <c r="U29" s="11">
        <f>+'Ark1'!X943</f>
        <v>0</v>
      </c>
      <c r="V29" s="11">
        <f>+'Ark1'!Y943</f>
        <v>0</v>
      </c>
      <c r="W29" s="11">
        <f>+'Ark1'!Z943</f>
        <v>0</v>
      </c>
      <c r="X29" s="1">
        <f>+'Ark1'!AA943</f>
        <v>0.94123404209449602</v>
      </c>
      <c r="Y29" s="1">
        <f>+'Ark1'!AB943</f>
        <v>1.7924401956368314</v>
      </c>
      <c r="Z29" s="1">
        <f>+'Ark1'!AC943</f>
        <v>1.8128881969786088</v>
      </c>
      <c r="AA29" s="1">
        <f t="shared" si="1"/>
        <v>2.9340909090909095</v>
      </c>
      <c r="AB29" s="1">
        <f t="shared" si="2"/>
        <v>1.3809523809523809</v>
      </c>
      <c r="AC29" s="45"/>
      <c r="AD29" s="4"/>
      <c r="AE29" s="57"/>
      <c r="AF29" s="5"/>
      <c r="AG29" s="5"/>
      <c r="AI29" s="1"/>
      <c r="AJ29" s="1"/>
      <c r="AK29" s="11"/>
      <c r="AL29" s="11"/>
      <c r="AM29" s="11"/>
    </row>
    <row r="30" spans="1:39">
      <c r="A30" s="45"/>
      <c r="B30">
        <f>+'Ark1'!C944</f>
        <v>2023</v>
      </c>
      <c r="C30">
        <f>+'Ark1'!N944</f>
        <v>415</v>
      </c>
      <c r="D30" s="3" t="s">
        <v>461</v>
      </c>
      <c r="E30">
        <f>+'Ark1'!Q944</f>
        <v>114</v>
      </c>
      <c r="F30">
        <f>+'Ark1'!R944</f>
        <v>151</v>
      </c>
      <c r="G30" s="199">
        <f>+'Ark1'!AG944</f>
        <v>2.9088807551531497</v>
      </c>
      <c r="H30" s="59">
        <f t="shared" si="3"/>
        <v>0.94074579732746977</v>
      </c>
      <c r="I30" s="199">
        <f>+'Ark1'!AH944</f>
        <v>1.2358979481796881</v>
      </c>
      <c r="J30" s="97"/>
      <c r="K30" s="437">
        <f>+'Ark1'!AI944</f>
        <v>46</v>
      </c>
      <c r="L30" s="73"/>
      <c r="M30" s="149">
        <f>+'Ark1'!AJ944</f>
        <v>102.72391304347823</v>
      </c>
      <c r="N30" s="97"/>
      <c r="O30" s="199">
        <f>+'Ark1'!AK944</f>
        <v>16.633565155301866</v>
      </c>
      <c r="P30" s="97"/>
      <c r="Q30" s="1">
        <f>+'Ark1'!S944</f>
        <v>5.5231788079470201</v>
      </c>
      <c r="R30" s="1">
        <f>+'Ark1'!T944</f>
        <v>5.483443708609272</v>
      </c>
      <c r="S30" s="93">
        <f>+'Ark1'!U944</f>
        <v>17.886092715231779</v>
      </c>
      <c r="T30" s="11">
        <f>+'Ark1'!W944</f>
        <v>3.9735099337748343</v>
      </c>
      <c r="U30" s="11">
        <f>+'Ark1'!X944</f>
        <v>88.741721854304672</v>
      </c>
      <c r="V30" s="11">
        <f>+'Ark1'!Y944</f>
        <v>0</v>
      </c>
      <c r="W30" s="11">
        <f>+'Ark1'!Z944</f>
        <v>0</v>
      </c>
      <c r="X30" s="1">
        <f>+'Ark1'!AA944</f>
        <v>1.2815057231851532</v>
      </c>
      <c r="Y30" s="1">
        <f>+'Ark1'!AB944</f>
        <v>1.6269031121242714</v>
      </c>
      <c r="Z30" s="1">
        <f>+'Ark1'!AC944</f>
        <v>1.7524034758569498</v>
      </c>
      <c r="AA30" s="1">
        <f t="shared" si="1"/>
        <v>3.2383693045563531</v>
      </c>
      <c r="AB30" s="1">
        <f t="shared" si="2"/>
        <v>1.3245614035087718</v>
      </c>
      <c r="AC30" s="45"/>
      <c r="AD30" s="4"/>
      <c r="AE30" s="57"/>
      <c r="AF30" s="5"/>
      <c r="AG30" s="5"/>
      <c r="AI30" s="1"/>
      <c r="AJ30" s="1"/>
      <c r="AK30" s="11"/>
      <c r="AL30" s="11"/>
      <c r="AM30" s="11"/>
    </row>
    <row r="31" spans="1:39">
      <c r="A31" s="45"/>
      <c r="B31">
        <f>+'Ark1'!C945</f>
        <v>2023</v>
      </c>
      <c r="C31">
        <f>+'Ark1'!N945</f>
        <v>420</v>
      </c>
      <c r="D31" s="3" t="s">
        <v>462</v>
      </c>
      <c r="E31">
        <f>+'Ark1'!Q945</f>
        <v>258</v>
      </c>
      <c r="F31">
        <f>+'Ark1'!R945</f>
        <v>309</v>
      </c>
      <c r="G31" s="199">
        <f>+'Ark1'!AG945</f>
        <v>5.9526102870352551</v>
      </c>
      <c r="H31" s="59">
        <f t="shared" si="3"/>
        <v>0.76048282686655888</v>
      </c>
      <c r="I31" s="199">
        <f>+'Ark1'!AH945</f>
        <v>3.2197502788755625</v>
      </c>
      <c r="J31" s="97"/>
      <c r="K31" s="437">
        <f>+'Ark1'!AI945</f>
        <v>64</v>
      </c>
      <c r="L31" s="73"/>
      <c r="M31" s="149">
        <f>+'Ark1'!AJ945</f>
        <v>106.33437499999999</v>
      </c>
      <c r="N31" s="97"/>
      <c r="O31" s="199">
        <f>+'Ark1'!AK945</f>
        <v>18.910201934438188</v>
      </c>
      <c r="P31" s="97"/>
      <c r="Q31" s="1">
        <f>+'Ark1'!S945</f>
        <v>6.074433656957928</v>
      </c>
      <c r="R31" s="1">
        <f>+'Ark1'!T945</f>
        <v>5.9061488673139149</v>
      </c>
      <c r="S31" s="93">
        <f>+'Ark1'!U945</f>
        <v>22.770550161812341</v>
      </c>
      <c r="T31" s="11">
        <f>+'Ark1'!W945</f>
        <v>7.1197411003236244</v>
      </c>
      <c r="U31" s="11">
        <f>+'Ark1'!X945</f>
        <v>100</v>
      </c>
      <c r="V31" s="11">
        <f>+'Ark1'!Y945</f>
        <v>43.689320388349529</v>
      </c>
      <c r="W31" s="11">
        <f>+'Ark1'!Z945</f>
        <v>0</v>
      </c>
      <c r="X31" s="1">
        <f>+'Ark1'!AA945</f>
        <v>1.3868102751968923</v>
      </c>
      <c r="Y31" s="1">
        <f>+'Ark1'!AB945</f>
        <v>1.3856500184945459</v>
      </c>
      <c r="Z31" s="1">
        <f>+'Ark1'!AC945</f>
        <v>1.6878380084851357</v>
      </c>
      <c r="AA31" s="1">
        <f t="shared" si="1"/>
        <v>3.7485881726158841</v>
      </c>
      <c r="AB31" s="1">
        <f t="shared" si="2"/>
        <v>1.1976744186046511</v>
      </c>
      <c r="AC31" s="45"/>
      <c r="AD31" s="4"/>
      <c r="AE31" s="57"/>
      <c r="AF31" s="5"/>
      <c r="AG31" s="5"/>
      <c r="AI31" s="1"/>
      <c r="AJ31" s="1"/>
      <c r="AK31" s="11"/>
      <c r="AL31" s="11"/>
      <c r="AM31" s="11"/>
    </row>
    <row r="32" spans="1:39">
      <c r="A32" s="45"/>
      <c r="B32">
        <f>+'Ark1'!C946</f>
        <v>2023</v>
      </c>
      <c r="C32">
        <f>+'Ark1'!N946</f>
        <v>425</v>
      </c>
      <c r="D32" s="3" t="s">
        <v>463</v>
      </c>
      <c r="E32">
        <f>+'Ark1'!Q946</f>
        <v>254</v>
      </c>
      <c r="F32">
        <f>+'Ark1'!R946</f>
        <v>291</v>
      </c>
      <c r="G32" s="199">
        <f>+'Ark1'!AG946</f>
        <v>5.6058562897322277</v>
      </c>
      <c r="H32" s="59">
        <f t="shared" si="3"/>
        <v>0.7698675362177001</v>
      </c>
      <c r="I32" s="199">
        <f>+'Ark1'!AH946</f>
        <v>3.533575372500275</v>
      </c>
      <c r="J32" s="97"/>
      <c r="K32" s="437">
        <f>+'Ark1'!AI946</f>
        <v>72</v>
      </c>
      <c r="L32" s="73"/>
      <c r="M32" s="149">
        <f>+'Ark1'!AJ946</f>
        <v>109.08055555555556</v>
      </c>
      <c r="N32" s="97"/>
      <c r="O32" s="199">
        <f>+'Ark1'!AK946</f>
        <v>20.710426438821504</v>
      </c>
      <c r="P32" s="97"/>
      <c r="Q32" s="1">
        <f>+'Ark1'!S946</f>
        <v>6.6151202749140889</v>
      </c>
      <c r="R32" s="1">
        <f>+'Ark1'!T946</f>
        <v>6.4914089347079056</v>
      </c>
      <c r="S32" s="93">
        <f>+'Ark1'!U946</f>
        <v>26.535738831615124</v>
      </c>
      <c r="T32" s="11">
        <f>+'Ark1'!W946</f>
        <v>11.68384879725086</v>
      </c>
      <c r="U32" s="11">
        <f>+'Ark1'!X946</f>
        <v>100</v>
      </c>
      <c r="V32" s="11">
        <f>+'Ark1'!Y946</f>
        <v>100</v>
      </c>
      <c r="W32" s="11">
        <f>+'Ark1'!Z946</f>
        <v>0</v>
      </c>
      <c r="X32" s="1">
        <f>+'Ark1'!AA946</f>
        <v>0.89846818123068228</v>
      </c>
      <c r="Y32" s="1">
        <f>+'Ark1'!AB946</f>
        <v>1.2585016329367218</v>
      </c>
      <c r="Z32" s="1">
        <f>+'Ark1'!AC946</f>
        <v>1.8432830809783936</v>
      </c>
      <c r="AA32" s="1">
        <f t="shared" si="1"/>
        <v>4.0113766233766244</v>
      </c>
      <c r="AB32" s="1">
        <f t="shared" si="2"/>
        <v>1.1456692913385826</v>
      </c>
      <c r="AC32" s="45"/>
      <c r="AD32" s="4"/>
      <c r="AE32" s="57"/>
      <c r="AF32" s="5"/>
      <c r="AG32" s="5"/>
      <c r="AI32" s="1"/>
      <c r="AJ32" s="1"/>
      <c r="AK32" s="11"/>
      <c r="AL32" s="11"/>
      <c r="AM32" s="11"/>
    </row>
    <row r="33" spans="1:39">
      <c r="A33" s="45"/>
      <c r="B33">
        <f>+'Ark1'!C947</f>
        <v>2023</v>
      </c>
      <c r="C33">
        <f>+'Ark1'!N947</f>
        <v>428</v>
      </c>
      <c r="D33" s="3" t="s">
        <v>464</v>
      </c>
      <c r="E33">
        <f>+'Ark1'!Q947</f>
        <v>177</v>
      </c>
      <c r="F33">
        <f>+'Ark1'!R947</f>
        <v>189</v>
      </c>
      <c r="G33" s="199">
        <f>+'Ark1'!AG947</f>
        <v>3.6409169716817567</v>
      </c>
      <c r="H33" s="59">
        <f t="shared" si="3"/>
        <v>-0.10791151941477617</v>
      </c>
      <c r="I33" s="199">
        <f>+'Ark1'!AH947</f>
        <v>2.5099601028456724</v>
      </c>
      <c r="J33" s="97"/>
      <c r="K33" s="437">
        <f>+'Ark1'!AI947</f>
        <v>41</v>
      </c>
      <c r="L33" s="73"/>
      <c r="M33" s="149">
        <f>+'Ark1'!AJ947</f>
        <v>113.35609756097564</v>
      </c>
      <c r="N33" s="97"/>
      <c r="O33" s="199">
        <f>+'Ark1'!AK947</f>
        <v>20.141805230554844</v>
      </c>
      <c r="P33" s="97"/>
      <c r="Q33" s="1">
        <f>+'Ark1'!S947</f>
        <v>6.3280423280423284</v>
      </c>
      <c r="R33" s="1">
        <f>+'Ark1'!T947</f>
        <v>6.1481481481481488</v>
      </c>
      <c r="S33" s="93">
        <f>+'Ark1'!U947</f>
        <v>29.021164021164022</v>
      </c>
      <c r="T33" s="11">
        <f>+'Ark1'!W947</f>
        <v>10.582010582010582</v>
      </c>
      <c r="U33" s="11">
        <f>+'Ark1'!X947</f>
        <v>100</v>
      </c>
      <c r="V33" s="11">
        <f>+'Ark1'!Y947</f>
        <v>100</v>
      </c>
      <c r="W33" s="11">
        <f>+'Ark1'!Z947</f>
        <v>0</v>
      </c>
      <c r="X33" s="1">
        <f>+'Ark1'!AA947</f>
        <v>0.57337460129877638</v>
      </c>
      <c r="Y33" s="1">
        <f>+'Ark1'!AB947</f>
        <v>1.5696549947173539</v>
      </c>
      <c r="Z33" s="1">
        <f>+'Ark1'!AC947</f>
        <v>1.8284232254266624</v>
      </c>
      <c r="AA33" s="1">
        <f t="shared" si="1"/>
        <v>4.5861204013377925</v>
      </c>
      <c r="AB33" s="1">
        <f t="shared" si="2"/>
        <v>1.0677966101694916</v>
      </c>
      <c r="AC33" s="45"/>
      <c r="AD33" s="4"/>
      <c r="AE33" s="57"/>
      <c r="AF33" s="5"/>
      <c r="AG33" s="5"/>
      <c r="AI33" s="1"/>
      <c r="AJ33" s="1"/>
      <c r="AK33" s="11"/>
      <c r="AL33" s="11"/>
      <c r="AM33" s="11"/>
    </row>
    <row r="34" spans="1:39">
      <c r="A34" s="45"/>
      <c r="B34">
        <f>+'Ark1'!C948</f>
        <v>2023</v>
      </c>
      <c r="C34">
        <f>+'Ark1'!N948</f>
        <v>430</v>
      </c>
      <c r="D34" s="3" t="s">
        <v>465</v>
      </c>
      <c r="E34">
        <f>+'Ark1'!Q948</f>
        <v>316</v>
      </c>
      <c r="F34">
        <f>+'Ark1'!R948</f>
        <v>340</v>
      </c>
      <c r="G34" s="199">
        <f>+'Ark1'!AG948</f>
        <v>6.5497977268349077</v>
      </c>
      <c r="H34" s="59">
        <f t="shared" si="3"/>
        <v>0.87032256282365861</v>
      </c>
      <c r="I34" s="199">
        <f>+'Ark1'!AH948</f>
        <v>4.919979405971838</v>
      </c>
      <c r="J34" s="97"/>
      <c r="K34" s="437">
        <f>+'Ark1'!AI948</f>
        <v>67</v>
      </c>
      <c r="L34" s="73"/>
      <c r="M34" s="149">
        <f>+'Ark1'!AJ948</f>
        <v>115.07164179104478</v>
      </c>
      <c r="N34" s="97"/>
      <c r="O34" s="199">
        <f>+'Ark1'!AK948</f>
        <v>21.140049105914237</v>
      </c>
      <c r="P34" s="97"/>
      <c r="Q34" s="1">
        <f>+'Ark1'!S948</f>
        <v>6.723529411764706</v>
      </c>
      <c r="R34" s="1">
        <f>+'Ark1'!T948</f>
        <v>6.2941176470588243</v>
      </c>
      <c r="S34" s="93">
        <f>+'Ark1'!U948</f>
        <v>31.622352941176473</v>
      </c>
      <c r="T34" s="11">
        <f>+'Ark1'!W948</f>
        <v>12.647058823529411</v>
      </c>
      <c r="U34" s="11">
        <f>+'Ark1'!X948</f>
        <v>100</v>
      </c>
      <c r="V34" s="11">
        <f>+'Ark1'!Y948</f>
        <v>100</v>
      </c>
      <c r="W34" s="11">
        <f>+'Ark1'!Z948</f>
        <v>0</v>
      </c>
      <c r="X34" s="1">
        <f>+'Ark1'!AA948</f>
        <v>0.82588654263984196</v>
      </c>
      <c r="Y34" s="1">
        <f>+'Ark1'!AB948</f>
        <v>1.4970674910184765</v>
      </c>
      <c r="Z34" s="1">
        <f>+'Ark1'!AC948</f>
        <v>1.9361789502356557</v>
      </c>
      <c r="AA34" s="1">
        <f t="shared" si="1"/>
        <v>4.7032370953630798</v>
      </c>
      <c r="AB34" s="1">
        <f t="shared" si="2"/>
        <v>1.0759493670886076</v>
      </c>
      <c r="AC34" s="45"/>
      <c r="AD34" s="4"/>
      <c r="AE34" s="57"/>
      <c r="AF34" s="5"/>
      <c r="AG34" s="5"/>
      <c r="AI34" s="1"/>
      <c r="AJ34" s="1"/>
      <c r="AK34" s="11"/>
      <c r="AL34" s="11"/>
      <c r="AM34" s="11"/>
    </row>
    <row r="35" spans="1:39">
      <c r="A35" s="45"/>
      <c r="B35">
        <f>+'Ark1'!C949</f>
        <v>2023</v>
      </c>
      <c r="C35">
        <f>+'Ark1'!N949</f>
        <v>433</v>
      </c>
      <c r="D35" s="3" t="s">
        <v>466</v>
      </c>
      <c r="E35">
        <f>+'Ark1'!Q949</f>
        <v>224</v>
      </c>
      <c r="F35">
        <f>+'Ark1'!R949</f>
        <v>233</v>
      </c>
      <c r="G35" s="199">
        <f>+'Ark1'!AG949</f>
        <v>4.4885378539780394</v>
      </c>
      <c r="H35" s="59">
        <f t="shared" si="3"/>
        <v>-0.47865989672486631</v>
      </c>
      <c r="I35" s="199">
        <f>+'Ark1'!AH949</f>
        <v>3.6288028469582825</v>
      </c>
      <c r="J35" s="97"/>
      <c r="K35" s="437">
        <f>+'Ark1'!AI949</f>
        <v>46</v>
      </c>
      <c r="L35" s="73"/>
      <c r="M35" s="149">
        <f>+'Ark1'!AJ949</f>
        <v>116.03260869565216</v>
      </c>
      <c r="N35" s="97"/>
      <c r="O35" s="199">
        <f>+'Ark1'!AK949</f>
        <v>21.986450237109764</v>
      </c>
      <c r="P35" s="97"/>
      <c r="Q35" s="1">
        <f>+'Ark1'!S949</f>
        <v>6.9442060085836914</v>
      </c>
      <c r="R35" s="1">
        <f>+'Ark1'!T949</f>
        <v>6.4463519313304705</v>
      </c>
      <c r="S35" s="93">
        <f>+'Ark1'!U949</f>
        <v>34.034334763948493</v>
      </c>
      <c r="T35" s="11">
        <f>+'Ark1'!W949</f>
        <v>10.30042918454936</v>
      </c>
      <c r="U35" s="11">
        <f>+'Ark1'!X949</f>
        <v>100</v>
      </c>
      <c r="V35" s="11">
        <f>+'Ark1'!Y949</f>
        <v>100</v>
      </c>
      <c r="W35" s="11">
        <f>+'Ark1'!Z949</f>
        <v>0</v>
      </c>
      <c r="X35" s="1">
        <f>+'Ark1'!AA949</f>
        <v>0.58326196047929291</v>
      </c>
      <c r="Y35" s="1">
        <f>+'Ark1'!AB949</f>
        <v>1.4535359847103939</v>
      </c>
      <c r="Z35" s="1">
        <f>+'Ark1'!AC949</f>
        <v>1.7524714603930005</v>
      </c>
      <c r="AA35" s="1">
        <f t="shared" si="1"/>
        <v>4.9011124845488245</v>
      </c>
      <c r="AB35" s="1">
        <f t="shared" si="2"/>
        <v>1.0401785714285714</v>
      </c>
      <c r="AC35" s="45"/>
      <c r="AD35" s="4"/>
      <c r="AE35" s="57"/>
      <c r="AF35" s="5"/>
      <c r="AG35" s="5"/>
      <c r="AI35" s="13"/>
      <c r="AJ35" s="13"/>
      <c r="AK35" s="11"/>
      <c r="AL35" s="11"/>
      <c r="AM35" s="11"/>
    </row>
    <row r="36" spans="1:39" ht="16.5" customHeight="1">
      <c r="A36" s="45"/>
      <c r="B36">
        <f>+'Ark1'!C950</f>
        <v>2023</v>
      </c>
      <c r="C36">
        <f>+'Ark1'!N950</f>
        <v>435</v>
      </c>
      <c r="D36" s="3" t="s">
        <v>467</v>
      </c>
      <c r="E36">
        <f>+'Ark1'!Q950</f>
        <v>390</v>
      </c>
      <c r="F36">
        <f>+'Ark1'!R950</f>
        <v>420</v>
      </c>
      <c r="G36" s="199">
        <f>+'Ark1'!AG950</f>
        <v>8.0909266037372376</v>
      </c>
      <c r="H36" s="59">
        <f t="shared" si="3"/>
        <v>-0.11900779176416698</v>
      </c>
      <c r="I36" s="199">
        <f>+'Ark1'!AH950</f>
        <v>7.0303913840048207</v>
      </c>
      <c r="J36" s="97"/>
      <c r="K36" s="437">
        <f>+'Ark1'!AI950</f>
        <v>103</v>
      </c>
      <c r="L36" s="73"/>
      <c r="M36" s="149">
        <f>+'Ark1'!AJ950</f>
        <v>117.3844660194175</v>
      </c>
      <c r="N36" s="97"/>
      <c r="O36" s="199">
        <f>+'Ark1'!AK950</f>
        <v>22.972995730967899</v>
      </c>
      <c r="P36" s="97"/>
      <c r="Q36" s="1">
        <f>+'Ark1'!S950</f>
        <v>7.3047619047619055</v>
      </c>
      <c r="R36" s="1">
        <f>+'Ark1'!T950</f>
        <v>6.7928571428571436</v>
      </c>
      <c r="S36" s="93">
        <f>+'Ark1'!U950</f>
        <v>36.579690476190493</v>
      </c>
      <c r="T36" s="11">
        <f>+'Ark1'!W950</f>
        <v>18.333333333333329</v>
      </c>
      <c r="U36" s="11">
        <f>+'Ark1'!X950</f>
        <v>100</v>
      </c>
      <c r="V36" s="11">
        <f>+'Ark1'!Y950</f>
        <v>100</v>
      </c>
      <c r="W36" s="11">
        <f>+'Ark1'!Z950</f>
        <v>100</v>
      </c>
      <c r="X36" s="1">
        <f>+'Ark1'!AA950</f>
        <v>0.82826217922095691</v>
      </c>
      <c r="Y36" s="1">
        <f>+'Ark1'!AB950</f>
        <v>1.328255637499334</v>
      </c>
      <c r="Z36" s="1">
        <f>+'Ark1'!AC950</f>
        <v>1.8302865840058593</v>
      </c>
      <c r="AA36" s="1">
        <f t="shared" si="1"/>
        <v>5.0076499348109538</v>
      </c>
      <c r="AB36" s="1">
        <f t="shared" si="2"/>
        <v>1.0769230769230769</v>
      </c>
      <c r="AC36" s="45"/>
      <c r="AD36" s="4"/>
      <c r="AE36" s="57"/>
      <c r="AF36" s="5"/>
      <c r="AG36" s="5"/>
      <c r="AI36" s="13"/>
      <c r="AJ36" s="13"/>
      <c r="AK36" s="11"/>
      <c r="AL36" s="11"/>
      <c r="AM36" s="11"/>
    </row>
    <row r="37" spans="1:39" ht="16.5" customHeight="1">
      <c r="A37" s="45"/>
      <c r="B37">
        <f>+'Ark1'!C951</f>
        <v>2023</v>
      </c>
      <c r="C37">
        <f>+'Ark1'!N951</f>
        <v>438</v>
      </c>
      <c r="D37" s="3" t="s">
        <v>468</v>
      </c>
      <c r="E37">
        <f>+'Ark1'!Q951</f>
        <v>273</v>
      </c>
      <c r="F37">
        <f>+'Ark1'!R951</f>
        <v>285</v>
      </c>
      <c r="G37" s="199">
        <f>+'Ark1'!AG951</f>
        <v>5.4902716239645528</v>
      </c>
      <c r="H37" s="59">
        <f t="shared" si="3"/>
        <v>0.1856793090629596</v>
      </c>
      <c r="I37" s="199">
        <f>+'Ark1'!AH951</f>
        <v>5.0893387923097011</v>
      </c>
      <c r="J37" s="97"/>
      <c r="K37" s="437">
        <f>+'Ark1'!AI951</f>
        <v>60</v>
      </c>
      <c r="L37" s="73"/>
      <c r="M37" s="149">
        <f>+'Ark1'!AJ951</f>
        <v>116.98666666666664</v>
      </c>
      <c r="N37" s="97"/>
      <c r="O37" s="199">
        <f>+'Ark1'!AK951</f>
        <v>24.877284035667689</v>
      </c>
      <c r="P37" s="97"/>
      <c r="Q37" s="1">
        <f>+'Ark1'!S951</f>
        <v>7.6842105263157903</v>
      </c>
      <c r="R37" s="1">
        <f>+'Ark1'!T951</f>
        <v>6.863157894736843</v>
      </c>
      <c r="S37" s="93">
        <f>+'Ark1'!U951</f>
        <v>39.023508771929826</v>
      </c>
      <c r="T37" s="11">
        <f>+'Ark1'!W951</f>
        <v>15.789473684210527</v>
      </c>
      <c r="U37" s="11">
        <f>+'Ark1'!X951</f>
        <v>100</v>
      </c>
      <c r="V37" s="11">
        <f>+'Ark1'!Y951</f>
        <v>100</v>
      </c>
      <c r="W37" s="11">
        <f>+'Ark1'!Z951</f>
        <v>100</v>
      </c>
      <c r="X37" s="1">
        <f>+'Ark1'!AA951</f>
        <v>0.5855945883058935</v>
      </c>
      <c r="Y37" s="1">
        <f>+'Ark1'!AB951</f>
        <v>1.2917809647698888</v>
      </c>
      <c r="Z37" s="1">
        <f>+'Ark1'!AC951</f>
        <v>1.687584340083129</v>
      </c>
      <c r="AA37" s="1">
        <f t="shared" si="1"/>
        <v>5.0784018264840176</v>
      </c>
      <c r="AB37" s="1">
        <f t="shared" si="2"/>
        <v>1.043956043956044</v>
      </c>
      <c r="AC37" s="45"/>
      <c r="AD37" s="4"/>
      <c r="AE37" s="56"/>
      <c r="AF37" s="5"/>
      <c r="AG37" s="5"/>
      <c r="AI37" s="13"/>
      <c r="AJ37" s="13"/>
      <c r="AK37" s="11"/>
      <c r="AL37" s="11"/>
      <c r="AM37" s="11"/>
    </row>
    <row r="38" spans="1:39">
      <c r="A38" s="45"/>
      <c r="B38">
        <f>+'Ark1'!C952</f>
        <v>2023</v>
      </c>
      <c r="C38">
        <f>+'Ark1'!N952</f>
        <v>440</v>
      </c>
      <c r="D38" s="3" t="s">
        <v>469</v>
      </c>
      <c r="E38">
        <f>+'Ark1'!Q952</f>
        <v>439</v>
      </c>
      <c r="F38">
        <f>+'Ark1'!R952</f>
        <v>470</v>
      </c>
      <c r="G38" s="199">
        <f>+'Ark1'!AG952</f>
        <v>9.0541321518011966</v>
      </c>
      <c r="H38" s="59">
        <f t="shared" si="3"/>
        <v>0.5068031921011027</v>
      </c>
      <c r="I38" s="199">
        <f>+'Ark1'!AH952</f>
        <v>8.9292345463678444</v>
      </c>
      <c r="J38" s="97"/>
      <c r="K38" s="437">
        <f>+'Ark1'!AI952</f>
        <v>92</v>
      </c>
      <c r="L38" s="73"/>
      <c r="M38" s="149">
        <f>+'Ark1'!AJ952</f>
        <v>119.02173913043478</v>
      </c>
      <c r="N38" s="97"/>
      <c r="O38" s="199">
        <f>+'Ark1'!AK952</f>
        <v>24.979192931326288</v>
      </c>
      <c r="P38" s="97"/>
      <c r="Q38" s="1">
        <f>+'Ark1'!S952</f>
        <v>7.9361702127659548</v>
      </c>
      <c r="R38" s="1">
        <f>+'Ark1'!T952</f>
        <v>6.8765957446808512</v>
      </c>
      <c r="S38" s="93">
        <f>+'Ark1'!U952</f>
        <v>41.517021276595763</v>
      </c>
      <c r="T38" s="11">
        <f>+'Ark1'!W952</f>
        <v>17.446808510638306</v>
      </c>
      <c r="U38" s="11">
        <f>+'Ark1'!X952</f>
        <v>100</v>
      </c>
      <c r="V38" s="11">
        <f>+'Ark1'!Y952</f>
        <v>100</v>
      </c>
      <c r="W38" s="11">
        <f>+'Ark1'!Z952</f>
        <v>100</v>
      </c>
      <c r="X38" s="1">
        <f>+'Ark1'!AA952</f>
        <v>0.86223834117631937</v>
      </c>
      <c r="Y38" s="1">
        <f>+'Ark1'!AB952</f>
        <v>1.3668453401148111</v>
      </c>
      <c r="Z38" s="1">
        <f>+'Ark1'!AC952</f>
        <v>1.8420863248140673</v>
      </c>
      <c r="AA38" s="1">
        <f t="shared" si="1"/>
        <v>5.2313672922252055</v>
      </c>
      <c r="AB38" s="1">
        <f t="shared" si="2"/>
        <v>1.070615034168565</v>
      </c>
      <c r="AC38" s="45"/>
      <c r="AI38" s="13"/>
      <c r="AJ38" s="13"/>
      <c r="AK38" s="11"/>
      <c r="AL38" s="11"/>
      <c r="AM38" s="11"/>
    </row>
    <row r="39" spans="1:39" ht="17.25" customHeight="1">
      <c r="A39" s="45"/>
      <c r="B39">
        <f>+'Ark1'!C953</f>
        <v>2023</v>
      </c>
      <c r="C39">
        <f>+'Ark1'!N953</f>
        <v>443</v>
      </c>
      <c r="D39" s="3" t="s">
        <v>470</v>
      </c>
      <c r="E39">
        <f>+'Ark1'!Q953</f>
        <v>295</v>
      </c>
      <c r="F39">
        <f>+'Ark1'!R953</f>
        <v>312</v>
      </c>
      <c r="G39" s="199">
        <f>+'Ark1'!AG953</f>
        <v>6.0104026199190894</v>
      </c>
      <c r="H39" s="59">
        <f t="shared" si="3"/>
        <v>0.10599774644204896</v>
      </c>
      <c r="I39" s="199">
        <f>+'Ark1'!AH953</f>
        <v>6.2841438658794484</v>
      </c>
      <c r="J39" s="97"/>
      <c r="K39" s="437">
        <f>+'Ark1'!AI953</f>
        <v>64</v>
      </c>
      <c r="L39" s="73"/>
      <c r="M39" s="149">
        <f>+'Ark1'!AJ953</f>
        <v>121.00624999999999</v>
      </c>
      <c r="N39" s="97"/>
      <c r="O39" s="199">
        <f>+'Ark1'!AK953</f>
        <v>25.172107805707778</v>
      </c>
      <c r="P39" s="97"/>
      <c r="Q39" s="1">
        <f>+'Ark1'!S953</f>
        <v>8.2147435897435912</v>
      </c>
      <c r="R39" s="1">
        <f>+'Ark1'!T953</f>
        <v>7.1538461538461551</v>
      </c>
      <c r="S39" s="93">
        <f>+'Ark1'!U953</f>
        <v>44.015064102564125</v>
      </c>
      <c r="T39" s="11">
        <f>+'Ark1'!W953</f>
        <v>17.948717948717952</v>
      </c>
      <c r="U39" s="11">
        <f>+'Ark1'!X953</f>
        <v>100</v>
      </c>
      <c r="V39" s="11">
        <f>+'Ark1'!Y953</f>
        <v>100</v>
      </c>
      <c r="W39" s="11">
        <f>+'Ark1'!Z953</f>
        <v>100</v>
      </c>
      <c r="X39" s="1">
        <f>+'Ark1'!AA953</f>
        <v>0.59420060153452003</v>
      </c>
      <c r="Y39" s="1">
        <f>+'Ark1'!AB953</f>
        <v>1.2717494757716978</v>
      </c>
      <c r="Z39" s="1">
        <f>+'Ark1'!AC953</f>
        <v>1.8227685555496576</v>
      </c>
      <c r="AA39" s="1">
        <f t="shared" si="1"/>
        <v>5.3580569644947342</v>
      </c>
      <c r="AB39" s="1">
        <f t="shared" si="2"/>
        <v>1.0576271186440678</v>
      </c>
      <c r="AC39" s="45"/>
      <c r="AD39" s="2"/>
      <c r="AE39" s="56"/>
      <c r="AG39" s="5"/>
      <c r="AI39" s="13"/>
      <c r="AJ39" s="13"/>
      <c r="AK39" s="11"/>
      <c r="AL39" s="11"/>
      <c r="AM39" s="11"/>
    </row>
    <row r="40" spans="1:39">
      <c r="A40" s="45"/>
      <c r="B40">
        <f>+'Ark1'!C954</f>
        <v>2023</v>
      </c>
      <c r="C40">
        <f>+'Ark1'!N954</f>
        <v>445</v>
      </c>
      <c r="D40" s="3" t="s">
        <v>471</v>
      </c>
      <c r="E40">
        <f>+'Ark1'!Q954</f>
        <v>673</v>
      </c>
      <c r="F40">
        <f>+'Ark1'!R954</f>
        <v>746</v>
      </c>
      <c r="G40" s="199">
        <f>+'Ark1'!AG954</f>
        <v>14.371026777114238</v>
      </c>
      <c r="H40" s="59">
        <f t="shared" si="3"/>
        <v>1.3013656214518221E-2</v>
      </c>
      <c r="I40" s="199">
        <f>+'Ark1'!AH954</f>
        <v>16.236215754431541</v>
      </c>
      <c r="J40" s="97"/>
      <c r="K40" s="437">
        <f>+'Ark1'!AI954</f>
        <v>157</v>
      </c>
      <c r="L40" s="73"/>
      <c r="M40" s="149">
        <f>+'Ark1'!AJ954</f>
        <v>120.8305732484076</v>
      </c>
      <c r="N40" s="97"/>
      <c r="O40" s="199">
        <f>+'Ark1'!AK954</f>
        <v>27.457601934887641</v>
      </c>
      <c r="P40" s="97"/>
      <c r="Q40" s="1">
        <f>+'Ark1'!S954</f>
        <v>8.6045576407506719</v>
      </c>
      <c r="R40" s="1">
        <f>+'Ark1'!T954</f>
        <v>7.4235924932975887</v>
      </c>
      <c r="S40" s="93">
        <f>+'Ark1'!U954</f>
        <v>47.561528150134031</v>
      </c>
      <c r="T40" s="11">
        <f>+'Ark1'!W954</f>
        <v>23.056300268096518</v>
      </c>
      <c r="U40" s="11">
        <f>+'Ark1'!X954</f>
        <v>100</v>
      </c>
      <c r="V40" s="11">
        <f>+'Ark1'!Y954</f>
        <v>100</v>
      </c>
      <c r="W40" s="11">
        <f>+'Ark1'!Z954</f>
        <v>100</v>
      </c>
      <c r="X40" s="1">
        <f>+'Ark1'!AA954</f>
        <v>1.3992078656710729</v>
      </c>
      <c r="Y40" s="1">
        <f>+'Ark1'!AB954</f>
        <v>1.2450139183419657</v>
      </c>
      <c r="Z40" s="1">
        <f>+'Ark1'!AC954</f>
        <v>1.6890059151439856</v>
      </c>
      <c r="AA40" s="1">
        <f t="shared" si="1"/>
        <v>5.5274809160305312</v>
      </c>
      <c r="AB40" s="1">
        <f t="shared" si="2"/>
        <v>1.1084695393759287</v>
      </c>
      <c r="AC40" s="45"/>
      <c r="AD40" s="2"/>
      <c r="AE40" s="56"/>
      <c r="AI40" s="13"/>
      <c r="AJ40" s="13"/>
      <c r="AK40" s="11"/>
      <c r="AL40" s="11"/>
      <c r="AM40" s="11"/>
    </row>
    <row r="41" spans="1:39">
      <c r="A41" s="45"/>
      <c r="B41">
        <f>+'Ark1'!C955</f>
        <v>2023</v>
      </c>
      <c r="C41">
        <f>+'Ark1'!N955</f>
        <v>450</v>
      </c>
      <c r="D41" s="3" t="s">
        <v>472</v>
      </c>
      <c r="E41">
        <f>+'Ark1'!Q955</f>
        <v>532</v>
      </c>
      <c r="F41">
        <f>+'Ark1'!R955</f>
        <v>598</v>
      </c>
      <c r="G41" s="199">
        <f>+'Ark1'!AG955</f>
        <v>11.519938354844921</v>
      </c>
      <c r="H41" s="59">
        <f t="shared" si="3"/>
        <v>-1.0573812327839409</v>
      </c>
      <c r="I41" s="199">
        <f>+'Ark1'!AH955</f>
        <v>14.363973135510323</v>
      </c>
      <c r="J41" s="97"/>
      <c r="K41" s="437">
        <f>+'Ark1'!AI955</f>
        <v>133</v>
      </c>
      <c r="L41" s="73"/>
      <c r="M41" s="149">
        <f>+'Ark1'!AJ955</f>
        <v>123.3338345864662</v>
      </c>
      <c r="N41" s="97"/>
      <c r="O41" s="199">
        <f>+'Ark1'!AK955</f>
        <v>27.929608632523824</v>
      </c>
      <c r="P41" s="97"/>
      <c r="Q41" s="1">
        <f>+'Ark1'!S955</f>
        <v>9.1187290969899646</v>
      </c>
      <c r="R41" s="1">
        <f>+'Ark1'!T955</f>
        <v>7.6605351170568561</v>
      </c>
      <c r="S41" s="93">
        <f>+'Ark1'!U955</f>
        <v>52.490802675585215</v>
      </c>
      <c r="T41" s="11">
        <f>+'Ark1'!W955</f>
        <v>26.755852842809368</v>
      </c>
      <c r="U41" s="11">
        <f>+'Ark1'!X955</f>
        <v>100</v>
      </c>
      <c r="V41" s="11">
        <f>+'Ark1'!Y955</f>
        <v>100</v>
      </c>
      <c r="W41" s="11">
        <f>+'Ark1'!Z955</f>
        <v>100</v>
      </c>
      <c r="X41" s="1">
        <f>+'Ark1'!AA955</f>
        <v>1.4426491186243184</v>
      </c>
      <c r="Y41" s="1">
        <f>+'Ark1'!AB955</f>
        <v>1.201010050190416</v>
      </c>
      <c r="Z41" s="1">
        <f>+'Ark1'!AC955</f>
        <v>1.6439249817910695</v>
      </c>
      <c r="AA41" s="1">
        <f t="shared" si="1"/>
        <v>5.7563726389143524</v>
      </c>
      <c r="AB41" s="1">
        <f t="shared" si="2"/>
        <v>1.1240601503759398</v>
      </c>
      <c r="AC41" s="45"/>
      <c r="AD41" s="14"/>
      <c r="AE41" s="13"/>
      <c r="AI41" s="13"/>
      <c r="AJ41" s="13"/>
      <c r="AK41" s="11"/>
      <c r="AL41" s="11"/>
      <c r="AM41" s="11"/>
    </row>
    <row r="42" spans="1:39" ht="21">
      <c r="A42" s="45"/>
      <c r="B42">
        <f>+'Ark1'!C956</f>
        <v>2023</v>
      </c>
      <c r="C42">
        <f>+'Ark1'!N956</f>
        <v>455</v>
      </c>
      <c r="D42" s="3" t="s">
        <v>473</v>
      </c>
      <c r="E42">
        <f>+'Ark1'!Q956</f>
        <v>394</v>
      </c>
      <c r="F42">
        <f>+'Ark1'!R956</f>
        <v>426</v>
      </c>
      <c r="G42" s="199">
        <f>+'Ark1'!AG956</f>
        <v>8.2065112695049134</v>
      </c>
      <c r="H42" s="59">
        <f t="shared" si="3"/>
        <v>-0.79067710912676503</v>
      </c>
      <c r="I42" s="199">
        <f>+'Ark1'!AH956</f>
        <v>11.184034438940625</v>
      </c>
      <c r="J42" s="97"/>
      <c r="K42" s="437">
        <f>+'Ark1'!AI956</f>
        <v>98</v>
      </c>
      <c r="L42" s="73"/>
      <c r="M42" s="149">
        <f>+'Ark1'!AJ956</f>
        <v>124.36326530612236</v>
      </c>
      <c r="N42" s="97"/>
      <c r="O42" s="199">
        <f>+'Ark1'!AK956</f>
        <v>30.104494059108521</v>
      </c>
      <c r="P42" s="97"/>
      <c r="Q42" s="1">
        <f>+'Ark1'!S956</f>
        <v>9.71830985915493</v>
      </c>
      <c r="R42" s="1">
        <f>+'Ark1'!T956</f>
        <v>8.342723004694836</v>
      </c>
      <c r="S42" s="93">
        <f>+'Ark1'!U956</f>
        <v>57.371830985915423</v>
      </c>
      <c r="T42" s="11">
        <f>+'Ark1'!W956</f>
        <v>41.784037558685448</v>
      </c>
      <c r="U42" s="11">
        <f>+'Ark1'!X956</f>
        <v>100</v>
      </c>
      <c r="V42" s="11">
        <f>+'Ark1'!Y956</f>
        <v>100</v>
      </c>
      <c r="W42" s="11">
        <f>+'Ark1'!Z956</f>
        <v>100</v>
      </c>
      <c r="X42" s="1">
        <f>+'Ark1'!AA956</f>
        <v>1.377060531905159</v>
      </c>
      <c r="Y42" s="1">
        <f>+'Ark1'!AB956</f>
        <v>1.1630028147772384</v>
      </c>
      <c r="Z42" s="1">
        <f>+'Ark1'!AC956</f>
        <v>2.3685946197205983</v>
      </c>
      <c r="AA42" s="1">
        <f t="shared" si="1"/>
        <v>5.9034782608695577</v>
      </c>
      <c r="AB42" s="1">
        <f t="shared" si="2"/>
        <v>1.0812182741116751</v>
      </c>
      <c r="AC42" s="45"/>
      <c r="AD42" s="2"/>
      <c r="AE42" s="5"/>
      <c r="AI42" s="55"/>
      <c r="AJ42" s="55"/>
      <c r="AK42" s="11"/>
      <c r="AL42" s="11"/>
      <c r="AM42" s="11"/>
    </row>
    <row r="43" spans="1:39">
      <c r="A43" s="45"/>
      <c r="B43">
        <f>+'Ark1'!C957</f>
        <v>2023</v>
      </c>
      <c r="C43">
        <f>+'Ark1'!N957</f>
        <v>460</v>
      </c>
      <c r="D43" s="3" t="s">
        <v>474</v>
      </c>
      <c r="E43">
        <f>+'Ark1'!Q957</f>
        <v>346</v>
      </c>
      <c r="F43">
        <f>+'Ark1'!R957</f>
        <v>390</v>
      </c>
      <c r="G43" s="199">
        <f>+'Ark1'!AG957</f>
        <v>7.5130032748988622</v>
      </c>
      <c r="H43" s="59">
        <f t="shared" si="3"/>
        <v>-1.7091148131986067</v>
      </c>
      <c r="I43" s="199">
        <f>+'Ark1'!AH957</f>
        <v>11.650058754116213</v>
      </c>
      <c r="J43" s="97"/>
      <c r="K43" s="437">
        <f>+'Ark1'!AI957</f>
        <v>89</v>
      </c>
      <c r="L43" s="73"/>
      <c r="M43" s="149">
        <f>+'Ark1'!AJ957</f>
        <v>125.46179775280898</v>
      </c>
      <c r="N43" s="97"/>
      <c r="O43" s="199">
        <f>+'Ark1'!AK957</f>
        <v>33.498363016522617</v>
      </c>
      <c r="P43" s="97"/>
      <c r="Q43" s="1">
        <f>+'Ark1'!S957</f>
        <v>10.320512820512818</v>
      </c>
      <c r="R43" s="1">
        <f>+'Ark1'!T957</f>
        <v>9.1846153846153822</v>
      </c>
      <c r="S43" s="93">
        <f>+'Ark1'!U957</f>
        <v>65.278974358974381</v>
      </c>
      <c r="T43" s="11">
        <f>+'Ark1'!W957</f>
        <v>60</v>
      </c>
      <c r="U43" s="11">
        <f>+'Ark1'!X957</f>
        <v>100</v>
      </c>
      <c r="V43" s="11">
        <f>+'Ark1'!Y957</f>
        <v>100</v>
      </c>
      <c r="W43" s="11">
        <f>+'Ark1'!Z957</f>
        <v>100</v>
      </c>
      <c r="X43" s="1">
        <f>+'Ark1'!AA957</f>
        <v>4.8075921767347189</v>
      </c>
      <c r="Y43" s="1">
        <f>+'Ark1'!AB957</f>
        <v>1.2939067233807764</v>
      </c>
      <c r="Z43" s="1">
        <f>+'Ark1'!AC957</f>
        <v>1.9246762580301295</v>
      </c>
      <c r="AA43" s="1">
        <f t="shared" si="1"/>
        <v>6.3251677018633581</v>
      </c>
      <c r="AB43" s="1">
        <f t="shared" si="2"/>
        <v>1.1271676300578035</v>
      </c>
      <c r="AC43" s="45"/>
      <c r="AD43" s="4"/>
      <c r="AE43" s="4"/>
      <c r="AF43" s="4"/>
      <c r="AG43" s="4"/>
    </row>
    <row r="44" spans="1:39">
      <c r="A44" s="45"/>
      <c r="B44" s="45"/>
      <c r="C44" s="45"/>
      <c r="D44" s="45"/>
      <c r="E44" s="45"/>
      <c r="F44" s="45"/>
      <c r="G44" s="45"/>
      <c r="H44" s="45"/>
      <c r="I44" s="45"/>
      <c r="J44" s="97"/>
      <c r="K44" s="72"/>
      <c r="L44" s="73"/>
      <c r="M44" s="50"/>
      <c r="N44" s="97"/>
      <c r="O44" s="45"/>
      <c r="P44" s="97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"/>
      <c r="AE44" s="4"/>
      <c r="AF44" s="4"/>
      <c r="AG44" s="4"/>
    </row>
    <row r="45" spans="1:39">
      <c r="A45" s="45"/>
      <c r="B45" s="52">
        <f>+'Ark1'!C958</f>
        <v>2022</v>
      </c>
      <c r="C45" s="52">
        <f>+'Ark1'!N958</f>
        <v>409</v>
      </c>
      <c r="D45" s="53" t="s">
        <v>459</v>
      </c>
      <c r="E45" s="52">
        <f>+'Ark1'!Q958</f>
        <v>0</v>
      </c>
      <c r="F45" s="52">
        <f>+'Ark1'!R958</f>
        <v>0</v>
      </c>
      <c r="G45" s="181">
        <f>+'Ark1'!AG958</f>
        <v>0</v>
      </c>
      <c r="H45" s="45"/>
      <c r="I45" s="181">
        <f>+'Ark1'!AH958</f>
        <v>0</v>
      </c>
      <c r="J45" s="181"/>
      <c r="K45" s="436"/>
      <c r="L45" s="279"/>
      <c r="M45" s="198"/>
      <c r="N45" s="181"/>
      <c r="O45" s="181"/>
      <c r="P45" s="181"/>
      <c r="Q45" s="54">
        <f>+'Ark1'!S958</f>
        <v>0</v>
      </c>
      <c r="R45" s="54">
        <f>+'Ark1'!T958</f>
        <v>0</v>
      </c>
      <c r="S45" s="159">
        <f>+'Ark1'!U958</f>
        <v>0</v>
      </c>
      <c r="T45" s="74">
        <f>+'Ark1'!W958</f>
        <v>0</v>
      </c>
      <c r="U45" s="74">
        <f>+'Ark1'!X958</f>
        <v>0</v>
      </c>
      <c r="V45" s="74">
        <f>+'Ark1'!Y958</f>
        <v>0</v>
      </c>
      <c r="W45" s="74">
        <f>+'Ark1'!Z958</f>
        <v>0</v>
      </c>
      <c r="X45" s="54">
        <f>+'Ark1'!AA958</f>
        <v>0</v>
      </c>
      <c r="Y45" s="54">
        <f>+'Ark1'!AB958</f>
        <v>0</v>
      </c>
      <c r="Z45" s="54">
        <f>+'Ark1'!AC958</f>
        <v>0</v>
      </c>
      <c r="AA45" s="54" t="e">
        <f t="shared" si="1"/>
        <v>#DIV/0!</v>
      </c>
      <c r="AB45" s="54" t="e">
        <f t="shared" si="2"/>
        <v>#DIV/0!</v>
      </c>
      <c r="AC45" s="45"/>
      <c r="AD45" s="4"/>
      <c r="AE45" s="16"/>
      <c r="AF45" s="1"/>
      <c r="AG45" s="18"/>
      <c r="AI45" s="1"/>
      <c r="AJ45" s="5"/>
    </row>
    <row r="46" spans="1:39">
      <c r="A46" s="45"/>
      <c r="B46" s="52">
        <f>+'Ark1'!C959</f>
        <v>2022</v>
      </c>
      <c r="C46" s="52">
        <f>+'Ark1'!N959</f>
        <v>410</v>
      </c>
      <c r="D46" s="53" t="s">
        <v>460</v>
      </c>
      <c r="E46" s="52">
        <f>+'Ark1'!Q959</f>
        <v>19</v>
      </c>
      <c r="F46" s="52">
        <f>+'Ark1'!R959</f>
        <v>26</v>
      </c>
      <c r="G46" s="181">
        <f>+'Ark1'!AG959</f>
        <v>0.48734770384254922</v>
      </c>
      <c r="H46" s="45"/>
      <c r="I46" s="181">
        <f>+'Ark1'!AH959</f>
        <v>0.15017246714279148</v>
      </c>
      <c r="J46" s="181"/>
      <c r="K46" s="436"/>
      <c r="L46" s="279"/>
      <c r="M46" s="198"/>
      <c r="N46" s="181"/>
      <c r="O46" s="181"/>
      <c r="P46" s="181"/>
      <c r="Q46" s="54">
        <f>+'Ark1'!S959</f>
        <v>3.6538461538461551</v>
      </c>
      <c r="R46" s="54">
        <f>+'Ark1'!T959</f>
        <v>3.8846153846153855</v>
      </c>
      <c r="S46" s="159">
        <f>+'Ark1'!U959</f>
        <v>13.340769230769228</v>
      </c>
      <c r="T46" s="74">
        <f>+'Ark1'!W959</f>
        <v>0</v>
      </c>
      <c r="U46" s="74">
        <f>+'Ark1'!X959</f>
        <v>0</v>
      </c>
      <c r="V46" s="74">
        <f>+'Ark1'!Y959</f>
        <v>0</v>
      </c>
      <c r="W46" s="74">
        <f>+'Ark1'!Z959</f>
        <v>0</v>
      </c>
      <c r="X46" s="54">
        <f>+'Ark1'!AA959</f>
        <v>1.2903247148770545</v>
      </c>
      <c r="Y46" s="54">
        <f>+'Ark1'!AB959</f>
        <v>2.1293246977948321</v>
      </c>
      <c r="Z46" s="54">
        <f>+'Ark1'!AC959</f>
        <v>1.5523412362008122</v>
      </c>
      <c r="AA46" s="54">
        <f t="shared" si="1"/>
        <v>3.6511578947368402</v>
      </c>
      <c r="AB46" s="54">
        <f t="shared" si="2"/>
        <v>1.368421052631579</v>
      </c>
      <c r="AC46" s="45"/>
      <c r="AD46" s="4"/>
      <c r="AE46" s="16"/>
      <c r="AF46" s="1"/>
      <c r="AG46" s="18"/>
    </row>
    <row r="47" spans="1:39">
      <c r="A47" s="45"/>
      <c r="B47" s="52">
        <f>+'Ark1'!C960</f>
        <v>2022</v>
      </c>
      <c r="C47" s="52">
        <f>+'Ark1'!N960</f>
        <v>415</v>
      </c>
      <c r="D47" s="53" t="s">
        <v>461</v>
      </c>
      <c r="E47" s="52">
        <f>+'Ark1'!Q960</f>
        <v>87</v>
      </c>
      <c r="F47" s="52">
        <f>+'Ark1'!R960</f>
        <v>105</v>
      </c>
      <c r="G47" s="181">
        <f>+'Ark1'!AG960</f>
        <v>1.9681349578256799</v>
      </c>
      <c r="H47" s="45"/>
      <c r="I47" s="181">
        <f>+'Ark1'!AH960</f>
        <v>0.8132545234552585</v>
      </c>
      <c r="J47" s="181"/>
      <c r="K47" s="436"/>
      <c r="L47" s="279"/>
      <c r="M47" s="198"/>
      <c r="N47" s="181"/>
      <c r="O47" s="181"/>
      <c r="P47" s="181"/>
      <c r="Q47" s="54">
        <f>+'Ark1'!S960</f>
        <v>5.5714285714285694</v>
      </c>
      <c r="R47" s="54">
        <f>+'Ark1'!T960</f>
        <v>4.9142857142857155</v>
      </c>
      <c r="S47" s="159">
        <f>+'Ark1'!U960</f>
        <v>17.889619047619046</v>
      </c>
      <c r="T47" s="74">
        <f>+'Ark1'!W960</f>
        <v>1.9047619047619055</v>
      </c>
      <c r="U47" s="74">
        <f>+'Ark1'!X960</f>
        <v>85.714285714285694</v>
      </c>
      <c r="V47" s="74">
        <f>+'Ark1'!Y960</f>
        <v>0</v>
      </c>
      <c r="W47" s="74">
        <f>+'Ark1'!Z960</f>
        <v>0</v>
      </c>
      <c r="X47" s="54">
        <f>+'Ark1'!AA960</f>
        <v>1.4197215849189435</v>
      </c>
      <c r="Y47" s="54">
        <f>+'Ark1'!AB960</f>
        <v>1.5967654379856735</v>
      </c>
      <c r="Z47" s="54">
        <f>+'Ark1'!AC960</f>
        <v>1.8000755842029343</v>
      </c>
      <c r="AA47" s="54">
        <f t="shared" si="1"/>
        <v>3.210957264957266</v>
      </c>
      <c r="AB47" s="54">
        <f t="shared" si="2"/>
        <v>1.2068965517241379</v>
      </c>
      <c r="AC47" s="45"/>
      <c r="AD47" s="4"/>
      <c r="AE47" s="16"/>
      <c r="AF47" s="1"/>
      <c r="AG47" s="18"/>
    </row>
    <row r="48" spans="1:39">
      <c r="A48" s="45"/>
      <c r="B48" s="52">
        <f>+'Ark1'!C961</f>
        <v>2022</v>
      </c>
      <c r="C48" s="52">
        <f>+'Ark1'!N961</f>
        <v>420</v>
      </c>
      <c r="D48" s="53" t="s">
        <v>462</v>
      </c>
      <c r="E48" s="52">
        <f>+'Ark1'!Q961</f>
        <v>233</v>
      </c>
      <c r="F48" s="52">
        <f>+'Ark1'!R961</f>
        <v>277</v>
      </c>
      <c r="G48" s="181">
        <f>+'Ark1'!AG961</f>
        <v>5.1921274601686962</v>
      </c>
      <c r="H48" s="45"/>
      <c r="I48" s="181">
        <f>+'Ark1'!AH961</f>
        <v>2.7424031309439765</v>
      </c>
      <c r="J48" s="181"/>
      <c r="K48" s="436"/>
      <c r="L48" s="279"/>
      <c r="M48" s="198"/>
      <c r="N48" s="181"/>
      <c r="O48" s="181"/>
      <c r="P48" s="181"/>
      <c r="Q48" s="54">
        <f>+'Ark1'!S961</f>
        <v>6.046931407942238</v>
      </c>
      <c r="R48" s="54">
        <f>+'Ark1'!T961</f>
        <v>5.9638989169675112</v>
      </c>
      <c r="S48" s="159">
        <f>+'Ark1'!U961</f>
        <v>22.867328519855597</v>
      </c>
      <c r="T48" s="74">
        <f>+'Ark1'!W961</f>
        <v>6.859205776173285</v>
      </c>
      <c r="U48" s="74">
        <f>+'Ark1'!X961</f>
        <v>100</v>
      </c>
      <c r="V48" s="74">
        <f>+'Ark1'!Y961</f>
        <v>52.707581227436819</v>
      </c>
      <c r="W48" s="74">
        <f>+'Ark1'!Z961</f>
        <v>0</v>
      </c>
      <c r="X48" s="54">
        <f>+'Ark1'!AA961</f>
        <v>1.4705052339169957</v>
      </c>
      <c r="Y48" s="54">
        <f>+'Ark1'!AB961</f>
        <v>1.5299535064037797</v>
      </c>
      <c r="Z48" s="54">
        <f>+'Ark1'!AC961</f>
        <v>1.8535155290682128</v>
      </c>
      <c r="AA48" s="54">
        <f t="shared" si="1"/>
        <v>3.7816417910447764</v>
      </c>
      <c r="AB48" s="54">
        <f t="shared" si="2"/>
        <v>1.1888412017167382</v>
      </c>
      <c r="AC48" s="45"/>
      <c r="AD48" s="4"/>
      <c r="AE48" s="16"/>
      <c r="AF48" s="1"/>
      <c r="AG48" s="18"/>
    </row>
    <row r="49" spans="1:33">
      <c r="A49" s="45"/>
      <c r="B49" s="52">
        <f>+'Ark1'!C962</f>
        <v>2022</v>
      </c>
      <c r="C49" s="52">
        <f>+'Ark1'!N962</f>
        <v>425</v>
      </c>
      <c r="D49" s="53" t="s">
        <v>463</v>
      </c>
      <c r="E49" s="52">
        <f>+'Ark1'!Q962</f>
        <v>228</v>
      </c>
      <c r="F49" s="52">
        <f>+'Ark1'!R962</f>
        <v>258</v>
      </c>
      <c r="G49" s="181">
        <f>+'Ark1'!AG962</f>
        <v>4.8359887535145276</v>
      </c>
      <c r="H49" s="45"/>
      <c r="I49" s="181">
        <f>+'Ark1'!AH962</f>
        <v>2.9775590311014102</v>
      </c>
      <c r="J49" s="181"/>
      <c r="K49" s="436"/>
      <c r="L49" s="279"/>
      <c r="M49" s="198"/>
      <c r="N49" s="181"/>
      <c r="O49" s="181"/>
      <c r="P49" s="181"/>
      <c r="Q49" s="54">
        <f>+'Ark1'!S962</f>
        <v>6.4844961240310077</v>
      </c>
      <c r="R49" s="54">
        <f>+'Ark1'!T962</f>
        <v>6.1821705426356584</v>
      </c>
      <c r="S49" s="159">
        <f>+'Ark1'!U962</f>
        <v>26.656589147286841</v>
      </c>
      <c r="T49" s="74">
        <f>+'Ark1'!W962</f>
        <v>8.9147286821705443</v>
      </c>
      <c r="U49" s="74">
        <f>+'Ark1'!X962</f>
        <v>100</v>
      </c>
      <c r="V49" s="74">
        <f>+'Ark1'!Y962</f>
        <v>100</v>
      </c>
      <c r="W49" s="74">
        <f>+'Ark1'!Z962</f>
        <v>0</v>
      </c>
      <c r="X49" s="54">
        <f>+'Ark1'!AA962</f>
        <v>0.83222126988665102</v>
      </c>
      <c r="Y49" s="54">
        <f>+'Ark1'!AB962</f>
        <v>1.1819671956257352</v>
      </c>
      <c r="Z49" s="54">
        <f>+'Ark1'!AC962</f>
        <v>1.9672098689742337</v>
      </c>
      <c r="AA49" s="54">
        <f t="shared" si="1"/>
        <v>4.1108188882247489</v>
      </c>
      <c r="AB49" s="54">
        <f t="shared" si="2"/>
        <v>1.131578947368421</v>
      </c>
      <c r="AC49" s="45"/>
      <c r="AD49" s="4"/>
      <c r="AE49" s="16"/>
      <c r="AF49" s="13"/>
      <c r="AG49" s="18"/>
    </row>
    <row r="50" spans="1:33">
      <c r="A50" s="45"/>
      <c r="B50" s="52">
        <f>+'Ark1'!C963</f>
        <v>2022</v>
      </c>
      <c r="C50" s="52">
        <f>+'Ark1'!N963</f>
        <v>428</v>
      </c>
      <c r="D50" s="53" t="s">
        <v>464</v>
      </c>
      <c r="E50" s="52">
        <f>+'Ark1'!Q963</f>
        <v>190</v>
      </c>
      <c r="F50" s="52">
        <f>+'Ark1'!R963</f>
        <v>200</v>
      </c>
      <c r="G50" s="181">
        <f>+'Ark1'!AG963</f>
        <v>3.7488284910965328</v>
      </c>
      <c r="H50" s="45"/>
      <c r="I50" s="181">
        <f>+'Ark1'!AH963</f>
        <v>2.5189584838460255</v>
      </c>
      <c r="J50" s="181"/>
      <c r="K50" s="436"/>
      <c r="L50" s="279"/>
      <c r="M50" s="198"/>
      <c r="N50" s="181"/>
      <c r="O50" s="181"/>
      <c r="P50" s="181"/>
      <c r="Q50" s="54">
        <f>+'Ark1'!S963</f>
        <v>6.56</v>
      </c>
      <c r="R50" s="54">
        <f>+'Ark1'!T963</f>
        <v>6.37</v>
      </c>
      <c r="S50" s="159">
        <f>+'Ark1'!U963</f>
        <v>29.090749999999993</v>
      </c>
      <c r="T50" s="74">
        <f>+'Ark1'!W963</f>
        <v>14</v>
      </c>
      <c r="U50" s="74">
        <f>+'Ark1'!X963</f>
        <v>100</v>
      </c>
      <c r="V50" s="74">
        <f>+'Ark1'!Y963</f>
        <v>100</v>
      </c>
      <c r="W50" s="74">
        <f>+'Ark1'!Z963</f>
        <v>0</v>
      </c>
      <c r="X50" s="54">
        <f>+'Ark1'!AA963</f>
        <v>0.55219012803597556</v>
      </c>
      <c r="Y50" s="54">
        <f>+'Ark1'!AB963</f>
        <v>1.4786480311419627</v>
      </c>
      <c r="Z50" s="54">
        <f>+'Ark1'!AC963</f>
        <v>1.9243440440835935</v>
      </c>
      <c r="AA50" s="54">
        <f t="shared" si="1"/>
        <v>4.4345655487804869</v>
      </c>
      <c r="AB50" s="54">
        <f t="shared" si="2"/>
        <v>1.0526315789473684</v>
      </c>
      <c r="AC50" s="45"/>
      <c r="AD50" s="4"/>
      <c r="AE50" s="16"/>
      <c r="AF50" s="13"/>
      <c r="AG50" s="18"/>
    </row>
    <row r="51" spans="1:33">
      <c r="A51" s="45"/>
      <c r="B51" s="52">
        <f>+'Ark1'!C964</f>
        <v>2022</v>
      </c>
      <c r="C51" s="52">
        <f>+'Ark1'!N964</f>
        <v>430</v>
      </c>
      <c r="D51" s="53" t="s">
        <v>465</v>
      </c>
      <c r="E51" s="52">
        <f>+'Ark1'!Q964</f>
        <v>287</v>
      </c>
      <c r="F51" s="52">
        <f>+'Ark1'!R964</f>
        <v>303</v>
      </c>
      <c r="G51" s="181">
        <f>+'Ark1'!AG964</f>
        <v>5.6794751640112491</v>
      </c>
      <c r="H51" s="45"/>
      <c r="I51" s="181">
        <f>+'Ark1'!AH964</f>
        <v>4.1391161783579227</v>
      </c>
      <c r="J51" s="181"/>
      <c r="K51" s="436"/>
      <c r="L51" s="279"/>
      <c r="M51" s="198"/>
      <c r="N51" s="181"/>
      <c r="O51" s="181"/>
      <c r="P51" s="181"/>
      <c r="Q51" s="54">
        <f>+'Ark1'!S964</f>
        <v>6.5907590759075889</v>
      </c>
      <c r="R51" s="54">
        <f>+'Ark1'!T964</f>
        <v>6.1452145214521492</v>
      </c>
      <c r="S51" s="159">
        <f>+'Ark1'!U964</f>
        <v>31.552145214521438</v>
      </c>
      <c r="T51" s="74">
        <f>+'Ark1'!W964</f>
        <v>8.5808580858085755</v>
      </c>
      <c r="U51" s="74">
        <f>+'Ark1'!X964</f>
        <v>100</v>
      </c>
      <c r="V51" s="74">
        <f>+'Ark1'!Y964</f>
        <v>100</v>
      </c>
      <c r="W51" s="74">
        <f>+'Ark1'!Z964</f>
        <v>0</v>
      </c>
      <c r="X51" s="54">
        <f>+'Ark1'!AA964</f>
        <v>0.85765684632141459</v>
      </c>
      <c r="Y51" s="54">
        <f>+'Ark1'!AB964</f>
        <v>1.6523352066166517</v>
      </c>
      <c r="Z51" s="54">
        <f>+'Ark1'!AC964</f>
        <v>1.83440763098631</v>
      </c>
      <c r="AA51" s="54">
        <f t="shared" si="1"/>
        <v>4.7873309964947417</v>
      </c>
      <c r="AB51" s="54">
        <f t="shared" si="2"/>
        <v>1.0557491289198606</v>
      </c>
      <c r="AC51" s="45"/>
      <c r="AD51" s="4"/>
      <c r="AE51" s="16"/>
      <c r="AF51" s="13"/>
      <c r="AG51" s="18"/>
    </row>
    <row r="52" spans="1:33">
      <c r="A52" s="45"/>
      <c r="B52" s="52">
        <f>+'Ark1'!C965</f>
        <v>2022</v>
      </c>
      <c r="C52" s="52">
        <f>+'Ark1'!N965</f>
        <v>433</v>
      </c>
      <c r="D52" s="53" t="s">
        <v>466</v>
      </c>
      <c r="E52" s="52">
        <f>+'Ark1'!Q965</f>
        <v>252</v>
      </c>
      <c r="F52" s="52">
        <f>+'Ark1'!R965</f>
        <v>265</v>
      </c>
      <c r="G52" s="181">
        <f>+'Ark1'!AG965</f>
        <v>4.9671977507029057</v>
      </c>
      <c r="H52" s="45"/>
      <c r="I52" s="181">
        <f>+'Ark1'!AH965</f>
        <v>3.9106146944490807</v>
      </c>
      <c r="J52" s="181"/>
      <c r="K52" s="436"/>
      <c r="L52" s="279"/>
      <c r="M52" s="198"/>
      <c r="N52" s="181"/>
      <c r="O52" s="181"/>
      <c r="P52" s="181"/>
      <c r="Q52" s="54">
        <f>+'Ark1'!S965</f>
        <v>6.9924528301886761</v>
      </c>
      <c r="R52" s="54">
        <f>+'Ark1'!T965</f>
        <v>6.7358490566037741</v>
      </c>
      <c r="S52" s="159">
        <f>+'Ark1'!U965</f>
        <v>34.084981132075491</v>
      </c>
      <c r="T52" s="74">
        <f>+'Ark1'!W965</f>
        <v>15.84905660377359</v>
      </c>
      <c r="U52" s="74">
        <f>+'Ark1'!X965</f>
        <v>100</v>
      </c>
      <c r="V52" s="74">
        <f>+'Ark1'!Y965</f>
        <v>100</v>
      </c>
      <c r="W52" s="74">
        <f>+'Ark1'!Z965</f>
        <v>0</v>
      </c>
      <c r="X52" s="54">
        <f>+'Ark1'!AA965</f>
        <v>0.60700074571899221</v>
      </c>
      <c r="Y52" s="54">
        <f>+'Ark1'!AB965</f>
        <v>1.5661332091833997</v>
      </c>
      <c r="Z52" s="54">
        <f>+'Ark1'!AC965</f>
        <v>1.9691099741821556</v>
      </c>
      <c r="AA52" s="54">
        <f t="shared" si="1"/>
        <v>4.8745385860766373</v>
      </c>
      <c r="AB52" s="54">
        <f t="shared" si="2"/>
        <v>1.0515873015873016</v>
      </c>
      <c r="AC52" s="45"/>
      <c r="AD52" s="4"/>
      <c r="AE52" s="16"/>
      <c r="AF52" s="13"/>
      <c r="AG52" s="18"/>
    </row>
    <row r="53" spans="1:33">
      <c r="A53" s="45"/>
      <c r="B53" s="52">
        <f>+'Ark1'!C966</f>
        <v>2022</v>
      </c>
      <c r="C53" s="52">
        <f>+'Ark1'!N966</f>
        <v>435</v>
      </c>
      <c r="D53" s="53" t="s">
        <v>467</v>
      </c>
      <c r="E53" s="52">
        <f>+'Ark1'!Q966</f>
        <v>409</v>
      </c>
      <c r="F53" s="52">
        <f>+'Ark1'!R966</f>
        <v>438</v>
      </c>
      <c r="G53" s="181">
        <f>+'Ark1'!AG966</f>
        <v>8.2099343955014046</v>
      </c>
      <c r="H53" s="45"/>
      <c r="I53" s="181">
        <f>+'Ark1'!AH966</f>
        <v>6.9358456691504689</v>
      </c>
      <c r="J53" s="181"/>
      <c r="K53" s="436"/>
      <c r="L53" s="279"/>
      <c r="M53" s="198"/>
      <c r="N53" s="181"/>
      <c r="O53" s="181"/>
      <c r="P53" s="181"/>
      <c r="Q53" s="54">
        <f>+'Ark1'!S966</f>
        <v>7.3150684931506849</v>
      </c>
      <c r="R53" s="54">
        <f>+'Ark1'!T966</f>
        <v>6.5684931506849296</v>
      </c>
      <c r="S53" s="159">
        <f>+'Ark1'!U966</f>
        <v>36.575410958904065</v>
      </c>
      <c r="T53" s="74">
        <f>+'Ark1'!W966</f>
        <v>17.123287671232877</v>
      </c>
      <c r="U53" s="74">
        <f>+'Ark1'!X966</f>
        <v>100</v>
      </c>
      <c r="V53" s="74">
        <f>+'Ark1'!Y966</f>
        <v>100</v>
      </c>
      <c r="W53" s="74">
        <f>+'Ark1'!Z966</f>
        <v>100</v>
      </c>
      <c r="X53" s="54">
        <f>+'Ark1'!AA966</f>
        <v>0.89404329626281376</v>
      </c>
      <c r="Y53" s="54">
        <f>+'Ark1'!AB966</f>
        <v>1.433869933493368</v>
      </c>
      <c r="Z53" s="54">
        <f>+'Ark1'!AC966</f>
        <v>1.9085515351391111</v>
      </c>
      <c r="AA53" s="54">
        <f t="shared" si="1"/>
        <v>5.0000093632958738</v>
      </c>
      <c r="AB53" s="54">
        <f t="shared" si="2"/>
        <v>1.0709046454767726</v>
      </c>
      <c r="AC53" s="45"/>
      <c r="AD53" s="4"/>
      <c r="AE53" s="16"/>
      <c r="AF53" s="13"/>
      <c r="AG53" s="18"/>
    </row>
    <row r="54" spans="1:33">
      <c r="A54" s="45"/>
      <c r="B54" s="52">
        <f>+'Ark1'!C967</f>
        <v>2022</v>
      </c>
      <c r="C54" s="52">
        <f>+'Ark1'!N967</f>
        <v>438</v>
      </c>
      <c r="D54" s="53" t="s">
        <v>468</v>
      </c>
      <c r="E54" s="52">
        <f>+'Ark1'!Q967</f>
        <v>273</v>
      </c>
      <c r="F54" s="52">
        <f>+'Ark1'!R967</f>
        <v>283</v>
      </c>
      <c r="G54" s="181">
        <f>+'Ark1'!AG967</f>
        <v>5.3045923149015932</v>
      </c>
      <c r="H54" s="45"/>
      <c r="I54" s="181">
        <f>+'Ark1'!AH967</f>
        <v>4.7780137394429358</v>
      </c>
      <c r="J54" s="181"/>
      <c r="K54" s="436"/>
      <c r="L54" s="279"/>
      <c r="M54" s="198"/>
      <c r="N54" s="181"/>
      <c r="O54" s="181"/>
      <c r="P54" s="181"/>
      <c r="Q54" s="54">
        <f>+'Ark1'!S967</f>
        <v>7.6643109540636045</v>
      </c>
      <c r="R54" s="54">
        <f>+'Ark1'!T967</f>
        <v>6.4734982332155484</v>
      </c>
      <c r="S54" s="159">
        <f>+'Ark1'!U967</f>
        <v>38.996431095406365</v>
      </c>
      <c r="T54" s="74">
        <f>+'Ark1'!W967</f>
        <v>12.014134275618378</v>
      </c>
      <c r="U54" s="74">
        <f>+'Ark1'!X967</f>
        <v>100</v>
      </c>
      <c r="V54" s="74">
        <f>+'Ark1'!Y967</f>
        <v>100</v>
      </c>
      <c r="W54" s="74">
        <f>+'Ark1'!Z967</f>
        <v>100</v>
      </c>
      <c r="X54" s="54">
        <f>+'Ark1'!AA967</f>
        <v>0.58395476192896878</v>
      </c>
      <c r="Y54" s="54">
        <f>+'Ark1'!AB967</f>
        <v>1.4055789152705529</v>
      </c>
      <c r="Z54" s="54">
        <f>+'Ark1'!AC967</f>
        <v>1.9119775313495639</v>
      </c>
      <c r="AA54" s="54">
        <f t="shared" si="1"/>
        <v>5.0880544029506689</v>
      </c>
      <c r="AB54" s="54">
        <f t="shared" si="2"/>
        <v>1.0366300366300367</v>
      </c>
      <c r="AC54" s="45"/>
      <c r="AD54" s="4"/>
      <c r="AE54" s="16"/>
      <c r="AF54" s="5"/>
      <c r="AG54" s="18"/>
    </row>
    <row r="55" spans="1:33">
      <c r="A55" s="45"/>
      <c r="B55" s="52">
        <f>+'Ark1'!C968</f>
        <v>2022</v>
      </c>
      <c r="C55" s="52">
        <f>+'Ark1'!N968</f>
        <v>440</v>
      </c>
      <c r="D55" s="53" t="s">
        <v>469</v>
      </c>
      <c r="E55" s="52">
        <f>+'Ark1'!Q968</f>
        <v>424</v>
      </c>
      <c r="F55" s="52">
        <f>+'Ark1'!R968</f>
        <v>456</v>
      </c>
      <c r="G55" s="181">
        <f>+'Ark1'!AG968</f>
        <v>8.5473289597000939</v>
      </c>
      <c r="H55" s="45"/>
      <c r="I55" s="181">
        <f>+'Ark1'!AH968</f>
        <v>8.2029599553509058</v>
      </c>
      <c r="J55" s="181"/>
      <c r="K55" s="436"/>
      <c r="L55" s="279"/>
      <c r="M55" s="198"/>
      <c r="N55" s="181"/>
      <c r="O55" s="181"/>
      <c r="P55" s="181"/>
      <c r="Q55" s="54">
        <f>+'Ark1'!S968</f>
        <v>7.9144736842105248</v>
      </c>
      <c r="R55" s="54">
        <f>+'Ark1'!T968</f>
        <v>6.8048245614035086</v>
      </c>
      <c r="S55" s="159">
        <f>+'Ark1'!U968</f>
        <v>41.549868421052643</v>
      </c>
      <c r="T55" s="74">
        <f>+'Ark1'!W968</f>
        <v>16.228070175438599</v>
      </c>
      <c r="U55" s="74">
        <f>+'Ark1'!X968</f>
        <v>100</v>
      </c>
      <c r="V55" s="74">
        <f>+'Ark1'!Y968</f>
        <v>100</v>
      </c>
      <c r="W55" s="74">
        <f>+'Ark1'!Z968</f>
        <v>100</v>
      </c>
      <c r="X55" s="54">
        <f>+'Ark1'!AA968</f>
        <v>0.88350154651104718</v>
      </c>
      <c r="Y55" s="54">
        <f>+'Ark1'!AB968</f>
        <v>1.2580133266421398</v>
      </c>
      <c r="Z55" s="54">
        <f>+'Ark1'!AC968</f>
        <v>1.782978354138536</v>
      </c>
      <c r="AA55" s="54">
        <f t="shared" si="1"/>
        <v>5.2498586866167942</v>
      </c>
      <c r="AB55" s="54">
        <f t="shared" si="2"/>
        <v>1.0754716981132075</v>
      </c>
      <c r="AC55" s="45"/>
      <c r="AD55" s="4"/>
      <c r="AE55" s="16"/>
      <c r="AF55" s="5"/>
      <c r="AG55" s="18"/>
    </row>
    <row r="56" spans="1:33">
      <c r="A56" s="45"/>
      <c r="B56" s="52">
        <f>+'Ark1'!C969</f>
        <v>2022</v>
      </c>
      <c r="C56" s="52">
        <f>+'Ark1'!N969</f>
        <v>443</v>
      </c>
      <c r="D56" s="53" t="s">
        <v>470</v>
      </c>
      <c r="E56" s="52">
        <f>+'Ark1'!Q969</f>
        <v>296</v>
      </c>
      <c r="F56" s="52">
        <f>+'Ark1'!R969</f>
        <v>315</v>
      </c>
      <c r="G56" s="181">
        <f>+'Ark1'!AG969</f>
        <v>5.9044048734770405</v>
      </c>
      <c r="H56" s="45"/>
      <c r="I56" s="181">
        <f>+'Ark1'!AH969</f>
        <v>6.0062276157581618</v>
      </c>
      <c r="J56" s="181"/>
      <c r="K56" s="436"/>
      <c r="L56" s="279"/>
      <c r="M56" s="198"/>
      <c r="N56" s="181"/>
      <c r="O56" s="181"/>
      <c r="P56" s="181"/>
      <c r="Q56" s="54">
        <f>+'Ark1'!S969</f>
        <v>8.1841269841269817</v>
      </c>
      <c r="R56" s="54">
        <f>+'Ark1'!T969</f>
        <v>7.2190476190476227</v>
      </c>
      <c r="S56" s="159">
        <f>+'Ark1'!U969</f>
        <v>44.040793650793638</v>
      </c>
      <c r="T56" s="74">
        <f>+'Ark1'!W969</f>
        <v>21.587301587301592</v>
      </c>
      <c r="U56" s="74">
        <f>+'Ark1'!X969</f>
        <v>100</v>
      </c>
      <c r="V56" s="74">
        <f>+'Ark1'!Y969</f>
        <v>100</v>
      </c>
      <c r="W56" s="74">
        <f>+'Ark1'!Z969</f>
        <v>100</v>
      </c>
      <c r="X56" s="54">
        <f>+'Ark1'!AA969</f>
        <v>0.59285615265295122</v>
      </c>
      <c r="Y56" s="54">
        <f>+'Ark1'!AB969</f>
        <v>1.1060018584338669</v>
      </c>
      <c r="Z56" s="54">
        <f>+'Ark1'!AC969</f>
        <v>1.8395010661414704</v>
      </c>
      <c r="AA56" s="54">
        <f t="shared" si="1"/>
        <v>5.3812451512800621</v>
      </c>
      <c r="AB56" s="54">
        <f t="shared" si="2"/>
        <v>1.0641891891891893</v>
      </c>
      <c r="AC56" s="45"/>
      <c r="AD56" s="4"/>
      <c r="AE56" s="16"/>
      <c r="AF56" s="5"/>
      <c r="AG56" s="18"/>
    </row>
    <row r="57" spans="1:33">
      <c r="A57" s="45"/>
      <c r="B57" s="52">
        <f>+'Ark1'!C970</f>
        <v>2022</v>
      </c>
      <c r="C57" s="52">
        <f>+'Ark1'!N970</f>
        <v>445</v>
      </c>
      <c r="D57" s="53" t="s">
        <v>471</v>
      </c>
      <c r="E57" s="52">
        <f>+'Ark1'!Q970</f>
        <v>678</v>
      </c>
      <c r="F57" s="52">
        <f>+'Ark1'!R970</f>
        <v>766</v>
      </c>
      <c r="G57" s="181">
        <f>+'Ark1'!AG970</f>
        <v>14.35801312089972</v>
      </c>
      <c r="H57" s="45"/>
      <c r="I57" s="181">
        <f>+'Ark1'!AH970</f>
        <v>15.729338524615036</v>
      </c>
      <c r="J57" s="181"/>
      <c r="K57" s="436"/>
      <c r="L57" s="279"/>
      <c r="M57" s="198"/>
      <c r="N57" s="181"/>
      <c r="O57" s="181"/>
      <c r="P57" s="181"/>
      <c r="Q57" s="54">
        <f>+'Ark1'!S970</f>
        <v>8.5691906005221927</v>
      </c>
      <c r="R57" s="54">
        <f>+'Ark1'!T970</f>
        <v>7.120104438642298</v>
      </c>
      <c r="S57" s="159">
        <f>+'Ark1'!U970</f>
        <v>47.429177545691878</v>
      </c>
      <c r="T57" s="74">
        <f>+'Ark1'!W970</f>
        <v>18.276762402088774</v>
      </c>
      <c r="U57" s="74">
        <f>+'Ark1'!X970</f>
        <v>100</v>
      </c>
      <c r="V57" s="74">
        <f>+'Ark1'!Y970</f>
        <v>100</v>
      </c>
      <c r="W57" s="74">
        <f>+'Ark1'!Z970</f>
        <v>100</v>
      </c>
      <c r="X57" s="54">
        <f>+'Ark1'!AA970</f>
        <v>1.3853190439748653</v>
      </c>
      <c r="Y57" s="54">
        <f>+'Ark1'!AB970</f>
        <v>1.1123757290713712</v>
      </c>
      <c r="Z57" s="54">
        <f>+'Ark1'!AC970</f>
        <v>1.7384270041110694</v>
      </c>
      <c r="AA57" s="54">
        <f t="shared" si="1"/>
        <v>5.5348491773308925</v>
      </c>
      <c r="AB57" s="54">
        <f t="shared" si="2"/>
        <v>1.1297935103244838</v>
      </c>
      <c r="AC57" s="45"/>
      <c r="AD57" s="4"/>
      <c r="AE57" s="16"/>
      <c r="AF57" s="5"/>
      <c r="AG57" s="18"/>
    </row>
    <row r="58" spans="1:33">
      <c r="A58" s="45"/>
      <c r="B58" s="52">
        <f>+'Ark1'!C971</f>
        <v>2022</v>
      </c>
      <c r="C58" s="52">
        <f>+'Ark1'!N971</f>
        <v>450</v>
      </c>
      <c r="D58" s="53" t="s">
        <v>472</v>
      </c>
      <c r="E58" s="52">
        <f>+'Ark1'!Q971</f>
        <v>605</v>
      </c>
      <c r="F58" s="52">
        <f>+'Ark1'!R971</f>
        <v>671</v>
      </c>
      <c r="G58" s="181">
        <f>+'Ark1'!AG971</f>
        <v>12.577319587628862</v>
      </c>
      <c r="H58" s="45"/>
      <c r="I58" s="181">
        <f>+'Ark1'!AH971</f>
        <v>15.22849520615768</v>
      </c>
      <c r="J58" s="181"/>
      <c r="K58" s="436"/>
      <c r="L58" s="279"/>
      <c r="M58" s="198"/>
      <c r="N58" s="181"/>
      <c r="O58" s="181"/>
      <c r="P58" s="181"/>
      <c r="Q58" s="54">
        <f>+'Ark1'!S971</f>
        <v>9.1087928464977637</v>
      </c>
      <c r="R58" s="54">
        <f>+'Ark1'!T971</f>
        <v>7.6721311475409859</v>
      </c>
      <c r="S58" s="159">
        <f>+'Ark1'!U971</f>
        <v>52.420163934426242</v>
      </c>
      <c r="T58" s="74">
        <f>+'Ark1'!W971</f>
        <v>25.931445603576755</v>
      </c>
      <c r="U58" s="74">
        <f>+'Ark1'!X971</f>
        <v>100</v>
      </c>
      <c r="V58" s="74">
        <f>+'Ark1'!Y971</f>
        <v>100</v>
      </c>
      <c r="W58" s="74">
        <f>+'Ark1'!Z971</f>
        <v>100</v>
      </c>
      <c r="X58" s="54">
        <f>+'Ark1'!AA971</f>
        <v>1.406405233573778</v>
      </c>
      <c r="Y58" s="54">
        <f>+'Ark1'!AB971</f>
        <v>1.186773935037658</v>
      </c>
      <c r="Z58" s="54">
        <f>+'Ark1'!AC971</f>
        <v>1.7614301416048621</v>
      </c>
      <c r="AA58" s="54">
        <f t="shared" si="1"/>
        <v>5.7548969240837717</v>
      </c>
      <c r="AB58" s="54">
        <f t="shared" si="2"/>
        <v>1.1090909090909091</v>
      </c>
      <c r="AC58" s="45"/>
      <c r="AD58" s="4"/>
      <c r="AE58" s="16"/>
      <c r="AF58" s="5"/>
      <c r="AG58" s="18"/>
    </row>
    <row r="59" spans="1:33">
      <c r="A59" s="45"/>
      <c r="B59" s="52">
        <f>+'Ark1'!C972</f>
        <v>2022</v>
      </c>
      <c r="C59" s="52">
        <f>+'Ark1'!N972</f>
        <v>455</v>
      </c>
      <c r="D59" s="53" t="s">
        <v>473</v>
      </c>
      <c r="E59" s="52">
        <f>+'Ark1'!Q972</f>
        <v>443</v>
      </c>
      <c r="F59" s="52">
        <f>+'Ark1'!R972</f>
        <v>480</v>
      </c>
      <c r="G59" s="181">
        <f>+'Ark1'!AG972</f>
        <v>8.9971883786316784</v>
      </c>
      <c r="H59" s="45"/>
      <c r="I59" s="181">
        <f>+'Ark1'!AH972</f>
        <v>11.913838254736696</v>
      </c>
      <c r="J59" s="181"/>
      <c r="K59" s="436"/>
      <c r="L59" s="279"/>
      <c r="M59" s="198"/>
      <c r="N59" s="181"/>
      <c r="O59" s="181"/>
      <c r="P59" s="181"/>
      <c r="Q59" s="54">
        <f>+'Ark1'!S972</f>
        <v>9.5541666666666689</v>
      </c>
      <c r="R59" s="54">
        <f>+'Ark1'!T972</f>
        <v>8.0250000000000004</v>
      </c>
      <c r="S59" s="159">
        <f>+'Ark1'!U972</f>
        <v>57.32900000000005</v>
      </c>
      <c r="T59" s="74">
        <f>+'Ark1'!W972</f>
        <v>32.916666666666657</v>
      </c>
      <c r="U59" s="74">
        <f>+'Ark1'!X972</f>
        <v>100</v>
      </c>
      <c r="V59" s="74">
        <f>+'Ark1'!Y972</f>
        <v>100</v>
      </c>
      <c r="W59" s="74">
        <f>+'Ark1'!Z972</f>
        <v>100</v>
      </c>
      <c r="X59" s="54">
        <f>+'Ark1'!AA972</f>
        <v>1.4265875075369012</v>
      </c>
      <c r="Y59" s="54">
        <f>+'Ark1'!AB972</f>
        <v>1.2218425862424103</v>
      </c>
      <c r="Z59" s="54">
        <f>+'Ark1'!AC972</f>
        <v>1.8187106238578277</v>
      </c>
      <c r="AA59" s="54">
        <f t="shared" si="1"/>
        <v>6.0004186655037106</v>
      </c>
      <c r="AB59" s="54">
        <f t="shared" si="2"/>
        <v>1.0835214446952597</v>
      </c>
      <c r="AC59" s="45"/>
      <c r="AD59" s="4"/>
      <c r="AE59" s="16"/>
      <c r="AF59" s="5"/>
      <c r="AG59" s="18"/>
    </row>
    <row r="60" spans="1:33">
      <c r="A60" s="45"/>
      <c r="B60" s="52">
        <f>+'Ark1'!C973</f>
        <v>2022</v>
      </c>
      <c r="C60" s="52">
        <f>+'Ark1'!N973</f>
        <v>460</v>
      </c>
      <c r="D60" s="53" t="s">
        <v>474</v>
      </c>
      <c r="E60" s="52">
        <f>+'Ark1'!Q973</f>
        <v>445</v>
      </c>
      <c r="F60" s="52">
        <f>+'Ark1'!R973</f>
        <v>492</v>
      </c>
      <c r="G60" s="181">
        <f>+'Ark1'!AG973</f>
        <v>9.2221180880974689</v>
      </c>
      <c r="H60" s="45"/>
      <c r="I60" s="181">
        <f>+'Ark1'!AH973</f>
        <v>13.953202525491678</v>
      </c>
      <c r="J60" s="181"/>
      <c r="K60" s="436"/>
      <c r="L60" s="279"/>
      <c r="M60" s="198"/>
      <c r="N60" s="181"/>
      <c r="O60" s="181"/>
      <c r="P60" s="181"/>
      <c r="Q60" s="54">
        <f>+'Ark1'!S973</f>
        <v>10.380081300813005</v>
      </c>
      <c r="R60" s="54">
        <f>+'Ark1'!T973</f>
        <v>9.0040650406504046</v>
      </c>
      <c r="S60" s="159">
        <f>+'Ark1'!U973</f>
        <v>65.504735772357719</v>
      </c>
      <c r="T60" s="74">
        <f>+'Ark1'!W973</f>
        <v>58.943089430894318</v>
      </c>
      <c r="U60" s="74">
        <f>+'Ark1'!X973</f>
        <v>100</v>
      </c>
      <c r="V60" s="74">
        <f>+'Ark1'!Y973</f>
        <v>100</v>
      </c>
      <c r="W60" s="74">
        <f>+'Ark1'!Z973</f>
        <v>100</v>
      </c>
      <c r="X60" s="54">
        <f>+'Ark1'!AA973</f>
        <v>4.7094572438669697</v>
      </c>
      <c r="Y60" s="54">
        <f>+'Ark1'!AB973</f>
        <v>1.2670983406082881</v>
      </c>
      <c r="Z60" s="54">
        <f>+'Ark1'!AC973</f>
        <v>1.8729958773967796</v>
      </c>
      <c r="AA60" s="54">
        <f t="shared" si="1"/>
        <v>6.3106187585666742</v>
      </c>
      <c r="AB60" s="54">
        <f t="shared" si="2"/>
        <v>1.1056179775280899</v>
      </c>
      <c r="AC60" s="45"/>
      <c r="AD60" s="4"/>
      <c r="AE60" s="16"/>
      <c r="AF60" s="5"/>
      <c r="AG60" s="18"/>
    </row>
    <row r="61" spans="1:33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72"/>
      <c r="L61" s="71"/>
      <c r="M61" s="50"/>
      <c r="N61" s="45"/>
      <c r="O61" s="45"/>
      <c r="P61" s="45"/>
      <c r="Q61" s="45"/>
      <c r="R61" s="45"/>
      <c r="S61" s="45"/>
      <c r="T61" s="71"/>
      <c r="U61" s="45"/>
      <c r="V61" s="45"/>
      <c r="W61" s="45"/>
      <c r="X61" s="45"/>
      <c r="Y61" s="45"/>
      <c r="Z61" s="45"/>
      <c r="AA61" s="45"/>
      <c r="AB61" s="45"/>
      <c r="AC61" s="45"/>
    </row>
    <row r="62" spans="1:33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72"/>
      <c r="L62" s="71"/>
      <c r="M62" s="50"/>
      <c r="N62" s="45"/>
      <c r="O62" s="45"/>
      <c r="P62" s="45"/>
      <c r="Q62" s="45"/>
      <c r="R62" s="45"/>
      <c r="S62" s="45"/>
      <c r="T62" s="71"/>
      <c r="U62" s="45"/>
      <c r="V62" s="45"/>
      <c r="W62" s="45"/>
      <c r="X62" s="45"/>
      <c r="Y62" s="45"/>
      <c r="Z62" s="45"/>
      <c r="AA62" s="45"/>
      <c r="AB62" s="45"/>
      <c r="AC62" s="45"/>
    </row>
  </sheetData>
  <mergeCells count="1">
    <mergeCell ref="V5:W5"/>
  </mergeCells>
  <conditionalFormatting sqref="AE39:AE40">
    <cfRule type="cellIs" dxfId="28" priority="4" stopIfTrue="1" operator="lessThan">
      <formula>0</formula>
    </cfRule>
  </conditionalFormatting>
  <conditionalFormatting sqref="H11:H26">
    <cfRule type="cellIs" dxfId="27" priority="1" operator="lessThan">
      <formula>0</formula>
    </cfRule>
    <cfRule type="cellIs" dxfId="2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C9F9C-F67F-4EA3-9197-7F617FFAC5D4}">
  <dimension ref="V2:AK327"/>
  <sheetViews>
    <sheetView zoomScale="91" zoomScaleNormal="91" workbookViewId="0">
      <selection activeCell="A10" sqref="A10"/>
    </sheetView>
  </sheetViews>
  <sheetFormatPr baseColWidth="10" defaultRowHeight="15"/>
  <cols>
    <col min="29" max="29" width="14" customWidth="1"/>
    <col min="30" max="30" width="12.54296875" customWidth="1"/>
    <col min="31" max="31" width="10.90625" customWidth="1"/>
  </cols>
  <sheetData>
    <row r="2" spans="22:37" s="185" customFormat="1" ht="31.8"/>
    <row r="5" spans="22:37" s="189" customFormat="1" ht="19.8">
      <c r="AK5" s="188"/>
    </row>
    <row r="6" spans="22:37" ht="18.75" customHeight="1">
      <c r="AF6" s="5"/>
    </row>
    <row r="7" spans="22:37">
      <c r="AF7" s="4"/>
      <c r="AG7" s="4"/>
    </row>
    <row r="8" spans="22:37">
      <c r="AF8" s="4"/>
      <c r="AG8" s="4"/>
    </row>
    <row r="10" spans="22:37" ht="20.100000000000001" customHeight="1">
      <c r="V10" s="5"/>
    </row>
    <row r="11" spans="22:37" ht="15.6">
      <c r="V11" s="5"/>
    </row>
    <row r="12" spans="22:37" ht="15.6">
      <c r="V12" s="5"/>
    </row>
    <row r="13" spans="22:37" ht="15.6">
      <c r="V13" s="5"/>
    </row>
    <row r="14" spans="22:37" ht="15.6">
      <c r="V14" s="5"/>
      <c r="X14" s="2"/>
      <c r="Y14" s="2"/>
      <c r="Z14" s="2"/>
    </row>
    <row r="15" spans="22:37" ht="15.6">
      <c r="V15" s="5"/>
      <c r="X15" s="2"/>
      <c r="Y15" s="2"/>
      <c r="Z15" s="4"/>
      <c r="AA15" s="4"/>
      <c r="AB15" s="4"/>
    </row>
    <row r="16" spans="22:37" ht="15.6">
      <c r="V16" s="5"/>
    </row>
    <row r="17" spans="22:28" ht="15.6">
      <c r="V17" s="5"/>
    </row>
    <row r="18" spans="22:28" ht="15.6">
      <c r="V18" s="5"/>
      <c r="X18" s="2"/>
      <c r="Y18" s="2"/>
      <c r="Z18" s="2"/>
    </row>
    <row r="19" spans="22:28" ht="15.6">
      <c r="V19" s="5"/>
      <c r="X19" s="2"/>
      <c r="Y19" s="2"/>
      <c r="Z19" s="2"/>
    </row>
    <row r="20" spans="22:28" ht="15.6">
      <c r="V20" s="5"/>
      <c r="X20" s="2"/>
      <c r="Y20" s="2"/>
      <c r="Z20" s="2"/>
    </row>
    <row r="21" spans="22:28" ht="15.6">
      <c r="V21" s="5"/>
      <c r="X21" s="2"/>
      <c r="Y21" s="2"/>
      <c r="Z21" s="2"/>
    </row>
    <row r="22" spans="22:28" ht="15.6">
      <c r="V22" s="5"/>
      <c r="X22" s="2"/>
      <c r="Y22" s="2"/>
      <c r="Z22" s="2"/>
    </row>
    <row r="23" spans="22:28" ht="15.6">
      <c r="V23" s="5"/>
      <c r="X23" s="2"/>
      <c r="Y23" s="2"/>
      <c r="Z23" s="4"/>
      <c r="AA23" s="4"/>
      <c r="AB23" s="4"/>
    </row>
    <row r="24" spans="22:28" ht="15.6">
      <c r="V24" s="5"/>
      <c r="X24" s="1"/>
      <c r="Y24" s="1"/>
      <c r="Z24" s="11"/>
      <c r="AA24" s="11"/>
      <c r="AB24" s="11"/>
    </row>
    <row r="25" spans="22:28" ht="15.6">
      <c r="V25" s="5"/>
      <c r="X25" s="1"/>
      <c r="Y25" s="1"/>
      <c r="Z25" s="11"/>
      <c r="AA25" s="11"/>
      <c r="AB25" s="11"/>
    </row>
    <row r="26" spans="22:28" ht="15.6">
      <c r="V26" s="5"/>
      <c r="X26" s="1"/>
      <c r="Y26" s="1"/>
      <c r="Z26" s="11"/>
      <c r="AA26" s="11"/>
      <c r="AB26" s="11"/>
    </row>
    <row r="27" spans="22:28" ht="15.6">
      <c r="V27" s="5"/>
      <c r="X27" s="1"/>
      <c r="Y27" s="1"/>
      <c r="Z27" s="11"/>
      <c r="AA27" s="11"/>
      <c r="AB27" s="11"/>
    </row>
    <row r="28" spans="22:28" ht="15.6">
      <c r="V28" s="5"/>
      <c r="X28" s="1"/>
      <c r="Y28" s="1"/>
      <c r="Z28" s="11"/>
      <c r="AA28" s="11"/>
      <c r="AB28" s="11"/>
    </row>
    <row r="29" spans="22:28" ht="15.6">
      <c r="V29" s="5"/>
      <c r="X29" s="1"/>
      <c r="Y29" s="1"/>
      <c r="Z29" s="11"/>
      <c r="AA29" s="11"/>
      <c r="AB29" s="11"/>
    </row>
    <row r="30" spans="22:28" ht="15.6">
      <c r="V30" s="5"/>
      <c r="X30" s="1"/>
      <c r="Y30" s="1"/>
      <c r="Z30" s="11"/>
      <c r="AA30" s="11"/>
      <c r="AB30" s="11"/>
    </row>
    <row r="31" spans="22:28" ht="15.6">
      <c r="V31" s="5"/>
      <c r="X31" s="1"/>
      <c r="Y31" s="1"/>
      <c r="Z31" s="11"/>
      <c r="AA31" s="11"/>
      <c r="AB31" s="11"/>
    </row>
    <row r="32" spans="22:28" ht="15.6">
      <c r="V32" s="5"/>
      <c r="X32" s="1"/>
      <c r="Y32" s="1"/>
      <c r="Z32" s="11"/>
      <c r="AA32" s="11"/>
      <c r="AB32" s="11"/>
    </row>
    <row r="33" spans="22:28" ht="15.6">
      <c r="V33" s="5"/>
      <c r="X33" s="1"/>
      <c r="Y33" s="1"/>
      <c r="Z33" s="11"/>
      <c r="AA33" s="11"/>
      <c r="AB33" s="11"/>
    </row>
    <row r="34" spans="22:28" ht="15.6">
      <c r="V34" s="5"/>
      <c r="X34" s="1"/>
      <c r="Y34" s="1"/>
      <c r="Z34" s="11"/>
      <c r="AA34" s="11"/>
      <c r="AB34" s="11"/>
    </row>
    <row r="35" spans="22:28" ht="15.6">
      <c r="V35" s="5"/>
      <c r="X35" s="13"/>
      <c r="Y35" s="13"/>
      <c r="Z35" s="11"/>
      <c r="AA35" s="11"/>
      <c r="AB35" s="11"/>
    </row>
    <row r="36" spans="22:28" ht="16.5" customHeight="1">
      <c r="V36" s="5"/>
      <c r="X36" s="13"/>
      <c r="Y36" s="13"/>
      <c r="Z36" s="11"/>
      <c r="AA36" s="11"/>
      <c r="AB36" s="11"/>
    </row>
    <row r="37" spans="22:28" ht="16.5" customHeight="1">
      <c r="V37" s="5"/>
      <c r="X37" s="13"/>
      <c r="Y37" s="13"/>
      <c r="Z37" s="11"/>
      <c r="AA37" s="11"/>
      <c r="AB37" s="11"/>
    </row>
    <row r="38" spans="22:28">
      <c r="X38" s="13"/>
      <c r="Y38" s="13"/>
      <c r="Z38" s="11"/>
      <c r="AA38" s="11"/>
      <c r="AB38" s="11"/>
    </row>
    <row r="39" spans="22:28" ht="17.25" customHeight="1">
      <c r="V39" s="5"/>
      <c r="X39" s="13"/>
      <c r="Y39" s="13"/>
      <c r="Z39" s="11"/>
      <c r="AA39" s="11"/>
      <c r="AB39" s="11"/>
    </row>
    <row r="40" spans="22:28">
      <c r="X40" s="13"/>
      <c r="Y40" s="13"/>
      <c r="Z40" s="11"/>
      <c r="AA40" s="11"/>
      <c r="AB40" s="11"/>
    </row>
    <row r="41" spans="22:28">
      <c r="X41" s="13"/>
      <c r="Y41" s="13"/>
      <c r="Z41" s="11"/>
      <c r="AA41" s="11"/>
      <c r="AB41" s="11"/>
    </row>
    <row r="42" spans="22:28" ht="21">
      <c r="X42" s="55"/>
      <c r="Y42" s="55"/>
      <c r="Z42" s="11"/>
      <c r="AA42" s="11"/>
      <c r="AB42" s="11"/>
    </row>
    <row r="43" spans="22:28">
      <c r="V43" s="4"/>
    </row>
    <row r="44" spans="22:28" ht="15.6">
      <c r="V44" s="18"/>
      <c r="X44" s="1"/>
      <c r="Y44" s="5"/>
    </row>
    <row r="45" spans="22:28" ht="15.6">
      <c r="V45" s="18"/>
    </row>
    <row r="46" spans="22:28" ht="15.6">
      <c r="V46" s="18"/>
    </row>
    <row r="47" spans="22:28" ht="15.6">
      <c r="V47" s="18"/>
    </row>
    <row r="48" spans="22:28" ht="15.6">
      <c r="V48" s="18"/>
    </row>
    <row r="49" spans="22:22" ht="15.6">
      <c r="V49" s="18"/>
    </row>
    <row r="50" spans="22:22" ht="15.6">
      <c r="V50" s="18"/>
    </row>
    <row r="51" spans="22:22" ht="15.6">
      <c r="V51" s="18"/>
    </row>
    <row r="52" spans="22:22" ht="15.6">
      <c r="V52" s="18"/>
    </row>
    <row r="53" spans="22:22" ht="15.6">
      <c r="V53" s="18"/>
    </row>
    <row r="54" spans="22:22" ht="15.6">
      <c r="V54" s="18"/>
    </row>
    <row r="55" spans="22:22" ht="15.6">
      <c r="V55" s="18"/>
    </row>
    <row r="56" spans="22:22" ht="15.6">
      <c r="V56" s="18"/>
    </row>
    <row r="57" spans="22:22" ht="15.6">
      <c r="V57" s="18"/>
    </row>
    <row r="58" spans="22:22" ht="15.6">
      <c r="V58" s="18"/>
    </row>
    <row r="59" spans="22:22" ht="15.6">
      <c r="V59" s="18"/>
    </row>
    <row r="60" spans="22:22" ht="15.6">
      <c r="V60" s="18"/>
    </row>
    <row r="61" spans="22:22" ht="15.6">
      <c r="V61" s="18"/>
    </row>
    <row r="63" spans="22:22" ht="15.6">
      <c r="V63" s="18"/>
    </row>
    <row r="68" spans="22:22">
      <c r="V68" s="4"/>
    </row>
    <row r="69" spans="22:22" ht="15.6">
      <c r="V69" s="5"/>
    </row>
    <row r="70" spans="22:22" ht="15.6">
      <c r="V70" s="5"/>
    </row>
    <row r="71" spans="22:22" ht="15.6">
      <c r="V71" s="5"/>
    </row>
    <row r="72" spans="22:22" ht="15.6">
      <c r="V72" s="5"/>
    </row>
    <row r="73" spans="22:22" ht="15.6">
      <c r="V73" s="5"/>
    </row>
    <row r="74" spans="22:22" ht="15.6">
      <c r="V74" s="5"/>
    </row>
    <row r="75" spans="22:22" ht="15.6">
      <c r="V75" s="5"/>
    </row>
    <row r="76" spans="22:22" ht="15.6">
      <c r="V76" s="5"/>
    </row>
    <row r="77" spans="22:22" ht="15.6">
      <c r="V77" s="5"/>
    </row>
    <row r="78" spans="22:22" ht="15.6">
      <c r="V78" s="5"/>
    </row>
    <row r="79" spans="22:22" ht="15.6">
      <c r="V79" s="5"/>
    </row>
    <row r="80" spans="22:22" ht="15.6">
      <c r="V80" s="5"/>
    </row>
    <row r="81" spans="22:22" ht="15.6">
      <c r="V81" s="5"/>
    </row>
    <row r="82" spans="22:22" ht="15.6">
      <c r="V82" s="5"/>
    </row>
    <row r="83" spans="22:22" ht="15.6">
      <c r="V83" s="5"/>
    </row>
    <row r="84" spans="22:22" ht="15.6">
      <c r="V84" s="5"/>
    </row>
    <row r="85" spans="22:22" ht="15.6">
      <c r="V85" s="5"/>
    </row>
    <row r="86" spans="22:22" ht="15.6">
      <c r="V86" s="5"/>
    </row>
    <row r="88" spans="22:22" ht="15.6">
      <c r="V88" s="5"/>
    </row>
    <row r="91" spans="22:22" ht="15.6">
      <c r="V91" s="2"/>
    </row>
    <row r="92" spans="22:22">
      <c r="V92" s="4"/>
    </row>
    <row r="93" spans="22:22" ht="15.6">
      <c r="V93" s="5"/>
    </row>
    <row r="94" spans="22:22" ht="15.6">
      <c r="V94" s="5"/>
    </row>
    <row r="95" spans="22:22" ht="15.6">
      <c r="V95" s="5"/>
    </row>
    <row r="96" spans="22:22" ht="15.6">
      <c r="V96" s="5"/>
    </row>
    <row r="97" spans="22:22" ht="15.6">
      <c r="V97" s="5"/>
    </row>
    <row r="98" spans="22:22" ht="15.6">
      <c r="V98" s="5"/>
    </row>
    <row r="99" spans="22:22" ht="15.6">
      <c r="V99" s="5"/>
    </row>
    <row r="100" spans="22:22" ht="15.6">
      <c r="V100" s="5"/>
    </row>
    <row r="101" spans="22:22" ht="15.6">
      <c r="V101" s="5"/>
    </row>
    <row r="102" spans="22:22" ht="15.6">
      <c r="V102" s="5"/>
    </row>
    <row r="103" spans="22:22" ht="15.6">
      <c r="V103" s="5"/>
    </row>
    <row r="104" spans="22:22" ht="15.6">
      <c r="V104" s="5"/>
    </row>
    <row r="105" spans="22:22" ht="15.6">
      <c r="V105" s="5"/>
    </row>
    <row r="106" spans="22:22" ht="15.6">
      <c r="V106" s="5"/>
    </row>
    <row r="107" spans="22:22" ht="15.6">
      <c r="V107" s="5"/>
    </row>
    <row r="108" spans="22:22" ht="15.6">
      <c r="V108" s="5"/>
    </row>
    <row r="109" spans="22:22" ht="15.6">
      <c r="V109" s="5"/>
    </row>
    <row r="110" spans="22:22" ht="15.6">
      <c r="V110" s="5"/>
    </row>
    <row r="112" spans="22:22" ht="15.6">
      <c r="V112" s="5"/>
    </row>
    <row r="113" spans="22:22" ht="15.6">
      <c r="V113" s="5"/>
    </row>
    <row r="299" spans="22:27">
      <c r="V299" s="1"/>
      <c r="W299" s="1"/>
      <c r="X299" s="1"/>
      <c r="Y299" s="1"/>
      <c r="Z299" s="1"/>
      <c r="AA299" s="1"/>
    </row>
    <row r="300" spans="22:27">
      <c r="V300" s="1"/>
      <c r="W300" s="1"/>
      <c r="X300" s="1"/>
      <c r="Y300" s="1"/>
      <c r="Z300" s="1"/>
      <c r="AA300" s="1"/>
    </row>
    <row r="301" spans="22:27">
      <c r="V301" s="1"/>
      <c r="W301" s="1"/>
      <c r="X301" s="1"/>
      <c r="Y301" s="1"/>
      <c r="Z301" s="1"/>
      <c r="AA301" s="1"/>
    </row>
    <row r="302" spans="22:27">
      <c r="V302" s="1"/>
      <c r="W302" s="1"/>
      <c r="X302" s="1"/>
      <c r="Y302" s="1"/>
      <c r="Z302" s="1"/>
      <c r="AA302" s="1"/>
    </row>
    <row r="303" spans="22:27">
      <c r="V303" s="1"/>
      <c r="W303" s="1"/>
      <c r="X303" s="1"/>
      <c r="Y303" s="1"/>
      <c r="Z303" s="1"/>
      <c r="AA303" s="1"/>
    </row>
    <row r="304" spans="22:27">
      <c r="V304" s="1"/>
      <c r="W304" s="1"/>
      <c r="X304" s="1"/>
      <c r="Y304" s="1"/>
      <c r="Z304" s="1"/>
      <c r="AA304" s="1"/>
    </row>
    <row r="305" spans="22:27">
      <c r="V305" s="1"/>
      <c r="W305" s="1"/>
      <c r="X305" s="1"/>
      <c r="Y305" s="1"/>
      <c r="Z305" s="1"/>
      <c r="AA305" s="1"/>
    </row>
    <row r="306" spans="22:27">
      <c r="V306" s="1"/>
      <c r="W306" s="1"/>
      <c r="X306" s="1"/>
      <c r="Y306" s="1"/>
      <c r="Z306" s="1"/>
      <c r="AA306" s="1"/>
    </row>
    <row r="307" spans="22:27">
      <c r="V307" s="1"/>
      <c r="W307" s="1"/>
      <c r="X307" s="1"/>
      <c r="Y307" s="1"/>
      <c r="Z307" s="1"/>
      <c r="AA307" s="1"/>
    </row>
    <row r="308" spans="22:27">
      <c r="V308" s="1"/>
      <c r="W308" s="1"/>
      <c r="X308" s="1"/>
      <c r="Y308" s="1"/>
      <c r="Z308" s="1"/>
      <c r="AA308" s="1"/>
    </row>
    <row r="309" spans="22:27">
      <c r="V309" s="1"/>
      <c r="W309" s="1"/>
      <c r="X309" s="1"/>
      <c r="Y309" s="1"/>
      <c r="Z309" s="1"/>
      <c r="AA309" s="1"/>
    </row>
    <row r="310" spans="22:27">
      <c r="V310" s="1"/>
      <c r="W310" s="1"/>
      <c r="X310" s="1"/>
      <c r="Y310" s="1"/>
      <c r="Z310" s="1"/>
      <c r="AA310" s="1"/>
    </row>
    <row r="311" spans="22:27">
      <c r="V311" s="1"/>
      <c r="W311" s="1"/>
      <c r="X311" s="1"/>
      <c r="Y311" s="1"/>
      <c r="Z311" s="1"/>
      <c r="AA311" s="1"/>
    </row>
    <row r="312" spans="22:27">
      <c r="V312" s="1"/>
      <c r="W312" s="1"/>
      <c r="X312" s="1"/>
      <c r="Y312" s="1"/>
      <c r="Z312" s="1"/>
      <c r="AA312" s="1"/>
    </row>
    <row r="313" spans="22:27">
      <c r="V313" s="1"/>
      <c r="W313" s="1"/>
      <c r="X313" s="1"/>
      <c r="Y313" s="1"/>
      <c r="Z313" s="1"/>
      <c r="AA313" s="1"/>
    </row>
    <row r="314" spans="22:27">
      <c r="V314" s="1"/>
      <c r="W314" s="1"/>
      <c r="X314" s="1"/>
      <c r="Y314" s="1"/>
      <c r="Z314" s="1"/>
      <c r="AA314" s="1"/>
    </row>
    <row r="315" spans="22:27">
      <c r="V315" s="1"/>
      <c r="W315" s="1"/>
      <c r="X315" s="1"/>
      <c r="Y315" s="1"/>
      <c r="Z315" s="1"/>
      <c r="AA315" s="1"/>
    </row>
    <row r="316" spans="22:27">
      <c r="V316" s="1"/>
      <c r="W316" s="1"/>
      <c r="X316" s="1"/>
      <c r="Y316" s="1"/>
      <c r="Z316" s="1"/>
      <c r="AA316" s="1"/>
    </row>
    <row r="317" spans="22:27">
      <c r="V317" s="1"/>
      <c r="W317" s="1"/>
      <c r="X317" s="1"/>
      <c r="Y317" s="1"/>
      <c r="Z317" s="1"/>
      <c r="AA317" s="1"/>
    </row>
    <row r="318" spans="22:27">
      <c r="V318" s="1"/>
      <c r="W318" s="1"/>
      <c r="X318" s="1"/>
      <c r="Y318" s="1"/>
      <c r="Z318" s="1"/>
      <c r="AA318" s="1"/>
    </row>
    <row r="319" spans="22:27">
      <c r="V319" s="1"/>
      <c r="W319" s="1"/>
      <c r="X319" s="1"/>
      <c r="Y319" s="1"/>
      <c r="Z319" s="1"/>
      <c r="AA319" s="1"/>
    </row>
    <row r="320" spans="22:27">
      <c r="V320" s="1"/>
      <c r="W320" s="1"/>
      <c r="X320" s="1"/>
      <c r="Y320" s="1"/>
      <c r="Z320" s="1"/>
      <c r="AA320" s="1"/>
    </row>
    <row r="321" spans="22:27">
      <c r="V321" s="1"/>
      <c r="W321" s="1"/>
      <c r="X321" s="1"/>
      <c r="Y321" s="1"/>
      <c r="Z321" s="1"/>
      <c r="AA321" s="1"/>
    </row>
    <row r="322" spans="22:27">
      <c r="V322" s="1"/>
      <c r="W322" s="1"/>
      <c r="X322" s="1"/>
      <c r="Y322" s="1"/>
      <c r="Z322" s="1"/>
      <c r="AA322" s="1"/>
    </row>
    <row r="323" spans="22:27">
      <c r="V323" s="1"/>
      <c r="W323" s="1"/>
      <c r="X323" s="1"/>
      <c r="Y323" s="1"/>
      <c r="Z323" s="1"/>
      <c r="AA323" s="1"/>
    </row>
    <row r="324" spans="22:27">
      <c r="V324" s="1"/>
      <c r="W324" s="1"/>
      <c r="X324" s="1"/>
      <c r="Y324" s="1"/>
      <c r="Z324" s="1"/>
      <c r="AA324" s="1"/>
    </row>
    <row r="325" spans="22:27">
      <c r="V325" s="1"/>
      <c r="W325" s="1"/>
      <c r="X325" s="1"/>
      <c r="Y325" s="1"/>
      <c r="Z325" s="1"/>
      <c r="AA325" s="1"/>
    </row>
    <row r="326" spans="22:27">
      <c r="V326" s="1"/>
      <c r="W326" s="1"/>
      <c r="X326" s="1"/>
      <c r="Y326" s="1"/>
      <c r="Z326" s="1"/>
      <c r="AA326" s="1"/>
    </row>
    <row r="327" spans="22:27">
      <c r="V327" s="1"/>
      <c r="W327" s="1"/>
      <c r="X327" s="1"/>
      <c r="Y327" s="1"/>
      <c r="Z327" s="1"/>
      <c r="AA327" s="1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338"/>
  <sheetViews>
    <sheetView zoomScale="89" zoomScaleNormal="89" workbookViewId="0">
      <selection activeCell="A11" sqref="A11"/>
    </sheetView>
  </sheetViews>
  <sheetFormatPr baseColWidth="10" defaultRowHeight="15.6"/>
  <cols>
    <col min="1" max="1" width="5" customWidth="1"/>
    <col min="2" max="3" width="7" customWidth="1"/>
    <col min="4" max="4" width="5.54296875" style="2" customWidth="1"/>
    <col min="5" max="5" width="7.1796875" customWidth="1"/>
    <col min="6" max="6" width="5.453125" customWidth="1"/>
    <col min="7" max="7" width="7.6328125" customWidth="1"/>
    <col min="8" max="8" width="5.08984375" customWidth="1"/>
    <col min="9" max="9" width="7.90625" customWidth="1"/>
    <col min="10" max="10" width="8.36328125" customWidth="1"/>
    <col min="11" max="11" width="6.08984375" customWidth="1"/>
    <col min="12" max="12" width="5.54296875" customWidth="1"/>
    <col min="13" max="13" width="5.81640625" customWidth="1"/>
    <col min="14" max="14" width="7.54296875" customWidth="1"/>
    <col min="15" max="15" width="6.6328125" customWidth="1"/>
    <col min="16" max="16" width="6" style="11" customWidth="1"/>
    <col min="17" max="17" width="8.6328125" customWidth="1"/>
    <col min="18" max="18" width="10" customWidth="1"/>
    <col min="19" max="19" width="8.08984375" customWidth="1"/>
    <col min="20" max="20" width="6" customWidth="1"/>
    <col min="21" max="21" width="11.08984375" customWidth="1"/>
    <col min="22" max="22" width="9.90625" customWidth="1"/>
    <col min="23" max="23" width="10.36328125" customWidth="1"/>
    <col min="24" max="24" width="7.81640625" customWidth="1"/>
    <col min="25" max="25" width="7.36328125" customWidth="1"/>
    <col min="26" max="26" width="9" customWidth="1"/>
    <col min="27" max="27" width="7.6328125" customWidth="1"/>
    <col min="28" max="28" width="10.08984375" customWidth="1"/>
    <col min="29" max="29" width="10.6328125" customWidth="1"/>
    <col min="30" max="30" width="8.54296875" customWidth="1"/>
    <col min="31" max="31" width="8.36328125" customWidth="1"/>
    <col min="32" max="32" width="9" customWidth="1"/>
    <col min="33" max="33" width="8.90625" customWidth="1"/>
    <col min="34" max="34" width="9.08984375" customWidth="1"/>
    <col min="35" max="35" width="8.453125" customWidth="1"/>
    <col min="36" max="36" width="9.08984375" customWidth="1"/>
    <col min="37" max="37" width="10" customWidth="1"/>
    <col min="38" max="38" width="10.54296875" customWidth="1"/>
    <col min="39" max="39" width="8.08984375" customWidth="1"/>
    <col min="40" max="40" width="8.36328125" customWidth="1"/>
    <col min="41" max="41" width="7.54296875" customWidth="1"/>
    <col min="42" max="42" width="8.08984375" customWidth="1"/>
  </cols>
  <sheetData>
    <row r="1" spans="16:16">
      <c r="P1"/>
    </row>
    <row r="2" spans="16:16">
      <c r="P2"/>
    </row>
    <row r="3" spans="16:16">
      <c r="P3"/>
    </row>
    <row r="25" spans="25:26">
      <c r="Y25" s="312">
        <f>+År!B36</f>
        <v>4759</v>
      </c>
      <c r="Z25" s="3" t="s">
        <v>8</v>
      </c>
    </row>
    <row r="48" spans="25:26">
      <c r="Y48" s="5">
        <f>+År!G36</f>
        <v>42.132275688169727</v>
      </c>
      <c r="Z48" s="3" t="s">
        <v>633</v>
      </c>
    </row>
    <row r="63" spans="16:16">
      <c r="P63"/>
    </row>
    <row r="64" spans="16:16">
      <c r="P64"/>
    </row>
    <row r="65" spans="16:16">
      <c r="P65"/>
    </row>
    <row r="66" spans="16:16">
      <c r="P66"/>
    </row>
    <row r="67" spans="16:16">
      <c r="P67"/>
    </row>
    <row r="68" spans="16:16">
      <c r="P68"/>
    </row>
    <row r="69" spans="16:16">
      <c r="P69"/>
    </row>
    <row r="70" spans="16:16">
      <c r="P70"/>
    </row>
    <row r="71" spans="16:16">
      <c r="P71"/>
    </row>
    <row r="72" spans="16:16">
      <c r="P72"/>
    </row>
    <row r="73" spans="16:16">
      <c r="P73"/>
    </row>
    <row r="74" spans="16:16">
      <c r="P74"/>
    </row>
    <row r="75" spans="16:16">
      <c r="P75"/>
    </row>
    <row r="76" spans="16:16">
      <c r="P76"/>
    </row>
    <row r="77" spans="16:16">
      <c r="P77"/>
    </row>
    <row r="78" spans="16:16">
      <c r="P78"/>
    </row>
    <row r="79" spans="16:16">
      <c r="P79"/>
    </row>
    <row r="80" spans="16:16">
      <c r="P80"/>
    </row>
    <row r="81" spans="16:25">
      <c r="P81"/>
    </row>
    <row r="82" spans="16:25">
      <c r="P82"/>
      <c r="W82" s="5">
        <f>+År!P36</f>
        <v>8.197730615675562</v>
      </c>
      <c r="X82" s="3" t="s">
        <v>634</v>
      </c>
    </row>
    <row r="83" spans="16:25">
      <c r="P83"/>
    </row>
    <row r="84" spans="16:25">
      <c r="P84"/>
    </row>
    <row r="85" spans="16:25">
      <c r="P85"/>
    </row>
    <row r="86" spans="16:25">
      <c r="P86"/>
    </row>
    <row r="87" spans="16:25">
      <c r="P87"/>
    </row>
    <row r="88" spans="16:25">
      <c r="P88"/>
    </row>
    <row r="89" spans="16:25">
      <c r="P89"/>
    </row>
    <row r="90" spans="16:25">
      <c r="P90"/>
    </row>
    <row r="91" spans="16:25">
      <c r="P91"/>
    </row>
    <row r="92" spans="16:25">
      <c r="P92"/>
    </row>
    <row r="93" spans="16:25">
      <c r="P93"/>
      <c r="X93" s="3" t="s">
        <v>568</v>
      </c>
      <c r="Y93" s="3" t="s">
        <v>0</v>
      </c>
    </row>
    <row r="94" spans="16:25">
      <c r="P94"/>
      <c r="X94">
        <v>3</v>
      </c>
      <c r="Y94" s="3" t="s">
        <v>30</v>
      </c>
    </row>
    <row r="95" spans="16:25">
      <c r="P95"/>
      <c r="X95">
        <v>4</v>
      </c>
      <c r="Y95" s="3" t="s">
        <v>31</v>
      </c>
    </row>
    <row r="96" spans="16:25">
      <c r="P96"/>
      <c r="X96">
        <v>5</v>
      </c>
      <c r="Y96" s="3" t="s">
        <v>401</v>
      </c>
    </row>
    <row r="97" spans="4:25">
      <c r="P97"/>
      <c r="X97">
        <v>6</v>
      </c>
      <c r="Y97" s="3" t="s">
        <v>32</v>
      </c>
    </row>
    <row r="98" spans="4:25">
      <c r="P98"/>
      <c r="X98">
        <v>7</v>
      </c>
      <c r="Y98" s="3" t="s">
        <v>33</v>
      </c>
    </row>
    <row r="99" spans="4:25">
      <c r="P99"/>
      <c r="X99">
        <v>8</v>
      </c>
      <c r="Y99" s="3" t="s">
        <v>34</v>
      </c>
    </row>
    <row r="100" spans="4:25">
      <c r="P100"/>
    </row>
    <row r="101" spans="4:25">
      <c r="P101"/>
    </row>
    <row r="102" spans="4:25">
      <c r="P102"/>
    </row>
    <row r="103" spans="4:25">
      <c r="P103"/>
    </row>
    <row r="104" spans="4:25">
      <c r="P104"/>
    </row>
    <row r="105" spans="4:25">
      <c r="P105"/>
    </row>
    <row r="106" spans="4:25" s="521" customFormat="1">
      <c r="D106" s="2"/>
    </row>
    <row r="107" spans="4:25" s="521" customFormat="1">
      <c r="D107" s="2"/>
    </row>
    <row r="108" spans="4:25" s="521" customFormat="1">
      <c r="D108" s="2"/>
    </row>
    <row r="109" spans="4:25" s="521" customFormat="1">
      <c r="D109" s="2"/>
    </row>
    <row r="110" spans="4:25" s="521" customFormat="1">
      <c r="D110" s="2"/>
    </row>
    <row r="111" spans="4:25" s="521" customFormat="1">
      <c r="D111" s="2"/>
    </row>
    <row r="112" spans="4:25" s="521" customFormat="1">
      <c r="D112" s="2"/>
    </row>
    <row r="113" spans="4:4" s="521" customFormat="1">
      <c r="D113" s="2"/>
    </row>
    <row r="114" spans="4:4" s="521" customFormat="1">
      <c r="D114" s="2"/>
    </row>
    <row r="115" spans="4:4" s="521" customFormat="1">
      <c r="D115" s="2"/>
    </row>
    <row r="116" spans="4:4" s="521" customFormat="1">
      <c r="D116" s="2"/>
    </row>
    <row r="117" spans="4:4" s="521" customFormat="1">
      <c r="D117" s="2"/>
    </row>
    <row r="118" spans="4:4" s="521" customFormat="1">
      <c r="D118" s="2"/>
    </row>
    <row r="119" spans="4:4" s="521" customFormat="1">
      <c r="D119" s="2"/>
    </row>
    <row r="120" spans="4:4" s="521" customFormat="1">
      <c r="D120" s="2"/>
    </row>
    <row r="121" spans="4:4" s="521" customFormat="1">
      <c r="D121" s="2"/>
    </row>
    <row r="122" spans="4:4" s="521" customFormat="1">
      <c r="D122" s="2"/>
    </row>
    <row r="123" spans="4:4" s="521" customFormat="1">
      <c r="D123" s="2"/>
    </row>
    <row r="124" spans="4:4" s="521" customFormat="1">
      <c r="D124" s="2"/>
    </row>
    <row r="125" spans="4:4" s="521" customFormat="1">
      <c r="D125" s="2"/>
    </row>
    <row r="126" spans="4:4" s="521" customFormat="1">
      <c r="D126" s="2"/>
    </row>
    <row r="127" spans="4:4" s="521" customFormat="1">
      <c r="D127" s="2"/>
    </row>
    <row r="128" spans="4:4" s="521" customFormat="1">
      <c r="D128" s="2"/>
    </row>
    <row r="129" spans="4:4" s="521" customFormat="1">
      <c r="D129" s="2"/>
    </row>
    <row r="130" spans="4:4" s="521" customFormat="1">
      <c r="D130" s="2"/>
    </row>
    <row r="131" spans="4:4" s="521" customFormat="1">
      <c r="D131" s="2"/>
    </row>
    <row r="132" spans="4:4" s="521" customFormat="1">
      <c r="D132" s="2"/>
    </row>
    <row r="133" spans="4:4" s="521" customFormat="1">
      <c r="D133" s="2"/>
    </row>
    <row r="134" spans="4:4" s="521" customFormat="1">
      <c r="D134" s="2"/>
    </row>
    <row r="135" spans="4:4" s="521" customFormat="1">
      <c r="D135" s="2"/>
    </row>
    <row r="136" spans="4:4" s="521" customFormat="1">
      <c r="D136" s="2"/>
    </row>
    <row r="137" spans="4:4" s="521" customFormat="1">
      <c r="D137" s="2"/>
    </row>
    <row r="138" spans="4:4" s="521" customFormat="1">
      <c r="D138" s="2"/>
    </row>
    <row r="139" spans="4:4" s="521" customFormat="1">
      <c r="D139" s="2"/>
    </row>
    <row r="140" spans="4:4" s="521" customFormat="1">
      <c r="D140" s="2"/>
    </row>
    <row r="141" spans="4:4" s="521" customFormat="1">
      <c r="D141" s="2"/>
    </row>
    <row r="142" spans="4:4" s="521" customFormat="1">
      <c r="D142" s="2"/>
    </row>
    <row r="143" spans="4:4" s="521" customFormat="1">
      <c r="D143" s="2"/>
    </row>
    <row r="144" spans="4:4" s="521" customFormat="1">
      <c r="D144" s="2"/>
    </row>
    <row r="145" spans="4:4" s="521" customFormat="1">
      <c r="D145" s="2"/>
    </row>
    <row r="146" spans="4:4" s="521" customFormat="1">
      <c r="D146" s="2"/>
    </row>
    <row r="147" spans="4:4" s="521" customFormat="1">
      <c r="D147" s="2"/>
    </row>
    <row r="148" spans="4:4" s="521" customFormat="1">
      <c r="D148" s="2"/>
    </row>
    <row r="149" spans="4:4" s="521" customFormat="1">
      <c r="D149" s="2"/>
    </row>
    <row r="150" spans="4:4" s="521" customFormat="1">
      <c r="D150" s="2"/>
    </row>
    <row r="151" spans="4:4" s="521" customFormat="1">
      <c r="D151" s="2"/>
    </row>
    <row r="152" spans="4:4" s="521" customFormat="1">
      <c r="D152" s="2"/>
    </row>
    <row r="153" spans="4:4" s="521" customFormat="1">
      <c r="D153" s="2"/>
    </row>
    <row r="154" spans="4:4" s="521" customFormat="1">
      <c r="D154" s="2"/>
    </row>
    <row r="155" spans="4:4" s="521" customFormat="1">
      <c r="D155" s="2"/>
    </row>
    <row r="156" spans="4:4" s="521" customFormat="1">
      <c r="D156" s="2"/>
    </row>
    <row r="157" spans="4:4" s="521" customFormat="1">
      <c r="D157" s="2"/>
    </row>
    <row r="158" spans="4:4" s="521" customFormat="1">
      <c r="D158" s="2"/>
    </row>
    <row r="159" spans="4:4" s="521" customFormat="1">
      <c r="D159" s="2"/>
    </row>
    <row r="160" spans="4:4" s="521" customFormat="1">
      <c r="D160" s="2"/>
    </row>
    <row r="161" spans="4:4" s="521" customFormat="1">
      <c r="D161" s="2"/>
    </row>
    <row r="162" spans="4:4" s="521" customFormat="1">
      <c r="D162" s="2"/>
    </row>
    <row r="163" spans="4:4" s="521" customFormat="1">
      <c r="D163" s="2"/>
    </row>
    <row r="164" spans="4:4" s="521" customFormat="1">
      <c r="D164" s="2"/>
    </row>
    <row r="165" spans="4:4" s="521" customFormat="1">
      <c r="D165" s="2"/>
    </row>
    <row r="166" spans="4:4" s="521" customFormat="1">
      <c r="D166" s="2"/>
    </row>
    <row r="167" spans="4:4" s="521" customFormat="1">
      <c r="D167" s="2"/>
    </row>
    <row r="168" spans="4:4" s="521" customFormat="1">
      <c r="D168" s="2"/>
    </row>
    <row r="169" spans="4:4" s="521" customFormat="1">
      <c r="D169" s="2"/>
    </row>
    <row r="170" spans="4:4" s="521" customFormat="1">
      <c r="D170" s="2"/>
    </row>
    <row r="171" spans="4:4" s="521" customFormat="1">
      <c r="D171" s="2"/>
    </row>
    <row r="172" spans="4:4" s="521" customFormat="1">
      <c r="D172" s="2"/>
    </row>
    <row r="173" spans="4:4" s="521" customFormat="1">
      <c r="D173" s="2"/>
    </row>
    <row r="174" spans="4:4" s="521" customFormat="1">
      <c r="D174" s="2"/>
    </row>
    <row r="175" spans="4:4" s="521" customFormat="1">
      <c r="D175" s="2"/>
    </row>
    <row r="176" spans="4:4" s="521" customFormat="1">
      <c r="D176" s="2"/>
    </row>
    <row r="177" spans="16:24">
      <c r="P177"/>
    </row>
    <row r="178" spans="16:24">
      <c r="P178"/>
    </row>
    <row r="179" spans="16:24">
      <c r="P179"/>
    </row>
    <row r="180" spans="16:24">
      <c r="P180"/>
    </row>
    <row r="181" spans="16:24">
      <c r="P181"/>
    </row>
    <row r="182" spans="16:24">
      <c r="P182"/>
    </row>
    <row r="183" spans="16:24">
      <c r="P183"/>
      <c r="W183" s="3" t="s">
        <v>568</v>
      </c>
      <c r="X183" s="3" t="s">
        <v>552</v>
      </c>
    </row>
    <row r="184" spans="16:24">
      <c r="P184"/>
      <c r="W184">
        <v>5</v>
      </c>
      <c r="X184" s="296" t="s">
        <v>96</v>
      </c>
    </row>
    <row r="185" spans="16:24">
      <c r="P185"/>
      <c r="W185">
        <v>6</v>
      </c>
      <c r="X185" s="3" t="s">
        <v>97</v>
      </c>
    </row>
    <row r="186" spans="16:24">
      <c r="P186"/>
      <c r="W186">
        <v>7</v>
      </c>
      <c r="X186" s="3" t="s">
        <v>98</v>
      </c>
    </row>
    <row r="187" spans="16:24">
      <c r="P187"/>
      <c r="W187">
        <v>8</v>
      </c>
      <c r="X187" s="296" t="s">
        <v>99</v>
      </c>
    </row>
    <row r="188" spans="16:24">
      <c r="P188"/>
    </row>
    <row r="189" spans="16:24">
      <c r="P189"/>
    </row>
    <row r="190" spans="16:24">
      <c r="P190"/>
    </row>
    <row r="191" spans="16:24">
      <c r="P191"/>
    </row>
    <row r="192" spans="16:24">
      <c r="P192"/>
    </row>
    <row r="193" spans="16:24">
      <c r="P193"/>
    </row>
    <row r="194" spans="16:24">
      <c r="P194"/>
      <c r="W194" s="5">
        <f>+År!S36</f>
        <v>7.1758772851439376</v>
      </c>
      <c r="X194" s="3" t="s">
        <v>635</v>
      </c>
    </row>
    <row r="195" spans="16:24">
      <c r="P195"/>
    </row>
    <row r="196" spans="16:24">
      <c r="P196"/>
    </row>
    <row r="197" spans="16:24">
      <c r="P197"/>
    </row>
    <row r="198" spans="16:24">
      <c r="P198"/>
    </row>
    <row r="199" spans="16:24">
      <c r="P199"/>
    </row>
    <row r="200" spans="16:24">
      <c r="P200"/>
    </row>
    <row r="201" spans="16:24">
      <c r="P201"/>
    </row>
    <row r="202" spans="16:24">
      <c r="P202"/>
    </row>
    <row r="203" spans="16:24">
      <c r="P203"/>
    </row>
    <row r="204" spans="16:24">
      <c r="P204"/>
    </row>
    <row r="205" spans="16:24">
      <c r="P205"/>
    </row>
    <row r="206" spans="16:24">
      <c r="P206"/>
    </row>
    <row r="207" spans="16:24">
      <c r="P207"/>
    </row>
    <row r="208" spans="16:24">
      <c r="P208"/>
    </row>
    <row r="209" spans="16:16">
      <c r="P209"/>
    </row>
    <row r="210" spans="16:16">
      <c r="P210"/>
    </row>
    <row r="211" spans="16:16">
      <c r="P211"/>
    </row>
    <row r="212" spans="16:16">
      <c r="P212"/>
    </row>
    <row r="213" spans="16:16">
      <c r="P213"/>
    </row>
    <row r="214" spans="16:16">
      <c r="P214"/>
    </row>
    <row r="215" spans="16:16">
      <c r="P215"/>
    </row>
    <row r="216" spans="16:16">
      <c r="P216"/>
    </row>
    <row r="217" spans="16:16">
      <c r="P217"/>
    </row>
    <row r="218" spans="16:16">
      <c r="P218"/>
    </row>
    <row r="219" spans="16:16">
      <c r="P219"/>
    </row>
    <row r="220" spans="16:16">
      <c r="P220"/>
    </row>
    <row r="221" spans="16:16">
      <c r="P221"/>
    </row>
    <row r="222" spans="16:16">
      <c r="P222"/>
    </row>
    <row r="223" spans="16:16">
      <c r="P223"/>
    </row>
    <row r="224" spans="16:16">
      <c r="P224"/>
    </row>
    <row r="225" spans="16:16">
      <c r="P225"/>
    </row>
    <row r="226" spans="16:16">
      <c r="P226"/>
    </row>
    <row r="227" spans="16:16">
      <c r="P227"/>
    </row>
    <row r="228" spans="16:16">
      <c r="P228"/>
    </row>
    <row r="229" spans="16:16">
      <c r="P229"/>
    </row>
    <row r="230" spans="16:16">
      <c r="P230"/>
    </row>
    <row r="231" spans="16:16">
      <c r="P231"/>
    </row>
    <row r="232" spans="16:16">
      <c r="P232"/>
    </row>
    <row r="233" spans="16:16">
      <c r="P233"/>
    </row>
    <row r="234" spans="16:16">
      <c r="P234"/>
    </row>
    <row r="235" spans="16:16">
      <c r="P235"/>
    </row>
    <row r="236" spans="16:16">
      <c r="P236"/>
    </row>
    <row r="237" spans="16:16">
      <c r="P237"/>
    </row>
    <row r="238" spans="16:16">
      <c r="P238"/>
    </row>
    <row r="239" spans="16:16">
      <c r="P239"/>
    </row>
    <row r="240" spans="16:16">
      <c r="P240"/>
    </row>
    <row r="241" spans="16:16">
      <c r="P241"/>
    </row>
    <row r="242" spans="16:16">
      <c r="P242"/>
    </row>
    <row r="243" spans="16:16">
      <c r="P243"/>
    </row>
    <row r="244" spans="16:16">
      <c r="P244"/>
    </row>
    <row r="245" spans="16:16">
      <c r="P245"/>
    </row>
    <row r="246" spans="16:16">
      <c r="P246"/>
    </row>
    <row r="247" spans="16:16">
      <c r="P247"/>
    </row>
    <row r="248" spans="16:16">
      <c r="P248"/>
    </row>
    <row r="249" spans="16:16">
      <c r="P249"/>
    </row>
    <row r="250" spans="16:16">
      <c r="P250"/>
    </row>
    <row r="251" spans="16:16">
      <c r="P251"/>
    </row>
    <row r="252" spans="16:16">
      <c r="P252"/>
    </row>
    <row r="253" spans="16:16">
      <c r="P253"/>
    </row>
    <row r="254" spans="16:16">
      <c r="P254"/>
    </row>
    <row r="255" spans="16:16">
      <c r="P255"/>
    </row>
    <row r="256" spans="16:16">
      <c r="P256"/>
    </row>
    <row r="257" spans="16:25">
      <c r="P257"/>
    </row>
    <row r="258" spans="16:25">
      <c r="P258"/>
    </row>
    <row r="259" spans="16:25">
      <c r="P259"/>
    </row>
    <row r="260" spans="16:25">
      <c r="P260"/>
    </row>
    <row r="261" spans="16:25">
      <c r="P261"/>
      <c r="T261" s="4"/>
      <c r="U261" s="4"/>
    </row>
    <row r="262" spans="16:25">
      <c r="P262"/>
      <c r="T262" s="4"/>
      <c r="U262" s="4"/>
    </row>
    <row r="263" spans="16:25">
      <c r="P263"/>
      <c r="T263" s="4"/>
      <c r="U263" s="4"/>
    </row>
    <row r="264" spans="16:25">
      <c r="P264"/>
      <c r="T264" s="22"/>
      <c r="U264" s="22"/>
    </row>
    <row r="265" spans="16:25">
      <c r="P265"/>
      <c r="T265" s="22"/>
      <c r="U265" s="22"/>
    </row>
    <row r="266" spans="16:25">
      <c r="P266"/>
      <c r="T266" s="22"/>
      <c r="U266" s="22"/>
      <c r="Y266" s="3" t="s">
        <v>632</v>
      </c>
    </row>
    <row r="267" spans="16:25">
      <c r="P267"/>
      <c r="T267" s="22"/>
      <c r="U267" s="22"/>
    </row>
    <row r="268" spans="16:25">
      <c r="P268"/>
      <c r="T268" s="22"/>
      <c r="U268" s="22"/>
    </row>
    <row r="269" spans="16:25">
      <c r="P269"/>
      <c r="T269" s="22"/>
      <c r="U269" s="22"/>
    </row>
    <row r="270" spans="16:25">
      <c r="P270"/>
      <c r="T270" s="22"/>
      <c r="U270" s="22"/>
    </row>
    <row r="271" spans="16:25">
      <c r="P271"/>
      <c r="T271" s="22"/>
      <c r="U271" s="22"/>
    </row>
    <row r="272" spans="16:25">
      <c r="P272"/>
      <c r="T272" s="22"/>
      <c r="U272" s="22"/>
    </row>
    <row r="273" spans="4:22">
      <c r="P273"/>
      <c r="T273" s="22"/>
      <c r="U273" s="22"/>
    </row>
    <row r="274" spans="4:22">
      <c r="P274"/>
      <c r="T274" s="22"/>
      <c r="U274" s="22"/>
    </row>
    <row r="275" spans="4:22"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22"/>
      <c r="U275" s="22"/>
      <c r="V275" s="21"/>
    </row>
    <row r="276" spans="4:22"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22"/>
      <c r="U276" s="22"/>
      <c r="V276" s="4"/>
    </row>
    <row r="277" spans="4:22"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22"/>
      <c r="U277" s="22"/>
      <c r="V277" s="4"/>
    </row>
    <row r="278" spans="4:22"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</row>
    <row r="279" spans="4:22"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</row>
    <row r="280" spans="4:22"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</row>
    <row r="281" spans="4:22"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</row>
    <row r="299" spans="25:25">
      <c r="Y299" s="3"/>
    </row>
    <row r="320" spans="1:8" ht="15">
      <c r="A320" s="29"/>
      <c r="B320" s="29"/>
      <c r="C320" s="29"/>
      <c r="D320" s="310"/>
      <c r="E320" s="29"/>
      <c r="F320" s="29"/>
      <c r="G320" s="29"/>
      <c r="H320" s="29"/>
    </row>
    <row r="321" spans="1:18" ht="15">
      <c r="A321" s="36"/>
      <c r="B321" s="36"/>
      <c r="C321" s="36"/>
      <c r="D321" s="311"/>
      <c r="E321" s="36"/>
      <c r="F321" s="36"/>
      <c r="G321" s="36"/>
      <c r="H321" s="36"/>
      <c r="I321" s="29"/>
      <c r="J321" s="29"/>
      <c r="K321" s="29"/>
      <c r="L321" s="29"/>
      <c r="M321" s="29"/>
      <c r="N321" s="29"/>
      <c r="O321" s="29"/>
      <c r="P321" s="276"/>
      <c r="Q321" s="29"/>
      <c r="R321" s="29"/>
    </row>
    <row r="322" spans="1:18" ht="15">
      <c r="A322" s="36"/>
      <c r="B322" s="36"/>
      <c r="C322" s="36"/>
      <c r="D322" s="311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277"/>
      <c r="Q322" s="36"/>
      <c r="R322" s="36"/>
    </row>
    <row r="323" spans="1:18" ht="15">
      <c r="A323" s="36"/>
      <c r="B323" s="36"/>
      <c r="C323" s="36"/>
      <c r="D323" s="311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277"/>
      <c r="Q323" s="36"/>
      <c r="R323" s="36"/>
    </row>
    <row r="324" spans="1:18" ht="15">
      <c r="A324" s="36"/>
      <c r="B324" s="36"/>
      <c r="C324" s="36"/>
      <c r="D324" s="311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277"/>
      <c r="Q324" s="36"/>
      <c r="R324" s="36"/>
    </row>
    <row r="325" spans="1:18" ht="15">
      <c r="A325" s="36"/>
      <c r="B325" s="36"/>
      <c r="C325" s="36"/>
      <c r="D325" s="311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277"/>
      <c r="Q325" s="36"/>
      <c r="R325" s="36"/>
    </row>
    <row r="326" spans="1:18" ht="15">
      <c r="A326" s="36"/>
      <c r="B326" s="36"/>
      <c r="C326" s="36"/>
      <c r="D326" s="311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277"/>
      <c r="Q326" s="36"/>
      <c r="R326" s="36"/>
    </row>
    <row r="327" spans="1:18" ht="15">
      <c r="A327" s="36"/>
      <c r="B327" s="36"/>
      <c r="C327" s="36"/>
      <c r="D327" s="311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277"/>
      <c r="Q327" s="36"/>
      <c r="R327" s="36"/>
    </row>
    <row r="328" spans="1:18" ht="15">
      <c r="A328" s="36"/>
      <c r="B328" s="36"/>
      <c r="C328" s="36"/>
      <c r="D328" s="311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277"/>
      <c r="Q328" s="36"/>
      <c r="R328" s="36"/>
    </row>
    <row r="329" spans="1:18" ht="15">
      <c r="A329" s="36"/>
      <c r="B329" s="36"/>
      <c r="C329" s="36"/>
      <c r="D329" s="311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277"/>
      <c r="Q329" s="36"/>
      <c r="R329" s="36"/>
    </row>
    <row r="330" spans="1:18" ht="15">
      <c r="A330" s="36"/>
      <c r="B330" s="36"/>
      <c r="C330" s="36"/>
      <c r="D330" s="311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277"/>
      <c r="Q330" s="36"/>
      <c r="R330" s="36"/>
    </row>
    <row r="331" spans="1:18" ht="15">
      <c r="A331" s="36"/>
      <c r="B331" s="36"/>
      <c r="C331" s="36"/>
      <c r="D331" s="311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277"/>
      <c r="Q331" s="36"/>
      <c r="R331" s="36"/>
    </row>
    <row r="332" spans="1:18" ht="15">
      <c r="A332" s="36"/>
      <c r="B332" s="36"/>
      <c r="C332" s="36"/>
      <c r="D332" s="311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277"/>
      <c r="Q332" s="36"/>
      <c r="R332" s="36"/>
    </row>
    <row r="333" spans="1:18" ht="15">
      <c r="A333" s="36"/>
      <c r="B333" s="36"/>
      <c r="C333" s="36"/>
      <c r="D333" s="311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277"/>
      <c r="Q333" s="36"/>
      <c r="R333" s="36"/>
    </row>
    <row r="334" spans="1:18" ht="15">
      <c r="A334" s="36"/>
      <c r="B334" s="36"/>
      <c r="C334" s="36"/>
      <c r="D334" s="311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277"/>
      <c r="Q334" s="36"/>
      <c r="R334" s="36"/>
    </row>
    <row r="335" spans="1:18" ht="15">
      <c r="A335" s="36"/>
      <c r="B335" s="36"/>
      <c r="C335" s="36"/>
      <c r="D335" s="311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277"/>
      <c r="Q335" s="36"/>
      <c r="R335" s="36"/>
    </row>
    <row r="336" spans="1:18" ht="15">
      <c r="A336" s="36"/>
      <c r="B336" s="36"/>
      <c r="C336" s="36"/>
      <c r="D336" s="311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277"/>
      <c r="Q336" s="36"/>
      <c r="R336" s="36"/>
    </row>
    <row r="337" spans="1:18" ht="15">
      <c r="A337" s="36"/>
      <c r="B337" s="36"/>
      <c r="C337" s="36"/>
      <c r="D337" s="311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277"/>
      <c r="Q337" s="36"/>
      <c r="R337" s="36"/>
    </row>
    <row r="338" spans="1:18">
      <c r="I338" s="36"/>
      <c r="J338" s="36"/>
      <c r="K338" s="36"/>
      <c r="L338" s="36"/>
      <c r="M338" s="36"/>
      <c r="N338" s="36"/>
      <c r="O338" s="36"/>
      <c r="P338" s="277"/>
      <c r="Q338" s="36"/>
      <c r="R338" s="36"/>
    </row>
  </sheetData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X240"/>
  <sheetViews>
    <sheetView topLeftCell="A31" zoomScale="96" zoomScaleNormal="96" workbookViewId="0">
      <selection activeCell="D14" sqref="D14"/>
    </sheetView>
  </sheetViews>
  <sheetFormatPr baseColWidth="10" defaultRowHeight="15"/>
  <cols>
    <col min="1" max="1" width="1.54296875" customWidth="1"/>
    <col min="2" max="2" width="6.36328125" customWidth="1"/>
    <col min="3" max="3" width="3.36328125" customWidth="1"/>
    <col min="4" max="4" width="17.36328125" customWidth="1"/>
    <col min="5" max="5" width="7" customWidth="1"/>
    <col min="6" max="6" width="8" style="11" customWidth="1"/>
    <col min="7" max="7" width="6.453125" style="93" customWidth="1"/>
    <col min="8" max="8" width="5" style="93" customWidth="1"/>
    <col min="9" max="9" width="5.36328125" style="93" customWidth="1"/>
    <col min="10" max="10" width="1" style="93" customWidth="1"/>
    <col min="11" max="11" width="6.81640625" customWidth="1"/>
    <col min="12" max="12" width="5" style="1" customWidth="1"/>
    <col min="13" max="13" width="7.08984375" customWidth="1"/>
    <col min="14" max="14" width="6.81640625" style="93" customWidth="1"/>
    <col min="15" max="15" width="7" style="11" customWidth="1"/>
    <col min="16" max="16" width="6.08984375" style="11" customWidth="1"/>
    <col min="17" max="17" width="5.81640625" style="11" customWidth="1"/>
    <col min="18" max="18" width="6.08984375" style="11" customWidth="1"/>
    <col min="19" max="19" width="5.54296875" style="11" customWidth="1"/>
    <col min="20" max="20" width="6.90625" style="93" customWidth="1"/>
    <col min="21" max="21" width="5.81640625" customWidth="1"/>
    <col min="22" max="22" width="7" customWidth="1"/>
    <col min="23" max="23" width="6.36328125" style="11" customWidth="1"/>
    <col min="24" max="24" width="4.90625" style="11" customWidth="1"/>
    <col min="25" max="25" width="7.1796875" style="11" customWidth="1"/>
    <col min="26" max="26" width="8" customWidth="1"/>
    <col min="27" max="27" width="8.36328125" style="11" customWidth="1"/>
    <col min="40" max="40" width="14" customWidth="1"/>
    <col min="41" max="41" width="12.54296875" customWidth="1"/>
    <col min="42" max="42" width="10.90625" customWidth="1"/>
  </cols>
  <sheetData>
    <row r="1" spans="1:50" ht="15.6">
      <c r="A1" s="45"/>
      <c r="B1" s="45"/>
      <c r="C1" s="45"/>
      <c r="D1" s="45"/>
      <c r="E1" s="45"/>
      <c r="F1" s="71"/>
      <c r="G1" s="90"/>
      <c r="H1" s="90"/>
      <c r="I1" s="90"/>
      <c r="J1" s="90"/>
      <c r="K1" s="45"/>
      <c r="L1" s="153"/>
      <c r="M1" s="45"/>
      <c r="N1" s="90"/>
      <c r="O1" s="71"/>
      <c r="P1" s="71"/>
      <c r="Q1" s="71"/>
      <c r="R1" s="71"/>
      <c r="S1" s="71"/>
      <c r="T1" s="90"/>
      <c r="U1" s="45"/>
      <c r="V1" s="45"/>
      <c r="W1" s="71"/>
      <c r="X1" s="71"/>
      <c r="Y1" s="71"/>
      <c r="Z1" s="45"/>
      <c r="AA1" s="71"/>
      <c r="AB1" s="45"/>
      <c r="AC1" s="4"/>
      <c r="AD1" s="57"/>
      <c r="AE1" s="57"/>
      <c r="AF1" s="1"/>
      <c r="AG1" s="5"/>
    </row>
    <row r="2" spans="1:50" s="185" customFormat="1" ht="31.8">
      <c r="A2" s="184"/>
      <c r="B2" s="184"/>
      <c r="C2" s="141" t="s">
        <v>448</v>
      </c>
      <c r="D2" s="184"/>
      <c r="E2" s="184"/>
      <c r="F2" s="200"/>
      <c r="G2" s="195"/>
      <c r="H2" s="195"/>
      <c r="I2" s="195"/>
      <c r="J2" s="195"/>
      <c r="K2" s="141" t="str">
        <f>+År!B2</f>
        <v>VÆR :</v>
      </c>
      <c r="L2" s="287"/>
      <c r="M2" s="184"/>
      <c r="N2" s="195"/>
      <c r="O2" s="200"/>
      <c r="P2" s="200"/>
      <c r="Q2" s="200"/>
      <c r="R2" s="200"/>
      <c r="S2" s="200"/>
      <c r="T2" s="195"/>
      <c r="U2" s="184"/>
      <c r="V2" s="184"/>
      <c r="W2" s="200"/>
      <c r="X2" s="200"/>
      <c r="Y2" s="200"/>
      <c r="Z2" s="184"/>
      <c r="AA2" s="200"/>
      <c r="AB2" s="184"/>
      <c r="AC2" s="4"/>
      <c r="AD2" s="57"/>
      <c r="AE2"/>
      <c r="AF2" s="1"/>
      <c r="AG2" s="5"/>
      <c r="AH2"/>
      <c r="AI2"/>
      <c r="AJ2"/>
      <c r="AK2"/>
      <c r="AL2"/>
      <c r="AM2"/>
      <c r="AN2"/>
    </row>
    <row r="3" spans="1:50" ht="15.6">
      <c r="A3" s="45"/>
      <c r="B3" s="45"/>
      <c r="C3" s="45"/>
      <c r="D3" s="45"/>
      <c r="E3" s="45"/>
      <c r="F3" s="71"/>
      <c r="G3" s="90"/>
      <c r="H3" s="90"/>
      <c r="I3" s="90"/>
      <c r="J3" s="90"/>
      <c r="K3" s="45"/>
      <c r="L3" s="153"/>
      <c r="M3" s="45"/>
      <c r="N3" s="90"/>
      <c r="O3" s="71"/>
      <c r="P3" s="71"/>
      <c r="Q3" s="71"/>
      <c r="R3" s="71"/>
      <c r="S3" s="71"/>
      <c r="T3" s="90"/>
      <c r="U3" s="45"/>
      <c r="V3" s="45"/>
      <c r="W3" s="71"/>
      <c r="X3" s="71"/>
      <c r="Y3" s="71"/>
      <c r="Z3" s="45"/>
      <c r="AA3" s="71"/>
      <c r="AB3" s="45"/>
      <c r="AC3" s="4"/>
      <c r="AD3" s="57"/>
      <c r="AF3" s="1"/>
      <c r="AG3" s="5"/>
    </row>
    <row r="4" spans="1:50" ht="15.6">
      <c r="A4" s="45"/>
      <c r="B4" s="45"/>
      <c r="C4" s="45"/>
      <c r="D4" s="45"/>
      <c r="E4" s="45"/>
      <c r="F4" s="71"/>
      <c r="G4" s="90"/>
      <c r="H4" s="90"/>
      <c r="I4" s="90"/>
      <c r="J4" s="90"/>
      <c r="K4" s="45"/>
      <c r="L4" s="153"/>
      <c r="M4" s="45"/>
      <c r="N4" s="90"/>
      <c r="O4" s="71"/>
      <c r="P4" s="71"/>
      <c r="Q4" s="71"/>
      <c r="R4" s="71"/>
      <c r="S4" s="71"/>
      <c r="T4" s="90"/>
      <c r="U4" s="45"/>
      <c r="V4" s="45"/>
      <c r="W4" s="71"/>
      <c r="X4" s="71"/>
      <c r="Y4" s="71"/>
      <c r="Z4" s="45"/>
      <c r="AA4" s="71"/>
      <c r="AB4" s="45"/>
      <c r="AC4" s="4"/>
      <c r="AD4" s="57"/>
      <c r="AF4" s="1"/>
      <c r="AG4" s="5"/>
      <c r="AO4" s="4"/>
      <c r="AP4" s="4"/>
      <c r="AQ4" s="4"/>
      <c r="AR4" s="4"/>
    </row>
    <row r="5" spans="1:50" s="194" customFormat="1" ht="22.2">
      <c r="A5" s="190"/>
      <c r="B5" s="190"/>
      <c r="C5" s="190"/>
      <c r="D5" s="190"/>
      <c r="E5" s="191" t="s">
        <v>5</v>
      </c>
      <c r="F5" s="294"/>
      <c r="G5" s="192">
        <f>+År!S2</f>
        <v>52</v>
      </c>
      <c r="H5" s="90"/>
      <c r="I5" s="190"/>
      <c r="J5" s="190"/>
      <c r="K5" s="196"/>
      <c r="L5" s="153"/>
      <c r="M5" s="197"/>
      <c r="N5" s="190"/>
      <c r="O5" s="191" t="s">
        <v>426</v>
      </c>
      <c r="P5" s="197"/>
      <c r="Q5" s="201"/>
      <c r="R5" s="201"/>
      <c r="S5" s="201"/>
      <c r="T5" s="550">
        <f>SUM(F11:F20)</f>
        <v>4759</v>
      </c>
      <c r="U5" s="537"/>
      <c r="V5" s="537"/>
      <c r="W5" s="201"/>
      <c r="X5" s="201"/>
      <c r="Y5" s="201"/>
      <c r="Z5" s="190"/>
      <c r="AA5" s="201"/>
      <c r="AB5" s="190"/>
      <c r="AC5" s="4"/>
      <c r="AD5" s="57"/>
      <c r="AE5"/>
      <c r="AF5" s="1"/>
      <c r="AG5" s="5"/>
      <c r="AH5"/>
      <c r="AI5"/>
      <c r="AJ5"/>
      <c r="AK5"/>
      <c r="AL5"/>
      <c r="AM5"/>
      <c r="AN5"/>
      <c r="AO5" s="4"/>
      <c r="AP5" s="4"/>
      <c r="AQ5" s="4"/>
      <c r="AR5" s="4"/>
      <c r="AS5"/>
      <c r="AT5"/>
      <c r="AU5"/>
      <c r="AV5"/>
      <c r="AW5"/>
      <c r="AX5" s="193"/>
    </row>
    <row r="6" spans="1:50" ht="17.399999999999999">
      <c r="A6" s="46"/>
      <c r="B6" s="46"/>
      <c r="C6" s="46"/>
      <c r="D6" s="46"/>
      <c r="E6" s="46"/>
      <c r="F6" s="203"/>
      <c r="G6" s="148"/>
      <c r="H6" s="148"/>
      <c r="I6" s="90"/>
      <c r="J6" s="90"/>
      <c r="K6" s="45"/>
      <c r="L6" s="155"/>
      <c r="M6" s="46"/>
      <c r="N6" s="90"/>
      <c r="O6" s="202"/>
      <c r="P6" s="71"/>
      <c r="Q6" s="71"/>
      <c r="R6" s="71"/>
      <c r="S6" s="71"/>
      <c r="T6" s="90"/>
      <c r="U6" s="45"/>
      <c r="V6" s="45"/>
      <c r="W6" s="71"/>
      <c r="X6" s="71"/>
      <c r="Y6" s="71"/>
      <c r="Z6" s="45"/>
      <c r="AA6" s="71"/>
      <c r="AB6" s="45"/>
      <c r="AC6" s="4"/>
      <c r="AD6" s="57"/>
      <c r="AF6" s="1"/>
      <c r="AG6" s="5"/>
      <c r="AO6" s="4"/>
      <c r="AP6" s="4"/>
      <c r="AQ6" s="4"/>
      <c r="AR6" s="4"/>
    </row>
    <row r="7" spans="1:50" ht="17.399999999999999">
      <c r="A7" s="46"/>
      <c r="B7" s="46"/>
      <c r="C7" s="46"/>
      <c r="D7" s="46"/>
      <c r="E7" s="46"/>
      <c r="F7" s="203"/>
      <c r="G7" s="148"/>
      <c r="H7" s="148"/>
      <c r="I7" s="90"/>
      <c r="J7" s="90"/>
      <c r="K7" s="45"/>
      <c r="L7" s="155"/>
      <c r="M7" s="46"/>
      <c r="N7" s="90"/>
      <c r="O7" s="202"/>
      <c r="P7" s="71"/>
      <c r="Q7" s="71"/>
      <c r="R7" s="71"/>
      <c r="S7" s="71"/>
      <c r="T7" s="90"/>
      <c r="U7" s="45"/>
      <c r="V7" s="45"/>
      <c r="W7" s="71"/>
      <c r="X7" s="71"/>
      <c r="Y7" s="71"/>
      <c r="Z7" s="50" t="s">
        <v>80</v>
      </c>
      <c r="AA7" s="71"/>
      <c r="AB7" s="45"/>
      <c r="AC7" s="4"/>
      <c r="AD7" s="57"/>
      <c r="AF7" s="1"/>
      <c r="AG7" s="5"/>
      <c r="AO7" s="4"/>
      <c r="AP7" s="4"/>
      <c r="AQ7" s="4"/>
      <c r="AR7" s="4"/>
    </row>
    <row r="8" spans="1:50" ht="15.6">
      <c r="A8" s="45"/>
      <c r="B8" s="45"/>
      <c r="C8" s="45"/>
      <c r="D8" s="45"/>
      <c r="E8" s="50" t="s">
        <v>2</v>
      </c>
      <c r="F8" s="71"/>
      <c r="G8" s="90"/>
      <c r="H8" s="90"/>
      <c r="I8" s="90"/>
      <c r="J8" s="90"/>
      <c r="K8" s="45"/>
      <c r="L8" s="153"/>
      <c r="M8" s="50" t="s">
        <v>22</v>
      </c>
      <c r="N8" s="90"/>
      <c r="O8" s="71"/>
      <c r="P8" s="72" t="s">
        <v>519</v>
      </c>
      <c r="Q8" s="72" t="s">
        <v>495</v>
      </c>
      <c r="R8" s="71"/>
      <c r="S8" s="71"/>
      <c r="T8" s="96" t="s">
        <v>427</v>
      </c>
      <c r="U8" s="45"/>
      <c r="V8" s="45"/>
      <c r="W8" s="72" t="s">
        <v>423</v>
      </c>
      <c r="X8" s="203"/>
      <c r="Y8" s="203"/>
      <c r="Z8" s="50" t="s">
        <v>43</v>
      </c>
      <c r="AA8" s="72" t="s">
        <v>2</v>
      </c>
      <c r="AB8" s="45"/>
      <c r="AC8" s="4"/>
      <c r="AD8" s="57"/>
      <c r="AF8" s="1"/>
      <c r="AG8" s="5"/>
    </row>
    <row r="9" spans="1:50" ht="15.6">
      <c r="A9" s="45"/>
      <c r="B9" s="45"/>
      <c r="C9" s="45"/>
      <c r="D9" s="45"/>
      <c r="E9" s="50" t="s">
        <v>485</v>
      </c>
      <c r="F9" s="72" t="s">
        <v>2</v>
      </c>
      <c r="G9" s="96" t="s">
        <v>2</v>
      </c>
      <c r="H9" s="96"/>
      <c r="I9" s="96" t="s">
        <v>1</v>
      </c>
      <c r="J9" s="96"/>
      <c r="K9" s="50" t="s">
        <v>22</v>
      </c>
      <c r="L9" s="288"/>
      <c r="M9" s="50" t="s">
        <v>487</v>
      </c>
      <c r="N9" s="96" t="s">
        <v>22</v>
      </c>
      <c r="O9" s="72" t="s">
        <v>61</v>
      </c>
      <c r="P9" s="72" t="s">
        <v>509</v>
      </c>
      <c r="Q9" s="72" t="s">
        <v>520</v>
      </c>
      <c r="R9" s="72" t="s">
        <v>520</v>
      </c>
      <c r="S9" s="72" t="s">
        <v>520</v>
      </c>
      <c r="T9" s="96" t="s">
        <v>416</v>
      </c>
      <c r="U9" s="50" t="s">
        <v>483</v>
      </c>
      <c r="V9" s="50" t="s">
        <v>414</v>
      </c>
      <c r="W9" s="72" t="s">
        <v>1</v>
      </c>
      <c r="X9" s="72" t="s">
        <v>1</v>
      </c>
      <c r="Y9" s="72" t="s">
        <v>0</v>
      </c>
      <c r="Z9" s="50" t="s">
        <v>546</v>
      </c>
      <c r="AA9" s="72" t="s">
        <v>431</v>
      </c>
      <c r="AB9" s="45"/>
      <c r="AC9" s="4"/>
      <c r="AD9" s="57"/>
      <c r="AF9" s="1"/>
      <c r="AG9" s="5"/>
    </row>
    <row r="10" spans="1:50" ht="15.6">
      <c r="A10" s="45"/>
      <c r="B10" s="50" t="s">
        <v>89</v>
      </c>
      <c r="C10" s="50" t="s">
        <v>439</v>
      </c>
      <c r="D10" s="46"/>
      <c r="E10" s="51" t="s">
        <v>486</v>
      </c>
      <c r="F10" s="73" t="s">
        <v>8</v>
      </c>
      <c r="G10" s="97" t="s">
        <v>404</v>
      </c>
      <c r="H10" s="286" t="s">
        <v>488</v>
      </c>
      <c r="I10" s="97" t="s">
        <v>404</v>
      </c>
      <c r="J10" s="97"/>
      <c r="K10" s="51" t="s">
        <v>0</v>
      </c>
      <c r="L10" s="289" t="s">
        <v>488</v>
      </c>
      <c r="M10" s="51" t="s">
        <v>415</v>
      </c>
      <c r="N10" s="97" t="s">
        <v>44</v>
      </c>
      <c r="O10" s="73" t="s">
        <v>404</v>
      </c>
      <c r="P10" s="73" t="s">
        <v>490</v>
      </c>
      <c r="Q10" s="73" t="s">
        <v>477</v>
      </c>
      <c r="R10" s="73" t="s">
        <v>72</v>
      </c>
      <c r="S10" s="73" t="s">
        <v>475</v>
      </c>
      <c r="T10" s="97" t="s">
        <v>44</v>
      </c>
      <c r="U10" s="51" t="s">
        <v>484</v>
      </c>
      <c r="V10" s="51" t="s">
        <v>415</v>
      </c>
      <c r="W10" s="73" t="s">
        <v>43</v>
      </c>
      <c r="X10" s="73" t="s">
        <v>499</v>
      </c>
      <c r="Y10" s="73" t="s">
        <v>499</v>
      </c>
      <c r="Z10" s="51" t="s">
        <v>44</v>
      </c>
      <c r="AA10" s="73" t="s">
        <v>528</v>
      </c>
      <c r="AB10" s="45"/>
      <c r="AC10" s="4"/>
      <c r="AD10" s="57"/>
      <c r="AF10" s="1"/>
      <c r="AG10" s="5"/>
    </row>
    <row r="11" spans="1:50" ht="15.6">
      <c r="A11" s="45"/>
      <c r="B11" s="65">
        <f>+'Ark1'!C413</f>
        <v>2024</v>
      </c>
      <c r="C11" s="65">
        <f>+'Ark1'!K413</f>
        <v>0</v>
      </c>
      <c r="D11" s="65" t="str">
        <f>VLOOKUP(C11,$AJ$12:$AK$21,2)</f>
        <v>Ordinær</v>
      </c>
      <c r="E11" s="65">
        <f>+IF(F11=0,"",'Ark1'!Q413)</f>
        <v>2997</v>
      </c>
      <c r="F11" s="295">
        <f>+'Ark1'!R413</f>
        <v>4520</v>
      </c>
      <c r="G11" s="198">
        <f>+IF(F11=0,"",'Ark1'!AG413)</f>
        <v>94.977936541290177</v>
      </c>
      <c r="H11" s="198">
        <f t="shared" ref="H11:H20" si="0">+IF(F11=0,"",IF(F22=0,"",G11-G22))</f>
        <v>-0.43720504992538167</v>
      </c>
      <c r="I11" s="198">
        <f>+IF(F11=0,"",'Ark1'!AH413)</f>
        <v>96.550503098387836</v>
      </c>
      <c r="J11" s="97"/>
      <c r="K11" s="66">
        <f>+IF(F11=0,"",'Ark1'!S413)</f>
        <v>8.2661504424778744</v>
      </c>
      <c r="L11" s="95">
        <f t="shared" ref="L11:L20" si="1">+IF(F11=0,"",IF(F22=0,"",K11-K22))</f>
        <v>0.21971393934846084</v>
      </c>
      <c r="M11" s="66">
        <f>+IF(F11=0,"",'Ark1'!T413)</f>
        <v>7.1847345132743357</v>
      </c>
      <c r="N11" s="280">
        <f>+IF(F11=0,"",'Ark1'!U413)</f>
        <v>42.829867256637122</v>
      </c>
      <c r="O11" s="140">
        <f>+IF(F11=0,"",'Ark1'!V413)</f>
        <v>11.349557522123895</v>
      </c>
      <c r="P11" s="140">
        <f>+IF(F11=0,"",'Ark1'!W413)</f>
        <v>23.340707964601766</v>
      </c>
      <c r="Q11" s="140">
        <f>+IF(F11=0,"",'Ark1'!X413)</f>
        <v>99.247787610619497</v>
      </c>
      <c r="R11" s="140">
        <f>+IF(F11=0,"",'Ark1'!Y413)</f>
        <v>94.22566371681414</v>
      </c>
      <c r="S11" s="140">
        <f>+IF(F11=0,"",'Ark1'!Z413)</f>
        <v>72.101769911504405</v>
      </c>
      <c r="T11" s="139">
        <f>+IF(F11=0,"",'Ark1'!AA413)</f>
        <v>12.40037224605714</v>
      </c>
      <c r="U11" s="66">
        <f>+IF(F11=0,"",'Ark1'!AB413)</f>
        <v>1.7970490201735947</v>
      </c>
      <c r="V11" s="66">
        <f>+IF(F11=0,"",'Ark1'!AC413)</f>
        <v>1.9482660024345899</v>
      </c>
      <c r="W11" s="140">
        <f>+IF(F11=0,"",'Ark1'!AD413)</f>
        <v>77.29701832129193</v>
      </c>
      <c r="X11" s="140">
        <f>+IF(F11=0,"",'Ark1'!AE413)</f>
        <v>41.858690658675151</v>
      </c>
      <c r="Y11" s="140">
        <f>+IF(F11=0,"",'Ark1'!AF413)</f>
        <v>48.333102325672201</v>
      </c>
      <c r="Z11" s="66">
        <f t="shared" ref="Z11:Z22" si="2">+IF(F11=0,"",N11/K11)</f>
        <v>5.181355886839917</v>
      </c>
      <c r="AA11" s="140">
        <f t="shared" ref="AA11:AA22" si="3">+IF(F11=0,"",F11/E11)</f>
        <v>1.5081748415081748</v>
      </c>
      <c r="AB11" s="45"/>
      <c r="AC11" s="4"/>
      <c r="AD11" s="57"/>
      <c r="AF11" s="1"/>
      <c r="AG11" s="5"/>
      <c r="AI11" s="2"/>
      <c r="AJ11" s="2"/>
      <c r="AK11" s="2"/>
    </row>
    <row r="12" spans="1:50" ht="15.6">
      <c r="A12" s="45"/>
      <c r="B12" s="65">
        <f>+'Ark1'!C414</f>
        <v>2024</v>
      </c>
      <c r="C12" s="65">
        <f>+'Ark1'!K414</f>
        <v>2</v>
      </c>
      <c r="D12" s="65" t="str">
        <f t="shared" ref="D12:D42" si="4">VLOOKUP(C12,$AJ$12:$AK$21,2)</f>
        <v>Villsau</v>
      </c>
      <c r="E12" s="65">
        <f>+IF(F12=0,"",'Ark1'!Q414)</f>
        <v>75</v>
      </c>
      <c r="F12" s="295">
        <f>+'Ark1'!R414</f>
        <v>139</v>
      </c>
      <c r="G12" s="198">
        <f>+IF(F12=0,"",'Ark1'!AG414)</f>
        <v>2.920781676822862</v>
      </c>
      <c r="H12" s="198">
        <f t="shared" si="0"/>
        <v>0.28159847512762015</v>
      </c>
      <c r="I12" s="198">
        <f>+IF(F12=0,"",'Ark1'!AH414)</f>
        <v>1.681433362841791</v>
      </c>
      <c r="J12" s="97"/>
      <c r="K12" s="66">
        <f>+IF(F12=0,"",'Ark1'!S414)</f>
        <v>6.4100719424460442</v>
      </c>
      <c r="L12" s="95">
        <f t="shared" si="1"/>
        <v>-0.42934411594812083</v>
      </c>
      <c r="M12" s="66">
        <f>+IF(F12=0,"",'Ark1'!T414)</f>
        <v>6.4172661870503598</v>
      </c>
      <c r="N12" s="280">
        <f>+IF(F12=0,"",'Ark1'!U414)</f>
        <v>24.254676258992809</v>
      </c>
      <c r="O12" s="140">
        <f>+IF(F12=0,"",'Ark1'!V414)</f>
        <v>9.3525179856115113</v>
      </c>
      <c r="P12" s="140">
        <f>+IF(F12=0,"",'Ark1'!W414)</f>
        <v>15.827338129496404</v>
      </c>
      <c r="Q12" s="140">
        <f>+IF(F12=0,"",'Ark1'!X414)</f>
        <v>82.733812949640281</v>
      </c>
      <c r="R12" s="140">
        <f>+IF(F12=0,"",'Ark1'!Y414)</f>
        <v>44.60431654676259</v>
      </c>
      <c r="S12" s="140">
        <f>+IF(F12=0,"",'Ark1'!Z414)</f>
        <v>13.669064748201437</v>
      </c>
      <c r="T12" s="139">
        <f>+IF(F12=0,"",'Ark1'!AA414)</f>
        <v>8.7406864967667239</v>
      </c>
      <c r="U12" s="66">
        <f>+IF(F12=0,"",'Ark1'!AB414)</f>
        <v>1.5995185860297145</v>
      </c>
      <c r="V12" s="66">
        <f>+IF(F12=0,"",'Ark1'!AC414)</f>
        <v>1.9486179591513524</v>
      </c>
      <c r="W12" s="140">
        <f>+IF(F12=0,"",'Ark1'!AD414)</f>
        <v>72.425860388510685</v>
      </c>
      <c r="X12" s="140">
        <f>+IF(F12=0,"",'Ark1'!AE414)</f>
        <v>59.714397339140973</v>
      </c>
      <c r="Y12" s="140">
        <f>+IF(F12=0,"",'Ark1'!AF414)</f>
        <v>70.218413560405452</v>
      </c>
      <c r="Z12" s="66">
        <f t="shared" si="2"/>
        <v>3.783838383838384</v>
      </c>
      <c r="AA12" s="140">
        <f t="shared" si="3"/>
        <v>1.8533333333333333</v>
      </c>
      <c r="AB12" s="45"/>
      <c r="AC12" s="4"/>
      <c r="AD12" s="57"/>
      <c r="AF12" s="13"/>
      <c r="AG12" s="5"/>
      <c r="AI12" s="2"/>
      <c r="AJ12" s="65">
        <v>0</v>
      </c>
      <c r="AK12" s="65" t="s">
        <v>62</v>
      </c>
      <c r="AL12" s="4"/>
      <c r="AM12" s="4"/>
    </row>
    <row r="13" spans="1:50" ht="15.6">
      <c r="A13" s="45"/>
      <c r="B13" s="65">
        <f>+'Ark1'!C415</f>
        <v>2024</v>
      </c>
      <c r="C13" s="65">
        <f>+'Ark1'!K415</f>
        <v>4</v>
      </c>
      <c r="D13" s="65" t="str">
        <f t="shared" si="4"/>
        <v>Økologisk</v>
      </c>
      <c r="E13" s="65">
        <f>+IF(F13=0,"",'Ark1'!Q415)</f>
        <v>72</v>
      </c>
      <c r="F13" s="295">
        <f>+'Ark1'!R415</f>
        <v>99</v>
      </c>
      <c r="G13" s="198">
        <f>+IF(F13=0,"",'Ark1'!AG415)</f>
        <v>2.0802689640680816</v>
      </c>
      <c r="H13" s="198">
        <f t="shared" si="0"/>
        <v>0.15385786794016876</v>
      </c>
      <c r="I13" s="198">
        <f>+IF(F13=0,"",'Ark1'!AH415)</f>
        <v>1.7356956722317145</v>
      </c>
      <c r="J13" s="97"/>
      <c r="K13" s="66">
        <f>+IF(F13=0,"",'Ark1'!S415)</f>
        <v>7.5555555555555554</v>
      </c>
      <c r="L13" s="95">
        <f t="shared" si="1"/>
        <v>0.94555555555555415</v>
      </c>
      <c r="M13" s="66">
        <f>+IF(F13=0,"",'Ark1'!T415)</f>
        <v>7.5151515151515138</v>
      </c>
      <c r="N13" s="280">
        <f>+IF(F13=0,"",'Ark1'!U415)</f>
        <v>35.153535353535368</v>
      </c>
      <c r="O13" s="140">
        <f>+IF(F13=0,"",'Ark1'!V415)</f>
        <v>11.111111111111112</v>
      </c>
      <c r="P13" s="140">
        <f>+IF(F13=0,"",'Ark1'!W415)</f>
        <v>35.353535353535349</v>
      </c>
      <c r="Q13" s="140">
        <f>+IF(F13=0,"",'Ark1'!X415)</f>
        <v>100</v>
      </c>
      <c r="R13" s="140">
        <f>+IF(F13=0,"",'Ark1'!Y415)</f>
        <v>78.787878787878782</v>
      </c>
      <c r="S13" s="140">
        <f>+IF(F13=0,"",'Ark1'!Z415)</f>
        <v>47.474747474747474</v>
      </c>
      <c r="T13" s="139">
        <f>+IF(F13=0,"",'Ark1'!AA415)</f>
        <v>12.74884279265296</v>
      </c>
      <c r="U13" s="66">
        <f>+IF(F13=0,"",'Ark1'!AB415)</f>
        <v>1.9396043656886393</v>
      </c>
      <c r="V13" s="66">
        <f>+IF(F13=0,"",'Ark1'!AC415)</f>
        <v>2.4551065576398887</v>
      </c>
      <c r="W13" s="140">
        <f>+IF(F13=0,"",'Ark1'!AD415)</f>
        <v>74.886562613802937</v>
      </c>
      <c r="X13" s="140">
        <f>+IF(F13=0,"",'Ark1'!AE415)</f>
        <v>37.23104092218469</v>
      </c>
      <c r="Y13" s="140">
        <f>+IF(F13=0,"",'Ark1'!AF415)</f>
        <v>50.413817078859886</v>
      </c>
      <c r="Z13" s="66">
        <f t="shared" si="2"/>
        <v>4.6526737967914462</v>
      </c>
      <c r="AA13" s="140">
        <f t="shared" si="3"/>
        <v>1.375</v>
      </c>
      <c r="AB13" s="45"/>
      <c r="AC13" s="4"/>
      <c r="AD13" s="57"/>
      <c r="AF13" s="13"/>
      <c r="AG13" s="5"/>
      <c r="AI13" s="1"/>
      <c r="AJ13" s="65">
        <v>2</v>
      </c>
      <c r="AK13" s="65" t="s">
        <v>458</v>
      </c>
      <c r="AL13" s="11"/>
      <c r="AM13" s="11"/>
    </row>
    <row r="14" spans="1:50" ht="15.6">
      <c r="A14" s="45"/>
      <c r="B14" s="65">
        <f>+'Ark1'!C416</f>
        <v>2024</v>
      </c>
      <c r="C14" s="65">
        <f>+'Ark1'!K416</f>
        <v>7</v>
      </c>
      <c r="D14" s="65" t="str">
        <f t="shared" si="4"/>
        <v>Nødslakt</v>
      </c>
      <c r="E14" s="65" t="str">
        <f>+IF(F14=0,"",'Ark1'!Q416)</f>
        <v/>
      </c>
      <c r="F14" s="295">
        <f>+'Ark1'!R416</f>
        <v>0</v>
      </c>
      <c r="G14" s="198" t="str">
        <f>+IF(F14=0,"",'Ark1'!AG416)</f>
        <v/>
      </c>
      <c r="H14" s="198" t="str">
        <f t="shared" si="0"/>
        <v/>
      </c>
      <c r="I14" s="198" t="str">
        <f>+IF(F14=0,"",'Ark1'!AH416)</f>
        <v/>
      </c>
      <c r="J14" s="97"/>
      <c r="K14" s="66" t="str">
        <f>+IF(F14=0,"",'Ark1'!S416)</f>
        <v/>
      </c>
      <c r="L14" s="95" t="str">
        <f t="shared" si="1"/>
        <v/>
      </c>
      <c r="M14" s="66" t="str">
        <f>+IF(F14=0,"",'Ark1'!T416)</f>
        <v/>
      </c>
      <c r="N14" s="280" t="str">
        <f>+IF(F14=0,"",'Ark1'!U416)</f>
        <v/>
      </c>
      <c r="O14" s="140" t="str">
        <f>+IF(F14=0,"",'Ark1'!V416)</f>
        <v/>
      </c>
      <c r="P14" s="140" t="str">
        <f>+IF(F14=0,"",'Ark1'!W416)</f>
        <v/>
      </c>
      <c r="Q14" s="140" t="str">
        <f>+IF(F14=0,"",'Ark1'!X416)</f>
        <v/>
      </c>
      <c r="R14" s="140" t="str">
        <f>+IF(F14=0,"",'Ark1'!Y416)</f>
        <v/>
      </c>
      <c r="S14" s="140" t="str">
        <f>+IF(F14=0,"",'Ark1'!Z416)</f>
        <v/>
      </c>
      <c r="T14" s="139" t="str">
        <f>+IF(F14=0,"",'Ark1'!AA416)</f>
        <v/>
      </c>
      <c r="U14" s="66" t="str">
        <f>+IF(F14=0,"",'Ark1'!AB416)</f>
        <v/>
      </c>
      <c r="V14" s="66" t="str">
        <f>+IF(F14=0,"",'Ark1'!AC416)</f>
        <v/>
      </c>
      <c r="W14" s="140" t="str">
        <f>+IF(F14=0,"",'Ark1'!AD416)</f>
        <v/>
      </c>
      <c r="X14" s="140" t="str">
        <f>+IF(F14=0,"",'Ark1'!AE416)</f>
        <v/>
      </c>
      <c r="Y14" s="140" t="str">
        <f>+IF(F14=0,"",'Ark1'!AF416)</f>
        <v/>
      </c>
      <c r="Z14" s="66" t="str">
        <f t="shared" si="2"/>
        <v/>
      </c>
      <c r="AA14" s="140" t="str">
        <f t="shared" si="3"/>
        <v/>
      </c>
      <c r="AB14" s="45"/>
      <c r="AC14" s="4"/>
      <c r="AD14" s="57"/>
      <c r="AF14" s="13"/>
      <c r="AG14" s="5"/>
      <c r="AI14" s="1"/>
      <c r="AJ14" s="65">
        <v>4</v>
      </c>
      <c r="AK14" s="65" t="s">
        <v>63</v>
      </c>
      <c r="AL14" s="11"/>
      <c r="AM14" s="11"/>
    </row>
    <row r="15" spans="1:50" ht="15.6">
      <c r="A15" s="45"/>
      <c r="B15" s="65">
        <f>+'Ark1'!C417</f>
        <v>2024</v>
      </c>
      <c r="C15" s="65">
        <f>+'Ark1'!K417</f>
        <v>9</v>
      </c>
      <c r="D15" s="65" t="str">
        <f t="shared" si="4"/>
        <v>Spesial</v>
      </c>
      <c r="E15" s="65" t="str">
        <f>+IF(F15=0,"",'Ark1'!Q417)</f>
        <v/>
      </c>
      <c r="F15" s="295">
        <f>+'Ark1'!R417</f>
        <v>0</v>
      </c>
      <c r="G15" s="198" t="str">
        <f>+IF(F15=0,"",'Ark1'!AG417)</f>
        <v/>
      </c>
      <c r="H15" s="198" t="str">
        <f t="shared" si="0"/>
        <v/>
      </c>
      <c r="I15" s="198" t="str">
        <f>+IF(F15=0,"",'Ark1'!AH417)</f>
        <v/>
      </c>
      <c r="J15" s="97"/>
      <c r="K15" s="66" t="str">
        <f>+IF(F15=0,"",'Ark1'!S417)</f>
        <v/>
      </c>
      <c r="L15" s="95" t="str">
        <f t="shared" si="1"/>
        <v/>
      </c>
      <c r="M15" s="66" t="str">
        <f>+IF(F15=0,"",'Ark1'!T417)</f>
        <v/>
      </c>
      <c r="N15" s="280" t="str">
        <f>+IF(F15=0,"",'Ark1'!U417)</f>
        <v/>
      </c>
      <c r="O15" s="140" t="str">
        <f>+IF(F15=0,"",'Ark1'!V417)</f>
        <v/>
      </c>
      <c r="P15" s="140" t="str">
        <f>+IF(F15=0,"",'Ark1'!W417)</f>
        <v/>
      </c>
      <c r="Q15" s="140" t="str">
        <f>+IF(F15=0,"",'Ark1'!X417)</f>
        <v/>
      </c>
      <c r="R15" s="140" t="str">
        <f>+IF(F15=0,"",'Ark1'!Y417)</f>
        <v/>
      </c>
      <c r="S15" s="140" t="str">
        <f>+IF(F15=0,"",'Ark1'!Z417)</f>
        <v/>
      </c>
      <c r="T15" s="139" t="str">
        <f>+IF(F15=0,"",'Ark1'!AA417)</f>
        <v/>
      </c>
      <c r="U15" s="66" t="str">
        <f>+IF(F15=0,"",'Ark1'!AB417)</f>
        <v/>
      </c>
      <c r="V15" s="66" t="str">
        <f>+IF(F15=0,"",'Ark1'!AC417)</f>
        <v/>
      </c>
      <c r="W15" s="140" t="str">
        <f>+IF(F15=0,"",'Ark1'!AD417)</f>
        <v/>
      </c>
      <c r="X15" s="140" t="str">
        <f>+IF(F15=0,"",'Ark1'!AE417)</f>
        <v/>
      </c>
      <c r="Y15" s="140" t="str">
        <f>+IF(F15=0,"",'Ark1'!AF417)</f>
        <v/>
      </c>
      <c r="Z15" s="66" t="str">
        <f t="shared" si="2"/>
        <v/>
      </c>
      <c r="AA15" s="140" t="str">
        <f t="shared" si="3"/>
        <v/>
      </c>
      <c r="AB15" s="45"/>
      <c r="AC15" s="4"/>
      <c r="AD15" s="57"/>
      <c r="AF15" s="13"/>
      <c r="AG15" s="5"/>
      <c r="AI15" s="1"/>
      <c r="AJ15" s="65">
        <v>7</v>
      </c>
      <c r="AK15" s="65" t="s">
        <v>64</v>
      </c>
      <c r="AL15" s="11"/>
      <c r="AM15" s="11"/>
    </row>
    <row r="16" spans="1:50" ht="15.6">
      <c r="A16" s="45"/>
      <c r="B16" s="65">
        <f>+'Ark1'!C418</f>
        <v>2024</v>
      </c>
      <c r="C16" s="65">
        <f>+'Ark1'!K418</f>
        <v>10</v>
      </c>
      <c r="D16" s="65" t="str">
        <f t="shared" si="4"/>
        <v>Gult fett Ordinær</v>
      </c>
      <c r="E16" s="65">
        <f>+IF(F16=0,"",'Ark1'!Q418)</f>
        <v>1</v>
      </c>
      <c r="F16" s="295">
        <f>+'Ark1'!R418</f>
        <v>1</v>
      </c>
      <c r="G16" s="198">
        <f>+IF(F16=0,"",'Ark1'!AG418)</f>
        <v>2.1012817818869503E-2</v>
      </c>
      <c r="H16" s="198">
        <f t="shared" si="0"/>
        <v>1.7487068575903764E-3</v>
      </c>
      <c r="I16" s="198">
        <f>+IF(F16=0,"",'Ark1'!AH418)</f>
        <v>3.2367866538658197E-2</v>
      </c>
      <c r="J16" s="97"/>
      <c r="K16" s="66">
        <f>+IF(F16=0,"",'Ark1'!S418)</f>
        <v>11</v>
      </c>
      <c r="L16" s="95">
        <f t="shared" si="1"/>
        <v>2</v>
      </c>
      <c r="M16" s="66">
        <f>+IF(F16=0,"",'Ark1'!T418)</f>
        <v>39</v>
      </c>
      <c r="N16" s="280">
        <f>+IF(F16=0,"",'Ark1'!U418)</f>
        <v>64.900000000000006</v>
      </c>
      <c r="O16" s="140">
        <f>+IF(F16=0,"",'Ark1'!V418)</f>
        <v>0</v>
      </c>
      <c r="P16" s="140">
        <f>+IF(F16=0,"",'Ark1'!W418)</f>
        <v>100</v>
      </c>
      <c r="Q16" s="140">
        <f>+IF(F16=0,"",'Ark1'!X418)</f>
        <v>100</v>
      </c>
      <c r="R16" s="140">
        <f>+IF(F16=0,"",'Ark1'!Y418)</f>
        <v>100</v>
      </c>
      <c r="S16" s="140">
        <f>+IF(F16=0,"",'Ark1'!Z418)</f>
        <v>100</v>
      </c>
      <c r="T16" s="139">
        <f>+IF(F16=0,"",'Ark1'!AA418)</f>
        <v>0</v>
      </c>
      <c r="U16" s="66">
        <f>+IF(F16=0,"",'Ark1'!AB418)</f>
        <v>0</v>
      </c>
      <c r="V16" s="66">
        <f>+IF(F16=0,"",'Ark1'!AC418)</f>
        <v>0</v>
      </c>
      <c r="W16" s="140">
        <f>+IF(F16=0,"",'Ark1'!AD418)</f>
        <v>0</v>
      </c>
      <c r="X16" s="140">
        <f>+IF(F16=0,"",'Ark1'!AE418)</f>
        <v>0</v>
      </c>
      <c r="Y16" s="140">
        <f>+IF(F16=0,"",'Ark1'!AF418)</f>
        <v>0</v>
      </c>
      <c r="Z16" s="66">
        <f t="shared" si="2"/>
        <v>5.9</v>
      </c>
      <c r="AA16" s="140">
        <f t="shared" si="3"/>
        <v>1</v>
      </c>
      <c r="AB16" s="45"/>
      <c r="AC16" s="4"/>
      <c r="AD16" s="57"/>
      <c r="AF16" s="13"/>
      <c r="AG16" s="5"/>
      <c r="AI16" s="1"/>
      <c r="AJ16" s="65">
        <v>9</v>
      </c>
      <c r="AK16" s="65" t="s">
        <v>65</v>
      </c>
      <c r="AL16" s="11"/>
      <c r="AM16" s="11"/>
    </row>
    <row r="17" spans="1:39" ht="15.6">
      <c r="A17" s="45"/>
      <c r="B17" s="65">
        <f>+'Ark1'!C419</f>
        <v>2024</v>
      </c>
      <c r="C17" s="65">
        <f>+'Ark1'!K419</f>
        <v>12</v>
      </c>
      <c r="D17" s="65" t="str">
        <f t="shared" si="4"/>
        <v>Gult fett Villsau</v>
      </c>
      <c r="E17" s="65" t="str">
        <f>+IF(F17=0,"",'Ark1'!Q419)</f>
        <v/>
      </c>
      <c r="F17" s="295">
        <f>+'Ark1'!R419</f>
        <v>0</v>
      </c>
      <c r="G17" s="198" t="str">
        <f>+IF(F17=0,"",'Ark1'!AG419)</f>
        <v/>
      </c>
      <c r="H17" s="198" t="str">
        <f t="shared" si="0"/>
        <v/>
      </c>
      <c r="I17" s="198" t="str">
        <f>+IF(F17=0,"",'Ark1'!AH419)</f>
        <v/>
      </c>
      <c r="J17" s="97"/>
      <c r="K17" s="66" t="str">
        <f>+IF(F17=0,"",'Ark1'!S419)</f>
        <v/>
      </c>
      <c r="L17" s="95" t="str">
        <f t="shared" si="1"/>
        <v/>
      </c>
      <c r="M17" s="66" t="str">
        <f>+IF(F17=0,"",'Ark1'!T419)</f>
        <v/>
      </c>
      <c r="N17" s="280" t="str">
        <f>+IF(F17=0,"",'Ark1'!U419)</f>
        <v/>
      </c>
      <c r="O17" s="140" t="str">
        <f>+IF(F17=0,"",'Ark1'!V419)</f>
        <v/>
      </c>
      <c r="P17" s="140" t="str">
        <f>+IF(F17=0,"",'Ark1'!W419)</f>
        <v/>
      </c>
      <c r="Q17" s="140" t="str">
        <f>+IF(F17=0,"",'Ark1'!X419)</f>
        <v/>
      </c>
      <c r="R17" s="140" t="str">
        <f>+IF(F17=0,"",'Ark1'!Y419)</f>
        <v/>
      </c>
      <c r="S17" s="140" t="str">
        <f>+IF(F17=0,"",'Ark1'!Z419)</f>
        <v/>
      </c>
      <c r="T17" s="139" t="str">
        <f>+IF(F17=0,"",'Ark1'!AA419)</f>
        <v/>
      </c>
      <c r="U17" s="66" t="str">
        <f>+IF(F17=0,"",'Ark1'!AB419)</f>
        <v/>
      </c>
      <c r="V17" s="66" t="str">
        <f>+IF(F17=0,"",'Ark1'!AC419)</f>
        <v/>
      </c>
      <c r="W17" s="140" t="str">
        <f>+IF(F17=0,"",'Ark1'!AD419)</f>
        <v/>
      </c>
      <c r="X17" s="140" t="str">
        <f>+IF(F17=0,"",'Ark1'!AE419)</f>
        <v/>
      </c>
      <c r="Y17" s="140" t="str">
        <f>+IF(F17=0,"",'Ark1'!AF419)</f>
        <v/>
      </c>
      <c r="Z17" s="66" t="str">
        <f t="shared" si="2"/>
        <v/>
      </c>
      <c r="AA17" s="140" t="str">
        <f t="shared" si="3"/>
        <v/>
      </c>
      <c r="AB17" s="45"/>
      <c r="AC17" s="4"/>
      <c r="AD17" s="57"/>
      <c r="AF17" s="13"/>
      <c r="AG17" s="5"/>
      <c r="AI17" s="1"/>
      <c r="AJ17" s="65">
        <v>10</v>
      </c>
      <c r="AK17" s="65" t="s">
        <v>560</v>
      </c>
      <c r="AL17" s="11"/>
      <c r="AM17" s="11"/>
    </row>
    <row r="18" spans="1:39" ht="15.6">
      <c r="A18" s="45"/>
      <c r="B18" s="65">
        <f>+'Ark1'!C420</f>
        <v>2024</v>
      </c>
      <c r="C18" s="65">
        <f>+'Ark1'!K420</f>
        <v>14</v>
      </c>
      <c r="D18" s="65" t="str">
        <f t="shared" si="4"/>
        <v>Gult fett Økologisk</v>
      </c>
      <c r="E18" s="65" t="str">
        <f>+IF(F18=0,"",'Ark1'!Q420)</f>
        <v/>
      </c>
      <c r="F18" s="295">
        <f>+'Ark1'!R420</f>
        <v>0</v>
      </c>
      <c r="G18" s="198" t="str">
        <f>+IF(F18=0,"",'Ark1'!AG420)</f>
        <v/>
      </c>
      <c r="H18" s="198" t="str">
        <f t="shared" si="0"/>
        <v/>
      </c>
      <c r="I18" s="198" t="str">
        <f>+IF(F18=0,"",'Ark1'!AH420)</f>
        <v/>
      </c>
      <c r="J18" s="97"/>
      <c r="K18" s="66" t="str">
        <f>+IF(F18=0,"",'Ark1'!S420)</f>
        <v/>
      </c>
      <c r="L18" s="95" t="str">
        <f t="shared" si="1"/>
        <v/>
      </c>
      <c r="M18" s="66" t="str">
        <f>+IF(F18=0,"",'Ark1'!T420)</f>
        <v/>
      </c>
      <c r="N18" s="280" t="str">
        <f>+IF(F18=0,"",'Ark1'!U420)</f>
        <v/>
      </c>
      <c r="O18" s="140" t="str">
        <f>+IF(F18=0,"",'Ark1'!V420)</f>
        <v/>
      </c>
      <c r="P18" s="140" t="str">
        <f>+IF(F18=0,"",'Ark1'!W420)</f>
        <v/>
      </c>
      <c r="Q18" s="140" t="str">
        <f>+IF(F18=0,"",'Ark1'!X420)</f>
        <v/>
      </c>
      <c r="R18" s="140" t="str">
        <f>+IF(F18=0,"",'Ark1'!Y420)</f>
        <v/>
      </c>
      <c r="S18" s="140" t="str">
        <f>+IF(F18=0,"",'Ark1'!Z420)</f>
        <v/>
      </c>
      <c r="T18" s="139" t="str">
        <f>+IF(F18=0,"",'Ark1'!AA420)</f>
        <v/>
      </c>
      <c r="U18" s="66" t="str">
        <f>+IF(F18=0,"",'Ark1'!AB420)</f>
        <v/>
      </c>
      <c r="V18" s="66" t="str">
        <f>+IF(F18=0,"",'Ark1'!AC420)</f>
        <v/>
      </c>
      <c r="W18" s="140" t="str">
        <f>+IF(F18=0,"",'Ark1'!AD420)</f>
        <v/>
      </c>
      <c r="X18" s="140" t="str">
        <f>+IF(F18=0,"",'Ark1'!AE420)</f>
        <v/>
      </c>
      <c r="Y18" s="140" t="str">
        <f>+IF(F18=0,"",'Ark1'!AF420)</f>
        <v/>
      </c>
      <c r="Z18" s="66" t="str">
        <f t="shared" si="2"/>
        <v/>
      </c>
      <c r="AA18" s="140" t="str">
        <f t="shared" si="3"/>
        <v/>
      </c>
      <c r="AB18" s="45"/>
      <c r="AC18" s="4"/>
      <c r="AD18" s="57"/>
      <c r="AF18" s="13"/>
      <c r="AG18" s="5"/>
      <c r="AI18" s="1"/>
      <c r="AJ18" s="65">
        <v>12</v>
      </c>
      <c r="AK18" s="65" t="s">
        <v>561</v>
      </c>
      <c r="AL18" s="11"/>
      <c r="AM18" s="11"/>
    </row>
    <row r="19" spans="1:39" ht="15.6">
      <c r="A19" s="45"/>
      <c r="B19" s="65">
        <f>+'Ark1'!C421</f>
        <v>2024</v>
      </c>
      <c r="C19" s="65">
        <f>+'Ark1'!K421</f>
        <v>19</v>
      </c>
      <c r="D19" s="65" t="str">
        <f t="shared" si="4"/>
        <v>Gult fett Spesial</v>
      </c>
      <c r="E19" s="65" t="str">
        <f>+IF(F19=0,"",'Ark1'!Q421)</f>
        <v/>
      </c>
      <c r="F19" s="295">
        <f>+'Ark1'!R421</f>
        <v>0</v>
      </c>
      <c r="G19" s="198" t="str">
        <f>+IF(F19=0,"",'Ark1'!AG421)</f>
        <v/>
      </c>
      <c r="H19" s="198" t="str">
        <f t="shared" si="0"/>
        <v/>
      </c>
      <c r="I19" s="198" t="str">
        <f>+IF(F19=0,"",'Ark1'!AH421)</f>
        <v/>
      </c>
      <c r="J19" s="97"/>
      <c r="K19" s="66" t="str">
        <f>+IF(F19=0,"",'Ark1'!S421)</f>
        <v/>
      </c>
      <c r="L19" s="95" t="str">
        <f t="shared" si="1"/>
        <v/>
      </c>
      <c r="M19" s="66" t="str">
        <f>+IF(F19=0,"",'Ark1'!T421)</f>
        <v/>
      </c>
      <c r="N19" s="280" t="str">
        <f>+IF(F19=0,"",'Ark1'!U421)</f>
        <v/>
      </c>
      <c r="O19" s="140" t="str">
        <f>+IF(F19=0,"",'Ark1'!V421)</f>
        <v/>
      </c>
      <c r="P19" s="140" t="str">
        <f>+IF(F19=0,"",'Ark1'!W421)</f>
        <v/>
      </c>
      <c r="Q19" s="140" t="str">
        <f>+IF(F19=0,"",'Ark1'!X421)</f>
        <v/>
      </c>
      <c r="R19" s="140" t="str">
        <f>+IF(F19=0,"",'Ark1'!Y421)</f>
        <v/>
      </c>
      <c r="S19" s="140" t="str">
        <f>+IF(F19=0,"",'Ark1'!Z421)</f>
        <v/>
      </c>
      <c r="T19" s="139" t="str">
        <f>+IF(F19=0,"",'Ark1'!AA421)</f>
        <v/>
      </c>
      <c r="U19" s="66" t="str">
        <f>+IF(F19=0,"",'Ark1'!AB421)</f>
        <v/>
      </c>
      <c r="V19" s="66" t="str">
        <f>+IF(F19=0,"",'Ark1'!AC421)</f>
        <v/>
      </c>
      <c r="W19" s="140" t="str">
        <f>+IF(F19=0,"",'Ark1'!AD421)</f>
        <v/>
      </c>
      <c r="X19" s="140" t="str">
        <f>+IF(F19=0,"",'Ark1'!AE421)</f>
        <v/>
      </c>
      <c r="Y19" s="140" t="str">
        <f>+IF(F19=0,"",'Ark1'!AF421)</f>
        <v/>
      </c>
      <c r="Z19" s="66" t="str">
        <f t="shared" si="2"/>
        <v/>
      </c>
      <c r="AA19" s="140" t="str">
        <f t="shared" si="3"/>
        <v/>
      </c>
      <c r="AB19" s="45"/>
      <c r="AC19" s="4"/>
      <c r="AD19" s="57"/>
      <c r="AF19" s="13"/>
      <c r="AG19" s="5"/>
      <c r="AI19" s="1"/>
      <c r="AJ19" s="65">
        <v>14</v>
      </c>
      <c r="AK19" s="65" t="s">
        <v>562</v>
      </c>
      <c r="AL19" s="11"/>
      <c r="AM19" s="11"/>
    </row>
    <row r="20" spans="1:39" ht="15.6">
      <c r="A20" s="45"/>
      <c r="B20" s="65">
        <f>+'Ark1'!C422</f>
        <v>2024</v>
      </c>
      <c r="C20" s="65">
        <f>+'Ark1'!K422</f>
        <v>25</v>
      </c>
      <c r="D20" s="65" t="str">
        <f t="shared" si="4"/>
        <v>Lyngenlam</v>
      </c>
      <c r="E20" s="65" t="str">
        <f>+IF(F20=0,"",'Ark1'!Q422)</f>
        <v/>
      </c>
      <c r="F20" s="295">
        <f>+'Ark1'!R422</f>
        <v>0</v>
      </c>
      <c r="G20" s="198" t="str">
        <f>+IF(F20=0,"",'Ark1'!AG422)</f>
        <v/>
      </c>
      <c r="H20" s="198" t="str">
        <f t="shared" si="0"/>
        <v/>
      </c>
      <c r="I20" s="198" t="str">
        <f>+IF(F20=0,"",'Ark1'!AH422)</f>
        <v/>
      </c>
      <c r="J20" s="97"/>
      <c r="K20" s="66" t="str">
        <f>+IF(F20=0,"",'Ark1'!S422)</f>
        <v/>
      </c>
      <c r="L20" s="95" t="str">
        <f t="shared" si="1"/>
        <v/>
      </c>
      <c r="M20" s="66" t="str">
        <f>+IF(F20=0,"",'Ark1'!T422)</f>
        <v/>
      </c>
      <c r="N20" s="280" t="str">
        <f>+IF(F20=0,"",'Ark1'!U422)</f>
        <v/>
      </c>
      <c r="O20" s="140" t="str">
        <f>+IF(F20=0,"",'Ark1'!V422)</f>
        <v/>
      </c>
      <c r="P20" s="140" t="str">
        <f>+IF(F20=0,"",'Ark1'!W422)</f>
        <v/>
      </c>
      <c r="Q20" s="140" t="str">
        <f>+IF(F20=0,"",'Ark1'!X422)</f>
        <v/>
      </c>
      <c r="R20" s="140" t="str">
        <f>+IF(F20=0,"",'Ark1'!Y422)</f>
        <v/>
      </c>
      <c r="S20" s="140" t="str">
        <f>+IF(F20=0,"",'Ark1'!Z422)</f>
        <v/>
      </c>
      <c r="T20" s="139" t="str">
        <f>+IF(F20=0,"",'Ark1'!AA422)</f>
        <v/>
      </c>
      <c r="U20" s="66" t="str">
        <f>+IF(F20=0,"",'Ark1'!AB422)</f>
        <v/>
      </c>
      <c r="V20" s="66" t="str">
        <f>+IF(F20=0,"",'Ark1'!AC422)</f>
        <v/>
      </c>
      <c r="W20" s="140" t="str">
        <f>+IF(F20=0,"",'Ark1'!AD422)</f>
        <v/>
      </c>
      <c r="X20" s="140" t="str">
        <f>+IF(F20=0,"",'Ark1'!AE422)</f>
        <v/>
      </c>
      <c r="Y20" s="140" t="str">
        <f>+IF(F20=0,"",'Ark1'!AF422)</f>
        <v/>
      </c>
      <c r="Z20" s="66" t="str">
        <f t="shared" si="2"/>
        <v/>
      </c>
      <c r="AA20" s="140" t="str">
        <f t="shared" si="3"/>
        <v/>
      </c>
      <c r="AB20" s="45"/>
      <c r="AC20" s="4"/>
      <c r="AD20" s="57"/>
      <c r="AF20" s="13"/>
      <c r="AG20" s="5"/>
      <c r="AI20" s="1"/>
      <c r="AJ20" s="65">
        <v>19</v>
      </c>
      <c r="AK20" s="65" t="s">
        <v>563</v>
      </c>
      <c r="AL20" s="11"/>
      <c r="AM20" s="11"/>
    </row>
    <row r="21" spans="1:39" ht="15.6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"/>
      <c r="AD21" s="57"/>
      <c r="AF21" s="13"/>
      <c r="AG21" s="5"/>
      <c r="AI21" s="1"/>
      <c r="AJ21" s="65">
        <v>25</v>
      </c>
      <c r="AK21" s="65" t="s">
        <v>565</v>
      </c>
      <c r="AL21" s="11"/>
      <c r="AM21" s="11"/>
    </row>
    <row r="22" spans="1:39" ht="15.6">
      <c r="A22" s="45"/>
      <c r="B22">
        <f>+'Ark1'!C423</f>
        <v>2023</v>
      </c>
      <c r="C22">
        <f>+'Ark1'!K423</f>
        <v>0</v>
      </c>
      <c r="D22" s="2" t="str">
        <f t="shared" si="4"/>
        <v>Ordinær</v>
      </c>
      <c r="E22">
        <f>+IF(F22=0,"",'Ark1'!Q423)</f>
        <v>3180</v>
      </c>
      <c r="F22" s="11">
        <f>+'Ark1'!R423</f>
        <v>4953</v>
      </c>
      <c r="G22" s="199">
        <f>+IF(F22=0,"",'Ark1'!AG423)</f>
        <v>95.415141591215558</v>
      </c>
      <c r="H22" s="199"/>
      <c r="I22" s="199">
        <f>+IF(F22=0,"",'Ark1'!AH423)</f>
        <v>96.760115127774398</v>
      </c>
      <c r="J22" s="97"/>
      <c r="K22" s="1">
        <f>+IF(F22=0,"",'Ark1'!S423)</f>
        <v>8.0464365031294136</v>
      </c>
      <c r="L22" s="59"/>
      <c r="M22" s="1">
        <f>+IF(F22=0,"",'Ark1'!T423)</f>
        <v>7.1177064405410881</v>
      </c>
      <c r="N22" s="93">
        <f>+IF(F22=0,"",'Ark1'!U423)</f>
        <v>42.691150817686449</v>
      </c>
      <c r="O22" s="11">
        <f>+IF(F22=0,"",'Ark1'!V423)</f>
        <v>11.588935998384819</v>
      </c>
      <c r="P22" s="11">
        <f>+IF(F22=0,"",'Ark1'!W423)</f>
        <v>22.370280637997169</v>
      </c>
      <c r="Q22" s="11">
        <f>+IF(F22=0,"",'Ark1'!X423)</f>
        <v>99.232788209166173</v>
      </c>
      <c r="R22" s="11">
        <f>+IF(F22=0,"",'Ark1'!Y423)</f>
        <v>94.104583080961021</v>
      </c>
      <c r="S22" s="11">
        <f>+IF(F22=0,"",'Ark1'!Z423)</f>
        <v>72.40056531395112</v>
      </c>
      <c r="T22" s="93">
        <f>+IF(F22=0,"",'Ark1'!AA423)</f>
        <v>12.312284183739663</v>
      </c>
      <c r="U22" s="1">
        <f>+IF(F22=0,"",'Ark1'!AB423)</f>
        <v>1.8518367462066647</v>
      </c>
      <c r="V22" s="1">
        <f>+IF(F22=0,"",'Ark1'!AC423)</f>
        <v>2.0016335517931725</v>
      </c>
      <c r="W22" s="11">
        <f>+IF(F22=0,"",'Ark1'!AD423)</f>
        <v>71.418094670841114</v>
      </c>
      <c r="X22" s="11">
        <f>+IF(F22=0,"",'Ark1'!AE423)</f>
        <v>46.836398326100955</v>
      </c>
      <c r="Y22" s="11">
        <f>+IF(F22=0,"",'Ark1'!AF423)</f>
        <v>44.848863474157341</v>
      </c>
      <c r="Z22" s="1">
        <f t="shared" si="2"/>
        <v>5.3055971797059529</v>
      </c>
      <c r="AA22" s="11">
        <f t="shared" si="3"/>
        <v>1.5575471698113208</v>
      </c>
      <c r="AB22" s="45"/>
      <c r="AC22" s="4"/>
      <c r="AD22" s="57"/>
      <c r="AF22" s="5"/>
      <c r="AG22" s="5"/>
      <c r="AI22" s="1"/>
      <c r="AJ22" s="1"/>
      <c r="AK22" s="11"/>
      <c r="AL22" s="11"/>
      <c r="AM22" s="11"/>
    </row>
    <row r="23" spans="1:39" ht="15.6">
      <c r="A23" s="45"/>
      <c r="B23">
        <f>+'Ark1'!C424</f>
        <v>2023</v>
      </c>
      <c r="C23">
        <f>+'Ark1'!K424</f>
        <v>2</v>
      </c>
      <c r="D23" s="2" t="str">
        <f t="shared" si="4"/>
        <v>Villsau</v>
      </c>
      <c r="E23">
        <f>+IF(F23=0,"",'Ark1'!Q424)</f>
        <v>93</v>
      </c>
      <c r="F23" s="11">
        <f>+'Ark1'!R424</f>
        <v>137</v>
      </c>
      <c r="G23" s="199">
        <f>+IF(F23=0,"",'Ark1'!AG424)</f>
        <v>2.6391832016952419</v>
      </c>
      <c r="H23" s="199"/>
      <c r="I23" s="199">
        <f>+IF(F23=0,"",'Ark1'!AH424)</f>
        <v>1.6282937163091555</v>
      </c>
      <c r="J23" s="97"/>
      <c r="K23" s="1">
        <f>+IF(F23=0,"",'Ark1'!S424)</f>
        <v>6.839416058394165</v>
      </c>
      <c r="L23" s="59"/>
      <c r="M23" s="1">
        <f>+IF(F23=0,"",'Ark1'!T424)</f>
        <v>7.379562043795624</v>
      </c>
      <c r="N23" s="93">
        <f>+IF(F23=0,"",'Ark1'!U424)</f>
        <v>25.972992700729939</v>
      </c>
      <c r="O23" s="11">
        <f>+IF(F23=0,"",'Ark1'!V424)</f>
        <v>20.437956204379564</v>
      </c>
      <c r="P23" s="11">
        <f>+IF(F23=0,"",'Ark1'!W424)</f>
        <v>21.167883211678831</v>
      </c>
      <c r="Q23" s="11">
        <f>+IF(F23=0,"",'Ark1'!X424)</f>
        <v>92.70072992700733</v>
      </c>
      <c r="R23" s="11">
        <f>+IF(F23=0,"",'Ark1'!Y424)</f>
        <v>64.233576642335763</v>
      </c>
      <c r="S23" s="11">
        <f>+IF(F23=0,"",'Ark1'!Z424)</f>
        <v>10.218978102189782</v>
      </c>
      <c r="T23" s="93">
        <f>+IF(F23=0,"",'Ark1'!AA424)</f>
        <v>7.4276510777494975</v>
      </c>
      <c r="U23" s="1">
        <f>+IF(F23=0,"",'Ark1'!AB424)</f>
        <v>1.1666508096114072</v>
      </c>
      <c r="V23" s="1">
        <f>+IF(F23=0,"",'Ark1'!AC424)</f>
        <v>1.9821516984427845</v>
      </c>
      <c r="W23" s="11">
        <f>+IF(F23=0,"",'Ark1'!AD424)</f>
        <v>56.361412946322254</v>
      </c>
      <c r="X23" s="11">
        <f>+IF(F23=0,"",'Ark1'!AE424)</f>
        <v>48.348910582397551</v>
      </c>
      <c r="Y23" s="11">
        <f>+IF(F23=0,"",'Ark1'!AF424)</f>
        <v>56.927050485773378</v>
      </c>
      <c r="Z23" s="1">
        <f t="shared" ref="Z23:Z33" si="5">+IF(F23=0,"",N23/K23)</f>
        <v>3.7975453575240121</v>
      </c>
      <c r="AA23" s="11">
        <f t="shared" ref="AA23:AA33" si="6">+IF(F23=0,"",F23/E23)</f>
        <v>1.4731182795698925</v>
      </c>
      <c r="AB23" s="45"/>
      <c r="AC23" s="4"/>
      <c r="AD23" s="57"/>
      <c r="AF23" s="5"/>
      <c r="AG23" s="5"/>
      <c r="AI23" s="1"/>
      <c r="AJ23" s="1"/>
      <c r="AK23" s="11"/>
      <c r="AL23" s="11"/>
      <c r="AM23" s="11"/>
    </row>
    <row r="24" spans="1:39" ht="15.6">
      <c r="A24" s="45"/>
      <c r="B24">
        <f>+'Ark1'!C425</f>
        <v>2023</v>
      </c>
      <c r="C24">
        <f>+'Ark1'!K425</f>
        <v>4</v>
      </c>
      <c r="D24" s="2" t="str">
        <f t="shared" si="4"/>
        <v>Økologisk</v>
      </c>
      <c r="E24">
        <f>+IF(F24=0,"",'Ark1'!Q425)</f>
        <v>74</v>
      </c>
      <c r="F24" s="11">
        <f>+'Ark1'!R425</f>
        <v>100</v>
      </c>
      <c r="G24" s="199">
        <f>+IF(F24=0,"",'Ark1'!AG425)</f>
        <v>1.9264110961279128</v>
      </c>
      <c r="H24" s="199"/>
      <c r="I24" s="199">
        <f>+IF(F24=0,"",'Ark1'!AH425)</f>
        <v>1.5853704241219309</v>
      </c>
      <c r="J24" s="97"/>
      <c r="K24" s="1">
        <f>+IF(F24=0,"",'Ark1'!S425)</f>
        <v>6.6100000000000012</v>
      </c>
      <c r="L24" s="59"/>
      <c r="M24" s="1">
        <f>+IF(F24=0,"",'Ark1'!T425)</f>
        <v>7.1100000000000012</v>
      </c>
      <c r="N24" s="93">
        <f>+IF(F24=0,"",'Ark1'!U425)</f>
        <v>34.644999999999989</v>
      </c>
      <c r="O24" s="11">
        <f>+IF(F24=0,"",'Ark1'!V425)</f>
        <v>13</v>
      </c>
      <c r="P24" s="11">
        <f>+IF(F24=0,"",'Ark1'!W425)</f>
        <v>15</v>
      </c>
      <c r="Q24" s="11">
        <f>+IF(F24=0,"",'Ark1'!X425)</f>
        <v>100</v>
      </c>
      <c r="R24" s="11">
        <f>+IF(F24=0,"",'Ark1'!Y425)</f>
        <v>85</v>
      </c>
      <c r="S24" s="11">
        <f>+IF(F24=0,"",'Ark1'!Z425)</f>
        <v>46</v>
      </c>
      <c r="T24" s="93">
        <f>+IF(F24=0,"",'Ark1'!AA425)</f>
        <v>10.667833660120568</v>
      </c>
      <c r="U24" s="1">
        <f>+IF(F24=0,"",'Ark1'!AB425)</f>
        <v>2.3617578199298919</v>
      </c>
      <c r="V24" s="1">
        <f>+IF(F24=0,"",'Ark1'!AC425)</f>
        <v>1.6425285385648556</v>
      </c>
      <c r="W24" s="11">
        <f>+IF(F24=0,"",'Ark1'!AD425)</f>
        <v>27.515753696908671</v>
      </c>
      <c r="X24" s="11">
        <f>+IF(F24=0,"",'Ark1'!AE425)</f>
        <v>38.317345223129472</v>
      </c>
      <c r="Y24" s="11">
        <f>+IF(F24=0,"",'Ark1'!AF425)</f>
        <v>37.195289847877341</v>
      </c>
      <c r="Z24" s="1">
        <f t="shared" si="5"/>
        <v>5.2413010590015103</v>
      </c>
      <c r="AA24" s="11">
        <f t="shared" si="6"/>
        <v>1.3513513513513513</v>
      </c>
      <c r="AB24" s="45"/>
      <c r="AC24" s="4"/>
      <c r="AD24" s="57"/>
      <c r="AF24" s="5"/>
      <c r="AG24" s="5"/>
      <c r="AI24" s="1"/>
      <c r="AJ24" s="1"/>
      <c r="AK24" s="11"/>
      <c r="AL24" s="11"/>
      <c r="AM24" s="11"/>
    </row>
    <row r="25" spans="1:39" ht="15.6">
      <c r="A25" s="45"/>
      <c r="B25">
        <f>+'Ark1'!C426</f>
        <v>2023</v>
      </c>
      <c r="C25">
        <f>+'Ark1'!K426</f>
        <v>7</v>
      </c>
      <c r="D25" s="2" t="str">
        <f t="shared" si="4"/>
        <v>Nødslakt</v>
      </c>
      <c r="E25" t="str">
        <f>+IF(F25=0,"",'Ark1'!Q426)</f>
        <v/>
      </c>
      <c r="F25" s="11">
        <f>+'Ark1'!R426</f>
        <v>0</v>
      </c>
      <c r="G25" s="199" t="str">
        <f>+IF(F25=0,"",'Ark1'!AG426)</f>
        <v/>
      </c>
      <c r="H25" s="199"/>
      <c r="I25" s="199" t="str">
        <f>+IF(F25=0,"",'Ark1'!AH426)</f>
        <v/>
      </c>
      <c r="J25" s="97"/>
      <c r="K25" s="1" t="str">
        <f>+IF(F25=0,"",'Ark1'!S426)</f>
        <v/>
      </c>
      <c r="L25" s="59"/>
      <c r="M25" s="1" t="str">
        <f>+IF(F25=0,"",'Ark1'!T426)</f>
        <v/>
      </c>
      <c r="N25" s="93" t="str">
        <f>+IF(F25=0,"",'Ark1'!U426)</f>
        <v/>
      </c>
      <c r="O25" s="11" t="str">
        <f>+IF(F25=0,"",'Ark1'!V426)</f>
        <v/>
      </c>
      <c r="P25" s="11" t="str">
        <f>+IF(F25=0,"",'Ark1'!W426)</f>
        <v/>
      </c>
      <c r="Q25" s="11" t="str">
        <f>+IF(F25=0,"",'Ark1'!X426)</f>
        <v/>
      </c>
      <c r="R25" s="11" t="str">
        <f>+IF(F25=0,"",'Ark1'!Y426)</f>
        <v/>
      </c>
      <c r="S25" s="11" t="str">
        <f>+IF(F25=0,"",'Ark1'!Z426)</f>
        <v/>
      </c>
      <c r="T25" s="93" t="str">
        <f>+IF(F25=0,"",'Ark1'!AA426)</f>
        <v/>
      </c>
      <c r="U25" s="1" t="str">
        <f>+IF(F25=0,"",'Ark1'!AB426)</f>
        <v/>
      </c>
      <c r="V25" s="1" t="str">
        <f>+IF(F25=0,"",'Ark1'!AC426)</f>
        <v/>
      </c>
      <c r="W25" s="11" t="str">
        <f>+IF(F25=0,"",'Ark1'!AD426)</f>
        <v/>
      </c>
      <c r="X25" s="11" t="str">
        <f>+IF(F25=0,"",'Ark1'!AE426)</f>
        <v/>
      </c>
      <c r="Y25" s="11" t="str">
        <f>+IF(F25=0,"",'Ark1'!AF426)</f>
        <v/>
      </c>
      <c r="Z25" s="1" t="str">
        <f t="shared" si="5"/>
        <v/>
      </c>
      <c r="AA25" s="11" t="str">
        <f t="shared" si="6"/>
        <v/>
      </c>
      <c r="AB25" s="45"/>
      <c r="AC25" s="4"/>
      <c r="AD25" s="57"/>
      <c r="AF25" s="5"/>
      <c r="AG25" s="5"/>
      <c r="AI25" s="1"/>
      <c r="AJ25" s="1"/>
      <c r="AK25" s="11"/>
      <c r="AL25" s="11"/>
      <c r="AM25" s="11"/>
    </row>
    <row r="26" spans="1:39" ht="15.6">
      <c r="A26" s="45"/>
      <c r="B26">
        <f>+'Ark1'!C427</f>
        <v>2023</v>
      </c>
      <c r="C26">
        <f>+'Ark1'!K427</f>
        <v>9</v>
      </c>
      <c r="D26" s="2" t="str">
        <f t="shared" si="4"/>
        <v>Spesial</v>
      </c>
      <c r="E26" t="str">
        <f>+IF(F26=0,"",'Ark1'!Q427)</f>
        <v/>
      </c>
      <c r="F26" s="11">
        <f>+'Ark1'!R427</f>
        <v>0</v>
      </c>
      <c r="G26" s="199" t="str">
        <f>+IF(F26=0,"",'Ark1'!AG427)</f>
        <v/>
      </c>
      <c r="H26" s="199"/>
      <c r="I26" s="199" t="str">
        <f>+IF(F26=0,"",'Ark1'!AH427)</f>
        <v/>
      </c>
      <c r="J26" s="97"/>
      <c r="K26" s="1" t="str">
        <f>+IF(F26=0,"",'Ark1'!S427)</f>
        <v/>
      </c>
      <c r="L26" s="59"/>
      <c r="M26" s="1" t="str">
        <f>+IF(F26=0,"",'Ark1'!T427)</f>
        <v/>
      </c>
      <c r="N26" s="93" t="str">
        <f>+IF(F26=0,"",'Ark1'!U427)</f>
        <v/>
      </c>
      <c r="O26" s="11" t="str">
        <f>+IF(F26=0,"",'Ark1'!V427)</f>
        <v/>
      </c>
      <c r="P26" s="11" t="str">
        <f>+IF(F26=0,"",'Ark1'!W427)</f>
        <v/>
      </c>
      <c r="Q26" s="11" t="str">
        <f>+IF(F26=0,"",'Ark1'!X427)</f>
        <v/>
      </c>
      <c r="R26" s="11" t="str">
        <f>+IF(F26=0,"",'Ark1'!Y427)</f>
        <v/>
      </c>
      <c r="S26" s="11" t="str">
        <f>+IF(F26=0,"",'Ark1'!Z427)</f>
        <v/>
      </c>
      <c r="T26" s="93" t="str">
        <f>+IF(F26=0,"",'Ark1'!AA427)</f>
        <v/>
      </c>
      <c r="U26" s="1" t="str">
        <f>+IF(F26=0,"",'Ark1'!AB427)</f>
        <v/>
      </c>
      <c r="V26" s="1" t="str">
        <f>+IF(F26=0,"",'Ark1'!AC427)</f>
        <v/>
      </c>
      <c r="W26" s="11" t="str">
        <f>+IF(F26=0,"",'Ark1'!AD427)</f>
        <v/>
      </c>
      <c r="X26" s="11" t="str">
        <f>+IF(F26=0,"",'Ark1'!AE427)</f>
        <v/>
      </c>
      <c r="Y26" s="11" t="str">
        <f>+IF(F26=0,"",'Ark1'!AF427)</f>
        <v/>
      </c>
      <c r="Z26" s="1" t="str">
        <f t="shared" si="5"/>
        <v/>
      </c>
      <c r="AA26" s="11" t="str">
        <f t="shared" si="6"/>
        <v/>
      </c>
      <c r="AB26" s="45"/>
      <c r="AC26" s="4"/>
      <c r="AD26" s="57"/>
      <c r="AF26" s="5"/>
      <c r="AG26" s="5"/>
      <c r="AI26" s="1"/>
      <c r="AJ26" s="1"/>
      <c r="AK26" s="11"/>
      <c r="AL26" s="11"/>
      <c r="AM26" s="11"/>
    </row>
    <row r="27" spans="1:39" ht="15.6">
      <c r="A27" s="45"/>
      <c r="B27">
        <f>+'Ark1'!C428</f>
        <v>2023</v>
      </c>
      <c r="C27">
        <f>+'Ark1'!K428</f>
        <v>10</v>
      </c>
      <c r="D27" s="2" t="str">
        <f t="shared" si="4"/>
        <v>Gult fett Ordinær</v>
      </c>
      <c r="E27">
        <f>+IF(F27=0,"",'Ark1'!Q428)</f>
        <v>1</v>
      </c>
      <c r="F27" s="11">
        <f>+'Ark1'!R428</f>
        <v>1</v>
      </c>
      <c r="G27" s="199">
        <f>+IF(F27=0,"",'Ark1'!AG428)</f>
        <v>1.9264110961279127E-2</v>
      </c>
      <c r="H27" s="199"/>
      <c r="I27" s="199">
        <f>+IF(F27=0,"",'Ark1'!AH428)</f>
        <v>2.6220731794540823E-2</v>
      </c>
      <c r="J27" s="97"/>
      <c r="K27" s="1">
        <f>+IF(F27=0,"",'Ark1'!S428)</f>
        <v>9</v>
      </c>
      <c r="L27" s="59"/>
      <c r="M27" s="1">
        <f>+IF(F27=0,"",'Ark1'!T428)</f>
        <v>41</v>
      </c>
      <c r="N27" s="93">
        <f>+IF(F27=0,"",'Ark1'!U428)</f>
        <v>57.3</v>
      </c>
      <c r="O27" s="11">
        <f>+IF(F27=0,"",'Ark1'!V428)</f>
        <v>0</v>
      </c>
      <c r="P27" s="11">
        <f>+IF(F27=0,"",'Ark1'!W428)</f>
        <v>100</v>
      </c>
      <c r="Q27" s="11">
        <f>+IF(F27=0,"",'Ark1'!X428)</f>
        <v>100</v>
      </c>
      <c r="R27" s="11">
        <f>+IF(F27=0,"",'Ark1'!Y428)</f>
        <v>100</v>
      </c>
      <c r="S27" s="11">
        <f>+IF(F27=0,"",'Ark1'!Z428)</f>
        <v>100</v>
      </c>
      <c r="T27" s="93">
        <f>+IF(F27=0,"",'Ark1'!AA428)</f>
        <v>0</v>
      </c>
      <c r="U27" s="1">
        <f>+IF(F27=0,"",'Ark1'!AB428)</f>
        <v>0</v>
      </c>
      <c r="V27" s="1">
        <f>+IF(F27=0,"",'Ark1'!AC428)</f>
        <v>0</v>
      </c>
      <c r="W27" s="11">
        <f>+IF(F27=0,"",'Ark1'!AD428)</f>
        <v>0</v>
      </c>
      <c r="X27" s="11">
        <f>+IF(F27=0,"",'Ark1'!AE428)</f>
        <v>0</v>
      </c>
      <c r="Y27" s="11">
        <f>+IF(F27=0,"",'Ark1'!AF428)</f>
        <v>0</v>
      </c>
      <c r="Z27" s="1">
        <f t="shared" si="5"/>
        <v>6.3666666666666663</v>
      </c>
      <c r="AA27" s="11">
        <f t="shared" si="6"/>
        <v>1</v>
      </c>
      <c r="AB27" s="45"/>
      <c r="AC27" s="4"/>
      <c r="AD27" s="57"/>
      <c r="AF27" s="13"/>
      <c r="AG27" s="5"/>
      <c r="AI27" s="1"/>
      <c r="AJ27" s="1"/>
      <c r="AK27" s="11"/>
      <c r="AL27" s="11"/>
      <c r="AM27" s="11"/>
    </row>
    <row r="28" spans="1:39" ht="15.6">
      <c r="A28" s="45"/>
      <c r="B28">
        <f>+'Ark1'!C429</f>
        <v>2023</v>
      </c>
      <c r="C28">
        <f>+'Ark1'!K429</f>
        <v>12</v>
      </c>
      <c r="D28" s="2" t="str">
        <f t="shared" si="4"/>
        <v>Gult fett Villsau</v>
      </c>
      <c r="E28" t="str">
        <f>+IF(F28=0,"",'Ark1'!Q429)</f>
        <v/>
      </c>
      <c r="F28" s="11">
        <f>+'Ark1'!R429</f>
        <v>0</v>
      </c>
      <c r="G28" s="199" t="str">
        <f>+IF(F28=0,"",'Ark1'!AG429)</f>
        <v/>
      </c>
      <c r="H28" s="199"/>
      <c r="I28" s="199" t="str">
        <f>+IF(F28=0,"",'Ark1'!AH429)</f>
        <v/>
      </c>
      <c r="J28" s="97"/>
      <c r="K28" s="1" t="str">
        <f>+IF(F28=0,"",'Ark1'!S429)</f>
        <v/>
      </c>
      <c r="L28" s="59"/>
      <c r="M28" s="1" t="str">
        <f>+IF(F28=0,"",'Ark1'!T429)</f>
        <v/>
      </c>
      <c r="N28" s="93" t="str">
        <f>+IF(F28=0,"",'Ark1'!U429)</f>
        <v/>
      </c>
      <c r="O28" s="11" t="str">
        <f>+IF(F28=0,"",'Ark1'!V429)</f>
        <v/>
      </c>
      <c r="P28" s="11" t="str">
        <f>+IF(F28=0,"",'Ark1'!W429)</f>
        <v/>
      </c>
      <c r="Q28" s="11" t="str">
        <f>+IF(F28=0,"",'Ark1'!X429)</f>
        <v/>
      </c>
      <c r="R28" s="11" t="str">
        <f>+IF(F28=0,"",'Ark1'!Y429)</f>
        <v/>
      </c>
      <c r="S28" s="11" t="str">
        <f>+IF(F28=0,"",'Ark1'!Z429)</f>
        <v/>
      </c>
      <c r="T28" s="93" t="str">
        <f>+IF(F28=0,"",'Ark1'!AA429)</f>
        <v/>
      </c>
      <c r="U28" s="1" t="str">
        <f>+IF(F28=0,"",'Ark1'!AB429)</f>
        <v/>
      </c>
      <c r="V28" s="1" t="str">
        <f>+IF(F28=0,"",'Ark1'!AC429)</f>
        <v/>
      </c>
      <c r="W28" s="11" t="str">
        <f>+IF(F28=0,"",'Ark1'!AD429)</f>
        <v/>
      </c>
      <c r="X28" s="11" t="str">
        <f>+IF(F28=0,"",'Ark1'!AE429)</f>
        <v/>
      </c>
      <c r="Y28" s="11" t="str">
        <f>+IF(F28=0,"",'Ark1'!AF429)</f>
        <v/>
      </c>
      <c r="Z28" s="1" t="str">
        <f t="shared" si="5"/>
        <v/>
      </c>
      <c r="AA28" s="11" t="str">
        <f t="shared" si="6"/>
        <v/>
      </c>
      <c r="AB28" s="45"/>
      <c r="AC28" s="4"/>
      <c r="AD28" s="57"/>
      <c r="AF28" s="13"/>
      <c r="AG28" s="5"/>
      <c r="AI28" s="1"/>
      <c r="AJ28" s="1"/>
      <c r="AK28" s="11"/>
      <c r="AL28" s="11"/>
      <c r="AM28" s="11"/>
    </row>
    <row r="29" spans="1:39" ht="15.6">
      <c r="A29" s="45"/>
      <c r="B29">
        <f>+'Ark1'!C430</f>
        <v>2023</v>
      </c>
      <c r="C29">
        <f>+'Ark1'!K430</f>
        <v>14</v>
      </c>
      <c r="D29" s="2" t="str">
        <f t="shared" si="4"/>
        <v>Gult fett Økologisk</v>
      </c>
      <c r="E29" t="str">
        <f>+IF(F29=0,"",'Ark1'!Q430)</f>
        <v/>
      </c>
      <c r="F29" s="11">
        <f>+'Ark1'!R430</f>
        <v>0</v>
      </c>
      <c r="G29" s="199" t="str">
        <f>+IF(F29=0,"",'Ark1'!AG430)</f>
        <v/>
      </c>
      <c r="H29" s="199"/>
      <c r="I29" s="199" t="str">
        <f>+IF(F29=0,"",'Ark1'!AH430)</f>
        <v/>
      </c>
      <c r="J29" s="97"/>
      <c r="K29" s="1" t="str">
        <f>+IF(F29=0,"",'Ark1'!S430)</f>
        <v/>
      </c>
      <c r="L29" s="59"/>
      <c r="M29" s="1" t="str">
        <f>+IF(F29=0,"",'Ark1'!T430)</f>
        <v/>
      </c>
      <c r="N29" s="93" t="str">
        <f>+IF(F29=0,"",'Ark1'!U430)</f>
        <v/>
      </c>
      <c r="O29" s="11" t="str">
        <f>+IF(F29=0,"",'Ark1'!V430)</f>
        <v/>
      </c>
      <c r="P29" s="11" t="str">
        <f>+IF(F29=0,"",'Ark1'!W430)</f>
        <v/>
      </c>
      <c r="Q29" s="11" t="str">
        <f>+IF(F29=0,"",'Ark1'!X430)</f>
        <v/>
      </c>
      <c r="R29" s="11" t="str">
        <f>+IF(F29=0,"",'Ark1'!Y430)</f>
        <v/>
      </c>
      <c r="S29" s="11" t="str">
        <f>+IF(F29=0,"",'Ark1'!Z430)</f>
        <v/>
      </c>
      <c r="T29" s="93" t="str">
        <f>+IF(F29=0,"",'Ark1'!AA430)</f>
        <v/>
      </c>
      <c r="U29" s="1" t="str">
        <f>+IF(F29=0,"",'Ark1'!AB430)</f>
        <v/>
      </c>
      <c r="V29" s="1" t="str">
        <f>+IF(F29=0,"",'Ark1'!AC430)</f>
        <v/>
      </c>
      <c r="W29" s="11" t="str">
        <f>+IF(F29=0,"",'Ark1'!AD430)</f>
        <v/>
      </c>
      <c r="X29" s="11" t="str">
        <f>+IF(F29=0,"",'Ark1'!AE430)</f>
        <v/>
      </c>
      <c r="Y29" s="11" t="str">
        <f>+IF(F29=0,"",'Ark1'!AF430)</f>
        <v/>
      </c>
      <c r="Z29" s="1" t="str">
        <f t="shared" si="5"/>
        <v/>
      </c>
      <c r="AA29" s="11" t="str">
        <f t="shared" si="6"/>
        <v/>
      </c>
      <c r="AB29" s="45"/>
      <c r="AC29" s="4"/>
      <c r="AD29" s="57"/>
      <c r="AF29" s="13"/>
      <c r="AG29" s="5"/>
      <c r="AI29" s="1"/>
      <c r="AJ29" s="1"/>
      <c r="AK29" s="11"/>
      <c r="AL29" s="11"/>
      <c r="AM29" s="11"/>
    </row>
    <row r="30" spans="1:39" ht="15.6">
      <c r="A30" s="45"/>
      <c r="B30">
        <f>+'Ark1'!C431</f>
        <v>2023</v>
      </c>
      <c r="C30">
        <f>+'Ark1'!K431</f>
        <v>19</v>
      </c>
      <c r="D30" s="2" t="str">
        <f t="shared" si="4"/>
        <v>Gult fett Spesial</v>
      </c>
      <c r="E30" t="str">
        <f>+IF(F30=0,"",'Ark1'!Q431)</f>
        <v/>
      </c>
      <c r="F30" s="11">
        <f>+'Ark1'!R431</f>
        <v>0</v>
      </c>
      <c r="G30" s="199" t="str">
        <f>+IF(F30=0,"",'Ark1'!AG431)</f>
        <v/>
      </c>
      <c r="H30" s="199"/>
      <c r="I30" s="199" t="str">
        <f>+IF(F30=0,"",'Ark1'!AH431)</f>
        <v/>
      </c>
      <c r="J30" s="97"/>
      <c r="K30" s="1" t="str">
        <f>+IF(F30=0,"",'Ark1'!S431)</f>
        <v/>
      </c>
      <c r="L30" s="59"/>
      <c r="M30" s="1" t="str">
        <f>+IF(F30=0,"",'Ark1'!T431)</f>
        <v/>
      </c>
      <c r="N30" s="93" t="str">
        <f>+IF(F30=0,"",'Ark1'!U431)</f>
        <v/>
      </c>
      <c r="O30" s="11" t="str">
        <f>+IF(F30=0,"",'Ark1'!V431)</f>
        <v/>
      </c>
      <c r="P30" s="11" t="str">
        <f>+IF(F30=0,"",'Ark1'!W431)</f>
        <v/>
      </c>
      <c r="Q30" s="11" t="str">
        <f>+IF(F30=0,"",'Ark1'!X431)</f>
        <v/>
      </c>
      <c r="R30" s="11" t="str">
        <f>+IF(F30=0,"",'Ark1'!Y431)</f>
        <v/>
      </c>
      <c r="S30" s="11" t="str">
        <f>+IF(F30=0,"",'Ark1'!Z431)</f>
        <v/>
      </c>
      <c r="T30" s="93" t="str">
        <f>+IF(F30=0,"",'Ark1'!AA431)</f>
        <v/>
      </c>
      <c r="U30" s="1" t="str">
        <f>+IF(F30=0,"",'Ark1'!AB431)</f>
        <v/>
      </c>
      <c r="V30" s="1" t="str">
        <f>+IF(F30=0,"",'Ark1'!AC431)</f>
        <v/>
      </c>
      <c r="W30" s="11" t="str">
        <f>+IF(F30=0,"",'Ark1'!AD431)</f>
        <v/>
      </c>
      <c r="X30" s="11" t="str">
        <f>+IF(F30=0,"",'Ark1'!AE431)</f>
        <v/>
      </c>
      <c r="Y30" s="11" t="str">
        <f>+IF(F30=0,"",'Ark1'!AF431)</f>
        <v/>
      </c>
      <c r="Z30" s="1" t="str">
        <f t="shared" si="5"/>
        <v/>
      </c>
      <c r="AA30" s="11" t="str">
        <f t="shared" si="6"/>
        <v/>
      </c>
      <c r="AB30" s="45"/>
      <c r="AC30" s="4"/>
      <c r="AD30" s="57"/>
      <c r="AF30" s="13"/>
      <c r="AG30" s="5"/>
      <c r="AI30" s="1"/>
      <c r="AJ30" s="1"/>
      <c r="AK30" s="11"/>
      <c r="AL30" s="11"/>
      <c r="AM30" s="11"/>
    </row>
    <row r="31" spans="1:39" ht="15.6">
      <c r="A31" s="45"/>
      <c r="B31">
        <f>+'Ark1'!C432</f>
        <v>2023</v>
      </c>
      <c r="C31">
        <f>+'Ark1'!K432</f>
        <v>25</v>
      </c>
      <c r="D31" s="2" t="str">
        <f t="shared" si="4"/>
        <v>Lyngenlam</v>
      </c>
      <c r="E31" t="str">
        <f>+IF(F31=0,"",'Ark1'!Q432)</f>
        <v/>
      </c>
      <c r="F31" s="11">
        <f>+'Ark1'!R432</f>
        <v>0</v>
      </c>
      <c r="G31" s="199" t="str">
        <f>+IF(F31=0,"",'Ark1'!AG432)</f>
        <v/>
      </c>
      <c r="H31" s="199"/>
      <c r="I31" s="199" t="str">
        <f>+IF(F31=0,"",'Ark1'!AH432)</f>
        <v/>
      </c>
      <c r="J31" s="97"/>
      <c r="K31" s="1" t="str">
        <f>+IF(F31=0,"",'Ark1'!S432)</f>
        <v/>
      </c>
      <c r="L31" s="59"/>
      <c r="M31" s="1" t="str">
        <f>+IF(F31=0,"",'Ark1'!T432)</f>
        <v/>
      </c>
      <c r="N31" s="93" t="str">
        <f>+IF(F31=0,"",'Ark1'!U432)</f>
        <v/>
      </c>
      <c r="O31" s="11" t="str">
        <f>+IF(F31=0,"",'Ark1'!V432)</f>
        <v/>
      </c>
      <c r="P31" s="11" t="str">
        <f>+IF(F31=0,"",'Ark1'!W432)</f>
        <v/>
      </c>
      <c r="Q31" s="11" t="str">
        <f>+IF(F31=0,"",'Ark1'!X432)</f>
        <v/>
      </c>
      <c r="R31" s="11" t="str">
        <f>+IF(F31=0,"",'Ark1'!Y432)</f>
        <v/>
      </c>
      <c r="S31" s="11" t="str">
        <f>+IF(F31=0,"",'Ark1'!Z432)</f>
        <v/>
      </c>
      <c r="T31" s="93" t="str">
        <f>+IF(F31=0,"",'Ark1'!AA432)</f>
        <v/>
      </c>
      <c r="U31" s="1" t="str">
        <f>+IF(F31=0,"",'Ark1'!AB432)</f>
        <v/>
      </c>
      <c r="V31" s="1" t="str">
        <f>+IF(F31=0,"",'Ark1'!AC432)</f>
        <v/>
      </c>
      <c r="W31" s="11" t="str">
        <f>+IF(F31=0,"",'Ark1'!AD432)</f>
        <v/>
      </c>
      <c r="X31" s="11" t="str">
        <f>+IF(F31=0,"",'Ark1'!AE432)</f>
        <v/>
      </c>
      <c r="Y31" s="11" t="str">
        <f>+IF(F31=0,"",'Ark1'!AF432)</f>
        <v/>
      </c>
      <c r="Z31" s="1" t="str">
        <f t="shared" si="5"/>
        <v/>
      </c>
      <c r="AA31" s="11" t="str">
        <f t="shared" si="6"/>
        <v/>
      </c>
      <c r="AB31" s="45"/>
      <c r="AC31" s="4"/>
      <c r="AD31" s="57"/>
      <c r="AF31" s="13"/>
      <c r="AG31" s="5"/>
      <c r="AI31" s="1"/>
      <c r="AJ31" s="1"/>
      <c r="AK31" s="11"/>
      <c r="AL31" s="11"/>
      <c r="AM31" s="11"/>
    </row>
    <row r="32" spans="1:39" ht="15.6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"/>
      <c r="AD32" s="57"/>
      <c r="AF32" s="13"/>
      <c r="AG32" s="5"/>
      <c r="AI32" s="1"/>
      <c r="AJ32" s="1"/>
      <c r="AK32" s="11"/>
      <c r="AL32" s="11"/>
      <c r="AM32" s="11"/>
    </row>
    <row r="33" spans="1:41" ht="15.6">
      <c r="A33" s="45"/>
      <c r="B33" s="52">
        <f>+'Ark1'!C433</f>
        <v>2022</v>
      </c>
      <c r="C33" s="52">
        <f>+'Ark1'!K433</f>
        <v>0</v>
      </c>
      <c r="D33" s="65" t="str">
        <f t="shared" si="4"/>
        <v>Ordinær</v>
      </c>
      <c r="E33" s="52">
        <f>+IF(F33=0,"",'Ark1'!Q433)</f>
        <v>3256</v>
      </c>
      <c r="F33" s="74">
        <f>+'Ark1'!R433</f>
        <v>5053</v>
      </c>
      <c r="G33" s="181">
        <f>+IF(F33=0,"",'Ark1'!AG433)</f>
        <v>94.714151827553891</v>
      </c>
      <c r="H33" s="181"/>
      <c r="I33" s="181">
        <f>+IF(F33=0,"",'Ark1'!AH433)</f>
        <v>96.368779868836555</v>
      </c>
      <c r="J33" s="97"/>
      <c r="K33" s="54">
        <f>+IF(F33=0,"",'Ark1'!S433)</f>
        <v>8.1575301800910385</v>
      </c>
      <c r="L33" s="58"/>
      <c r="M33" s="54">
        <f>+IF(F33=0,"",'Ark1'!T433)</f>
        <v>7.0866811794973286</v>
      </c>
      <c r="N33" s="159">
        <f>+IF(F33=0,"",'Ark1'!U433)</f>
        <v>44.05051256679193</v>
      </c>
      <c r="O33" s="74">
        <f>+IF(F33=0,"",'Ark1'!V433)</f>
        <v>10.112804274688301</v>
      </c>
      <c r="P33" s="74">
        <f>+IF(F33=0,"",'Ark1'!W433)</f>
        <v>21.808826439738763</v>
      </c>
      <c r="Q33" s="74">
        <f>+IF(F33=0,"",'Ark1'!X433)</f>
        <v>99.485454185632321</v>
      </c>
      <c r="R33" s="74">
        <f>+IF(F33=0,"",'Ark1'!Y433)</f>
        <v>96.378389075796576</v>
      </c>
      <c r="S33" s="74">
        <f>+IF(F33=0,"",'Ark1'!Z433)</f>
        <v>75.836136948347558</v>
      </c>
      <c r="T33" s="159">
        <f>+IF(F33=0,"",'Ark1'!AA433)</f>
        <v>12.145108525936028</v>
      </c>
      <c r="U33" s="54">
        <f>+IF(F33=0,"",'Ark1'!AB433)</f>
        <v>1.8396326167968453</v>
      </c>
      <c r="V33" s="54">
        <f>+IF(F33=0,"",'Ark1'!AC433)</f>
        <v>2.046463726182477</v>
      </c>
      <c r="W33" s="74">
        <f>+IF(F33=0,"",'Ark1'!AD433)</f>
        <v>71.450812591380412</v>
      </c>
      <c r="X33" s="74">
        <f>+IF(F33=0,"",'Ark1'!AE433)</f>
        <v>45.452421685086989</v>
      </c>
      <c r="Y33" s="74">
        <f>+IF(F33=0,"",'Ark1'!AF433)</f>
        <v>44.839903724021049</v>
      </c>
      <c r="Z33" s="54">
        <f t="shared" si="5"/>
        <v>5.3999815623483629</v>
      </c>
      <c r="AA33" s="74">
        <f t="shared" si="6"/>
        <v>1.5519041769041768</v>
      </c>
      <c r="AB33" s="45"/>
      <c r="AC33" s="4"/>
      <c r="AD33" s="57"/>
      <c r="AF33" s="5"/>
      <c r="AG33" s="5"/>
      <c r="AI33" s="1"/>
      <c r="AJ33" s="1"/>
      <c r="AK33" s="11"/>
      <c r="AL33" s="11"/>
      <c r="AM33" s="11"/>
    </row>
    <row r="34" spans="1:41" ht="15.6">
      <c r="A34" s="45"/>
      <c r="B34" s="52">
        <f>+'Ark1'!C434</f>
        <v>2022</v>
      </c>
      <c r="C34" s="52">
        <f>+'Ark1'!K434</f>
        <v>2</v>
      </c>
      <c r="D34" s="65" t="str">
        <f t="shared" si="4"/>
        <v>Villsau</v>
      </c>
      <c r="E34" s="52">
        <f>+IF(F34=0,"",'Ark1'!Q434)</f>
        <v>98</v>
      </c>
      <c r="F34" s="74">
        <f>+'Ark1'!R434</f>
        <v>156</v>
      </c>
      <c r="G34" s="181">
        <f>+IF(F34=0,"",'Ark1'!AG434)</f>
        <v>2.9240862230552951</v>
      </c>
      <c r="H34" s="181"/>
      <c r="I34" s="181">
        <f>+IF(F34=0,"",'Ark1'!AH434)</f>
        <v>1.7417252637012703</v>
      </c>
      <c r="J34" s="97"/>
      <c r="K34" s="54">
        <f>+IF(F34=0,"",'Ark1'!S434)</f>
        <v>6.8525641025641004</v>
      </c>
      <c r="L34" s="58"/>
      <c r="M34" s="54">
        <f>+IF(F34=0,"",'Ark1'!T434)</f>
        <v>6.9871794871794881</v>
      </c>
      <c r="N34" s="159">
        <f>+IF(F34=0,"",'Ark1'!U434)</f>
        <v>25.788076923076918</v>
      </c>
      <c r="O34" s="74">
        <f>+IF(F34=0,"",'Ark1'!V434)</f>
        <v>18.589743589743591</v>
      </c>
      <c r="P34" s="74">
        <f>+IF(F34=0,"",'Ark1'!W434)</f>
        <v>17.307692307692317</v>
      </c>
      <c r="Q34" s="74">
        <f>+IF(F34=0,"",'Ark1'!X434)</f>
        <v>92.948717948717956</v>
      </c>
      <c r="R34" s="74">
        <f>+IF(F34=0,"",'Ark1'!Y434)</f>
        <v>64.102564102564102</v>
      </c>
      <c r="S34" s="74">
        <f>+IF(F34=0,"",'Ark1'!Z434)</f>
        <v>9.6153846153846114</v>
      </c>
      <c r="T34" s="159">
        <f>+IF(F34=0,"",'Ark1'!AA434)</f>
        <v>7.0250356432515852</v>
      </c>
      <c r="U34" s="54">
        <f>+IF(F34=0,"",'Ark1'!AB434)</f>
        <v>0.9185027335462288</v>
      </c>
      <c r="V34" s="54">
        <f>+IF(F34=0,"",'Ark1'!AC434)</f>
        <v>2.0537245074254096</v>
      </c>
      <c r="W34" s="74">
        <f>+IF(F34=0,"",'Ark1'!AD434)</f>
        <v>52.393187779655825</v>
      </c>
      <c r="X34" s="74">
        <f>+IF(F34=0,"",'Ark1'!AE434)</f>
        <v>46.384754535677139</v>
      </c>
      <c r="Y34" s="74">
        <f>+IF(F34=0,"",'Ark1'!AF434)</f>
        <v>39.319263174011198</v>
      </c>
      <c r="Z34" s="54">
        <f t="shared" ref="Z34:Z42" si="7">+IF(F34=0,"",N34/K34)</f>
        <v>3.7632740879326478</v>
      </c>
      <c r="AA34" s="74">
        <f t="shared" ref="AA34:AA42" si="8">+IF(F34=0,"",F34/E34)</f>
        <v>1.5918367346938775</v>
      </c>
      <c r="AB34" s="45"/>
      <c r="AC34" s="4"/>
      <c r="AD34" s="57"/>
      <c r="AF34" s="5"/>
      <c r="AG34" s="5"/>
      <c r="AI34" s="13"/>
      <c r="AJ34" s="13"/>
      <c r="AK34" s="11"/>
      <c r="AL34" s="11"/>
      <c r="AM34" s="11"/>
    </row>
    <row r="35" spans="1:41" ht="16.5" customHeight="1">
      <c r="A35" s="45"/>
      <c r="B35" s="52">
        <f>+'Ark1'!C435</f>
        <v>2022</v>
      </c>
      <c r="C35" s="52">
        <f>+'Ark1'!K435</f>
        <v>4</v>
      </c>
      <c r="D35" s="65" t="str">
        <f t="shared" si="4"/>
        <v>Økologisk</v>
      </c>
      <c r="E35" s="52">
        <f>+IF(F35=0,"",'Ark1'!Q435)</f>
        <v>86</v>
      </c>
      <c r="F35" s="74">
        <f>+'Ark1'!R435</f>
        <v>126</v>
      </c>
      <c r="G35" s="181">
        <f>+IF(F35=0,"",'Ark1'!AG435)</f>
        <v>2.3617619493908157</v>
      </c>
      <c r="H35" s="181"/>
      <c r="I35" s="181">
        <f>+IF(F35=0,"",'Ark1'!AH435)</f>
        <v>1.8894948674621717</v>
      </c>
      <c r="J35" s="97"/>
      <c r="K35" s="54">
        <f>+IF(F35=0,"",'Ark1'!S435)</f>
        <v>6.5873015873015888</v>
      </c>
      <c r="L35" s="58"/>
      <c r="M35" s="54">
        <f>+IF(F35=0,"",'Ark1'!T435)</f>
        <v>6.7936507936507953</v>
      </c>
      <c r="N35" s="159">
        <f>+IF(F35=0,"",'Ark1'!U435)</f>
        <v>34.636904761904745</v>
      </c>
      <c r="O35" s="74">
        <f>+IF(F35=0,"",'Ark1'!V435)</f>
        <v>11.90476190476191</v>
      </c>
      <c r="P35" s="74">
        <f>+IF(F35=0,"",'Ark1'!W435)</f>
        <v>19.047619047619055</v>
      </c>
      <c r="Q35" s="74">
        <f>+IF(F35=0,"",'Ark1'!X435)</f>
        <v>96.825396825396794</v>
      </c>
      <c r="R35" s="74">
        <f>+IF(F35=0,"",'Ark1'!Y435)</f>
        <v>81.746031746031747</v>
      </c>
      <c r="S35" s="74">
        <f>+IF(F35=0,"",'Ark1'!Z435)</f>
        <v>42.857142857142847</v>
      </c>
      <c r="T35" s="159">
        <f>+IF(F35=0,"",'Ark1'!AA435)</f>
        <v>12.384165162363921</v>
      </c>
      <c r="U35" s="54">
        <f>+IF(F35=0,"",'Ark1'!AB435)</f>
        <v>2.4825417123362796</v>
      </c>
      <c r="V35" s="54">
        <f>+IF(F35=0,"",'Ark1'!AC435)</f>
        <v>2.2158070668314074</v>
      </c>
      <c r="W35" s="74">
        <f>+IF(F35=0,"",'Ark1'!AD435)</f>
        <v>41.676946103607492</v>
      </c>
      <c r="X35" s="74">
        <f>+IF(F35=0,"",'Ark1'!AE435)</f>
        <v>44.813721630606949</v>
      </c>
      <c r="Y35" s="74">
        <f>+IF(F35=0,"",'Ark1'!AF435)</f>
        <v>54.576122215077881</v>
      </c>
      <c r="Z35" s="54">
        <f t="shared" si="7"/>
        <v>5.258132530120478</v>
      </c>
      <c r="AA35" s="74">
        <f t="shared" si="8"/>
        <v>1.4651162790697674</v>
      </c>
      <c r="AB35" s="45"/>
      <c r="AC35" s="4"/>
      <c r="AD35" s="57"/>
      <c r="AF35" s="5"/>
      <c r="AG35" s="5"/>
      <c r="AI35" s="13"/>
      <c r="AJ35" s="13"/>
      <c r="AK35" s="11"/>
      <c r="AL35" s="11"/>
      <c r="AM35" s="11"/>
    </row>
    <row r="36" spans="1:41" ht="16.5" customHeight="1">
      <c r="A36" s="45"/>
      <c r="B36" s="52">
        <f>+'Ark1'!C436</f>
        <v>2022</v>
      </c>
      <c r="C36" s="52">
        <f>+'Ark1'!K436</f>
        <v>7</v>
      </c>
      <c r="D36" s="65" t="str">
        <f t="shared" si="4"/>
        <v>Nødslakt</v>
      </c>
      <c r="E36" s="52" t="str">
        <f>+IF(F36=0,"",'Ark1'!Q436)</f>
        <v/>
      </c>
      <c r="F36" s="74">
        <f>+'Ark1'!R436</f>
        <v>0</v>
      </c>
      <c r="G36" s="181" t="str">
        <f>+IF(F36=0,"",'Ark1'!AG436)</f>
        <v/>
      </c>
      <c r="H36" s="181"/>
      <c r="I36" s="181" t="str">
        <f>+IF(F36=0,"",'Ark1'!AH436)</f>
        <v/>
      </c>
      <c r="J36" s="97"/>
      <c r="K36" s="54" t="str">
        <f>+IF(F36=0,"",'Ark1'!S436)</f>
        <v/>
      </c>
      <c r="L36" s="58"/>
      <c r="M36" s="54" t="str">
        <f>+IF(F36=0,"",'Ark1'!T436)</f>
        <v/>
      </c>
      <c r="N36" s="159" t="str">
        <f>+IF(F36=0,"",'Ark1'!U436)</f>
        <v/>
      </c>
      <c r="O36" s="74" t="str">
        <f>+IF(F36=0,"",'Ark1'!V436)</f>
        <v/>
      </c>
      <c r="P36" s="74" t="str">
        <f>+IF(F36=0,"",'Ark1'!W436)</f>
        <v/>
      </c>
      <c r="Q36" s="74" t="str">
        <f>+IF(F36=0,"",'Ark1'!X436)</f>
        <v/>
      </c>
      <c r="R36" s="74" t="str">
        <f>+IF(F36=0,"",'Ark1'!Y436)</f>
        <v/>
      </c>
      <c r="S36" s="74" t="str">
        <f>+IF(F36=0,"",'Ark1'!Z436)</f>
        <v/>
      </c>
      <c r="T36" s="159" t="str">
        <f>+IF(F36=0,"",'Ark1'!AA436)</f>
        <v/>
      </c>
      <c r="U36" s="54" t="str">
        <f>+IF(F36=0,"",'Ark1'!AB436)</f>
        <v/>
      </c>
      <c r="V36" s="54" t="str">
        <f>+IF(F36=0,"",'Ark1'!AC436)</f>
        <v/>
      </c>
      <c r="W36" s="74" t="str">
        <f>+IF(F36=0,"",'Ark1'!AD436)</f>
        <v/>
      </c>
      <c r="X36" s="74" t="str">
        <f>+IF(F36=0,"",'Ark1'!AE436)</f>
        <v/>
      </c>
      <c r="Y36" s="74" t="str">
        <f>+IF(F36=0,"",'Ark1'!AF436)</f>
        <v/>
      </c>
      <c r="Z36" s="54" t="str">
        <f t="shared" si="7"/>
        <v/>
      </c>
      <c r="AA36" s="74" t="str">
        <f t="shared" si="8"/>
        <v/>
      </c>
      <c r="AB36" s="45"/>
      <c r="AC36" s="4"/>
      <c r="AD36" s="56"/>
      <c r="AF36" s="5"/>
      <c r="AG36" s="5"/>
      <c r="AI36" s="13"/>
      <c r="AJ36" s="13"/>
      <c r="AK36" s="11"/>
      <c r="AL36" s="11"/>
      <c r="AM36" s="11"/>
    </row>
    <row r="37" spans="1:41" ht="17.25" customHeight="1">
      <c r="A37" s="45"/>
      <c r="B37" s="52">
        <f>+'Ark1'!C437</f>
        <v>2022</v>
      </c>
      <c r="C37" s="52">
        <f>+'Ark1'!K437</f>
        <v>9</v>
      </c>
      <c r="D37" s="65" t="str">
        <f t="shared" si="4"/>
        <v>Spesial</v>
      </c>
      <c r="E37" s="52" t="str">
        <f>+IF(F37=0,"",'Ark1'!Q437)</f>
        <v/>
      </c>
      <c r="F37" s="74">
        <f>+'Ark1'!R437</f>
        <v>0</v>
      </c>
      <c r="G37" s="181" t="str">
        <f>+IF(F37=0,"",'Ark1'!AG437)</f>
        <v/>
      </c>
      <c r="H37" s="181"/>
      <c r="I37" s="181" t="str">
        <f>+IF(F37=0,"",'Ark1'!AH437)</f>
        <v/>
      </c>
      <c r="J37" s="97"/>
      <c r="K37" s="54" t="str">
        <f>+IF(F37=0,"",'Ark1'!S437)</f>
        <v/>
      </c>
      <c r="L37" s="58"/>
      <c r="M37" s="54" t="str">
        <f>+IF(F37=0,"",'Ark1'!T437)</f>
        <v/>
      </c>
      <c r="N37" s="159" t="str">
        <f>+IF(F37=0,"",'Ark1'!U437)</f>
        <v/>
      </c>
      <c r="O37" s="74" t="str">
        <f>+IF(F37=0,"",'Ark1'!V437)</f>
        <v/>
      </c>
      <c r="P37" s="74" t="str">
        <f>+IF(F37=0,"",'Ark1'!W437)</f>
        <v/>
      </c>
      <c r="Q37" s="74" t="str">
        <f>+IF(F37=0,"",'Ark1'!X437)</f>
        <v/>
      </c>
      <c r="R37" s="74" t="str">
        <f>+IF(F37=0,"",'Ark1'!Y437)</f>
        <v/>
      </c>
      <c r="S37" s="74" t="str">
        <f>+IF(F37=0,"",'Ark1'!Z437)</f>
        <v/>
      </c>
      <c r="T37" s="159" t="str">
        <f>+IF(F37=0,"",'Ark1'!AA437)</f>
        <v/>
      </c>
      <c r="U37" s="54" t="str">
        <f>+IF(F37=0,"",'Ark1'!AB437)</f>
        <v/>
      </c>
      <c r="V37" s="54" t="str">
        <f>+IF(F37=0,"",'Ark1'!AC437)</f>
        <v/>
      </c>
      <c r="W37" s="74" t="str">
        <f>+IF(F37=0,"",'Ark1'!AD437)</f>
        <v/>
      </c>
      <c r="X37" s="74" t="str">
        <f>+IF(F37=0,"",'Ark1'!AE437)</f>
        <v/>
      </c>
      <c r="Y37" s="74" t="str">
        <f>+IF(F37=0,"",'Ark1'!AF437)</f>
        <v/>
      </c>
      <c r="Z37" s="54" t="str">
        <f t="shared" si="7"/>
        <v/>
      </c>
      <c r="AA37" s="74" t="str">
        <f t="shared" si="8"/>
        <v/>
      </c>
      <c r="AB37" s="45"/>
      <c r="AC37" s="2"/>
      <c r="AD37" s="56"/>
      <c r="AG37" s="5"/>
      <c r="AI37" s="13"/>
      <c r="AJ37" s="13"/>
      <c r="AK37" s="11"/>
      <c r="AL37" s="11"/>
      <c r="AM37" s="11"/>
    </row>
    <row r="38" spans="1:41" ht="15.6">
      <c r="A38" s="45"/>
      <c r="B38" s="53">
        <f>+'Ark1'!C438</f>
        <v>2022</v>
      </c>
      <c r="C38" s="53">
        <f>+'Ark1'!K438</f>
        <v>10</v>
      </c>
      <c r="D38" s="65" t="str">
        <f t="shared" si="4"/>
        <v>Gult fett Ordinær</v>
      </c>
      <c r="E38" s="53" t="str">
        <f>+IF(F38=0,"",'Ark1'!Q438)</f>
        <v/>
      </c>
      <c r="F38" s="173">
        <f>+'Ark1'!R438</f>
        <v>0</v>
      </c>
      <c r="G38" s="181" t="str">
        <f>+IF(F38=0,"",'Ark1'!AG438)</f>
        <v/>
      </c>
      <c r="H38" s="181"/>
      <c r="I38" s="181" t="str">
        <f>+IF(F38=0,"",'Ark1'!AH438)</f>
        <v/>
      </c>
      <c r="J38" s="97"/>
      <c r="K38" s="87" t="str">
        <f>+IF(F38=0,"",'Ark1'!S438)</f>
        <v/>
      </c>
      <c r="L38" s="58"/>
      <c r="M38" s="87" t="str">
        <f>+IF(F38=0,"",'Ark1'!T438)</f>
        <v/>
      </c>
      <c r="N38" s="175" t="str">
        <f>+IF(F38=0,"",'Ark1'!U438)</f>
        <v/>
      </c>
      <c r="O38" s="173" t="str">
        <f>+IF(F38=0,"",'Ark1'!V438)</f>
        <v/>
      </c>
      <c r="P38" s="173" t="str">
        <f>+IF(F38=0,"",'Ark1'!W438)</f>
        <v/>
      </c>
      <c r="Q38" s="173" t="str">
        <f>+IF(F38=0,"",'Ark1'!X438)</f>
        <v/>
      </c>
      <c r="R38" s="173" t="str">
        <f>+IF(F38=0,"",'Ark1'!Y438)</f>
        <v/>
      </c>
      <c r="S38" s="173" t="str">
        <f>+IF(F38=0,"",'Ark1'!Z438)</f>
        <v/>
      </c>
      <c r="T38" s="175" t="str">
        <f>+IF(F38=0,"",'Ark1'!AA438)</f>
        <v/>
      </c>
      <c r="U38" s="87" t="str">
        <f>+IF(F38=0,"",'Ark1'!AB438)</f>
        <v/>
      </c>
      <c r="V38" s="87" t="str">
        <f>+IF(F38=0,"",'Ark1'!AC438)</f>
        <v/>
      </c>
      <c r="W38" s="173" t="str">
        <f>+IF(F38=0,"",'Ark1'!AD438)</f>
        <v/>
      </c>
      <c r="X38" s="173" t="str">
        <f>+IF(F38=0,"",'Ark1'!AE438)</f>
        <v/>
      </c>
      <c r="Y38" s="173" t="str">
        <f>+IF(F38=0,"",'Ark1'!AF438)</f>
        <v/>
      </c>
      <c r="Z38" s="87" t="str">
        <f t="shared" si="7"/>
        <v/>
      </c>
      <c r="AA38" s="173" t="str">
        <f t="shared" si="8"/>
        <v/>
      </c>
      <c r="AB38" s="45"/>
      <c r="AC38" s="4"/>
      <c r="AD38" s="57"/>
      <c r="AF38" s="13"/>
      <c r="AG38" s="5"/>
      <c r="AI38" s="1"/>
      <c r="AJ38" s="1"/>
      <c r="AK38" s="11"/>
      <c r="AL38" s="11"/>
      <c r="AM38" s="11"/>
    </row>
    <row r="39" spans="1:41" ht="15.6">
      <c r="A39" s="45"/>
      <c r="B39" s="53">
        <f>+'Ark1'!C439</f>
        <v>2022</v>
      </c>
      <c r="C39" s="53">
        <f>+'Ark1'!K439</f>
        <v>12</v>
      </c>
      <c r="D39" s="65" t="str">
        <f t="shared" si="4"/>
        <v>Gult fett Villsau</v>
      </c>
      <c r="E39" s="53" t="str">
        <f>+IF(F39=0,"",'Ark1'!Q439)</f>
        <v/>
      </c>
      <c r="F39" s="173">
        <f>+'Ark1'!R439</f>
        <v>0</v>
      </c>
      <c r="G39" s="181" t="str">
        <f>+IF(F39=0,"",'Ark1'!AG439)</f>
        <v/>
      </c>
      <c r="H39" s="181"/>
      <c r="I39" s="181" t="str">
        <f>+IF(F39=0,"",'Ark1'!AH439)</f>
        <v/>
      </c>
      <c r="J39" s="97"/>
      <c r="K39" s="87" t="str">
        <f>+IF(F39=0,"",'Ark1'!S439)</f>
        <v/>
      </c>
      <c r="L39" s="58"/>
      <c r="M39" s="87" t="str">
        <f>+IF(F39=0,"",'Ark1'!T439)</f>
        <v/>
      </c>
      <c r="N39" s="175" t="str">
        <f>+IF(F39=0,"",'Ark1'!U439)</f>
        <v/>
      </c>
      <c r="O39" s="173" t="str">
        <f>+IF(F39=0,"",'Ark1'!V439)</f>
        <v/>
      </c>
      <c r="P39" s="173" t="str">
        <f>+IF(F39=0,"",'Ark1'!W439)</f>
        <v/>
      </c>
      <c r="Q39" s="173" t="str">
        <f>+IF(F39=0,"",'Ark1'!X439)</f>
        <v/>
      </c>
      <c r="R39" s="173" t="str">
        <f>+IF(F39=0,"",'Ark1'!Y439)</f>
        <v/>
      </c>
      <c r="S39" s="173" t="str">
        <f>+IF(F39=0,"",'Ark1'!Z439)</f>
        <v/>
      </c>
      <c r="T39" s="175" t="str">
        <f>+IF(F39=0,"",'Ark1'!AA439)</f>
        <v/>
      </c>
      <c r="U39" s="87" t="str">
        <f>+IF(F39=0,"",'Ark1'!AB439)</f>
        <v/>
      </c>
      <c r="V39" s="87" t="str">
        <f>+IF(F39=0,"",'Ark1'!AC439)</f>
        <v/>
      </c>
      <c r="W39" s="173" t="str">
        <f>+IF(F39=0,"",'Ark1'!AD439)</f>
        <v/>
      </c>
      <c r="X39" s="173" t="str">
        <f>+IF(F39=0,"",'Ark1'!AE439)</f>
        <v/>
      </c>
      <c r="Y39" s="173" t="str">
        <f>+IF(F39=0,"",'Ark1'!AF439)</f>
        <v/>
      </c>
      <c r="Z39" s="87" t="str">
        <f t="shared" si="7"/>
        <v/>
      </c>
      <c r="AA39" s="173" t="str">
        <f t="shared" si="8"/>
        <v/>
      </c>
      <c r="AB39" s="45"/>
      <c r="AC39" s="4"/>
      <c r="AD39" s="57"/>
      <c r="AF39" s="13"/>
      <c r="AG39" s="5"/>
      <c r="AI39" s="1"/>
      <c r="AJ39" s="1"/>
      <c r="AK39" s="11"/>
      <c r="AL39" s="11"/>
      <c r="AM39" s="11"/>
    </row>
    <row r="40" spans="1:41" ht="15.6">
      <c r="A40" s="45"/>
      <c r="B40" s="53">
        <f>+'Ark1'!C440</f>
        <v>2022</v>
      </c>
      <c r="C40" s="53">
        <f>+'Ark1'!K440</f>
        <v>14</v>
      </c>
      <c r="D40" s="65" t="str">
        <f t="shared" si="4"/>
        <v>Gult fett Økologisk</v>
      </c>
      <c r="E40" s="53" t="str">
        <f>+IF(F40=0,"",'Ark1'!Q440)</f>
        <v/>
      </c>
      <c r="F40" s="173">
        <f>+'Ark1'!R440</f>
        <v>0</v>
      </c>
      <c r="G40" s="181" t="str">
        <f>+IF(F40=0,"",'Ark1'!AG440)</f>
        <v/>
      </c>
      <c r="H40" s="181"/>
      <c r="I40" s="181" t="str">
        <f>+IF(F40=0,"",'Ark1'!AH440)</f>
        <v/>
      </c>
      <c r="J40" s="97"/>
      <c r="K40" s="87" t="str">
        <f>+IF(F40=0,"",'Ark1'!S440)</f>
        <v/>
      </c>
      <c r="L40" s="58"/>
      <c r="M40" s="87" t="str">
        <f>+IF(F40=0,"",'Ark1'!T440)</f>
        <v/>
      </c>
      <c r="N40" s="175" t="str">
        <f>+IF(F40=0,"",'Ark1'!U440)</f>
        <v/>
      </c>
      <c r="O40" s="173" t="str">
        <f>+IF(F40=0,"",'Ark1'!V440)</f>
        <v/>
      </c>
      <c r="P40" s="173" t="str">
        <f>+IF(F40=0,"",'Ark1'!W440)</f>
        <v/>
      </c>
      <c r="Q40" s="173" t="str">
        <f>+IF(F40=0,"",'Ark1'!X440)</f>
        <v/>
      </c>
      <c r="R40" s="173" t="str">
        <f>+IF(F40=0,"",'Ark1'!Y440)</f>
        <v/>
      </c>
      <c r="S40" s="173" t="str">
        <f>+IF(F40=0,"",'Ark1'!Z440)</f>
        <v/>
      </c>
      <c r="T40" s="175" t="str">
        <f>+IF(F40=0,"",'Ark1'!AA440)</f>
        <v/>
      </c>
      <c r="U40" s="87" t="str">
        <f>+IF(F40=0,"",'Ark1'!AB440)</f>
        <v/>
      </c>
      <c r="V40" s="87" t="str">
        <f>+IF(F40=0,"",'Ark1'!AC440)</f>
        <v/>
      </c>
      <c r="W40" s="173" t="str">
        <f>+IF(F40=0,"",'Ark1'!AD440)</f>
        <v/>
      </c>
      <c r="X40" s="173" t="str">
        <f>+IF(F40=0,"",'Ark1'!AE440)</f>
        <v/>
      </c>
      <c r="Y40" s="173" t="str">
        <f>+IF(F40=0,"",'Ark1'!AF440)</f>
        <v/>
      </c>
      <c r="Z40" s="87" t="str">
        <f t="shared" si="7"/>
        <v/>
      </c>
      <c r="AA40" s="173" t="str">
        <f t="shared" si="8"/>
        <v/>
      </c>
      <c r="AB40" s="45"/>
      <c r="AC40" s="4"/>
      <c r="AD40" s="57"/>
      <c r="AF40" s="13"/>
      <c r="AG40" s="5"/>
      <c r="AI40" s="1"/>
      <c r="AJ40" s="1"/>
      <c r="AK40" s="11"/>
      <c r="AL40" s="11"/>
      <c r="AM40" s="11"/>
    </row>
    <row r="41" spans="1:41" ht="15.6">
      <c r="A41" s="45"/>
      <c r="B41" s="53">
        <f>+'Ark1'!C441</f>
        <v>2022</v>
      </c>
      <c r="C41" s="53">
        <f>+'Ark1'!K441</f>
        <v>19</v>
      </c>
      <c r="D41" s="65" t="str">
        <f t="shared" si="4"/>
        <v>Gult fett Spesial</v>
      </c>
      <c r="E41" s="53" t="str">
        <f>+IF(F41=0,"",'Ark1'!Q441)</f>
        <v/>
      </c>
      <c r="F41" s="173">
        <f>+'Ark1'!R441</f>
        <v>0</v>
      </c>
      <c r="G41" s="181" t="str">
        <f>+IF(F41=0,"",'Ark1'!AG441)</f>
        <v/>
      </c>
      <c r="H41" s="181"/>
      <c r="I41" s="181" t="str">
        <f>+IF(F41=0,"",'Ark1'!AH441)</f>
        <v/>
      </c>
      <c r="J41" s="97"/>
      <c r="K41" s="87" t="str">
        <f>+IF(F41=0,"",'Ark1'!S441)</f>
        <v/>
      </c>
      <c r="L41" s="58"/>
      <c r="M41" s="87" t="str">
        <f>+IF(F41=0,"",'Ark1'!T441)</f>
        <v/>
      </c>
      <c r="N41" s="175" t="str">
        <f>+IF(F41=0,"",'Ark1'!U441)</f>
        <v/>
      </c>
      <c r="O41" s="173" t="str">
        <f>+IF(F41=0,"",'Ark1'!V441)</f>
        <v/>
      </c>
      <c r="P41" s="173" t="str">
        <f>+IF(F41=0,"",'Ark1'!W441)</f>
        <v/>
      </c>
      <c r="Q41" s="173" t="str">
        <f>+IF(F41=0,"",'Ark1'!X441)</f>
        <v/>
      </c>
      <c r="R41" s="173" t="str">
        <f>+IF(F41=0,"",'Ark1'!Y441)</f>
        <v/>
      </c>
      <c r="S41" s="173" t="str">
        <f>+IF(F41=0,"",'Ark1'!Z441)</f>
        <v/>
      </c>
      <c r="T41" s="175" t="str">
        <f>+IF(F41=0,"",'Ark1'!AA441)</f>
        <v/>
      </c>
      <c r="U41" s="87" t="str">
        <f>+IF(F41=0,"",'Ark1'!AB441)</f>
        <v/>
      </c>
      <c r="V41" s="87" t="str">
        <f>+IF(F41=0,"",'Ark1'!AC441)</f>
        <v/>
      </c>
      <c r="W41" s="173" t="str">
        <f>+IF(F41=0,"",'Ark1'!AD441)</f>
        <v/>
      </c>
      <c r="X41" s="173" t="str">
        <f>+IF(F41=0,"",'Ark1'!AE441)</f>
        <v/>
      </c>
      <c r="Y41" s="173" t="str">
        <f>+IF(F41=0,"",'Ark1'!AF441)</f>
        <v/>
      </c>
      <c r="Z41" s="87" t="str">
        <f t="shared" si="7"/>
        <v/>
      </c>
      <c r="AA41" s="173" t="str">
        <f t="shared" si="8"/>
        <v/>
      </c>
      <c r="AB41" s="45"/>
      <c r="AC41" s="4"/>
      <c r="AD41" s="57"/>
      <c r="AF41" s="13"/>
      <c r="AG41" s="5"/>
      <c r="AI41" s="1"/>
      <c r="AJ41" s="1"/>
      <c r="AK41" s="11"/>
      <c r="AL41" s="11"/>
      <c r="AM41" s="11"/>
    </row>
    <row r="42" spans="1:41" ht="15.6">
      <c r="A42" s="45"/>
      <c r="B42" s="53">
        <f>+'Ark1'!C442</f>
        <v>2022</v>
      </c>
      <c r="C42" s="53">
        <f>+'Ark1'!K442</f>
        <v>25</v>
      </c>
      <c r="D42" s="65" t="str">
        <f t="shared" si="4"/>
        <v>Lyngenlam</v>
      </c>
      <c r="E42" s="53" t="str">
        <f>+IF(F42=0,"",'Ark1'!Q442)</f>
        <v/>
      </c>
      <c r="F42" s="173">
        <f>+'Ark1'!R442</f>
        <v>0</v>
      </c>
      <c r="G42" s="181" t="str">
        <f>+IF(F42=0,"",'Ark1'!AG442)</f>
        <v/>
      </c>
      <c r="H42" s="181"/>
      <c r="I42" s="181" t="str">
        <f>+IF(F42=0,"",'Ark1'!AH442)</f>
        <v/>
      </c>
      <c r="J42" s="97"/>
      <c r="K42" s="87" t="str">
        <f>+IF(F42=0,"",'Ark1'!S442)</f>
        <v/>
      </c>
      <c r="L42" s="58"/>
      <c r="M42" s="87" t="str">
        <f>+IF(F42=0,"",'Ark1'!T442)</f>
        <v/>
      </c>
      <c r="N42" s="175" t="str">
        <f>+IF(F42=0,"",'Ark1'!U442)</f>
        <v/>
      </c>
      <c r="O42" s="173" t="str">
        <f>+IF(F42=0,"",'Ark1'!V442)</f>
        <v/>
      </c>
      <c r="P42" s="173" t="str">
        <f>+IF(F42=0,"",'Ark1'!W442)</f>
        <v/>
      </c>
      <c r="Q42" s="173" t="str">
        <f>+IF(F42=0,"",'Ark1'!X442)</f>
        <v/>
      </c>
      <c r="R42" s="173" t="str">
        <f>+IF(F42=0,"",'Ark1'!Y442)</f>
        <v/>
      </c>
      <c r="S42" s="173" t="str">
        <f>+IF(F42=0,"",'Ark1'!Z442)</f>
        <v/>
      </c>
      <c r="T42" s="175" t="str">
        <f>+IF(F42=0,"",'Ark1'!AA442)</f>
        <v/>
      </c>
      <c r="U42" s="87" t="str">
        <f>+IF(F42=0,"",'Ark1'!AB442)</f>
        <v/>
      </c>
      <c r="V42" s="87" t="str">
        <f>+IF(F42=0,"",'Ark1'!AC442)</f>
        <v/>
      </c>
      <c r="W42" s="173" t="str">
        <f>+IF(F42=0,"",'Ark1'!AD442)</f>
        <v/>
      </c>
      <c r="X42" s="173" t="str">
        <f>+IF(F42=0,"",'Ark1'!AE442)</f>
        <v/>
      </c>
      <c r="Y42" s="173" t="str">
        <f>+IF(F42=0,"",'Ark1'!AF442)</f>
        <v/>
      </c>
      <c r="Z42" s="87" t="str">
        <f t="shared" si="7"/>
        <v/>
      </c>
      <c r="AA42" s="173" t="str">
        <f t="shared" si="8"/>
        <v/>
      </c>
      <c r="AB42" s="45"/>
      <c r="AC42" s="4"/>
      <c r="AD42" s="57"/>
      <c r="AF42" s="13"/>
      <c r="AG42" s="5"/>
      <c r="AI42" s="1"/>
      <c r="AJ42" s="1"/>
      <c r="AK42" s="11"/>
      <c r="AL42" s="11"/>
      <c r="AM42" s="11"/>
    </row>
    <row r="43" spans="1:41" ht="15.6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"/>
      <c r="AD43" s="57"/>
      <c r="AF43" s="13"/>
      <c r="AG43" s="5"/>
      <c r="AI43" s="1"/>
      <c r="AJ43" s="1"/>
      <c r="AK43" s="11"/>
      <c r="AL43" s="11"/>
      <c r="AM43" s="11"/>
    </row>
    <row r="44" spans="1:41" ht="15.6">
      <c r="A44" s="45"/>
      <c r="B44" s="45"/>
      <c r="C44" s="45"/>
      <c r="D44" s="45"/>
      <c r="E44" s="45"/>
      <c r="F44" s="71"/>
      <c r="G44" s="90"/>
      <c r="H44" s="90"/>
      <c r="I44" s="90"/>
      <c r="J44" s="97"/>
      <c r="K44" s="45"/>
      <c r="L44" s="153"/>
      <c r="M44" s="45"/>
      <c r="N44" s="90"/>
      <c r="O44" s="71"/>
      <c r="P44" s="71"/>
      <c r="Q44" s="71"/>
      <c r="R44" s="71"/>
      <c r="S44" s="71"/>
      <c r="T44" s="90"/>
      <c r="U44" s="45"/>
      <c r="V44" s="45"/>
      <c r="W44" s="71"/>
      <c r="X44" s="71"/>
      <c r="Y44" s="71"/>
      <c r="Z44" s="45"/>
      <c r="AA44" s="71"/>
      <c r="AB44" s="45"/>
      <c r="AC44" s="13"/>
      <c r="AD44" s="13"/>
    </row>
    <row r="45" spans="1:41">
      <c r="A45" s="45"/>
      <c r="B45" s="45"/>
      <c r="C45" s="45"/>
      <c r="D45" s="45"/>
      <c r="E45" s="45"/>
      <c r="F45" s="71"/>
      <c r="G45" s="90"/>
      <c r="H45" s="90"/>
      <c r="I45" s="90"/>
      <c r="J45" s="90"/>
      <c r="K45" s="45"/>
      <c r="L45" s="153"/>
      <c r="M45" s="45"/>
      <c r="N45" s="90"/>
      <c r="O45" s="71"/>
      <c r="P45" s="71"/>
      <c r="Q45" s="71"/>
      <c r="R45" s="71"/>
      <c r="S45" s="71"/>
      <c r="T45" s="90"/>
      <c r="U45" s="45"/>
      <c r="V45" s="45"/>
      <c r="W45" s="71"/>
      <c r="X45" s="71"/>
      <c r="Y45" s="71"/>
      <c r="Z45" s="45"/>
      <c r="AA45" s="71"/>
      <c r="AB45" s="45"/>
      <c r="AC45" s="13"/>
      <c r="AD45" s="13"/>
    </row>
    <row r="46" spans="1:41">
      <c r="R46" s="16"/>
      <c r="U46" s="59"/>
      <c r="V46" s="59"/>
      <c r="Z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N46" s="13"/>
      <c r="AO46" s="13"/>
    </row>
    <row r="47" spans="1:41">
      <c r="R47" s="16"/>
      <c r="U47" s="59"/>
      <c r="V47" s="59"/>
      <c r="Z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N47" s="13"/>
      <c r="AO47" s="13"/>
    </row>
    <row r="48" spans="1:41">
      <c r="R48" s="16"/>
      <c r="U48" s="59"/>
      <c r="V48" s="59"/>
      <c r="Z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N48" s="13"/>
      <c r="AO48" s="13"/>
    </row>
    <row r="49" spans="18:41">
      <c r="R49" s="16"/>
      <c r="U49" s="59"/>
      <c r="V49" s="59"/>
      <c r="Z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N49" s="13"/>
      <c r="AO49" s="13"/>
    </row>
    <row r="50" spans="18:41">
      <c r="AN50" s="13"/>
      <c r="AO50" s="13"/>
    </row>
    <row r="51" spans="18:41">
      <c r="AN51" s="13"/>
      <c r="AO51" s="13"/>
    </row>
    <row r="52" spans="18:41">
      <c r="R52" s="16"/>
      <c r="U52" s="59"/>
      <c r="V52" s="59"/>
      <c r="Z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N52" s="13"/>
      <c r="AO52" s="13"/>
    </row>
    <row r="53" spans="18:41">
      <c r="R53" s="16"/>
      <c r="U53" s="59"/>
      <c r="V53" s="59"/>
      <c r="Z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N53" s="13"/>
      <c r="AO53" s="13"/>
    </row>
    <row r="54" spans="18:41">
      <c r="R54" s="16"/>
      <c r="U54" s="59"/>
      <c r="V54" s="59"/>
      <c r="Z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N54" s="13"/>
      <c r="AO54" s="13"/>
    </row>
    <row r="55" spans="18:41">
      <c r="R55" s="16"/>
      <c r="U55" s="59"/>
      <c r="V55" s="59"/>
      <c r="Z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N55" s="13"/>
      <c r="AO55" s="13"/>
    </row>
    <row r="56" spans="18:41">
      <c r="R56" s="16"/>
      <c r="U56" s="59"/>
      <c r="V56" s="59"/>
      <c r="Z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N56" s="13"/>
      <c r="AO56" s="13"/>
    </row>
    <row r="57" spans="18:41">
      <c r="R57" s="16"/>
      <c r="U57" s="59"/>
      <c r="V57" s="59"/>
      <c r="Z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N57" s="13"/>
      <c r="AO57" s="13"/>
    </row>
    <row r="58" spans="18:41">
      <c r="R58" s="16"/>
      <c r="U58" s="59"/>
      <c r="V58" s="59"/>
      <c r="Z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N58" s="13"/>
      <c r="AO58" s="13"/>
    </row>
    <row r="59" spans="18:41">
      <c r="R59" s="16"/>
      <c r="U59" s="59"/>
      <c r="V59" s="59"/>
      <c r="Z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N59" s="13"/>
      <c r="AO59" s="13"/>
    </row>
    <row r="60" spans="18:41">
      <c r="R60" s="16"/>
      <c r="U60" s="59"/>
      <c r="V60" s="59"/>
      <c r="Z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N60" s="13"/>
      <c r="AO60" s="13"/>
    </row>
    <row r="61" spans="18:41">
      <c r="R61" s="16"/>
      <c r="U61" s="59"/>
      <c r="V61" s="59"/>
      <c r="Z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N61" s="13"/>
      <c r="AO61" s="13"/>
    </row>
    <row r="62" spans="18:41">
      <c r="R62" s="16"/>
      <c r="U62" s="59"/>
      <c r="V62" s="59"/>
      <c r="Z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N62" s="13"/>
      <c r="AO62" s="13"/>
    </row>
    <row r="63" spans="18:41">
      <c r="R63" s="16"/>
      <c r="U63" s="59"/>
      <c r="V63" s="59"/>
      <c r="Z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N63" s="13"/>
      <c r="AO63" s="13"/>
    </row>
    <row r="64" spans="18:41">
      <c r="R64" s="16"/>
      <c r="U64" s="59"/>
      <c r="V64" s="59"/>
      <c r="Z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N64" s="13"/>
      <c r="AO64" s="13"/>
    </row>
    <row r="65" spans="15:41">
      <c r="R65" s="16"/>
      <c r="U65" s="59"/>
      <c r="V65" s="59"/>
      <c r="Z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N65" s="13"/>
      <c r="AO65" s="13"/>
    </row>
    <row r="66" spans="15:41">
      <c r="R66" s="16"/>
      <c r="U66" s="59"/>
      <c r="V66" s="59"/>
      <c r="Z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15:41">
      <c r="R67" s="16"/>
      <c r="U67" s="59"/>
      <c r="V67" s="59"/>
      <c r="Z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15:41">
      <c r="R68" s="16"/>
      <c r="U68" s="59"/>
      <c r="V68" s="59"/>
      <c r="Z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15:41">
      <c r="R69" s="16"/>
      <c r="U69" s="59"/>
      <c r="V69" s="59"/>
      <c r="Z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15:41">
      <c r="R70" s="16"/>
      <c r="U70" s="59"/>
      <c r="V70" s="59"/>
      <c r="Z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15:41">
      <c r="R71" s="16"/>
      <c r="U71" s="59"/>
      <c r="V71" s="59"/>
      <c r="Z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15:41">
      <c r="R72" s="16"/>
      <c r="U72" s="59"/>
      <c r="V72" s="59"/>
      <c r="Z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5:41">
      <c r="R73" s="16"/>
      <c r="U73" s="59"/>
      <c r="V73" s="59"/>
      <c r="Z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5:41">
      <c r="R74" s="16"/>
      <c r="U74" s="59"/>
      <c r="V74" s="59"/>
      <c r="Z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15:41">
      <c r="R75" s="16"/>
      <c r="U75" s="59"/>
      <c r="V75" s="59"/>
      <c r="Z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15:41">
      <c r="O76" s="75"/>
      <c r="R76" s="16"/>
      <c r="U76" s="59"/>
      <c r="V76" s="59"/>
      <c r="Z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15:41">
      <c r="O77" s="75"/>
      <c r="R77" s="16"/>
      <c r="U77" s="59"/>
      <c r="V77" s="59"/>
      <c r="Z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4"/>
    </row>
    <row r="78" spans="15:41">
      <c r="O78" s="75"/>
      <c r="R78" s="16"/>
      <c r="U78" s="59"/>
      <c r="V78" s="59"/>
      <c r="Z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4"/>
    </row>
    <row r="79" spans="15:41">
      <c r="O79" s="75"/>
      <c r="R79" s="16"/>
      <c r="U79" s="59"/>
      <c r="V79" s="59"/>
      <c r="Z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4"/>
    </row>
    <row r="80" spans="15:41">
      <c r="O80" s="75"/>
      <c r="R80" s="16"/>
      <c r="U80" s="59"/>
      <c r="V80" s="59"/>
      <c r="Z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4"/>
    </row>
    <row r="81" spans="7:39">
      <c r="O81" s="75"/>
      <c r="R81" s="16"/>
      <c r="U81" s="59"/>
      <c r="V81" s="59"/>
      <c r="Z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4"/>
    </row>
    <row r="82" spans="7:39">
      <c r="O82" s="75"/>
      <c r="R82" s="16"/>
      <c r="U82" s="59"/>
      <c r="V82" s="59"/>
      <c r="Z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4"/>
    </row>
    <row r="83" spans="7:39">
      <c r="O83" s="75"/>
      <c r="R83" s="16"/>
      <c r="U83" s="59"/>
      <c r="V83" s="59"/>
      <c r="Z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4"/>
    </row>
    <row r="84" spans="7:39">
      <c r="O84" s="75"/>
      <c r="R84" s="16"/>
      <c r="U84" s="59"/>
      <c r="V84" s="59"/>
      <c r="Z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4"/>
    </row>
    <row r="85" spans="7:39">
      <c r="O85" s="75"/>
      <c r="R85" s="16"/>
      <c r="U85" s="59"/>
      <c r="V85" s="59"/>
      <c r="Z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4"/>
    </row>
    <row r="86" spans="7:39">
      <c r="O86" s="75"/>
      <c r="R86" s="16"/>
      <c r="U86" s="59"/>
      <c r="V86" s="59"/>
      <c r="Z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4"/>
    </row>
    <row r="87" spans="7:39">
      <c r="G87" s="161"/>
      <c r="H87" s="161"/>
      <c r="I87" s="161"/>
      <c r="J87" s="161"/>
      <c r="K87" s="14"/>
      <c r="L87" s="290"/>
      <c r="M87" s="14"/>
      <c r="N87" s="161"/>
      <c r="O87" s="75"/>
      <c r="R87" s="16"/>
      <c r="U87" s="59"/>
      <c r="V87" s="59"/>
      <c r="Z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4"/>
    </row>
    <row r="88" spans="7:39">
      <c r="G88" s="161"/>
      <c r="H88" s="161"/>
      <c r="I88" s="161"/>
      <c r="J88" s="161"/>
      <c r="K88" s="14"/>
      <c r="L88" s="290"/>
      <c r="M88" s="14"/>
      <c r="N88" s="161"/>
      <c r="O88" s="75"/>
      <c r="R88" s="16"/>
      <c r="U88" s="59"/>
      <c r="V88" s="59"/>
      <c r="Z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4"/>
    </row>
    <row r="89" spans="7:39">
      <c r="G89" s="161"/>
      <c r="H89" s="161"/>
      <c r="I89" s="161"/>
      <c r="J89" s="161"/>
      <c r="K89" s="14"/>
      <c r="L89" s="290"/>
      <c r="M89" s="14"/>
      <c r="N89" s="161"/>
      <c r="O89" s="75"/>
      <c r="R89" s="16"/>
      <c r="U89" s="59"/>
      <c r="V89" s="59"/>
      <c r="Z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4"/>
    </row>
    <row r="90" spans="7:39">
      <c r="G90" s="161"/>
      <c r="H90" s="161"/>
      <c r="I90" s="161"/>
      <c r="J90" s="161"/>
      <c r="K90" s="14"/>
      <c r="L90" s="290"/>
      <c r="M90" s="14"/>
      <c r="N90" s="161"/>
      <c r="O90" s="75"/>
      <c r="R90" s="16"/>
      <c r="U90" s="59"/>
      <c r="V90" s="59"/>
      <c r="Z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4"/>
    </row>
    <row r="91" spans="7:39">
      <c r="G91" s="161"/>
      <c r="H91" s="161"/>
      <c r="I91" s="161"/>
      <c r="J91" s="161"/>
      <c r="K91" s="14"/>
      <c r="L91" s="290"/>
      <c r="M91" s="14"/>
      <c r="N91" s="161"/>
      <c r="O91" s="75"/>
      <c r="R91" s="16"/>
      <c r="U91" s="59"/>
      <c r="V91" s="59"/>
      <c r="Z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4"/>
    </row>
    <row r="92" spans="7:39">
      <c r="G92" s="161"/>
      <c r="H92" s="161"/>
      <c r="I92" s="161"/>
      <c r="J92" s="161"/>
      <c r="K92" s="14"/>
      <c r="L92" s="290"/>
      <c r="M92" s="14"/>
      <c r="N92" s="161"/>
      <c r="O92" s="75"/>
      <c r="R92" s="16"/>
      <c r="U92" s="59"/>
      <c r="V92" s="59"/>
      <c r="Z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4"/>
    </row>
    <row r="93" spans="7:39">
      <c r="G93" s="161"/>
      <c r="H93" s="161"/>
      <c r="I93" s="161"/>
      <c r="J93" s="161"/>
      <c r="K93" s="14"/>
      <c r="L93" s="290"/>
      <c r="M93" s="14"/>
      <c r="N93" s="161"/>
      <c r="O93" s="75"/>
      <c r="R93" s="16"/>
      <c r="U93" s="59"/>
      <c r="V93" s="59"/>
      <c r="Z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4"/>
    </row>
    <row r="94" spans="7:39">
      <c r="G94" s="161"/>
      <c r="H94" s="161"/>
      <c r="I94" s="161"/>
      <c r="J94" s="161"/>
      <c r="K94" s="14"/>
      <c r="L94" s="290"/>
      <c r="M94" s="14"/>
      <c r="N94" s="161"/>
      <c r="O94" s="75"/>
      <c r="R94" s="16"/>
      <c r="U94" s="59"/>
      <c r="V94" s="59"/>
      <c r="Z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4"/>
    </row>
    <row r="95" spans="7:39">
      <c r="G95" s="161"/>
      <c r="H95" s="161"/>
      <c r="I95" s="161"/>
      <c r="J95" s="161"/>
      <c r="K95" s="14"/>
      <c r="L95" s="290"/>
      <c r="M95" s="14"/>
      <c r="N95" s="161"/>
      <c r="O95" s="75"/>
      <c r="R95" s="16"/>
      <c r="U95" s="59"/>
      <c r="V95" s="59"/>
      <c r="Z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4"/>
    </row>
    <row r="96" spans="7:39">
      <c r="G96" s="161"/>
      <c r="H96" s="161"/>
      <c r="I96" s="161"/>
      <c r="J96" s="161"/>
      <c r="K96" s="14"/>
      <c r="L96" s="290"/>
      <c r="M96" s="14"/>
      <c r="N96" s="161"/>
      <c r="O96" s="75"/>
      <c r="R96" s="16"/>
      <c r="U96" s="59"/>
      <c r="V96" s="59"/>
      <c r="Z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4"/>
    </row>
    <row r="97" spans="7:39">
      <c r="G97" s="161"/>
      <c r="H97" s="161"/>
      <c r="I97" s="161"/>
      <c r="J97" s="161"/>
      <c r="K97" s="14"/>
      <c r="L97" s="290"/>
      <c r="M97" s="14"/>
      <c r="N97" s="161"/>
      <c r="O97" s="75"/>
      <c r="R97" s="16"/>
      <c r="U97" s="59"/>
      <c r="V97" s="59"/>
      <c r="Z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4"/>
    </row>
    <row r="98" spans="7:39">
      <c r="G98" s="161"/>
      <c r="H98" s="161"/>
      <c r="I98" s="161"/>
      <c r="J98" s="161"/>
      <c r="K98" s="14"/>
      <c r="L98" s="290"/>
      <c r="M98" s="14"/>
      <c r="N98" s="161"/>
      <c r="O98" s="75"/>
      <c r="R98" s="16"/>
      <c r="U98" s="59"/>
      <c r="V98" s="59"/>
      <c r="Z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4"/>
    </row>
    <row r="99" spans="7:39">
      <c r="G99" s="161"/>
      <c r="H99" s="161"/>
      <c r="I99" s="161"/>
      <c r="J99" s="161"/>
      <c r="K99" s="14"/>
      <c r="L99" s="290"/>
      <c r="M99" s="14"/>
      <c r="N99" s="161"/>
      <c r="O99" s="75"/>
      <c r="R99" s="16"/>
      <c r="U99" s="59"/>
      <c r="V99" s="59"/>
      <c r="Z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4"/>
    </row>
    <row r="100" spans="7:39">
      <c r="G100" s="161"/>
      <c r="H100" s="161"/>
      <c r="I100" s="161"/>
      <c r="J100" s="161"/>
      <c r="K100" s="14"/>
      <c r="L100" s="290"/>
      <c r="M100" s="14"/>
      <c r="N100" s="161"/>
      <c r="O100" s="75"/>
      <c r="R100" s="16"/>
      <c r="U100" s="59"/>
      <c r="V100" s="59"/>
      <c r="Z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4"/>
    </row>
    <row r="101" spans="7:39">
      <c r="G101" s="161"/>
      <c r="H101" s="161"/>
      <c r="I101" s="161"/>
      <c r="J101" s="161"/>
      <c r="K101" s="14"/>
      <c r="L101" s="290"/>
      <c r="M101" s="14"/>
      <c r="N101" s="161"/>
      <c r="O101" s="75"/>
      <c r="R101" s="16"/>
      <c r="U101" s="59"/>
      <c r="V101" s="59"/>
      <c r="Z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4"/>
    </row>
    <row r="102" spans="7:39">
      <c r="G102" s="161"/>
      <c r="H102" s="161"/>
      <c r="I102" s="161"/>
      <c r="J102" s="161"/>
      <c r="K102" s="14"/>
      <c r="L102" s="290"/>
      <c r="M102" s="14"/>
      <c r="N102" s="161"/>
      <c r="O102" s="75"/>
      <c r="R102" s="16"/>
      <c r="U102" s="59"/>
      <c r="V102" s="59"/>
      <c r="Z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4"/>
    </row>
    <row r="103" spans="7:39">
      <c r="G103" s="161"/>
      <c r="H103" s="161"/>
      <c r="I103" s="161"/>
      <c r="J103" s="161"/>
      <c r="K103" s="14"/>
      <c r="L103" s="290"/>
      <c r="M103" s="14"/>
      <c r="N103" s="161"/>
      <c r="O103" s="75"/>
      <c r="R103" s="16"/>
      <c r="U103" s="59"/>
      <c r="V103" s="59"/>
      <c r="Z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4"/>
    </row>
    <row r="104" spans="7:39">
      <c r="G104" s="161"/>
      <c r="H104" s="161"/>
      <c r="I104" s="161"/>
      <c r="J104" s="161"/>
      <c r="K104" s="14"/>
      <c r="L104" s="290"/>
      <c r="M104" s="14"/>
      <c r="N104" s="161"/>
      <c r="O104" s="75"/>
      <c r="R104" s="16"/>
      <c r="U104" s="59"/>
      <c r="V104" s="59"/>
      <c r="Z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4"/>
    </row>
    <row r="105" spans="7:39">
      <c r="G105" s="161"/>
      <c r="H105" s="161"/>
      <c r="I105" s="161"/>
      <c r="J105" s="161"/>
      <c r="K105" s="14"/>
      <c r="L105" s="290"/>
      <c r="M105" s="14"/>
      <c r="N105" s="161"/>
      <c r="O105" s="75"/>
      <c r="R105" s="16"/>
      <c r="U105" s="59"/>
      <c r="V105" s="59"/>
      <c r="Z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4"/>
    </row>
    <row r="106" spans="7:39">
      <c r="G106" s="161"/>
      <c r="H106" s="161"/>
      <c r="I106" s="161"/>
      <c r="J106" s="161"/>
      <c r="K106" s="14"/>
      <c r="L106" s="290"/>
      <c r="M106" s="14"/>
      <c r="N106" s="161"/>
      <c r="O106" s="75"/>
      <c r="R106" s="16"/>
      <c r="U106" s="59"/>
      <c r="V106" s="59"/>
      <c r="Z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4"/>
    </row>
    <row r="107" spans="7:39">
      <c r="G107" s="161"/>
      <c r="H107" s="161"/>
      <c r="I107" s="161"/>
      <c r="J107" s="161"/>
      <c r="K107" s="14"/>
      <c r="L107" s="290"/>
      <c r="M107" s="14"/>
      <c r="N107" s="161"/>
      <c r="O107" s="75"/>
      <c r="R107" s="16"/>
      <c r="U107" s="59"/>
      <c r="V107" s="59"/>
      <c r="Z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4"/>
    </row>
    <row r="108" spans="7:39">
      <c r="G108" s="161"/>
      <c r="H108" s="161"/>
      <c r="I108" s="161"/>
      <c r="J108" s="161"/>
      <c r="K108" s="14"/>
      <c r="L108" s="290"/>
      <c r="M108" s="14"/>
      <c r="N108" s="161"/>
      <c r="O108" s="75"/>
      <c r="R108" s="16"/>
      <c r="U108" s="59"/>
      <c r="V108" s="59"/>
      <c r="Z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4"/>
    </row>
    <row r="109" spans="7:39">
      <c r="G109" s="161"/>
      <c r="H109" s="161"/>
      <c r="I109" s="161"/>
      <c r="J109" s="161"/>
      <c r="K109" s="14"/>
      <c r="L109" s="290"/>
      <c r="M109" s="14"/>
      <c r="N109" s="161"/>
      <c r="O109" s="75"/>
      <c r="R109" s="16"/>
      <c r="U109" s="59"/>
      <c r="V109" s="59"/>
      <c r="Z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4"/>
    </row>
    <row r="110" spans="7:39">
      <c r="G110" s="161"/>
      <c r="H110" s="161"/>
      <c r="I110" s="161"/>
      <c r="J110" s="161"/>
      <c r="K110" s="14"/>
      <c r="L110" s="290"/>
      <c r="M110" s="14"/>
      <c r="N110" s="161"/>
      <c r="O110" s="75"/>
      <c r="R110" s="16"/>
      <c r="U110" s="59"/>
      <c r="V110" s="59"/>
      <c r="Z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4"/>
    </row>
    <row r="111" spans="7:39">
      <c r="G111" s="161"/>
      <c r="H111" s="161"/>
      <c r="I111" s="161"/>
      <c r="J111" s="161"/>
      <c r="K111" s="14"/>
      <c r="L111" s="290"/>
      <c r="M111" s="14"/>
      <c r="N111" s="161"/>
      <c r="O111" s="75"/>
      <c r="R111" s="16"/>
      <c r="U111" s="59"/>
      <c r="V111" s="59"/>
      <c r="Z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4"/>
    </row>
    <row r="112" spans="7:39">
      <c r="G112" s="161"/>
      <c r="H112" s="161"/>
      <c r="I112" s="161"/>
      <c r="J112" s="161"/>
      <c r="K112" s="14"/>
      <c r="L112" s="290"/>
      <c r="M112" s="14"/>
      <c r="N112" s="161"/>
      <c r="O112" s="75"/>
      <c r="R112" s="16"/>
      <c r="U112" s="59"/>
      <c r="V112" s="59"/>
      <c r="Z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4"/>
    </row>
    <row r="113" spans="7:39">
      <c r="G113" s="161"/>
      <c r="H113" s="161"/>
      <c r="I113" s="161"/>
      <c r="J113" s="161"/>
      <c r="K113" s="14"/>
      <c r="L113" s="290"/>
      <c r="M113" s="14"/>
      <c r="N113" s="161"/>
      <c r="O113" s="75"/>
      <c r="P113" s="75"/>
      <c r="Q113" s="75"/>
      <c r="R113" s="75"/>
      <c r="S113" s="75"/>
      <c r="T113" s="161"/>
      <c r="U113" s="14"/>
      <c r="V113" s="14"/>
      <c r="W113" s="75"/>
      <c r="X113" s="75"/>
      <c r="Y113" s="75"/>
      <c r="Z113" s="14"/>
      <c r="AA113" s="75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</row>
    <row r="114" spans="7:39">
      <c r="G114" s="161"/>
      <c r="H114" s="161"/>
      <c r="I114" s="161"/>
      <c r="J114" s="161"/>
      <c r="K114" s="14"/>
      <c r="L114" s="290"/>
      <c r="M114" s="14"/>
      <c r="N114" s="161"/>
      <c r="O114" s="75"/>
      <c r="P114" s="75"/>
      <c r="Q114" s="75"/>
      <c r="R114" s="75"/>
      <c r="S114" s="75"/>
      <c r="T114" s="161"/>
      <c r="U114" s="14"/>
      <c r="V114" s="14"/>
      <c r="W114" s="75"/>
      <c r="X114" s="75"/>
      <c r="Y114" s="75"/>
      <c r="Z114" s="14"/>
      <c r="AA114" s="75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</row>
    <row r="115" spans="7:39">
      <c r="G115" s="161"/>
      <c r="H115" s="161"/>
      <c r="I115" s="161"/>
      <c r="J115" s="161"/>
      <c r="K115" s="14"/>
      <c r="L115" s="290"/>
      <c r="M115" s="14"/>
      <c r="N115" s="161"/>
      <c r="O115" s="75"/>
      <c r="P115" s="75"/>
      <c r="Q115" s="75"/>
      <c r="R115" s="75"/>
      <c r="S115" s="75"/>
      <c r="T115" s="161"/>
      <c r="U115" s="14"/>
      <c r="V115" s="14"/>
      <c r="W115" s="75"/>
      <c r="X115" s="75"/>
      <c r="Y115" s="75"/>
      <c r="Z115" s="14"/>
      <c r="AA115" s="75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</row>
    <row r="116" spans="7:39">
      <c r="G116" s="161"/>
      <c r="H116" s="161"/>
      <c r="I116" s="161"/>
      <c r="J116" s="161"/>
      <c r="K116" s="14"/>
      <c r="L116" s="290"/>
      <c r="M116" s="14"/>
      <c r="N116" s="161"/>
      <c r="O116" s="75"/>
      <c r="P116" s="75"/>
      <c r="Q116" s="75"/>
      <c r="R116" s="75"/>
      <c r="S116" s="75"/>
      <c r="T116" s="161"/>
      <c r="U116" s="14"/>
      <c r="V116" s="14"/>
      <c r="W116" s="75"/>
      <c r="X116" s="75"/>
      <c r="Y116" s="75"/>
      <c r="Z116" s="14"/>
      <c r="AA116" s="75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</row>
    <row r="117" spans="7:39">
      <c r="G117" s="161"/>
      <c r="H117" s="161"/>
      <c r="I117" s="161"/>
      <c r="J117" s="161"/>
      <c r="K117" s="14"/>
      <c r="L117" s="290"/>
      <c r="M117" s="14"/>
      <c r="N117" s="161"/>
      <c r="O117" s="75"/>
      <c r="P117" s="75"/>
      <c r="Q117" s="75"/>
      <c r="R117" s="75"/>
      <c r="S117" s="75"/>
      <c r="T117" s="161"/>
      <c r="U117" s="14"/>
      <c r="V117" s="14"/>
      <c r="W117" s="75"/>
      <c r="X117" s="75"/>
      <c r="Y117" s="75"/>
      <c r="Z117" s="14"/>
      <c r="AA117" s="75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</row>
    <row r="118" spans="7:39">
      <c r="G118" s="161"/>
      <c r="H118" s="161"/>
      <c r="I118" s="161"/>
      <c r="J118" s="161"/>
      <c r="K118" s="14"/>
      <c r="L118" s="290"/>
      <c r="M118" s="14"/>
      <c r="N118" s="161"/>
      <c r="O118" s="75"/>
      <c r="P118" s="75"/>
      <c r="Q118" s="75"/>
      <c r="R118" s="75"/>
      <c r="S118" s="75"/>
      <c r="T118" s="161"/>
      <c r="U118" s="14"/>
      <c r="V118" s="14"/>
      <c r="W118" s="75"/>
      <c r="X118" s="75"/>
      <c r="Y118" s="75"/>
      <c r="Z118" s="14"/>
      <c r="AA118" s="75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</row>
    <row r="119" spans="7:39">
      <c r="G119" s="161"/>
      <c r="H119" s="161"/>
      <c r="I119" s="161"/>
      <c r="J119" s="161"/>
      <c r="K119" s="14"/>
      <c r="L119" s="290"/>
      <c r="M119" s="14"/>
      <c r="N119" s="161"/>
      <c r="O119" s="75"/>
      <c r="P119" s="75"/>
      <c r="Q119" s="75"/>
      <c r="R119" s="75"/>
      <c r="S119" s="75"/>
      <c r="T119" s="161"/>
      <c r="U119" s="14"/>
      <c r="V119" s="14"/>
      <c r="W119" s="75"/>
      <c r="X119" s="75"/>
      <c r="Y119" s="75"/>
      <c r="Z119" s="14"/>
      <c r="AA119" s="75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</row>
    <row r="120" spans="7:39">
      <c r="G120" s="161"/>
      <c r="H120" s="161"/>
      <c r="I120" s="161"/>
      <c r="J120" s="161"/>
      <c r="K120" s="14"/>
      <c r="L120" s="290"/>
      <c r="M120" s="14"/>
      <c r="N120" s="161"/>
      <c r="O120" s="75"/>
      <c r="P120" s="75"/>
      <c r="Q120" s="75"/>
      <c r="R120" s="75"/>
      <c r="S120" s="75"/>
      <c r="T120" s="161"/>
      <c r="U120" s="14"/>
      <c r="V120" s="14"/>
      <c r="W120" s="75"/>
      <c r="X120" s="75"/>
      <c r="Y120" s="75"/>
      <c r="Z120" s="14"/>
      <c r="AA120" s="75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</row>
    <row r="121" spans="7:39">
      <c r="G121" s="161"/>
      <c r="H121" s="161"/>
      <c r="I121" s="161"/>
      <c r="J121" s="161"/>
      <c r="K121" s="14"/>
      <c r="L121" s="290"/>
      <c r="M121" s="14"/>
      <c r="N121" s="161"/>
      <c r="O121" s="75"/>
      <c r="P121" s="75"/>
      <c r="Q121" s="75"/>
      <c r="R121" s="75"/>
      <c r="S121" s="75"/>
      <c r="T121" s="161"/>
      <c r="U121" s="14"/>
      <c r="V121" s="14"/>
      <c r="W121" s="75"/>
      <c r="X121" s="75"/>
      <c r="Y121" s="75"/>
      <c r="Z121" s="14"/>
      <c r="AA121" s="75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</row>
    <row r="122" spans="7:39">
      <c r="G122" s="161"/>
      <c r="H122" s="161"/>
      <c r="I122" s="161"/>
      <c r="J122" s="161"/>
      <c r="K122" s="14"/>
      <c r="L122" s="290"/>
      <c r="M122" s="14"/>
      <c r="N122" s="161"/>
      <c r="O122" s="75"/>
      <c r="P122" s="75"/>
      <c r="Q122" s="75"/>
      <c r="R122" s="75"/>
      <c r="S122" s="75"/>
      <c r="T122" s="161"/>
      <c r="U122" s="14"/>
      <c r="V122" s="14"/>
      <c r="W122" s="75"/>
      <c r="X122" s="75"/>
      <c r="Y122" s="75"/>
      <c r="Z122" s="14"/>
      <c r="AA122" s="75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</row>
    <row r="123" spans="7:39">
      <c r="G123" s="161"/>
      <c r="H123" s="161"/>
      <c r="I123" s="161"/>
      <c r="J123" s="161"/>
      <c r="K123" s="14"/>
      <c r="L123" s="290"/>
      <c r="M123" s="14"/>
      <c r="N123" s="161"/>
      <c r="O123" s="75"/>
      <c r="P123" s="75"/>
      <c r="Q123" s="75"/>
      <c r="R123" s="75"/>
      <c r="S123" s="75"/>
      <c r="T123" s="161"/>
      <c r="U123" s="14"/>
      <c r="V123" s="14"/>
      <c r="W123" s="75"/>
      <c r="X123" s="75"/>
      <c r="Y123" s="75"/>
      <c r="Z123" s="14"/>
      <c r="AA123" s="75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</row>
    <row r="124" spans="7:39">
      <c r="G124" s="161"/>
      <c r="H124" s="161"/>
      <c r="I124" s="161"/>
      <c r="J124" s="161"/>
      <c r="K124" s="14"/>
      <c r="L124" s="290"/>
      <c r="M124" s="14"/>
      <c r="N124" s="161"/>
      <c r="O124" s="75"/>
      <c r="P124" s="75"/>
      <c r="Q124" s="75"/>
      <c r="R124" s="75"/>
      <c r="S124" s="75"/>
      <c r="T124" s="161"/>
      <c r="U124" s="14"/>
      <c r="V124" s="14"/>
      <c r="W124" s="75"/>
      <c r="X124" s="75"/>
      <c r="Y124" s="75"/>
      <c r="Z124" s="14"/>
      <c r="AA124" s="75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</row>
    <row r="125" spans="7:39">
      <c r="G125" s="161"/>
      <c r="H125" s="161"/>
      <c r="I125" s="161"/>
      <c r="J125" s="161"/>
      <c r="K125" s="14"/>
      <c r="L125" s="290"/>
      <c r="M125" s="14"/>
      <c r="N125" s="161"/>
      <c r="O125" s="75"/>
      <c r="P125" s="75"/>
      <c r="Q125" s="75"/>
      <c r="R125" s="75"/>
      <c r="S125" s="75"/>
      <c r="T125" s="161"/>
      <c r="U125" s="14"/>
      <c r="V125" s="14"/>
      <c r="W125" s="75"/>
      <c r="X125" s="75"/>
      <c r="Y125" s="75"/>
      <c r="Z125" s="14"/>
      <c r="AA125" s="75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</row>
    <row r="126" spans="7:39">
      <c r="G126" s="161"/>
      <c r="H126" s="161"/>
      <c r="I126" s="161"/>
      <c r="J126" s="161"/>
      <c r="K126" s="14"/>
      <c r="L126" s="290"/>
      <c r="M126" s="14"/>
      <c r="N126" s="161"/>
      <c r="O126" s="75"/>
      <c r="P126" s="75"/>
      <c r="Q126" s="75"/>
      <c r="R126" s="75"/>
      <c r="S126" s="75"/>
      <c r="T126" s="161"/>
      <c r="U126" s="14"/>
      <c r="V126" s="14"/>
      <c r="W126" s="75"/>
      <c r="X126" s="75"/>
      <c r="Y126" s="75"/>
      <c r="Z126" s="14"/>
      <c r="AA126" s="75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</row>
    <row r="127" spans="7:39">
      <c r="G127" s="161"/>
      <c r="H127" s="161"/>
      <c r="I127" s="161"/>
      <c r="J127" s="161"/>
      <c r="K127" s="14"/>
      <c r="L127" s="290"/>
      <c r="M127" s="14"/>
      <c r="N127" s="161"/>
      <c r="O127" s="75"/>
      <c r="P127" s="75"/>
      <c r="Q127" s="75"/>
      <c r="R127" s="75"/>
      <c r="S127" s="75"/>
      <c r="T127" s="161"/>
      <c r="U127" s="14"/>
      <c r="V127" s="14"/>
      <c r="W127" s="75"/>
      <c r="X127" s="75"/>
      <c r="Y127" s="75"/>
      <c r="Z127" s="14"/>
      <c r="AA127" s="75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</row>
    <row r="128" spans="7:39">
      <c r="G128" s="161"/>
      <c r="H128" s="161"/>
      <c r="I128" s="161"/>
      <c r="J128" s="161"/>
      <c r="K128" s="14"/>
      <c r="L128" s="290"/>
      <c r="M128" s="14"/>
      <c r="N128" s="161"/>
      <c r="O128" s="75"/>
      <c r="P128" s="75"/>
      <c r="Q128" s="75"/>
      <c r="R128" s="75"/>
      <c r="S128" s="75"/>
      <c r="T128" s="161"/>
      <c r="U128" s="14"/>
      <c r="V128" s="14"/>
      <c r="W128" s="75"/>
      <c r="X128" s="75"/>
      <c r="Y128" s="75"/>
      <c r="Z128" s="14"/>
      <c r="AA128" s="75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</row>
    <row r="129" spans="7:39">
      <c r="G129" s="161"/>
      <c r="H129" s="161"/>
      <c r="I129" s="161"/>
      <c r="J129" s="161"/>
      <c r="K129" s="14"/>
      <c r="L129" s="290"/>
      <c r="M129" s="14"/>
      <c r="N129" s="161"/>
      <c r="O129" s="75"/>
      <c r="P129" s="75"/>
      <c r="Q129" s="75"/>
      <c r="R129" s="75"/>
      <c r="S129" s="75"/>
      <c r="T129" s="161"/>
      <c r="U129" s="14"/>
      <c r="V129" s="14"/>
      <c r="W129" s="75"/>
      <c r="X129" s="75"/>
      <c r="Y129" s="75"/>
      <c r="Z129" s="14"/>
      <c r="AA129" s="75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</row>
    <row r="130" spans="7:39">
      <c r="G130" s="161"/>
      <c r="H130" s="161"/>
      <c r="I130" s="161"/>
      <c r="J130" s="161"/>
      <c r="K130" s="14"/>
      <c r="L130" s="290"/>
      <c r="M130" s="14"/>
      <c r="N130" s="161"/>
      <c r="O130" s="75"/>
      <c r="P130" s="75"/>
      <c r="Q130" s="75"/>
      <c r="R130" s="75"/>
      <c r="S130" s="75"/>
      <c r="T130" s="161"/>
      <c r="U130" s="14"/>
      <c r="V130" s="14"/>
      <c r="W130" s="75"/>
      <c r="X130" s="75"/>
      <c r="Y130" s="75"/>
      <c r="Z130" s="14"/>
      <c r="AA130" s="75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</row>
    <row r="131" spans="7:39">
      <c r="G131" s="161"/>
      <c r="H131" s="161"/>
      <c r="I131" s="161"/>
      <c r="J131" s="161"/>
      <c r="K131" s="14"/>
      <c r="L131" s="290"/>
      <c r="M131" s="14"/>
      <c r="N131" s="161"/>
      <c r="O131" s="75"/>
      <c r="P131" s="75"/>
      <c r="Q131" s="75"/>
      <c r="R131" s="75"/>
      <c r="S131" s="75"/>
      <c r="T131" s="161"/>
      <c r="U131" s="14"/>
      <c r="V131" s="14"/>
      <c r="W131" s="75"/>
      <c r="X131" s="75"/>
      <c r="Y131" s="75"/>
      <c r="Z131" s="14"/>
      <c r="AA131" s="75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</row>
    <row r="132" spans="7:39">
      <c r="G132" s="161"/>
      <c r="H132" s="161"/>
      <c r="I132" s="161"/>
      <c r="J132" s="161"/>
      <c r="K132" s="14"/>
      <c r="L132" s="290"/>
      <c r="M132" s="14"/>
      <c r="N132" s="161"/>
      <c r="O132" s="75"/>
      <c r="P132" s="75"/>
      <c r="Q132" s="75"/>
      <c r="R132" s="75"/>
      <c r="S132" s="75"/>
      <c r="T132" s="161"/>
      <c r="U132" s="14"/>
      <c r="V132" s="14"/>
      <c r="W132" s="75"/>
      <c r="X132" s="75"/>
      <c r="Y132" s="75"/>
      <c r="Z132" s="14"/>
      <c r="AA132" s="75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</row>
    <row r="133" spans="7:39">
      <c r="G133" s="161"/>
      <c r="H133" s="161"/>
      <c r="I133" s="161"/>
      <c r="J133" s="161"/>
      <c r="K133" s="14"/>
      <c r="L133" s="290"/>
      <c r="M133" s="14"/>
      <c r="N133" s="161"/>
      <c r="O133" s="75"/>
      <c r="P133" s="75"/>
      <c r="Q133" s="75"/>
      <c r="R133" s="75"/>
      <c r="S133" s="75"/>
      <c r="T133" s="161"/>
      <c r="U133" s="14"/>
      <c r="V133" s="14"/>
      <c r="W133" s="75"/>
      <c r="X133" s="75"/>
      <c r="Y133" s="75"/>
      <c r="Z133" s="14"/>
      <c r="AA133" s="75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</row>
    <row r="134" spans="7:39">
      <c r="G134" s="161"/>
      <c r="H134" s="161"/>
      <c r="I134" s="161"/>
      <c r="J134" s="161"/>
      <c r="K134" s="14"/>
      <c r="L134" s="290"/>
      <c r="M134" s="14"/>
      <c r="N134" s="161"/>
      <c r="O134" s="75"/>
      <c r="P134" s="75"/>
      <c r="Q134" s="75"/>
      <c r="R134" s="75"/>
      <c r="S134" s="75"/>
      <c r="T134" s="161"/>
      <c r="U134" s="14"/>
      <c r="V134" s="14"/>
      <c r="W134" s="75"/>
      <c r="X134" s="75"/>
      <c r="Y134" s="75"/>
      <c r="Z134" s="14"/>
      <c r="AA134" s="75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</row>
    <row r="135" spans="7:39">
      <c r="G135" s="161"/>
      <c r="H135" s="161"/>
      <c r="I135" s="161"/>
      <c r="J135" s="161"/>
      <c r="K135" s="14"/>
      <c r="L135" s="290"/>
      <c r="M135" s="14"/>
      <c r="N135" s="161"/>
      <c r="O135" s="75"/>
      <c r="P135" s="75"/>
      <c r="Q135" s="75"/>
      <c r="R135" s="75"/>
      <c r="S135" s="75"/>
      <c r="T135" s="161"/>
      <c r="U135" s="14"/>
      <c r="V135" s="14"/>
      <c r="W135" s="75"/>
      <c r="X135" s="75"/>
      <c r="Y135" s="75"/>
      <c r="Z135" s="14"/>
      <c r="AA135" s="75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</row>
    <row r="136" spans="7:39">
      <c r="G136" s="161"/>
      <c r="H136" s="161"/>
      <c r="I136" s="161"/>
      <c r="J136" s="161"/>
      <c r="K136" s="14"/>
      <c r="L136" s="290"/>
      <c r="M136" s="14"/>
      <c r="N136" s="161"/>
      <c r="O136" s="75"/>
      <c r="P136" s="75"/>
      <c r="Q136" s="75"/>
      <c r="R136" s="75"/>
      <c r="S136" s="75"/>
      <c r="T136" s="161"/>
      <c r="U136" s="14"/>
      <c r="V136" s="14"/>
      <c r="W136" s="75"/>
      <c r="X136" s="75"/>
      <c r="Y136" s="75"/>
      <c r="Z136" s="14"/>
      <c r="AA136" s="75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</row>
    <row r="137" spans="7:39">
      <c r="G137" s="161"/>
      <c r="H137" s="161"/>
      <c r="I137" s="161"/>
      <c r="J137" s="161"/>
      <c r="K137" s="14"/>
      <c r="L137" s="290"/>
      <c r="M137" s="14"/>
      <c r="N137" s="161"/>
      <c r="O137" s="75"/>
      <c r="P137" s="75"/>
      <c r="Q137" s="75"/>
      <c r="R137" s="75"/>
      <c r="S137" s="75"/>
      <c r="T137" s="161"/>
      <c r="U137" s="14"/>
      <c r="V137" s="14"/>
      <c r="W137" s="75"/>
      <c r="X137" s="75"/>
      <c r="Y137" s="75"/>
      <c r="Z137" s="14"/>
      <c r="AA137" s="75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</row>
    <row r="138" spans="7:39">
      <c r="G138" s="161"/>
      <c r="H138" s="161"/>
      <c r="I138" s="161"/>
      <c r="J138" s="161"/>
      <c r="K138" s="14"/>
      <c r="L138" s="290"/>
      <c r="M138" s="14"/>
      <c r="N138" s="161"/>
      <c r="O138" s="75"/>
      <c r="P138" s="75"/>
      <c r="Q138" s="75"/>
      <c r="R138" s="75"/>
      <c r="S138" s="75"/>
      <c r="T138" s="161"/>
      <c r="U138" s="14"/>
      <c r="V138" s="14"/>
      <c r="W138" s="75"/>
      <c r="X138" s="75"/>
      <c r="Y138" s="75"/>
      <c r="Z138" s="14"/>
      <c r="AA138" s="75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</row>
    <row r="139" spans="7:39">
      <c r="G139" s="161"/>
      <c r="H139" s="161"/>
      <c r="I139" s="161"/>
      <c r="J139" s="161"/>
      <c r="K139" s="14"/>
      <c r="L139" s="290"/>
      <c r="M139" s="14"/>
      <c r="N139" s="161"/>
      <c r="O139" s="75"/>
      <c r="P139" s="75"/>
      <c r="Q139" s="75"/>
      <c r="R139" s="75"/>
      <c r="S139" s="75"/>
      <c r="T139" s="161"/>
      <c r="U139" s="14"/>
      <c r="V139" s="14"/>
      <c r="W139" s="75"/>
      <c r="X139" s="75"/>
      <c r="Y139" s="75"/>
      <c r="Z139" s="14"/>
      <c r="AA139" s="75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</row>
    <row r="140" spans="7:39">
      <c r="G140" s="161"/>
      <c r="H140" s="161"/>
      <c r="I140" s="161"/>
      <c r="J140" s="161"/>
      <c r="K140" s="14"/>
      <c r="L140" s="290"/>
      <c r="M140" s="14"/>
      <c r="N140" s="161"/>
      <c r="O140" s="75"/>
      <c r="P140" s="75"/>
      <c r="Q140" s="75"/>
      <c r="R140" s="75"/>
      <c r="S140" s="75"/>
      <c r="T140" s="161"/>
      <c r="U140" s="14"/>
      <c r="V140" s="14"/>
      <c r="W140" s="75"/>
      <c r="X140" s="75"/>
      <c r="Y140" s="75"/>
      <c r="Z140" s="14"/>
      <c r="AA140" s="75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</row>
    <row r="141" spans="7:39">
      <c r="G141" s="161"/>
      <c r="H141" s="161"/>
      <c r="I141" s="161"/>
      <c r="J141" s="161"/>
      <c r="K141" s="14"/>
      <c r="L141" s="290"/>
      <c r="M141" s="14"/>
      <c r="N141" s="161"/>
      <c r="O141" s="75"/>
      <c r="P141" s="75"/>
      <c r="Q141" s="75"/>
      <c r="R141" s="75"/>
      <c r="S141" s="75"/>
      <c r="T141" s="161"/>
      <c r="U141" s="14"/>
      <c r="V141" s="14"/>
      <c r="W141" s="75"/>
      <c r="X141" s="75"/>
      <c r="Y141" s="75"/>
      <c r="Z141" s="14"/>
      <c r="AA141" s="75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</row>
    <row r="142" spans="7:39">
      <c r="G142" s="161"/>
      <c r="H142" s="161"/>
      <c r="I142" s="161"/>
      <c r="J142" s="161"/>
      <c r="K142" s="14"/>
      <c r="L142" s="290"/>
      <c r="M142" s="14"/>
      <c r="N142" s="161"/>
      <c r="O142" s="75"/>
      <c r="P142" s="75"/>
      <c r="Q142" s="75"/>
      <c r="R142" s="75"/>
      <c r="S142" s="75"/>
      <c r="T142" s="161"/>
      <c r="U142" s="14"/>
      <c r="V142" s="14"/>
      <c r="W142" s="75"/>
      <c r="X142" s="75"/>
      <c r="Y142" s="75"/>
      <c r="Z142" s="14"/>
      <c r="AA142" s="75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</row>
    <row r="143" spans="7:39">
      <c r="G143" s="161"/>
      <c r="H143" s="161"/>
      <c r="I143" s="161"/>
      <c r="J143" s="161"/>
      <c r="K143" s="14"/>
      <c r="L143" s="290"/>
      <c r="M143" s="14"/>
      <c r="N143" s="161"/>
      <c r="O143" s="75"/>
      <c r="P143" s="75"/>
      <c r="Q143" s="75"/>
      <c r="R143" s="75"/>
      <c r="S143" s="75"/>
      <c r="T143" s="161"/>
      <c r="U143" s="14"/>
      <c r="V143" s="14"/>
      <c r="W143" s="75"/>
      <c r="X143" s="75"/>
      <c r="Y143" s="75"/>
      <c r="Z143" s="14"/>
      <c r="AA143" s="75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</row>
    <row r="144" spans="7:39">
      <c r="G144" s="161"/>
      <c r="H144" s="161"/>
      <c r="I144" s="161"/>
      <c r="J144" s="161"/>
      <c r="K144" s="14"/>
      <c r="L144" s="290"/>
      <c r="M144" s="14"/>
      <c r="N144" s="161"/>
      <c r="O144" s="75"/>
      <c r="P144" s="75"/>
      <c r="Q144" s="75"/>
      <c r="R144" s="75"/>
      <c r="S144" s="75"/>
      <c r="T144" s="161"/>
      <c r="U144" s="14"/>
      <c r="V144" s="14"/>
      <c r="W144" s="75"/>
      <c r="X144" s="75"/>
      <c r="Y144" s="75"/>
      <c r="Z144" s="14"/>
      <c r="AA144" s="75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</row>
    <row r="145" spans="7:39">
      <c r="G145" s="161"/>
      <c r="H145" s="161"/>
      <c r="I145" s="161"/>
      <c r="J145" s="161"/>
      <c r="K145" s="14"/>
      <c r="L145" s="290"/>
      <c r="M145" s="14"/>
      <c r="N145" s="161"/>
      <c r="O145" s="75"/>
      <c r="P145" s="75"/>
      <c r="Q145" s="75"/>
      <c r="R145" s="75"/>
      <c r="S145" s="75"/>
      <c r="T145" s="161"/>
      <c r="U145" s="14"/>
      <c r="V145" s="14"/>
      <c r="W145" s="75"/>
      <c r="X145" s="75"/>
      <c r="Y145" s="75"/>
      <c r="Z145" s="14"/>
      <c r="AA145" s="75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</row>
    <row r="146" spans="7:39">
      <c r="G146" s="161"/>
      <c r="H146" s="161"/>
      <c r="I146" s="161"/>
      <c r="J146" s="161"/>
      <c r="K146" s="14"/>
      <c r="L146" s="290"/>
      <c r="M146" s="14"/>
      <c r="N146" s="161"/>
      <c r="O146" s="75"/>
      <c r="P146" s="75"/>
      <c r="Q146" s="75"/>
      <c r="R146" s="75"/>
      <c r="S146" s="75"/>
      <c r="T146" s="161"/>
      <c r="U146" s="14"/>
      <c r="V146" s="14"/>
      <c r="W146" s="75"/>
      <c r="X146" s="75"/>
      <c r="Y146" s="75"/>
      <c r="Z146" s="14"/>
      <c r="AA146" s="75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</row>
    <row r="147" spans="7:39">
      <c r="G147" s="161"/>
      <c r="H147" s="161"/>
      <c r="I147" s="161"/>
      <c r="J147" s="161"/>
      <c r="K147" s="14"/>
      <c r="L147" s="290"/>
      <c r="M147" s="14"/>
      <c r="N147" s="161"/>
      <c r="O147" s="75"/>
      <c r="P147" s="75"/>
      <c r="Q147" s="75"/>
      <c r="R147" s="75"/>
      <c r="S147" s="75"/>
      <c r="T147" s="161"/>
      <c r="U147" s="14"/>
      <c r="V147" s="14"/>
      <c r="W147" s="75"/>
      <c r="X147" s="75"/>
      <c r="Y147" s="75"/>
      <c r="Z147" s="14"/>
      <c r="AA147" s="75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</row>
    <row r="148" spans="7:39">
      <c r="G148" s="161"/>
      <c r="H148" s="161"/>
      <c r="I148" s="161"/>
      <c r="J148" s="161"/>
      <c r="K148" s="14"/>
      <c r="L148" s="290"/>
      <c r="M148" s="14"/>
      <c r="N148" s="161"/>
      <c r="O148" s="75"/>
      <c r="P148" s="75"/>
      <c r="Q148" s="75"/>
      <c r="R148" s="75"/>
      <c r="S148" s="75"/>
      <c r="T148" s="161"/>
      <c r="U148" s="14"/>
      <c r="V148" s="14"/>
      <c r="W148" s="75"/>
      <c r="X148" s="75"/>
      <c r="Y148" s="75"/>
      <c r="Z148" s="14"/>
      <c r="AA148" s="75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</row>
    <row r="149" spans="7:39">
      <c r="G149" s="161"/>
      <c r="H149" s="161"/>
      <c r="I149" s="161"/>
      <c r="J149" s="161"/>
      <c r="K149" s="14"/>
      <c r="L149" s="290"/>
      <c r="M149" s="14"/>
      <c r="N149" s="161"/>
      <c r="O149" s="75"/>
      <c r="P149" s="75"/>
      <c r="Q149" s="75"/>
      <c r="R149" s="75"/>
      <c r="S149" s="75"/>
      <c r="T149" s="161"/>
      <c r="U149" s="14"/>
      <c r="V149" s="14"/>
      <c r="W149" s="75"/>
      <c r="X149" s="75"/>
      <c r="Y149" s="75"/>
      <c r="Z149" s="14"/>
      <c r="AA149" s="75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</row>
    <row r="150" spans="7:39">
      <c r="G150" s="161"/>
      <c r="H150" s="161"/>
      <c r="I150" s="161"/>
      <c r="J150" s="161"/>
      <c r="K150" s="14"/>
      <c r="L150" s="290"/>
      <c r="M150" s="14"/>
      <c r="N150" s="161"/>
      <c r="O150" s="75"/>
      <c r="P150" s="75"/>
      <c r="Q150" s="75"/>
      <c r="R150" s="75"/>
      <c r="S150" s="75"/>
      <c r="T150" s="161"/>
      <c r="U150" s="14"/>
      <c r="V150" s="14"/>
      <c r="W150" s="75"/>
      <c r="X150" s="75"/>
      <c r="Y150" s="75"/>
      <c r="Z150" s="14"/>
      <c r="AA150" s="75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</row>
    <row r="151" spans="7:39">
      <c r="G151" s="161"/>
      <c r="H151" s="161"/>
      <c r="I151" s="161"/>
      <c r="J151" s="161"/>
      <c r="K151" s="14"/>
      <c r="L151" s="290"/>
      <c r="M151" s="14"/>
      <c r="N151" s="161"/>
      <c r="O151" s="75"/>
      <c r="P151" s="75"/>
      <c r="Q151" s="75"/>
      <c r="R151" s="75"/>
      <c r="S151" s="75"/>
      <c r="T151" s="161"/>
      <c r="U151" s="14"/>
      <c r="V151" s="14"/>
      <c r="W151" s="75"/>
      <c r="X151" s="75"/>
      <c r="Y151" s="75"/>
      <c r="Z151" s="14"/>
      <c r="AA151" s="75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</row>
    <row r="152" spans="7:39">
      <c r="G152" s="161"/>
      <c r="H152" s="161"/>
      <c r="I152" s="161"/>
      <c r="J152" s="161"/>
      <c r="K152" s="14"/>
      <c r="L152" s="290"/>
      <c r="M152" s="14"/>
      <c r="N152" s="161"/>
      <c r="O152" s="75"/>
      <c r="P152" s="75"/>
      <c r="Q152" s="75"/>
      <c r="R152" s="75"/>
      <c r="S152" s="75"/>
      <c r="T152" s="161"/>
      <c r="U152" s="14"/>
      <c r="V152" s="14"/>
      <c r="W152" s="75"/>
      <c r="X152" s="75"/>
      <c r="Y152" s="75"/>
      <c r="Z152" s="14"/>
      <c r="AA152" s="75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</row>
    <row r="153" spans="7:39">
      <c r="G153" s="161"/>
      <c r="H153" s="161"/>
      <c r="I153" s="161"/>
      <c r="J153" s="161"/>
      <c r="K153" s="14"/>
      <c r="L153" s="290"/>
      <c r="M153" s="14"/>
      <c r="N153" s="161"/>
      <c r="O153" s="75"/>
      <c r="P153" s="75"/>
      <c r="Q153" s="75"/>
      <c r="R153" s="75"/>
      <c r="S153" s="75"/>
      <c r="T153" s="161"/>
      <c r="U153" s="14"/>
      <c r="V153" s="14"/>
      <c r="W153" s="75"/>
      <c r="X153" s="75"/>
      <c r="Y153" s="75"/>
      <c r="Z153" s="14"/>
      <c r="AA153" s="75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</row>
    <row r="154" spans="7:39">
      <c r="G154" s="161"/>
      <c r="H154" s="161"/>
      <c r="I154" s="161"/>
      <c r="J154" s="161"/>
      <c r="K154" s="14"/>
      <c r="L154" s="290"/>
      <c r="M154" s="14"/>
      <c r="N154" s="161"/>
      <c r="O154" s="75"/>
      <c r="P154" s="75"/>
      <c r="Q154" s="75"/>
      <c r="R154" s="75"/>
      <c r="S154" s="75"/>
      <c r="T154" s="161"/>
      <c r="U154" s="14"/>
      <c r="V154" s="14"/>
      <c r="W154" s="75"/>
      <c r="X154" s="75"/>
      <c r="Y154" s="75"/>
      <c r="Z154" s="14"/>
      <c r="AA154" s="75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</row>
    <row r="155" spans="7:39">
      <c r="G155" s="161"/>
      <c r="H155" s="161"/>
      <c r="I155" s="161"/>
      <c r="J155" s="161"/>
      <c r="K155" s="14"/>
      <c r="L155" s="290"/>
      <c r="M155" s="14"/>
      <c r="N155" s="161"/>
      <c r="O155" s="75"/>
      <c r="P155" s="75"/>
      <c r="Q155" s="75"/>
      <c r="R155" s="75"/>
      <c r="S155" s="75"/>
      <c r="T155" s="161"/>
      <c r="U155" s="14"/>
      <c r="V155" s="14"/>
      <c r="W155" s="75"/>
      <c r="X155" s="75"/>
      <c r="Y155" s="75"/>
      <c r="Z155" s="14"/>
      <c r="AA155" s="75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</row>
    <row r="156" spans="7:39">
      <c r="G156" s="161"/>
      <c r="H156" s="161"/>
      <c r="I156" s="161"/>
      <c r="J156" s="161"/>
      <c r="K156" s="14"/>
      <c r="L156" s="290"/>
      <c r="M156" s="14"/>
      <c r="N156" s="161"/>
      <c r="O156" s="75"/>
      <c r="P156" s="75"/>
      <c r="Q156" s="75"/>
      <c r="R156" s="75"/>
      <c r="S156" s="75"/>
      <c r="T156" s="161"/>
      <c r="U156" s="14"/>
      <c r="V156" s="14"/>
      <c r="W156" s="75"/>
      <c r="X156" s="75"/>
      <c r="Y156" s="75"/>
      <c r="Z156" s="14"/>
      <c r="AA156" s="75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</row>
    <row r="157" spans="7:39">
      <c r="G157" s="161"/>
      <c r="H157" s="161"/>
      <c r="I157" s="161"/>
      <c r="J157" s="161"/>
      <c r="K157" s="14"/>
      <c r="L157" s="290"/>
      <c r="M157" s="14"/>
      <c r="N157" s="161"/>
      <c r="O157" s="75"/>
      <c r="P157" s="75"/>
      <c r="Q157" s="75"/>
      <c r="R157" s="75"/>
      <c r="S157" s="75"/>
      <c r="T157" s="161"/>
      <c r="U157" s="14"/>
      <c r="V157" s="14"/>
      <c r="W157" s="75"/>
      <c r="X157" s="75"/>
      <c r="Y157" s="75"/>
      <c r="Z157" s="14"/>
      <c r="AA157" s="75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</row>
    <row r="158" spans="7:39">
      <c r="G158" s="161"/>
      <c r="H158" s="161"/>
      <c r="I158" s="161"/>
      <c r="J158" s="161"/>
      <c r="K158" s="14"/>
      <c r="L158" s="290"/>
      <c r="M158" s="14"/>
      <c r="N158" s="161"/>
      <c r="O158" s="75"/>
      <c r="P158" s="75"/>
      <c r="Q158" s="75"/>
      <c r="R158" s="75"/>
      <c r="S158" s="75"/>
      <c r="T158" s="161"/>
      <c r="U158" s="14"/>
      <c r="V158" s="14"/>
      <c r="W158" s="75"/>
      <c r="X158" s="75"/>
      <c r="Y158" s="75"/>
      <c r="Z158" s="14"/>
      <c r="AA158" s="75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</row>
    <row r="159" spans="7:39">
      <c r="G159" s="161"/>
      <c r="H159" s="161"/>
      <c r="I159" s="161"/>
      <c r="J159" s="161"/>
      <c r="K159" s="14"/>
      <c r="L159" s="290"/>
      <c r="M159" s="14"/>
      <c r="N159" s="161"/>
      <c r="O159" s="75"/>
      <c r="P159" s="75"/>
      <c r="Q159" s="75"/>
      <c r="R159" s="75"/>
      <c r="S159" s="75"/>
      <c r="T159" s="161"/>
      <c r="U159" s="14"/>
      <c r="V159" s="14"/>
      <c r="W159" s="75"/>
      <c r="X159" s="75"/>
      <c r="Y159" s="75"/>
      <c r="Z159" s="14"/>
      <c r="AA159" s="75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</row>
    <row r="160" spans="7:39">
      <c r="G160" s="161"/>
      <c r="H160" s="161"/>
      <c r="I160" s="161"/>
      <c r="J160" s="161"/>
      <c r="K160" s="14"/>
      <c r="L160" s="290"/>
      <c r="M160" s="14"/>
      <c r="N160" s="161"/>
      <c r="O160" s="75"/>
      <c r="P160" s="75"/>
      <c r="Q160" s="75"/>
      <c r="R160" s="75"/>
      <c r="S160" s="75"/>
      <c r="T160" s="161"/>
      <c r="U160" s="14"/>
      <c r="V160" s="14"/>
      <c r="W160" s="75"/>
      <c r="X160" s="75"/>
      <c r="Y160" s="75"/>
      <c r="Z160" s="14"/>
      <c r="AA160" s="75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</row>
    <row r="161" spans="7:39">
      <c r="G161" s="161"/>
      <c r="H161" s="161"/>
      <c r="I161" s="161"/>
      <c r="J161" s="161"/>
      <c r="K161" s="14"/>
      <c r="L161" s="290"/>
      <c r="M161" s="14"/>
      <c r="N161" s="161"/>
      <c r="O161" s="75"/>
      <c r="P161" s="75"/>
      <c r="Q161" s="75"/>
      <c r="R161" s="75"/>
      <c r="S161" s="75"/>
      <c r="T161" s="161"/>
      <c r="U161" s="14"/>
      <c r="V161" s="14"/>
      <c r="W161" s="75"/>
      <c r="X161" s="75"/>
      <c r="Y161" s="75"/>
      <c r="Z161" s="14"/>
      <c r="AA161" s="75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</row>
    <row r="162" spans="7:39">
      <c r="G162" s="161"/>
      <c r="H162" s="161"/>
      <c r="I162" s="161"/>
      <c r="J162" s="161"/>
      <c r="K162" s="14"/>
      <c r="L162" s="290"/>
      <c r="M162" s="14"/>
      <c r="N162" s="161"/>
      <c r="O162" s="75"/>
      <c r="P162" s="75"/>
      <c r="Q162" s="75"/>
      <c r="R162" s="75"/>
      <c r="S162" s="75"/>
      <c r="T162" s="161"/>
      <c r="U162" s="14"/>
      <c r="V162" s="14"/>
      <c r="W162" s="75"/>
      <c r="X162" s="75"/>
      <c r="Y162" s="75"/>
      <c r="Z162" s="14"/>
      <c r="AA162" s="75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</row>
    <row r="163" spans="7:39">
      <c r="G163" s="161"/>
      <c r="H163" s="161"/>
      <c r="I163" s="161"/>
      <c r="J163" s="161"/>
      <c r="K163" s="14"/>
      <c r="L163" s="290"/>
      <c r="M163" s="14"/>
      <c r="N163" s="161"/>
      <c r="O163" s="75"/>
      <c r="P163" s="75"/>
      <c r="Q163" s="75"/>
      <c r="R163" s="75"/>
      <c r="S163" s="75"/>
      <c r="T163" s="161"/>
      <c r="U163" s="14"/>
      <c r="V163" s="14"/>
      <c r="W163" s="75"/>
      <c r="X163" s="75"/>
      <c r="Y163" s="75"/>
      <c r="Z163" s="14"/>
      <c r="AA163" s="75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</row>
    <row r="164" spans="7:39">
      <c r="G164" s="161"/>
      <c r="H164" s="161"/>
      <c r="I164" s="161"/>
      <c r="J164" s="161"/>
      <c r="K164" s="14"/>
      <c r="L164" s="290"/>
      <c r="M164" s="14"/>
      <c r="N164" s="161"/>
      <c r="O164" s="75"/>
      <c r="P164" s="75"/>
      <c r="Q164" s="75"/>
      <c r="R164" s="75"/>
      <c r="S164" s="75"/>
      <c r="T164" s="161"/>
      <c r="U164" s="14"/>
      <c r="V164" s="14"/>
      <c r="W164" s="75"/>
      <c r="X164" s="75"/>
      <c r="Y164" s="75"/>
      <c r="Z164" s="14"/>
      <c r="AA164" s="75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</row>
    <row r="165" spans="7:39">
      <c r="G165" s="161"/>
      <c r="H165" s="161"/>
      <c r="I165" s="161"/>
      <c r="J165" s="161"/>
      <c r="K165" s="14"/>
      <c r="L165" s="290"/>
      <c r="M165" s="14"/>
      <c r="N165" s="161"/>
      <c r="O165" s="75"/>
      <c r="P165" s="75"/>
      <c r="Q165" s="75"/>
      <c r="R165" s="75"/>
      <c r="S165" s="75"/>
      <c r="T165" s="161"/>
      <c r="U165" s="14"/>
      <c r="V165" s="14"/>
      <c r="W165" s="75"/>
      <c r="X165" s="75"/>
      <c r="Y165" s="75"/>
      <c r="Z165" s="14"/>
      <c r="AA165" s="75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</row>
    <row r="166" spans="7:39">
      <c r="G166" s="161"/>
      <c r="H166" s="161"/>
      <c r="I166" s="161"/>
      <c r="J166" s="161"/>
      <c r="K166" s="14"/>
      <c r="L166" s="290"/>
      <c r="M166" s="14"/>
      <c r="N166" s="161"/>
      <c r="O166" s="75"/>
      <c r="P166" s="75"/>
      <c r="Q166" s="75"/>
      <c r="R166" s="75"/>
      <c r="S166" s="75"/>
      <c r="T166" s="161"/>
      <c r="U166" s="14"/>
      <c r="V166" s="14"/>
      <c r="W166" s="75"/>
      <c r="X166" s="75"/>
      <c r="Y166" s="75"/>
      <c r="Z166" s="14"/>
      <c r="AA166" s="75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</row>
    <row r="167" spans="7:39">
      <c r="G167" s="161"/>
      <c r="H167" s="161"/>
      <c r="I167" s="161"/>
      <c r="J167" s="161"/>
      <c r="K167" s="14"/>
      <c r="L167" s="290"/>
      <c r="M167" s="14"/>
      <c r="N167" s="161"/>
      <c r="O167" s="75"/>
      <c r="P167" s="75"/>
      <c r="Q167" s="75"/>
      <c r="R167" s="75"/>
      <c r="S167" s="75"/>
      <c r="T167" s="161"/>
      <c r="U167" s="14"/>
      <c r="V167" s="14"/>
      <c r="W167" s="75"/>
      <c r="X167" s="75"/>
      <c r="Y167" s="75"/>
      <c r="Z167" s="14"/>
      <c r="AA167" s="75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</row>
    <row r="168" spans="7:39">
      <c r="G168" s="161"/>
      <c r="H168" s="161"/>
      <c r="I168" s="161"/>
      <c r="J168" s="161"/>
      <c r="K168" s="14"/>
      <c r="L168" s="290"/>
      <c r="M168" s="14"/>
      <c r="N168" s="161"/>
      <c r="O168" s="75"/>
      <c r="P168" s="75"/>
      <c r="Q168" s="75"/>
      <c r="R168" s="75"/>
      <c r="S168" s="75"/>
      <c r="T168" s="161"/>
      <c r="U168" s="14"/>
      <c r="V168" s="14"/>
      <c r="W168" s="75"/>
      <c r="X168" s="75"/>
      <c r="Y168" s="75"/>
      <c r="Z168" s="14"/>
      <c r="AA168" s="75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</row>
    <row r="169" spans="7:39">
      <c r="G169" s="161"/>
      <c r="H169" s="161"/>
      <c r="I169" s="161"/>
      <c r="J169" s="161"/>
      <c r="K169" s="14"/>
      <c r="L169" s="290"/>
      <c r="M169" s="14"/>
      <c r="N169" s="161"/>
      <c r="O169" s="75"/>
      <c r="P169" s="75"/>
      <c r="Q169" s="75"/>
      <c r="R169" s="75"/>
      <c r="S169" s="75"/>
      <c r="T169" s="161"/>
      <c r="U169" s="14"/>
      <c r="V169" s="14"/>
      <c r="W169" s="75"/>
      <c r="X169" s="75"/>
      <c r="Y169" s="75"/>
      <c r="Z169" s="14"/>
      <c r="AA169" s="75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</row>
    <row r="170" spans="7:39">
      <c r="G170" s="161"/>
      <c r="H170" s="161"/>
      <c r="I170" s="161"/>
      <c r="J170" s="161"/>
      <c r="K170" s="14"/>
      <c r="L170" s="290"/>
      <c r="M170" s="14"/>
      <c r="N170" s="161"/>
      <c r="O170" s="75"/>
      <c r="P170" s="75"/>
      <c r="Q170" s="75"/>
      <c r="R170" s="75"/>
      <c r="S170" s="75"/>
      <c r="T170" s="161"/>
      <c r="U170" s="14"/>
      <c r="V170" s="14"/>
      <c r="W170" s="75"/>
      <c r="X170" s="75"/>
      <c r="Y170" s="75"/>
      <c r="Z170" s="14"/>
      <c r="AA170" s="75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</row>
    <row r="171" spans="7:39">
      <c r="G171" s="161"/>
      <c r="H171" s="161"/>
      <c r="I171" s="161"/>
      <c r="J171" s="161"/>
      <c r="K171" s="14"/>
      <c r="L171" s="290"/>
      <c r="M171" s="14"/>
      <c r="N171" s="161"/>
      <c r="O171" s="75"/>
      <c r="P171" s="75"/>
      <c r="Q171" s="75"/>
      <c r="R171" s="75"/>
      <c r="S171" s="75"/>
      <c r="T171" s="161"/>
      <c r="U171" s="14"/>
      <c r="V171" s="14"/>
      <c r="W171" s="75"/>
      <c r="X171" s="75"/>
      <c r="Y171" s="75"/>
      <c r="Z171" s="14"/>
      <c r="AA171" s="75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</row>
    <row r="172" spans="7:39">
      <c r="G172" s="161"/>
      <c r="H172" s="161"/>
      <c r="I172" s="161"/>
      <c r="J172" s="161"/>
      <c r="K172" s="14"/>
      <c r="L172" s="290"/>
      <c r="M172" s="14"/>
      <c r="N172" s="161"/>
      <c r="O172" s="75"/>
      <c r="P172" s="75"/>
      <c r="Q172" s="75"/>
      <c r="R172" s="75"/>
      <c r="S172" s="75"/>
      <c r="T172" s="161"/>
      <c r="U172" s="14"/>
      <c r="V172" s="14"/>
      <c r="W172" s="75"/>
      <c r="X172" s="75"/>
      <c r="Y172" s="75"/>
      <c r="Z172" s="14"/>
      <c r="AA172" s="75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</row>
    <row r="173" spans="7:39">
      <c r="G173" s="161"/>
      <c r="H173" s="161"/>
      <c r="I173" s="161"/>
      <c r="J173" s="161"/>
      <c r="K173" s="14"/>
      <c r="L173" s="290"/>
      <c r="M173" s="14"/>
      <c r="N173" s="161"/>
      <c r="O173" s="75"/>
      <c r="P173" s="75"/>
      <c r="Q173" s="75"/>
      <c r="R173" s="75"/>
      <c r="S173" s="75"/>
      <c r="T173" s="161"/>
      <c r="U173" s="14"/>
      <c r="V173" s="14"/>
      <c r="W173" s="75"/>
      <c r="X173" s="75"/>
      <c r="Y173" s="75"/>
      <c r="Z173" s="14"/>
      <c r="AA173" s="75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</row>
    <row r="174" spans="7:39">
      <c r="G174" s="161"/>
      <c r="H174" s="161"/>
      <c r="I174" s="161"/>
      <c r="J174" s="161"/>
      <c r="K174" s="14"/>
      <c r="L174" s="290"/>
      <c r="M174" s="14"/>
      <c r="N174" s="161"/>
      <c r="O174" s="75"/>
      <c r="P174" s="75"/>
      <c r="Q174" s="75"/>
      <c r="R174" s="75"/>
      <c r="S174" s="75"/>
      <c r="T174" s="161"/>
      <c r="U174" s="14"/>
      <c r="V174" s="14"/>
      <c r="W174" s="75"/>
      <c r="X174" s="75"/>
      <c r="Y174" s="75"/>
      <c r="Z174" s="14"/>
      <c r="AA174" s="75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</row>
    <row r="175" spans="7:39">
      <c r="G175" s="161"/>
      <c r="H175" s="161"/>
      <c r="I175" s="161"/>
      <c r="J175" s="161"/>
      <c r="K175" s="14"/>
      <c r="L175" s="290"/>
      <c r="M175" s="14"/>
      <c r="N175" s="161"/>
      <c r="O175" s="75"/>
      <c r="P175" s="75"/>
      <c r="Q175" s="75"/>
      <c r="R175" s="75"/>
      <c r="S175" s="75"/>
      <c r="T175" s="161"/>
      <c r="U175" s="14"/>
      <c r="V175" s="14"/>
      <c r="W175" s="75"/>
      <c r="X175" s="75"/>
      <c r="Y175" s="75"/>
      <c r="Z175" s="14"/>
      <c r="AA175" s="75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</row>
    <row r="176" spans="7:39">
      <c r="G176" s="161"/>
      <c r="H176" s="161"/>
      <c r="I176" s="161"/>
      <c r="J176" s="161"/>
      <c r="K176" s="14"/>
      <c r="L176" s="290"/>
      <c r="M176" s="14"/>
      <c r="N176" s="161"/>
      <c r="O176" s="75"/>
      <c r="P176" s="75"/>
      <c r="Q176" s="75"/>
      <c r="R176" s="75"/>
      <c r="S176" s="75"/>
      <c r="T176" s="161"/>
      <c r="U176" s="14"/>
      <c r="V176" s="14"/>
      <c r="W176" s="75"/>
      <c r="X176" s="75"/>
      <c r="Y176" s="75"/>
      <c r="Z176" s="14"/>
      <c r="AA176" s="75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</row>
    <row r="177" spans="7:39">
      <c r="G177" s="161"/>
      <c r="H177" s="161"/>
      <c r="I177" s="161"/>
      <c r="J177" s="161"/>
      <c r="K177" s="14"/>
      <c r="L177" s="290"/>
      <c r="M177" s="14"/>
      <c r="N177" s="161"/>
      <c r="O177" s="75"/>
      <c r="P177" s="75"/>
      <c r="Q177" s="75"/>
      <c r="R177" s="75"/>
      <c r="S177" s="75"/>
      <c r="T177" s="161"/>
      <c r="U177" s="14"/>
      <c r="V177" s="14"/>
      <c r="W177" s="75"/>
      <c r="X177" s="75"/>
      <c r="Y177" s="75"/>
      <c r="Z177" s="14"/>
      <c r="AA177" s="75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</row>
    <row r="178" spans="7:39">
      <c r="G178" s="161"/>
      <c r="H178" s="161"/>
      <c r="I178" s="161"/>
      <c r="J178" s="161"/>
      <c r="K178" s="14"/>
      <c r="L178" s="290"/>
      <c r="M178" s="14"/>
      <c r="N178" s="161"/>
      <c r="O178" s="75"/>
      <c r="P178" s="75"/>
      <c r="Q178" s="75"/>
      <c r="R178" s="75"/>
      <c r="S178" s="75"/>
      <c r="T178" s="161"/>
      <c r="U178" s="14"/>
      <c r="V178" s="14"/>
      <c r="W178" s="75"/>
      <c r="X178" s="75"/>
      <c r="Y178" s="75"/>
      <c r="Z178" s="14"/>
      <c r="AA178" s="75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</row>
    <row r="179" spans="7:39">
      <c r="G179" s="161"/>
      <c r="H179" s="161"/>
      <c r="I179" s="161"/>
      <c r="J179" s="161"/>
      <c r="K179" s="14"/>
      <c r="L179" s="290"/>
      <c r="M179" s="14"/>
      <c r="N179" s="161"/>
      <c r="O179" s="75"/>
      <c r="P179" s="75"/>
      <c r="Q179" s="75"/>
      <c r="R179" s="75"/>
      <c r="S179" s="75"/>
      <c r="T179" s="161"/>
      <c r="U179" s="14"/>
      <c r="V179" s="14"/>
      <c r="W179" s="75"/>
      <c r="X179" s="75"/>
      <c r="Y179" s="75"/>
      <c r="Z179" s="14"/>
      <c r="AA179" s="75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</row>
    <row r="180" spans="7:39">
      <c r="G180" s="161"/>
      <c r="H180" s="161"/>
      <c r="I180" s="161"/>
      <c r="J180" s="161"/>
      <c r="K180" s="14"/>
      <c r="L180" s="290"/>
      <c r="M180" s="14"/>
      <c r="N180" s="161"/>
      <c r="O180" s="75"/>
      <c r="P180" s="75"/>
      <c r="Q180" s="75"/>
      <c r="R180" s="75"/>
      <c r="S180" s="75"/>
      <c r="T180" s="161"/>
      <c r="U180" s="14"/>
      <c r="V180" s="14"/>
      <c r="W180" s="75"/>
      <c r="X180" s="75"/>
      <c r="Y180" s="75"/>
      <c r="Z180" s="14"/>
      <c r="AA180" s="75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</row>
    <row r="181" spans="7:39">
      <c r="G181" s="161"/>
      <c r="H181" s="161"/>
      <c r="I181" s="161"/>
      <c r="J181" s="161"/>
      <c r="K181" s="14"/>
      <c r="L181" s="290"/>
      <c r="M181" s="14"/>
      <c r="N181" s="161"/>
      <c r="O181" s="75"/>
      <c r="P181" s="75"/>
      <c r="Q181" s="75"/>
      <c r="R181" s="75"/>
      <c r="S181" s="75"/>
      <c r="T181" s="161"/>
      <c r="U181" s="14"/>
      <c r="V181" s="14"/>
      <c r="W181" s="75"/>
      <c r="X181" s="75"/>
      <c r="Y181" s="75"/>
      <c r="Z181" s="14"/>
      <c r="AA181" s="75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</row>
    <row r="182" spans="7:39">
      <c r="G182" s="161"/>
      <c r="H182" s="161"/>
      <c r="I182" s="161"/>
      <c r="J182" s="161"/>
      <c r="K182" s="14"/>
      <c r="L182" s="290"/>
      <c r="M182" s="14"/>
      <c r="N182" s="161"/>
      <c r="O182" s="76"/>
      <c r="P182" s="75"/>
      <c r="Q182" s="75"/>
      <c r="R182" s="75"/>
      <c r="S182" s="75"/>
      <c r="T182" s="161"/>
      <c r="U182" s="14"/>
      <c r="V182" s="14"/>
      <c r="W182" s="75"/>
      <c r="X182" s="75"/>
      <c r="Y182" s="75"/>
      <c r="Z182" s="14"/>
      <c r="AA182" s="75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</row>
    <row r="183" spans="7:39">
      <c r="G183" s="161"/>
      <c r="H183" s="161"/>
      <c r="I183" s="161"/>
      <c r="J183" s="161"/>
      <c r="K183" s="14"/>
      <c r="L183" s="290"/>
      <c r="M183" s="14"/>
      <c r="N183" s="161"/>
      <c r="O183" s="77"/>
      <c r="P183" s="76"/>
      <c r="Q183" s="76"/>
      <c r="R183" s="76"/>
      <c r="S183" s="76"/>
      <c r="T183" s="162"/>
      <c r="U183" s="30"/>
      <c r="V183" s="30"/>
      <c r="W183" s="76"/>
      <c r="X183" s="76"/>
    </row>
    <row r="184" spans="7:39">
      <c r="G184" s="161"/>
      <c r="H184" s="161"/>
      <c r="I184" s="161"/>
      <c r="J184" s="161"/>
      <c r="K184" s="14"/>
      <c r="L184" s="290"/>
      <c r="M184" s="14"/>
      <c r="N184" s="161"/>
      <c r="O184" s="77"/>
      <c r="P184" s="77"/>
      <c r="Q184" s="77"/>
      <c r="R184" s="77"/>
      <c r="S184" s="77"/>
      <c r="T184" s="163"/>
      <c r="U184" s="34"/>
      <c r="V184" s="34"/>
      <c r="W184" s="77"/>
      <c r="X184" s="77"/>
    </row>
    <row r="185" spans="7:39">
      <c r="G185" s="161"/>
      <c r="H185" s="161"/>
      <c r="I185" s="161"/>
      <c r="J185" s="161"/>
      <c r="K185" s="14"/>
      <c r="L185" s="290"/>
      <c r="M185" s="14"/>
      <c r="N185" s="161"/>
      <c r="O185" s="77"/>
      <c r="P185" s="77"/>
      <c r="Q185" s="77"/>
      <c r="R185" s="77"/>
      <c r="S185" s="77"/>
      <c r="T185" s="163"/>
      <c r="U185" s="34"/>
      <c r="V185" s="34"/>
      <c r="W185" s="77"/>
      <c r="X185" s="77"/>
    </row>
    <row r="186" spans="7:39">
      <c r="G186" s="161"/>
      <c r="H186" s="161"/>
      <c r="I186" s="161"/>
      <c r="J186" s="161"/>
      <c r="K186" s="14"/>
      <c r="L186" s="290"/>
      <c r="M186" s="14"/>
      <c r="N186" s="161"/>
      <c r="O186" s="77"/>
      <c r="P186" s="77"/>
      <c r="Q186" s="77"/>
      <c r="R186" s="77"/>
      <c r="S186" s="77"/>
      <c r="T186" s="163"/>
      <c r="U186" s="34"/>
      <c r="V186" s="34"/>
      <c r="W186" s="77"/>
      <c r="X186" s="77"/>
    </row>
    <row r="187" spans="7:39">
      <c r="G187" s="161"/>
      <c r="H187" s="161"/>
      <c r="I187" s="161"/>
      <c r="J187" s="161"/>
      <c r="K187" s="14"/>
      <c r="L187" s="290"/>
      <c r="M187" s="14"/>
      <c r="N187" s="161"/>
      <c r="O187" s="77"/>
      <c r="P187" s="77"/>
      <c r="Q187" s="77"/>
      <c r="R187" s="77"/>
      <c r="S187" s="77"/>
      <c r="T187" s="163"/>
      <c r="U187" s="34"/>
      <c r="V187" s="34"/>
      <c r="W187" s="77"/>
      <c r="X187" s="77"/>
    </row>
    <row r="188" spans="7:39">
      <c r="G188" s="161"/>
      <c r="H188" s="161"/>
      <c r="I188" s="161"/>
      <c r="J188" s="161"/>
      <c r="K188" s="14"/>
      <c r="L188" s="290"/>
      <c r="M188" s="14"/>
      <c r="N188" s="161"/>
      <c r="O188" s="77"/>
      <c r="P188" s="77"/>
      <c r="Q188" s="77"/>
      <c r="R188" s="77"/>
      <c r="S188" s="77"/>
      <c r="T188" s="163"/>
      <c r="U188" s="34"/>
      <c r="V188" s="34"/>
      <c r="W188" s="77"/>
      <c r="X188" s="77"/>
    </row>
    <row r="189" spans="7:39">
      <c r="G189" s="161"/>
      <c r="H189" s="161"/>
      <c r="I189" s="161"/>
      <c r="J189" s="161"/>
      <c r="K189" s="14"/>
      <c r="L189" s="290"/>
      <c r="M189" s="14"/>
      <c r="N189" s="161"/>
      <c r="O189" s="77"/>
      <c r="P189" s="77"/>
      <c r="Q189" s="77"/>
      <c r="R189" s="77"/>
      <c r="S189" s="77"/>
      <c r="T189" s="163"/>
      <c r="U189" s="34"/>
      <c r="V189" s="34"/>
      <c r="W189" s="77"/>
      <c r="X189" s="77"/>
    </row>
    <row r="190" spans="7:39">
      <c r="G190" s="161"/>
      <c r="H190" s="161"/>
      <c r="I190" s="161"/>
      <c r="J190" s="161"/>
      <c r="K190" s="14"/>
      <c r="L190" s="290"/>
      <c r="M190" s="14"/>
      <c r="N190" s="161"/>
      <c r="O190" s="77"/>
      <c r="P190" s="77"/>
      <c r="Q190" s="77"/>
      <c r="R190" s="77"/>
      <c r="S190" s="77"/>
      <c r="T190" s="163"/>
      <c r="U190" s="34"/>
      <c r="V190" s="34"/>
      <c r="W190" s="77"/>
      <c r="X190" s="77"/>
    </row>
    <row r="191" spans="7:39">
      <c r="G191" s="161"/>
      <c r="H191" s="161"/>
      <c r="I191" s="161"/>
      <c r="J191" s="161"/>
      <c r="K191" s="14"/>
      <c r="L191" s="290"/>
      <c r="M191" s="14"/>
      <c r="N191" s="161"/>
      <c r="O191" s="77"/>
      <c r="P191" s="77"/>
      <c r="Q191" s="77"/>
      <c r="R191" s="77"/>
      <c r="S191" s="77"/>
      <c r="T191" s="163"/>
      <c r="U191" s="34"/>
      <c r="V191" s="34"/>
      <c r="W191" s="77"/>
      <c r="X191" s="77"/>
    </row>
    <row r="192" spans="7:39">
      <c r="G192" s="161"/>
      <c r="H192" s="161"/>
      <c r="I192" s="161"/>
      <c r="J192" s="161"/>
      <c r="K192" s="14"/>
      <c r="L192" s="290"/>
      <c r="M192" s="14"/>
      <c r="N192" s="161"/>
      <c r="O192" s="77"/>
      <c r="P192" s="77"/>
      <c r="Q192" s="77"/>
      <c r="R192" s="77"/>
      <c r="S192" s="77"/>
      <c r="T192" s="163"/>
      <c r="U192" s="34"/>
      <c r="V192" s="34"/>
      <c r="W192" s="77"/>
      <c r="X192" s="77"/>
    </row>
    <row r="193" spans="1:24">
      <c r="A193" s="30"/>
      <c r="B193" s="30"/>
      <c r="C193" s="30"/>
      <c r="D193" s="30"/>
      <c r="E193" s="30"/>
      <c r="F193" s="76"/>
      <c r="G193" s="162"/>
      <c r="H193" s="162"/>
      <c r="I193" s="162"/>
      <c r="J193" s="162"/>
      <c r="K193" s="30"/>
      <c r="L193" s="291"/>
      <c r="M193" s="30"/>
      <c r="N193" s="162"/>
      <c r="O193" s="77"/>
      <c r="P193" s="77"/>
      <c r="Q193" s="77"/>
      <c r="R193" s="77"/>
      <c r="S193" s="77"/>
      <c r="T193" s="163"/>
      <c r="U193" s="34"/>
      <c r="V193" s="34"/>
      <c r="W193" s="77"/>
      <c r="X193" s="77"/>
    </row>
    <row r="194" spans="1:24">
      <c r="A194" s="34"/>
      <c r="B194" s="34"/>
      <c r="C194" s="34"/>
      <c r="D194" s="34"/>
      <c r="E194" s="34"/>
      <c r="F194" s="77"/>
      <c r="G194" s="163"/>
      <c r="H194" s="163"/>
      <c r="I194" s="163"/>
      <c r="J194" s="163"/>
      <c r="K194" s="34"/>
      <c r="L194" s="292"/>
      <c r="M194" s="34"/>
      <c r="N194" s="163"/>
      <c r="O194" s="77"/>
      <c r="P194" s="77"/>
      <c r="Q194" s="77"/>
      <c r="R194" s="77"/>
      <c r="S194" s="77"/>
      <c r="T194" s="163"/>
      <c r="U194" s="34"/>
      <c r="V194" s="34"/>
      <c r="W194" s="77"/>
      <c r="X194" s="77"/>
    </row>
    <row r="195" spans="1:24">
      <c r="A195" s="34"/>
      <c r="B195" s="34"/>
      <c r="C195" s="34"/>
      <c r="D195" s="34"/>
      <c r="E195" s="34"/>
      <c r="F195" s="77"/>
      <c r="G195" s="163"/>
      <c r="H195" s="163"/>
      <c r="I195" s="163"/>
      <c r="J195" s="163"/>
      <c r="K195" s="34"/>
      <c r="L195" s="292"/>
      <c r="M195" s="34"/>
      <c r="N195" s="163"/>
      <c r="O195" s="77"/>
      <c r="P195" s="77"/>
      <c r="Q195" s="77"/>
      <c r="R195" s="77"/>
      <c r="S195" s="77"/>
      <c r="T195" s="163"/>
      <c r="U195" s="34"/>
      <c r="V195" s="34"/>
      <c r="W195" s="77"/>
      <c r="X195" s="77"/>
    </row>
    <row r="196" spans="1:24">
      <c r="A196" s="34"/>
      <c r="B196" s="34"/>
      <c r="C196" s="34"/>
      <c r="D196" s="34"/>
      <c r="E196" s="34"/>
      <c r="F196" s="77"/>
      <c r="G196" s="163"/>
      <c r="H196" s="163"/>
      <c r="I196" s="163"/>
      <c r="J196" s="163"/>
      <c r="K196" s="34"/>
      <c r="L196" s="292"/>
      <c r="M196" s="34"/>
      <c r="N196" s="163"/>
      <c r="O196" s="77"/>
      <c r="P196" s="77"/>
      <c r="Q196" s="77"/>
      <c r="R196" s="77"/>
      <c r="S196" s="77"/>
      <c r="T196" s="163"/>
      <c r="U196" s="34"/>
      <c r="V196" s="34"/>
      <c r="W196" s="77"/>
      <c r="X196" s="77"/>
    </row>
    <row r="197" spans="1:24">
      <c r="A197" s="34"/>
      <c r="B197" s="34"/>
      <c r="C197" s="34"/>
      <c r="D197" s="34"/>
      <c r="E197" s="34"/>
      <c r="F197" s="77"/>
      <c r="G197" s="163"/>
      <c r="H197" s="163"/>
      <c r="I197" s="163"/>
      <c r="J197" s="163"/>
      <c r="K197" s="34"/>
      <c r="L197" s="292"/>
      <c r="M197" s="34"/>
      <c r="N197" s="163"/>
      <c r="O197" s="77"/>
      <c r="P197" s="77"/>
      <c r="Q197" s="77"/>
      <c r="R197" s="77"/>
      <c r="S197" s="77"/>
      <c r="T197" s="163"/>
      <c r="U197" s="34"/>
      <c r="V197" s="34"/>
      <c r="W197" s="77"/>
      <c r="X197" s="77"/>
    </row>
    <row r="198" spans="1:24">
      <c r="A198" s="34"/>
      <c r="B198" s="34"/>
      <c r="C198" s="34"/>
      <c r="D198" s="34"/>
      <c r="E198" s="34"/>
      <c r="F198" s="77"/>
      <c r="G198" s="163"/>
      <c r="H198" s="163"/>
      <c r="I198" s="163"/>
      <c r="J198" s="163"/>
      <c r="K198" s="34"/>
      <c r="L198" s="292"/>
      <c r="M198" s="34"/>
      <c r="N198" s="163"/>
      <c r="O198" s="77"/>
      <c r="P198" s="77"/>
      <c r="Q198" s="77"/>
      <c r="R198" s="77"/>
      <c r="S198" s="77"/>
      <c r="T198" s="163"/>
      <c r="U198" s="34"/>
      <c r="V198" s="34"/>
      <c r="W198" s="77"/>
      <c r="X198" s="77"/>
    </row>
    <row r="199" spans="1:24">
      <c r="A199" s="34"/>
      <c r="B199" s="34"/>
      <c r="C199" s="34"/>
      <c r="D199" s="34"/>
      <c r="E199" s="34"/>
      <c r="F199" s="77"/>
      <c r="G199" s="163"/>
      <c r="H199" s="163"/>
      <c r="I199" s="163"/>
      <c r="J199" s="163"/>
      <c r="K199" s="34"/>
      <c r="L199" s="292"/>
      <c r="M199" s="34"/>
      <c r="N199" s="163"/>
      <c r="O199" s="77"/>
      <c r="P199" s="77"/>
      <c r="Q199" s="77"/>
      <c r="R199" s="77"/>
      <c r="S199" s="77"/>
      <c r="T199" s="163"/>
      <c r="U199" s="34"/>
      <c r="V199" s="34"/>
      <c r="W199" s="77"/>
      <c r="X199" s="77"/>
    </row>
    <row r="200" spans="1:24">
      <c r="A200" s="34"/>
      <c r="B200" s="34"/>
      <c r="C200" s="34"/>
      <c r="D200" s="34"/>
      <c r="E200" s="34"/>
      <c r="F200" s="77"/>
      <c r="G200" s="163"/>
      <c r="H200" s="163"/>
      <c r="I200" s="163"/>
      <c r="J200" s="163"/>
      <c r="K200" s="34"/>
      <c r="L200" s="292"/>
      <c r="M200" s="34"/>
      <c r="N200" s="163"/>
      <c r="O200" s="77"/>
      <c r="P200" s="77"/>
      <c r="Q200" s="77"/>
      <c r="R200" s="77"/>
      <c r="S200" s="77"/>
      <c r="T200" s="163"/>
      <c r="U200" s="34"/>
      <c r="V200" s="34"/>
      <c r="W200" s="77"/>
      <c r="X200" s="77"/>
    </row>
    <row r="201" spans="1:24">
      <c r="A201" s="34"/>
      <c r="B201" s="34"/>
      <c r="C201" s="34"/>
      <c r="D201" s="34"/>
      <c r="E201" s="34"/>
      <c r="F201" s="77"/>
      <c r="G201" s="163"/>
      <c r="H201" s="163"/>
      <c r="I201" s="163"/>
      <c r="J201" s="163"/>
      <c r="K201" s="34"/>
      <c r="L201" s="292"/>
      <c r="M201" s="34"/>
      <c r="N201" s="163"/>
      <c r="O201" s="77"/>
      <c r="P201" s="77"/>
      <c r="Q201" s="77"/>
      <c r="R201" s="77"/>
      <c r="S201" s="77"/>
      <c r="T201" s="163"/>
      <c r="U201" s="34"/>
      <c r="V201" s="34"/>
      <c r="W201" s="77"/>
      <c r="X201" s="77"/>
    </row>
    <row r="202" spans="1:24">
      <c r="A202" s="34"/>
      <c r="B202" s="34"/>
      <c r="C202" s="34"/>
      <c r="D202" s="34"/>
      <c r="E202" s="34"/>
      <c r="F202" s="77"/>
      <c r="G202" s="163"/>
      <c r="H202" s="163"/>
      <c r="I202" s="163"/>
      <c r="J202" s="163"/>
      <c r="K202" s="34"/>
      <c r="L202" s="292"/>
      <c r="M202" s="34"/>
      <c r="N202" s="163"/>
      <c r="O202" s="77"/>
      <c r="P202" s="77"/>
      <c r="Q202" s="77"/>
      <c r="R202" s="77"/>
      <c r="S202" s="77"/>
      <c r="T202" s="163"/>
      <c r="U202" s="34"/>
      <c r="V202" s="34"/>
      <c r="W202" s="77"/>
      <c r="X202" s="77"/>
    </row>
    <row r="203" spans="1:24">
      <c r="A203" s="34"/>
      <c r="B203" s="34"/>
      <c r="C203" s="34"/>
      <c r="D203" s="34"/>
      <c r="E203" s="34"/>
      <c r="F203" s="77"/>
      <c r="G203" s="163"/>
      <c r="H203" s="163"/>
      <c r="I203" s="163"/>
      <c r="J203" s="163"/>
      <c r="K203" s="34"/>
      <c r="L203" s="292"/>
      <c r="M203" s="34"/>
      <c r="N203" s="163"/>
      <c r="O203" s="77"/>
      <c r="P203" s="77"/>
      <c r="Q203" s="77"/>
      <c r="R203" s="77"/>
      <c r="S203" s="77"/>
      <c r="T203" s="163"/>
      <c r="U203" s="34"/>
      <c r="V203" s="34"/>
      <c r="W203" s="77"/>
      <c r="X203" s="77"/>
    </row>
    <row r="204" spans="1:24">
      <c r="A204" s="34"/>
      <c r="B204" s="34"/>
      <c r="C204" s="34"/>
      <c r="D204" s="34"/>
      <c r="E204" s="34"/>
      <c r="F204" s="77"/>
      <c r="G204" s="163"/>
      <c r="H204" s="163"/>
      <c r="I204" s="163"/>
      <c r="J204" s="163"/>
      <c r="K204" s="34"/>
      <c r="L204" s="292"/>
      <c r="M204" s="34"/>
      <c r="N204" s="163"/>
      <c r="O204" s="77"/>
      <c r="P204" s="77"/>
      <c r="Q204" s="77"/>
      <c r="R204" s="77"/>
      <c r="S204" s="77"/>
      <c r="T204" s="163"/>
      <c r="U204" s="34"/>
      <c r="V204" s="34"/>
      <c r="W204" s="77"/>
      <c r="X204" s="77"/>
    </row>
    <row r="205" spans="1:24">
      <c r="A205" s="34"/>
      <c r="B205" s="34"/>
      <c r="C205" s="34"/>
      <c r="D205" s="34"/>
      <c r="E205" s="34"/>
      <c r="F205" s="77"/>
      <c r="G205" s="163"/>
      <c r="H205" s="163"/>
      <c r="I205" s="163"/>
      <c r="J205" s="163"/>
      <c r="K205" s="34"/>
      <c r="L205" s="292"/>
      <c r="M205" s="34"/>
      <c r="N205" s="163"/>
      <c r="O205" s="77"/>
      <c r="P205" s="77"/>
      <c r="Q205" s="77"/>
      <c r="R205" s="77"/>
      <c r="S205" s="77"/>
      <c r="T205" s="163"/>
      <c r="U205" s="34"/>
      <c r="V205" s="34"/>
      <c r="W205" s="77"/>
      <c r="X205" s="77"/>
    </row>
    <row r="206" spans="1:24">
      <c r="A206" s="34"/>
      <c r="B206" s="34"/>
      <c r="C206" s="34"/>
      <c r="D206" s="34"/>
      <c r="E206" s="34"/>
      <c r="F206" s="77"/>
      <c r="G206" s="163"/>
      <c r="H206" s="163"/>
      <c r="I206" s="163"/>
      <c r="J206" s="163"/>
      <c r="K206" s="34"/>
      <c r="L206" s="292"/>
      <c r="M206" s="34"/>
      <c r="N206" s="163"/>
      <c r="O206" s="77"/>
      <c r="P206" s="77"/>
      <c r="Q206" s="77"/>
      <c r="R206" s="77"/>
      <c r="S206" s="77"/>
      <c r="T206" s="163"/>
      <c r="U206" s="34"/>
      <c r="V206" s="34"/>
      <c r="W206" s="77"/>
      <c r="X206" s="77"/>
    </row>
    <row r="207" spans="1:24">
      <c r="A207" s="34"/>
      <c r="B207" s="34"/>
      <c r="C207" s="34"/>
      <c r="D207" s="34"/>
      <c r="E207" s="34"/>
      <c r="F207" s="77"/>
      <c r="G207" s="163"/>
      <c r="H207" s="163"/>
      <c r="I207" s="163"/>
      <c r="J207" s="163"/>
      <c r="K207" s="34"/>
      <c r="L207" s="292"/>
      <c r="M207" s="34"/>
      <c r="N207" s="163"/>
      <c r="O207" s="77"/>
      <c r="P207" s="77"/>
      <c r="Q207" s="77"/>
      <c r="R207" s="77"/>
      <c r="S207" s="77"/>
      <c r="T207" s="163"/>
      <c r="U207" s="34"/>
      <c r="V207" s="34"/>
      <c r="W207" s="77"/>
      <c r="X207" s="77"/>
    </row>
    <row r="208" spans="1:24">
      <c r="A208" s="34"/>
      <c r="B208" s="34"/>
      <c r="C208" s="34"/>
      <c r="D208" s="34"/>
      <c r="E208" s="34"/>
      <c r="F208" s="77"/>
      <c r="G208" s="163"/>
      <c r="H208" s="163"/>
      <c r="I208" s="163"/>
      <c r="J208" s="163"/>
      <c r="K208" s="34"/>
      <c r="L208" s="292"/>
      <c r="M208" s="34"/>
      <c r="N208" s="163"/>
      <c r="O208" s="77"/>
      <c r="P208" s="77"/>
      <c r="Q208" s="77"/>
      <c r="R208" s="77"/>
      <c r="S208" s="77"/>
      <c r="T208" s="163"/>
      <c r="U208" s="34"/>
      <c r="V208" s="34"/>
      <c r="W208" s="77"/>
      <c r="X208" s="77"/>
    </row>
    <row r="209" spans="1:24">
      <c r="A209" s="34"/>
      <c r="B209" s="34"/>
      <c r="C209" s="34"/>
      <c r="D209" s="34"/>
      <c r="E209" s="34"/>
      <c r="F209" s="77"/>
      <c r="G209" s="163"/>
      <c r="H209" s="163"/>
      <c r="I209" s="163"/>
      <c r="J209" s="163"/>
      <c r="K209" s="34"/>
      <c r="L209" s="292"/>
      <c r="M209" s="34"/>
      <c r="N209" s="163"/>
      <c r="O209" s="77"/>
      <c r="P209" s="77"/>
      <c r="Q209" s="77"/>
      <c r="R209" s="77"/>
      <c r="S209" s="77"/>
      <c r="T209" s="163"/>
      <c r="U209" s="34"/>
      <c r="V209" s="34"/>
      <c r="W209" s="77"/>
      <c r="X209" s="77"/>
    </row>
    <row r="210" spans="1:24">
      <c r="A210" s="34"/>
      <c r="B210" s="34"/>
      <c r="C210" s="34"/>
      <c r="D210" s="34"/>
      <c r="E210" s="34"/>
      <c r="F210" s="77"/>
      <c r="G210" s="163"/>
      <c r="H210" s="163"/>
      <c r="I210" s="163"/>
      <c r="J210" s="163"/>
      <c r="K210" s="34"/>
      <c r="L210" s="292"/>
      <c r="M210" s="34"/>
      <c r="N210" s="163"/>
      <c r="O210" s="77"/>
      <c r="P210" s="77"/>
      <c r="Q210" s="77"/>
      <c r="R210" s="77"/>
      <c r="S210" s="77"/>
      <c r="T210" s="163"/>
      <c r="U210" s="34"/>
      <c r="V210" s="34"/>
      <c r="W210" s="77"/>
      <c r="X210" s="77"/>
    </row>
    <row r="211" spans="1:24">
      <c r="A211" s="34"/>
      <c r="B211" s="34"/>
      <c r="C211" s="34"/>
      <c r="D211" s="34"/>
      <c r="E211" s="34"/>
      <c r="F211" s="77"/>
      <c r="G211" s="163"/>
      <c r="H211" s="163"/>
      <c r="I211" s="163"/>
      <c r="J211" s="163"/>
      <c r="K211" s="34"/>
      <c r="L211" s="292"/>
      <c r="M211" s="34"/>
      <c r="N211" s="163"/>
      <c r="O211" s="77"/>
      <c r="P211" s="77"/>
      <c r="Q211" s="77"/>
      <c r="R211" s="77"/>
      <c r="S211" s="77"/>
      <c r="T211" s="163"/>
      <c r="U211" s="34"/>
      <c r="V211" s="34"/>
      <c r="W211" s="77"/>
      <c r="X211" s="77"/>
    </row>
    <row r="212" spans="1:24">
      <c r="A212" s="34"/>
      <c r="B212" s="34"/>
      <c r="C212" s="34"/>
      <c r="D212" s="34"/>
      <c r="E212" s="34"/>
      <c r="F212" s="77"/>
      <c r="G212" s="163"/>
      <c r="H212" s="163"/>
      <c r="I212" s="163"/>
      <c r="J212" s="163"/>
      <c r="K212" s="34"/>
      <c r="L212" s="292"/>
      <c r="M212" s="34"/>
      <c r="N212" s="163"/>
      <c r="O212" s="77"/>
      <c r="P212" s="77"/>
      <c r="Q212" s="77"/>
      <c r="R212" s="77"/>
      <c r="S212" s="77"/>
      <c r="T212" s="163"/>
      <c r="U212" s="34"/>
      <c r="V212" s="34"/>
      <c r="W212" s="77"/>
      <c r="X212" s="77"/>
    </row>
    <row r="213" spans="1:24">
      <c r="A213" s="34"/>
      <c r="B213" s="34"/>
      <c r="C213" s="34"/>
      <c r="D213" s="34"/>
      <c r="E213" s="34"/>
      <c r="F213" s="77"/>
      <c r="G213" s="163"/>
      <c r="H213" s="163"/>
      <c r="I213" s="163"/>
      <c r="J213" s="163"/>
      <c r="K213" s="34"/>
      <c r="L213" s="292"/>
      <c r="M213" s="34"/>
      <c r="N213" s="163"/>
      <c r="O213" s="77"/>
      <c r="P213" s="77"/>
      <c r="Q213" s="77"/>
      <c r="R213" s="77"/>
      <c r="S213" s="77"/>
      <c r="T213" s="163"/>
      <c r="U213" s="34"/>
      <c r="V213" s="34"/>
      <c r="W213" s="77"/>
      <c r="X213" s="77"/>
    </row>
    <row r="214" spans="1:24">
      <c r="A214" s="34"/>
      <c r="B214" s="34"/>
      <c r="C214" s="34"/>
      <c r="D214" s="34"/>
      <c r="E214" s="34"/>
      <c r="F214" s="77"/>
      <c r="G214" s="163"/>
      <c r="H214" s="163"/>
      <c r="I214" s="163"/>
      <c r="J214" s="163"/>
      <c r="K214" s="34"/>
      <c r="L214" s="292"/>
      <c r="M214" s="34"/>
      <c r="N214" s="163"/>
      <c r="O214" s="77"/>
      <c r="P214" s="77"/>
      <c r="Q214" s="77"/>
      <c r="R214" s="77"/>
      <c r="S214" s="77"/>
      <c r="T214" s="163"/>
      <c r="U214" s="34"/>
      <c r="V214" s="34"/>
      <c r="W214" s="77"/>
      <c r="X214" s="77"/>
    </row>
    <row r="215" spans="1:24">
      <c r="A215" s="34"/>
      <c r="B215" s="34"/>
      <c r="C215" s="34"/>
      <c r="D215" s="34"/>
      <c r="E215" s="34"/>
      <c r="F215" s="77"/>
      <c r="G215" s="163"/>
      <c r="H215" s="163"/>
      <c r="I215" s="163"/>
      <c r="J215" s="163"/>
      <c r="K215" s="34"/>
      <c r="L215" s="292"/>
      <c r="M215" s="34"/>
      <c r="N215" s="163"/>
      <c r="O215" s="77"/>
      <c r="P215" s="77"/>
      <c r="Q215" s="77"/>
      <c r="R215" s="77"/>
      <c r="S215" s="77"/>
      <c r="T215" s="163"/>
      <c r="U215" s="34"/>
      <c r="V215" s="34"/>
      <c r="W215" s="77"/>
      <c r="X215" s="77"/>
    </row>
    <row r="216" spans="1:24">
      <c r="A216" s="34"/>
      <c r="B216" s="34"/>
      <c r="C216" s="34"/>
      <c r="D216" s="34"/>
      <c r="E216" s="34"/>
      <c r="F216" s="77"/>
      <c r="G216" s="163"/>
      <c r="H216" s="163"/>
      <c r="I216" s="163"/>
      <c r="J216" s="163"/>
      <c r="K216" s="34"/>
      <c r="L216" s="292"/>
      <c r="M216" s="34"/>
      <c r="N216" s="163"/>
      <c r="O216" s="77"/>
      <c r="P216" s="77"/>
      <c r="Q216" s="77"/>
      <c r="R216" s="77"/>
      <c r="S216" s="77"/>
      <c r="T216" s="163"/>
      <c r="U216" s="34"/>
      <c r="V216" s="34"/>
      <c r="W216" s="77"/>
      <c r="X216" s="77"/>
    </row>
    <row r="217" spans="1:24">
      <c r="A217" s="34"/>
      <c r="B217" s="34"/>
      <c r="C217" s="34"/>
      <c r="D217" s="34"/>
      <c r="E217" s="34"/>
      <c r="F217" s="77"/>
      <c r="G217" s="163"/>
      <c r="H217" s="163"/>
      <c r="I217" s="163"/>
      <c r="J217" s="163"/>
      <c r="K217" s="34"/>
      <c r="L217" s="292"/>
      <c r="M217" s="34"/>
      <c r="N217" s="163"/>
      <c r="O217" s="77"/>
      <c r="P217" s="77"/>
      <c r="Q217" s="77"/>
      <c r="R217" s="77"/>
      <c r="S217" s="77"/>
      <c r="T217" s="163"/>
      <c r="U217" s="34"/>
      <c r="V217" s="34"/>
      <c r="W217" s="77"/>
      <c r="X217" s="77"/>
    </row>
    <row r="218" spans="1:24">
      <c r="A218" s="34"/>
      <c r="B218" s="34"/>
      <c r="C218" s="34"/>
      <c r="D218" s="34"/>
      <c r="E218" s="34"/>
      <c r="F218" s="77"/>
      <c r="G218" s="163"/>
      <c r="H218" s="163"/>
      <c r="I218" s="163"/>
      <c r="J218" s="163"/>
      <c r="K218" s="34"/>
      <c r="L218" s="292"/>
      <c r="M218" s="34"/>
      <c r="N218" s="163"/>
      <c r="O218" s="77"/>
      <c r="P218" s="77"/>
      <c r="Q218" s="77"/>
      <c r="R218" s="77"/>
      <c r="S218" s="77"/>
      <c r="T218" s="163"/>
    </row>
    <row r="219" spans="1:24">
      <c r="A219" s="34"/>
      <c r="B219" s="34"/>
      <c r="C219" s="34"/>
      <c r="D219" s="34"/>
      <c r="E219" s="34"/>
      <c r="F219" s="77"/>
      <c r="G219" s="163"/>
      <c r="H219" s="163"/>
      <c r="I219" s="163"/>
      <c r="J219" s="163"/>
      <c r="K219" s="34"/>
      <c r="L219" s="292"/>
      <c r="M219" s="34"/>
      <c r="N219" s="163"/>
      <c r="O219" s="77"/>
      <c r="P219" s="77"/>
      <c r="Q219" s="77"/>
      <c r="R219" s="77"/>
      <c r="S219" s="77"/>
      <c r="T219" s="163"/>
    </row>
    <row r="220" spans="1:24">
      <c r="A220" s="34"/>
      <c r="B220" s="34"/>
      <c r="C220" s="34"/>
      <c r="D220" s="34"/>
      <c r="E220" s="34"/>
      <c r="F220" s="77"/>
      <c r="G220" s="163"/>
      <c r="H220" s="163"/>
      <c r="I220" s="163"/>
      <c r="J220" s="163"/>
      <c r="K220" s="34"/>
      <c r="L220" s="292"/>
      <c r="M220" s="34"/>
      <c r="N220" s="163"/>
      <c r="O220" s="77"/>
      <c r="P220" s="77"/>
      <c r="Q220" s="77"/>
      <c r="R220" s="77"/>
      <c r="S220" s="77"/>
      <c r="T220" s="163"/>
    </row>
    <row r="221" spans="1:24">
      <c r="A221" s="34"/>
      <c r="B221" s="34"/>
      <c r="C221" s="34"/>
      <c r="D221" s="34"/>
      <c r="E221" s="34"/>
      <c r="F221" s="77"/>
      <c r="G221" s="163"/>
      <c r="H221" s="163"/>
      <c r="I221" s="163"/>
      <c r="J221" s="163"/>
      <c r="K221" s="34"/>
      <c r="L221" s="292"/>
      <c r="M221" s="34"/>
      <c r="N221" s="163"/>
      <c r="O221" s="77"/>
      <c r="P221" s="77"/>
      <c r="Q221" s="77"/>
      <c r="R221" s="77"/>
      <c r="S221" s="77"/>
      <c r="T221" s="163"/>
    </row>
    <row r="222" spans="1:24">
      <c r="A222" s="34"/>
      <c r="B222" s="34"/>
      <c r="C222" s="34"/>
      <c r="D222" s="34"/>
      <c r="E222" s="34"/>
      <c r="F222" s="77"/>
      <c r="G222" s="163"/>
      <c r="H222" s="163"/>
      <c r="I222" s="163"/>
      <c r="J222" s="163"/>
      <c r="K222" s="34"/>
      <c r="L222" s="292"/>
      <c r="M222" s="34"/>
      <c r="N222" s="163"/>
      <c r="O222" s="77"/>
      <c r="P222" s="77"/>
      <c r="Q222" s="77"/>
      <c r="R222" s="77"/>
      <c r="S222" s="77"/>
      <c r="T222" s="163"/>
    </row>
    <row r="223" spans="1:24">
      <c r="A223" s="34"/>
      <c r="B223" s="34"/>
      <c r="C223" s="34"/>
      <c r="D223" s="34"/>
      <c r="E223" s="34"/>
      <c r="F223" s="77"/>
      <c r="G223" s="163"/>
      <c r="H223" s="163"/>
      <c r="I223" s="163"/>
      <c r="J223" s="163"/>
      <c r="K223" s="34"/>
      <c r="L223" s="292"/>
      <c r="M223" s="34"/>
      <c r="N223" s="163"/>
      <c r="O223" s="77"/>
      <c r="P223" s="77"/>
      <c r="Q223" s="77"/>
      <c r="R223" s="77"/>
      <c r="S223" s="77"/>
      <c r="T223" s="163"/>
    </row>
    <row r="224" spans="1:24">
      <c r="A224" s="34"/>
      <c r="B224" s="34"/>
      <c r="C224" s="34"/>
      <c r="D224" s="34"/>
      <c r="E224" s="34"/>
      <c r="F224" s="77"/>
      <c r="G224" s="163"/>
      <c r="H224" s="163"/>
      <c r="I224" s="163"/>
      <c r="J224" s="163"/>
      <c r="K224" s="34"/>
      <c r="L224" s="292"/>
      <c r="M224" s="34"/>
      <c r="N224" s="163"/>
      <c r="O224" s="77"/>
      <c r="P224" s="77"/>
      <c r="Q224" s="77"/>
      <c r="R224" s="77"/>
      <c r="S224" s="77"/>
      <c r="T224" s="163"/>
    </row>
    <row r="225" spans="1:20">
      <c r="A225" s="34"/>
      <c r="B225" s="34"/>
      <c r="C225" s="34"/>
      <c r="D225" s="34"/>
      <c r="E225" s="34"/>
      <c r="F225" s="77"/>
      <c r="G225" s="163"/>
      <c r="H225" s="163"/>
      <c r="I225" s="163"/>
      <c r="J225" s="163"/>
      <c r="K225" s="34"/>
      <c r="L225" s="292"/>
      <c r="M225" s="34"/>
      <c r="N225" s="163"/>
      <c r="O225" s="77"/>
      <c r="P225" s="77"/>
      <c r="Q225" s="77"/>
      <c r="R225" s="77"/>
      <c r="S225" s="77"/>
      <c r="T225" s="163"/>
    </row>
    <row r="226" spans="1:20">
      <c r="A226" s="34"/>
      <c r="B226" s="34"/>
      <c r="C226" s="34"/>
      <c r="D226" s="34"/>
      <c r="E226" s="34"/>
      <c r="F226" s="77"/>
      <c r="G226" s="163"/>
      <c r="H226" s="163"/>
      <c r="I226" s="163"/>
      <c r="J226" s="163"/>
      <c r="K226" s="34"/>
      <c r="L226" s="292"/>
      <c r="M226" s="34"/>
      <c r="N226" s="163"/>
      <c r="O226" s="77"/>
      <c r="P226" s="77"/>
      <c r="Q226" s="77"/>
      <c r="R226" s="77"/>
      <c r="S226" s="77"/>
      <c r="T226" s="163"/>
    </row>
    <row r="227" spans="1:20">
      <c r="A227" s="34"/>
      <c r="B227" s="34"/>
      <c r="C227" s="34"/>
      <c r="D227" s="34"/>
      <c r="E227" s="34"/>
      <c r="F227" s="77"/>
      <c r="G227" s="163"/>
      <c r="H227" s="163"/>
      <c r="I227" s="163"/>
      <c r="J227" s="163"/>
      <c r="K227" s="34"/>
      <c r="L227" s="292"/>
      <c r="M227" s="34"/>
      <c r="N227" s="163"/>
      <c r="O227" s="77"/>
      <c r="P227" s="77"/>
      <c r="Q227" s="77"/>
      <c r="R227" s="77"/>
      <c r="S227" s="77"/>
      <c r="T227" s="163"/>
    </row>
    <row r="228" spans="1:20">
      <c r="O228" s="77"/>
      <c r="P228" s="77"/>
      <c r="Q228" s="77"/>
      <c r="R228" s="77"/>
      <c r="S228" s="77"/>
      <c r="T228" s="163"/>
    </row>
    <row r="229" spans="1:20">
      <c r="O229" s="77"/>
      <c r="P229" s="77"/>
      <c r="Q229" s="77"/>
      <c r="R229" s="77"/>
      <c r="S229" s="77"/>
      <c r="T229" s="163"/>
    </row>
    <row r="230" spans="1:20">
      <c r="O230" s="77"/>
      <c r="P230" s="77"/>
      <c r="Q230" s="77"/>
      <c r="R230" s="77"/>
      <c r="S230" s="77"/>
      <c r="T230" s="163"/>
    </row>
    <row r="231" spans="1:20">
      <c r="O231" s="77"/>
      <c r="P231" s="77"/>
      <c r="Q231" s="77"/>
      <c r="R231" s="77"/>
      <c r="S231" s="77"/>
      <c r="T231" s="163"/>
    </row>
    <row r="232" spans="1:20">
      <c r="O232" s="77"/>
      <c r="P232" s="77"/>
      <c r="Q232" s="77"/>
      <c r="R232" s="77"/>
      <c r="S232" s="77"/>
      <c r="T232" s="163"/>
    </row>
    <row r="233" spans="1:20">
      <c r="O233" s="77"/>
      <c r="P233" s="77"/>
      <c r="Q233" s="77"/>
      <c r="R233" s="77"/>
      <c r="S233" s="77"/>
      <c r="T233" s="163"/>
    </row>
    <row r="234" spans="1:20">
      <c r="O234" s="77"/>
      <c r="P234" s="77"/>
      <c r="Q234" s="77"/>
      <c r="R234" s="77"/>
      <c r="S234" s="77"/>
      <c r="T234" s="163"/>
    </row>
    <row r="235" spans="1:20">
      <c r="O235" s="77"/>
      <c r="P235" s="77"/>
      <c r="Q235" s="77"/>
      <c r="R235" s="77"/>
      <c r="S235" s="77"/>
      <c r="T235" s="163"/>
    </row>
    <row r="236" spans="1:20">
      <c r="O236" s="77"/>
      <c r="P236" s="77"/>
      <c r="Q236" s="77"/>
      <c r="R236" s="77"/>
      <c r="S236" s="77"/>
      <c r="T236" s="163"/>
    </row>
    <row r="237" spans="1:20">
      <c r="O237" s="77"/>
      <c r="P237" s="77"/>
      <c r="Q237" s="77"/>
      <c r="R237" s="77"/>
      <c r="S237" s="77"/>
      <c r="T237" s="163"/>
    </row>
    <row r="238" spans="1:20">
      <c r="O238" s="77"/>
      <c r="P238" s="77"/>
      <c r="Q238" s="77"/>
      <c r="R238" s="77"/>
      <c r="S238" s="77"/>
      <c r="T238" s="163"/>
    </row>
    <row r="239" spans="1:20">
      <c r="O239" s="77"/>
      <c r="P239" s="77"/>
      <c r="Q239" s="77"/>
      <c r="R239" s="77"/>
      <c r="S239" s="77"/>
      <c r="T239" s="163"/>
    </row>
    <row r="240" spans="1:20">
      <c r="P240" s="77"/>
      <c r="Q240" s="77"/>
      <c r="R240" s="77"/>
      <c r="S240" s="77"/>
      <c r="T240" s="163"/>
    </row>
  </sheetData>
  <mergeCells count="1">
    <mergeCell ref="T5:V5"/>
  </mergeCells>
  <conditionalFormatting sqref="AD37">
    <cfRule type="cellIs" dxfId="25" priority="6" stopIfTrue="1" operator="lessThan">
      <formula>0</formula>
    </cfRule>
  </conditionalFormatting>
  <conditionalFormatting sqref="H11:H20">
    <cfRule type="cellIs" dxfId="24" priority="3" operator="lessThan">
      <formula>0</formula>
    </cfRule>
    <cfRule type="cellIs" dxfId="23" priority="4" operator="greaterThan">
      <formula>0</formula>
    </cfRule>
  </conditionalFormatting>
  <conditionalFormatting sqref="L11:L20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12FD6-3AFF-4807-8FD4-4D39E0B7EE85}">
  <dimension ref="A1:BA334"/>
  <sheetViews>
    <sheetView zoomScale="94" zoomScaleNormal="94" workbookViewId="0">
      <selection activeCell="Z10" sqref="Z10"/>
    </sheetView>
  </sheetViews>
  <sheetFormatPr baseColWidth="10" defaultRowHeight="15"/>
  <cols>
    <col min="1" max="1" width="1.54296875" customWidth="1"/>
    <col min="2" max="2" width="6.36328125" customWidth="1"/>
    <col min="3" max="3" width="2.6328125" customWidth="1"/>
    <col min="4" max="4" width="17.36328125" customWidth="1"/>
    <col min="5" max="5" width="7" customWidth="1"/>
    <col min="6" max="6" width="8" style="11" customWidth="1"/>
    <col min="7" max="7" width="6.453125" style="93" customWidth="1"/>
    <col min="8" max="8" width="5" style="93" customWidth="1"/>
    <col min="9" max="9" width="5.36328125" style="93" customWidth="1"/>
    <col min="10" max="10" width="6.81640625" customWidth="1"/>
    <col min="11" max="11" width="5" style="1" customWidth="1"/>
    <col min="12" max="12" width="7.08984375" customWidth="1"/>
    <col min="13" max="13" width="6.81640625" style="93" customWidth="1"/>
    <col min="14" max="14" width="7" style="11" customWidth="1"/>
    <col min="15" max="15" width="6.08984375" style="11" customWidth="1"/>
    <col min="16" max="16" width="5.81640625" style="11" customWidth="1"/>
    <col min="17" max="17" width="6.08984375" style="11" customWidth="1"/>
    <col min="18" max="18" width="5.54296875" style="11" customWidth="1"/>
    <col min="19" max="19" width="6.90625" style="93" customWidth="1"/>
    <col min="20" max="20" width="5.81640625" customWidth="1"/>
    <col min="21" max="21" width="7" customWidth="1"/>
    <col min="22" max="22" width="6.36328125" style="11" customWidth="1"/>
    <col min="23" max="23" width="4.90625" style="11" customWidth="1"/>
    <col min="24" max="24" width="7.1796875" style="11" customWidth="1"/>
    <col min="25" max="25" width="8" customWidth="1"/>
    <col min="26" max="26" width="8.36328125" style="11" customWidth="1"/>
    <col min="39" max="39" width="14" customWidth="1"/>
    <col min="40" max="40" width="12.54296875" customWidth="1"/>
    <col min="41" max="41" width="10.90625" customWidth="1"/>
  </cols>
  <sheetData>
    <row r="1" spans="1:49" ht="15.6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57"/>
      <c r="AE1" s="1"/>
      <c r="AF1" s="5"/>
    </row>
    <row r="2" spans="1:49" s="185" customFormat="1" ht="31.8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7"/>
      <c r="AD2"/>
      <c r="AE2" s="1"/>
      <c r="AF2" s="5"/>
      <c r="AG2"/>
      <c r="AH2"/>
      <c r="AI2"/>
      <c r="AJ2"/>
      <c r="AK2"/>
      <c r="AL2"/>
      <c r="AM2"/>
    </row>
    <row r="3" spans="1:49" ht="15.6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57"/>
      <c r="AE3" s="1"/>
      <c r="AF3" s="5"/>
    </row>
    <row r="4" spans="1:49" ht="15.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57"/>
      <c r="AE4" s="1"/>
      <c r="AF4" s="5"/>
      <c r="AN4" s="4"/>
      <c r="AO4" s="4"/>
      <c r="AP4" s="4"/>
      <c r="AQ4" s="4"/>
    </row>
    <row r="5" spans="1:49" s="194" customFormat="1" ht="22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57"/>
      <c r="AD5"/>
      <c r="AE5" s="1"/>
      <c r="AF5" s="5"/>
      <c r="AG5"/>
      <c r="AH5"/>
      <c r="AI5"/>
      <c r="AJ5"/>
      <c r="AK5"/>
      <c r="AL5"/>
      <c r="AM5"/>
      <c r="AN5" s="4"/>
      <c r="AO5" s="4"/>
      <c r="AP5" s="4"/>
      <c r="AQ5" s="4"/>
      <c r="AR5"/>
      <c r="AS5"/>
      <c r="AT5"/>
      <c r="AU5"/>
      <c r="AV5"/>
      <c r="AW5" s="193"/>
    </row>
    <row r="6" spans="1:49" ht="15.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57"/>
      <c r="AE6" s="1"/>
      <c r="AF6" s="5"/>
      <c r="AN6" s="4"/>
      <c r="AO6" s="4"/>
      <c r="AP6" s="4"/>
      <c r="AQ6" s="4"/>
    </row>
    <row r="7" spans="1:49" ht="15.6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57"/>
      <c r="AE7" s="1"/>
      <c r="AF7" s="5"/>
      <c r="AN7" s="4"/>
      <c r="AO7" s="4"/>
      <c r="AP7" s="4"/>
      <c r="AQ7" s="4"/>
    </row>
    <row r="8" spans="1:49" ht="15.6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57"/>
      <c r="AE8" s="1"/>
      <c r="AF8" s="5"/>
    </row>
    <row r="9" spans="1:49" ht="15.6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57"/>
      <c r="AE9" s="1"/>
      <c r="AF9" s="5"/>
    </row>
    <row r="10" spans="1:49" ht="15.6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57"/>
      <c r="AE10" s="1"/>
      <c r="AF10" s="5"/>
    </row>
    <row r="11" spans="1:49" ht="15.6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57"/>
      <c r="AE11" s="1"/>
      <c r="AF11" s="5"/>
      <c r="AH11" s="2"/>
      <c r="AI11" s="2"/>
      <c r="AJ11" s="2"/>
    </row>
    <row r="12" spans="1:49" ht="15.6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57"/>
      <c r="AE12" s="13"/>
      <c r="AF12" s="5"/>
      <c r="AH12" s="2"/>
      <c r="AI12" s="2"/>
      <c r="AJ12" s="4"/>
      <c r="AK12" s="4"/>
      <c r="AL12" s="4"/>
    </row>
    <row r="13" spans="1:49" ht="15.6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57"/>
      <c r="AE13" s="13"/>
      <c r="AF13" s="5"/>
      <c r="AH13" s="1"/>
      <c r="AI13" s="1"/>
      <c r="AJ13" s="11"/>
      <c r="AK13" s="11"/>
      <c r="AL13" s="11"/>
    </row>
    <row r="14" spans="1:49" ht="15.6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57"/>
      <c r="AE14" s="13"/>
      <c r="AF14" s="5"/>
      <c r="AH14" s="1"/>
      <c r="AI14" s="1"/>
      <c r="AJ14" s="11"/>
      <c r="AK14" s="11"/>
      <c r="AL14" s="11"/>
    </row>
    <row r="15" spans="1:49" ht="15.6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57"/>
      <c r="AE15" s="13"/>
      <c r="AF15" s="5"/>
      <c r="AH15" s="1"/>
      <c r="AI15" s="1"/>
      <c r="AJ15" s="11"/>
      <c r="AK15" s="11"/>
      <c r="AL15" s="11"/>
    </row>
    <row r="16" spans="1:49" ht="15.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57"/>
      <c r="AE16" s="13"/>
      <c r="AF16" s="5"/>
      <c r="AH16" s="1"/>
      <c r="AI16" s="1"/>
      <c r="AJ16" s="11"/>
      <c r="AK16" s="11"/>
      <c r="AL16" s="11"/>
    </row>
    <row r="17" spans="1:38" ht="15.6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57"/>
      <c r="AE17" s="13"/>
      <c r="AF17" s="5"/>
      <c r="AH17" s="1"/>
      <c r="AI17" s="1"/>
      <c r="AJ17" s="11"/>
      <c r="AK17" s="11"/>
      <c r="AL17" s="11"/>
    </row>
    <row r="18" spans="1:38" ht="15.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57"/>
      <c r="AE18" s="13"/>
      <c r="AF18" s="5"/>
      <c r="AH18" s="1"/>
      <c r="AI18" s="1"/>
      <c r="AJ18" s="11"/>
      <c r="AK18" s="11"/>
      <c r="AL18" s="11"/>
    </row>
    <row r="19" spans="1:38" ht="15.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57"/>
      <c r="AE19" s="13"/>
      <c r="AF19" s="5"/>
      <c r="AH19" s="1"/>
      <c r="AI19" s="1"/>
      <c r="AJ19" s="11"/>
      <c r="AK19" s="11"/>
      <c r="AL19" s="11"/>
    </row>
    <row r="20" spans="1:38" ht="15.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57"/>
      <c r="AE20" s="13"/>
      <c r="AF20" s="5"/>
      <c r="AH20" s="1"/>
      <c r="AI20" s="1"/>
      <c r="AJ20" s="11"/>
      <c r="AK20" s="11"/>
      <c r="AL20" s="11"/>
    </row>
    <row r="21" spans="1:38" ht="15.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57"/>
      <c r="AE21" s="5"/>
      <c r="AF21" s="5"/>
      <c r="AH21" s="1"/>
      <c r="AI21" s="1"/>
      <c r="AJ21" s="11"/>
      <c r="AK21" s="11"/>
      <c r="AL21" s="11"/>
    </row>
    <row r="22" spans="1:38" ht="15.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57"/>
      <c r="AE22" s="5"/>
      <c r="AF22" s="5"/>
      <c r="AH22" s="1"/>
      <c r="AI22" s="1"/>
      <c r="AJ22" s="11"/>
      <c r="AK22" s="11"/>
      <c r="AL22" s="11"/>
    </row>
    <row r="23" spans="1:38" ht="15.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57"/>
      <c r="AE23" s="5"/>
      <c r="AF23" s="5"/>
      <c r="AH23" s="1"/>
      <c r="AI23" s="1"/>
      <c r="AJ23" s="11"/>
      <c r="AK23" s="11"/>
      <c r="AL23" s="11"/>
    </row>
    <row r="24" spans="1:38" ht="15.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57"/>
      <c r="AE24" s="5"/>
      <c r="AF24" s="5"/>
      <c r="AH24" s="1"/>
      <c r="AI24" s="1"/>
      <c r="AJ24" s="11"/>
      <c r="AK24" s="11"/>
      <c r="AL24" s="11"/>
    </row>
    <row r="25" spans="1:38" ht="15.6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57"/>
      <c r="AE25" s="5"/>
      <c r="AF25" s="5"/>
      <c r="AH25" s="1"/>
      <c r="AI25" s="1"/>
      <c r="AJ25" s="11"/>
      <c r="AK25" s="11"/>
      <c r="AL25" s="11"/>
    </row>
    <row r="26" spans="1:38" ht="15.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57"/>
      <c r="AE26" s="13"/>
      <c r="AF26" s="5"/>
      <c r="AH26" s="1"/>
      <c r="AI26" s="1"/>
      <c r="AJ26" s="11"/>
      <c r="AK26" s="11"/>
      <c r="AL26" s="11"/>
    </row>
    <row r="27" spans="1:38" ht="15.6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57"/>
      <c r="AE27" s="13"/>
      <c r="AF27" s="5"/>
      <c r="AH27" s="1"/>
      <c r="AI27" s="1"/>
      <c r="AJ27" s="11"/>
      <c r="AK27" s="11"/>
      <c r="AL27" s="11"/>
    </row>
    <row r="28" spans="1:38" ht="15.6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57"/>
      <c r="AE28" s="13"/>
      <c r="AF28" s="5"/>
      <c r="AH28" s="1"/>
      <c r="AI28" s="1"/>
      <c r="AJ28" s="11"/>
      <c r="AK28" s="11"/>
      <c r="AL28" s="11"/>
    </row>
    <row r="29" spans="1:38" ht="15.6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57"/>
      <c r="AE29" s="13"/>
      <c r="AF29" s="5"/>
      <c r="AH29" s="1"/>
      <c r="AI29" s="1"/>
      <c r="AJ29" s="11"/>
      <c r="AK29" s="11"/>
      <c r="AL29" s="11"/>
    </row>
    <row r="30" spans="1:38" ht="15.6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57"/>
      <c r="AE30" s="13"/>
      <c r="AF30" s="5"/>
      <c r="AH30" s="1"/>
      <c r="AI30" s="1"/>
      <c r="AJ30" s="11"/>
      <c r="AK30" s="11"/>
      <c r="AL30" s="11"/>
    </row>
    <row r="31" spans="1:38" ht="15.6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57"/>
      <c r="AE31" s="5"/>
      <c r="AF31" s="5"/>
      <c r="AH31" s="1"/>
      <c r="AI31" s="1"/>
      <c r="AJ31" s="11"/>
      <c r="AK31" s="11"/>
      <c r="AL31" s="11"/>
    </row>
    <row r="32" spans="1:38" ht="15.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57"/>
      <c r="AE32" s="5"/>
      <c r="AF32" s="5"/>
      <c r="AH32" s="13"/>
      <c r="AI32" s="13"/>
      <c r="AJ32" s="11"/>
      <c r="AK32" s="11"/>
      <c r="AL32" s="11"/>
    </row>
    <row r="33" spans="1:38" ht="16.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57"/>
      <c r="AE33" s="5"/>
      <c r="AF33" s="5"/>
      <c r="AH33" s="13"/>
      <c r="AI33" s="13"/>
      <c r="AJ33" s="11"/>
      <c r="AK33" s="11"/>
      <c r="AL33" s="11"/>
    </row>
    <row r="34" spans="1:38" ht="16.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56"/>
      <c r="AE34" s="5"/>
      <c r="AF34" s="5"/>
      <c r="AH34" s="13"/>
      <c r="AI34" s="13"/>
      <c r="AJ34" s="11"/>
      <c r="AK34" s="11"/>
      <c r="AL34" s="11"/>
    </row>
    <row r="35" spans="1:38" ht="17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2"/>
      <c r="AC35" s="56"/>
      <c r="AF35" s="5"/>
      <c r="AH35" s="13"/>
      <c r="AI35" s="13"/>
      <c r="AJ35" s="11"/>
      <c r="AK35" s="11"/>
      <c r="AL35" s="11"/>
    </row>
    <row r="36" spans="1:38" ht="15.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2"/>
      <c r="AC36" s="56"/>
      <c r="AH36" s="13"/>
      <c r="AI36" s="13"/>
      <c r="AJ36" s="11"/>
      <c r="AK36" s="11"/>
      <c r="AL36" s="11"/>
    </row>
    <row r="37" spans="1:38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14"/>
      <c r="AC37" s="13"/>
      <c r="AH37" s="13"/>
      <c r="AI37" s="13"/>
      <c r="AJ37" s="11"/>
      <c r="AK37" s="11"/>
      <c r="AL37" s="11"/>
    </row>
    <row r="38" spans="1:38" ht="2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2"/>
      <c r="AC38" s="5"/>
      <c r="AH38" s="55"/>
      <c r="AI38" s="55"/>
      <c r="AJ38" s="11"/>
      <c r="AK38" s="11"/>
      <c r="AL38" s="11"/>
    </row>
    <row r="39" spans="1:38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E39" s="4"/>
      <c r="AF39" s="4"/>
    </row>
    <row r="40" spans="1:38" ht="15.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16"/>
      <c r="AE40" s="1"/>
      <c r="AF40" s="18"/>
      <c r="AH40" s="1"/>
      <c r="AI40" s="5"/>
    </row>
    <row r="41" spans="1:38" ht="15.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16"/>
      <c r="AE41" s="1"/>
      <c r="AF41" s="18"/>
    </row>
    <row r="42" spans="1:38" ht="15.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16"/>
      <c r="AE42" s="1"/>
      <c r="AF42" s="18"/>
    </row>
    <row r="43" spans="1:38" ht="15.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16"/>
      <c r="AE43" s="1"/>
      <c r="AF43" s="18"/>
    </row>
    <row r="44" spans="1:38" ht="15.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16"/>
      <c r="AE44" s="13"/>
      <c r="AF44" s="18"/>
    </row>
    <row r="45" spans="1:38" ht="15.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16"/>
      <c r="AE45" s="13"/>
      <c r="AF45" s="18"/>
    </row>
    <row r="46" spans="1:38" ht="15.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16"/>
      <c r="AE46" s="13"/>
      <c r="AF46" s="18"/>
    </row>
    <row r="47" spans="1:38" ht="15.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16"/>
      <c r="AE47" s="13"/>
      <c r="AF47" s="18"/>
    </row>
    <row r="48" spans="1:38" ht="15.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16"/>
      <c r="AE48" s="5"/>
      <c r="AF48" s="18"/>
    </row>
    <row r="49" spans="1:32" ht="15.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16"/>
      <c r="AE49" s="5"/>
      <c r="AF49" s="18"/>
    </row>
    <row r="50" spans="1:32" ht="15.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16"/>
      <c r="AE50" s="5"/>
      <c r="AF50" s="18"/>
    </row>
    <row r="51" spans="1:32" ht="15.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16"/>
      <c r="AE51" s="5"/>
      <c r="AF51" s="18"/>
    </row>
    <row r="52" spans="1:32" ht="15.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16"/>
      <c r="AE52" s="5"/>
      <c r="AF52" s="18"/>
    </row>
    <row r="53" spans="1:32" ht="15.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16"/>
      <c r="AE53" s="5"/>
      <c r="AF53" s="18"/>
    </row>
    <row r="54" spans="1:32" ht="15.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16"/>
      <c r="AE54" s="5"/>
      <c r="AF54" s="18"/>
    </row>
    <row r="55" spans="1:32" ht="15.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16"/>
      <c r="AE55" s="5"/>
      <c r="AF55" s="18"/>
    </row>
    <row r="56" spans="1:32" ht="15.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18"/>
      <c r="AE56" s="5"/>
      <c r="AF56" s="18"/>
    </row>
    <row r="57" spans="1:3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13"/>
      <c r="AC57" s="13"/>
    </row>
    <row r="58" spans="1:32" ht="15.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5"/>
      <c r="AC58" s="18"/>
      <c r="AF58" s="18"/>
    </row>
    <row r="59" spans="1:3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13"/>
      <c r="AC59" s="13"/>
    </row>
    <row r="60" spans="1:3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13"/>
      <c r="AC60" s="13"/>
    </row>
    <row r="61" spans="1:32" ht="15.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2"/>
      <c r="AC61" s="5"/>
    </row>
    <row r="62" spans="1:3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E62" s="4"/>
      <c r="AF62" s="4"/>
    </row>
    <row r="63" spans="1:32" ht="15.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13"/>
      <c r="AE63" s="1"/>
      <c r="AF63" s="5"/>
    </row>
    <row r="64" spans="1:32" ht="15.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13"/>
      <c r="AE64" s="1"/>
      <c r="AF64" s="5"/>
    </row>
    <row r="65" spans="1:32" ht="15.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13"/>
      <c r="AE65" s="1"/>
      <c r="AF65" s="5"/>
    </row>
    <row r="66" spans="1:32" ht="15.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13"/>
      <c r="AE66" s="1"/>
      <c r="AF66" s="5"/>
    </row>
    <row r="67" spans="1:32" ht="15.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13"/>
      <c r="AE67" s="13"/>
      <c r="AF67" s="5"/>
    </row>
    <row r="68" spans="1:32" ht="15.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13"/>
      <c r="AE68" s="13"/>
      <c r="AF68" s="5"/>
    </row>
    <row r="69" spans="1:32" ht="15.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13"/>
      <c r="AE69" s="13"/>
      <c r="AF69" s="5"/>
    </row>
    <row r="70" spans="1:32" ht="15.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13"/>
      <c r="AE70" s="13"/>
      <c r="AF70" s="5"/>
    </row>
    <row r="71" spans="1:32" ht="15.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13"/>
      <c r="AE71" s="5"/>
      <c r="AF71" s="5"/>
    </row>
    <row r="72" spans="1:32" ht="15.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13"/>
      <c r="AE72" s="5"/>
      <c r="AF72" s="5"/>
    </row>
    <row r="73" spans="1:32" ht="15.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13"/>
      <c r="AE73" s="5"/>
      <c r="AF73" s="5"/>
    </row>
    <row r="74" spans="1:32" ht="15.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13"/>
      <c r="AE74" s="5"/>
      <c r="AF74" s="5"/>
    </row>
    <row r="75" spans="1:32" ht="15.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13"/>
      <c r="AE75" s="5"/>
      <c r="AF75" s="5"/>
    </row>
    <row r="76" spans="1:32" ht="15.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13"/>
      <c r="AE76" s="5"/>
      <c r="AF76" s="5"/>
    </row>
    <row r="77" spans="1:32" ht="15.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13"/>
      <c r="AE77" s="5"/>
      <c r="AF77" s="5"/>
    </row>
    <row r="78" spans="1:32" ht="15.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13"/>
      <c r="AE78" s="5"/>
      <c r="AF78" s="5"/>
    </row>
    <row r="79" spans="1:32" ht="15.6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5"/>
      <c r="AE79" s="5"/>
      <c r="AF79" s="5"/>
    </row>
    <row r="80" spans="1:3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13"/>
      <c r="AC80" s="13"/>
    </row>
    <row r="81" spans="1:32" ht="15.6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5"/>
      <c r="AC81" s="5"/>
      <c r="AF81" s="5"/>
    </row>
    <row r="82" spans="1:3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13"/>
      <c r="AC82" s="13"/>
    </row>
    <row r="83" spans="1:3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13"/>
      <c r="AC83" s="13"/>
    </row>
    <row r="84" spans="1:32" ht="15.6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2"/>
      <c r="AC84" s="5"/>
      <c r="AF84" s="2"/>
    </row>
    <row r="85" spans="1:3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E85" s="4"/>
      <c r="AF85" s="4"/>
    </row>
    <row r="86" spans="1:32" ht="15.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13"/>
      <c r="AE86" s="1"/>
      <c r="AF86" s="5"/>
    </row>
    <row r="87" spans="1:32" ht="15.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13"/>
      <c r="AE87" s="1"/>
      <c r="AF87" s="5"/>
    </row>
    <row r="88" spans="1:32" ht="15.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13"/>
      <c r="AE88" s="1"/>
      <c r="AF88" s="5"/>
    </row>
    <row r="89" spans="1:32" ht="15.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13"/>
      <c r="AE89" s="1"/>
      <c r="AF89" s="5"/>
    </row>
    <row r="90" spans="1:32" ht="15.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13"/>
      <c r="AE90" s="13"/>
      <c r="AF90" s="5"/>
    </row>
    <row r="91" spans="1:32" ht="15.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13"/>
      <c r="AE91" s="13"/>
      <c r="AF91" s="5"/>
    </row>
    <row r="92" spans="1:32" ht="15.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13"/>
      <c r="AE92" s="13"/>
      <c r="AF92" s="5"/>
    </row>
    <row r="93" spans="1:32" ht="15.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13"/>
      <c r="AE93" s="13"/>
      <c r="AF93" s="5"/>
    </row>
    <row r="94" spans="1:32" ht="15.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13"/>
      <c r="AE94" s="5"/>
      <c r="AF94" s="5"/>
    </row>
    <row r="95" spans="1:32" ht="15.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13"/>
      <c r="AE95" s="5"/>
      <c r="AF95" s="5"/>
    </row>
    <row r="96" spans="1:32" ht="15.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13"/>
      <c r="AE96" s="5"/>
      <c r="AF96" s="5"/>
    </row>
    <row r="97" spans="1:32" ht="15.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13"/>
      <c r="AE97" s="5"/>
      <c r="AF97" s="5"/>
    </row>
    <row r="98" spans="1:32" ht="15.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13"/>
      <c r="AE98" s="5"/>
      <c r="AF98" s="5"/>
    </row>
    <row r="99" spans="1:32" ht="15.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13"/>
      <c r="AE99" s="5"/>
      <c r="AF99" s="5"/>
    </row>
    <row r="100" spans="1:32" ht="15.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13"/>
      <c r="AE100" s="5"/>
      <c r="AF100" s="5"/>
    </row>
    <row r="101" spans="1:32" ht="15.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13"/>
      <c r="AE101" s="5"/>
      <c r="AF101" s="5"/>
    </row>
    <row r="102" spans="1:32" ht="15.6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5"/>
      <c r="AE102" s="5"/>
      <c r="AF102" s="5"/>
    </row>
    <row r="103" spans="1:3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13"/>
      <c r="AC103" s="13"/>
    </row>
    <row r="104" spans="1:32" ht="15.6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5"/>
      <c r="AC104" s="5"/>
      <c r="AF104" s="5"/>
    </row>
    <row r="105" spans="1:3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13"/>
      <c r="AC105" s="13"/>
    </row>
    <row r="106" spans="1:3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13"/>
      <c r="AC106" s="13"/>
    </row>
    <row r="107" spans="1:3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13"/>
      <c r="AC107" s="13"/>
    </row>
    <row r="108" spans="1:3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13"/>
      <c r="AC108" s="13"/>
    </row>
    <row r="109" spans="1:3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13"/>
      <c r="AC109" s="13"/>
    </row>
    <row r="110" spans="1:3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13"/>
      <c r="AC110" s="13"/>
    </row>
    <row r="111" spans="1:3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13"/>
      <c r="AC111" s="13"/>
    </row>
    <row r="112" spans="1:3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13"/>
      <c r="AC112" s="13"/>
    </row>
    <row r="113" spans="1:29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13"/>
      <c r="AC113" s="13"/>
    </row>
    <row r="114" spans="1:29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13"/>
      <c r="AC114" s="13"/>
    </row>
    <row r="115" spans="1:29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13"/>
      <c r="AC115" s="13"/>
    </row>
    <row r="116" spans="1:29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13"/>
      <c r="AC116" s="13"/>
    </row>
    <row r="117" spans="1:29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13"/>
      <c r="AC117" s="13"/>
    </row>
    <row r="118" spans="1:29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13"/>
      <c r="AC118" s="13"/>
    </row>
    <row r="119" spans="1:2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13"/>
      <c r="AC119" s="13"/>
    </row>
    <row r="120" spans="1:29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13"/>
      <c r="AC120" s="13"/>
    </row>
    <row r="121" spans="1:29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13"/>
      <c r="AC121" s="13"/>
    </row>
    <row r="122" spans="1:29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13"/>
      <c r="AC122" s="13"/>
    </row>
    <row r="123" spans="1:29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13"/>
      <c r="AC123" s="13"/>
    </row>
    <row r="124" spans="1:29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13"/>
      <c r="AC124" s="13"/>
    </row>
    <row r="125" spans="1:29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13"/>
      <c r="AC125" s="13"/>
    </row>
    <row r="126" spans="1:29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13"/>
      <c r="AC126" s="13"/>
    </row>
    <row r="127" spans="1:29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13"/>
      <c r="AC127" s="13"/>
    </row>
    <row r="128" spans="1:29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13"/>
      <c r="AC128" s="13"/>
    </row>
    <row r="129" spans="1:40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13"/>
      <c r="AC129" s="13"/>
    </row>
    <row r="130" spans="1:4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13"/>
      <c r="AC130" s="13"/>
    </row>
    <row r="131" spans="1:40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13"/>
      <c r="AC131" s="13"/>
    </row>
    <row r="132" spans="1:40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13"/>
      <c r="AC132" s="13"/>
    </row>
    <row r="133" spans="1:40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13"/>
      <c r="AC133" s="13"/>
    </row>
    <row r="134" spans="1:40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13"/>
      <c r="AC134" s="13"/>
    </row>
    <row r="135" spans="1:40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13"/>
      <c r="AC135" s="13"/>
    </row>
    <row r="136" spans="1:40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13"/>
      <c r="AC136" s="13"/>
    </row>
    <row r="137" spans="1:40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13"/>
      <c r="AC137" s="13"/>
    </row>
    <row r="138" spans="1:40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13"/>
      <c r="AC138" s="13"/>
    </row>
    <row r="139" spans="1:40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13"/>
      <c r="AC139" s="13"/>
    </row>
    <row r="140" spans="1: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M140" s="13"/>
      <c r="AN140" s="13"/>
    </row>
    <row r="141" spans="1:40">
      <c r="Q141" s="16"/>
      <c r="T141" s="59"/>
      <c r="U141" s="59"/>
      <c r="W141" s="4"/>
      <c r="X141" s="4"/>
      <c r="Y141" s="4"/>
      <c r="Z141" s="4"/>
      <c r="AA141" s="4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M141" s="13"/>
      <c r="AN141" s="13"/>
    </row>
    <row r="142" spans="1:40">
      <c r="Q142" s="16"/>
      <c r="T142" s="59"/>
      <c r="U142" s="59"/>
      <c r="W142" s="4"/>
      <c r="X142" s="4"/>
      <c r="Y142" s="4"/>
      <c r="Z142" s="4"/>
      <c r="AA142" s="4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M142" s="13"/>
      <c r="AN142" s="13"/>
    </row>
    <row r="143" spans="1:40">
      <c r="Q143" s="16"/>
      <c r="T143" s="59"/>
      <c r="U143" s="59"/>
      <c r="W143" s="4"/>
      <c r="X143" s="4"/>
      <c r="Y143" s="4"/>
      <c r="Z143" s="4"/>
      <c r="AA143" s="4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M143" s="13"/>
      <c r="AN143" s="13"/>
    </row>
    <row r="144" spans="1:40">
      <c r="W144" s="4"/>
      <c r="X144" s="4"/>
      <c r="Y144" s="4"/>
      <c r="Z144" s="4"/>
      <c r="AA144" s="4"/>
      <c r="AM144" s="13"/>
      <c r="AN144" s="13"/>
    </row>
    <row r="145" spans="17:40">
      <c r="W145" s="4"/>
      <c r="X145" s="4"/>
      <c r="Y145" s="4"/>
      <c r="Z145" s="4"/>
      <c r="AA145" s="4"/>
      <c r="AM145" s="13"/>
      <c r="AN145" s="13"/>
    </row>
    <row r="146" spans="17:40">
      <c r="Q146" s="16"/>
      <c r="T146" s="59"/>
      <c r="U146" s="59"/>
      <c r="W146" s="4"/>
      <c r="X146" s="4"/>
      <c r="Y146" s="4"/>
      <c r="Z146" s="4"/>
      <c r="AA146" s="4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M146" s="13"/>
      <c r="AN146" s="13"/>
    </row>
    <row r="147" spans="17:40">
      <c r="Q147" s="16"/>
      <c r="T147" s="59"/>
      <c r="U147" s="59"/>
      <c r="W147" s="4"/>
      <c r="X147" s="4"/>
      <c r="Y147" s="4"/>
      <c r="Z147" s="4"/>
      <c r="AA147" s="4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M147" s="13"/>
      <c r="AN147" s="13"/>
    </row>
    <row r="148" spans="17:40">
      <c r="Q148" s="16"/>
      <c r="T148" s="59"/>
      <c r="U148" s="59"/>
      <c r="W148" s="4"/>
      <c r="X148" s="4"/>
      <c r="Y148" s="4"/>
      <c r="Z148" s="4"/>
      <c r="AA148" s="4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M148" s="13"/>
      <c r="AN148" s="13"/>
    </row>
    <row r="149" spans="17:40">
      <c r="Q149" s="16"/>
      <c r="T149" s="59"/>
      <c r="U149" s="59"/>
      <c r="W149" s="4"/>
      <c r="X149" s="4"/>
      <c r="Y149" s="4"/>
      <c r="Z149" s="4"/>
      <c r="AA149" s="4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M149" s="13"/>
      <c r="AN149" s="13"/>
    </row>
    <row r="150" spans="17:40">
      <c r="Q150" s="16"/>
      <c r="T150" s="59"/>
      <c r="U150" s="59"/>
      <c r="W150" s="4"/>
      <c r="X150" s="4"/>
      <c r="Y150" s="4"/>
      <c r="Z150" s="4"/>
      <c r="AA150" s="4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M150" s="13"/>
      <c r="AN150" s="13"/>
    </row>
    <row r="151" spans="17:40">
      <c r="Q151" s="16"/>
      <c r="T151" s="59"/>
      <c r="U151" s="59"/>
      <c r="W151" s="4"/>
      <c r="X151" s="4"/>
      <c r="Y151" s="4"/>
      <c r="Z151" s="4"/>
      <c r="AA151" s="4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M151" s="13"/>
      <c r="AN151" s="13"/>
    </row>
    <row r="152" spans="17:40">
      <c r="Q152" s="16"/>
      <c r="T152" s="59"/>
      <c r="U152" s="59"/>
      <c r="W152" s="4"/>
      <c r="X152" s="4"/>
      <c r="Y152" s="4"/>
      <c r="Z152" s="4"/>
      <c r="AA152" s="4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M152" s="13"/>
      <c r="AN152" s="13"/>
    </row>
    <row r="153" spans="17:40">
      <c r="Q153" s="16"/>
      <c r="T153" s="59"/>
      <c r="U153" s="59"/>
      <c r="W153" s="4"/>
      <c r="X153" s="4"/>
      <c r="Y153" s="4"/>
      <c r="Z153" s="4"/>
      <c r="AA153" s="4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M153" s="13"/>
      <c r="AN153" s="13"/>
    </row>
    <row r="154" spans="17:40">
      <c r="Q154" s="16"/>
      <c r="T154" s="59"/>
      <c r="U154" s="59"/>
      <c r="W154" s="4"/>
      <c r="X154" s="4"/>
      <c r="Y154" s="4"/>
      <c r="Z154" s="4"/>
      <c r="AA154" s="4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M154" s="13"/>
      <c r="AN154" s="13"/>
    </row>
    <row r="155" spans="17:40">
      <c r="Q155" s="16"/>
      <c r="T155" s="59"/>
      <c r="U155" s="59"/>
      <c r="Y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M155" s="13"/>
      <c r="AN155" s="13"/>
    </row>
    <row r="156" spans="17:40">
      <c r="Q156" s="16"/>
      <c r="T156" s="59"/>
      <c r="U156" s="59"/>
      <c r="Y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M156" s="13"/>
      <c r="AN156" s="13"/>
    </row>
    <row r="157" spans="17:40">
      <c r="Q157" s="16"/>
      <c r="T157" s="59"/>
      <c r="U157" s="59"/>
      <c r="Y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M157" s="13"/>
      <c r="AN157" s="13"/>
    </row>
    <row r="158" spans="17:40">
      <c r="Q158" s="16"/>
      <c r="T158" s="59"/>
      <c r="U158" s="59"/>
      <c r="Y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M158" s="13"/>
      <c r="AN158" s="13"/>
    </row>
    <row r="159" spans="17:40">
      <c r="Q159" s="16"/>
      <c r="T159" s="59"/>
      <c r="U159" s="59"/>
      <c r="Y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M159" s="13"/>
      <c r="AN159" s="13"/>
    </row>
    <row r="160" spans="17:40">
      <c r="Q160" s="16"/>
      <c r="T160" s="59"/>
      <c r="U160" s="59"/>
      <c r="Y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4:38">
      <c r="Q161" s="16"/>
      <c r="T161" s="59"/>
      <c r="U161" s="59"/>
      <c r="Y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4:38">
      <c r="Q162" s="16"/>
      <c r="T162" s="59"/>
      <c r="U162" s="59"/>
      <c r="Y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4:38">
      <c r="Q163" s="16"/>
      <c r="T163" s="59"/>
      <c r="U163" s="59"/>
      <c r="Y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4:38">
      <c r="Q164" s="16"/>
      <c r="T164" s="59"/>
      <c r="U164" s="59"/>
      <c r="Y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4:38">
      <c r="Q165" s="16"/>
      <c r="T165" s="59"/>
      <c r="U165" s="59"/>
      <c r="Y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4:38">
      <c r="Q166" s="16"/>
      <c r="T166" s="59"/>
      <c r="U166" s="59"/>
      <c r="Y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4:38">
      <c r="Q167" s="16"/>
      <c r="T167" s="59"/>
      <c r="U167" s="59"/>
      <c r="Y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4:38">
      <c r="Q168" s="16"/>
      <c r="T168" s="59"/>
      <c r="U168" s="59"/>
      <c r="Y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4:38">
      <c r="Q169" s="16"/>
      <c r="T169" s="59"/>
      <c r="U169" s="59"/>
      <c r="Y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4:38">
      <c r="N170" s="75"/>
      <c r="Q170" s="16"/>
      <c r="T170" s="59"/>
      <c r="U170" s="59"/>
      <c r="Y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4:38">
      <c r="N171" s="75"/>
      <c r="Q171" s="16"/>
      <c r="T171" s="59"/>
      <c r="U171" s="59"/>
      <c r="Y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4"/>
    </row>
    <row r="172" spans="14:38">
      <c r="N172" s="75"/>
      <c r="Q172" s="16"/>
      <c r="T172" s="59"/>
      <c r="U172" s="59"/>
      <c r="Y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4"/>
    </row>
    <row r="173" spans="14:38">
      <c r="N173" s="75"/>
      <c r="Q173" s="16"/>
      <c r="T173" s="59"/>
      <c r="U173" s="59"/>
      <c r="Y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4"/>
    </row>
    <row r="174" spans="14:38">
      <c r="N174" s="75"/>
      <c r="Q174" s="16"/>
      <c r="T174" s="59"/>
      <c r="U174" s="59"/>
      <c r="Y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4"/>
    </row>
    <row r="175" spans="14:38">
      <c r="N175" s="75"/>
      <c r="Q175" s="16"/>
      <c r="T175" s="59"/>
      <c r="U175" s="59"/>
      <c r="Y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4"/>
    </row>
    <row r="176" spans="14:38">
      <c r="N176" s="75"/>
      <c r="Q176" s="16"/>
      <c r="T176" s="59"/>
      <c r="U176" s="59"/>
      <c r="Y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4"/>
    </row>
    <row r="177" spans="7:38">
      <c r="N177" s="75"/>
      <c r="Q177" s="16"/>
      <c r="T177" s="59"/>
      <c r="U177" s="59"/>
      <c r="Y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4"/>
    </row>
    <row r="178" spans="7:38">
      <c r="N178" s="75"/>
      <c r="Q178" s="16"/>
      <c r="T178" s="59"/>
      <c r="U178" s="59"/>
      <c r="Y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4"/>
    </row>
    <row r="179" spans="7:38">
      <c r="N179" s="75"/>
      <c r="Q179" s="16"/>
      <c r="T179" s="59"/>
      <c r="U179" s="59"/>
      <c r="Y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4"/>
    </row>
    <row r="180" spans="7:38">
      <c r="N180" s="75"/>
      <c r="Q180" s="16"/>
      <c r="T180" s="59"/>
      <c r="U180" s="59"/>
      <c r="Y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4"/>
    </row>
    <row r="181" spans="7:38">
      <c r="G181" s="161"/>
      <c r="H181" s="161"/>
      <c r="I181" s="161"/>
      <c r="J181" s="14"/>
      <c r="K181" s="290"/>
      <c r="L181" s="14"/>
      <c r="M181" s="161"/>
      <c r="N181" s="75"/>
      <c r="Q181" s="16"/>
      <c r="T181" s="59"/>
      <c r="U181" s="59"/>
      <c r="Y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4"/>
    </row>
    <row r="182" spans="7:38">
      <c r="G182" s="161"/>
      <c r="H182" s="161"/>
      <c r="I182" s="161"/>
      <c r="J182" s="14"/>
      <c r="K182" s="290"/>
      <c r="L182" s="14"/>
      <c r="M182" s="161"/>
      <c r="N182" s="75"/>
      <c r="Q182" s="16"/>
      <c r="T182" s="59"/>
      <c r="U182" s="59"/>
      <c r="Y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4"/>
    </row>
    <row r="183" spans="7:38">
      <c r="G183" s="161"/>
      <c r="H183" s="161"/>
      <c r="I183" s="161"/>
      <c r="J183" s="14"/>
      <c r="K183" s="290"/>
      <c r="L183" s="14"/>
      <c r="M183" s="161"/>
      <c r="N183" s="75"/>
      <c r="Q183" s="16"/>
      <c r="T183" s="59"/>
      <c r="U183" s="59"/>
      <c r="Y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4"/>
    </row>
    <row r="184" spans="7:38">
      <c r="G184" s="161"/>
      <c r="H184" s="161"/>
      <c r="I184" s="161"/>
      <c r="J184" s="14"/>
      <c r="K184" s="290"/>
      <c r="L184" s="14"/>
      <c r="M184" s="161"/>
      <c r="N184" s="75"/>
      <c r="Q184" s="16"/>
      <c r="T184" s="59"/>
      <c r="U184" s="59"/>
      <c r="Y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4"/>
    </row>
    <row r="185" spans="7:38">
      <c r="G185" s="161"/>
      <c r="H185" s="161"/>
      <c r="I185" s="161"/>
      <c r="J185" s="14"/>
      <c r="K185" s="290"/>
      <c r="L185" s="14"/>
      <c r="M185" s="161"/>
      <c r="N185" s="75"/>
      <c r="Q185" s="16"/>
      <c r="T185" s="59"/>
      <c r="U185" s="59"/>
      <c r="Y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4"/>
    </row>
    <row r="186" spans="7:38">
      <c r="G186" s="161"/>
      <c r="H186" s="161"/>
      <c r="I186" s="161"/>
      <c r="J186" s="14"/>
      <c r="K186" s="290"/>
      <c r="L186" s="14"/>
      <c r="M186" s="161"/>
      <c r="N186" s="75"/>
      <c r="Q186" s="16"/>
      <c r="T186" s="59"/>
      <c r="U186" s="59"/>
      <c r="Y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4"/>
    </row>
    <row r="187" spans="7:38">
      <c r="G187" s="161"/>
      <c r="H187" s="161"/>
      <c r="I187" s="161"/>
      <c r="J187" s="14"/>
      <c r="K187" s="290"/>
      <c r="L187" s="14"/>
      <c r="M187" s="161"/>
      <c r="N187" s="75"/>
      <c r="Q187" s="16"/>
      <c r="T187" s="59"/>
      <c r="U187" s="59"/>
      <c r="Y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4"/>
    </row>
    <row r="188" spans="7:38">
      <c r="G188" s="161"/>
      <c r="H188" s="161"/>
      <c r="I188" s="161"/>
      <c r="J188" s="14"/>
      <c r="K188" s="290"/>
      <c r="L188" s="14"/>
      <c r="M188" s="161"/>
      <c r="N188" s="75"/>
      <c r="Q188" s="16"/>
      <c r="T188" s="59"/>
      <c r="U188" s="59"/>
      <c r="Y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4"/>
    </row>
    <row r="189" spans="7:38">
      <c r="G189" s="161"/>
      <c r="H189" s="161"/>
      <c r="I189" s="161"/>
      <c r="J189" s="14"/>
      <c r="K189" s="290"/>
      <c r="L189" s="14"/>
      <c r="M189" s="161"/>
      <c r="N189" s="75"/>
      <c r="Q189" s="16"/>
      <c r="T189" s="59"/>
      <c r="U189" s="59"/>
      <c r="Y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4"/>
    </row>
    <row r="190" spans="7:38">
      <c r="G190" s="161"/>
      <c r="H190" s="161"/>
      <c r="I190" s="161"/>
      <c r="J190" s="14"/>
      <c r="K190" s="290"/>
      <c r="L190" s="14"/>
      <c r="M190" s="161"/>
      <c r="N190" s="75"/>
      <c r="Q190" s="16"/>
      <c r="T190" s="59"/>
      <c r="U190" s="59"/>
      <c r="Y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4"/>
    </row>
    <row r="191" spans="7:38">
      <c r="G191" s="161"/>
      <c r="H191" s="161"/>
      <c r="I191" s="161"/>
      <c r="J191" s="14"/>
      <c r="K191" s="290"/>
      <c r="L191" s="14"/>
      <c r="M191" s="161"/>
      <c r="N191" s="75"/>
      <c r="Q191" s="16"/>
      <c r="T191" s="59"/>
      <c r="U191" s="59"/>
      <c r="Y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4"/>
    </row>
    <row r="192" spans="7:38">
      <c r="G192" s="161"/>
      <c r="H192" s="161"/>
      <c r="I192" s="161"/>
      <c r="J192" s="14"/>
      <c r="K192" s="290"/>
      <c r="L192" s="14"/>
      <c r="M192" s="161"/>
      <c r="N192" s="75"/>
      <c r="Q192" s="16"/>
      <c r="T192" s="59"/>
      <c r="U192" s="59"/>
      <c r="Y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4"/>
    </row>
    <row r="193" spans="7:38">
      <c r="G193" s="161"/>
      <c r="H193" s="161"/>
      <c r="I193" s="161"/>
      <c r="J193" s="14"/>
      <c r="K193" s="290"/>
      <c r="L193" s="14"/>
      <c r="M193" s="161"/>
      <c r="N193" s="75"/>
      <c r="Q193" s="16"/>
      <c r="T193" s="59"/>
      <c r="U193" s="59"/>
      <c r="Y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4"/>
    </row>
    <row r="194" spans="7:38">
      <c r="G194" s="161"/>
      <c r="H194" s="161"/>
      <c r="I194" s="161"/>
      <c r="J194" s="14"/>
      <c r="K194" s="290"/>
      <c r="L194" s="14"/>
      <c r="M194" s="161"/>
      <c r="N194" s="75"/>
      <c r="Q194" s="16"/>
      <c r="T194" s="59"/>
      <c r="U194" s="59"/>
      <c r="Y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4"/>
    </row>
    <row r="195" spans="7:38">
      <c r="G195" s="161"/>
      <c r="H195" s="161"/>
      <c r="I195" s="161"/>
      <c r="J195" s="14"/>
      <c r="K195" s="290"/>
      <c r="L195" s="14"/>
      <c r="M195" s="161"/>
      <c r="N195" s="75"/>
      <c r="Q195" s="16"/>
      <c r="T195" s="59"/>
      <c r="U195" s="59"/>
      <c r="Y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4"/>
    </row>
    <row r="196" spans="7:38">
      <c r="G196" s="161"/>
      <c r="H196" s="161"/>
      <c r="I196" s="161"/>
      <c r="J196" s="14"/>
      <c r="K196" s="290"/>
      <c r="L196" s="14"/>
      <c r="M196" s="161"/>
      <c r="N196" s="75"/>
      <c r="Q196" s="16"/>
      <c r="T196" s="59"/>
      <c r="U196" s="59"/>
      <c r="Y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4"/>
    </row>
    <row r="197" spans="7:38">
      <c r="G197" s="161"/>
      <c r="H197" s="161"/>
      <c r="I197" s="161"/>
      <c r="J197" s="14"/>
      <c r="K197" s="290"/>
      <c r="L197" s="14"/>
      <c r="M197" s="161"/>
      <c r="N197" s="75"/>
      <c r="Q197" s="16"/>
      <c r="T197" s="59"/>
      <c r="U197" s="59"/>
      <c r="Y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4"/>
    </row>
    <row r="198" spans="7:38">
      <c r="G198" s="161"/>
      <c r="H198" s="161"/>
      <c r="I198" s="161"/>
      <c r="J198" s="14"/>
      <c r="K198" s="290"/>
      <c r="L198" s="14"/>
      <c r="M198" s="161"/>
      <c r="N198" s="75"/>
      <c r="Q198" s="16"/>
      <c r="T198" s="59"/>
      <c r="U198" s="59"/>
      <c r="Y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4"/>
    </row>
    <row r="199" spans="7:38">
      <c r="G199" s="161"/>
      <c r="H199" s="161"/>
      <c r="I199" s="161"/>
      <c r="J199" s="14"/>
      <c r="K199" s="290"/>
      <c r="L199" s="14"/>
      <c r="M199" s="161"/>
      <c r="N199" s="75"/>
      <c r="Q199" s="16"/>
      <c r="T199" s="59"/>
      <c r="U199" s="59"/>
      <c r="Y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4"/>
    </row>
    <row r="200" spans="7:38">
      <c r="G200" s="161"/>
      <c r="H200" s="161"/>
      <c r="I200" s="161"/>
      <c r="J200" s="14"/>
      <c r="K200" s="290"/>
      <c r="L200" s="14"/>
      <c r="M200" s="161"/>
      <c r="N200" s="75"/>
      <c r="Q200" s="16"/>
      <c r="T200" s="59"/>
      <c r="U200" s="59"/>
      <c r="Y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4"/>
    </row>
    <row r="201" spans="7:38">
      <c r="G201" s="161"/>
      <c r="H201" s="161"/>
      <c r="I201" s="161"/>
      <c r="J201" s="14"/>
      <c r="K201" s="290"/>
      <c r="L201" s="14"/>
      <c r="M201" s="161"/>
      <c r="N201" s="75"/>
      <c r="Q201" s="16"/>
      <c r="T201" s="59"/>
      <c r="U201" s="59"/>
      <c r="Y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4"/>
    </row>
    <row r="202" spans="7:38">
      <c r="G202" s="161"/>
      <c r="H202" s="161"/>
      <c r="I202" s="161"/>
      <c r="J202" s="14"/>
      <c r="K202" s="290"/>
      <c r="L202" s="14"/>
      <c r="M202" s="161"/>
      <c r="N202" s="75"/>
      <c r="Q202" s="16"/>
      <c r="T202" s="59"/>
      <c r="U202" s="59"/>
      <c r="Y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4"/>
    </row>
    <row r="203" spans="7:38">
      <c r="G203" s="161"/>
      <c r="H203" s="161"/>
      <c r="I203" s="161"/>
      <c r="J203" s="14"/>
      <c r="K203" s="290"/>
      <c r="L203" s="14"/>
      <c r="M203" s="161"/>
      <c r="N203" s="75"/>
      <c r="Q203" s="16"/>
      <c r="T203" s="59"/>
      <c r="U203" s="59"/>
      <c r="Y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4"/>
    </row>
    <row r="204" spans="7:38">
      <c r="G204" s="161"/>
      <c r="H204" s="161"/>
      <c r="I204" s="161"/>
      <c r="J204" s="14"/>
      <c r="K204" s="290"/>
      <c r="L204" s="14"/>
      <c r="M204" s="161"/>
      <c r="N204" s="75"/>
      <c r="Q204" s="16"/>
      <c r="T204" s="59"/>
      <c r="U204" s="59"/>
      <c r="Y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4"/>
    </row>
    <row r="205" spans="7:38">
      <c r="G205" s="161"/>
      <c r="H205" s="161"/>
      <c r="I205" s="161"/>
      <c r="J205" s="14"/>
      <c r="K205" s="290"/>
      <c r="L205" s="14"/>
      <c r="M205" s="161"/>
      <c r="N205" s="75"/>
      <c r="Q205" s="16"/>
      <c r="T205" s="59"/>
      <c r="U205" s="59"/>
      <c r="Y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4"/>
    </row>
    <row r="206" spans="7:38">
      <c r="G206" s="161"/>
      <c r="H206" s="161"/>
      <c r="I206" s="161"/>
      <c r="J206" s="14"/>
      <c r="K206" s="290"/>
      <c r="L206" s="14"/>
      <c r="M206" s="161"/>
      <c r="N206" s="75"/>
      <c r="Q206" s="16"/>
      <c r="T206" s="59"/>
      <c r="U206" s="59"/>
      <c r="Y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4"/>
    </row>
    <row r="207" spans="7:38">
      <c r="G207" s="161"/>
      <c r="H207" s="161"/>
      <c r="I207" s="161"/>
      <c r="J207" s="14"/>
      <c r="K207" s="290"/>
      <c r="L207" s="14"/>
      <c r="M207" s="161"/>
      <c r="N207" s="75"/>
      <c r="O207" s="75"/>
      <c r="P207" s="75"/>
      <c r="Q207" s="75"/>
      <c r="R207" s="75"/>
      <c r="S207" s="161"/>
      <c r="T207" s="14"/>
      <c r="U207" s="14"/>
      <c r="V207" s="75"/>
      <c r="W207" s="75"/>
      <c r="X207" s="75"/>
      <c r="Y207" s="14"/>
      <c r="Z207" s="75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</row>
    <row r="208" spans="7:38">
      <c r="G208" s="161"/>
      <c r="H208" s="161"/>
      <c r="I208" s="161"/>
      <c r="J208" s="14"/>
      <c r="K208" s="290"/>
      <c r="L208" s="14"/>
      <c r="M208" s="161"/>
      <c r="N208" s="75"/>
      <c r="O208" s="75"/>
      <c r="P208" s="75"/>
      <c r="Q208" s="75"/>
      <c r="R208" s="75"/>
      <c r="S208" s="161"/>
      <c r="T208" s="14"/>
      <c r="U208" s="14"/>
      <c r="V208" s="75"/>
      <c r="W208" s="75"/>
      <c r="X208" s="75"/>
      <c r="Y208" s="14"/>
      <c r="Z208" s="75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</row>
    <row r="209" spans="7:38">
      <c r="G209" s="161"/>
      <c r="H209" s="161"/>
      <c r="I209" s="161"/>
      <c r="J209" s="14"/>
      <c r="K209" s="290"/>
      <c r="L209" s="14"/>
      <c r="M209" s="161"/>
      <c r="N209" s="75"/>
      <c r="O209" s="75"/>
      <c r="P209" s="75"/>
      <c r="Q209" s="75"/>
      <c r="R209" s="75"/>
      <c r="S209" s="161"/>
      <c r="T209" s="14"/>
      <c r="U209" s="14"/>
      <c r="V209" s="75"/>
      <c r="W209" s="75"/>
      <c r="X209" s="75"/>
      <c r="Y209" s="14"/>
      <c r="Z209" s="75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</row>
    <row r="210" spans="7:38">
      <c r="G210" s="161"/>
      <c r="H210" s="161"/>
      <c r="I210" s="161"/>
      <c r="J210" s="14"/>
      <c r="K210" s="290"/>
      <c r="L210" s="14"/>
      <c r="M210" s="161"/>
      <c r="N210" s="75"/>
      <c r="O210" s="75"/>
      <c r="P210" s="75"/>
      <c r="Q210" s="75"/>
      <c r="R210" s="75"/>
      <c r="S210" s="161"/>
      <c r="T210" s="14"/>
      <c r="U210" s="14"/>
      <c r="V210" s="75"/>
      <c r="W210" s="75"/>
      <c r="X210" s="75"/>
      <c r="Y210" s="14"/>
      <c r="Z210" s="75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</row>
    <row r="211" spans="7:38">
      <c r="G211" s="161"/>
      <c r="H211" s="161"/>
      <c r="I211" s="161"/>
      <c r="J211" s="14"/>
      <c r="K211" s="290"/>
      <c r="L211" s="14"/>
      <c r="M211" s="161"/>
      <c r="N211" s="75"/>
      <c r="O211" s="75"/>
      <c r="P211" s="75"/>
      <c r="Q211" s="75"/>
      <c r="R211" s="75"/>
      <c r="S211" s="161"/>
      <c r="T211" s="14"/>
      <c r="U211" s="14"/>
      <c r="V211" s="75"/>
      <c r="W211" s="75"/>
      <c r="X211" s="75"/>
      <c r="Y211" s="14"/>
      <c r="Z211" s="75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</row>
    <row r="212" spans="7:38">
      <c r="G212" s="161"/>
      <c r="H212" s="161"/>
      <c r="I212" s="161"/>
      <c r="J212" s="14"/>
      <c r="K212" s="290"/>
      <c r="L212" s="14"/>
      <c r="M212" s="161"/>
      <c r="N212" s="75"/>
      <c r="O212" s="75"/>
      <c r="P212" s="75"/>
      <c r="Q212" s="75"/>
      <c r="R212" s="75"/>
      <c r="S212" s="161"/>
      <c r="T212" s="14"/>
      <c r="U212" s="14"/>
      <c r="V212" s="75"/>
      <c r="W212" s="75"/>
      <c r="X212" s="75"/>
      <c r="Y212" s="14"/>
      <c r="Z212" s="75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</row>
    <row r="213" spans="7:38">
      <c r="G213" s="161"/>
      <c r="H213" s="161"/>
      <c r="I213" s="161"/>
      <c r="J213" s="14"/>
      <c r="K213" s="290"/>
      <c r="L213" s="14"/>
      <c r="M213" s="161"/>
      <c r="N213" s="75"/>
      <c r="O213" s="75"/>
      <c r="P213" s="75"/>
      <c r="Q213" s="75"/>
      <c r="R213" s="75"/>
      <c r="S213" s="161"/>
      <c r="T213" s="14"/>
      <c r="U213" s="14"/>
      <c r="V213" s="75"/>
      <c r="W213" s="75"/>
      <c r="X213" s="75"/>
      <c r="Y213" s="14"/>
      <c r="Z213" s="75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</row>
    <row r="214" spans="7:38">
      <c r="G214" s="161"/>
      <c r="H214" s="161"/>
      <c r="I214" s="161"/>
      <c r="J214" s="14"/>
      <c r="K214" s="290"/>
      <c r="L214" s="14"/>
      <c r="M214" s="161"/>
      <c r="N214" s="75"/>
      <c r="O214" s="75"/>
      <c r="P214" s="75"/>
      <c r="Q214" s="75"/>
      <c r="R214" s="75"/>
      <c r="S214" s="161"/>
      <c r="T214" s="14"/>
      <c r="U214" s="14"/>
      <c r="V214" s="75"/>
      <c r="W214" s="75"/>
      <c r="X214" s="75"/>
      <c r="Y214" s="14"/>
      <c r="Z214" s="75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</row>
    <row r="215" spans="7:38">
      <c r="G215" s="161"/>
      <c r="H215" s="161"/>
      <c r="I215" s="161"/>
      <c r="J215" s="14"/>
      <c r="K215" s="290"/>
      <c r="L215" s="14"/>
      <c r="M215" s="161"/>
      <c r="N215" s="75"/>
      <c r="O215" s="75"/>
      <c r="P215" s="75"/>
      <c r="Q215" s="75"/>
      <c r="R215" s="75"/>
      <c r="S215" s="161"/>
      <c r="T215" s="14"/>
      <c r="U215" s="14"/>
      <c r="V215" s="75"/>
      <c r="W215" s="75"/>
      <c r="X215" s="75"/>
      <c r="Y215" s="14"/>
      <c r="Z215" s="75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</row>
    <row r="216" spans="7:38">
      <c r="G216" s="161"/>
      <c r="H216" s="161"/>
      <c r="I216" s="161"/>
      <c r="J216" s="14"/>
      <c r="K216" s="290"/>
      <c r="L216" s="14"/>
      <c r="M216" s="161"/>
      <c r="N216" s="75"/>
      <c r="O216" s="75"/>
      <c r="P216" s="75"/>
      <c r="Q216" s="75"/>
      <c r="R216" s="75"/>
      <c r="S216" s="161"/>
      <c r="T216" s="14"/>
      <c r="U216" s="14"/>
      <c r="V216" s="75"/>
      <c r="W216" s="75"/>
      <c r="X216" s="75"/>
      <c r="Y216" s="14"/>
      <c r="Z216" s="75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</row>
    <row r="217" spans="7:38">
      <c r="G217" s="161"/>
      <c r="H217" s="161"/>
      <c r="I217" s="161"/>
      <c r="J217" s="14"/>
      <c r="K217" s="290"/>
      <c r="L217" s="14"/>
      <c r="M217" s="161"/>
      <c r="N217" s="75"/>
      <c r="O217" s="75"/>
      <c r="P217" s="75"/>
      <c r="Q217" s="75"/>
      <c r="R217" s="75"/>
      <c r="S217" s="161"/>
      <c r="T217" s="14"/>
      <c r="U217" s="14"/>
      <c r="V217" s="75"/>
      <c r="W217" s="75"/>
      <c r="X217" s="75"/>
      <c r="Y217" s="14"/>
      <c r="Z217" s="75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</row>
    <row r="218" spans="7:38">
      <c r="G218" s="161"/>
      <c r="H218" s="161"/>
      <c r="I218" s="161"/>
      <c r="J218" s="14"/>
      <c r="K218" s="290"/>
      <c r="L218" s="14"/>
      <c r="M218" s="161"/>
      <c r="N218" s="75"/>
      <c r="O218" s="75"/>
      <c r="P218" s="75"/>
      <c r="Q218" s="75"/>
      <c r="R218" s="75"/>
      <c r="S218" s="161"/>
      <c r="T218" s="14"/>
      <c r="U218" s="14"/>
      <c r="V218" s="75"/>
      <c r="W218" s="75"/>
      <c r="X218" s="75"/>
      <c r="Y218" s="14"/>
      <c r="Z218" s="75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</row>
    <row r="219" spans="7:38">
      <c r="G219" s="161"/>
      <c r="H219" s="161"/>
      <c r="I219" s="161"/>
      <c r="J219" s="14"/>
      <c r="K219" s="290"/>
      <c r="L219" s="14"/>
      <c r="M219" s="161"/>
      <c r="N219" s="75"/>
      <c r="O219" s="75"/>
      <c r="P219" s="75"/>
      <c r="Q219" s="75"/>
      <c r="R219" s="75"/>
      <c r="S219" s="161"/>
      <c r="T219" s="14"/>
      <c r="U219" s="14"/>
      <c r="V219" s="75"/>
      <c r="W219" s="75"/>
      <c r="X219" s="75"/>
      <c r="Y219" s="14"/>
      <c r="Z219" s="75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</row>
    <row r="220" spans="7:38">
      <c r="G220" s="161"/>
      <c r="H220" s="161"/>
      <c r="I220" s="161"/>
      <c r="J220" s="14"/>
      <c r="K220" s="290"/>
      <c r="L220" s="14"/>
      <c r="M220" s="161"/>
      <c r="N220" s="75"/>
      <c r="O220" s="75"/>
      <c r="P220" s="75"/>
      <c r="Q220" s="75"/>
      <c r="R220" s="75"/>
      <c r="S220" s="161"/>
      <c r="T220" s="14"/>
      <c r="U220" s="14"/>
      <c r="V220" s="75"/>
      <c r="W220" s="75"/>
      <c r="X220" s="75"/>
      <c r="Y220" s="14"/>
      <c r="Z220" s="75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</row>
    <row r="221" spans="7:38">
      <c r="G221" s="161"/>
      <c r="H221" s="161"/>
      <c r="I221" s="161"/>
      <c r="J221" s="14"/>
      <c r="K221" s="290"/>
      <c r="L221" s="14"/>
      <c r="M221" s="161"/>
      <c r="N221" s="75"/>
      <c r="O221" s="75"/>
      <c r="P221" s="75"/>
      <c r="Q221" s="75"/>
      <c r="R221" s="75"/>
      <c r="S221" s="161"/>
      <c r="T221" s="14"/>
      <c r="U221" s="14"/>
      <c r="V221" s="75"/>
      <c r="W221" s="75"/>
      <c r="X221" s="75"/>
      <c r="Y221" s="14"/>
      <c r="Z221" s="75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</row>
    <row r="222" spans="7:38">
      <c r="G222" s="161"/>
      <c r="H222" s="161"/>
      <c r="I222" s="161"/>
      <c r="J222" s="14"/>
      <c r="K222" s="290"/>
      <c r="L222" s="14"/>
      <c r="M222" s="161"/>
      <c r="N222" s="75"/>
      <c r="O222" s="75"/>
      <c r="P222" s="75"/>
      <c r="Q222" s="75"/>
      <c r="R222" s="75"/>
      <c r="S222" s="161"/>
      <c r="T222" s="14"/>
      <c r="U222" s="14"/>
      <c r="V222" s="75"/>
      <c r="W222" s="75"/>
      <c r="X222" s="75"/>
      <c r="Y222" s="14"/>
      <c r="Z222" s="75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</row>
    <row r="223" spans="7:38">
      <c r="G223" s="161"/>
      <c r="H223" s="161"/>
      <c r="I223" s="161"/>
      <c r="J223" s="14"/>
      <c r="K223" s="290"/>
      <c r="L223" s="14"/>
      <c r="M223" s="161"/>
      <c r="N223" s="75"/>
      <c r="O223" s="75"/>
      <c r="P223" s="75"/>
      <c r="Q223" s="75"/>
      <c r="R223" s="75"/>
      <c r="S223" s="161"/>
      <c r="T223" s="14"/>
      <c r="U223" s="14"/>
      <c r="V223" s="75"/>
      <c r="W223" s="75"/>
      <c r="X223" s="75"/>
      <c r="Y223" s="14"/>
      <c r="Z223" s="75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</row>
    <row r="224" spans="7:38">
      <c r="G224" s="161"/>
      <c r="H224" s="161"/>
      <c r="I224" s="161"/>
      <c r="J224" s="14"/>
      <c r="K224" s="290"/>
      <c r="L224" s="14"/>
      <c r="M224" s="161"/>
      <c r="N224" s="75"/>
      <c r="O224" s="75"/>
      <c r="P224" s="75"/>
      <c r="Q224" s="75"/>
      <c r="R224" s="75"/>
      <c r="S224" s="161"/>
      <c r="T224" s="14"/>
      <c r="U224" s="14"/>
      <c r="V224" s="75"/>
      <c r="W224" s="75"/>
      <c r="X224" s="75"/>
      <c r="Y224" s="14"/>
      <c r="Z224" s="75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</row>
    <row r="225" spans="7:38">
      <c r="G225" s="161"/>
      <c r="H225" s="161"/>
      <c r="I225" s="161"/>
      <c r="J225" s="14"/>
      <c r="K225" s="290"/>
      <c r="L225" s="14"/>
      <c r="M225" s="161"/>
      <c r="N225" s="75"/>
      <c r="O225" s="75"/>
      <c r="P225" s="75"/>
      <c r="Q225" s="75"/>
      <c r="R225" s="75"/>
      <c r="S225" s="161"/>
      <c r="T225" s="14"/>
      <c r="U225" s="14"/>
      <c r="V225" s="75"/>
      <c r="W225" s="75"/>
      <c r="X225" s="75"/>
      <c r="Y225" s="14"/>
      <c r="Z225" s="75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</row>
    <row r="226" spans="7:38">
      <c r="G226" s="161"/>
      <c r="H226" s="161"/>
      <c r="I226" s="161"/>
      <c r="J226" s="14"/>
      <c r="K226" s="290"/>
      <c r="L226" s="14"/>
      <c r="M226" s="161"/>
      <c r="N226" s="75"/>
      <c r="O226" s="75"/>
      <c r="P226" s="75"/>
      <c r="Q226" s="75"/>
      <c r="R226" s="75"/>
      <c r="S226" s="161"/>
      <c r="T226" s="14"/>
      <c r="U226" s="14"/>
      <c r="V226" s="75"/>
      <c r="W226" s="75"/>
      <c r="X226" s="75"/>
      <c r="Y226" s="14"/>
      <c r="Z226" s="75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</row>
    <row r="227" spans="7:38">
      <c r="G227" s="161"/>
      <c r="H227" s="161"/>
      <c r="I227" s="161"/>
      <c r="J227" s="14"/>
      <c r="K227" s="290"/>
      <c r="L227" s="14"/>
      <c r="M227" s="161"/>
      <c r="N227" s="75"/>
      <c r="O227" s="75"/>
      <c r="P227" s="75"/>
      <c r="Q227" s="75"/>
      <c r="R227" s="75"/>
      <c r="S227" s="161"/>
      <c r="T227" s="14"/>
      <c r="U227" s="14"/>
      <c r="V227" s="75"/>
      <c r="W227" s="75"/>
      <c r="X227" s="75"/>
      <c r="Y227" s="14"/>
      <c r="Z227" s="75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</row>
    <row r="228" spans="7:38">
      <c r="G228" s="161"/>
      <c r="H228" s="161"/>
      <c r="I228" s="161"/>
      <c r="J228" s="14"/>
      <c r="K228" s="290"/>
      <c r="L228" s="14"/>
      <c r="M228" s="161"/>
      <c r="N228" s="75"/>
      <c r="O228" s="75"/>
      <c r="P228" s="75"/>
      <c r="Q228" s="75"/>
      <c r="R228" s="75"/>
      <c r="S228" s="161"/>
      <c r="T228" s="14"/>
      <c r="U228" s="14"/>
      <c r="V228" s="75"/>
      <c r="W228" s="75"/>
      <c r="X228" s="75"/>
      <c r="Y228" s="14"/>
      <c r="Z228" s="75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</row>
    <row r="229" spans="7:38">
      <c r="G229" s="161"/>
      <c r="H229" s="161"/>
      <c r="I229" s="161"/>
      <c r="J229" s="14"/>
      <c r="K229" s="290"/>
      <c r="L229" s="14"/>
      <c r="M229" s="161"/>
      <c r="N229" s="75"/>
      <c r="O229" s="75"/>
      <c r="P229" s="75"/>
      <c r="Q229" s="75"/>
      <c r="R229" s="75"/>
      <c r="S229" s="161"/>
      <c r="T229" s="14"/>
      <c r="U229" s="14"/>
      <c r="V229" s="75"/>
      <c r="W229" s="75"/>
      <c r="X229" s="75"/>
      <c r="Y229" s="14"/>
      <c r="Z229" s="75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</row>
    <row r="230" spans="7:38">
      <c r="G230" s="161"/>
      <c r="H230" s="161"/>
      <c r="I230" s="161"/>
      <c r="J230" s="14"/>
      <c r="K230" s="290"/>
      <c r="L230" s="14"/>
      <c r="M230" s="161"/>
      <c r="N230" s="75"/>
      <c r="O230" s="75"/>
      <c r="P230" s="75"/>
      <c r="Q230" s="75"/>
      <c r="R230" s="75"/>
      <c r="S230" s="161"/>
      <c r="T230" s="14"/>
      <c r="U230" s="14"/>
      <c r="V230" s="75"/>
      <c r="W230" s="75"/>
      <c r="X230" s="75"/>
      <c r="Y230" s="14"/>
      <c r="Z230" s="75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</row>
    <row r="231" spans="7:38">
      <c r="G231" s="161"/>
      <c r="H231" s="161"/>
      <c r="I231" s="161"/>
      <c r="J231" s="14"/>
      <c r="K231" s="290"/>
      <c r="L231" s="14"/>
      <c r="M231" s="161"/>
      <c r="N231" s="75"/>
      <c r="O231" s="75"/>
      <c r="P231" s="75"/>
      <c r="Q231" s="75"/>
      <c r="R231" s="75"/>
      <c r="S231" s="161"/>
      <c r="T231" s="14"/>
      <c r="U231" s="14"/>
      <c r="V231" s="75"/>
      <c r="W231" s="75"/>
      <c r="X231" s="75"/>
      <c r="Y231" s="14"/>
      <c r="Z231" s="75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</row>
    <row r="232" spans="7:38">
      <c r="G232" s="161"/>
      <c r="H232" s="161"/>
      <c r="I232" s="161"/>
      <c r="J232" s="14"/>
      <c r="K232" s="290"/>
      <c r="L232" s="14"/>
      <c r="M232" s="161"/>
      <c r="N232" s="75"/>
      <c r="O232" s="75"/>
      <c r="P232" s="75"/>
      <c r="Q232" s="75"/>
      <c r="R232" s="75"/>
      <c r="S232" s="161"/>
      <c r="T232" s="14"/>
      <c r="U232" s="14"/>
      <c r="V232" s="75"/>
      <c r="W232" s="75"/>
      <c r="X232" s="75"/>
      <c r="Y232" s="14"/>
      <c r="Z232" s="75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</row>
    <row r="233" spans="7:38">
      <c r="G233" s="161"/>
      <c r="H233" s="161"/>
      <c r="I233" s="161"/>
      <c r="J233" s="14"/>
      <c r="K233" s="290"/>
      <c r="L233" s="14"/>
      <c r="M233" s="161"/>
      <c r="N233" s="75"/>
      <c r="O233" s="75"/>
      <c r="P233" s="75"/>
      <c r="Q233" s="75"/>
      <c r="R233" s="75"/>
      <c r="S233" s="161"/>
      <c r="T233" s="14"/>
      <c r="U233" s="14"/>
      <c r="V233" s="75"/>
      <c r="W233" s="75"/>
      <c r="X233" s="75"/>
      <c r="Y233" s="14"/>
      <c r="Z233" s="75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</row>
    <row r="234" spans="7:38">
      <c r="G234" s="161"/>
      <c r="H234" s="161"/>
      <c r="I234" s="161"/>
      <c r="J234" s="14"/>
      <c r="K234" s="290"/>
      <c r="L234" s="14"/>
      <c r="M234" s="161"/>
      <c r="N234" s="75"/>
      <c r="O234" s="75"/>
      <c r="P234" s="75"/>
      <c r="Q234" s="75"/>
      <c r="R234" s="75"/>
      <c r="S234" s="161"/>
      <c r="T234" s="14"/>
      <c r="U234" s="14"/>
      <c r="V234" s="75"/>
      <c r="W234" s="75"/>
      <c r="X234" s="75"/>
      <c r="Y234" s="14"/>
      <c r="Z234" s="75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</row>
    <row r="235" spans="7:38">
      <c r="G235" s="161"/>
      <c r="H235" s="161"/>
      <c r="I235" s="161"/>
      <c r="J235" s="14"/>
      <c r="K235" s="290"/>
      <c r="L235" s="14"/>
      <c r="M235" s="161"/>
      <c r="N235" s="75"/>
      <c r="O235" s="75"/>
      <c r="P235" s="75"/>
      <c r="Q235" s="75"/>
      <c r="R235" s="75"/>
      <c r="S235" s="161"/>
      <c r="T235" s="14"/>
      <c r="U235" s="14"/>
      <c r="V235" s="75"/>
      <c r="W235" s="75"/>
      <c r="X235" s="75"/>
      <c r="Y235" s="14"/>
      <c r="Z235" s="75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</row>
    <row r="236" spans="7:38">
      <c r="G236" s="161"/>
      <c r="H236" s="161"/>
      <c r="I236" s="161"/>
      <c r="J236" s="14"/>
      <c r="K236" s="290"/>
      <c r="L236" s="14"/>
      <c r="M236" s="161"/>
      <c r="N236" s="75"/>
      <c r="O236" s="75"/>
      <c r="P236" s="75"/>
      <c r="Q236" s="75"/>
      <c r="R236" s="75"/>
      <c r="S236" s="161"/>
      <c r="T236" s="14"/>
      <c r="U236" s="14"/>
      <c r="V236" s="75"/>
      <c r="W236" s="75"/>
      <c r="X236" s="75"/>
      <c r="Y236" s="14"/>
      <c r="Z236" s="75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</row>
    <row r="237" spans="7:38">
      <c r="G237" s="161"/>
      <c r="H237" s="161"/>
      <c r="I237" s="161"/>
      <c r="J237" s="14"/>
      <c r="K237" s="290"/>
      <c r="L237" s="14"/>
      <c r="M237" s="161"/>
      <c r="N237" s="75"/>
      <c r="O237" s="75"/>
      <c r="P237" s="75"/>
      <c r="Q237" s="75"/>
      <c r="R237" s="75"/>
      <c r="S237" s="161"/>
      <c r="T237" s="14"/>
      <c r="U237" s="14"/>
      <c r="V237" s="75"/>
      <c r="W237" s="75"/>
      <c r="X237" s="75"/>
      <c r="Y237" s="14"/>
      <c r="Z237" s="75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</row>
    <row r="238" spans="7:38">
      <c r="G238" s="161"/>
      <c r="H238" s="161"/>
      <c r="I238" s="161"/>
      <c r="J238" s="14"/>
      <c r="K238" s="290"/>
      <c r="L238" s="14"/>
      <c r="M238" s="161"/>
      <c r="N238" s="75"/>
      <c r="O238" s="75"/>
      <c r="P238" s="75"/>
      <c r="Q238" s="75"/>
      <c r="R238" s="75"/>
      <c r="S238" s="161"/>
      <c r="T238" s="14"/>
      <c r="U238" s="14"/>
      <c r="V238" s="75"/>
      <c r="W238" s="75"/>
      <c r="X238" s="75"/>
      <c r="Y238" s="14"/>
      <c r="Z238" s="75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</row>
    <row r="239" spans="7:38">
      <c r="G239" s="161"/>
      <c r="H239" s="161"/>
      <c r="I239" s="161"/>
      <c r="J239" s="14"/>
      <c r="K239" s="290"/>
      <c r="L239" s="14"/>
      <c r="M239" s="161"/>
      <c r="N239" s="75"/>
      <c r="O239" s="75"/>
      <c r="P239" s="75"/>
      <c r="Q239" s="75"/>
      <c r="R239" s="75"/>
      <c r="S239" s="161"/>
      <c r="T239" s="14"/>
      <c r="U239" s="14"/>
      <c r="V239" s="75"/>
      <c r="W239" s="75"/>
      <c r="X239" s="75"/>
      <c r="Y239" s="14"/>
      <c r="Z239" s="75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</row>
    <row r="240" spans="7:38">
      <c r="G240" s="161"/>
      <c r="H240" s="161"/>
      <c r="I240" s="161"/>
      <c r="J240" s="14"/>
      <c r="K240" s="290"/>
      <c r="L240" s="14"/>
      <c r="M240" s="161"/>
      <c r="N240" s="75"/>
      <c r="O240" s="75"/>
      <c r="P240" s="75"/>
      <c r="Q240" s="75"/>
      <c r="R240" s="75"/>
      <c r="S240" s="161"/>
      <c r="T240" s="14"/>
      <c r="U240" s="14"/>
      <c r="V240" s="75"/>
      <c r="W240" s="75"/>
      <c r="X240" s="75"/>
      <c r="Y240" s="14"/>
      <c r="Z240" s="75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</row>
    <row r="241" spans="7:38">
      <c r="G241" s="161"/>
      <c r="H241" s="161"/>
      <c r="I241" s="161"/>
      <c r="J241" s="14"/>
      <c r="K241" s="290"/>
      <c r="L241" s="14"/>
      <c r="M241" s="161"/>
      <c r="N241" s="75"/>
      <c r="O241" s="75"/>
      <c r="P241" s="75"/>
      <c r="Q241" s="75"/>
      <c r="R241" s="75"/>
      <c r="S241" s="161"/>
      <c r="T241" s="14"/>
      <c r="U241" s="14"/>
      <c r="V241" s="75"/>
      <c r="W241" s="75"/>
      <c r="X241" s="75"/>
      <c r="Y241" s="14"/>
      <c r="Z241" s="75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</row>
    <row r="242" spans="7:38">
      <c r="G242" s="161"/>
      <c r="H242" s="161"/>
      <c r="I242" s="161"/>
      <c r="J242" s="14"/>
      <c r="K242" s="290"/>
      <c r="L242" s="14"/>
      <c r="M242" s="161"/>
      <c r="N242" s="75"/>
      <c r="O242" s="75"/>
      <c r="P242" s="75"/>
      <c r="Q242" s="75"/>
      <c r="R242" s="75"/>
      <c r="S242" s="161"/>
      <c r="T242" s="14"/>
      <c r="U242" s="14"/>
      <c r="V242" s="75"/>
      <c r="W242" s="75"/>
      <c r="X242" s="75"/>
      <c r="Y242" s="14"/>
      <c r="Z242" s="75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</row>
    <row r="243" spans="7:38">
      <c r="G243" s="161"/>
      <c r="H243" s="161"/>
      <c r="I243" s="161"/>
      <c r="J243" s="14"/>
      <c r="K243" s="290"/>
      <c r="L243" s="14"/>
      <c r="M243" s="161"/>
      <c r="N243" s="75"/>
      <c r="O243" s="75"/>
      <c r="P243" s="75"/>
      <c r="Q243" s="75"/>
      <c r="R243" s="75"/>
      <c r="S243" s="161"/>
      <c r="T243" s="14"/>
      <c r="U243" s="14"/>
      <c r="V243" s="75"/>
      <c r="W243" s="75"/>
      <c r="X243" s="75"/>
      <c r="Y243" s="14"/>
      <c r="Z243" s="75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</row>
    <row r="244" spans="7:38">
      <c r="G244" s="161"/>
      <c r="H244" s="161"/>
      <c r="I244" s="161"/>
      <c r="J244" s="14"/>
      <c r="K244" s="290"/>
      <c r="L244" s="14"/>
      <c r="M244" s="161"/>
      <c r="N244" s="75"/>
      <c r="O244" s="75"/>
      <c r="P244" s="75"/>
      <c r="Q244" s="75"/>
      <c r="R244" s="75"/>
      <c r="S244" s="161"/>
      <c r="T244" s="14"/>
      <c r="U244" s="14"/>
      <c r="V244" s="75"/>
      <c r="W244" s="75"/>
      <c r="X244" s="75"/>
      <c r="Y244" s="14"/>
      <c r="Z244" s="75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</row>
    <row r="245" spans="7:38">
      <c r="G245" s="161"/>
      <c r="H245" s="161"/>
      <c r="I245" s="161"/>
      <c r="J245" s="14"/>
      <c r="K245" s="290"/>
      <c r="L245" s="14"/>
      <c r="M245" s="161"/>
      <c r="N245" s="75"/>
      <c r="O245" s="75"/>
      <c r="P245" s="75"/>
      <c r="Q245" s="75"/>
      <c r="R245" s="75"/>
      <c r="S245" s="161"/>
      <c r="T245" s="14"/>
      <c r="U245" s="14"/>
      <c r="V245" s="75"/>
      <c r="W245" s="75"/>
      <c r="X245" s="75"/>
      <c r="Y245" s="14"/>
      <c r="Z245" s="75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</row>
    <row r="246" spans="7:38">
      <c r="G246" s="161"/>
      <c r="H246" s="161"/>
      <c r="I246" s="161"/>
      <c r="J246" s="14"/>
      <c r="K246" s="290"/>
      <c r="L246" s="14"/>
      <c r="M246" s="161"/>
      <c r="N246" s="75"/>
      <c r="O246" s="75"/>
      <c r="P246" s="75"/>
      <c r="Q246" s="75"/>
      <c r="R246" s="75"/>
      <c r="S246" s="161"/>
      <c r="T246" s="14"/>
      <c r="U246" s="14"/>
      <c r="V246" s="75"/>
      <c r="W246" s="75"/>
      <c r="X246" s="75"/>
      <c r="Y246" s="14"/>
      <c r="Z246" s="75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</row>
    <row r="247" spans="7:38">
      <c r="G247" s="161"/>
      <c r="H247" s="161"/>
      <c r="I247" s="161"/>
      <c r="J247" s="14"/>
      <c r="K247" s="290"/>
      <c r="L247" s="14"/>
      <c r="M247" s="161"/>
      <c r="N247" s="75"/>
      <c r="O247" s="75"/>
      <c r="P247" s="75"/>
      <c r="Q247" s="75"/>
      <c r="R247" s="75"/>
      <c r="S247" s="161"/>
      <c r="T247" s="14"/>
      <c r="U247" s="14"/>
      <c r="V247" s="75"/>
      <c r="W247" s="75"/>
      <c r="X247" s="75"/>
      <c r="Y247" s="14"/>
      <c r="Z247" s="75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</row>
    <row r="248" spans="7:38">
      <c r="G248" s="161"/>
      <c r="H248" s="161"/>
      <c r="I248" s="161"/>
      <c r="J248" s="14"/>
      <c r="K248" s="290"/>
      <c r="L248" s="14"/>
      <c r="M248" s="161"/>
      <c r="N248" s="75"/>
      <c r="O248" s="75"/>
      <c r="P248" s="75"/>
      <c r="Q248" s="75"/>
      <c r="R248" s="75"/>
      <c r="S248" s="161"/>
      <c r="T248" s="14"/>
      <c r="U248" s="14"/>
      <c r="V248" s="75"/>
      <c r="W248" s="75"/>
      <c r="X248" s="75"/>
      <c r="Y248" s="14"/>
      <c r="Z248" s="75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</row>
    <row r="249" spans="7:38">
      <c r="G249" s="161"/>
      <c r="H249" s="161"/>
      <c r="I249" s="161"/>
      <c r="J249" s="14"/>
      <c r="K249" s="290"/>
      <c r="L249" s="14"/>
      <c r="M249" s="161"/>
      <c r="N249" s="75"/>
      <c r="O249" s="75"/>
      <c r="P249" s="75"/>
      <c r="Q249" s="75"/>
      <c r="R249" s="75"/>
      <c r="S249" s="161"/>
      <c r="T249" s="14"/>
      <c r="U249" s="14"/>
      <c r="V249" s="75"/>
      <c r="W249" s="75"/>
      <c r="X249" s="75"/>
      <c r="Y249" s="14"/>
      <c r="Z249" s="75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</row>
    <row r="250" spans="7:38">
      <c r="G250" s="161"/>
      <c r="H250" s="161"/>
      <c r="I250" s="161"/>
      <c r="J250" s="14"/>
      <c r="K250" s="290"/>
      <c r="L250" s="14"/>
      <c r="M250" s="161"/>
      <c r="N250" s="75"/>
      <c r="O250" s="75"/>
      <c r="P250" s="75"/>
      <c r="Q250" s="75"/>
      <c r="R250" s="75"/>
      <c r="S250" s="161"/>
      <c r="T250" s="14"/>
      <c r="U250" s="14"/>
      <c r="V250" s="75"/>
      <c r="W250" s="75"/>
      <c r="X250" s="75"/>
      <c r="Y250" s="14"/>
      <c r="Z250" s="75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</row>
    <row r="251" spans="7:38">
      <c r="G251" s="161"/>
      <c r="H251" s="161"/>
      <c r="I251" s="161"/>
      <c r="J251" s="14"/>
      <c r="K251" s="290"/>
      <c r="L251" s="14"/>
      <c r="M251" s="161"/>
      <c r="N251" s="75"/>
      <c r="O251" s="75"/>
      <c r="P251" s="75"/>
      <c r="Q251" s="75"/>
      <c r="R251" s="75"/>
      <c r="S251" s="161"/>
      <c r="T251" s="14"/>
      <c r="U251" s="14"/>
      <c r="V251" s="75"/>
      <c r="W251" s="75"/>
      <c r="X251" s="75"/>
      <c r="Y251" s="14"/>
      <c r="Z251" s="75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</row>
    <row r="252" spans="7:38">
      <c r="G252" s="161"/>
      <c r="H252" s="161"/>
      <c r="I252" s="161"/>
      <c r="J252" s="14"/>
      <c r="K252" s="290"/>
      <c r="L252" s="14"/>
      <c r="M252" s="161"/>
      <c r="N252" s="75"/>
      <c r="O252" s="75"/>
      <c r="P252" s="75"/>
      <c r="Q252" s="75"/>
      <c r="R252" s="75"/>
      <c r="S252" s="161"/>
      <c r="T252" s="14"/>
      <c r="U252" s="14"/>
      <c r="V252" s="75"/>
      <c r="W252" s="75"/>
      <c r="X252" s="75"/>
      <c r="Y252" s="14"/>
      <c r="Z252" s="75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</row>
    <row r="253" spans="7:38">
      <c r="G253" s="161"/>
      <c r="H253" s="161"/>
      <c r="I253" s="161"/>
      <c r="J253" s="14"/>
      <c r="K253" s="290"/>
      <c r="L253" s="14"/>
      <c r="M253" s="161"/>
      <c r="N253" s="75"/>
      <c r="O253" s="75"/>
      <c r="P253" s="75"/>
      <c r="Q253" s="75"/>
      <c r="R253" s="75"/>
      <c r="S253" s="161"/>
      <c r="T253" s="14"/>
      <c r="U253" s="14"/>
      <c r="V253" s="75"/>
      <c r="W253" s="75"/>
      <c r="X253" s="75"/>
      <c r="Y253" s="14"/>
      <c r="Z253" s="75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</row>
    <row r="254" spans="7:38">
      <c r="G254" s="161"/>
      <c r="H254" s="161"/>
      <c r="I254" s="161"/>
      <c r="J254" s="14"/>
      <c r="K254" s="290"/>
      <c r="L254" s="14"/>
      <c r="M254" s="161"/>
      <c r="N254" s="75"/>
      <c r="O254" s="75"/>
      <c r="P254" s="75"/>
      <c r="Q254" s="75"/>
      <c r="R254" s="75"/>
      <c r="S254" s="161"/>
      <c r="T254" s="14"/>
      <c r="U254" s="14"/>
      <c r="V254" s="75"/>
      <c r="W254" s="75"/>
      <c r="X254" s="75"/>
      <c r="Y254" s="14"/>
      <c r="Z254" s="75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</row>
    <row r="255" spans="7:38">
      <c r="G255" s="161"/>
      <c r="H255" s="161"/>
      <c r="I255" s="161"/>
      <c r="J255" s="14"/>
      <c r="K255" s="290"/>
      <c r="L255" s="14"/>
      <c r="M255" s="161"/>
      <c r="N255" s="75"/>
      <c r="O255" s="75"/>
      <c r="P255" s="75"/>
      <c r="Q255" s="75"/>
      <c r="R255" s="75"/>
      <c r="S255" s="161"/>
      <c r="T255" s="14"/>
      <c r="U255" s="14"/>
      <c r="V255" s="75"/>
      <c r="W255" s="75"/>
      <c r="X255" s="75"/>
      <c r="Y255" s="14"/>
      <c r="Z255" s="75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</row>
    <row r="256" spans="7:38">
      <c r="G256" s="161"/>
      <c r="H256" s="161"/>
      <c r="I256" s="161"/>
      <c r="J256" s="14"/>
      <c r="K256" s="290"/>
      <c r="L256" s="14"/>
      <c r="M256" s="161"/>
      <c r="N256" s="75"/>
      <c r="O256" s="75"/>
      <c r="P256" s="75"/>
      <c r="Q256" s="75"/>
      <c r="R256" s="75"/>
      <c r="S256" s="161"/>
      <c r="T256" s="14"/>
      <c r="U256" s="14"/>
      <c r="V256" s="75"/>
      <c r="W256" s="75"/>
      <c r="X256" s="75"/>
      <c r="Y256" s="14"/>
      <c r="Z256" s="75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</row>
    <row r="257" spans="7:38">
      <c r="G257" s="161"/>
      <c r="H257" s="161"/>
      <c r="I257" s="161"/>
      <c r="J257" s="14"/>
      <c r="K257" s="290"/>
      <c r="L257" s="14"/>
      <c r="M257" s="161"/>
      <c r="N257" s="75"/>
      <c r="O257" s="75"/>
      <c r="P257" s="75"/>
      <c r="Q257" s="75"/>
      <c r="R257" s="75"/>
      <c r="S257" s="161"/>
      <c r="T257" s="14"/>
      <c r="U257" s="14"/>
      <c r="V257" s="75"/>
      <c r="W257" s="75"/>
      <c r="X257" s="75"/>
      <c r="Y257" s="14"/>
      <c r="Z257" s="75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</row>
    <row r="258" spans="7:38">
      <c r="G258" s="161"/>
      <c r="H258" s="161"/>
      <c r="I258" s="161"/>
      <c r="J258" s="14"/>
      <c r="K258" s="290"/>
      <c r="L258" s="14"/>
      <c r="M258" s="161"/>
      <c r="N258" s="75"/>
      <c r="O258" s="75"/>
      <c r="P258" s="75"/>
      <c r="Q258" s="75"/>
      <c r="R258" s="75"/>
      <c r="S258" s="161"/>
      <c r="T258" s="14"/>
      <c r="U258" s="14"/>
      <c r="V258" s="75"/>
      <c r="W258" s="75"/>
      <c r="X258" s="75"/>
      <c r="Y258" s="14"/>
      <c r="Z258" s="75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</row>
    <row r="259" spans="7:38">
      <c r="G259" s="161"/>
      <c r="H259" s="161"/>
      <c r="I259" s="161"/>
      <c r="J259" s="14"/>
      <c r="K259" s="290"/>
      <c r="L259" s="14"/>
      <c r="M259" s="161"/>
      <c r="N259" s="75"/>
      <c r="O259" s="75"/>
      <c r="P259" s="75"/>
      <c r="Q259" s="75"/>
      <c r="R259" s="75"/>
      <c r="S259" s="161"/>
      <c r="T259" s="14"/>
      <c r="U259" s="14"/>
      <c r="V259" s="75"/>
      <c r="W259" s="75"/>
      <c r="X259" s="75"/>
      <c r="Y259" s="14"/>
      <c r="Z259" s="75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</row>
    <row r="260" spans="7:38">
      <c r="G260" s="161"/>
      <c r="H260" s="161"/>
      <c r="I260" s="161"/>
      <c r="J260" s="14"/>
      <c r="K260" s="290"/>
      <c r="L260" s="14"/>
      <c r="M260" s="161"/>
      <c r="N260" s="75"/>
      <c r="O260" s="75"/>
      <c r="P260" s="75"/>
      <c r="Q260" s="75"/>
      <c r="R260" s="75"/>
      <c r="S260" s="161"/>
      <c r="T260" s="14"/>
      <c r="U260" s="14"/>
      <c r="V260" s="75"/>
      <c r="W260" s="75"/>
      <c r="X260" s="75"/>
      <c r="Y260" s="14"/>
      <c r="Z260" s="75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</row>
    <row r="261" spans="7:38">
      <c r="G261" s="161"/>
      <c r="H261" s="161"/>
      <c r="I261" s="161"/>
      <c r="J261" s="14"/>
      <c r="K261" s="290"/>
      <c r="L261" s="14"/>
      <c r="M261" s="161"/>
      <c r="N261" s="75"/>
      <c r="O261" s="75"/>
      <c r="P261" s="75"/>
      <c r="Q261" s="75"/>
      <c r="R261" s="75"/>
      <c r="S261" s="161"/>
      <c r="T261" s="14"/>
      <c r="U261" s="14"/>
      <c r="V261" s="75"/>
      <c r="W261" s="75"/>
      <c r="X261" s="75"/>
      <c r="Y261" s="14"/>
      <c r="Z261" s="75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</row>
    <row r="262" spans="7:38">
      <c r="G262" s="161"/>
      <c r="H262" s="161"/>
      <c r="I262" s="161"/>
      <c r="J262" s="14"/>
      <c r="K262" s="290"/>
      <c r="L262" s="14"/>
      <c r="M262" s="161"/>
      <c r="N262" s="75"/>
      <c r="O262" s="75"/>
      <c r="P262" s="75"/>
      <c r="Q262" s="75"/>
      <c r="R262" s="75"/>
      <c r="S262" s="161"/>
      <c r="T262" s="14"/>
      <c r="U262" s="14"/>
      <c r="V262" s="75"/>
      <c r="W262" s="75"/>
      <c r="X262" s="75"/>
      <c r="Y262" s="14"/>
      <c r="Z262" s="75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</row>
    <row r="263" spans="7:38">
      <c r="G263" s="161"/>
      <c r="H263" s="161"/>
      <c r="I263" s="161"/>
      <c r="J263" s="14"/>
      <c r="K263" s="290"/>
      <c r="L263" s="14"/>
      <c r="M263" s="161"/>
      <c r="N263" s="75"/>
      <c r="O263" s="75"/>
      <c r="P263" s="75"/>
      <c r="Q263" s="75"/>
      <c r="R263" s="75"/>
      <c r="S263" s="161"/>
      <c r="T263" s="14"/>
      <c r="U263" s="14"/>
      <c r="V263" s="75"/>
      <c r="W263" s="75"/>
      <c r="X263" s="75"/>
      <c r="Y263" s="14"/>
      <c r="Z263" s="75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</row>
    <row r="264" spans="7:38">
      <c r="G264" s="161"/>
      <c r="H264" s="161"/>
      <c r="I264" s="161"/>
      <c r="J264" s="14"/>
      <c r="K264" s="290"/>
      <c r="L264" s="14"/>
      <c r="M264" s="161"/>
      <c r="N264" s="75"/>
      <c r="O264" s="75"/>
      <c r="P264" s="75"/>
      <c r="Q264" s="75"/>
      <c r="R264" s="75"/>
      <c r="S264" s="161"/>
      <c r="T264" s="14"/>
      <c r="U264" s="14"/>
      <c r="V264" s="75"/>
      <c r="W264" s="75"/>
      <c r="X264" s="75"/>
      <c r="Y264" s="14"/>
      <c r="Z264" s="75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</row>
    <row r="265" spans="7:38">
      <c r="G265" s="161"/>
      <c r="H265" s="161"/>
      <c r="I265" s="161"/>
      <c r="J265" s="14"/>
      <c r="K265" s="290"/>
      <c r="L265" s="14"/>
      <c r="M265" s="161"/>
      <c r="N265" s="75"/>
      <c r="O265" s="75"/>
      <c r="P265" s="75"/>
      <c r="Q265" s="75"/>
      <c r="R265" s="75"/>
      <c r="S265" s="161"/>
      <c r="T265" s="14"/>
      <c r="U265" s="14"/>
      <c r="V265" s="75"/>
      <c r="W265" s="75"/>
      <c r="X265" s="75"/>
      <c r="Y265" s="14"/>
      <c r="Z265" s="75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</row>
    <row r="266" spans="7:38">
      <c r="G266" s="161"/>
      <c r="H266" s="161"/>
      <c r="I266" s="161"/>
      <c r="J266" s="14"/>
      <c r="K266" s="290"/>
      <c r="L266" s="14"/>
      <c r="M266" s="161"/>
      <c r="N266" s="75"/>
      <c r="O266" s="75"/>
      <c r="P266" s="75"/>
      <c r="Q266" s="75"/>
      <c r="R266" s="75"/>
      <c r="S266" s="161"/>
      <c r="T266" s="14"/>
      <c r="U266" s="14"/>
      <c r="V266" s="75"/>
      <c r="W266" s="75"/>
      <c r="X266" s="75"/>
      <c r="Y266" s="14"/>
      <c r="Z266" s="75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</row>
    <row r="267" spans="7:38">
      <c r="G267" s="161"/>
      <c r="H267" s="161"/>
      <c r="I267" s="161"/>
      <c r="J267" s="14"/>
      <c r="K267" s="290"/>
      <c r="L267" s="14"/>
      <c r="M267" s="161"/>
      <c r="N267" s="75"/>
      <c r="O267" s="75"/>
      <c r="P267" s="75"/>
      <c r="Q267" s="75"/>
      <c r="R267" s="75"/>
      <c r="S267" s="161"/>
      <c r="T267" s="14"/>
      <c r="U267" s="14"/>
      <c r="V267" s="75"/>
      <c r="W267" s="75"/>
      <c r="X267" s="75"/>
      <c r="Y267" s="14"/>
      <c r="Z267" s="75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</row>
    <row r="268" spans="7:38">
      <c r="G268" s="161"/>
      <c r="H268" s="161"/>
      <c r="I268" s="161"/>
      <c r="J268" s="14"/>
      <c r="K268" s="290"/>
      <c r="L268" s="14"/>
      <c r="M268" s="161"/>
      <c r="N268" s="75"/>
      <c r="O268" s="75"/>
      <c r="P268" s="75"/>
      <c r="Q268" s="75"/>
      <c r="R268" s="75"/>
      <c r="S268" s="161"/>
      <c r="T268" s="14"/>
      <c r="U268" s="14"/>
      <c r="V268" s="75"/>
      <c r="W268" s="75"/>
      <c r="X268" s="75"/>
      <c r="Y268" s="14"/>
      <c r="Z268" s="75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</row>
    <row r="269" spans="7:38">
      <c r="G269" s="161"/>
      <c r="H269" s="161"/>
      <c r="I269" s="161"/>
      <c r="J269" s="14"/>
      <c r="K269" s="290"/>
      <c r="L269" s="14"/>
      <c r="M269" s="161"/>
      <c r="N269" s="75"/>
      <c r="O269" s="75"/>
      <c r="P269" s="75"/>
      <c r="Q269" s="75"/>
      <c r="R269" s="75"/>
      <c r="S269" s="161"/>
      <c r="T269" s="14"/>
      <c r="U269" s="14"/>
      <c r="V269" s="75"/>
      <c r="W269" s="75"/>
      <c r="X269" s="75"/>
      <c r="Y269" s="14"/>
      <c r="Z269" s="75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</row>
    <row r="270" spans="7:38">
      <c r="G270" s="161"/>
      <c r="H270" s="161"/>
      <c r="I270" s="161"/>
      <c r="J270" s="14"/>
      <c r="K270" s="290"/>
      <c r="L270" s="14"/>
      <c r="M270" s="161"/>
      <c r="N270" s="75"/>
      <c r="O270" s="75"/>
      <c r="P270" s="75"/>
      <c r="Q270" s="75"/>
      <c r="R270" s="75"/>
      <c r="S270" s="161"/>
      <c r="T270" s="14"/>
      <c r="U270" s="14"/>
      <c r="V270" s="75"/>
      <c r="W270" s="75"/>
      <c r="X270" s="75"/>
      <c r="Y270" s="14"/>
      <c r="Z270" s="75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</row>
    <row r="271" spans="7:38">
      <c r="G271" s="161"/>
      <c r="H271" s="161"/>
      <c r="I271" s="161"/>
      <c r="J271" s="14"/>
      <c r="K271" s="290"/>
      <c r="L271" s="14"/>
      <c r="M271" s="161"/>
      <c r="N271" s="75"/>
      <c r="O271" s="75"/>
      <c r="P271" s="75"/>
      <c r="Q271" s="75"/>
      <c r="R271" s="75"/>
      <c r="S271" s="161"/>
      <c r="T271" s="14"/>
      <c r="U271" s="14"/>
      <c r="V271" s="75"/>
      <c r="W271" s="75"/>
      <c r="X271" s="75"/>
      <c r="Y271" s="14"/>
      <c r="Z271" s="75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</row>
    <row r="272" spans="7:38">
      <c r="G272" s="161"/>
      <c r="H272" s="161"/>
      <c r="I272" s="161"/>
      <c r="J272" s="14"/>
      <c r="K272" s="290"/>
      <c r="L272" s="14"/>
      <c r="M272" s="161"/>
      <c r="N272" s="75"/>
      <c r="O272" s="75"/>
      <c r="P272" s="75"/>
      <c r="Q272" s="75"/>
      <c r="R272" s="75"/>
      <c r="S272" s="161"/>
      <c r="T272" s="14"/>
      <c r="U272" s="14"/>
      <c r="V272" s="75"/>
      <c r="W272" s="75"/>
      <c r="X272" s="75"/>
      <c r="Y272" s="14"/>
      <c r="Z272" s="75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</row>
    <row r="273" spans="1:53">
      <c r="G273" s="161"/>
      <c r="H273" s="161"/>
      <c r="I273" s="161"/>
      <c r="J273" s="14"/>
      <c r="K273" s="290"/>
      <c r="L273" s="14"/>
      <c r="M273" s="161"/>
      <c r="N273" s="75"/>
      <c r="O273" s="75"/>
      <c r="P273" s="75"/>
      <c r="Q273" s="75"/>
      <c r="R273" s="75"/>
      <c r="S273" s="161"/>
      <c r="T273" s="14"/>
      <c r="U273" s="14"/>
      <c r="V273" s="75"/>
      <c r="W273" s="75"/>
      <c r="X273" s="75"/>
      <c r="Y273" s="14"/>
      <c r="Z273" s="75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</row>
    <row r="274" spans="1:53">
      <c r="G274" s="161"/>
      <c r="H274" s="161"/>
      <c r="I274" s="161"/>
      <c r="J274" s="14"/>
      <c r="K274" s="290"/>
      <c r="L274" s="14"/>
      <c r="M274" s="161"/>
      <c r="N274" s="75"/>
      <c r="O274" s="75"/>
      <c r="P274" s="75"/>
      <c r="Q274" s="75"/>
      <c r="R274" s="75"/>
      <c r="S274" s="161"/>
      <c r="T274" s="14"/>
      <c r="U274" s="14"/>
      <c r="V274" s="75"/>
      <c r="W274" s="75"/>
      <c r="X274" s="75"/>
      <c r="Y274" s="14"/>
      <c r="Z274" s="75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</row>
    <row r="275" spans="1:53">
      <c r="G275" s="161"/>
      <c r="H275" s="161"/>
      <c r="I275" s="161"/>
      <c r="J275" s="14"/>
      <c r="K275" s="290"/>
      <c r="L275" s="14"/>
      <c r="M275" s="161"/>
      <c r="N275" s="75"/>
      <c r="O275" s="75"/>
      <c r="P275" s="75"/>
      <c r="Q275" s="75"/>
      <c r="R275" s="75"/>
      <c r="S275" s="161"/>
      <c r="T275" s="14"/>
      <c r="U275" s="14"/>
      <c r="V275" s="75"/>
      <c r="W275" s="75"/>
      <c r="X275" s="75"/>
      <c r="Y275" s="14"/>
      <c r="Z275" s="75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</row>
    <row r="276" spans="1:53">
      <c r="G276" s="161"/>
      <c r="H276" s="161"/>
      <c r="I276" s="161"/>
      <c r="J276" s="14"/>
      <c r="K276" s="290"/>
      <c r="L276" s="14"/>
      <c r="M276" s="161"/>
      <c r="N276" s="76"/>
      <c r="O276" s="75"/>
      <c r="P276" s="75"/>
      <c r="Q276" s="75"/>
      <c r="R276" s="75"/>
      <c r="S276" s="161"/>
      <c r="T276" s="14"/>
      <c r="U276" s="14"/>
      <c r="V276" s="75"/>
      <c r="W276" s="75"/>
      <c r="X276" s="75"/>
      <c r="Y276" s="14"/>
      <c r="Z276" s="75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</row>
    <row r="277" spans="1:53">
      <c r="G277" s="161"/>
      <c r="H277" s="161"/>
      <c r="I277" s="161"/>
      <c r="J277" s="14"/>
      <c r="K277" s="290"/>
      <c r="L277" s="14"/>
      <c r="M277" s="161"/>
      <c r="N277" s="77"/>
      <c r="O277" s="76"/>
      <c r="P277" s="76"/>
      <c r="Q277" s="76"/>
      <c r="R277" s="76"/>
      <c r="S277" s="162"/>
      <c r="T277" s="30"/>
      <c r="U277" s="30"/>
      <c r="V277" s="76"/>
      <c r="W277" s="76"/>
    </row>
    <row r="278" spans="1:53">
      <c r="G278" s="161"/>
      <c r="H278" s="161"/>
      <c r="I278" s="161"/>
      <c r="J278" s="14"/>
      <c r="K278" s="290"/>
      <c r="L278" s="14"/>
      <c r="M278" s="161"/>
      <c r="N278" s="77"/>
      <c r="O278" s="77"/>
      <c r="P278" s="77"/>
      <c r="Q278" s="77"/>
      <c r="R278" s="77"/>
      <c r="S278" s="163"/>
      <c r="T278" s="34"/>
      <c r="U278" s="34"/>
      <c r="V278" s="77"/>
      <c r="W278" s="77"/>
    </row>
    <row r="279" spans="1:53">
      <c r="G279" s="161"/>
      <c r="H279" s="161"/>
      <c r="I279" s="161"/>
      <c r="J279" s="14"/>
      <c r="K279" s="290"/>
      <c r="L279" s="14"/>
      <c r="M279" s="161"/>
      <c r="N279" s="77"/>
      <c r="O279" s="77"/>
      <c r="P279" s="77"/>
      <c r="Q279" s="77"/>
      <c r="R279" s="77"/>
      <c r="S279" s="163"/>
      <c r="T279" s="34"/>
      <c r="U279" s="34"/>
      <c r="V279" s="77"/>
      <c r="W279" s="77"/>
    </row>
    <row r="280" spans="1:53">
      <c r="G280" s="161"/>
      <c r="H280" s="161"/>
      <c r="I280" s="161"/>
      <c r="J280" s="14"/>
      <c r="K280" s="290"/>
      <c r="L280" s="14"/>
      <c r="M280" s="161"/>
      <c r="N280" s="77"/>
      <c r="O280" s="77"/>
      <c r="P280" s="77"/>
      <c r="Q280" s="77"/>
      <c r="R280" s="77"/>
      <c r="S280" s="163"/>
      <c r="T280" s="34"/>
      <c r="U280" s="34"/>
      <c r="V280" s="77"/>
      <c r="W280" s="77"/>
    </row>
    <row r="281" spans="1:53">
      <c r="G281" s="161"/>
      <c r="H281" s="161"/>
      <c r="I281" s="161"/>
      <c r="J281" s="14"/>
      <c r="K281" s="290"/>
      <c r="L281" s="14"/>
      <c r="M281" s="161"/>
      <c r="N281" s="77"/>
      <c r="O281" s="77"/>
      <c r="P281" s="77"/>
      <c r="Q281" s="77"/>
      <c r="R281" s="77"/>
      <c r="S281" s="163"/>
      <c r="T281" s="34"/>
      <c r="U281" s="34"/>
      <c r="V281" s="77"/>
      <c r="W281" s="77"/>
    </row>
    <row r="282" spans="1:53">
      <c r="G282" s="161"/>
      <c r="H282" s="161"/>
      <c r="I282" s="161"/>
      <c r="J282" s="14"/>
      <c r="K282" s="290"/>
      <c r="L282" s="14"/>
      <c r="M282" s="161"/>
      <c r="N282" s="77"/>
      <c r="O282" s="77"/>
      <c r="P282" s="77"/>
      <c r="Q282" s="77"/>
      <c r="R282" s="77"/>
      <c r="S282" s="163"/>
      <c r="T282" s="34"/>
      <c r="U282" s="34"/>
      <c r="V282" s="77"/>
      <c r="W282" s="77"/>
    </row>
    <row r="283" spans="1:53">
      <c r="G283" s="161"/>
      <c r="H283" s="161"/>
      <c r="I283" s="161"/>
      <c r="J283" s="14"/>
      <c r="K283" s="290"/>
      <c r="L283" s="14"/>
      <c r="M283" s="161"/>
      <c r="N283" s="77"/>
      <c r="O283" s="77"/>
      <c r="P283" s="77"/>
      <c r="Q283" s="77"/>
      <c r="R283" s="77"/>
      <c r="S283" s="163"/>
      <c r="T283" s="34"/>
      <c r="U283" s="34"/>
      <c r="V283" s="77"/>
      <c r="W283" s="77"/>
    </row>
    <row r="284" spans="1:53" s="11" customFormat="1">
      <c r="A284"/>
      <c r="B284"/>
      <c r="C284"/>
      <c r="D284"/>
      <c r="E284"/>
      <c r="G284" s="161"/>
      <c r="H284" s="161"/>
      <c r="I284" s="161"/>
      <c r="J284" s="14"/>
      <c r="K284" s="290"/>
      <c r="L284" s="14"/>
      <c r="M284" s="161"/>
      <c r="N284" s="77"/>
      <c r="O284" s="77"/>
      <c r="P284" s="77"/>
      <c r="Q284" s="77"/>
      <c r="R284" s="77"/>
      <c r="S284" s="163"/>
      <c r="T284" s="34"/>
      <c r="U284" s="34"/>
      <c r="V284" s="77"/>
      <c r="W284" s="77"/>
      <c r="Y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</row>
    <row r="285" spans="1:53" s="11" customFormat="1">
      <c r="A285"/>
      <c r="B285"/>
      <c r="C285"/>
      <c r="D285"/>
      <c r="E285"/>
      <c r="G285" s="161"/>
      <c r="H285" s="161"/>
      <c r="I285" s="161"/>
      <c r="J285" s="14"/>
      <c r="K285" s="290"/>
      <c r="L285" s="14"/>
      <c r="M285" s="161"/>
      <c r="N285" s="77"/>
      <c r="O285" s="77"/>
      <c r="P285" s="77"/>
      <c r="Q285" s="77"/>
      <c r="R285" s="77"/>
      <c r="S285" s="163"/>
      <c r="T285" s="34"/>
      <c r="U285" s="34"/>
      <c r="V285" s="77"/>
      <c r="W285" s="77"/>
      <c r="Y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</row>
    <row r="286" spans="1:53" s="11" customFormat="1">
      <c r="A286"/>
      <c r="B286"/>
      <c r="C286"/>
      <c r="D286"/>
      <c r="E286"/>
      <c r="G286" s="161"/>
      <c r="H286" s="161"/>
      <c r="I286" s="161"/>
      <c r="J286" s="14"/>
      <c r="K286" s="290"/>
      <c r="L286" s="14"/>
      <c r="M286" s="161"/>
      <c r="N286" s="77"/>
      <c r="O286" s="77"/>
      <c r="P286" s="77"/>
      <c r="Q286" s="77"/>
      <c r="R286" s="77"/>
      <c r="S286" s="163"/>
      <c r="T286" s="34"/>
      <c r="U286" s="34"/>
      <c r="V286" s="77"/>
      <c r="W286" s="77"/>
      <c r="Y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</row>
    <row r="287" spans="1:53" s="11" customFormat="1">
      <c r="A287" s="30"/>
      <c r="B287" s="30"/>
      <c r="C287" s="30"/>
      <c r="D287" s="30"/>
      <c r="E287" s="30"/>
      <c r="F287" s="76"/>
      <c r="G287" s="162"/>
      <c r="H287" s="162"/>
      <c r="I287" s="162"/>
      <c r="J287" s="30"/>
      <c r="K287" s="291"/>
      <c r="L287" s="30"/>
      <c r="M287" s="162"/>
      <c r="N287" s="77"/>
      <c r="O287" s="77"/>
      <c r="P287" s="77"/>
      <c r="Q287" s="77"/>
      <c r="R287" s="77"/>
      <c r="S287" s="163"/>
      <c r="T287" s="34"/>
      <c r="U287" s="34"/>
      <c r="V287" s="77"/>
      <c r="W287" s="77"/>
      <c r="Y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</row>
    <row r="288" spans="1:53" s="11" customFormat="1">
      <c r="A288" s="34"/>
      <c r="B288" s="34"/>
      <c r="C288" s="34"/>
      <c r="D288" s="34"/>
      <c r="E288" s="34"/>
      <c r="F288" s="77"/>
      <c r="G288" s="163"/>
      <c r="H288" s="163"/>
      <c r="I288" s="163"/>
      <c r="J288" s="34"/>
      <c r="K288" s="292"/>
      <c r="L288" s="34"/>
      <c r="M288" s="163"/>
      <c r="N288" s="77"/>
      <c r="O288" s="77"/>
      <c r="P288" s="77"/>
      <c r="Q288" s="77"/>
      <c r="R288" s="77"/>
      <c r="S288" s="163"/>
      <c r="T288" s="34"/>
      <c r="U288" s="34"/>
      <c r="V288" s="77"/>
      <c r="W288" s="77"/>
      <c r="Y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</row>
    <row r="289" spans="1:53" s="11" customFormat="1">
      <c r="A289" s="34"/>
      <c r="B289" s="34"/>
      <c r="C289" s="34"/>
      <c r="D289" s="34"/>
      <c r="E289" s="34"/>
      <c r="F289" s="77"/>
      <c r="G289" s="163"/>
      <c r="H289" s="163"/>
      <c r="I289" s="163"/>
      <c r="J289" s="34"/>
      <c r="K289" s="292"/>
      <c r="L289" s="34"/>
      <c r="M289" s="163"/>
      <c r="N289" s="77"/>
      <c r="O289" s="77"/>
      <c r="P289" s="77"/>
      <c r="Q289" s="77"/>
      <c r="R289" s="77"/>
      <c r="S289" s="163"/>
      <c r="T289" s="34"/>
      <c r="U289" s="34"/>
      <c r="V289" s="77"/>
      <c r="W289" s="77"/>
      <c r="Y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</row>
    <row r="290" spans="1:53" s="11" customFormat="1">
      <c r="A290" s="34"/>
      <c r="B290" s="34"/>
      <c r="C290" s="34"/>
      <c r="D290" s="34"/>
      <c r="E290" s="34"/>
      <c r="F290" s="77"/>
      <c r="G290" s="163"/>
      <c r="H290" s="163"/>
      <c r="I290" s="163"/>
      <c r="J290" s="34"/>
      <c r="K290" s="292"/>
      <c r="L290" s="34"/>
      <c r="M290" s="163"/>
      <c r="N290" s="77"/>
      <c r="O290" s="77"/>
      <c r="P290" s="77"/>
      <c r="Q290" s="77"/>
      <c r="R290" s="77"/>
      <c r="S290" s="163"/>
      <c r="T290" s="34"/>
      <c r="U290" s="34"/>
      <c r="V290" s="77"/>
      <c r="W290" s="77"/>
      <c r="Y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</row>
    <row r="291" spans="1:53" s="11" customFormat="1">
      <c r="A291" s="34"/>
      <c r="B291" s="34"/>
      <c r="C291" s="34"/>
      <c r="D291" s="34"/>
      <c r="E291" s="34"/>
      <c r="F291" s="77"/>
      <c r="G291" s="163"/>
      <c r="H291" s="163"/>
      <c r="I291" s="163"/>
      <c r="J291" s="34"/>
      <c r="K291" s="292"/>
      <c r="L291" s="34"/>
      <c r="M291" s="163"/>
      <c r="N291" s="77"/>
      <c r="O291" s="77"/>
      <c r="P291" s="77"/>
      <c r="Q291" s="77"/>
      <c r="R291" s="77"/>
      <c r="S291" s="163"/>
      <c r="T291" s="34"/>
      <c r="U291" s="34"/>
      <c r="V291" s="77"/>
      <c r="W291" s="77"/>
      <c r="Y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</row>
    <row r="292" spans="1:53" s="11" customFormat="1">
      <c r="A292" s="34"/>
      <c r="B292" s="34"/>
      <c r="C292" s="34"/>
      <c r="D292" s="34"/>
      <c r="E292" s="34"/>
      <c r="F292" s="77"/>
      <c r="G292" s="163"/>
      <c r="H292" s="163"/>
      <c r="I292" s="163"/>
      <c r="J292" s="34"/>
      <c r="K292" s="292"/>
      <c r="L292" s="34"/>
      <c r="M292" s="163"/>
      <c r="N292" s="77"/>
      <c r="O292" s="77"/>
      <c r="P292" s="77"/>
      <c r="Q292" s="77"/>
      <c r="R292" s="77"/>
      <c r="S292" s="163"/>
      <c r="T292" s="34"/>
      <c r="U292" s="34"/>
      <c r="V292" s="77"/>
      <c r="W292" s="77"/>
      <c r="Y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</row>
    <row r="293" spans="1:53" s="11" customFormat="1">
      <c r="A293" s="34"/>
      <c r="B293" s="34"/>
      <c r="C293" s="34"/>
      <c r="D293" s="34"/>
      <c r="E293" s="34"/>
      <c r="F293" s="77"/>
      <c r="G293" s="163"/>
      <c r="H293" s="163"/>
      <c r="I293" s="163"/>
      <c r="J293" s="34"/>
      <c r="K293" s="292"/>
      <c r="L293" s="34"/>
      <c r="M293" s="163"/>
      <c r="N293" s="77"/>
      <c r="O293" s="77"/>
      <c r="P293" s="77"/>
      <c r="Q293" s="77"/>
      <c r="R293" s="77"/>
      <c r="S293" s="163"/>
      <c r="T293" s="34"/>
      <c r="U293" s="34"/>
      <c r="V293" s="77"/>
      <c r="W293" s="77"/>
      <c r="Y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</row>
    <row r="294" spans="1:53" s="11" customFormat="1">
      <c r="A294" s="34"/>
      <c r="B294" s="34"/>
      <c r="C294" s="34"/>
      <c r="D294" s="34"/>
      <c r="E294" s="34"/>
      <c r="F294" s="77"/>
      <c r="G294" s="163"/>
      <c r="H294" s="163"/>
      <c r="I294" s="163"/>
      <c r="J294" s="34"/>
      <c r="K294" s="292"/>
      <c r="L294" s="34"/>
      <c r="M294" s="163"/>
      <c r="N294" s="77"/>
      <c r="O294" s="77"/>
      <c r="P294" s="77"/>
      <c r="Q294" s="77"/>
      <c r="R294" s="77"/>
      <c r="S294" s="163"/>
      <c r="T294" s="34"/>
      <c r="U294" s="34"/>
      <c r="V294" s="77"/>
      <c r="W294" s="77"/>
      <c r="Y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</row>
    <row r="295" spans="1:53" s="11" customFormat="1">
      <c r="A295" s="34"/>
      <c r="B295" s="34"/>
      <c r="C295" s="34"/>
      <c r="D295" s="34"/>
      <c r="E295" s="34"/>
      <c r="F295" s="77"/>
      <c r="G295" s="163"/>
      <c r="H295" s="163"/>
      <c r="I295" s="163"/>
      <c r="J295" s="34"/>
      <c r="K295" s="292"/>
      <c r="L295" s="34"/>
      <c r="M295" s="163"/>
      <c r="N295" s="77"/>
      <c r="O295" s="77"/>
      <c r="P295" s="77"/>
      <c r="Q295" s="77"/>
      <c r="R295" s="77"/>
      <c r="S295" s="163"/>
      <c r="T295" s="34"/>
      <c r="U295" s="34"/>
      <c r="V295" s="77"/>
      <c r="W295" s="77"/>
      <c r="Y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</row>
    <row r="296" spans="1:53" s="11" customFormat="1">
      <c r="A296" s="34"/>
      <c r="B296" s="34"/>
      <c r="C296" s="34"/>
      <c r="D296" s="34"/>
      <c r="E296" s="34"/>
      <c r="F296" s="77"/>
      <c r="G296" s="163"/>
      <c r="H296" s="163"/>
      <c r="I296" s="163"/>
      <c r="J296" s="34"/>
      <c r="K296" s="292"/>
      <c r="L296" s="34"/>
      <c r="M296" s="163"/>
      <c r="N296" s="77"/>
      <c r="O296" s="77"/>
      <c r="P296" s="77"/>
      <c r="Q296" s="77"/>
      <c r="R296" s="77"/>
      <c r="S296" s="163"/>
      <c r="T296" s="34"/>
      <c r="U296" s="34"/>
      <c r="V296" s="77"/>
      <c r="W296" s="77"/>
      <c r="Y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</row>
    <row r="297" spans="1:53" s="11" customFormat="1">
      <c r="A297" s="34"/>
      <c r="B297" s="34"/>
      <c r="C297" s="34"/>
      <c r="D297" s="34"/>
      <c r="E297" s="34"/>
      <c r="F297" s="77"/>
      <c r="G297" s="163"/>
      <c r="H297" s="163"/>
      <c r="I297" s="163"/>
      <c r="J297" s="34"/>
      <c r="K297" s="292"/>
      <c r="L297" s="34"/>
      <c r="M297" s="163"/>
      <c r="N297" s="77"/>
      <c r="O297" s="77"/>
      <c r="P297" s="77"/>
      <c r="Q297" s="77"/>
      <c r="R297" s="77"/>
      <c r="S297" s="163"/>
      <c r="T297" s="34"/>
      <c r="U297" s="34"/>
      <c r="V297" s="77"/>
      <c r="W297" s="77"/>
      <c r="Y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</row>
    <row r="298" spans="1:53" s="11" customFormat="1">
      <c r="A298" s="34"/>
      <c r="B298" s="34"/>
      <c r="C298" s="34"/>
      <c r="D298" s="34"/>
      <c r="E298" s="34"/>
      <c r="F298" s="77"/>
      <c r="G298" s="163"/>
      <c r="H298" s="163"/>
      <c r="I298" s="163"/>
      <c r="J298" s="34"/>
      <c r="K298" s="292"/>
      <c r="L298" s="34"/>
      <c r="M298" s="163"/>
      <c r="N298" s="77"/>
      <c r="O298" s="77"/>
      <c r="P298" s="77"/>
      <c r="Q298" s="77"/>
      <c r="R298" s="77"/>
      <c r="S298" s="163"/>
      <c r="T298" s="34"/>
      <c r="U298" s="34"/>
      <c r="V298" s="77"/>
      <c r="W298" s="77"/>
      <c r="Y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</row>
    <row r="299" spans="1:53" s="11" customFormat="1">
      <c r="A299" s="34"/>
      <c r="B299" s="34"/>
      <c r="C299" s="34"/>
      <c r="D299" s="34"/>
      <c r="E299" s="34"/>
      <c r="F299" s="77"/>
      <c r="G299" s="163"/>
      <c r="H299" s="163"/>
      <c r="I299" s="163"/>
      <c r="J299" s="34"/>
      <c r="K299" s="292"/>
      <c r="L299" s="34"/>
      <c r="M299" s="163"/>
      <c r="N299" s="77"/>
      <c r="O299" s="77"/>
      <c r="P299" s="77"/>
      <c r="Q299" s="77"/>
      <c r="R299" s="77"/>
      <c r="S299" s="163"/>
      <c r="T299" s="34"/>
      <c r="U299" s="34"/>
      <c r="V299" s="77"/>
      <c r="W299" s="77"/>
      <c r="Y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</row>
    <row r="300" spans="1:53" s="11" customFormat="1">
      <c r="A300" s="34"/>
      <c r="B300" s="34"/>
      <c r="C300" s="34"/>
      <c r="D300" s="34"/>
      <c r="E300" s="34"/>
      <c r="F300" s="77"/>
      <c r="G300" s="163"/>
      <c r="H300" s="163"/>
      <c r="I300" s="163"/>
      <c r="J300" s="34"/>
      <c r="K300" s="292"/>
      <c r="L300" s="34"/>
      <c r="M300" s="163"/>
      <c r="N300" s="77"/>
      <c r="O300" s="77"/>
      <c r="P300" s="77"/>
      <c r="Q300" s="77"/>
      <c r="R300" s="77"/>
      <c r="S300" s="163"/>
      <c r="T300" s="34"/>
      <c r="U300" s="34"/>
      <c r="V300" s="77"/>
      <c r="W300" s="77"/>
      <c r="Y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</row>
    <row r="301" spans="1:53" s="11" customFormat="1">
      <c r="A301" s="34"/>
      <c r="B301" s="34"/>
      <c r="C301" s="34"/>
      <c r="D301" s="34"/>
      <c r="E301" s="34"/>
      <c r="F301" s="77"/>
      <c r="G301" s="163"/>
      <c r="H301" s="163"/>
      <c r="I301" s="163"/>
      <c r="J301" s="34"/>
      <c r="K301" s="292"/>
      <c r="L301" s="34"/>
      <c r="M301" s="163"/>
      <c r="N301" s="77"/>
      <c r="O301" s="77"/>
      <c r="P301" s="77"/>
      <c r="Q301" s="77"/>
      <c r="R301" s="77"/>
      <c r="S301" s="163"/>
      <c r="T301" s="34"/>
      <c r="U301" s="34"/>
      <c r="V301" s="77"/>
      <c r="W301" s="77"/>
      <c r="Y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</row>
    <row r="302" spans="1:53" s="11" customFormat="1">
      <c r="A302" s="34"/>
      <c r="B302" s="34"/>
      <c r="C302" s="34"/>
      <c r="D302" s="34"/>
      <c r="E302" s="34"/>
      <c r="F302" s="77"/>
      <c r="G302" s="163"/>
      <c r="H302" s="163"/>
      <c r="I302" s="163"/>
      <c r="J302" s="34"/>
      <c r="K302" s="292"/>
      <c r="L302" s="34"/>
      <c r="M302" s="163"/>
      <c r="N302" s="77"/>
      <c r="O302" s="77"/>
      <c r="P302" s="77"/>
      <c r="Q302" s="77"/>
      <c r="R302" s="77"/>
      <c r="S302" s="163"/>
      <c r="T302" s="34"/>
      <c r="U302" s="34"/>
      <c r="V302" s="77"/>
      <c r="W302" s="77"/>
      <c r="Y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</row>
    <row r="303" spans="1:53" s="11" customFormat="1">
      <c r="A303" s="34"/>
      <c r="B303" s="34"/>
      <c r="C303" s="34"/>
      <c r="D303" s="34"/>
      <c r="E303" s="34"/>
      <c r="F303" s="77"/>
      <c r="G303" s="163"/>
      <c r="H303" s="163"/>
      <c r="I303" s="163"/>
      <c r="J303" s="34"/>
      <c r="K303" s="292"/>
      <c r="L303" s="34"/>
      <c r="M303" s="163"/>
      <c r="N303" s="77"/>
      <c r="O303" s="77"/>
      <c r="P303" s="77"/>
      <c r="Q303" s="77"/>
      <c r="R303" s="77"/>
      <c r="S303" s="163"/>
      <c r="T303" s="34"/>
      <c r="U303" s="34"/>
      <c r="V303" s="77"/>
      <c r="W303" s="77"/>
      <c r="Y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</row>
    <row r="304" spans="1:53" s="11" customFormat="1">
      <c r="A304" s="34"/>
      <c r="B304" s="34"/>
      <c r="C304" s="34"/>
      <c r="D304" s="34"/>
      <c r="E304" s="34"/>
      <c r="F304" s="77"/>
      <c r="G304" s="163"/>
      <c r="H304" s="163"/>
      <c r="I304" s="163"/>
      <c r="J304" s="34"/>
      <c r="K304" s="292"/>
      <c r="L304" s="34"/>
      <c r="M304" s="163"/>
      <c r="N304" s="77"/>
      <c r="O304" s="77"/>
      <c r="P304" s="77"/>
      <c r="Q304" s="77"/>
      <c r="R304" s="77"/>
      <c r="S304" s="163"/>
      <c r="T304" s="34"/>
      <c r="U304" s="34"/>
      <c r="V304" s="77"/>
      <c r="W304" s="77"/>
      <c r="Y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</row>
    <row r="305" spans="1:53" s="11" customFormat="1">
      <c r="A305" s="34"/>
      <c r="B305" s="34"/>
      <c r="C305" s="34"/>
      <c r="D305" s="34"/>
      <c r="E305" s="34"/>
      <c r="F305" s="77"/>
      <c r="G305" s="163"/>
      <c r="H305" s="163"/>
      <c r="I305" s="163"/>
      <c r="J305" s="34"/>
      <c r="K305" s="292"/>
      <c r="L305" s="34"/>
      <c r="M305" s="163"/>
      <c r="N305" s="77"/>
      <c r="O305" s="77"/>
      <c r="P305" s="77"/>
      <c r="Q305" s="77"/>
      <c r="R305" s="77"/>
      <c r="S305" s="163"/>
      <c r="T305" s="34"/>
      <c r="U305" s="34"/>
      <c r="V305" s="77"/>
      <c r="W305" s="77"/>
      <c r="Y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</row>
    <row r="306" spans="1:53" s="11" customFormat="1">
      <c r="A306" s="34"/>
      <c r="B306" s="34"/>
      <c r="C306" s="34"/>
      <c r="D306" s="34"/>
      <c r="E306" s="34"/>
      <c r="F306" s="77"/>
      <c r="G306" s="163"/>
      <c r="H306" s="163"/>
      <c r="I306" s="163"/>
      <c r="J306" s="34"/>
      <c r="K306" s="292"/>
      <c r="L306" s="34"/>
      <c r="M306" s="163"/>
      <c r="N306" s="77"/>
      <c r="O306" s="77"/>
      <c r="P306" s="77"/>
      <c r="Q306" s="77"/>
      <c r="R306" s="77"/>
      <c r="S306" s="163"/>
      <c r="T306" s="34"/>
      <c r="U306" s="34"/>
      <c r="V306" s="77"/>
      <c r="W306" s="77"/>
      <c r="Y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</row>
    <row r="307" spans="1:53" s="11" customFormat="1">
      <c r="A307" s="34"/>
      <c r="B307" s="34"/>
      <c r="C307" s="34"/>
      <c r="D307" s="34"/>
      <c r="E307" s="34"/>
      <c r="F307" s="77"/>
      <c r="G307" s="163"/>
      <c r="H307" s="163"/>
      <c r="I307" s="163"/>
      <c r="J307" s="34"/>
      <c r="K307" s="292"/>
      <c r="L307" s="34"/>
      <c r="M307" s="163"/>
      <c r="N307" s="77"/>
      <c r="O307" s="77"/>
      <c r="P307" s="77"/>
      <c r="Q307" s="77"/>
      <c r="R307" s="77"/>
      <c r="S307" s="163"/>
      <c r="T307" s="34"/>
      <c r="U307" s="34"/>
      <c r="V307" s="77"/>
      <c r="W307" s="77"/>
      <c r="Y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</row>
    <row r="308" spans="1:53" s="11" customFormat="1">
      <c r="A308" s="34"/>
      <c r="B308" s="34"/>
      <c r="C308" s="34"/>
      <c r="D308" s="34"/>
      <c r="E308" s="34"/>
      <c r="F308" s="77"/>
      <c r="G308" s="163"/>
      <c r="H308" s="163"/>
      <c r="I308" s="163"/>
      <c r="J308" s="34"/>
      <c r="K308" s="292"/>
      <c r="L308" s="34"/>
      <c r="M308" s="163"/>
      <c r="N308" s="77"/>
      <c r="O308" s="77"/>
      <c r="P308" s="77"/>
      <c r="Q308" s="77"/>
      <c r="R308" s="77"/>
      <c r="S308" s="163"/>
      <c r="T308" s="34"/>
      <c r="U308" s="34"/>
      <c r="V308" s="77"/>
      <c r="W308" s="77"/>
      <c r="Y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</row>
    <row r="309" spans="1:53" s="11" customFormat="1">
      <c r="A309" s="34"/>
      <c r="B309" s="34"/>
      <c r="C309" s="34"/>
      <c r="D309" s="34"/>
      <c r="E309" s="34"/>
      <c r="F309" s="77"/>
      <c r="G309" s="163"/>
      <c r="H309" s="163"/>
      <c r="I309" s="163"/>
      <c r="J309" s="34"/>
      <c r="K309" s="292"/>
      <c r="L309" s="34"/>
      <c r="M309" s="163"/>
      <c r="N309" s="77"/>
      <c r="O309" s="77"/>
      <c r="P309" s="77"/>
      <c r="Q309" s="77"/>
      <c r="R309" s="77"/>
      <c r="S309" s="163"/>
      <c r="T309" s="34"/>
      <c r="U309" s="34"/>
      <c r="V309" s="77"/>
      <c r="W309" s="77"/>
      <c r="Y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</row>
    <row r="310" spans="1:53" s="11" customFormat="1">
      <c r="A310" s="34"/>
      <c r="B310" s="34"/>
      <c r="C310" s="34"/>
      <c r="D310" s="34"/>
      <c r="E310" s="34"/>
      <c r="F310" s="77"/>
      <c r="G310" s="163"/>
      <c r="H310" s="163"/>
      <c r="I310" s="163"/>
      <c r="J310" s="34"/>
      <c r="K310" s="292"/>
      <c r="L310" s="34"/>
      <c r="M310" s="163"/>
      <c r="N310" s="77"/>
      <c r="O310" s="77"/>
      <c r="P310" s="77"/>
      <c r="Q310" s="77"/>
      <c r="R310" s="77"/>
      <c r="S310" s="163"/>
      <c r="T310" s="34"/>
      <c r="U310" s="34"/>
      <c r="V310" s="77"/>
      <c r="W310" s="77"/>
      <c r="Y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</row>
    <row r="311" spans="1:53" s="11" customFormat="1">
      <c r="A311" s="34"/>
      <c r="B311" s="34"/>
      <c r="C311" s="34"/>
      <c r="D311" s="34"/>
      <c r="E311" s="34"/>
      <c r="F311" s="77"/>
      <c r="G311" s="163"/>
      <c r="H311" s="163"/>
      <c r="I311" s="163"/>
      <c r="J311" s="34"/>
      <c r="K311" s="292"/>
      <c r="L311" s="34"/>
      <c r="M311" s="163"/>
      <c r="N311" s="77"/>
      <c r="O311" s="77"/>
      <c r="P311" s="77"/>
      <c r="Q311" s="77"/>
      <c r="R311" s="77"/>
      <c r="S311" s="163"/>
      <c r="T311" s="34"/>
      <c r="U311" s="34"/>
      <c r="V311" s="77"/>
      <c r="W311" s="77"/>
      <c r="Y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</row>
    <row r="312" spans="1:53" s="11" customFormat="1">
      <c r="A312" s="34"/>
      <c r="B312" s="34"/>
      <c r="C312" s="34"/>
      <c r="D312" s="34"/>
      <c r="E312" s="34"/>
      <c r="F312" s="77"/>
      <c r="G312" s="163"/>
      <c r="H312" s="163"/>
      <c r="I312" s="163"/>
      <c r="J312" s="34"/>
      <c r="K312" s="292"/>
      <c r="L312" s="34"/>
      <c r="M312" s="163"/>
      <c r="N312" s="77"/>
      <c r="O312" s="77"/>
      <c r="P312" s="77"/>
      <c r="Q312" s="77"/>
      <c r="R312" s="77"/>
      <c r="S312" s="163"/>
      <c r="T312"/>
      <c r="U312"/>
      <c r="Y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</row>
    <row r="313" spans="1:53" s="11" customFormat="1">
      <c r="A313" s="34"/>
      <c r="B313" s="34"/>
      <c r="C313" s="34"/>
      <c r="D313" s="34"/>
      <c r="E313" s="34"/>
      <c r="F313" s="77"/>
      <c r="G313" s="163"/>
      <c r="H313" s="163"/>
      <c r="I313" s="163"/>
      <c r="J313" s="34"/>
      <c r="K313" s="292"/>
      <c r="L313" s="34"/>
      <c r="M313" s="163"/>
      <c r="N313" s="77"/>
      <c r="O313" s="77"/>
      <c r="P313" s="77"/>
      <c r="Q313" s="77"/>
      <c r="R313" s="77"/>
      <c r="S313" s="163"/>
      <c r="T313"/>
      <c r="U313"/>
      <c r="Y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</row>
    <row r="314" spans="1:53" s="11" customFormat="1">
      <c r="A314" s="34"/>
      <c r="B314" s="34"/>
      <c r="C314" s="34"/>
      <c r="D314" s="34"/>
      <c r="E314" s="34"/>
      <c r="F314" s="77"/>
      <c r="G314" s="163"/>
      <c r="H314" s="163"/>
      <c r="I314" s="163"/>
      <c r="J314" s="34"/>
      <c r="K314" s="292"/>
      <c r="L314" s="34"/>
      <c r="M314" s="163"/>
      <c r="N314" s="77"/>
      <c r="O314" s="77"/>
      <c r="P314" s="77"/>
      <c r="Q314" s="77"/>
      <c r="R314" s="77"/>
      <c r="S314" s="163"/>
      <c r="T314"/>
      <c r="U314"/>
      <c r="Y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</row>
    <row r="315" spans="1:53" s="11" customFormat="1">
      <c r="A315" s="34"/>
      <c r="B315" s="34"/>
      <c r="C315" s="34"/>
      <c r="D315" s="34"/>
      <c r="E315" s="34"/>
      <c r="F315" s="77"/>
      <c r="G315" s="163"/>
      <c r="H315" s="163"/>
      <c r="I315" s="163"/>
      <c r="J315" s="34"/>
      <c r="K315" s="292"/>
      <c r="L315" s="34"/>
      <c r="M315" s="163"/>
      <c r="N315" s="77"/>
      <c r="O315" s="77"/>
      <c r="P315" s="77"/>
      <c r="Q315" s="77"/>
      <c r="R315" s="77"/>
      <c r="S315" s="163"/>
      <c r="T315"/>
      <c r="U315"/>
      <c r="Y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</row>
    <row r="316" spans="1:53">
      <c r="A316" s="34"/>
      <c r="B316" s="34"/>
      <c r="C316" s="34"/>
      <c r="D316" s="34"/>
      <c r="E316" s="34"/>
      <c r="F316" s="77"/>
      <c r="G316" s="163"/>
      <c r="H316" s="163"/>
      <c r="I316" s="163"/>
      <c r="J316" s="34"/>
      <c r="K316" s="292"/>
      <c r="L316" s="34"/>
      <c r="M316" s="163"/>
      <c r="N316" s="77"/>
      <c r="O316" s="77"/>
      <c r="P316" s="77"/>
      <c r="Q316" s="77"/>
      <c r="R316" s="77"/>
      <c r="S316" s="163"/>
    </row>
    <row r="317" spans="1:53">
      <c r="A317" s="34"/>
      <c r="B317" s="34"/>
      <c r="C317" s="34"/>
      <c r="D317" s="34"/>
      <c r="E317" s="34"/>
      <c r="F317" s="77"/>
      <c r="G317" s="163"/>
      <c r="H317" s="163"/>
      <c r="I317" s="163"/>
      <c r="J317" s="34"/>
      <c r="K317" s="292"/>
      <c r="L317" s="34"/>
      <c r="M317" s="163"/>
      <c r="N317" s="77"/>
      <c r="O317" s="77"/>
      <c r="P317" s="77"/>
      <c r="Q317" s="77"/>
      <c r="R317" s="77"/>
      <c r="S317" s="163"/>
    </row>
    <row r="318" spans="1:53">
      <c r="A318" s="34"/>
      <c r="B318" s="34"/>
      <c r="C318" s="34"/>
      <c r="D318" s="34"/>
      <c r="E318" s="34"/>
      <c r="F318" s="77"/>
      <c r="G318" s="163"/>
      <c r="H318" s="163"/>
      <c r="I318" s="163"/>
      <c r="J318" s="34"/>
      <c r="K318" s="292"/>
      <c r="L318" s="34"/>
      <c r="M318" s="163"/>
      <c r="N318" s="77"/>
      <c r="O318" s="77"/>
      <c r="P318" s="77"/>
      <c r="Q318" s="77"/>
      <c r="R318" s="77"/>
      <c r="S318" s="163"/>
    </row>
    <row r="319" spans="1:53">
      <c r="A319" s="34"/>
      <c r="B319" s="34"/>
      <c r="C319" s="34"/>
      <c r="D319" s="34"/>
      <c r="E319" s="34"/>
      <c r="F319" s="77"/>
      <c r="G319" s="163"/>
      <c r="H319" s="163"/>
      <c r="I319" s="163"/>
      <c r="J319" s="34"/>
      <c r="K319" s="292"/>
      <c r="L319" s="34"/>
      <c r="M319" s="163"/>
      <c r="N319" s="77"/>
      <c r="O319" s="77"/>
      <c r="P319" s="77"/>
      <c r="Q319" s="77"/>
      <c r="R319" s="77"/>
      <c r="S319" s="163"/>
    </row>
    <row r="320" spans="1:53">
      <c r="A320" s="34"/>
      <c r="B320" s="34"/>
      <c r="C320" s="34"/>
      <c r="D320" s="34"/>
      <c r="E320" s="34"/>
      <c r="F320" s="77"/>
      <c r="G320" s="163"/>
      <c r="H320" s="163"/>
      <c r="I320" s="163"/>
      <c r="J320" s="34"/>
      <c r="K320" s="292"/>
      <c r="L320" s="34"/>
      <c r="M320" s="163"/>
      <c r="N320" s="77"/>
      <c r="O320" s="77"/>
      <c r="P320" s="77"/>
      <c r="Q320" s="77"/>
      <c r="R320" s="77"/>
      <c r="S320" s="163"/>
    </row>
    <row r="321" spans="1:19">
      <c r="A321" s="34"/>
      <c r="B321" s="34"/>
      <c r="C321" s="34"/>
      <c r="D321" s="34"/>
      <c r="E321" s="34"/>
      <c r="F321" s="77"/>
      <c r="G321" s="163"/>
      <c r="H321" s="163"/>
      <c r="I321" s="163"/>
      <c r="J321" s="34"/>
      <c r="K321" s="292"/>
      <c r="L321" s="34"/>
      <c r="M321" s="163"/>
      <c r="N321" s="77"/>
      <c r="O321" s="77"/>
      <c r="P321" s="77"/>
      <c r="Q321" s="77"/>
      <c r="R321" s="77"/>
      <c r="S321" s="163"/>
    </row>
    <row r="322" spans="1:19">
      <c r="N322" s="77"/>
      <c r="O322" s="77"/>
      <c r="P322" s="77"/>
      <c r="Q322" s="77"/>
      <c r="R322" s="77"/>
      <c r="S322" s="163"/>
    </row>
    <row r="323" spans="1:19">
      <c r="N323" s="77"/>
      <c r="O323" s="77"/>
      <c r="P323" s="77"/>
      <c r="Q323" s="77"/>
      <c r="R323" s="77"/>
      <c r="S323" s="163"/>
    </row>
    <row r="324" spans="1:19">
      <c r="N324" s="77"/>
      <c r="O324" s="77"/>
      <c r="P324" s="77"/>
      <c r="Q324" s="77"/>
      <c r="R324" s="77"/>
      <c r="S324" s="163"/>
    </row>
    <row r="325" spans="1:19">
      <c r="N325" s="77"/>
      <c r="O325" s="77"/>
      <c r="P325" s="77"/>
      <c r="Q325" s="77"/>
      <c r="R325" s="77"/>
      <c r="S325" s="163"/>
    </row>
    <row r="326" spans="1:19">
      <c r="N326" s="77"/>
      <c r="O326" s="77"/>
      <c r="P326" s="77"/>
      <c r="Q326" s="77"/>
      <c r="R326" s="77"/>
      <c r="S326" s="163"/>
    </row>
    <row r="327" spans="1:19">
      <c r="N327" s="77"/>
      <c r="O327" s="77"/>
      <c r="P327" s="77"/>
      <c r="Q327" s="77"/>
      <c r="R327" s="77"/>
      <c r="S327" s="163"/>
    </row>
    <row r="328" spans="1:19">
      <c r="N328" s="77"/>
      <c r="O328" s="77"/>
      <c r="P328" s="77"/>
      <c r="Q328" s="77"/>
      <c r="R328" s="77"/>
      <c r="S328" s="163"/>
    </row>
    <row r="329" spans="1:19">
      <c r="N329" s="77"/>
      <c r="O329" s="77"/>
      <c r="P329" s="77"/>
      <c r="Q329" s="77"/>
      <c r="R329" s="77"/>
      <c r="S329" s="163"/>
    </row>
    <row r="330" spans="1:19">
      <c r="N330" s="77"/>
      <c r="O330" s="77"/>
      <c r="P330" s="77"/>
      <c r="Q330" s="77"/>
      <c r="R330" s="77"/>
      <c r="S330" s="163"/>
    </row>
    <row r="331" spans="1:19">
      <c r="N331" s="77"/>
      <c r="O331" s="77"/>
      <c r="P331" s="77"/>
      <c r="Q331" s="77"/>
      <c r="R331" s="77"/>
      <c r="S331" s="163"/>
    </row>
    <row r="332" spans="1:19">
      <c r="N332" s="77"/>
      <c r="O332" s="77"/>
      <c r="P332" s="77"/>
      <c r="Q332" s="77"/>
      <c r="R332" s="77"/>
      <c r="S332" s="163"/>
    </row>
    <row r="333" spans="1:19">
      <c r="N333" s="77"/>
      <c r="O333" s="77"/>
      <c r="P333" s="77"/>
      <c r="Q333" s="77"/>
      <c r="R333" s="77"/>
      <c r="S333" s="163"/>
    </row>
    <row r="334" spans="1:19">
      <c r="O334" s="77"/>
      <c r="P334" s="77"/>
      <c r="Q334" s="77"/>
      <c r="R334" s="77"/>
      <c r="S334" s="163"/>
    </row>
  </sheetData>
  <conditionalFormatting sqref="AC104 AC35:AC36">
    <cfRule type="cellIs" dxfId="20" priority="6" stopIfTrue="1" operator="lessThan">
      <formula>0</formula>
    </cfRule>
  </conditionalFormatting>
  <conditionalFormatting sqref="AC81">
    <cfRule type="cellIs" dxfId="19" priority="7" stopIfTrue="1" operator="greaterThan">
      <formula>0</formula>
    </cfRule>
  </conditionalFormatting>
  <conditionalFormatting sqref="AC58">
    <cfRule type="cellIs" dxfId="18" priority="8" stopIfTrue="1" operator="greaterThan">
      <formula>0</formula>
    </cfRule>
    <cfRule type="cellIs" dxfId="17" priority="9" stopIfTrue="1" operator="lessThan">
      <formula>0</formula>
    </cfRule>
  </conditionalFormatting>
  <conditionalFormatting sqref="AC81">
    <cfRule type="cellIs" dxfId="16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A57"/>
  <sheetViews>
    <sheetView zoomScale="87" zoomScaleNormal="87" workbookViewId="0">
      <pane xSplit="9" ySplit="10" topLeftCell="J45" activePane="bottomRight" state="frozen"/>
      <selection pane="topRight" activeCell="I1" sqref="I1"/>
      <selection pane="bottomLeft" activeCell="A11" sqref="A11"/>
      <selection pane="bottomRight" activeCell="B55" sqref="B55"/>
    </sheetView>
  </sheetViews>
  <sheetFormatPr baseColWidth="10" defaultRowHeight="15"/>
  <cols>
    <col min="1" max="1" width="2.90625" customWidth="1"/>
    <col min="2" max="2" width="6.54296875" customWidth="1"/>
    <col min="3" max="3" width="3.81640625" customWidth="1"/>
    <col min="4" max="4" width="13.81640625" customWidth="1"/>
    <col min="5" max="5" width="6.81640625" customWidth="1"/>
    <col min="6" max="6" width="5" style="11" customWidth="1"/>
    <col min="7" max="7" width="1.08984375" style="508" customWidth="1"/>
    <col min="8" max="8" width="7.453125" customWidth="1"/>
    <col min="9" max="9" width="6.08984375" style="11" customWidth="1"/>
    <col min="10" max="10" width="6.08984375" style="93" customWidth="1"/>
    <col min="11" max="11" width="5.36328125" style="93" customWidth="1"/>
    <col min="12" max="12" width="6.08984375" style="93" customWidth="1"/>
    <col min="13" max="13" width="1.1796875" style="93" customWidth="1"/>
    <col min="14" max="14" width="7.1796875" style="93" customWidth="1"/>
    <col min="15" max="15" width="6.08984375" style="93" customWidth="1"/>
    <col min="16" max="16" width="7" customWidth="1"/>
    <col min="17" max="17" width="6.08984375" style="93" customWidth="1"/>
    <col min="18" max="18" width="1.26953125" style="93" customWidth="1"/>
    <col min="19" max="19" width="7.453125" customWidth="1"/>
    <col min="20" max="20" width="8.81640625" style="93" customWidth="1"/>
    <col min="21" max="21" width="7.36328125" style="11" customWidth="1"/>
    <col min="22" max="22" width="6.90625" style="11" customWidth="1"/>
    <col min="23" max="23" width="7.08984375" style="11" customWidth="1"/>
    <col min="24" max="24" width="6.08984375" style="93" customWidth="1"/>
    <col min="25" max="25" width="5.6328125" customWidth="1"/>
    <col min="26" max="26" width="6.54296875" customWidth="1"/>
    <col min="27" max="27" width="6.1796875" style="11" customWidth="1"/>
    <col min="28" max="28" width="5.1796875" style="11" customWidth="1"/>
    <col min="29" max="29" width="7" style="11" customWidth="1"/>
    <col min="30" max="30" width="9.1796875" style="93" customWidth="1"/>
    <col min="31" max="31" width="10.36328125" style="11" customWidth="1"/>
    <col min="32" max="32" width="4.6328125" customWidth="1"/>
    <col min="45" max="45" width="14" customWidth="1"/>
    <col min="46" max="46" width="12.54296875" customWidth="1"/>
    <col min="47" max="47" width="10.90625" customWidth="1"/>
  </cols>
  <sheetData>
    <row r="1" spans="1:53">
      <c r="A1" s="45"/>
      <c r="B1" s="45"/>
      <c r="C1" s="45"/>
      <c r="D1" s="45"/>
      <c r="E1" s="45"/>
      <c r="F1" s="71"/>
      <c r="G1" s="71"/>
      <c r="H1" s="45"/>
      <c r="I1" s="71"/>
      <c r="J1" s="90"/>
      <c r="K1" s="90"/>
      <c r="L1" s="90"/>
      <c r="M1" s="90"/>
      <c r="N1" s="90"/>
      <c r="O1" s="90"/>
      <c r="P1" s="45"/>
      <c r="Q1" s="90"/>
      <c r="R1" s="90"/>
      <c r="S1" s="45"/>
      <c r="T1" s="90"/>
      <c r="U1" s="71"/>
      <c r="V1" s="71"/>
      <c r="W1" s="71"/>
      <c r="X1" s="90"/>
      <c r="Y1" s="45"/>
      <c r="Z1" s="45"/>
      <c r="AA1" s="71"/>
      <c r="AB1" s="71"/>
      <c r="AC1" s="71"/>
      <c r="AD1" s="90"/>
      <c r="AE1" s="71"/>
      <c r="AF1" s="45"/>
      <c r="AG1" s="4"/>
      <c r="AH1" s="4"/>
      <c r="AI1" s="4"/>
      <c r="AJ1" s="4"/>
      <c r="AK1" s="4"/>
    </row>
    <row r="2" spans="1:53" s="185" customFormat="1" ht="31.8">
      <c r="A2" s="184"/>
      <c r="B2" s="184"/>
      <c r="C2" s="184"/>
      <c r="D2" s="141" t="s">
        <v>443</v>
      </c>
      <c r="E2" s="184"/>
      <c r="F2" s="184"/>
      <c r="G2" s="184"/>
      <c r="H2" s="200"/>
      <c r="I2" s="184"/>
      <c r="J2" s="200"/>
      <c r="K2" s="195"/>
      <c r="L2" s="195"/>
      <c r="M2" s="195"/>
      <c r="N2" s="195"/>
      <c r="O2" s="195"/>
      <c r="P2" s="174" t="str">
        <f>+År!B2</f>
        <v>VÆR :</v>
      </c>
      <c r="Q2" s="195"/>
      <c r="R2" s="195"/>
      <c r="S2" s="184"/>
      <c r="T2" s="195"/>
      <c r="U2" s="200"/>
      <c r="V2" s="200"/>
      <c r="W2" s="200"/>
      <c r="X2" s="195"/>
      <c r="Y2" s="184"/>
      <c r="Z2" s="184"/>
      <c r="AA2" s="200"/>
      <c r="AB2" s="200"/>
      <c r="AC2" s="200"/>
      <c r="AD2" s="195"/>
      <c r="AE2" s="200"/>
      <c r="AF2" s="184"/>
      <c r="AG2" s="4"/>
      <c r="AH2" s="4"/>
      <c r="AI2"/>
      <c r="AJ2" s="4"/>
      <c r="AK2" s="4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>
      <c r="A3" s="45"/>
      <c r="B3" s="45"/>
      <c r="C3" s="45"/>
      <c r="D3" s="45"/>
      <c r="E3" s="45"/>
      <c r="F3" s="71"/>
      <c r="G3" s="71"/>
      <c r="H3" s="45"/>
      <c r="I3" s="71"/>
      <c r="J3" s="90"/>
      <c r="K3" s="90"/>
      <c r="L3" s="90"/>
      <c r="M3" s="90"/>
      <c r="N3" s="90"/>
      <c r="O3" s="90"/>
      <c r="P3" s="45"/>
      <c r="Q3" s="90"/>
      <c r="R3" s="90"/>
      <c r="S3" s="45"/>
      <c r="T3" s="90"/>
      <c r="U3" s="71"/>
      <c r="V3" s="71"/>
      <c r="W3" s="71"/>
      <c r="X3" s="90"/>
      <c r="Y3" s="45"/>
      <c r="Z3" s="45"/>
      <c r="AA3" s="71"/>
      <c r="AB3" s="71"/>
      <c r="AC3" s="71"/>
      <c r="AD3" s="90"/>
      <c r="AE3" s="71"/>
      <c r="AF3" s="45"/>
      <c r="AG3" s="4"/>
      <c r="AH3" s="4"/>
      <c r="AJ3" s="4"/>
      <c r="AK3" s="4"/>
    </row>
    <row r="4" spans="1:53">
      <c r="A4" s="45"/>
      <c r="B4" s="45"/>
      <c r="C4" s="45"/>
      <c r="D4" s="45"/>
      <c r="E4" s="45"/>
      <c r="F4" s="71"/>
      <c r="G4" s="71"/>
      <c r="H4" s="45"/>
      <c r="I4" s="71"/>
      <c r="J4" s="90"/>
      <c r="K4" s="90"/>
      <c r="L4" s="90"/>
      <c r="M4" s="90"/>
      <c r="N4" s="90"/>
      <c r="O4" s="90"/>
      <c r="P4" s="45"/>
      <c r="Q4" s="90"/>
      <c r="R4" s="90"/>
      <c r="S4" s="45"/>
      <c r="T4" s="90"/>
      <c r="U4" s="71"/>
      <c r="V4" s="71"/>
      <c r="W4" s="71"/>
      <c r="X4" s="90"/>
      <c r="Y4" s="45"/>
      <c r="Z4" s="45"/>
      <c r="AA4" s="71"/>
      <c r="AB4" s="71"/>
      <c r="AC4" s="71"/>
      <c r="AD4" s="90"/>
      <c r="AE4" s="71"/>
      <c r="AF4" s="45"/>
      <c r="AG4" s="4"/>
      <c r="AH4" s="4"/>
      <c r="AJ4" s="4"/>
      <c r="AK4" s="4"/>
    </row>
    <row r="5" spans="1:53" s="186" customFormat="1" ht="19.8">
      <c r="A5" s="183"/>
      <c r="B5" s="183"/>
      <c r="C5" s="183"/>
      <c r="D5" s="183"/>
      <c r="E5" s="183" t="s">
        <v>5</v>
      </c>
      <c r="F5" s="186">
        <f>+År!S2</f>
        <v>52</v>
      </c>
      <c r="G5" s="71"/>
      <c r="H5" s="209"/>
      <c r="I5" s="183"/>
      <c r="J5" s="209"/>
      <c r="K5" s="208"/>
      <c r="L5" s="208"/>
      <c r="M5" s="208"/>
      <c r="N5" s="208"/>
      <c r="O5" s="208"/>
      <c r="P5" s="208"/>
      <c r="Q5" s="208"/>
      <c r="R5" s="208"/>
      <c r="S5" s="183" t="s">
        <v>426</v>
      </c>
      <c r="T5" s="208"/>
      <c r="U5" s="534">
        <f>SUM(H11:H24)</f>
        <v>4759</v>
      </c>
      <c r="V5" s="537"/>
      <c r="W5" s="209"/>
      <c r="X5" s="208"/>
      <c r="Y5" s="183"/>
      <c r="Z5" s="183"/>
      <c r="AA5" s="209"/>
      <c r="AB5" s="209"/>
      <c r="AC5" s="209"/>
      <c r="AD5" s="208"/>
      <c r="AE5" s="209"/>
      <c r="AF5" s="183"/>
      <c r="AG5" s="4"/>
      <c r="AH5" s="4"/>
      <c r="AI5"/>
      <c r="AJ5" s="4"/>
      <c r="AK5" s="4"/>
      <c r="AL5"/>
      <c r="AM5"/>
      <c r="AN5"/>
      <c r="AO5"/>
      <c r="AP5"/>
      <c r="AQ5"/>
      <c r="AR5"/>
      <c r="AS5"/>
      <c r="AT5"/>
      <c r="AU5"/>
      <c r="AV5"/>
      <c r="AW5"/>
      <c r="AX5"/>
      <c r="AZ5" s="188"/>
      <c r="BA5" s="188"/>
    </row>
    <row r="6" spans="1:53" ht="18" customHeight="1">
      <c r="A6" s="50"/>
      <c r="B6" s="50"/>
      <c r="C6" s="50"/>
      <c r="D6" s="50"/>
      <c r="E6" s="50"/>
      <c r="F6" s="72"/>
      <c r="G6" s="71"/>
      <c r="H6" s="50"/>
      <c r="I6" s="72"/>
      <c r="J6" s="96"/>
      <c r="K6" s="96"/>
      <c r="L6" s="96"/>
      <c r="M6" s="96"/>
      <c r="N6" s="205"/>
      <c r="O6" s="96"/>
      <c r="P6" s="50"/>
      <c r="Q6" s="96"/>
      <c r="R6" s="96"/>
      <c r="S6" s="86"/>
      <c r="T6" s="90"/>
      <c r="U6" s="71"/>
      <c r="V6" s="71"/>
      <c r="W6" s="71"/>
      <c r="X6" s="90"/>
      <c r="Y6" s="45"/>
      <c r="Z6" s="45"/>
      <c r="AA6" s="71"/>
      <c r="AB6" s="71"/>
      <c r="AC6" s="71"/>
      <c r="AD6" s="90"/>
      <c r="AE6" s="71"/>
      <c r="AF6" s="45"/>
      <c r="AG6" s="4"/>
      <c r="AH6" s="4"/>
      <c r="AJ6" s="4"/>
      <c r="AK6" s="4"/>
    </row>
    <row r="7" spans="1:53" ht="18" customHeight="1">
      <c r="A7" s="50"/>
      <c r="B7" s="50"/>
      <c r="C7" s="50"/>
      <c r="D7" s="50"/>
      <c r="E7" s="50"/>
      <c r="F7" s="72"/>
      <c r="G7" s="71"/>
      <c r="H7" s="50"/>
      <c r="I7" s="72"/>
      <c r="J7" s="96"/>
      <c r="K7" s="96"/>
      <c r="L7" s="96"/>
      <c r="M7" s="96"/>
      <c r="N7" s="205"/>
      <c r="O7" s="96"/>
      <c r="P7" s="50"/>
      <c r="Q7" s="96"/>
      <c r="R7" s="96"/>
      <c r="S7" s="86"/>
      <c r="T7" s="90"/>
      <c r="U7" s="71"/>
      <c r="V7" s="71"/>
      <c r="W7" s="71"/>
      <c r="X7" s="90"/>
      <c r="Y7" s="45"/>
      <c r="Z7" s="45"/>
      <c r="AA7" s="71"/>
      <c r="AB7" s="71"/>
      <c r="AC7" s="71"/>
      <c r="AD7" s="90"/>
      <c r="AE7" s="71"/>
      <c r="AF7" s="45"/>
      <c r="AG7" s="4"/>
      <c r="AH7" s="4"/>
      <c r="AJ7" s="4"/>
      <c r="AK7" s="4"/>
    </row>
    <row r="8" spans="1:53" ht="15.6">
      <c r="A8" s="45"/>
      <c r="B8" s="45"/>
      <c r="C8" s="45"/>
      <c r="D8" s="45"/>
      <c r="E8" s="50" t="s">
        <v>2</v>
      </c>
      <c r="F8" s="71"/>
      <c r="G8" s="71"/>
      <c r="H8" s="45"/>
      <c r="I8" s="71"/>
      <c r="J8" s="90"/>
      <c r="K8" s="90"/>
      <c r="L8" s="90"/>
      <c r="M8" s="90"/>
      <c r="N8" s="90"/>
      <c r="O8" s="90"/>
      <c r="P8" s="45"/>
      <c r="Q8" s="90"/>
      <c r="R8" s="90"/>
      <c r="S8" s="50" t="s">
        <v>22</v>
      </c>
      <c r="T8" s="90"/>
      <c r="U8" s="72" t="s">
        <v>495</v>
      </c>
      <c r="V8" s="71"/>
      <c r="W8" s="71"/>
      <c r="X8" s="96" t="s">
        <v>427</v>
      </c>
      <c r="Y8" s="45"/>
      <c r="Z8" s="45"/>
      <c r="AA8" s="72" t="s">
        <v>423</v>
      </c>
      <c r="AB8" s="203"/>
      <c r="AC8" s="203"/>
      <c r="AD8" s="96" t="s">
        <v>77</v>
      </c>
      <c r="AE8" s="72" t="s">
        <v>2</v>
      </c>
      <c r="AF8" s="45"/>
      <c r="AG8" s="4"/>
      <c r="AH8" s="4"/>
      <c r="AJ8" s="4"/>
      <c r="AK8" s="4"/>
    </row>
    <row r="9" spans="1:53" ht="15.6">
      <c r="A9" s="45"/>
      <c r="B9" s="45"/>
      <c r="C9" s="45"/>
      <c r="D9" s="45"/>
      <c r="E9" s="50" t="s">
        <v>485</v>
      </c>
      <c r="F9" s="177"/>
      <c r="G9" s="71"/>
      <c r="H9" s="50" t="s">
        <v>2</v>
      </c>
      <c r="I9" s="177"/>
      <c r="J9" s="96" t="s">
        <v>2</v>
      </c>
      <c r="K9" s="180"/>
      <c r="L9" s="96" t="s">
        <v>1</v>
      </c>
      <c r="M9" s="96"/>
      <c r="N9" s="96" t="s">
        <v>22</v>
      </c>
      <c r="O9" s="180"/>
      <c r="P9" s="50" t="s">
        <v>22</v>
      </c>
      <c r="Q9" s="180"/>
      <c r="R9" s="180"/>
      <c r="S9" s="50" t="s">
        <v>487</v>
      </c>
      <c r="T9" s="96" t="s">
        <v>45</v>
      </c>
      <c r="U9" s="72"/>
      <c r="V9" s="72"/>
      <c r="W9" s="72"/>
      <c r="X9" s="96"/>
      <c r="Y9" s="50" t="s">
        <v>483</v>
      </c>
      <c r="Z9" s="50" t="s">
        <v>414</v>
      </c>
      <c r="AA9" s="72" t="s">
        <v>1</v>
      </c>
      <c r="AB9" s="72" t="s">
        <v>1</v>
      </c>
      <c r="AC9" s="72" t="s">
        <v>0</v>
      </c>
      <c r="AD9" s="96" t="s">
        <v>429</v>
      </c>
      <c r="AE9" s="72" t="s">
        <v>431</v>
      </c>
      <c r="AF9" s="45"/>
      <c r="AG9" s="4"/>
      <c r="AH9" s="57"/>
      <c r="AJ9" s="1"/>
      <c r="AK9" s="5"/>
    </row>
    <row r="10" spans="1:53" ht="15.6">
      <c r="A10" s="45"/>
      <c r="B10" s="50" t="s">
        <v>89</v>
      </c>
      <c r="C10" s="50" t="s">
        <v>113</v>
      </c>
      <c r="D10" s="46"/>
      <c r="E10" s="51" t="s">
        <v>486</v>
      </c>
      <c r="F10" s="177" t="s">
        <v>488</v>
      </c>
      <c r="G10" s="71"/>
      <c r="H10" s="51" t="s">
        <v>8</v>
      </c>
      <c r="I10" s="177" t="s">
        <v>488</v>
      </c>
      <c r="J10" s="97" t="s">
        <v>404</v>
      </c>
      <c r="K10" s="180" t="s">
        <v>488</v>
      </c>
      <c r="L10" s="97" t="s">
        <v>404</v>
      </c>
      <c r="M10" s="97"/>
      <c r="N10" s="97" t="s">
        <v>44</v>
      </c>
      <c r="O10" s="180" t="s">
        <v>488</v>
      </c>
      <c r="P10" s="51" t="s">
        <v>0</v>
      </c>
      <c r="Q10" s="180" t="s">
        <v>488</v>
      </c>
      <c r="R10" s="180"/>
      <c r="S10" s="51" t="s">
        <v>415</v>
      </c>
      <c r="T10" s="97" t="s">
        <v>4</v>
      </c>
      <c r="U10" s="73" t="s">
        <v>518</v>
      </c>
      <c r="V10" s="73" t="s">
        <v>523</v>
      </c>
      <c r="W10" s="73" t="s">
        <v>524</v>
      </c>
      <c r="X10" s="97" t="s">
        <v>1</v>
      </c>
      <c r="Y10" s="51" t="s">
        <v>484</v>
      </c>
      <c r="Z10" s="51" t="s">
        <v>504</v>
      </c>
      <c r="AA10" s="73" t="s">
        <v>43</v>
      </c>
      <c r="AB10" s="73" t="s">
        <v>496</v>
      </c>
      <c r="AC10" s="73" t="s">
        <v>496</v>
      </c>
      <c r="AD10" s="97" t="s">
        <v>430</v>
      </c>
      <c r="AE10" s="73" t="s">
        <v>68</v>
      </c>
      <c r="AF10" s="45"/>
      <c r="AG10" s="4"/>
      <c r="AH10" s="57"/>
      <c r="AJ10" s="1"/>
      <c r="AK10" s="5"/>
    </row>
    <row r="11" spans="1:53" ht="15.6">
      <c r="A11" s="45"/>
      <c r="B11" s="65">
        <f>+'Ark1'!C974</f>
        <v>2024</v>
      </c>
      <c r="C11" s="65">
        <f>+'Ark1'!O974</f>
        <v>1</v>
      </c>
      <c r="D11" s="65" t="str">
        <f>VLOOKUP(C11,RNR!$D$15:$E$28,2)</f>
        <v>Østfold</v>
      </c>
      <c r="E11" s="65">
        <f>+'Ark1'!Q974</f>
        <v>21</v>
      </c>
      <c r="F11" s="210">
        <f>+E11-E26</f>
        <v>-8</v>
      </c>
      <c r="G11" s="71"/>
      <c r="H11" s="65">
        <f>+'Ark1'!R974</f>
        <v>27</v>
      </c>
      <c r="I11" s="210">
        <f>+H11-H26</f>
        <v>-12</v>
      </c>
      <c r="J11" s="198">
        <f>+'Ark1'!AG974</f>
        <v>0.56734608110947693</v>
      </c>
      <c r="K11" s="215">
        <f>+J11-J26</f>
        <v>-0.18395424638040936</v>
      </c>
      <c r="L11" s="198">
        <f>+'Ark1'!AH974</f>
        <v>0.60436642020872011</v>
      </c>
      <c r="M11" s="97"/>
      <c r="N11" s="139">
        <f>+'Ark1'!U974</f>
        <v>44.881481481481472</v>
      </c>
      <c r="O11" s="215">
        <f>+N11-N26</f>
        <v>2.5327635327635107</v>
      </c>
      <c r="P11" s="100">
        <f>+'Ark1'!S974</f>
        <v>8.4444444444444446</v>
      </c>
      <c r="Q11" s="113">
        <f>+P11-P26</f>
        <v>0.49572649572649397</v>
      </c>
      <c r="R11" s="180"/>
      <c r="S11" s="66">
        <f>+'Ark1'!T974</f>
        <v>7.4814814814814818</v>
      </c>
      <c r="T11" s="139">
        <f>+'Ark1'!W974</f>
        <v>25.925925925925927</v>
      </c>
      <c r="U11" s="281">
        <f>+'Ark1'!X974</f>
        <v>100</v>
      </c>
      <c r="V11" s="281">
        <f>+'Ark1'!Y974</f>
        <v>100</v>
      </c>
      <c r="W11" s="281">
        <f>+'Ark1'!Z974</f>
        <v>77.777777777777771</v>
      </c>
      <c r="X11" s="139">
        <f>+'Ark1'!AA974</f>
        <v>10.66805675098561</v>
      </c>
      <c r="Y11" s="66">
        <f>+'Ark1'!AB974</f>
        <v>1.3966450099973904</v>
      </c>
      <c r="Z11" s="66">
        <f>+'Ark1'!AC974</f>
        <v>1.8129241852622828</v>
      </c>
      <c r="AA11" s="281">
        <f>+'Ark1'!AD974</f>
        <v>81.216367034841454</v>
      </c>
      <c r="AB11" s="281">
        <f>+'Ark1'!AE974</f>
        <v>24.175240875678803</v>
      </c>
      <c r="AC11" s="281">
        <f>+'Ark1'!AF974</f>
        <v>32.505589410335155</v>
      </c>
      <c r="AD11" s="139">
        <f t="shared" ref="AD11:AD24" si="0">+N11/P11</f>
        <v>5.314912280701753</v>
      </c>
      <c r="AE11" s="140">
        <f t="shared" ref="AE11:AE28" si="1">+H11/E11</f>
        <v>1.2857142857142858</v>
      </c>
      <c r="AF11" s="45"/>
      <c r="AG11" s="4"/>
      <c r="AH11" s="57"/>
      <c r="AJ11" s="1"/>
      <c r="AK11">
        <v>1</v>
      </c>
      <c r="AL11" t="s">
        <v>601</v>
      </c>
    </row>
    <row r="12" spans="1:53" ht="15.6">
      <c r="A12" s="45"/>
      <c r="B12" s="65">
        <f>+'Ark1'!C975</f>
        <v>2024</v>
      </c>
      <c r="C12" s="65">
        <f>+'Ark1'!O975</f>
        <v>2</v>
      </c>
      <c r="D12" s="65" t="str">
        <f>VLOOKUP(C12,RNR!$D$15:$E$28,2)</f>
        <v>Akershus</v>
      </c>
      <c r="E12" s="65">
        <f>+'Ark1'!Q975</f>
        <v>65</v>
      </c>
      <c r="F12" s="210">
        <f t="shared" ref="F12:F24" si="2">+E12-E27</f>
        <v>-13</v>
      </c>
      <c r="G12" s="71"/>
      <c r="H12" s="65">
        <f>+'Ark1'!R975</f>
        <v>104</v>
      </c>
      <c r="I12" s="210">
        <f t="shared" ref="I12:I24" si="3">+H12-H27</f>
        <v>-24</v>
      </c>
      <c r="J12" s="198">
        <f>+'Ark1'!AG975</f>
        <v>2.1853330531624295</v>
      </c>
      <c r="K12" s="215">
        <f t="shared" ref="K12:K24" si="4">+J12-J27</f>
        <v>-0.28047314988129868</v>
      </c>
      <c r="L12" s="198">
        <f>+'Ark1'!AH975</f>
        <v>2.1845566874057081</v>
      </c>
      <c r="M12" s="97"/>
      <c r="N12" s="139">
        <f>+'Ark1'!U975</f>
        <v>42.117307692307691</v>
      </c>
      <c r="O12" s="215">
        <f t="shared" ref="O12:O24" si="5">+N12-N27</f>
        <v>0.90637019230769766</v>
      </c>
      <c r="P12" s="100">
        <f>+'Ark1'!S975</f>
        <v>8.4038461538461586</v>
      </c>
      <c r="Q12" s="113">
        <f t="shared" ref="Q12:Q24" si="6">+P12-P27</f>
        <v>0.44290865384615863</v>
      </c>
      <c r="R12" s="180"/>
      <c r="S12" s="66">
        <f>+'Ark1'!T975</f>
        <v>7.6153846153846141</v>
      </c>
      <c r="T12" s="139">
        <f>+'Ark1'!W975</f>
        <v>29.807692307692299</v>
      </c>
      <c r="U12" s="281">
        <f>+'Ark1'!X975</f>
        <v>99.038461538461561</v>
      </c>
      <c r="V12" s="281">
        <f>+'Ark1'!Y975</f>
        <v>95.192307692307679</v>
      </c>
      <c r="W12" s="281">
        <f>+'Ark1'!Z975</f>
        <v>67.307692307692307</v>
      </c>
      <c r="X12" s="139">
        <f>+'Ark1'!AA975</f>
        <v>12.803420834260322</v>
      </c>
      <c r="Y12" s="66">
        <f>+'Ark1'!AB975</f>
        <v>1.9783405573729589</v>
      </c>
      <c r="Z12" s="66">
        <f>+'Ark1'!AC975</f>
        <v>2.0110640711386751</v>
      </c>
      <c r="AA12" s="281">
        <f>+'Ark1'!AD975</f>
        <v>82.788492941172791</v>
      </c>
      <c r="AB12" s="281">
        <f>+'Ark1'!AE975</f>
        <v>44.121028886937722</v>
      </c>
      <c r="AC12" s="281">
        <f>+'Ark1'!AF975</f>
        <v>53.206657415939823</v>
      </c>
      <c r="AD12" s="139">
        <f t="shared" si="0"/>
        <v>5.0116704805491956</v>
      </c>
      <c r="AE12" s="140">
        <f t="shared" si="1"/>
        <v>1.6</v>
      </c>
      <c r="AF12" s="45"/>
      <c r="AG12" s="4"/>
      <c r="AH12" s="57"/>
      <c r="AJ12" s="1"/>
      <c r="AK12">
        <v>4</v>
      </c>
      <c r="AL12" t="s">
        <v>602</v>
      </c>
    </row>
    <row r="13" spans="1:53" ht="15.6">
      <c r="A13" s="45"/>
      <c r="B13" s="65">
        <f>+'Ark1'!C976</f>
        <v>2024</v>
      </c>
      <c r="C13" s="65">
        <f>+'Ark1'!O976</f>
        <v>3</v>
      </c>
      <c r="D13" s="65" t="str">
        <f>VLOOKUP(C13,RNR!$D$15:$E$28,2)</f>
        <v>Buskerud</v>
      </c>
      <c r="E13" s="65">
        <f>+'Ark1'!Q976</f>
        <v>120</v>
      </c>
      <c r="F13" s="210">
        <f t="shared" si="2"/>
        <v>-9</v>
      </c>
      <c r="G13" s="71"/>
      <c r="H13" s="65">
        <f>+'Ark1'!R976</f>
        <v>185</v>
      </c>
      <c r="I13" s="210">
        <f t="shared" si="3"/>
        <v>-38</v>
      </c>
      <c r="J13" s="198">
        <f>+'Ark1'!AG976</f>
        <v>3.8873712964908593</v>
      </c>
      <c r="K13" s="215">
        <f t="shared" si="4"/>
        <v>-0.40852544787438738</v>
      </c>
      <c r="L13" s="198">
        <f>+'Ark1'!AH976</f>
        <v>3.7752702517362193</v>
      </c>
      <c r="M13" s="97"/>
      <c r="N13" s="139">
        <f>+'Ark1'!U976</f>
        <v>40.917297297297289</v>
      </c>
      <c r="O13" s="215">
        <f t="shared" si="5"/>
        <v>-2.0042273663798653</v>
      </c>
      <c r="P13" s="100">
        <f>+'Ark1'!S976</f>
        <v>7.9729729729729746</v>
      </c>
      <c r="Q13" s="113">
        <f t="shared" si="6"/>
        <v>0.13889225548418604</v>
      </c>
      <c r="R13" s="180"/>
      <c r="S13" s="66">
        <f>+'Ark1'!T976</f>
        <v>6.4540540540540521</v>
      </c>
      <c r="T13" s="139">
        <f>+'Ark1'!W976</f>
        <v>12.432432432432435</v>
      </c>
      <c r="U13" s="281">
        <f>+'Ark1'!X976</f>
        <v>95.675675675675677</v>
      </c>
      <c r="V13" s="281">
        <f>+'Ark1'!Y976</f>
        <v>92.972972972972983</v>
      </c>
      <c r="W13" s="281">
        <f>+'Ark1'!Z976</f>
        <v>69.189189189189193</v>
      </c>
      <c r="X13" s="139">
        <f>+'Ark1'!AA976</f>
        <v>12.565044745330381</v>
      </c>
      <c r="Y13" s="66">
        <f>+'Ark1'!AB976</f>
        <v>1.9903345703605315</v>
      </c>
      <c r="Z13" s="66">
        <f>+'Ark1'!AC976</f>
        <v>1.8857351558899356</v>
      </c>
      <c r="AA13" s="281">
        <f>+'Ark1'!AD976</f>
        <v>75.521706756659853</v>
      </c>
      <c r="AB13" s="281">
        <f>+'Ark1'!AE976</f>
        <v>56.253515099123213</v>
      </c>
      <c r="AC13" s="281">
        <f>+'Ark1'!AF976</f>
        <v>52.894103666908258</v>
      </c>
      <c r="AD13" s="139">
        <f t="shared" si="0"/>
        <v>5.1319999999999979</v>
      </c>
      <c r="AE13" s="140">
        <f t="shared" si="1"/>
        <v>1.5416666666666667</v>
      </c>
      <c r="AF13" s="45"/>
      <c r="AG13" s="4"/>
      <c r="AH13" s="57"/>
      <c r="AJ13" s="1"/>
      <c r="AK13">
        <v>8</v>
      </c>
      <c r="AL13" t="s">
        <v>603</v>
      </c>
    </row>
    <row r="14" spans="1:53" ht="15.6">
      <c r="A14" s="45"/>
      <c r="B14" s="65">
        <f>+'Ark1'!C977</f>
        <v>2024</v>
      </c>
      <c r="C14" s="65">
        <f>+'Ark1'!O977</f>
        <v>4</v>
      </c>
      <c r="D14" s="65" t="str">
        <f>VLOOKUP(C14,RNR!$D$15:$E$28,2)</f>
        <v>Innlandet</v>
      </c>
      <c r="E14" s="65">
        <f>+'Ark1'!Q977</f>
        <v>467</v>
      </c>
      <c r="F14" s="210">
        <f t="shared" si="2"/>
        <v>-64</v>
      </c>
      <c r="G14" s="71"/>
      <c r="H14" s="65">
        <f>+'Ark1'!R977</f>
        <v>783</v>
      </c>
      <c r="I14" s="210">
        <f t="shared" si="3"/>
        <v>-115</v>
      </c>
      <c r="J14" s="198">
        <f>+'Ark1'!AG977</f>
        <v>16.453036352174824</v>
      </c>
      <c r="K14" s="215">
        <f t="shared" si="4"/>
        <v>-0.84613529105383734</v>
      </c>
      <c r="L14" s="198">
        <f>+'Ark1'!AH977</f>
        <v>16.431405309028356</v>
      </c>
      <c r="M14" s="97"/>
      <c r="N14" s="139">
        <f>+'Ark1'!U977</f>
        <v>42.076883780332096</v>
      </c>
      <c r="O14" s="215">
        <f t="shared" si="5"/>
        <v>-1.9403433911601269</v>
      </c>
      <c r="P14" s="100">
        <f>+'Ark1'!S977</f>
        <v>7.9821200510855697</v>
      </c>
      <c r="Q14" s="113">
        <f t="shared" si="6"/>
        <v>0.13245412680940039</v>
      </c>
      <c r="R14" s="180"/>
      <c r="S14" s="66">
        <f>+'Ark1'!T977</f>
        <v>6.7586206896551708</v>
      </c>
      <c r="T14" s="139">
        <f>+'Ark1'!W977</f>
        <v>18.390804597701152</v>
      </c>
      <c r="U14" s="281">
        <f>+'Ark1'!X977</f>
        <v>99.872286079182643</v>
      </c>
      <c r="V14" s="281">
        <f>+'Ark1'!Y977</f>
        <v>96.168582375478891</v>
      </c>
      <c r="W14" s="281">
        <f>+'Ark1'!Z977</f>
        <v>72.030651340996172</v>
      </c>
      <c r="X14" s="139">
        <f>+'Ark1'!AA977</f>
        <v>11.44937279573027</v>
      </c>
      <c r="Y14" s="66">
        <f>+'Ark1'!AB977</f>
        <v>1.8066676848603784</v>
      </c>
      <c r="Z14" s="66">
        <f>+'Ark1'!AC977</f>
        <v>1.9689088168121436</v>
      </c>
      <c r="AA14" s="281">
        <f>+'Ark1'!AD977</f>
        <v>75.678452610883241</v>
      </c>
      <c r="AB14" s="281">
        <f>+'Ark1'!AE977</f>
        <v>47.360692875494223</v>
      </c>
      <c r="AC14" s="281">
        <f>+'Ark1'!AF977</f>
        <v>54.272169812496237</v>
      </c>
      <c r="AD14" s="139">
        <f t="shared" si="0"/>
        <v>5.2713920000000041</v>
      </c>
      <c r="AE14" s="140">
        <f t="shared" si="1"/>
        <v>1.6766595289079229</v>
      </c>
      <c r="AF14" s="45"/>
      <c r="AG14" s="4"/>
      <c r="AH14" s="57"/>
      <c r="AJ14" s="1"/>
      <c r="AK14">
        <v>9</v>
      </c>
      <c r="AL14" t="s">
        <v>604</v>
      </c>
    </row>
    <row r="15" spans="1:53" ht="15.6">
      <c r="A15" s="45"/>
      <c r="B15" s="65">
        <f>+'Ark1'!C978</f>
        <v>2024</v>
      </c>
      <c r="C15" s="65">
        <f>+'Ark1'!O978</f>
        <v>7</v>
      </c>
      <c r="D15" s="65" t="str">
        <f>VLOOKUP(C15,RNR!$D$15:$E$28,2)</f>
        <v>Vestfold</v>
      </c>
      <c r="E15" s="65">
        <f>+'Ark1'!Q978</f>
        <v>23</v>
      </c>
      <c r="F15" s="210">
        <f t="shared" si="2"/>
        <v>3</v>
      </c>
      <c r="G15" s="71"/>
      <c r="H15" s="65">
        <f>+'Ark1'!R978</f>
        <v>37</v>
      </c>
      <c r="I15" s="210">
        <f t="shared" si="3"/>
        <v>11</v>
      </c>
      <c r="J15" s="198">
        <f>+'Ark1'!AG978</f>
        <v>0.77747425929817204</v>
      </c>
      <c r="K15" s="215">
        <f t="shared" si="4"/>
        <v>0.27660737430491456</v>
      </c>
      <c r="L15" s="198">
        <f>+'Ark1'!AH978</f>
        <v>0.79747640362579941</v>
      </c>
      <c r="M15" s="97"/>
      <c r="N15" s="139">
        <f>+'Ark1'!U978</f>
        <v>43.216216216216203</v>
      </c>
      <c r="O15" s="215">
        <f t="shared" si="5"/>
        <v>1.7585239085238982</v>
      </c>
      <c r="P15" s="100">
        <f>+'Ark1'!S978</f>
        <v>8.6216216216216193</v>
      </c>
      <c r="Q15" s="113">
        <f t="shared" si="6"/>
        <v>0.89085239085239021</v>
      </c>
      <c r="R15" s="180"/>
      <c r="S15" s="66">
        <f>+'Ark1'!T978</f>
        <v>7.270270270270272</v>
      </c>
      <c r="T15" s="139">
        <f>+'Ark1'!W978</f>
        <v>29.729729729729719</v>
      </c>
      <c r="U15" s="281">
        <f>+'Ark1'!X978</f>
        <v>100</v>
      </c>
      <c r="V15" s="281">
        <f>+'Ark1'!Y978</f>
        <v>97.297297297297305</v>
      </c>
      <c r="W15" s="281">
        <f>+'Ark1'!Z978</f>
        <v>67.567567567567593</v>
      </c>
      <c r="X15" s="139">
        <f>+'Ark1'!AA978</f>
        <v>12.845495866698148</v>
      </c>
      <c r="Y15" s="66">
        <f>+'Ark1'!AB978</f>
        <v>1.458458114944007</v>
      </c>
      <c r="Z15" s="66">
        <f>+'Ark1'!AC978</f>
        <v>1.8980594449815604</v>
      </c>
      <c r="AA15" s="281">
        <f>+'Ark1'!AD978</f>
        <v>75.55416796076598</v>
      </c>
      <c r="AB15" s="281">
        <f>+'Ark1'!AE978</f>
        <v>25.588485968692282</v>
      </c>
      <c r="AC15" s="281">
        <f>+'Ark1'!AF978</f>
        <v>16.386431275389025</v>
      </c>
      <c r="AD15" s="139">
        <f t="shared" si="0"/>
        <v>5.0125391849529777</v>
      </c>
      <c r="AE15" s="140">
        <f t="shared" si="1"/>
        <v>1.6086956521739131</v>
      </c>
      <c r="AF15" s="45"/>
      <c r="AG15" s="4"/>
      <c r="AH15" s="57"/>
      <c r="AJ15" s="1"/>
      <c r="AK15" s="2">
        <v>11</v>
      </c>
      <c r="AL15" s="2" t="s">
        <v>111</v>
      </c>
    </row>
    <row r="16" spans="1:53" ht="15.6">
      <c r="A16" s="45"/>
      <c r="B16" s="65">
        <f>+'Ark1'!C979</f>
        <v>2024</v>
      </c>
      <c r="C16" s="65">
        <f>+'Ark1'!O979</f>
        <v>8</v>
      </c>
      <c r="D16" s="65" t="str">
        <f>VLOOKUP(C16,RNR!$D$15:$E$28,2)</f>
        <v>Telemark</v>
      </c>
      <c r="E16" s="65">
        <f>+'Ark1'!Q979</f>
        <v>80</v>
      </c>
      <c r="F16" s="210">
        <f t="shared" si="2"/>
        <v>2</v>
      </c>
      <c r="G16" s="71"/>
      <c r="H16" s="65">
        <f>+'Ark1'!R979</f>
        <v>114</v>
      </c>
      <c r="I16" s="210">
        <f t="shared" si="3"/>
        <v>8</v>
      </c>
      <c r="J16" s="198">
        <f>+'Ark1'!AG979</f>
        <v>2.3954612313511237</v>
      </c>
      <c r="K16" s="215">
        <f t="shared" si="4"/>
        <v>0.35346546945553481</v>
      </c>
      <c r="L16" s="198">
        <f>+'Ark1'!AH979</f>
        <v>2.5915738812762599</v>
      </c>
      <c r="M16" s="97"/>
      <c r="N16" s="139">
        <f>+'Ark1'!U979</f>
        <v>45.581578947368406</v>
      </c>
      <c r="O16" s="215">
        <f t="shared" si="5"/>
        <v>-0.17219463753725961</v>
      </c>
      <c r="P16" s="100">
        <f>+'Ark1'!S979</f>
        <v>8.5087719298245617</v>
      </c>
      <c r="Q16" s="113">
        <f t="shared" si="6"/>
        <v>-5.7265806024497934E-2</v>
      </c>
      <c r="R16" s="180"/>
      <c r="S16" s="66">
        <f>+'Ark1'!T979</f>
        <v>7.5789473684210495</v>
      </c>
      <c r="T16" s="139">
        <f>+'Ark1'!W979</f>
        <v>21.929824561403503</v>
      </c>
      <c r="U16" s="281">
        <f>+'Ark1'!X979</f>
        <v>100</v>
      </c>
      <c r="V16" s="281">
        <f>+'Ark1'!Y979</f>
        <v>97.368421052631547</v>
      </c>
      <c r="W16" s="281">
        <f>+'Ark1'!Z979</f>
        <v>81.578947368421055</v>
      </c>
      <c r="X16" s="139">
        <f>+'Ark1'!AA979</f>
        <v>11.47111219763744</v>
      </c>
      <c r="Y16" s="66">
        <f>+'Ark1'!AB979</f>
        <v>1.850773257246382</v>
      </c>
      <c r="Z16" s="66">
        <f>+'Ark1'!AC979</f>
        <v>2.2706932894545204</v>
      </c>
      <c r="AA16" s="281">
        <f>+'Ark1'!AD979</f>
        <v>66.607000437475634</v>
      </c>
      <c r="AB16" s="281">
        <f>+'Ark1'!AE979</f>
        <v>32.316813341823305</v>
      </c>
      <c r="AC16" s="281">
        <f>+'Ark1'!AF979</f>
        <v>40.58137395719644</v>
      </c>
      <c r="AD16" s="139">
        <f t="shared" si="0"/>
        <v>5.3570103092783485</v>
      </c>
      <c r="AE16" s="140">
        <f t="shared" si="1"/>
        <v>1.425</v>
      </c>
      <c r="AF16" s="45"/>
      <c r="AG16" s="4"/>
      <c r="AH16" s="57"/>
      <c r="AJ16" s="1"/>
      <c r="AK16" s="2">
        <v>14</v>
      </c>
      <c r="AL16" s="4" t="s">
        <v>605</v>
      </c>
      <c r="AM16" s="4"/>
    </row>
    <row r="17" spans="1:43" s="504" customFormat="1" ht="15.6">
      <c r="A17" s="45"/>
      <c r="B17" s="65">
        <f>+'Ark1'!C980</f>
        <v>2024</v>
      </c>
      <c r="C17" s="65">
        <f>+'Ark1'!O980</f>
        <v>9</v>
      </c>
      <c r="D17" s="65" t="str">
        <f>VLOOKUP(C17,RNR!$D$15:$E$28,2)</f>
        <v>Agder</v>
      </c>
      <c r="E17" s="65">
        <f>+'Ark1'!Q980</f>
        <v>164</v>
      </c>
      <c r="F17" s="210">
        <f t="shared" si="2"/>
        <v>-3</v>
      </c>
      <c r="G17" s="71"/>
      <c r="H17" s="65">
        <f>+'Ark1'!R980</f>
        <v>249</v>
      </c>
      <c r="I17" s="210">
        <f t="shared" si="3"/>
        <v>13</v>
      </c>
      <c r="J17" s="198">
        <f>+'Ark1'!AG980</f>
        <v>5.2321916368985075</v>
      </c>
      <c r="K17" s="215">
        <f t="shared" si="4"/>
        <v>0.68586145003663113</v>
      </c>
      <c r="L17" s="198">
        <f>+'Ark1'!AH980</f>
        <v>5.0851963143523289</v>
      </c>
      <c r="M17" s="97"/>
      <c r="N17" s="139">
        <f>+'Ark1'!U980</f>
        <v>40.948594377510005</v>
      </c>
      <c r="O17" s="215">
        <f t="shared" si="5"/>
        <v>1.3498655639507007</v>
      </c>
      <c r="P17" s="100">
        <f>+'Ark1'!S980</f>
        <v>8.0120481927710845</v>
      </c>
      <c r="Q17" s="113">
        <f t="shared" si="6"/>
        <v>0.17306514192362865</v>
      </c>
      <c r="R17" s="180"/>
      <c r="S17" s="66">
        <f>+'Ark1'!T980</f>
        <v>6.9638554216867457</v>
      </c>
      <c r="T17" s="139">
        <f>+'Ark1'!W980</f>
        <v>21.285140562248998</v>
      </c>
      <c r="U17" s="281">
        <f>+'Ark1'!X980</f>
        <v>99.598393574297191</v>
      </c>
      <c r="V17" s="281">
        <f>+'Ark1'!Y980</f>
        <v>89.959839357429729</v>
      </c>
      <c r="W17" s="281">
        <f>+'Ark1'!Z980</f>
        <v>66.265060240963862</v>
      </c>
      <c r="X17" s="139">
        <f>+'Ark1'!AA980</f>
        <v>12.703947779681872</v>
      </c>
      <c r="Y17" s="66">
        <f>+'Ark1'!AB980</f>
        <v>1.8157763067269672</v>
      </c>
      <c r="Z17" s="66">
        <f>+'Ark1'!AC980</f>
        <v>1.9986689333657848</v>
      </c>
      <c r="AA17" s="281">
        <f>+'Ark1'!AD980</f>
        <v>79.543905219981696</v>
      </c>
      <c r="AB17" s="281">
        <f>+'Ark1'!AE980</f>
        <v>43.429025296806905</v>
      </c>
      <c r="AC17" s="281">
        <f>+'Ark1'!AF980</f>
        <v>53.12962872410165</v>
      </c>
      <c r="AD17" s="139">
        <f t="shared" si="0"/>
        <v>5.1108771929824517</v>
      </c>
      <c r="AE17" s="140">
        <f t="shared" ref="AE17:AE24" si="7">+H17/E17</f>
        <v>1.5182926829268293</v>
      </c>
      <c r="AF17" s="45"/>
      <c r="AG17" s="4"/>
      <c r="AH17" s="57"/>
      <c r="AJ17" s="1"/>
      <c r="AK17" s="2"/>
      <c r="AL17" s="4"/>
      <c r="AM17" s="4"/>
    </row>
    <row r="18" spans="1:43" s="504" customFormat="1" ht="15.6">
      <c r="A18" s="45"/>
      <c r="B18" s="65">
        <f>+'Ark1'!C981</f>
        <v>2024</v>
      </c>
      <c r="C18" s="65">
        <f>+'Ark1'!O981</f>
        <v>11</v>
      </c>
      <c r="D18" s="65" t="str">
        <f>VLOOKUP(C18,RNR!$D$15:$E$28,2)</f>
        <v>Rogaland</v>
      </c>
      <c r="E18" s="65">
        <f>+'Ark1'!Q981</f>
        <v>699</v>
      </c>
      <c r="F18" s="210">
        <f t="shared" si="2"/>
        <v>-7</v>
      </c>
      <c r="G18" s="71"/>
      <c r="H18" s="65">
        <f>+'Ark1'!R981</f>
        <v>1085</v>
      </c>
      <c r="I18" s="210">
        <f t="shared" si="3"/>
        <v>-7</v>
      </c>
      <c r="J18" s="198">
        <f>+'Ark1'!AG981</f>
        <v>22.798907333473419</v>
      </c>
      <c r="K18" s="215">
        <f t="shared" si="4"/>
        <v>1.7624981637566037</v>
      </c>
      <c r="L18" s="198">
        <f>+'Ark1'!AH981</f>
        <v>24.78854905676846</v>
      </c>
      <c r="M18" s="97"/>
      <c r="N18" s="139">
        <f>+'Ark1'!U981</f>
        <v>45.809124423963162</v>
      </c>
      <c r="O18" s="215">
        <f t="shared" si="5"/>
        <v>0.23751270235153044</v>
      </c>
      <c r="P18" s="100">
        <f>+'Ark1'!S981</f>
        <v>8.631336405529952</v>
      </c>
      <c r="Q18" s="113">
        <f t="shared" si="6"/>
        <v>0.19543896963251406</v>
      </c>
      <c r="R18" s="180"/>
      <c r="S18" s="66">
        <f>+'Ark1'!T981</f>
        <v>7.7115207373271888</v>
      </c>
      <c r="T18" s="139">
        <f>+'Ark1'!W981</f>
        <v>32.442396313364057</v>
      </c>
      <c r="U18" s="281">
        <f>+'Ark1'!X981</f>
        <v>99.815668202764982</v>
      </c>
      <c r="V18" s="281">
        <f>+'Ark1'!Y981</f>
        <v>95.852534562211986</v>
      </c>
      <c r="W18" s="281">
        <f>+'Ark1'!Z981</f>
        <v>78.525345622119815</v>
      </c>
      <c r="X18" s="139">
        <f>+'Ark1'!AA981</f>
        <v>12.662129743771819</v>
      </c>
      <c r="Y18" s="66">
        <f>+'Ark1'!AB981</f>
        <v>1.7562356481430028</v>
      </c>
      <c r="Z18" s="66">
        <f>+'Ark1'!AC981</f>
        <v>2.1571242998403393</v>
      </c>
      <c r="AA18" s="281">
        <f>+'Ark1'!AD981</f>
        <v>77.157398677712493</v>
      </c>
      <c r="AB18" s="281">
        <f>+'Ark1'!AE981</f>
        <v>34.012483831199319</v>
      </c>
      <c r="AC18" s="281">
        <f>+'Ark1'!AF981</f>
        <v>41.445945200109954</v>
      </c>
      <c r="AD18" s="139">
        <f t="shared" si="0"/>
        <v>5.3073037907100948</v>
      </c>
      <c r="AE18" s="140">
        <f t="shared" si="7"/>
        <v>1.5522174535050071</v>
      </c>
      <c r="AF18" s="45"/>
      <c r="AG18" s="4"/>
      <c r="AH18" s="57"/>
      <c r="AJ18" s="1"/>
      <c r="AK18" s="2"/>
      <c r="AL18" s="4"/>
      <c r="AM18" s="4"/>
    </row>
    <row r="19" spans="1:43" s="504" customFormat="1" ht="15.6">
      <c r="A19" s="45"/>
      <c r="B19" s="65">
        <f>+'Ark1'!C982</f>
        <v>2024</v>
      </c>
      <c r="C19" s="65">
        <f>+'Ark1'!O982</f>
        <v>14</v>
      </c>
      <c r="D19" s="65" t="str">
        <f>VLOOKUP(C19,RNR!$D$15:$E$28,2)</f>
        <v>Vestland</v>
      </c>
      <c r="E19" s="65">
        <f>+'Ark1'!Q982</f>
        <v>697</v>
      </c>
      <c r="F19" s="210">
        <f t="shared" si="2"/>
        <v>-45</v>
      </c>
      <c r="G19" s="71"/>
      <c r="H19" s="65">
        <f>+'Ark1'!R982</f>
        <v>911</v>
      </c>
      <c r="I19" s="210">
        <f t="shared" si="3"/>
        <v>-76</v>
      </c>
      <c r="J19" s="198">
        <f>+'Ark1'!AG982</f>
        <v>19.142677032990125</v>
      </c>
      <c r="K19" s="215">
        <f t="shared" si="4"/>
        <v>0.12899951420762079</v>
      </c>
      <c r="L19" s="198">
        <f>+'Ark1'!AH982</f>
        <v>18.689824570153224</v>
      </c>
      <c r="M19" s="97"/>
      <c r="N19" s="139">
        <f>+'Ark1'!U982</f>
        <v>41.135565312843006</v>
      </c>
      <c r="O19" s="215">
        <f t="shared" si="5"/>
        <v>-0.12279334977098699</v>
      </c>
      <c r="P19" s="100">
        <f>+'Ark1'!S982</f>
        <v>8.1185510428100969</v>
      </c>
      <c r="Q19" s="113">
        <f t="shared" si="6"/>
        <v>0.10234030319510445</v>
      </c>
      <c r="R19" s="180"/>
      <c r="S19" s="66">
        <f>+'Ark1'!T982</f>
        <v>7.2063666300768388</v>
      </c>
      <c r="T19" s="139">
        <f>+'Ark1'!W982</f>
        <v>22.392974753018663</v>
      </c>
      <c r="U19" s="281">
        <f>+'Ark1'!X982</f>
        <v>99.231613611416023</v>
      </c>
      <c r="V19" s="281">
        <f>+'Ark1'!Y982</f>
        <v>92.206366630076829</v>
      </c>
      <c r="W19" s="281">
        <f>+'Ark1'!Z982</f>
        <v>67.288693743139405</v>
      </c>
      <c r="X19" s="139">
        <f>+'Ark1'!AA982</f>
        <v>12.221413594863415</v>
      </c>
      <c r="Y19" s="66">
        <f>+'Ark1'!AB982</f>
        <v>1.6793432434385376</v>
      </c>
      <c r="Z19" s="66">
        <f>+'Ark1'!AC982</f>
        <v>1.9305172616207129</v>
      </c>
      <c r="AA19" s="281">
        <f>+'Ark1'!AD982</f>
        <v>75.510614647198352</v>
      </c>
      <c r="AB19" s="281">
        <f>+'Ark1'!AE982</f>
        <v>31.99531446840416</v>
      </c>
      <c r="AC19" s="281">
        <f>+'Ark1'!AF982</f>
        <v>39.604775683066869</v>
      </c>
      <c r="AD19" s="139">
        <f t="shared" si="0"/>
        <v>5.0668604651162772</v>
      </c>
      <c r="AE19" s="140">
        <f t="shared" si="7"/>
        <v>1.3070301291248207</v>
      </c>
      <c r="AF19" s="45"/>
      <c r="AG19" s="4"/>
      <c r="AH19" s="57"/>
      <c r="AJ19" s="1"/>
      <c r="AK19" s="2"/>
      <c r="AL19" s="4"/>
      <c r="AM19" s="4"/>
    </row>
    <row r="20" spans="1:43" s="504" customFormat="1" ht="15.6">
      <c r="A20" s="45"/>
      <c r="B20" s="65">
        <f>+'Ark1'!C983</f>
        <v>2024</v>
      </c>
      <c r="C20" s="65">
        <f>+'Ark1'!O983</f>
        <v>15</v>
      </c>
      <c r="D20" s="65" t="str">
        <f>VLOOKUP(C20,RNR!$D$15:$E$28,2)</f>
        <v>Møre og Romsdal</v>
      </c>
      <c r="E20" s="65">
        <f>+'Ark1'!Q983</f>
        <v>195</v>
      </c>
      <c r="F20" s="210">
        <f t="shared" si="2"/>
        <v>17</v>
      </c>
      <c r="G20" s="71"/>
      <c r="H20" s="65">
        <f>+'Ark1'!R983</f>
        <v>269</v>
      </c>
      <c r="I20" s="210">
        <f t="shared" si="3"/>
        <v>1</v>
      </c>
      <c r="J20" s="198">
        <f>+'Ark1'!AG983</f>
        <v>5.6524479932758993</v>
      </c>
      <c r="K20" s="215">
        <f t="shared" si="4"/>
        <v>0.48966625565309041</v>
      </c>
      <c r="L20" s="198">
        <f>+'Ark1'!AH983</f>
        <v>5.3768063538770381</v>
      </c>
      <c r="M20" s="97"/>
      <c r="N20" s="139">
        <f>+'Ark1'!U983</f>
        <v>40.077695167286237</v>
      </c>
      <c r="O20" s="215">
        <f t="shared" si="5"/>
        <v>-0.69170781778836954</v>
      </c>
      <c r="P20" s="100">
        <f>+'Ark1'!S983</f>
        <v>8.2342007434944247</v>
      </c>
      <c r="Q20" s="113">
        <f t="shared" si="6"/>
        <v>0.37599178827054303</v>
      </c>
      <c r="R20" s="180"/>
      <c r="S20" s="66">
        <f>+'Ark1'!T983</f>
        <v>7.3382899628252813</v>
      </c>
      <c r="T20" s="139">
        <f>+'Ark1'!W983</f>
        <v>28.996282527881046</v>
      </c>
      <c r="U20" s="281">
        <f>+'Ark1'!X983</f>
        <v>99.628252788104092</v>
      </c>
      <c r="V20" s="281">
        <f>+'Ark1'!Y983</f>
        <v>90.334572490706321</v>
      </c>
      <c r="W20" s="281">
        <f>+'Ark1'!Z983</f>
        <v>63.568773234200727</v>
      </c>
      <c r="X20" s="139">
        <f>+'Ark1'!AA983</f>
        <v>12.76207587194788</v>
      </c>
      <c r="Y20" s="66">
        <f>+'Ark1'!AB983</f>
        <v>1.6498792939512577</v>
      </c>
      <c r="Z20" s="66">
        <f>+'Ark1'!AC983</f>
        <v>1.8273181166848536</v>
      </c>
      <c r="AA20" s="281">
        <f>+'Ark1'!AD983</f>
        <v>78.361217363295751</v>
      </c>
      <c r="AB20" s="281">
        <f>+'Ark1'!AE983</f>
        <v>37.510954079640925</v>
      </c>
      <c r="AC20" s="281">
        <f>+'Ark1'!AF983</f>
        <v>48.173828518086914</v>
      </c>
      <c r="AD20" s="139">
        <f t="shared" si="0"/>
        <v>4.8672234762979665</v>
      </c>
      <c r="AE20" s="140">
        <f t="shared" si="7"/>
        <v>1.3794871794871795</v>
      </c>
      <c r="AF20" s="45"/>
      <c r="AG20" s="4"/>
      <c r="AH20" s="57"/>
      <c r="AJ20" s="1"/>
      <c r="AK20" s="2"/>
      <c r="AL20" s="4"/>
      <c r="AM20" s="4"/>
    </row>
    <row r="21" spans="1:43" ht="15.6">
      <c r="A21" s="45"/>
      <c r="B21" s="65">
        <f>+'Ark1'!C984</f>
        <v>2024</v>
      </c>
      <c r="C21" s="65">
        <f>+'Ark1'!O984</f>
        <v>16</v>
      </c>
      <c r="D21" s="65" t="str">
        <f>VLOOKUP(C21,RNR!$D$15:$E$28,2)</f>
        <v>Trøndelag</v>
      </c>
      <c r="E21" s="65">
        <f>+'Ark1'!Q984</f>
        <v>235</v>
      </c>
      <c r="F21" s="210">
        <f t="shared" si="2"/>
        <v>-49</v>
      </c>
      <c r="G21" s="71"/>
      <c r="H21" s="65">
        <f>+'Ark1'!R984</f>
        <v>349</v>
      </c>
      <c r="I21" s="210">
        <f t="shared" si="3"/>
        <v>-151</v>
      </c>
      <c r="J21" s="198">
        <f>+'Ark1'!AG984</f>
        <v>7.3334734187854593</v>
      </c>
      <c r="K21" s="215">
        <f t="shared" si="4"/>
        <v>-2.2985820618541055</v>
      </c>
      <c r="L21" s="198">
        <f>+'Ark1'!AH984</f>
        <v>6.9206887522910545</v>
      </c>
      <c r="M21" s="97"/>
      <c r="N21" s="139">
        <f>+'Ark1'!U984</f>
        <v>39.760744985673313</v>
      </c>
      <c r="O21" s="215">
        <f t="shared" si="5"/>
        <v>2.2153449856733332</v>
      </c>
      <c r="P21" s="100">
        <f>+'Ark1'!S984</f>
        <v>7.7679083094555876</v>
      </c>
      <c r="Q21" s="113">
        <f t="shared" si="6"/>
        <v>0.34790830945558771</v>
      </c>
      <c r="R21" s="180"/>
      <c r="S21" s="66">
        <f>+'Ark1'!T984</f>
        <v>7.1575931232091685</v>
      </c>
      <c r="T21" s="139">
        <f>+'Ark1'!W984</f>
        <v>23.782234957020055</v>
      </c>
      <c r="U21" s="281">
        <f>+'Ark1'!X984</f>
        <v>98.567335243552975</v>
      </c>
      <c r="V21" s="281">
        <f>+'Ark1'!Y984</f>
        <v>88.825214899713473</v>
      </c>
      <c r="W21" s="281">
        <f>+'Ark1'!Z984</f>
        <v>62.177650429799421</v>
      </c>
      <c r="X21" s="139">
        <f>+'Ark1'!AA984</f>
        <v>12.813617868634781</v>
      </c>
      <c r="Y21" s="66">
        <f>+'Ark1'!AB984</f>
        <v>1.8987256871770195</v>
      </c>
      <c r="Z21" s="66">
        <f>+'Ark1'!AC984</f>
        <v>1.7675297853749627</v>
      </c>
      <c r="AA21" s="281">
        <f>+'Ark1'!AD984</f>
        <v>79.410097009352143</v>
      </c>
      <c r="AB21" s="281">
        <f>+'Ark1'!AE984</f>
        <v>44.732041847660589</v>
      </c>
      <c r="AC21" s="281">
        <f>+'Ark1'!AF984</f>
        <v>57.951552340720234</v>
      </c>
      <c r="AD21" s="139">
        <f t="shared" si="0"/>
        <v>5.1185909258576121</v>
      </c>
      <c r="AE21" s="140">
        <f t="shared" si="7"/>
        <v>1.4851063829787234</v>
      </c>
      <c r="AF21" s="45"/>
      <c r="AG21" s="4"/>
      <c r="AH21" s="57"/>
      <c r="AJ21" s="1"/>
      <c r="AK21">
        <v>15</v>
      </c>
      <c r="AL21" t="s">
        <v>596</v>
      </c>
      <c r="AN21" s="2"/>
      <c r="AO21" s="2"/>
    </row>
    <row r="22" spans="1:43" ht="15.6">
      <c r="A22" s="45"/>
      <c r="B22" s="65">
        <f>+'Ark1'!C985</f>
        <v>2024</v>
      </c>
      <c r="C22" s="65">
        <f>+'Ark1'!O985</f>
        <v>18</v>
      </c>
      <c r="D22" s="65" t="str">
        <f>VLOOKUP(C22,RNR!$D$15:$E$28,2)</f>
        <v>Nordland</v>
      </c>
      <c r="E22" s="65">
        <f>+'Ark1'!Q985</f>
        <v>215</v>
      </c>
      <c r="F22" s="210">
        <f t="shared" si="2"/>
        <v>-31</v>
      </c>
      <c r="G22" s="71"/>
      <c r="H22" s="65">
        <f>+'Ark1'!R985</f>
        <v>403</v>
      </c>
      <c r="I22" s="210">
        <f t="shared" si="3"/>
        <v>-54</v>
      </c>
      <c r="J22" s="198">
        <f>+'Ark1'!AG985</f>
        <v>8.4681655810044152</v>
      </c>
      <c r="K22" s="215">
        <f t="shared" si="4"/>
        <v>-0.33553312830015436</v>
      </c>
      <c r="L22" s="198">
        <f>+'Ark1'!AH985</f>
        <v>7.4578756405620803</v>
      </c>
      <c r="M22" s="97"/>
      <c r="N22" s="139">
        <f>+'Ark1'!U985</f>
        <v>37.105707196029798</v>
      </c>
      <c r="O22" s="215">
        <f t="shared" si="5"/>
        <v>-1.3367435698345318</v>
      </c>
      <c r="P22" s="100">
        <f>+'Ark1'!S985</f>
        <v>7.5856079404466525</v>
      </c>
      <c r="Q22" s="113">
        <f t="shared" si="6"/>
        <v>-9.4917223667136064E-2</v>
      </c>
      <c r="R22" s="180"/>
      <c r="S22" s="66">
        <f>+'Ark1'!T985</f>
        <v>6.6178660049627798</v>
      </c>
      <c r="T22" s="139">
        <f>+'Ark1'!W985</f>
        <v>12.90322580645161</v>
      </c>
      <c r="U22" s="281">
        <f>+'Ark1'!X985</f>
        <v>92.803970223325095</v>
      </c>
      <c r="V22" s="281">
        <f>+'Ark1'!Y985</f>
        <v>80.645161290322562</v>
      </c>
      <c r="W22" s="281">
        <f>+'Ark1'!Z985</f>
        <v>56.575682382133991</v>
      </c>
      <c r="X22" s="139">
        <f>+'Ark1'!AA985</f>
        <v>13.652972742168084</v>
      </c>
      <c r="Y22" s="66">
        <f>+'Ark1'!AB985</f>
        <v>1.8516953040105633</v>
      </c>
      <c r="Z22" s="66">
        <f>+'Ark1'!AC985</f>
        <v>1.7278562606535226</v>
      </c>
      <c r="AA22" s="281">
        <f>+'Ark1'!AD985</f>
        <v>82.605064100568057</v>
      </c>
      <c r="AB22" s="281">
        <f>+'Ark1'!AE985</f>
        <v>43.728973388314401</v>
      </c>
      <c r="AC22" s="281">
        <f>+'Ark1'!AF985</f>
        <v>50.115695820332405</v>
      </c>
      <c r="AD22" s="139">
        <f t="shared" si="0"/>
        <v>4.8915930650965009</v>
      </c>
      <c r="AE22" s="140">
        <f t="shared" si="7"/>
        <v>1.8744186046511628</v>
      </c>
      <c r="AF22" s="45"/>
      <c r="AG22" s="4"/>
      <c r="AH22" s="57"/>
      <c r="AJ22" s="13"/>
      <c r="AK22">
        <v>16</v>
      </c>
      <c r="AL22" t="s">
        <v>569</v>
      </c>
      <c r="AN22" s="2"/>
      <c r="AO22" s="4"/>
      <c r="AP22" s="4"/>
      <c r="AQ22" s="4"/>
    </row>
    <row r="23" spans="1:43" ht="15.6">
      <c r="A23" s="45"/>
      <c r="B23" s="65">
        <f>+'Ark1'!C986</f>
        <v>2024</v>
      </c>
      <c r="C23" s="65">
        <f>+'Ark1'!O986</f>
        <v>55</v>
      </c>
      <c r="D23" s="65" t="str">
        <f>VLOOKUP(C23,RNR!$D$15:$E$28,2)</f>
        <v>Troms</v>
      </c>
      <c r="E23" s="65">
        <f>+'Ark1'!Q986</f>
        <v>122</v>
      </c>
      <c r="F23" s="210">
        <f t="shared" si="2"/>
        <v>1</v>
      </c>
      <c r="G23" s="71"/>
      <c r="H23" s="65">
        <f>+'Ark1'!R986</f>
        <v>200</v>
      </c>
      <c r="I23" s="210">
        <f t="shared" si="3"/>
        <v>12</v>
      </c>
      <c r="J23" s="198">
        <f>+'Ark1'!AG986</f>
        <v>4.2025635637739009</v>
      </c>
      <c r="K23" s="215">
        <f t="shared" si="4"/>
        <v>0.58091070305342241</v>
      </c>
      <c r="L23" s="198">
        <f>+'Ark1'!AH986</f>
        <v>4.3540515940800244</v>
      </c>
      <c r="M23" s="97"/>
      <c r="N23" s="139">
        <f>+'Ark1'!U986</f>
        <v>43.651000000000032</v>
      </c>
      <c r="O23" s="215">
        <f t="shared" si="5"/>
        <v>2.6680212765957734</v>
      </c>
      <c r="P23" s="100">
        <f>+'Ark1'!S986</f>
        <v>8.8949999999999978</v>
      </c>
      <c r="Q23" s="113">
        <f t="shared" si="6"/>
        <v>0.52797872340425478</v>
      </c>
      <c r="R23" s="180"/>
      <c r="S23" s="66">
        <f>+'Ark1'!T986</f>
        <v>7.0199999999999987</v>
      </c>
      <c r="T23" s="139">
        <f>+'Ark1'!W986</f>
        <v>19.5</v>
      </c>
      <c r="U23" s="281">
        <f>+'Ark1'!X986</f>
        <v>98.5</v>
      </c>
      <c r="V23" s="281">
        <f>+'Ark1'!Y986</f>
        <v>90</v>
      </c>
      <c r="W23" s="281">
        <f>+'Ark1'!Z986</f>
        <v>75.5</v>
      </c>
      <c r="X23" s="139">
        <f>+'Ark1'!AA986</f>
        <v>13.270580205853721</v>
      </c>
      <c r="Y23" s="66">
        <f>+'Ark1'!AB986</f>
        <v>1.9062987698679372</v>
      </c>
      <c r="Z23" s="66">
        <f>+'Ark1'!AC986</f>
        <v>2.1701612843288882</v>
      </c>
      <c r="AA23" s="281">
        <f>+'Ark1'!AD986</f>
        <v>81.257831894682326</v>
      </c>
      <c r="AB23" s="281">
        <f>+'Ark1'!AE986</f>
        <v>58.891988219060593</v>
      </c>
      <c r="AC23" s="281">
        <f>+'Ark1'!AF986</f>
        <v>54.800900872358049</v>
      </c>
      <c r="AD23" s="139">
        <f t="shared" si="0"/>
        <v>4.9073636874648727</v>
      </c>
      <c r="AE23" s="140">
        <f t="shared" si="7"/>
        <v>1.639344262295082</v>
      </c>
      <c r="AF23" s="45"/>
      <c r="AG23" s="4"/>
      <c r="AH23" s="57"/>
      <c r="AJ23" s="1"/>
      <c r="AK23">
        <v>18</v>
      </c>
      <c r="AL23" t="s">
        <v>112</v>
      </c>
    </row>
    <row r="24" spans="1:43" ht="15.6">
      <c r="A24" s="45"/>
      <c r="B24" s="65">
        <f>+'Ark1'!C987</f>
        <v>2024</v>
      </c>
      <c r="C24" s="65">
        <f>+'Ark1'!O987</f>
        <v>56</v>
      </c>
      <c r="D24" s="65" t="str">
        <f>VLOOKUP(C24,RNR!$D$15:$E$28,2)</f>
        <v>Finnmark</v>
      </c>
      <c r="E24" s="65">
        <f>+'Ark1'!Q987</f>
        <v>26</v>
      </c>
      <c r="F24" s="210">
        <f t="shared" si="2"/>
        <v>7</v>
      </c>
      <c r="G24" s="71"/>
      <c r="H24" s="65">
        <f>+'Ark1'!R987</f>
        <v>43</v>
      </c>
      <c r="I24" s="210">
        <f t="shared" si="3"/>
        <v>0</v>
      </c>
      <c r="J24" s="198">
        <f>+'Ark1'!AG987</f>
        <v>0.90355116621138898</v>
      </c>
      <c r="K24" s="215">
        <f t="shared" si="4"/>
        <v>7.5194394876386128E-2</v>
      </c>
      <c r="L24" s="198">
        <f>+'Ark1'!AH987</f>
        <v>0.94235876463473989</v>
      </c>
      <c r="M24" s="97"/>
      <c r="N24" s="139">
        <f>+'Ark1'!U987</f>
        <v>43.941860465116278</v>
      </c>
      <c r="O24" s="215">
        <f t="shared" si="5"/>
        <v>2.7186046511628064</v>
      </c>
      <c r="P24" s="100">
        <f>+'Ark1'!S987</f>
        <v>8.8139534883720874</v>
      </c>
      <c r="Q24" s="113">
        <f t="shared" si="6"/>
        <v>0.58139534883720323</v>
      </c>
      <c r="R24" s="180"/>
      <c r="S24" s="66">
        <f>+'Ark1'!T987</f>
        <v>7.6279069767441889</v>
      </c>
      <c r="T24" s="139">
        <f>+'Ark1'!W987</f>
        <v>25.581395348837205</v>
      </c>
      <c r="U24" s="281">
        <f>+'Ark1'!X987</f>
        <v>100</v>
      </c>
      <c r="V24" s="281">
        <f>+'Ark1'!Y987</f>
        <v>93.023255813953469</v>
      </c>
      <c r="W24" s="281">
        <f>+'Ark1'!Z987</f>
        <v>65.116279069767444</v>
      </c>
      <c r="X24" s="139">
        <f>+'Ark1'!AA987</f>
        <v>13.012395388550509</v>
      </c>
      <c r="Y24" s="66">
        <f>+'Ark1'!AB987</f>
        <v>1.9796148786074828</v>
      </c>
      <c r="Z24" s="66">
        <f>+'Ark1'!AC987</f>
        <v>1.8429407215031577</v>
      </c>
      <c r="AA24" s="281">
        <f>+'Ark1'!AD987</f>
        <v>85.498709665261856</v>
      </c>
      <c r="AB24" s="281">
        <f>+'Ark1'!AE987</f>
        <v>61.663916360227454</v>
      </c>
      <c r="AC24" s="281">
        <f>+'Ark1'!AF987</f>
        <v>47.822841414173311</v>
      </c>
      <c r="AD24" s="139">
        <f t="shared" si="0"/>
        <v>4.9854881266490798</v>
      </c>
      <c r="AE24" s="140">
        <f t="shared" si="7"/>
        <v>1.6538461538461537</v>
      </c>
      <c r="AF24" s="45"/>
      <c r="AG24" s="4"/>
      <c r="AH24" s="57"/>
      <c r="AJ24" s="1"/>
      <c r="AK24" s="2">
        <v>54</v>
      </c>
      <c r="AL24" s="2" t="s">
        <v>606</v>
      </c>
    </row>
    <row r="25" spans="1:43" ht="15.6">
      <c r="A25" s="45"/>
      <c r="B25" s="45"/>
      <c r="C25" s="45"/>
      <c r="D25" s="45"/>
      <c r="E25" s="45"/>
      <c r="F25" s="45"/>
      <c r="G25" s="71"/>
      <c r="H25" s="45"/>
      <c r="I25" s="45"/>
      <c r="J25" s="45"/>
      <c r="K25" s="45"/>
      <c r="L25" s="45"/>
      <c r="M25" s="97"/>
      <c r="N25" s="45"/>
      <c r="O25" s="45"/>
      <c r="P25" s="45"/>
      <c r="Q25" s="45"/>
      <c r="R25" s="180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"/>
      <c r="AH25" s="57"/>
      <c r="AJ25" s="1"/>
      <c r="AK25" s="5"/>
    </row>
    <row r="26" spans="1:43" ht="15.6">
      <c r="A26" s="45"/>
      <c r="B26" s="2">
        <f>+'Ark1'!C988</f>
        <v>2023</v>
      </c>
      <c r="C26" s="2">
        <f>+'Ark1'!O988</f>
        <v>1</v>
      </c>
      <c r="D26" s="65" t="str">
        <f>VLOOKUP(C26,RNR!$D$15:$E$28,2)</f>
        <v>Østfold</v>
      </c>
      <c r="E26" s="2">
        <f>+'Ark1'!Q988</f>
        <v>29</v>
      </c>
      <c r="F26" s="304">
        <f>+E26-E41</f>
        <v>2</v>
      </c>
      <c r="G26" s="72"/>
      <c r="H26" s="2">
        <f>+'Ark1'!R988</f>
        <v>39</v>
      </c>
      <c r="I26" s="304">
        <f>+H26-H41</f>
        <v>5</v>
      </c>
      <c r="J26" s="149">
        <f>+'Ark1'!AG988</f>
        <v>0.75130032748988629</v>
      </c>
      <c r="K26" s="305">
        <f>+J26-J41</f>
        <v>0.11399948400347582</v>
      </c>
      <c r="L26" s="149">
        <f>+'Ark1'!AH988</f>
        <v>0.75577941765905488</v>
      </c>
      <c r="M26" s="97"/>
      <c r="N26" s="56">
        <f>+'Ark1'!U988</f>
        <v>42.348717948717962</v>
      </c>
      <c r="O26" s="305">
        <f>+N26-N41</f>
        <v>-0.75716440422323217</v>
      </c>
      <c r="P26" s="5">
        <f>+'Ark1'!S988</f>
        <v>7.9487179487179507</v>
      </c>
      <c r="Q26" s="306">
        <f>+P26-P41</f>
        <v>0.12518853695324506</v>
      </c>
      <c r="R26" s="180"/>
      <c r="S26" s="5">
        <f>+'Ark1'!T988</f>
        <v>8.2564102564102537</v>
      </c>
      <c r="T26" s="56">
        <f>+'Ark1'!W988</f>
        <v>46.15384615384616</v>
      </c>
      <c r="U26" s="18">
        <f>+'Ark1'!X988</f>
        <v>100</v>
      </c>
      <c r="V26" s="18">
        <f>+'Ark1'!Y988</f>
        <v>97.435897435897445</v>
      </c>
      <c r="W26" s="18">
        <f>+'Ark1'!Z988</f>
        <v>79.487179487179503</v>
      </c>
      <c r="X26" s="56">
        <f>+'Ark1'!AA988</f>
        <v>11.584226052185741</v>
      </c>
      <c r="Y26" s="5">
        <f>+'Ark1'!AB988</f>
        <v>1.5182432146756348</v>
      </c>
      <c r="Z26" s="5">
        <f>+'Ark1'!AC988</f>
        <v>2.3393835339399045</v>
      </c>
      <c r="AA26" s="18">
        <f>+'Ark1'!AD988</f>
        <v>78.055463581947151</v>
      </c>
      <c r="AB26" s="18">
        <f>+'Ark1'!AE988</f>
        <v>56.212883671794337</v>
      </c>
      <c r="AC26" s="18">
        <f>+'Ark1'!AF988</f>
        <v>48.739252860030561</v>
      </c>
      <c r="AD26" s="56">
        <f t="shared" ref="AD26:AD39" si="8">+N26/P26</f>
        <v>5.3277419354838713</v>
      </c>
      <c r="AE26" s="18">
        <f t="shared" si="1"/>
        <v>1.3448275862068966</v>
      </c>
      <c r="AF26" s="45"/>
      <c r="AG26" s="4"/>
      <c r="AH26" s="57"/>
      <c r="AJ26" s="1"/>
      <c r="AK26" s="5"/>
      <c r="AM26" s="2"/>
      <c r="AN26" s="2"/>
      <c r="AO26" s="2"/>
    </row>
    <row r="27" spans="1:43" ht="15.6">
      <c r="A27" s="45"/>
      <c r="B27" s="2">
        <f>+'Ark1'!C989</f>
        <v>2023</v>
      </c>
      <c r="C27" s="2">
        <f>+'Ark1'!O989</f>
        <v>2</v>
      </c>
      <c r="D27" s="65" t="str">
        <f>VLOOKUP(C27,RNR!$D$15:$E$28,2)</f>
        <v>Akershus</v>
      </c>
      <c r="E27" s="2">
        <f>+'Ark1'!Q989</f>
        <v>78</v>
      </c>
      <c r="F27" s="304">
        <f t="shared" ref="F27:F39" si="9">+E27-E42</f>
        <v>12</v>
      </c>
      <c r="G27" s="72"/>
      <c r="H27" s="2">
        <f>+'Ark1'!R989</f>
        <v>128</v>
      </c>
      <c r="I27" s="304">
        <f t="shared" ref="I27:I39" si="10">+H27-H42</f>
        <v>13</v>
      </c>
      <c r="J27" s="149">
        <f>+'Ark1'!AG989</f>
        <v>2.4658062030437282</v>
      </c>
      <c r="K27" s="305">
        <f t="shared" ref="K27:K39" si="11">+J27-J42</f>
        <v>0.31022982066322236</v>
      </c>
      <c r="L27" s="149">
        <f>+'Ark1'!AH989</f>
        <v>2.4138631800384545</v>
      </c>
      <c r="M27" s="97"/>
      <c r="N27" s="56">
        <f>+'Ark1'!U989</f>
        <v>41.210937499999993</v>
      </c>
      <c r="O27" s="305">
        <f t="shared" ref="O27:O39" si="12">+N27-N42</f>
        <v>-1.9492364130435078</v>
      </c>
      <c r="P27" s="5">
        <f>+'Ark1'!S989</f>
        <v>7.9609375</v>
      </c>
      <c r="Q27" s="306">
        <f t="shared" ref="Q27:Q39" si="13">+P27-P42</f>
        <v>-4.2798913043489151E-3</v>
      </c>
      <c r="R27" s="180"/>
      <c r="S27" s="5">
        <f>+'Ark1'!T989</f>
        <v>7.5546875</v>
      </c>
      <c r="T27" s="56">
        <f>+'Ark1'!W989</f>
        <v>31.25</v>
      </c>
      <c r="U27" s="18">
        <f>+'Ark1'!X989</f>
        <v>100</v>
      </c>
      <c r="V27" s="18">
        <f>+'Ark1'!Y989</f>
        <v>93.75</v>
      </c>
      <c r="W27" s="18">
        <f>+'Ark1'!Z989</f>
        <v>66.40625</v>
      </c>
      <c r="X27" s="56">
        <f>+'Ark1'!AA989</f>
        <v>12.83425734591197</v>
      </c>
      <c r="Y27" s="5">
        <f>+'Ark1'!AB989</f>
        <v>1.9421409889845151</v>
      </c>
      <c r="Z27" s="5">
        <f>+'Ark1'!AC989</f>
        <v>2.1206153063070521</v>
      </c>
      <c r="AA27" s="18">
        <f>+'Ark1'!AD989</f>
        <v>71.742371463856259</v>
      </c>
      <c r="AB27" s="18">
        <f>+'Ark1'!AE989</f>
        <v>39.323638157048514</v>
      </c>
      <c r="AC27" s="18">
        <f>+'Ark1'!AF989</f>
        <v>37.515898008630224</v>
      </c>
      <c r="AD27" s="56">
        <f t="shared" si="8"/>
        <v>5.1766437684003916</v>
      </c>
      <c r="AE27" s="18">
        <f t="shared" si="1"/>
        <v>1.641025641025641</v>
      </c>
      <c r="AF27" s="45"/>
      <c r="AG27" s="4"/>
      <c r="AH27" s="57"/>
      <c r="AJ27" s="13"/>
      <c r="AK27" s="5"/>
      <c r="AM27" s="2"/>
      <c r="AN27" s="2"/>
      <c r="AO27" s="4"/>
      <c r="AP27" s="4"/>
      <c r="AQ27" s="4"/>
    </row>
    <row r="28" spans="1:43" ht="15.6">
      <c r="A28" s="45"/>
      <c r="B28" s="2">
        <f>+'Ark1'!C990</f>
        <v>2023</v>
      </c>
      <c r="C28" s="2">
        <f>+'Ark1'!O990</f>
        <v>3</v>
      </c>
      <c r="D28" s="65" t="str">
        <f>VLOOKUP(C28,RNR!$D$15:$E$28,2)</f>
        <v>Buskerud</v>
      </c>
      <c r="E28" s="2">
        <f>+'Ark1'!Q990</f>
        <v>129</v>
      </c>
      <c r="F28" s="304">
        <f t="shared" si="9"/>
        <v>-4</v>
      </c>
      <c r="G28" s="72"/>
      <c r="H28" s="2">
        <f>+'Ark1'!R990</f>
        <v>223</v>
      </c>
      <c r="I28" s="304">
        <f t="shared" si="10"/>
        <v>6</v>
      </c>
      <c r="J28" s="149">
        <f>+'Ark1'!AG990</f>
        <v>4.2958967443652467</v>
      </c>
      <c r="K28" s="305">
        <f t="shared" si="11"/>
        <v>0.22841783152550921</v>
      </c>
      <c r="L28" s="149">
        <f>+'Ark1'!AH990</f>
        <v>4.3799604602347069</v>
      </c>
      <c r="M28" s="97"/>
      <c r="N28" s="56">
        <f>+'Ark1'!U990</f>
        <v>42.921524663677154</v>
      </c>
      <c r="O28" s="305">
        <f t="shared" si="12"/>
        <v>-1.0104108201938686</v>
      </c>
      <c r="P28" s="5">
        <f>+'Ark1'!S990</f>
        <v>7.8340807174887885</v>
      </c>
      <c r="Q28" s="306">
        <f t="shared" si="13"/>
        <v>9.6753528548694234E-2</v>
      </c>
      <c r="R28" s="180"/>
      <c r="S28" s="5">
        <f>+'Ark1'!T990</f>
        <v>6.636771300448431</v>
      </c>
      <c r="T28" s="56">
        <f>+'Ark1'!W990</f>
        <v>11.659192825112104</v>
      </c>
      <c r="U28" s="18">
        <f>+'Ark1'!X990</f>
        <v>99.103139013452875</v>
      </c>
      <c r="V28" s="18">
        <f>+'Ark1'!Y990</f>
        <v>95.067264573991011</v>
      </c>
      <c r="W28" s="18">
        <f>+'Ark1'!Z990</f>
        <v>71.300448430493262</v>
      </c>
      <c r="X28" s="56">
        <f>+'Ark1'!AA990</f>
        <v>12.434978273841722</v>
      </c>
      <c r="Y28" s="5">
        <f>+'Ark1'!AB990</f>
        <v>1.9115661488598152</v>
      </c>
      <c r="Z28" s="5">
        <f>+'Ark1'!AC990</f>
        <v>1.7863188032876527</v>
      </c>
      <c r="AA28" s="18">
        <f>+'Ark1'!AD990</f>
        <v>75.151232505258889</v>
      </c>
      <c r="AB28" s="18">
        <f>+'Ark1'!AE990</f>
        <v>49.327992031445071</v>
      </c>
      <c r="AC28" s="18">
        <f>+'Ark1'!AF990</f>
        <v>40.390334335725754</v>
      </c>
      <c r="AD28" s="56">
        <f t="shared" si="8"/>
        <v>5.4788208357183779</v>
      </c>
      <c r="AE28" s="18">
        <f t="shared" si="1"/>
        <v>1.7286821705426356</v>
      </c>
      <c r="AF28" s="45"/>
      <c r="AG28" s="4"/>
      <c r="AH28" s="57"/>
      <c r="AJ28" s="13"/>
      <c r="AK28" s="5"/>
      <c r="AM28" s="1"/>
      <c r="AN28" s="1"/>
      <c r="AO28" s="11"/>
      <c r="AP28" s="11"/>
      <c r="AQ28" s="11"/>
    </row>
    <row r="29" spans="1:43" ht="15.6">
      <c r="A29" s="45"/>
      <c r="B29" s="2">
        <f>+'Ark1'!C991</f>
        <v>2023</v>
      </c>
      <c r="C29" s="2">
        <f>+'Ark1'!O991</f>
        <v>4</v>
      </c>
      <c r="D29" s="65" t="str">
        <f>VLOOKUP(C29,RNR!$D$15:$E$28,2)</f>
        <v>Innlandet</v>
      </c>
      <c r="E29" s="2">
        <f>+'Ark1'!Q991</f>
        <v>531</v>
      </c>
      <c r="F29" s="304">
        <f t="shared" si="9"/>
        <v>0</v>
      </c>
      <c r="G29" s="72"/>
      <c r="H29" s="2">
        <f>+'Ark1'!R991</f>
        <v>898</v>
      </c>
      <c r="I29" s="304">
        <f t="shared" si="10"/>
        <v>-12</v>
      </c>
      <c r="J29" s="149">
        <f>+'Ark1'!AG991</f>
        <v>17.299171643228661</v>
      </c>
      <c r="K29" s="305">
        <f t="shared" si="11"/>
        <v>0.24200200873944056</v>
      </c>
      <c r="L29" s="149">
        <f>+'Ark1'!AH991</f>
        <v>18.087943968355393</v>
      </c>
      <c r="M29" s="97"/>
      <c r="N29" s="56">
        <f>+'Ark1'!U991</f>
        <v>44.017227171492223</v>
      </c>
      <c r="O29" s="305">
        <f t="shared" si="12"/>
        <v>-0.93409150982645173</v>
      </c>
      <c r="P29" s="5">
        <f>+'Ark1'!S991</f>
        <v>7.8496659242761693</v>
      </c>
      <c r="Q29" s="306">
        <f t="shared" si="13"/>
        <v>-3.4949460339216643E-2</v>
      </c>
      <c r="R29" s="180"/>
      <c r="S29" s="5">
        <f>+'Ark1'!T991</f>
        <v>7.0289532293986641</v>
      </c>
      <c r="T29" s="56">
        <f>+'Ark1'!W991</f>
        <v>20.489977728285076</v>
      </c>
      <c r="U29" s="18">
        <f>+'Ark1'!X991</f>
        <v>99.888641425389778</v>
      </c>
      <c r="V29" s="18">
        <f>+'Ark1'!Y991</f>
        <v>96.547884187082403</v>
      </c>
      <c r="W29" s="18">
        <f>+'Ark1'!Z991</f>
        <v>77.9510022271715</v>
      </c>
      <c r="X29" s="56">
        <f>+'Ark1'!AA991</f>
        <v>11.421818022711548</v>
      </c>
      <c r="Y29" s="5">
        <f>+'Ark1'!AB991</f>
        <v>2.0300374939698713</v>
      </c>
      <c r="Z29" s="5">
        <f>+'Ark1'!AC991</f>
        <v>2.0169789356276699</v>
      </c>
      <c r="AA29" s="18">
        <f>+'Ark1'!AD991</f>
        <v>68.340355343922482</v>
      </c>
      <c r="AB29" s="18">
        <f>+'Ark1'!AE991</f>
        <v>47.173807509789881</v>
      </c>
      <c r="AC29" s="18">
        <f>+'Ark1'!AF991</f>
        <v>47.836735540695038</v>
      </c>
      <c r="AD29" s="56">
        <f t="shared" si="8"/>
        <v>5.6075287274790773</v>
      </c>
      <c r="AE29" s="18">
        <f>+H29/E29</f>
        <v>1.6911487758945387</v>
      </c>
      <c r="AF29" s="45"/>
      <c r="AG29" s="4"/>
      <c r="AH29" s="57"/>
      <c r="AJ29" s="5"/>
      <c r="AK29" s="5"/>
      <c r="AM29" s="1"/>
      <c r="AN29" s="1"/>
      <c r="AO29" s="11"/>
      <c r="AP29" s="11"/>
      <c r="AQ29" s="11"/>
    </row>
    <row r="30" spans="1:43" ht="15.6">
      <c r="A30" s="45"/>
      <c r="B30" s="2">
        <f>+'Ark1'!C992</f>
        <v>2023</v>
      </c>
      <c r="C30" s="2">
        <f>+'Ark1'!O992</f>
        <v>7</v>
      </c>
      <c r="D30" s="65" t="str">
        <f>VLOOKUP(C30,RNR!$D$15:$E$28,2)</f>
        <v>Vestfold</v>
      </c>
      <c r="E30" s="2">
        <f>+'Ark1'!Q992</f>
        <v>20</v>
      </c>
      <c r="F30" s="304">
        <f t="shared" si="9"/>
        <v>-2</v>
      </c>
      <c r="G30" s="72"/>
      <c r="H30" s="2">
        <f>+'Ark1'!R992</f>
        <v>26</v>
      </c>
      <c r="I30" s="304">
        <f t="shared" si="10"/>
        <v>-14</v>
      </c>
      <c r="J30" s="149">
        <f>+'Ark1'!AG992</f>
        <v>0.50086688499325749</v>
      </c>
      <c r="K30" s="305">
        <f t="shared" si="11"/>
        <v>-0.24889881322604912</v>
      </c>
      <c r="L30" s="149">
        <f>+'Ark1'!AH992</f>
        <v>0.49325177663762121</v>
      </c>
      <c r="M30" s="97"/>
      <c r="N30" s="56">
        <f>+'Ark1'!U992</f>
        <v>41.457692307692305</v>
      </c>
      <c r="O30" s="305">
        <f t="shared" si="12"/>
        <v>2.4126923076922964</v>
      </c>
      <c r="P30" s="5">
        <f>+'Ark1'!S992</f>
        <v>7.7307692307692291</v>
      </c>
      <c r="Q30" s="306">
        <f t="shared" si="13"/>
        <v>0.70576923076922871</v>
      </c>
      <c r="R30" s="180"/>
      <c r="S30" s="5">
        <f>+'Ark1'!T992</f>
        <v>6.8461538461538449</v>
      </c>
      <c r="T30" s="56">
        <f>+'Ark1'!W992</f>
        <v>30.769230769230759</v>
      </c>
      <c r="U30" s="18">
        <f>+'Ark1'!X992</f>
        <v>100</v>
      </c>
      <c r="V30" s="18">
        <f>+'Ark1'!Y992</f>
        <v>92.307692307692321</v>
      </c>
      <c r="W30" s="18">
        <f>+'Ark1'!Z992</f>
        <v>69.230769230769269</v>
      </c>
      <c r="X30" s="56">
        <f>+'Ark1'!AA992</f>
        <v>11.683820933137961</v>
      </c>
      <c r="Y30" s="5">
        <f>+'Ark1'!AB992</f>
        <v>1.8304621591216592</v>
      </c>
      <c r="Z30" s="5">
        <f>+'Ark1'!AC992</f>
        <v>2.0697883149344176</v>
      </c>
      <c r="AA30" s="18">
        <f>+'Ark1'!AD992</f>
        <v>82.438343646249123</v>
      </c>
      <c r="AB30" s="18">
        <f>+'Ark1'!AE992</f>
        <v>42.898916154933353</v>
      </c>
      <c r="AC30" s="18">
        <f>+'Ark1'!AF992</f>
        <v>26.316402163271121</v>
      </c>
      <c r="AD30" s="56">
        <f t="shared" si="8"/>
        <v>5.3626865671641797</v>
      </c>
      <c r="AE30" s="18">
        <f>+H30/E30</f>
        <v>1.3</v>
      </c>
      <c r="AF30" s="45"/>
      <c r="AG30" s="4"/>
      <c r="AH30" s="57"/>
      <c r="AJ30" s="5"/>
      <c r="AK30" s="5"/>
      <c r="AM30" s="1"/>
      <c r="AN30" s="1"/>
      <c r="AO30" s="11"/>
      <c r="AP30" s="11"/>
      <c r="AQ30" s="11"/>
    </row>
    <row r="31" spans="1:43" ht="15.6">
      <c r="A31" s="45"/>
      <c r="B31" s="2">
        <f>+'Ark1'!C993</f>
        <v>2023</v>
      </c>
      <c r="C31" s="2">
        <f>+'Ark1'!O993</f>
        <v>8</v>
      </c>
      <c r="D31" s="65" t="str">
        <f>VLOOKUP(C31,RNR!$D$15:$E$28,2)</f>
        <v>Telemark</v>
      </c>
      <c r="E31" s="2">
        <f>+'Ark1'!Q993</f>
        <v>78</v>
      </c>
      <c r="F31" s="304">
        <f t="shared" si="9"/>
        <v>4</v>
      </c>
      <c r="G31" s="72"/>
      <c r="H31" s="2">
        <f>+'Ark1'!R993</f>
        <v>106</v>
      </c>
      <c r="I31" s="304">
        <f t="shared" si="10"/>
        <v>4</v>
      </c>
      <c r="J31" s="149">
        <f>+'Ark1'!AG993</f>
        <v>2.0419957618955888</v>
      </c>
      <c r="K31" s="305">
        <f t="shared" si="11"/>
        <v>0.13009323143635765</v>
      </c>
      <c r="L31" s="149">
        <f>+'Ark1'!AH993</f>
        <v>2.2193355520129874</v>
      </c>
      <c r="M31" s="97"/>
      <c r="N31" s="56">
        <f>+'Ark1'!U993</f>
        <v>45.753773584905666</v>
      </c>
      <c r="O31" s="305">
        <f t="shared" si="12"/>
        <v>-0.1815205327413878</v>
      </c>
      <c r="P31" s="5">
        <f>+'Ark1'!S993</f>
        <v>8.5660377358490596</v>
      </c>
      <c r="Q31" s="306">
        <f t="shared" si="13"/>
        <v>0.22290048094709825</v>
      </c>
      <c r="R31" s="180"/>
      <c r="S31" s="5">
        <f>+'Ark1'!T993</f>
        <v>7.3490566037735858</v>
      </c>
      <c r="T31" s="56">
        <f>+'Ark1'!W993</f>
        <v>28.301886792452819</v>
      </c>
      <c r="U31" s="18">
        <f>+'Ark1'!X993</f>
        <v>100</v>
      </c>
      <c r="V31" s="18">
        <f>+'Ark1'!Y993</f>
        <v>96.226415094339615</v>
      </c>
      <c r="W31" s="18">
        <f>+'Ark1'!Z993</f>
        <v>81.132075471698116</v>
      </c>
      <c r="X31" s="56">
        <f>+'Ark1'!AA993</f>
        <v>12.248358954603297</v>
      </c>
      <c r="Y31" s="5">
        <f>+'Ark1'!AB993</f>
        <v>1.636948771829734</v>
      </c>
      <c r="Z31" s="5">
        <f>+'Ark1'!AC993</f>
        <v>2.2235550866149247</v>
      </c>
      <c r="AA31" s="18">
        <f>+'Ark1'!AD993</f>
        <v>77.686860350168089</v>
      </c>
      <c r="AB31" s="18">
        <f>+'Ark1'!AE993</f>
        <v>32.100541786289938</v>
      </c>
      <c r="AC31" s="18">
        <f>+'Ark1'!AF993</f>
        <v>38.633350553886871</v>
      </c>
      <c r="AD31" s="56">
        <f t="shared" si="8"/>
        <v>5.3412995594713646</v>
      </c>
      <c r="AE31" s="18">
        <f>+H31/E31</f>
        <v>1.358974358974359</v>
      </c>
      <c r="AF31" s="45"/>
      <c r="AG31" s="4"/>
      <c r="AH31" s="57"/>
      <c r="AJ31" s="5"/>
      <c r="AK31" s="5"/>
      <c r="AM31" s="1"/>
      <c r="AN31" s="1"/>
      <c r="AO31" s="11"/>
      <c r="AP31" s="11"/>
      <c r="AQ31" s="11"/>
    </row>
    <row r="32" spans="1:43" s="507" customFormat="1" ht="15.6">
      <c r="A32" s="45"/>
      <c r="B32" s="2">
        <f>+'Ark1'!C994</f>
        <v>2023</v>
      </c>
      <c r="C32" s="2">
        <f>+'Ark1'!O994</f>
        <v>9</v>
      </c>
      <c r="D32" s="65" t="str">
        <f>VLOOKUP(C32,RNR!$D$15:$E$28,2)</f>
        <v>Agder</v>
      </c>
      <c r="E32" s="2">
        <f>+'Ark1'!Q994</f>
        <v>167</v>
      </c>
      <c r="F32" s="304">
        <f t="shared" si="9"/>
        <v>26</v>
      </c>
      <c r="G32" s="72"/>
      <c r="H32" s="2">
        <f>+'Ark1'!R994</f>
        <v>236</v>
      </c>
      <c r="I32" s="304">
        <f t="shared" si="10"/>
        <v>40</v>
      </c>
      <c r="J32" s="149">
        <f>+'Ark1'!AG994</f>
        <v>4.5463301868618764</v>
      </c>
      <c r="K32" s="305">
        <f t="shared" si="11"/>
        <v>0.87247826558727404</v>
      </c>
      <c r="L32" s="149">
        <f>+'Ark1'!AH994</f>
        <v>4.2764503462395007</v>
      </c>
      <c r="M32" s="97"/>
      <c r="N32" s="56">
        <f>+'Ark1'!U994</f>
        <v>39.598728813559305</v>
      </c>
      <c r="O32" s="305">
        <f t="shared" si="12"/>
        <v>-2.212495676236621</v>
      </c>
      <c r="P32" s="5">
        <f>+'Ark1'!S994</f>
        <v>7.8389830508474558</v>
      </c>
      <c r="Q32" s="306">
        <f t="shared" si="13"/>
        <v>-0.17632307160152028</v>
      </c>
      <c r="R32" s="180"/>
      <c r="S32" s="5">
        <f>+'Ark1'!T994</f>
        <v>7.2245762711864403</v>
      </c>
      <c r="T32" s="56">
        <f>+'Ark1'!W994</f>
        <v>22.457627118644066</v>
      </c>
      <c r="U32" s="18">
        <f>+'Ark1'!X994</f>
        <v>99.576271186440707</v>
      </c>
      <c r="V32" s="18">
        <f>+'Ark1'!Y994</f>
        <v>96.18644067796609</v>
      </c>
      <c r="W32" s="18">
        <f>+'Ark1'!Z994</f>
        <v>66.101694915254242</v>
      </c>
      <c r="X32" s="56">
        <f>+'Ark1'!AA994</f>
        <v>10.131815475262282</v>
      </c>
      <c r="Y32" s="5">
        <f>+'Ark1'!AB994</f>
        <v>1.3178715440028228</v>
      </c>
      <c r="Z32" s="5">
        <f>+'Ark1'!AC994</f>
        <v>1.8629954211156712</v>
      </c>
      <c r="AA32" s="18">
        <f>+'Ark1'!AD994</f>
        <v>67.735131055837556</v>
      </c>
      <c r="AB32" s="18">
        <f>+'Ark1'!AE994</f>
        <v>41.618940951944609</v>
      </c>
      <c r="AC32" s="18">
        <f>+'Ark1'!AF994</f>
        <v>39.61411532162019</v>
      </c>
      <c r="AD32" s="56">
        <f t="shared" si="8"/>
        <v>5.0515135135135125</v>
      </c>
      <c r="AE32" s="18">
        <f t="shared" ref="AE32:AE39" si="14">+H32/E32</f>
        <v>1.4131736526946108</v>
      </c>
      <c r="AF32" s="45"/>
      <c r="AG32" s="4"/>
      <c r="AH32" s="57"/>
      <c r="AJ32" s="5"/>
      <c r="AK32" s="5"/>
      <c r="AM32" s="1"/>
      <c r="AN32" s="1"/>
      <c r="AO32" s="508"/>
      <c r="AP32" s="508"/>
      <c r="AQ32" s="508"/>
    </row>
    <row r="33" spans="1:43" s="507" customFormat="1" ht="15.6">
      <c r="A33" s="45"/>
      <c r="B33" s="2">
        <f>+'Ark1'!C995</f>
        <v>2023</v>
      </c>
      <c r="C33" s="2">
        <f>+'Ark1'!O995</f>
        <v>11</v>
      </c>
      <c r="D33" s="65" t="str">
        <f>VLOOKUP(C33,RNR!$D$15:$E$28,2)</f>
        <v>Rogaland</v>
      </c>
      <c r="E33" s="2">
        <f>+'Ark1'!Q995</f>
        <v>706</v>
      </c>
      <c r="F33" s="304">
        <f t="shared" si="9"/>
        <v>-50</v>
      </c>
      <c r="G33" s="72"/>
      <c r="H33" s="2">
        <f>+'Ark1'!R995</f>
        <v>1092</v>
      </c>
      <c r="I33" s="304">
        <f t="shared" si="10"/>
        <v>-100</v>
      </c>
      <c r="J33" s="149">
        <f>+'Ark1'!AG995</f>
        <v>21.036409169716816</v>
      </c>
      <c r="K33" s="305">
        <f t="shared" si="11"/>
        <v>-1.3066086372185133</v>
      </c>
      <c r="L33" s="149">
        <f>+'Ark1'!AH995</f>
        <v>22.772316599823608</v>
      </c>
      <c r="M33" s="97"/>
      <c r="N33" s="56">
        <f>+'Ark1'!U995</f>
        <v>45.571611721611632</v>
      </c>
      <c r="O33" s="305">
        <f t="shared" si="12"/>
        <v>0.11285333234982176</v>
      </c>
      <c r="P33" s="5">
        <f>+'Ark1'!S995</f>
        <v>8.4358974358974379</v>
      </c>
      <c r="Q33" s="306">
        <f t="shared" si="13"/>
        <v>-4.7324040612627627E-2</v>
      </c>
      <c r="R33" s="180"/>
      <c r="S33" s="5">
        <f>+'Ark1'!T995</f>
        <v>7.3864468864468877</v>
      </c>
      <c r="T33" s="56">
        <f>+'Ark1'!W995</f>
        <v>24.725274725274723</v>
      </c>
      <c r="U33" s="18">
        <f>+'Ark1'!X995</f>
        <v>99.725274725274716</v>
      </c>
      <c r="V33" s="18">
        <f>+'Ark1'!Y995</f>
        <v>96.153846153846175</v>
      </c>
      <c r="W33" s="18">
        <f>+'Ark1'!Z995</f>
        <v>79.487179487179503</v>
      </c>
      <c r="X33" s="56">
        <f>+'Ark1'!AA995</f>
        <v>12.320542569109161</v>
      </c>
      <c r="Y33" s="5">
        <f>+'Ark1'!AB995</f>
        <v>1.6909890522497721</v>
      </c>
      <c r="Z33" s="5">
        <f>+'Ark1'!AC995</f>
        <v>1.9496687550722436</v>
      </c>
      <c r="AA33" s="18">
        <f>+'Ark1'!AD995</f>
        <v>73.785732473633615</v>
      </c>
      <c r="AB33" s="18">
        <f>+'Ark1'!AE995</f>
        <v>48.742042992350655</v>
      </c>
      <c r="AC33" s="18">
        <f>+'Ark1'!AF995</f>
        <v>44.360312369646472</v>
      </c>
      <c r="AD33" s="56">
        <f t="shared" si="8"/>
        <v>5.4021059487624719</v>
      </c>
      <c r="AE33" s="18">
        <f t="shared" si="14"/>
        <v>1.546742209631728</v>
      </c>
      <c r="AF33" s="45"/>
      <c r="AG33" s="4"/>
      <c r="AH33" s="57"/>
      <c r="AJ33" s="5"/>
      <c r="AK33" s="5"/>
      <c r="AM33" s="1"/>
      <c r="AN33" s="1"/>
      <c r="AO33" s="508"/>
      <c r="AP33" s="508"/>
      <c r="AQ33" s="508"/>
    </row>
    <row r="34" spans="1:43" s="507" customFormat="1" ht="15.6">
      <c r="A34" s="45"/>
      <c r="B34" s="2">
        <f>+'Ark1'!C996</f>
        <v>2023</v>
      </c>
      <c r="C34" s="2">
        <f>+'Ark1'!O996</f>
        <v>14</v>
      </c>
      <c r="D34" s="65" t="str">
        <f>VLOOKUP(C34,RNR!$D$15:$E$28,2)</f>
        <v>Vestland</v>
      </c>
      <c r="E34" s="2">
        <f>+'Ark1'!Q996</f>
        <v>742</v>
      </c>
      <c r="F34" s="304">
        <f t="shared" si="9"/>
        <v>27</v>
      </c>
      <c r="G34" s="72"/>
      <c r="H34" s="2">
        <f>+'Ark1'!R996</f>
        <v>987</v>
      </c>
      <c r="I34" s="304">
        <f t="shared" si="10"/>
        <v>19</v>
      </c>
      <c r="J34" s="149">
        <f>+'Ark1'!AG996</f>
        <v>19.013677518782504</v>
      </c>
      <c r="K34" s="305">
        <f t="shared" si="11"/>
        <v>0.86934762187528847</v>
      </c>
      <c r="L34" s="149">
        <f>+'Ark1'!AH996</f>
        <v>18.634566145502564</v>
      </c>
      <c r="M34" s="97"/>
      <c r="N34" s="56">
        <f>+'Ark1'!U996</f>
        <v>41.258358662613993</v>
      </c>
      <c r="O34" s="305">
        <f t="shared" si="12"/>
        <v>-1.6333975357331454</v>
      </c>
      <c r="P34" s="5">
        <f>+'Ark1'!S996</f>
        <v>8.0162107396149924</v>
      </c>
      <c r="Q34" s="306">
        <f t="shared" si="13"/>
        <v>-0.18110330997178181</v>
      </c>
      <c r="R34" s="180"/>
      <c r="S34" s="5">
        <f>+'Ark1'!T996</f>
        <v>7.2907801418439711</v>
      </c>
      <c r="T34" s="56">
        <f>+'Ark1'!W996</f>
        <v>25.937183383991901</v>
      </c>
      <c r="U34" s="18">
        <f>+'Ark1'!X996</f>
        <v>98.885511651469102</v>
      </c>
      <c r="V34" s="18">
        <f>+'Ark1'!Y996</f>
        <v>90.374873353596783</v>
      </c>
      <c r="W34" s="18">
        <f>+'Ark1'!Z996</f>
        <v>67.57852077001013</v>
      </c>
      <c r="X34" s="56">
        <f>+'Ark1'!AA996</f>
        <v>12.989963335513609</v>
      </c>
      <c r="Y34" s="5">
        <f>+'Ark1'!AB996</f>
        <v>1.7773027582247436</v>
      </c>
      <c r="Z34" s="5">
        <f>+'Ark1'!AC996</f>
        <v>2.0612569569179211</v>
      </c>
      <c r="AA34" s="18">
        <f>+'Ark1'!AD996</f>
        <v>63.401449076075309</v>
      </c>
      <c r="AB34" s="18">
        <f>+'Ark1'!AE996</f>
        <v>42.574294829532953</v>
      </c>
      <c r="AC34" s="18">
        <f>+'Ark1'!AF996</f>
        <v>40.497988561137241</v>
      </c>
      <c r="AD34" s="56">
        <f t="shared" si="8"/>
        <v>5.146865520728011</v>
      </c>
      <c r="AE34" s="18">
        <f t="shared" si="14"/>
        <v>1.3301886792452831</v>
      </c>
      <c r="AF34" s="45"/>
      <c r="AG34" s="4"/>
      <c r="AH34" s="57"/>
      <c r="AJ34" s="5"/>
      <c r="AK34" s="5"/>
      <c r="AM34" s="1"/>
      <c r="AN34" s="1"/>
      <c r="AO34" s="508"/>
      <c r="AP34" s="508"/>
      <c r="AQ34" s="508"/>
    </row>
    <row r="35" spans="1:43" s="507" customFormat="1" ht="15.6">
      <c r="A35" s="45"/>
      <c r="B35" s="2">
        <f>+'Ark1'!C997</f>
        <v>2023</v>
      </c>
      <c r="C35" s="2">
        <f>+'Ark1'!O997</f>
        <v>15</v>
      </c>
      <c r="D35" s="65" t="str">
        <f>VLOOKUP(C35,RNR!$D$15:$E$28,2)</f>
        <v>Møre og Romsdal</v>
      </c>
      <c r="E35" s="2">
        <f>+'Ark1'!Q997</f>
        <v>178</v>
      </c>
      <c r="F35" s="304">
        <f t="shared" si="9"/>
        <v>-63</v>
      </c>
      <c r="G35" s="72"/>
      <c r="H35" s="2">
        <f>+'Ark1'!R997</f>
        <v>268</v>
      </c>
      <c r="I35" s="304">
        <f t="shared" si="10"/>
        <v>-89</v>
      </c>
      <c r="J35" s="149">
        <f>+'Ark1'!AG997</f>
        <v>5.1627817376228089</v>
      </c>
      <c r="K35" s="305">
        <f t="shared" si="11"/>
        <v>-1.5288771189845027</v>
      </c>
      <c r="L35" s="149">
        <f>+'Ark1'!AH997</f>
        <v>4.9998771332201244</v>
      </c>
      <c r="M35" s="97"/>
      <c r="N35" s="56">
        <f>+'Ark1'!U997</f>
        <v>40.769402985074606</v>
      </c>
      <c r="O35" s="305">
        <f t="shared" si="12"/>
        <v>9.2092060704857204E-2</v>
      </c>
      <c r="P35" s="5">
        <f>+'Ark1'!S997</f>
        <v>7.8582089552238816</v>
      </c>
      <c r="Q35" s="306">
        <f t="shared" si="13"/>
        <v>4.0281784355532757E-2</v>
      </c>
      <c r="R35" s="180"/>
      <c r="S35" s="5">
        <f>+'Ark1'!T997</f>
        <v>7.3843283582089549</v>
      </c>
      <c r="T35" s="56">
        <f>+'Ark1'!W997</f>
        <v>25.373134328358208</v>
      </c>
      <c r="U35" s="18">
        <f>+'Ark1'!X997</f>
        <v>98.880597014925371</v>
      </c>
      <c r="V35" s="18">
        <f>+'Ark1'!Y997</f>
        <v>89.179104477611929</v>
      </c>
      <c r="W35" s="18">
        <f>+'Ark1'!Z997</f>
        <v>61.567164179104488</v>
      </c>
      <c r="X35" s="56">
        <f>+'Ark1'!AA997</f>
        <v>13.867823423639596</v>
      </c>
      <c r="Y35" s="5">
        <f>+'Ark1'!AB997</f>
        <v>2.1183384966025738</v>
      </c>
      <c r="Z35" s="5">
        <f>+'Ark1'!AC997</f>
        <v>2.8595311816359081</v>
      </c>
      <c r="AA35" s="18">
        <f>+'Ark1'!AD997</f>
        <v>69.86612541267445</v>
      </c>
      <c r="AB35" s="18">
        <f>+'Ark1'!AE997</f>
        <v>39.169006070206471</v>
      </c>
      <c r="AC35" s="18">
        <f>+'Ark1'!AF997</f>
        <v>37.551142832697408</v>
      </c>
      <c r="AD35" s="56">
        <f t="shared" si="8"/>
        <v>5.1881291547958179</v>
      </c>
      <c r="AE35" s="18">
        <f t="shared" si="14"/>
        <v>1.5056179775280898</v>
      </c>
      <c r="AF35" s="45"/>
      <c r="AG35" s="4"/>
      <c r="AH35" s="57"/>
      <c r="AJ35" s="5"/>
      <c r="AK35" s="5"/>
      <c r="AM35" s="1"/>
      <c r="AN35" s="1"/>
      <c r="AO35" s="508"/>
      <c r="AP35" s="508"/>
      <c r="AQ35" s="508"/>
    </row>
    <row r="36" spans="1:43" ht="15.6">
      <c r="A36" s="45"/>
      <c r="B36" s="2">
        <f>+'Ark1'!C998</f>
        <v>2023</v>
      </c>
      <c r="C36" s="2">
        <f>+'Ark1'!O998</f>
        <v>16</v>
      </c>
      <c r="D36" s="65" t="str">
        <f>VLOOKUP(C36,RNR!$D$15:$E$28,2)</f>
        <v>Trøndelag</v>
      </c>
      <c r="E36" s="2">
        <f>+'Ark1'!Q998</f>
        <v>284</v>
      </c>
      <c r="F36" s="304">
        <f t="shared" si="9"/>
        <v>5</v>
      </c>
      <c r="G36" s="72"/>
      <c r="H36" s="2">
        <f>+'Ark1'!R998</f>
        <v>500</v>
      </c>
      <c r="I36" s="304">
        <f t="shared" si="10"/>
        <v>49</v>
      </c>
      <c r="J36" s="149">
        <f>+'Ark1'!AG998</f>
        <v>9.6320554806395648</v>
      </c>
      <c r="K36" s="305">
        <f t="shared" si="11"/>
        <v>1.1784472332168825</v>
      </c>
      <c r="L36" s="149">
        <f>+'Ark1'!AH998</f>
        <v>8.5904700132526859</v>
      </c>
      <c r="M36" s="97"/>
      <c r="N36" s="56">
        <f>+'Ark1'!U998</f>
        <v>37.545399999999979</v>
      </c>
      <c r="O36" s="305">
        <f t="shared" si="12"/>
        <v>-4.2191232815964668</v>
      </c>
      <c r="P36" s="5">
        <f>+'Ark1'!S998</f>
        <v>7.42</v>
      </c>
      <c r="Q36" s="306">
        <f t="shared" si="13"/>
        <v>-0.43365853658536135</v>
      </c>
      <c r="R36" s="180"/>
      <c r="S36" s="5">
        <f>+'Ark1'!T998</f>
        <v>6.92</v>
      </c>
      <c r="T36" s="56">
        <f>+'Ark1'!W998</f>
        <v>19.399999999999999</v>
      </c>
      <c r="U36" s="18">
        <f>+'Ark1'!X998</f>
        <v>96.8</v>
      </c>
      <c r="V36" s="18">
        <f>+'Ark1'!Y998</f>
        <v>85.6</v>
      </c>
      <c r="W36" s="18">
        <f>+'Ark1'!Z998</f>
        <v>56</v>
      </c>
      <c r="X36" s="56">
        <f>+'Ark1'!AA998</f>
        <v>12.615363603162658</v>
      </c>
      <c r="Y36" s="5">
        <f>+'Ark1'!AB998</f>
        <v>1.7842645543752764</v>
      </c>
      <c r="Z36" s="5">
        <f>+'Ark1'!AC998</f>
        <v>1.8850994668717087</v>
      </c>
      <c r="AA36" s="18">
        <f>+'Ark1'!AD998</f>
        <v>78.204352612799525</v>
      </c>
      <c r="AB36" s="18">
        <f>+'Ark1'!AE998</f>
        <v>51.863758411270076</v>
      </c>
      <c r="AC36" s="18">
        <f>+'Ark1'!AF998</f>
        <v>55.525227501297088</v>
      </c>
      <c r="AD36" s="56">
        <f t="shared" si="8"/>
        <v>5.0600269541778946</v>
      </c>
      <c r="AE36" s="18">
        <f t="shared" si="14"/>
        <v>1.7605633802816902</v>
      </c>
      <c r="AF36" s="45"/>
      <c r="AG36" s="4"/>
      <c r="AH36" s="57"/>
      <c r="AJ36" s="5"/>
      <c r="AK36" s="5"/>
      <c r="AM36" s="1"/>
      <c r="AN36" s="1"/>
      <c r="AO36" s="11"/>
      <c r="AP36" s="11"/>
      <c r="AQ36" s="11"/>
    </row>
    <row r="37" spans="1:43" ht="15.6">
      <c r="A37" s="45"/>
      <c r="B37" s="2">
        <f>+'Ark1'!C999</f>
        <v>2023</v>
      </c>
      <c r="C37" s="2">
        <f>+'Ark1'!O999</f>
        <v>18</v>
      </c>
      <c r="D37" s="65" t="str">
        <f>VLOOKUP(C37,RNR!$D$15:$E$28,2)</f>
        <v>Nordland</v>
      </c>
      <c r="E37" s="2">
        <f>+'Ark1'!Q999</f>
        <v>246</v>
      </c>
      <c r="F37" s="304">
        <f t="shared" si="9"/>
        <v>7</v>
      </c>
      <c r="G37" s="72"/>
      <c r="H37" s="2">
        <f>+'Ark1'!R999</f>
        <v>457</v>
      </c>
      <c r="I37" s="304">
        <f t="shared" si="10"/>
        <v>5</v>
      </c>
      <c r="J37" s="149">
        <f>+'Ark1'!AG999</f>
        <v>8.8036987093045695</v>
      </c>
      <c r="K37" s="305">
        <f t="shared" si="11"/>
        <v>0.3313463194264088</v>
      </c>
      <c r="L37" s="149">
        <f>+'Ark1'!AH999</f>
        <v>8.0392855202941416</v>
      </c>
      <c r="M37" s="97"/>
      <c r="N37" s="56">
        <f>+'Ark1'!U999</f>
        <v>38.442450765864329</v>
      </c>
      <c r="O37" s="305">
        <f t="shared" si="12"/>
        <v>-2.1344076412153328</v>
      </c>
      <c r="P37" s="5">
        <f>+'Ark1'!S999</f>
        <v>7.6805251641137886</v>
      </c>
      <c r="Q37" s="306">
        <f t="shared" si="13"/>
        <v>-0.20664297747913096</v>
      </c>
      <c r="R37" s="180"/>
      <c r="S37" s="5">
        <f>+'Ark1'!T999</f>
        <v>6.5185995623632396</v>
      </c>
      <c r="T37" s="56">
        <f>+'Ark1'!W999</f>
        <v>13.347921225382928</v>
      </c>
      <c r="U37" s="18">
        <f>+'Ark1'!X999</f>
        <v>97.592997811816176</v>
      </c>
      <c r="V37" s="18">
        <f>+'Ark1'!Y999</f>
        <v>90.371991247264774</v>
      </c>
      <c r="W37" s="18">
        <f>+'Ark1'!Z999</f>
        <v>60.612691466083149</v>
      </c>
      <c r="X37" s="56">
        <f>+'Ark1'!AA999</f>
        <v>11.696373641303788</v>
      </c>
      <c r="Y37" s="5">
        <f>+'Ark1'!AB999</f>
        <v>2.0632009048213424</v>
      </c>
      <c r="Z37" s="5">
        <f>+'Ark1'!AC999</f>
        <v>1.7898888782054765</v>
      </c>
      <c r="AA37" s="18">
        <f>+'Ark1'!AD999</f>
        <v>72.15428327528322</v>
      </c>
      <c r="AB37" s="18">
        <f>+'Ark1'!AE999</f>
        <v>37.158921728690942</v>
      </c>
      <c r="AC37" s="18">
        <f>+'Ark1'!AF999</f>
        <v>35.713186127825345</v>
      </c>
      <c r="AD37" s="56">
        <f t="shared" si="8"/>
        <v>5.0051851851851827</v>
      </c>
      <c r="AE37" s="18">
        <f t="shared" si="14"/>
        <v>1.8577235772357723</v>
      </c>
      <c r="AF37" s="45"/>
      <c r="AG37" s="4"/>
      <c r="AH37" s="57"/>
      <c r="AJ37" s="5"/>
      <c r="AK37" s="5"/>
      <c r="AM37" s="1"/>
      <c r="AN37" s="1"/>
      <c r="AO37" s="11"/>
      <c r="AP37" s="11"/>
      <c r="AQ37" s="11"/>
    </row>
    <row r="38" spans="1:43" ht="15.6">
      <c r="A38" s="45"/>
      <c r="B38" s="2">
        <f>+'Ark1'!C1000</f>
        <v>2023</v>
      </c>
      <c r="C38" s="2">
        <f>+'Ark1'!O1000</f>
        <v>55</v>
      </c>
      <c r="D38" s="65" t="str">
        <f>VLOOKUP(C38,RNR!$D$15:$E$28,2)</f>
        <v>Troms</v>
      </c>
      <c r="E38" s="2">
        <f>+'Ark1'!Q1000</f>
        <v>121</v>
      </c>
      <c r="F38" s="304">
        <f t="shared" si="9"/>
        <v>-26</v>
      </c>
      <c r="G38" s="72"/>
      <c r="H38" s="2">
        <f>+'Ark1'!R1000</f>
        <v>188</v>
      </c>
      <c r="I38" s="304">
        <f t="shared" si="10"/>
        <v>-49</v>
      </c>
      <c r="J38" s="149">
        <f>+'Ark1'!AG1000</f>
        <v>3.6216528607204785</v>
      </c>
      <c r="K38" s="305">
        <f t="shared" si="11"/>
        <v>-0.82070890122891216</v>
      </c>
      <c r="L38" s="149">
        <f>+'Ark1'!AH1000</f>
        <v>3.5257503373574024</v>
      </c>
      <c r="M38" s="97"/>
      <c r="N38" s="56">
        <f>+'Ark1'!U1000</f>
        <v>40.982978723404258</v>
      </c>
      <c r="O38" s="305">
        <f t="shared" si="12"/>
        <v>0.24129095969117031</v>
      </c>
      <c r="P38" s="5">
        <f>+'Ark1'!S1000</f>
        <v>8.367021276595743</v>
      </c>
      <c r="Q38" s="306">
        <f t="shared" si="13"/>
        <v>0.17714785887423012</v>
      </c>
      <c r="R38" s="180"/>
      <c r="S38" s="5">
        <f>+'Ark1'!T1000</f>
        <v>6.877659574468086</v>
      </c>
      <c r="T38" s="56">
        <f>+'Ark1'!W1000</f>
        <v>15.957446808510644</v>
      </c>
      <c r="U38" s="18">
        <f>+'Ark1'!X1000</f>
        <v>100</v>
      </c>
      <c r="V38" s="18">
        <f>+'Ark1'!Y1000</f>
        <v>95.744680851063833</v>
      </c>
      <c r="W38" s="18">
        <f>+'Ark1'!Z1000</f>
        <v>65.425531914893611</v>
      </c>
      <c r="X38" s="56">
        <f>+'Ark1'!AA1000</f>
        <v>11.460878306340163</v>
      </c>
      <c r="Y38" s="5">
        <f>+'Ark1'!AB1000</f>
        <v>1.8560933749595077</v>
      </c>
      <c r="Z38" s="5">
        <f>+'Ark1'!AC1000</f>
        <v>1.9188124793525203</v>
      </c>
      <c r="AA38" s="18">
        <f>+'Ark1'!AD1000</f>
        <v>79.527319117471862</v>
      </c>
      <c r="AB38" s="18">
        <f>+'Ark1'!AE1000</f>
        <v>36.267004555438739</v>
      </c>
      <c r="AC38" s="18">
        <f>+'Ark1'!AF1000</f>
        <v>39.494751928380126</v>
      </c>
      <c r="AD38" s="56">
        <f t="shared" si="8"/>
        <v>4.8981563890654813</v>
      </c>
      <c r="AE38" s="18">
        <f t="shared" si="14"/>
        <v>1.5537190082644627</v>
      </c>
      <c r="AF38" s="45"/>
      <c r="AG38" s="4"/>
      <c r="AH38" s="57"/>
      <c r="AJ38" s="5"/>
      <c r="AK38" s="5"/>
      <c r="AM38" s="1"/>
      <c r="AN38" s="1"/>
      <c r="AO38" s="11"/>
      <c r="AP38" s="11"/>
      <c r="AQ38" s="11"/>
    </row>
    <row r="39" spans="1:43" ht="15.6">
      <c r="A39" s="45"/>
      <c r="B39" s="2">
        <f>+'Ark1'!C1001</f>
        <v>2023</v>
      </c>
      <c r="C39" s="2">
        <f>+'Ark1'!O1001</f>
        <v>56</v>
      </c>
      <c r="D39" s="65" t="str">
        <f>VLOOKUP(C39,RNR!$D$15:$E$28,2)</f>
        <v>Finnmark</v>
      </c>
      <c r="E39" s="2">
        <f>+'Ark1'!Q1001</f>
        <v>19</v>
      </c>
      <c r="F39" s="304">
        <f t="shared" si="9"/>
        <v>1</v>
      </c>
      <c r="G39" s="72"/>
      <c r="H39" s="2">
        <f>+'Ark1'!R1001</f>
        <v>43</v>
      </c>
      <c r="I39" s="304">
        <f t="shared" si="10"/>
        <v>16</v>
      </c>
      <c r="J39" s="149">
        <f>+'Ark1'!AG1001</f>
        <v>0.82835677133500285</v>
      </c>
      <c r="K39" s="305">
        <f t="shared" si="11"/>
        <v>0.32226492503697124</v>
      </c>
      <c r="L39" s="149">
        <f>+'Ark1'!AH1001</f>
        <v>0.81114954937178507</v>
      </c>
      <c r="M39" s="97"/>
      <c r="N39" s="56">
        <f>+'Ark1'!U1001</f>
        <v>41.223255813953472</v>
      </c>
      <c r="O39" s="305">
        <f t="shared" si="12"/>
        <v>-3.3804478897502221</v>
      </c>
      <c r="P39" s="5">
        <f>+'Ark1'!S1001</f>
        <v>8.2325581395348841</v>
      </c>
      <c r="Q39" s="306">
        <f t="shared" si="13"/>
        <v>0.23255813953488413</v>
      </c>
      <c r="R39" s="180"/>
      <c r="S39" s="5">
        <f>+'Ark1'!T1001</f>
        <v>7</v>
      </c>
      <c r="T39" s="56">
        <f>+'Ark1'!W1001</f>
        <v>27.906976744186039</v>
      </c>
      <c r="U39" s="18">
        <f>+'Ark1'!X1001</f>
        <v>100</v>
      </c>
      <c r="V39" s="18">
        <f>+'Ark1'!Y1001</f>
        <v>100</v>
      </c>
      <c r="W39" s="18">
        <f>+'Ark1'!Z1001</f>
        <v>74.418604651162795</v>
      </c>
      <c r="X39" s="56">
        <f>+'Ark1'!AA1001</f>
        <v>8.5138420045679606</v>
      </c>
      <c r="Y39" s="5">
        <f>+'Ark1'!AB1001</f>
        <v>1.5071489996297316</v>
      </c>
      <c r="Z39" s="5">
        <f>+'Ark1'!AC1001</f>
        <v>2.4871764134511873</v>
      </c>
      <c r="AA39" s="18">
        <f>+'Ark1'!AD1001</f>
        <v>57.809088753939278</v>
      </c>
      <c r="AB39" s="18">
        <f>+'Ark1'!AE1001</f>
        <v>9.1923134580493038</v>
      </c>
      <c r="AC39" s="18">
        <f>+'Ark1'!AF1001</f>
        <v>36.603345056376376</v>
      </c>
      <c r="AD39" s="56">
        <f t="shared" si="8"/>
        <v>5.0073446327683593</v>
      </c>
      <c r="AE39" s="18">
        <f t="shared" si="14"/>
        <v>2.263157894736842</v>
      </c>
      <c r="AF39" s="45"/>
      <c r="AG39" s="4"/>
      <c r="AH39" s="57"/>
      <c r="AJ39" s="5"/>
      <c r="AK39" s="5"/>
      <c r="AM39" s="1"/>
      <c r="AN39" s="1"/>
      <c r="AO39" s="11"/>
      <c r="AP39" s="11"/>
      <c r="AQ39" s="11"/>
    </row>
    <row r="40" spans="1:43" s="507" customFormat="1" ht="15.6">
      <c r="A40" s="45"/>
      <c r="B40" s="45"/>
      <c r="C40" s="45"/>
      <c r="D40" s="45"/>
      <c r="E40" s="45"/>
      <c r="F40" s="45"/>
      <c r="G40" s="71"/>
      <c r="H40" s="45"/>
      <c r="I40" s="45"/>
      <c r="J40" s="45"/>
      <c r="K40" s="45"/>
      <c r="L40" s="45"/>
      <c r="M40" s="97"/>
      <c r="N40" s="45"/>
      <c r="O40" s="45"/>
      <c r="P40" s="45"/>
      <c r="Q40" s="45"/>
      <c r="R40" s="180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"/>
      <c r="AH40" s="57"/>
      <c r="AJ40" s="1"/>
      <c r="AK40" s="5"/>
    </row>
    <row r="41" spans="1:43" ht="15.6">
      <c r="A41" s="45"/>
      <c r="B41" s="65">
        <f>+'Ark1'!C1002</f>
        <v>2022</v>
      </c>
      <c r="C41" s="65">
        <f>+'Ark1'!O1002</f>
        <v>1</v>
      </c>
      <c r="D41" s="65" t="str">
        <f>VLOOKUP(C41,RNR!$D$15:$E$28,2)</f>
        <v>Østfold</v>
      </c>
      <c r="E41" s="65">
        <f>+'Ark1'!Q1002</f>
        <v>27</v>
      </c>
      <c r="F41" s="140"/>
      <c r="G41" s="72"/>
      <c r="H41" s="65">
        <f>+'Ark1'!R1002</f>
        <v>34</v>
      </c>
      <c r="I41" s="140"/>
      <c r="J41" s="198">
        <f>+'Ark1'!AG1002</f>
        <v>0.63730084348641047</v>
      </c>
      <c r="K41" s="139"/>
      <c r="L41" s="198">
        <f>+'Ark1'!AH1002</f>
        <v>0.63452911216189556</v>
      </c>
      <c r="M41" s="97"/>
      <c r="N41" s="139">
        <f>+'Ark1'!U1002</f>
        <v>43.105882352941194</v>
      </c>
      <c r="O41" s="139"/>
      <c r="P41" s="66">
        <f>+'Ark1'!S1002</f>
        <v>7.8235294117647056</v>
      </c>
      <c r="Q41" s="139"/>
      <c r="R41" s="180"/>
      <c r="S41" s="66">
        <f>+'Ark1'!T1002</f>
        <v>8.9705882352941178</v>
      </c>
      <c r="T41" s="139">
        <f>+'Ark1'!W1002</f>
        <v>50</v>
      </c>
      <c r="U41" s="140">
        <f>+'Ark1'!X1002</f>
        <v>100</v>
      </c>
      <c r="V41" s="140">
        <f>+'Ark1'!Y1002</f>
        <v>97.058823529411754</v>
      </c>
      <c r="W41" s="140">
        <f>+'Ark1'!Z1002</f>
        <v>70.588235294117652</v>
      </c>
      <c r="X41" s="139">
        <f>+'Ark1'!AA1002</f>
        <v>13.616446396058961</v>
      </c>
      <c r="Y41" s="66">
        <f>+'Ark1'!AB1002</f>
        <v>1.542926711600471</v>
      </c>
      <c r="Z41" s="66">
        <f>+'Ark1'!AC1002</f>
        <v>2.781084152941788</v>
      </c>
      <c r="AA41" s="140">
        <f>+'Ark1'!AD1002</f>
        <v>77.478081165300452</v>
      </c>
      <c r="AB41" s="140">
        <f>+'Ark1'!AE1002</f>
        <v>54.5312915002254</v>
      </c>
      <c r="AC41" s="140">
        <f>+'Ark1'!AF1002</f>
        <v>40.319276781517026</v>
      </c>
      <c r="AD41" s="139">
        <f t="shared" ref="AD41:AD46" si="15">+N41/P41</f>
        <v>5.5097744360902281</v>
      </c>
      <c r="AE41" s="140">
        <f t="shared" ref="AE41:AE46" si="16">+H41/E41</f>
        <v>1.2592592592592593</v>
      </c>
      <c r="AF41" s="45"/>
      <c r="AG41" s="4"/>
      <c r="AH41" s="57"/>
      <c r="AJ41" s="5"/>
      <c r="AK41" s="5"/>
      <c r="AM41" s="13"/>
      <c r="AN41" s="13"/>
      <c r="AO41" s="11"/>
      <c r="AP41" s="11"/>
      <c r="AQ41" s="11"/>
    </row>
    <row r="42" spans="1:43" ht="16.5" customHeight="1">
      <c r="A42" s="45"/>
      <c r="B42" s="65">
        <f>+'Ark1'!C1003</f>
        <v>2022</v>
      </c>
      <c r="C42" s="65">
        <f>+'Ark1'!O1003</f>
        <v>2</v>
      </c>
      <c r="D42" s="65" t="str">
        <f>VLOOKUP(C42,RNR!$D$15:$E$28,2)</f>
        <v>Akershus</v>
      </c>
      <c r="E42" s="65">
        <f>+'Ark1'!Q1003</f>
        <v>66</v>
      </c>
      <c r="F42" s="140"/>
      <c r="G42" s="72"/>
      <c r="H42" s="65">
        <f>+'Ark1'!R1003</f>
        <v>115</v>
      </c>
      <c r="I42" s="140"/>
      <c r="J42" s="198">
        <f>+'Ark1'!AG1003</f>
        <v>2.1555763823805059</v>
      </c>
      <c r="K42" s="139"/>
      <c r="L42" s="198">
        <f>+'Ark1'!AH1003</f>
        <v>2.1489045345841964</v>
      </c>
      <c r="M42" s="97"/>
      <c r="N42" s="139">
        <f>+'Ark1'!U1003</f>
        <v>43.160173913043501</v>
      </c>
      <c r="O42" s="139"/>
      <c r="P42" s="66">
        <f>+'Ark1'!S1003</f>
        <v>7.9652173913043489</v>
      </c>
      <c r="Q42" s="139"/>
      <c r="R42" s="180"/>
      <c r="S42" s="66">
        <f>+'Ark1'!T1003</f>
        <v>7.4</v>
      </c>
      <c r="T42" s="139">
        <f>+'Ark1'!W1003</f>
        <v>26.086956521739129</v>
      </c>
      <c r="U42" s="140">
        <f>+'Ark1'!X1003</f>
        <v>99.130434782608717</v>
      </c>
      <c r="V42" s="140">
        <f>+'Ark1'!Y1003</f>
        <v>97.391304347826093</v>
      </c>
      <c r="W42" s="140">
        <f>+'Ark1'!Z1003</f>
        <v>73.913043478260875</v>
      </c>
      <c r="X42" s="139">
        <f>+'Ark1'!AA1003</f>
        <v>11.441622717278117</v>
      </c>
      <c r="Y42" s="66">
        <f>+'Ark1'!AB1003</f>
        <v>1.6467646001761109</v>
      </c>
      <c r="Z42" s="66">
        <f>+'Ark1'!AC1003</f>
        <v>1.8311317479255456</v>
      </c>
      <c r="AA42" s="140">
        <f>+'Ark1'!AD1003</f>
        <v>74.223163798067503</v>
      </c>
      <c r="AB42" s="140">
        <f>+'Ark1'!AE1003</f>
        <v>29.797392082512744</v>
      </c>
      <c r="AC42" s="140">
        <f>+'Ark1'!AF1003</f>
        <v>19.493855413884752</v>
      </c>
      <c r="AD42" s="139">
        <f t="shared" si="15"/>
        <v>5.4185807860262027</v>
      </c>
      <c r="AE42" s="140">
        <f t="shared" si="16"/>
        <v>1.7424242424242424</v>
      </c>
      <c r="AF42" s="45"/>
      <c r="AG42" s="4"/>
      <c r="AH42" s="57"/>
      <c r="AJ42" s="5"/>
      <c r="AK42" s="5"/>
      <c r="AM42" s="13"/>
      <c r="AN42" s="13"/>
      <c r="AO42" s="11"/>
      <c r="AP42" s="11"/>
      <c r="AQ42" s="11"/>
    </row>
    <row r="43" spans="1:43" ht="16.5" customHeight="1">
      <c r="A43" s="45"/>
      <c r="B43" s="65">
        <f>+'Ark1'!C1004</f>
        <v>2022</v>
      </c>
      <c r="C43" s="65">
        <f>+'Ark1'!O1004</f>
        <v>3</v>
      </c>
      <c r="D43" s="65" t="str">
        <f>VLOOKUP(C43,RNR!$D$15:$E$28,2)</f>
        <v>Buskerud</v>
      </c>
      <c r="E43" s="65">
        <f>+'Ark1'!Q1004</f>
        <v>133</v>
      </c>
      <c r="F43" s="140"/>
      <c r="G43" s="72"/>
      <c r="H43" s="65">
        <f>+'Ark1'!R1004</f>
        <v>217</v>
      </c>
      <c r="I43" s="140"/>
      <c r="J43" s="198">
        <f>+'Ark1'!AG1004</f>
        <v>4.0674789128397375</v>
      </c>
      <c r="K43" s="139"/>
      <c r="L43" s="198">
        <f>+'Ark1'!AH1004</f>
        <v>4.1273962663313002</v>
      </c>
      <c r="M43" s="97"/>
      <c r="N43" s="139">
        <f>+'Ark1'!U1004</f>
        <v>43.931935483871023</v>
      </c>
      <c r="O43" s="139"/>
      <c r="P43" s="66">
        <f>+'Ark1'!S1004</f>
        <v>7.7373271889400943</v>
      </c>
      <c r="Q43" s="139"/>
      <c r="R43" s="180"/>
      <c r="S43" s="66">
        <f>+'Ark1'!T1004</f>
        <v>6.8525345622119804</v>
      </c>
      <c r="T43" s="139">
        <f>+'Ark1'!W1004</f>
        <v>15.668202764976956</v>
      </c>
      <c r="U43" s="140">
        <f>+'Ark1'!X1004</f>
        <v>100</v>
      </c>
      <c r="V43" s="140">
        <f>+'Ark1'!Y1004</f>
        <v>99.078341013824925</v>
      </c>
      <c r="W43" s="140">
        <f>+'Ark1'!Z1004</f>
        <v>76.036866359447004</v>
      </c>
      <c r="X43" s="139">
        <f>+'Ark1'!AA1004</f>
        <v>10.989314581154469</v>
      </c>
      <c r="Y43" s="66">
        <f>+'Ark1'!AB1004</f>
        <v>1.6461484859051623</v>
      </c>
      <c r="Z43" s="66">
        <f>+'Ark1'!AC1004</f>
        <v>1.9991716095376832</v>
      </c>
      <c r="AA43" s="140">
        <f>+'Ark1'!AD1004</f>
        <v>68.260690158721104</v>
      </c>
      <c r="AB43" s="140">
        <f>+'Ark1'!AE1004</f>
        <v>40.408968324787743</v>
      </c>
      <c r="AC43" s="140">
        <f>+'Ark1'!AF1004</f>
        <v>36.210991541815872</v>
      </c>
      <c r="AD43" s="139">
        <f t="shared" si="15"/>
        <v>5.6779213817748717</v>
      </c>
      <c r="AE43" s="140">
        <f t="shared" si="16"/>
        <v>1.631578947368421</v>
      </c>
      <c r="AF43" s="45"/>
      <c r="AG43" s="4"/>
      <c r="AH43" s="56"/>
      <c r="AJ43" s="5"/>
      <c r="AK43" s="5"/>
      <c r="AM43" s="13"/>
      <c r="AN43" s="13"/>
      <c r="AO43" s="11"/>
      <c r="AP43" s="11"/>
      <c r="AQ43" s="11"/>
    </row>
    <row r="44" spans="1:43" ht="15.6">
      <c r="A44" s="45"/>
      <c r="B44" s="303">
        <f>+'Ark1'!C1005</f>
        <v>2022</v>
      </c>
      <c r="C44" s="303">
        <f>+'Ark1'!O1005</f>
        <v>4</v>
      </c>
      <c r="D44" s="65" t="str">
        <f>VLOOKUP(C44,RNR!$D$15:$E$28,2)</f>
        <v>Innlandet</v>
      </c>
      <c r="E44" s="303">
        <f>+'Ark1'!Q1005</f>
        <v>531</v>
      </c>
      <c r="F44" s="513"/>
      <c r="G44" s="72"/>
      <c r="H44" s="303">
        <f>+'Ark1'!R1005</f>
        <v>910</v>
      </c>
      <c r="I44" s="513"/>
      <c r="J44" s="514">
        <f>+'Ark1'!AG1005</f>
        <v>17.05716963448922</v>
      </c>
      <c r="K44" s="515"/>
      <c r="L44" s="514">
        <f>+'Ark1'!AH1005</f>
        <v>17.71005561091761</v>
      </c>
      <c r="M44" s="97"/>
      <c r="N44" s="515">
        <f>+'Ark1'!U1005</f>
        <v>44.951318681318675</v>
      </c>
      <c r="O44" s="515"/>
      <c r="P44" s="516">
        <f>+'Ark1'!S1005</f>
        <v>7.8846153846153859</v>
      </c>
      <c r="Q44" s="515"/>
      <c r="R44" s="180"/>
      <c r="S44" s="516">
        <f>+'Ark1'!T1005</f>
        <v>7.0648351648351637</v>
      </c>
      <c r="T44" s="515">
        <f>+'Ark1'!W1005</f>
        <v>20.879120879120876</v>
      </c>
      <c r="U44" s="513">
        <f>+'Ark1'!X1005</f>
        <v>99.780219780219781</v>
      </c>
      <c r="V44" s="513">
        <f>+'Ark1'!Y1005</f>
        <v>98.571428571428555</v>
      </c>
      <c r="W44" s="513">
        <f>+'Ark1'!Z1005</f>
        <v>79.780219780219781</v>
      </c>
      <c r="X44" s="515">
        <f>+'Ark1'!AA1005</f>
        <v>11.39620166226506</v>
      </c>
      <c r="Y44" s="516">
        <f>+'Ark1'!AB1005</f>
        <v>1.8999377130867896</v>
      </c>
      <c r="Z44" s="516">
        <f>+'Ark1'!AC1005</f>
        <v>2.0921556067175038</v>
      </c>
      <c r="AA44" s="513">
        <f>+'Ark1'!AD1005</f>
        <v>71.20186319948769</v>
      </c>
      <c r="AB44" s="513">
        <f>+'Ark1'!AE1005</f>
        <v>49.313432197218965</v>
      </c>
      <c r="AC44" s="513">
        <f>+'Ark1'!AF1005</f>
        <v>49.673740002040624</v>
      </c>
      <c r="AD44" s="515">
        <f t="shared" si="15"/>
        <v>5.7011428571428553</v>
      </c>
      <c r="AE44" s="513">
        <f t="shared" si="16"/>
        <v>1.7137476459510357</v>
      </c>
      <c r="AF44" s="45"/>
      <c r="AM44" s="13"/>
      <c r="AN44" s="13"/>
      <c r="AO44" s="11"/>
      <c r="AP44" s="11"/>
      <c r="AQ44" s="11"/>
    </row>
    <row r="45" spans="1:43" ht="17.25" customHeight="1">
      <c r="A45" s="45"/>
      <c r="B45" s="303">
        <f>+'Ark1'!C1006</f>
        <v>2022</v>
      </c>
      <c r="C45" s="303">
        <f>+'Ark1'!O1006</f>
        <v>7</v>
      </c>
      <c r="D45" s="65" t="str">
        <f>VLOOKUP(C45,RNR!$D$15:$E$28,2)</f>
        <v>Vestfold</v>
      </c>
      <c r="E45" s="303">
        <f>+'Ark1'!Q1006</f>
        <v>22</v>
      </c>
      <c r="F45" s="513"/>
      <c r="G45" s="72"/>
      <c r="H45" s="303">
        <f>+'Ark1'!R1006</f>
        <v>40</v>
      </c>
      <c r="I45" s="513"/>
      <c r="J45" s="514">
        <f>+'Ark1'!AG1006</f>
        <v>0.74976569821930661</v>
      </c>
      <c r="K45" s="515"/>
      <c r="L45" s="514">
        <f>+'Ark1'!AH1006</f>
        <v>0.67617874411466217</v>
      </c>
      <c r="M45" s="97"/>
      <c r="N45" s="515">
        <f>+'Ark1'!U1006</f>
        <v>39.045000000000009</v>
      </c>
      <c r="O45" s="515"/>
      <c r="P45" s="516">
        <f>+'Ark1'!S1006</f>
        <v>7.0250000000000004</v>
      </c>
      <c r="Q45" s="515"/>
      <c r="R45" s="180"/>
      <c r="S45" s="516">
        <f>+'Ark1'!T1006</f>
        <v>6.65</v>
      </c>
      <c r="T45" s="515">
        <f>+'Ark1'!W1006</f>
        <v>12.5</v>
      </c>
      <c r="U45" s="513">
        <f>+'Ark1'!X1006</f>
        <v>97.5</v>
      </c>
      <c r="V45" s="513">
        <f>+'Ark1'!Y1006</f>
        <v>87.5</v>
      </c>
      <c r="W45" s="513">
        <f>+'Ark1'!Z1006</f>
        <v>62.5</v>
      </c>
      <c r="X45" s="515">
        <f>+'Ark1'!AA1006</f>
        <v>12.826105215535998</v>
      </c>
      <c r="Y45" s="516">
        <f>+'Ark1'!AB1006</f>
        <v>2.5931399885081392</v>
      </c>
      <c r="Z45" s="516">
        <f>+'Ark1'!AC1006</f>
        <v>2.4140215409146619</v>
      </c>
      <c r="AA45" s="513">
        <f>+'Ark1'!AD1006</f>
        <v>78.664956156033028</v>
      </c>
      <c r="AB45" s="513">
        <f>+'Ark1'!AE1006</f>
        <v>52.339937006892491</v>
      </c>
      <c r="AC45" s="513">
        <f>+'Ark1'!AF1006</f>
        <v>64.837341316804995</v>
      </c>
      <c r="AD45" s="515">
        <f t="shared" si="15"/>
        <v>5.5580071174377235</v>
      </c>
      <c r="AE45" s="513">
        <f t="shared" si="16"/>
        <v>1.8181818181818181</v>
      </c>
      <c r="AF45" s="45"/>
      <c r="AG45" s="2"/>
      <c r="AH45" s="56"/>
      <c r="AK45" s="5"/>
      <c r="AM45" s="13"/>
      <c r="AN45" s="13"/>
      <c r="AO45" s="11"/>
      <c r="AP45" s="11"/>
      <c r="AQ45" s="11"/>
    </row>
    <row r="46" spans="1:43" ht="15.6">
      <c r="A46" s="45"/>
      <c r="B46" s="303">
        <f>+'Ark1'!C1007</f>
        <v>2022</v>
      </c>
      <c r="C46" s="303">
        <f>+'Ark1'!O1007</f>
        <v>8</v>
      </c>
      <c r="D46" s="65" t="str">
        <f>VLOOKUP(C46,RNR!$D$15:$E$28,2)</f>
        <v>Telemark</v>
      </c>
      <c r="E46" s="303">
        <f>+'Ark1'!Q1007</f>
        <v>74</v>
      </c>
      <c r="F46" s="513"/>
      <c r="G46" s="72"/>
      <c r="H46" s="303">
        <f>+'Ark1'!R1007</f>
        <v>102</v>
      </c>
      <c r="I46" s="513"/>
      <c r="J46" s="514">
        <f>+'Ark1'!AG1007</f>
        <v>1.9119025304592312</v>
      </c>
      <c r="K46" s="515"/>
      <c r="L46" s="514">
        <f>+'Ark1'!AH1007</f>
        <v>2.0285362323439857</v>
      </c>
      <c r="M46" s="97"/>
      <c r="N46" s="515">
        <f>+'Ark1'!U1007</f>
        <v>45.935294117647054</v>
      </c>
      <c r="O46" s="515"/>
      <c r="P46" s="516">
        <f>+'Ark1'!S1007</f>
        <v>8.3431372549019613</v>
      </c>
      <c r="Q46" s="515"/>
      <c r="R46" s="180"/>
      <c r="S46" s="516">
        <f>+'Ark1'!T1007</f>
        <v>6.9803921568627443</v>
      </c>
      <c r="T46" s="515">
        <f>+'Ark1'!W1007</f>
        <v>17.647058823529413</v>
      </c>
      <c r="U46" s="513">
        <f>+'Ark1'!X1007</f>
        <v>100</v>
      </c>
      <c r="V46" s="513">
        <f>+'Ark1'!Y1007</f>
        <v>98.039215686274531</v>
      </c>
      <c r="W46" s="513">
        <f>+'Ark1'!Z1007</f>
        <v>77.450980392156865</v>
      </c>
      <c r="X46" s="515">
        <f>+'Ark1'!AA1007</f>
        <v>12.099592012720088</v>
      </c>
      <c r="Y46" s="516">
        <f>+'Ark1'!AB1007</f>
        <v>1.593461505464246</v>
      </c>
      <c r="Z46" s="516">
        <f>+'Ark1'!AC1007</f>
        <v>2.1003286024738745</v>
      </c>
      <c r="AA46" s="513">
        <f>+'Ark1'!AD1007</f>
        <v>67.30273344927906</v>
      </c>
      <c r="AB46" s="513">
        <f>+'Ark1'!AE1007</f>
        <v>19.874349170741166</v>
      </c>
      <c r="AC46" s="513">
        <f>+'Ark1'!AF1007</f>
        <v>13.090166009569897</v>
      </c>
      <c r="AD46" s="515">
        <f t="shared" si="15"/>
        <v>5.5057579318448875</v>
      </c>
      <c r="AE46" s="513">
        <f t="shared" si="16"/>
        <v>1.3783783783783783</v>
      </c>
      <c r="AF46" s="45"/>
      <c r="AG46" s="2"/>
      <c r="AH46" s="56"/>
      <c r="AM46" s="13"/>
      <c r="AN46" s="13"/>
      <c r="AO46" s="11"/>
      <c r="AP46" s="11"/>
      <c r="AQ46" s="11"/>
    </row>
    <row r="47" spans="1:43" s="509" customFormat="1" ht="15.6">
      <c r="A47" s="45"/>
      <c r="B47" s="303">
        <f>+'Ark1'!C1008</f>
        <v>2022</v>
      </c>
      <c r="C47" s="303">
        <f>+'Ark1'!O1008</f>
        <v>9</v>
      </c>
      <c r="D47" s="65" t="str">
        <f>VLOOKUP(C47,RNR!$D$15:$E$28,2)</f>
        <v>Agder</v>
      </c>
      <c r="E47" s="303">
        <f>+'Ark1'!Q1008</f>
        <v>141</v>
      </c>
      <c r="F47" s="513"/>
      <c r="G47" s="72"/>
      <c r="H47" s="303">
        <f>+'Ark1'!R1008</f>
        <v>196</v>
      </c>
      <c r="I47" s="513"/>
      <c r="J47" s="514">
        <f>+'Ark1'!AG1008</f>
        <v>3.6738519212746024</v>
      </c>
      <c r="K47" s="515"/>
      <c r="L47" s="514">
        <f>+'Ark1'!AH1008</f>
        <v>3.5480117864128946</v>
      </c>
      <c r="M47" s="97"/>
      <c r="N47" s="515">
        <f>+'Ark1'!U1008</f>
        <v>41.811224489795926</v>
      </c>
      <c r="O47" s="515"/>
      <c r="P47" s="516">
        <f>+'Ark1'!S1008</f>
        <v>8.0153061224489761</v>
      </c>
      <c r="Q47" s="515"/>
      <c r="R47" s="180"/>
      <c r="S47" s="516">
        <f>+'Ark1'!T1008</f>
        <v>6.9489795918367347</v>
      </c>
      <c r="T47" s="515">
        <f>+'Ark1'!W1008</f>
        <v>13.77551020408163</v>
      </c>
      <c r="U47" s="513">
        <f>+'Ark1'!X1008</f>
        <v>99.489795918367363</v>
      </c>
      <c r="V47" s="513">
        <f>+'Ark1'!Y1008</f>
        <v>94.897959183673478</v>
      </c>
      <c r="W47" s="513">
        <f>+'Ark1'!Z1008</f>
        <v>70.408163265306129</v>
      </c>
      <c r="X47" s="515">
        <f>+'Ark1'!AA1008</f>
        <v>11.27436031628578</v>
      </c>
      <c r="Y47" s="516">
        <f>+'Ark1'!AB1008</f>
        <v>1.7305096595509801</v>
      </c>
      <c r="Z47" s="516">
        <f>+'Ark1'!AC1008</f>
        <v>1.7634176521488143</v>
      </c>
      <c r="AA47" s="513">
        <f>+'Ark1'!AD1008</f>
        <v>67.189903693855854</v>
      </c>
      <c r="AB47" s="513">
        <f>+'Ark1'!AE1008</f>
        <v>28.703679847806441</v>
      </c>
      <c r="AC47" s="513">
        <f>+'Ark1'!AF1008</f>
        <v>36.974956545009761</v>
      </c>
      <c r="AD47" s="515">
        <f t="shared" ref="AD47:AD54" si="17">+N47/P47</f>
        <v>5.2164226607256561</v>
      </c>
      <c r="AE47" s="513">
        <f t="shared" ref="AE47:AE54" si="18">+H47/E47</f>
        <v>1.3900709219858156</v>
      </c>
      <c r="AF47" s="45"/>
      <c r="AG47" s="2"/>
      <c r="AH47" s="56"/>
      <c r="AM47" s="13"/>
      <c r="AN47" s="13"/>
      <c r="AO47" s="510"/>
      <c r="AP47" s="510"/>
      <c r="AQ47" s="510"/>
    </row>
    <row r="48" spans="1:43" s="509" customFormat="1" ht="15.6">
      <c r="A48" s="45"/>
      <c r="B48" s="303">
        <f>+'Ark1'!C1009</f>
        <v>2022</v>
      </c>
      <c r="C48" s="303">
        <f>+'Ark1'!O1009</f>
        <v>11</v>
      </c>
      <c r="D48" s="65" t="str">
        <f>VLOOKUP(C48,RNR!$D$15:$E$28,2)</f>
        <v>Rogaland</v>
      </c>
      <c r="E48" s="303">
        <f>+'Ark1'!Q1009</f>
        <v>756</v>
      </c>
      <c r="F48" s="513"/>
      <c r="G48" s="72"/>
      <c r="H48" s="303">
        <f>+'Ark1'!R1009</f>
        <v>1192</v>
      </c>
      <c r="I48" s="513"/>
      <c r="J48" s="514">
        <f>+'Ark1'!AG1009</f>
        <v>22.343017806935329</v>
      </c>
      <c r="K48" s="515"/>
      <c r="L48" s="514">
        <f>+'Ark1'!AH1009</f>
        <v>23.460103354297726</v>
      </c>
      <c r="M48" s="97"/>
      <c r="N48" s="515">
        <f>+'Ark1'!U1009</f>
        <v>45.45875838926181</v>
      </c>
      <c r="O48" s="515"/>
      <c r="P48" s="516">
        <f>+'Ark1'!S1009</f>
        <v>8.4832214765100655</v>
      </c>
      <c r="Q48" s="515"/>
      <c r="R48" s="180"/>
      <c r="S48" s="516">
        <f>+'Ark1'!T1009</f>
        <v>7.3154362416107395</v>
      </c>
      <c r="T48" s="515">
        <f>+'Ark1'!W1009</f>
        <v>27.013422818791955</v>
      </c>
      <c r="U48" s="513">
        <f>+'Ark1'!X1009</f>
        <v>99.328859060402692</v>
      </c>
      <c r="V48" s="513">
        <f>+'Ark1'!Y1009</f>
        <v>95.553691275167822</v>
      </c>
      <c r="W48" s="513">
        <f>+'Ark1'!Z1009</f>
        <v>77.432885906040255</v>
      </c>
      <c r="X48" s="515">
        <f>+'Ark1'!AA1009</f>
        <v>13.154212475132891</v>
      </c>
      <c r="Y48" s="516">
        <f>+'Ark1'!AB1009</f>
        <v>1.8031628693766089</v>
      </c>
      <c r="Z48" s="516">
        <f>+'Ark1'!AC1009</f>
        <v>2.1735513522422685</v>
      </c>
      <c r="AA48" s="513">
        <f>+'Ark1'!AD1009</f>
        <v>71.564074777686486</v>
      </c>
      <c r="AB48" s="513">
        <f>+'Ark1'!AE1009</f>
        <v>49.851143831911045</v>
      </c>
      <c r="AC48" s="513">
        <f>+'Ark1'!AF1009</f>
        <v>47.67594408815863</v>
      </c>
      <c r="AD48" s="515">
        <f t="shared" si="17"/>
        <v>5.3586669303797558</v>
      </c>
      <c r="AE48" s="513">
        <f t="shared" si="18"/>
        <v>1.5767195767195767</v>
      </c>
      <c r="AF48" s="45"/>
      <c r="AG48" s="2"/>
      <c r="AH48" s="56"/>
      <c r="AM48" s="13"/>
      <c r="AN48" s="13"/>
      <c r="AO48" s="510"/>
      <c r="AP48" s="510"/>
      <c r="AQ48" s="510"/>
    </row>
    <row r="49" spans="1:43" s="509" customFormat="1" ht="15.6">
      <c r="A49" s="45"/>
      <c r="B49" s="303">
        <f>+'Ark1'!C1010</f>
        <v>2022</v>
      </c>
      <c r="C49" s="303">
        <f>+'Ark1'!O1010</f>
        <v>14</v>
      </c>
      <c r="D49" s="65" t="str">
        <f>VLOOKUP(C49,RNR!$D$15:$E$28,2)</f>
        <v>Vestland</v>
      </c>
      <c r="E49" s="303">
        <f>+'Ark1'!Q1010</f>
        <v>715</v>
      </c>
      <c r="F49" s="513"/>
      <c r="G49" s="72"/>
      <c r="H49" s="303">
        <f>+'Ark1'!R1010</f>
        <v>968</v>
      </c>
      <c r="I49" s="513"/>
      <c r="J49" s="514">
        <f>+'Ark1'!AG1010</f>
        <v>18.144329896907216</v>
      </c>
      <c r="K49" s="515"/>
      <c r="L49" s="514">
        <f>+'Ark1'!AH1010</f>
        <v>17.975678086964002</v>
      </c>
      <c r="M49" s="97"/>
      <c r="N49" s="515">
        <f>+'Ark1'!U1010</f>
        <v>42.891756198347139</v>
      </c>
      <c r="O49" s="515"/>
      <c r="P49" s="516">
        <f>+'Ark1'!S1010</f>
        <v>8.1973140495867742</v>
      </c>
      <c r="Q49" s="515"/>
      <c r="R49" s="180"/>
      <c r="S49" s="516">
        <f>+'Ark1'!T1010</f>
        <v>6.991735537190082</v>
      </c>
      <c r="T49" s="515">
        <f>+'Ark1'!W1010</f>
        <v>20.867768595041326</v>
      </c>
      <c r="U49" s="513">
        <f>+'Ark1'!X1010</f>
        <v>98.863636363636346</v>
      </c>
      <c r="V49" s="513">
        <f>+'Ark1'!Y1010</f>
        <v>92.665289256198363</v>
      </c>
      <c r="W49" s="513">
        <f>+'Ark1'!Z1010</f>
        <v>71.797520661157009</v>
      </c>
      <c r="X49" s="515">
        <f>+'Ark1'!AA1010</f>
        <v>12.892894032910656</v>
      </c>
      <c r="Y49" s="516">
        <f>+'Ark1'!AB1010</f>
        <v>1.7508300913597781</v>
      </c>
      <c r="Z49" s="516">
        <f>+'Ark1'!AC1010</f>
        <v>2.0363265733988953</v>
      </c>
      <c r="AA49" s="513">
        <f>+'Ark1'!AD1010</f>
        <v>74.082340071545062</v>
      </c>
      <c r="AB49" s="513">
        <f>+'Ark1'!AE1010</f>
        <v>43.239630347277107</v>
      </c>
      <c r="AC49" s="513">
        <f>+'Ark1'!AF1010</f>
        <v>45.276730647201603</v>
      </c>
      <c r="AD49" s="515">
        <f t="shared" si="17"/>
        <v>5.2324158790170188</v>
      </c>
      <c r="AE49" s="513">
        <f t="shared" si="18"/>
        <v>1.3538461538461539</v>
      </c>
      <c r="AF49" s="45"/>
      <c r="AG49" s="2"/>
      <c r="AH49" s="56"/>
      <c r="AM49" s="13"/>
      <c r="AN49" s="13"/>
      <c r="AO49" s="510"/>
      <c r="AP49" s="510"/>
      <c r="AQ49" s="510"/>
    </row>
    <row r="50" spans="1:43" s="509" customFormat="1" ht="15.6">
      <c r="A50" s="45"/>
      <c r="B50" s="303">
        <f>+'Ark1'!C1011</f>
        <v>2022</v>
      </c>
      <c r="C50" s="303">
        <f>+'Ark1'!O1011</f>
        <v>15</v>
      </c>
      <c r="D50" s="65" t="str">
        <f>VLOOKUP(C50,RNR!$D$15:$E$28,2)</f>
        <v>Møre og Romsdal</v>
      </c>
      <c r="E50" s="303">
        <f>+'Ark1'!Q1011</f>
        <v>241</v>
      </c>
      <c r="F50" s="513"/>
      <c r="G50" s="72"/>
      <c r="H50" s="303">
        <f>+'Ark1'!R1011</f>
        <v>357</v>
      </c>
      <c r="I50" s="513"/>
      <c r="J50" s="514">
        <f>+'Ark1'!AG1011</f>
        <v>6.6916588566073116</v>
      </c>
      <c r="K50" s="515"/>
      <c r="L50" s="514">
        <f>+'Ark1'!AH1011</f>
        <v>6.2871894520964844</v>
      </c>
      <c r="M50" s="97"/>
      <c r="N50" s="515">
        <f>+'Ark1'!U1011</f>
        <v>40.677310924369749</v>
      </c>
      <c r="O50" s="515"/>
      <c r="P50" s="516">
        <f>+'Ark1'!S1011</f>
        <v>7.8179271708683489</v>
      </c>
      <c r="Q50" s="515"/>
      <c r="R50" s="180"/>
      <c r="S50" s="516">
        <f>+'Ark1'!T1011</f>
        <v>7.3501400560224068</v>
      </c>
      <c r="T50" s="515">
        <f>+'Ark1'!W1011</f>
        <v>25.210084033613441</v>
      </c>
      <c r="U50" s="513">
        <f>+'Ark1'!X1011</f>
        <v>98.319327731092486</v>
      </c>
      <c r="V50" s="513">
        <f>+'Ark1'!Y1011</f>
        <v>91.036414565826362</v>
      </c>
      <c r="W50" s="513">
        <f>+'Ark1'!Z1011</f>
        <v>64.145658263305322</v>
      </c>
      <c r="X50" s="515">
        <f>+'Ark1'!AA1011</f>
        <v>13.092201178734143</v>
      </c>
      <c r="Y50" s="516">
        <f>+'Ark1'!AB1011</f>
        <v>1.8555430367098673</v>
      </c>
      <c r="Z50" s="516">
        <f>+'Ark1'!AC1011</f>
        <v>1.8205429769946655</v>
      </c>
      <c r="AA50" s="513">
        <f>+'Ark1'!AD1011</f>
        <v>69.858968642962992</v>
      </c>
      <c r="AB50" s="513">
        <f>+'Ark1'!AE1011</f>
        <v>36.235899845575446</v>
      </c>
      <c r="AC50" s="513">
        <f>+'Ark1'!AF1011</f>
        <v>44.010597890846995</v>
      </c>
      <c r="AD50" s="515">
        <f t="shared" si="17"/>
        <v>5.2030813328556063</v>
      </c>
      <c r="AE50" s="513">
        <f t="shared" si="18"/>
        <v>1.4813278008298756</v>
      </c>
      <c r="AF50" s="45"/>
      <c r="AG50" s="2"/>
      <c r="AH50" s="56"/>
      <c r="AM50" s="13"/>
      <c r="AN50" s="13"/>
      <c r="AO50" s="510"/>
      <c r="AP50" s="510"/>
      <c r="AQ50" s="510"/>
    </row>
    <row r="51" spans="1:43" ht="15.6">
      <c r="A51" s="45"/>
      <c r="B51" s="303">
        <f>+'Ark1'!C1012</f>
        <v>2022</v>
      </c>
      <c r="C51" s="303">
        <f>+'Ark1'!O1012</f>
        <v>16</v>
      </c>
      <c r="D51" s="65" t="str">
        <f>VLOOKUP(C51,RNR!$D$15:$E$28,2)</f>
        <v>Trøndelag</v>
      </c>
      <c r="E51" s="303">
        <f>+'Ark1'!Q1012</f>
        <v>279</v>
      </c>
      <c r="F51" s="513"/>
      <c r="G51" s="72"/>
      <c r="H51" s="303">
        <f>+'Ark1'!R1012</f>
        <v>451</v>
      </c>
      <c r="I51" s="513"/>
      <c r="J51" s="514">
        <f>+'Ark1'!AG1012</f>
        <v>8.4536082474226824</v>
      </c>
      <c r="K51" s="515"/>
      <c r="L51" s="514">
        <f>+'Ark1'!AH1012</f>
        <v>8.1549286646145145</v>
      </c>
      <c r="M51" s="97"/>
      <c r="N51" s="515">
        <f>+'Ark1'!U1012</f>
        <v>41.764523281596446</v>
      </c>
      <c r="O51" s="515"/>
      <c r="P51" s="516">
        <f>+'Ark1'!S1012</f>
        <v>7.8536585365853613</v>
      </c>
      <c r="Q51" s="515"/>
      <c r="R51" s="180"/>
      <c r="S51" s="516">
        <f>+'Ark1'!T1012</f>
        <v>7.0975609756097553</v>
      </c>
      <c r="T51" s="515">
        <f>+'Ark1'!W1012</f>
        <v>19.733924611973393</v>
      </c>
      <c r="U51" s="513">
        <f>+'Ark1'!X1012</f>
        <v>99.77827050997783</v>
      </c>
      <c r="V51" s="513">
        <f>+'Ark1'!Y1012</f>
        <v>96.674057649667375</v>
      </c>
      <c r="W51" s="513">
        <f>+'Ark1'!Z1012</f>
        <v>68.736141906873613</v>
      </c>
      <c r="X51" s="515">
        <f>+'Ark1'!AA1012</f>
        <v>11.643977000256196</v>
      </c>
      <c r="Y51" s="516">
        <f>+'Ark1'!AB1012</f>
        <v>1.6901576721044316</v>
      </c>
      <c r="Z51" s="516">
        <f>+'Ark1'!AC1012</f>
        <v>1.7767326680045878</v>
      </c>
      <c r="AA51" s="513">
        <f>+'Ark1'!AD1012</f>
        <v>71.979922102052996</v>
      </c>
      <c r="AB51" s="513">
        <f>+'Ark1'!AE1012</f>
        <v>45.262409291959614</v>
      </c>
      <c r="AC51" s="513">
        <f>+'Ark1'!AF1012</f>
        <v>45.959041504205693</v>
      </c>
      <c r="AD51" s="515">
        <f t="shared" si="17"/>
        <v>5.3178430265386814</v>
      </c>
      <c r="AE51" s="513">
        <f t="shared" si="18"/>
        <v>1.6164874551971327</v>
      </c>
      <c r="AF51" s="45"/>
      <c r="AG51" s="14"/>
      <c r="AH51" s="13"/>
      <c r="AM51" s="13"/>
      <c r="AN51" s="13"/>
      <c r="AO51" s="11"/>
      <c r="AP51" s="11"/>
      <c r="AQ51" s="11"/>
    </row>
    <row r="52" spans="1:43" ht="21">
      <c r="A52" s="45"/>
      <c r="B52" s="303">
        <f>+'Ark1'!C1013</f>
        <v>2022</v>
      </c>
      <c r="C52" s="303">
        <f>+'Ark1'!O1013</f>
        <v>18</v>
      </c>
      <c r="D52" s="65" t="str">
        <f>VLOOKUP(C52,RNR!$D$15:$E$28,2)</f>
        <v>Nordland</v>
      </c>
      <c r="E52" s="303">
        <f>+'Ark1'!Q1013</f>
        <v>239</v>
      </c>
      <c r="F52" s="513"/>
      <c r="G52" s="72"/>
      <c r="H52" s="303">
        <f>+'Ark1'!R1013</f>
        <v>452</v>
      </c>
      <c r="I52" s="513"/>
      <c r="J52" s="514">
        <f>+'Ark1'!AG1013</f>
        <v>8.4723523898781607</v>
      </c>
      <c r="K52" s="515"/>
      <c r="L52" s="514">
        <f>+'Ark1'!AH1013</f>
        <v>7.940593250949898</v>
      </c>
      <c r="M52" s="97"/>
      <c r="N52" s="515">
        <f>+'Ark1'!U1013</f>
        <v>40.576858407079662</v>
      </c>
      <c r="O52" s="515"/>
      <c r="P52" s="516">
        <f>+'Ark1'!S1013</f>
        <v>7.8871681415929196</v>
      </c>
      <c r="Q52" s="515"/>
      <c r="R52" s="180"/>
      <c r="S52" s="516">
        <f>+'Ark1'!T1013</f>
        <v>6.7920353982300883</v>
      </c>
      <c r="T52" s="515">
        <f>+'Ark1'!W1013</f>
        <v>16.814159292035399</v>
      </c>
      <c r="U52" s="513">
        <f>+'Ark1'!X1013</f>
        <v>98.893805309734532</v>
      </c>
      <c r="V52" s="513">
        <f>+'Ark1'!Y1013</f>
        <v>93.584070796460182</v>
      </c>
      <c r="W52" s="513">
        <f>+'Ark1'!Z1013</f>
        <v>67.699115044247804</v>
      </c>
      <c r="X52" s="515">
        <f>+'Ark1'!AA1013</f>
        <v>11.686653205226955</v>
      </c>
      <c r="Y52" s="516">
        <f>+'Ark1'!AB1013</f>
        <v>2.1323703911381671</v>
      </c>
      <c r="Z52" s="516">
        <f>+'Ark1'!AC1013</f>
        <v>1.9304564819843677</v>
      </c>
      <c r="AA52" s="513">
        <f>+'Ark1'!AD1013</f>
        <v>67.797891636067391</v>
      </c>
      <c r="AB52" s="513">
        <f>+'Ark1'!AE1013</f>
        <v>39.498720774416782</v>
      </c>
      <c r="AC52" s="513">
        <f>+'Ark1'!AF1013</f>
        <v>44.790836555523377</v>
      </c>
      <c r="AD52" s="515">
        <f t="shared" si="17"/>
        <v>5.1446676016830324</v>
      </c>
      <c r="AE52" s="513">
        <f t="shared" si="18"/>
        <v>1.891213389121339</v>
      </c>
      <c r="AF52" s="45"/>
      <c r="AG52" s="2"/>
      <c r="AH52" s="5"/>
      <c r="AM52" s="55"/>
      <c r="AN52" s="55"/>
      <c r="AO52" s="11"/>
      <c r="AP52" s="11"/>
      <c r="AQ52" s="11"/>
    </row>
    <row r="53" spans="1:43" ht="15.6">
      <c r="A53" s="45"/>
      <c r="B53" s="303">
        <f>+'Ark1'!C1014</f>
        <v>2022</v>
      </c>
      <c r="C53" s="303">
        <f>+'Ark1'!O1014</f>
        <v>55</v>
      </c>
      <c r="D53" s="65" t="str">
        <f>VLOOKUP(C53,RNR!$D$15:$E$28,2)</f>
        <v>Troms</v>
      </c>
      <c r="E53" s="303">
        <f>+'Ark1'!Q1014</f>
        <v>147</v>
      </c>
      <c r="F53" s="513"/>
      <c r="G53" s="72"/>
      <c r="H53" s="303">
        <f>+'Ark1'!R1014</f>
        <v>237</v>
      </c>
      <c r="I53" s="513"/>
      <c r="J53" s="514">
        <f>+'Ark1'!AG1014</f>
        <v>4.4423617619493907</v>
      </c>
      <c r="K53" s="515"/>
      <c r="L53" s="514">
        <f>+'Ark1'!AH1014</f>
        <v>4.1804540874935796</v>
      </c>
      <c r="M53" s="97"/>
      <c r="N53" s="515">
        <f>+'Ark1'!U1014</f>
        <v>40.741687763713088</v>
      </c>
      <c r="O53" s="515"/>
      <c r="P53" s="516">
        <f>+'Ark1'!S1014</f>
        <v>8.1898734177215129</v>
      </c>
      <c r="Q53" s="515"/>
      <c r="R53" s="180"/>
      <c r="S53" s="516">
        <f>+'Ark1'!T1014</f>
        <v>6.3080168776371286</v>
      </c>
      <c r="T53" s="515">
        <f>+'Ark1'!W1014</f>
        <v>15.611814345991563</v>
      </c>
      <c r="U53" s="513">
        <f>+'Ark1'!X1014</f>
        <v>98.312236286919827</v>
      </c>
      <c r="V53" s="513">
        <f>+'Ark1'!Y1014</f>
        <v>91.561181434599135</v>
      </c>
      <c r="W53" s="513">
        <f>+'Ark1'!Z1014</f>
        <v>64.978902953586498</v>
      </c>
      <c r="X53" s="515">
        <f>+'Ark1'!AA1014</f>
        <v>12.964416266634403</v>
      </c>
      <c r="Y53" s="516">
        <f>+'Ark1'!AB1014</f>
        <v>2.2487274377883524</v>
      </c>
      <c r="Z53" s="516">
        <f>+'Ark1'!AC1014</f>
        <v>2.1173532239143844</v>
      </c>
      <c r="AA53" s="513">
        <f>+'Ark1'!AD1014</f>
        <v>75.751014667705732</v>
      </c>
      <c r="AB53" s="513">
        <f>+'Ark1'!AE1014</f>
        <v>46.935957849536223</v>
      </c>
      <c r="AC53" s="513">
        <f>+'Ark1'!AF1014</f>
        <v>48.663573728282515</v>
      </c>
      <c r="AD53" s="515">
        <f t="shared" si="17"/>
        <v>4.9746419371458055</v>
      </c>
      <c r="AE53" s="513">
        <f t="shared" si="18"/>
        <v>1.6122448979591837</v>
      </c>
      <c r="AF53" s="45"/>
      <c r="AG53" s="4"/>
      <c r="AH53" s="4"/>
      <c r="AJ53" s="4"/>
      <c r="AK53" s="4"/>
    </row>
    <row r="54" spans="1:43" ht="15.6">
      <c r="A54" s="45"/>
      <c r="B54" s="303">
        <f>+'Ark1'!C1015</f>
        <v>2022</v>
      </c>
      <c r="C54" s="303">
        <f>+'Ark1'!O1015</f>
        <v>56</v>
      </c>
      <c r="D54" s="65" t="str">
        <f>VLOOKUP(C54,RNR!$D$15:$E$28,2)</f>
        <v>Finnmark</v>
      </c>
      <c r="E54" s="303">
        <f>+'Ark1'!Q1015</f>
        <v>18</v>
      </c>
      <c r="F54" s="513"/>
      <c r="G54" s="72"/>
      <c r="H54" s="303">
        <f>+'Ark1'!R1015</f>
        <v>27</v>
      </c>
      <c r="I54" s="513"/>
      <c r="J54" s="514">
        <f>+'Ark1'!AG1015</f>
        <v>0.50609184629803161</v>
      </c>
      <c r="K54" s="515"/>
      <c r="L54" s="514">
        <f>+'Ark1'!AH1015</f>
        <v>0.52139970645235456</v>
      </c>
      <c r="M54" s="97"/>
      <c r="N54" s="515">
        <f>+'Ark1'!U1015</f>
        <v>44.603703703703694</v>
      </c>
      <c r="O54" s="515"/>
      <c r="P54" s="516">
        <f>+'Ark1'!S1015</f>
        <v>8</v>
      </c>
      <c r="Q54" s="515"/>
      <c r="R54" s="180"/>
      <c r="S54" s="516">
        <f>+'Ark1'!T1015</f>
        <v>7.0740740740740753</v>
      </c>
      <c r="T54" s="515">
        <f>+'Ark1'!W1015</f>
        <v>25.925925925925927</v>
      </c>
      <c r="U54" s="513">
        <f>+'Ark1'!X1015</f>
        <v>100</v>
      </c>
      <c r="V54" s="513">
        <f>+'Ark1'!Y1015</f>
        <v>96.296296296296291</v>
      </c>
      <c r="W54" s="513">
        <f>+'Ark1'!Z1015</f>
        <v>81.481481481481467</v>
      </c>
      <c r="X54" s="515">
        <f>+'Ark1'!AA1015</f>
        <v>10.93768482109178</v>
      </c>
      <c r="Y54" s="516">
        <f>+'Ark1'!AB1015</f>
        <v>1.7427096823731247</v>
      </c>
      <c r="Z54" s="516">
        <f>+'Ark1'!AC1015</f>
        <v>1.8644019183189939</v>
      </c>
      <c r="AA54" s="513">
        <f>+'Ark1'!AD1015</f>
        <v>77.294851273433594</v>
      </c>
      <c r="AB54" s="513">
        <f>+'Ark1'!AE1015</f>
        <v>24.481460136225294</v>
      </c>
      <c r="AC54" s="513">
        <f>+'Ark1'!AF1015</f>
        <v>37.617124155397669</v>
      </c>
      <c r="AD54" s="515">
        <f t="shared" si="17"/>
        <v>5.5754629629629617</v>
      </c>
      <c r="AE54" s="513">
        <f t="shared" si="18"/>
        <v>1.5</v>
      </c>
      <c r="AF54" s="45"/>
      <c r="AG54" s="4"/>
      <c r="AH54" s="16"/>
      <c r="AJ54" s="1"/>
      <c r="AK54" s="18"/>
      <c r="AM54" s="1"/>
      <c r="AN54" s="5"/>
    </row>
    <row r="55" spans="1:43" s="509" customFormat="1" ht="15.6">
      <c r="A55" s="45"/>
      <c r="B55" s="45"/>
      <c r="C55" s="45"/>
      <c r="D55" s="45"/>
      <c r="E55" s="45"/>
      <c r="F55" s="45"/>
      <c r="G55" s="71"/>
      <c r="H55" s="45"/>
      <c r="I55" s="45"/>
      <c r="J55" s="45"/>
      <c r="K55" s="45"/>
      <c r="L55" s="45"/>
      <c r="M55" s="97"/>
      <c r="N55" s="45"/>
      <c r="O55" s="45"/>
      <c r="P55" s="45"/>
      <c r="Q55" s="45"/>
      <c r="R55" s="180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"/>
      <c r="AH55" s="57"/>
      <c r="AJ55" s="1"/>
      <c r="AK55" s="5"/>
    </row>
    <row r="56" spans="1:43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</row>
    <row r="57" spans="1:43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</row>
  </sheetData>
  <mergeCells count="1">
    <mergeCell ref="U5:V5"/>
  </mergeCells>
  <conditionalFormatting sqref="AH45:AH50">
    <cfRule type="cellIs" dxfId="15" priority="12" stopIfTrue="1" operator="lessThan">
      <formula>0</formula>
    </cfRule>
  </conditionalFormatting>
  <conditionalFormatting sqref="F11:F24 F26:F39 I26:I39 K26:K39 Q26:Q39 O26:O39">
    <cfRule type="cellIs" dxfId="14" priority="9" operator="lessThan">
      <formula>0</formula>
    </cfRule>
    <cfRule type="cellIs" dxfId="13" priority="10" operator="greaterThan">
      <formula>0</formula>
    </cfRule>
  </conditionalFormatting>
  <conditionalFormatting sqref="I11:I24">
    <cfRule type="cellIs" dxfId="12" priority="7" operator="lessThan">
      <formula>0</formula>
    </cfRule>
    <cfRule type="cellIs" dxfId="11" priority="8" operator="greaterThan">
      <formula>0</formula>
    </cfRule>
  </conditionalFormatting>
  <conditionalFormatting sqref="K11:K24">
    <cfRule type="cellIs" dxfId="10" priority="5" operator="lessThan">
      <formula>0</formula>
    </cfRule>
    <cfRule type="cellIs" dxfId="9" priority="6" operator="greaterThan">
      <formula>0</formula>
    </cfRule>
  </conditionalFormatting>
  <conditionalFormatting sqref="Q11:Q24">
    <cfRule type="cellIs" dxfId="8" priority="3" operator="lessThan">
      <formula>0</formula>
    </cfRule>
    <cfRule type="cellIs" dxfId="7" priority="4" operator="greaterThan">
      <formula>0</formula>
    </cfRule>
  </conditionalFormatting>
  <conditionalFormatting sqref="O11:O24">
    <cfRule type="cellIs" dxfId="6" priority="1" operator="lessThan">
      <formula>0</formula>
    </cfRule>
    <cfRule type="cellIs" dxfId="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95AFB-06FD-4E1B-9CEA-4DD45D709F6C}">
  <dimension ref="A1:J28"/>
  <sheetViews>
    <sheetView workbookViewId="0">
      <selection activeCell="K22" sqref="K22"/>
    </sheetView>
  </sheetViews>
  <sheetFormatPr baseColWidth="10" defaultRowHeight="15"/>
  <sheetData>
    <row r="1" spans="1:10">
      <c r="A1" s="52">
        <v>103</v>
      </c>
      <c r="B1" s="64" t="s">
        <v>52</v>
      </c>
    </row>
    <row r="2" spans="1:10">
      <c r="A2" s="52">
        <v>106</v>
      </c>
      <c r="B2" s="64" t="s">
        <v>53</v>
      </c>
      <c r="D2" s="238">
        <v>1</v>
      </c>
      <c r="E2" s="238" t="s">
        <v>533</v>
      </c>
      <c r="G2">
        <v>1</v>
      </c>
      <c r="H2" s="3" t="s">
        <v>436</v>
      </c>
    </row>
    <row r="3" spans="1:10">
      <c r="A3" s="52">
        <v>110</v>
      </c>
      <c r="B3" s="64" t="s">
        <v>47</v>
      </c>
      <c r="D3" s="238">
        <v>2</v>
      </c>
      <c r="E3" s="238" t="s">
        <v>534</v>
      </c>
      <c r="G3">
        <v>2</v>
      </c>
      <c r="H3" s="3" t="s">
        <v>109</v>
      </c>
    </row>
    <row r="4" spans="1:10">
      <c r="A4" s="52">
        <v>111</v>
      </c>
      <c r="B4" s="64" t="s">
        <v>54</v>
      </c>
      <c r="D4" s="238">
        <v>3</v>
      </c>
      <c r="E4" s="238" t="s">
        <v>535</v>
      </c>
      <c r="G4">
        <v>3</v>
      </c>
      <c r="H4" s="3" t="s">
        <v>573</v>
      </c>
    </row>
    <row r="5" spans="1:10">
      <c r="A5" s="52">
        <v>116</v>
      </c>
      <c r="B5" s="64" t="s">
        <v>55</v>
      </c>
      <c r="D5" s="238">
        <v>4</v>
      </c>
      <c r="E5" s="238" t="s">
        <v>536</v>
      </c>
      <c r="G5">
        <v>4</v>
      </c>
      <c r="H5" s="3" t="s">
        <v>110</v>
      </c>
    </row>
    <row r="6" spans="1:10">
      <c r="A6" s="52">
        <v>117</v>
      </c>
      <c r="B6" s="64" t="s">
        <v>56</v>
      </c>
      <c r="D6" s="238">
        <v>5</v>
      </c>
      <c r="E6" s="238" t="s">
        <v>447</v>
      </c>
    </row>
    <row r="7" spans="1:10">
      <c r="A7" s="52">
        <v>134</v>
      </c>
      <c r="B7" s="64" t="s">
        <v>49</v>
      </c>
      <c r="D7" s="238">
        <v>6</v>
      </c>
      <c r="E7" s="238" t="s">
        <v>537</v>
      </c>
      <c r="I7" s="3" t="s">
        <v>631</v>
      </c>
      <c r="J7" s="504"/>
    </row>
    <row r="8" spans="1:10">
      <c r="A8" s="52">
        <v>141</v>
      </c>
      <c r="B8" s="64" t="s">
        <v>48</v>
      </c>
      <c r="D8" s="238">
        <v>7</v>
      </c>
      <c r="E8" s="238" t="s">
        <v>538</v>
      </c>
      <c r="G8">
        <v>1</v>
      </c>
      <c r="H8" s="3" t="s">
        <v>92</v>
      </c>
      <c r="I8" s="504">
        <v>1</v>
      </c>
      <c r="J8" s="3" t="s">
        <v>28</v>
      </c>
    </row>
    <row r="9" spans="1:10">
      <c r="A9" s="52">
        <v>143</v>
      </c>
      <c r="B9" s="64" t="s">
        <v>57</v>
      </c>
      <c r="D9" s="238">
        <v>8</v>
      </c>
      <c r="E9" s="238" t="s">
        <v>539</v>
      </c>
      <c r="G9">
        <v>2</v>
      </c>
      <c r="H9" s="296" t="s">
        <v>93</v>
      </c>
      <c r="I9" s="504">
        <v>2</v>
      </c>
      <c r="J9" s="3" t="s">
        <v>29</v>
      </c>
    </row>
    <row r="10" spans="1:10">
      <c r="A10" s="52">
        <v>147</v>
      </c>
      <c r="B10" s="64" t="s">
        <v>3</v>
      </c>
      <c r="D10" s="238">
        <v>9</v>
      </c>
      <c r="E10" s="238" t="s">
        <v>540</v>
      </c>
      <c r="G10">
        <v>3</v>
      </c>
      <c r="H10" s="3" t="s">
        <v>94</v>
      </c>
      <c r="I10" s="504">
        <v>3</v>
      </c>
      <c r="J10" s="3" t="s">
        <v>30</v>
      </c>
    </row>
    <row r="11" spans="1:10">
      <c r="A11" s="52">
        <v>155</v>
      </c>
      <c r="B11" s="64" t="s">
        <v>51</v>
      </c>
      <c r="D11" s="238">
        <v>10</v>
      </c>
      <c r="E11" s="238" t="s">
        <v>541</v>
      </c>
      <c r="G11">
        <v>4</v>
      </c>
      <c r="H11" s="3" t="s">
        <v>95</v>
      </c>
      <c r="I11" s="504">
        <v>4</v>
      </c>
      <c r="J11" s="3" t="s">
        <v>31</v>
      </c>
    </row>
    <row r="12" spans="1:10">
      <c r="A12" s="52">
        <v>160</v>
      </c>
      <c r="B12" s="64" t="s">
        <v>46</v>
      </c>
      <c r="D12" s="238">
        <v>11</v>
      </c>
      <c r="E12" s="238" t="s">
        <v>542</v>
      </c>
      <c r="G12">
        <v>5</v>
      </c>
      <c r="H12" s="296" t="s">
        <v>96</v>
      </c>
      <c r="I12" s="504">
        <v>5</v>
      </c>
      <c r="J12" s="3" t="s">
        <v>401</v>
      </c>
    </row>
    <row r="13" spans="1:10">
      <c r="A13" s="52">
        <v>171</v>
      </c>
      <c r="B13" s="64" t="s">
        <v>479</v>
      </c>
      <c r="D13" s="238">
        <v>12</v>
      </c>
      <c r="E13" s="238" t="s">
        <v>543</v>
      </c>
      <c r="G13">
        <v>6</v>
      </c>
      <c r="H13" s="3" t="s">
        <v>97</v>
      </c>
      <c r="I13" s="504">
        <v>6</v>
      </c>
      <c r="J13" s="3" t="s">
        <v>32</v>
      </c>
    </row>
    <row r="14" spans="1:10">
      <c r="A14" s="52">
        <v>175</v>
      </c>
      <c r="B14" s="64" t="s">
        <v>58</v>
      </c>
      <c r="G14">
        <v>7</v>
      </c>
      <c r="H14" s="3" t="s">
        <v>98</v>
      </c>
      <c r="I14" s="504">
        <v>7</v>
      </c>
      <c r="J14" s="3" t="s">
        <v>33</v>
      </c>
    </row>
    <row r="15" spans="1:10">
      <c r="A15" s="52">
        <v>177</v>
      </c>
      <c r="B15" s="64" t="s">
        <v>638</v>
      </c>
      <c r="D15" s="52">
        <v>1</v>
      </c>
      <c r="E15" s="64" t="s">
        <v>653</v>
      </c>
      <c r="G15">
        <v>8</v>
      </c>
      <c r="H15" s="296" t="s">
        <v>99</v>
      </c>
      <c r="I15" s="504">
        <v>8</v>
      </c>
      <c r="J15" s="3" t="s">
        <v>34</v>
      </c>
    </row>
    <row r="16" spans="1:10">
      <c r="A16" s="52">
        <v>178</v>
      </c>
      <c r="B16" s="64" t="s">
        <v>50</v>
      </c>
      <c r="D16" s="52">
        <v>2</v>
      </c>
      <c r="E16" s="64" t="s">
        <v>654</v>
      </c>
      <c r="G16">
        <v>9</v>
      </c>
      <c r="H16" s="3" t="s">
        <v>100</v>
      </c>
      <c r="I16" s="504">
        <v>9</v>
      </c>
      <c r="J16" s="3" t="s">
        <v>35</v>
      </c>
    </row>
    <row r="17" spans="1:10">
      <c r="A17" s="52">
        <v>181</v>
      </c>
      <c r="B17" s="64" t="s">
        <v>59</v>
      </c>
      <c r="D17" s="52">
        <v>3</v>
      </c>
      <c r="E17" s="64" t="s">
        <v>655</v>
      </c>
      <c r="G17">
        <v>10</v>
      </c>
      <c r="H17" s="3" t="s">
        <v>101</v>
      </c>
      <c r="I17" s="504">
        <v>10</v>
      </c>
      <c r="J17" s="3" t="s">
        <v>36</v>
      </c>
    </row>
    <row r="18" spans="1:10">
      <c r="A18" s="52">
        <v>262</v>
      </c>
      <c r="B18" s="64" t="s">
        <v>517</v>
      </c>
      <c r="D18" s="52">
        <v>4</v>
      </c>
      <c r="E18" s="64" t="s">
        <v>602</v>
      </c>
      <c r="G18">
        <v>11</v>
      </c>
      <c r="H18" s="296" t="s">
        <v>102</v>
      </c>
      <c r="I18" s="504">
        <v>11</v>
      </c>
      <c r="J18" s="3" t="s">
        <v>37</v>
      </c>
    </row>
    <row r="19" spans="1:10">
      <c r="A19" s="52">
        <v>267</v>
      </c>
      <c r="B19" s="64" t="s">
        <v>636</v>
      </c>
      <c r="D19" s="52">
        <v>7</v>
      </c>
      <c r="E19" s="64" t="s">
        <v>656</v>
      </c>
      <c r="G19">
        <v>12</v>
      </c>
      <c r="H19" s="3" t="s">
        <v>103</v>
      </c>
      <c r="I19" s="504">
        <v>12</v>
      </c>
      <c r="J19" s="3" t="s">
        <v>38</v>
      </c>
    </row>
    <row r="20" spans="1:10">
      <c r="A20" s="52">
        <v>309</v>
      </c>
      <c r="B20" s="64" t="s">
        <v>85</v>
      </c>
      <c r="D20" s="52">
        <v>8</v>
      </c>
      <c r="E20" s="64" t="s">
        <v>657</v>
      </c>
      <c r="G20">
        <v>13</v>
      </c>
      <c r="H20" s="3" t="s">
        <v>104</v>
      </c>
      <c r="I20" s="504">
        <v>13</v>
      </c>
      <c r="J20" s="3" t="s">
        <v>39</v>
      </c>
    </row>
    <row r="21" spans="1:10">
      <c r="A21" s="52">
        <v>470</v>
      </c>
      <c r="B21" s="64" t="s">
        <v>60</v>
      </c>
      <c r="D21" s="52">
        <v>9</v>
      </c>
      <c r="E21" s="64" t="s">
        <v>604</v>
      </c>
      <c r="G21">
        <v>14</v>
      </c>
      <c r="H21" s="296" t="s">
        <v>105</v>
      </c>
      <c r="I21" s="504">
        <v>14</v>
      </c>
      <c r="J21" s="3" t="s">
        <v>402</v>
      </c>
    </row>
    <row r="22" spans="1:10">
      <c r="A22" s="52">
        <v>629</v>
      </c>
      <c r="B22" s="64" t="s">
        <v>201</v>
      </c>
      <c r="D22" s="52">
        <v>11</v>
      </c>
      <c r="E22" s="64" t="s">
        <v>111</v>
      </c>
      <c r="G22">
        <v>15</v>
      </c>
      <c r="H22" s="3" t="s">
        <v>106</v>
      </c>
      <c r="I22" s="504">
        <v>15</v>
      </c>
      <c r="J22" s="3" t="s">
        <v>40</v>
      </c>
    </row>
    <row r="23" spans="1:10">
      <c r="A23" s="52">
        <v>643</v>
      </c>
      <c r="B23" s="64" t="s">
        <v>81</v>
      </c>
      <c r="D23" s="52">
        <v>14</v>
      </c>
      <c r="E23" s="64" t="s">
        <v>605</v>
      </c>
      <c r="I23" s="504">
        <v>99</v>
      </c>
      <c r="J23" s="3" t="s">
        <v>660</v>
      </c>
    </row>
    <row r="24" spans="1:10">
      <c r="A24" s="52">
        <v>704</v>
      </c>
      <c r="B24" s="64" t="s">
        <v>84</v>
      </c>
      <c r="D24" s="52">
        <v>15</v>
      </c>
      <c r="E24" s="64" t="s">
        <v>596</v>
      </c>
    </row>
    <row r="25" spans="1:10">
      <c r="A25" s="52">
        <v>802</v>
      </c>
      <c r="B25" s="64" t="s">
        <v>79</v>
      </c>
      <c r="D25" s="52">
        <v>16</v>
      </c>
      <c r="E25" s="64" t="s">
        <v>569</v>
      </c>
    </row>
    <row r="26" spans="1:10">
      <c r="D26" s="52">
        <v>18</v>
      </c>
      <c r="E26" s="64" t="s">
        <v>112</v>
      </c>
    </row>
    <row r="27" spans="1:10">
      <c r="D27" s="52">
        <v>55</v>
      </c>
      <c r="E27" s="64" t="s">
        <v>658</v>
      </c>
    </row>
    <row r="28" spans="1:10">
      <c r="D28" s="52">
        <v>56</v>
      </c>
      <c r="E28" s="64" t="s">
        <v>659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EBE13-4BE6-4677-B8C9-5AB907A2153A}">
  <dimension ref="AC1:CB395"/>
  <sheetViews>
    <sheetView zoomScale="85" zoomScaleNormal="85" workbookViewId="0">
      <selection activeCell="A12" sqref="A12"/>
    </sheetView>
  </sheetViews>
  <sheetFormatPr baseColWidth="10" defaultRowHeight="15"/>
  <cols>
    <col min="31" max="31" width="2.90625" customWidth="1"/>
    <col min="32" max="32" width="6.54296875" customWidth="1"/>
    <col min="33" max="33" width="3.81640625" customWidth="1"/>
    <col min="34" max="34" width="14.453125" customWidth="1"/>
    <col min="35" max="35" width="6.81640625" customWidth="1"/>
    <col min="36" max="36" width="5" style="11" customWidth="1"/>
    <col min="37" max="37" width="7.90625" customWidth="1"/>
    <col min="38" max="38" width="6.08984375" style="11" customWidth="1"/>
    <col min="39" max="41" width="6.08984375" style="93" customWidth="1"/>
    <col min="42" max="42" width="7" customWidth="1"/>
    <col min="43" max="43" width="6.08984375" style="93" customWidth="1"/>
    <col min="44" max="44" width="7.453125" customWidth="1"/>
    <col min="45" max="45" width="7.1796875" style="93" customWidth="1"/>
    <col min="46" max="46" width="6.08984375" style="93" customWidth="1"/>
    <col min="47" max="47" width="8.81640625" style="93" customWidth="1"/>
    <col min="48" max="48" width="7.36328125" style="11" customWidth="1"/>
    <col min="49" max="49" width="6.90625" style="11" customWidth="1"/>
    <col min="50" max="50" width="7.08984375" style="11" customWidth="1"/>
    <col min="51" max="51" width="6.08984375" style="93" customWidth="1"/>
    <col min="52" max="52" width="5.6328125" customWidth="1"/>
    <col min="53" max="53" width="6.54296875" customWidth="1"/>
    <col min="54" max="54" width="6.1796875" style="11" customWidth="1"/>
    <col min="55" max="55" width="5.1796875" style="11" customWidth="1"/>
    <col min="56" max="56" width="7" style="11" customWidth="1"/>
    <col min="57" max="57" width="9.1796875" style="93" customWidth="1"/>
    <col min="58" max="58" width="10.36328125" style="11" customWidth="1"/>
    <col min="59" max="59" width="4.6328125" customWidth="1"/>
    <col min="72" max="72" width="14" customWidth="1"/>
    <col min="73" max="73" width="12.54296875" customWidth="1"/>
    <col min="74" max="74" width="10.90625" customWidth="1"/>
  </cols>
  <sheetData>
    <row r="1" spans="29:80"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</row>
    <row r="2" spans="29:80" s="185" customFormat="1" ht="15" customHeight="1"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/>
      <c r="BN2"/>
      <c r="BO2"/>
      <c r="BP2"/>
      <c r="BQ2"/>
      <c r="BR2"/>
      <c r="BS2"/>
      <c r="BT2"/>
      <c r="BU2"/>
      <c r="BV2"/>
      <c r="BW2"/>
      <c r="BX2"/>
      <c r="BY2"/>
    </row>
    <row r="3" spans="29:80"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</row>
    <row r="4" spans="29:80"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29:80" s="186" customFormat="1" ht="19.8"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/>
      <c r="BN5"/>
      <c r="BO5"/>
      <c r="BP5"/>
      <c r="BQ5"/>
      <c r="BR5"/>
      <c r="BS5"/>
      <c r="BT5"/>
      <c r="BU5"/>
      <c r="BV5"/>
      <c r="BW5"/>
      <c r="BX5"/>
      <c r="BY5"/>
      <c r="CA5" s="188"/>
      <c r="CB5" s="188"/>
    </row>
    <row r="6" spans="29:80" ht="18" customHeight="1"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</row>
    <row r="7" spans="29:80" ht="18" customHeight="1"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</row>
    <row r="8" spans="29:80"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</row>
    <row r="9" spans="29:80" ht="15.6"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1"/>
      <c r="BL9" s="5"/>
    </row>
    <row r="10" spans="29:80" ht="15.6"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57"/>
      <c r="BJ10" s="4"/>
      <c r="BK10" s="1"/>
      <c r="BL10" s="5"/>
    </row>
    <row r="11" spans="29:80" ht="15.6"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57"/>
      <c r="BJ11" s="4"/>
      <c r="BK11" s="1"/>
      <c r="BL11" s="5"/>
    </row>
    <row r="12" spans="29:80" ht="15.6"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57"/>
      <c r="BJ12" s="4"/>
      <c r="BK12" s="1"/>
      <c r="BL12" s="5"/>
    </row>
    <row r="13" spans="29:80" ht="15.6"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57"/>
      <c r="BJ13" s="4"/>
      <c r="BK13" s="1"/>
      <c r="BL13" s="5"/>
    </row>
    <row r="14" spans="29:80" ht="15.6"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57"/>
      <c r="BJ14" s="4"/>
      <c r="BK14" s="1"/>
      <c r="BL14" s="5"/>
    </row>
    <row r="15" spans="29:80" ht="15.6"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57"/>
      <c r="BJ15" s="4"/>
      <c r="BK15" s="1"/>
      <c r="BL15" s="5"/>
    </row>
    <row r="16" spans="29:80" ht="15.6"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57"/>
      <c r="BJ16" s="4"/>
      <c r="BK16" s="1"/>
      <c r="BL16" s="5"/>
    </row>
    <row r="17" spans="29:70" ht="15.6"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57"/>
      <c r="BJ17" s="4"/>
      <c r="BK17" s="1"/>
      <c r="BL17" s="5"/>
      <c r="BN17" s="2"/>
      <c r="BO17" s="2"/>
      <c r="BP17" s="2"/>
    </row>
    <row r="18" spans="29:70" ht="15.6"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57"/>
      <c r="BJ18" s="4"/>
      <c r="BK18" s="13"/>
      <c r="BL18" s="5"/>
      <c r="BN18" s="2"/>
      <c r="BO18" s="2"/>
      <c r="BP18" s="4"/>
      <c r="BQ18" s="4"/>
      <c r="BR18" s="4"/>
    </row>
    <row r="19" spans="29:70" ht="15.6"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57"/>
      <c r="BJ19" s="4"/>
      <c r="BK19" s="1"/>
      <c r="BL19" s="5"/>
    </row>
    <row r="20" spans="29:70" ht="15.6"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57"/>
      <c r="BJ20" s="4"/>
      <c r="BK20" s="1"/>
      <c r="BL20" s="5"/>
    </row>
    <row r="21" spans="29:70" ht="15.6"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57"/>
      <c r="BJ21" s="4"/>
      <c r="BK21" s="1"/>
      <c r="BL21" s="5"/>
      <c r="BN21" s="2"/>
      <c r="BO21" s="2"/>
      <c r="BP21" s="2"/>
    </row>
    <row r="22" spans="29:70" ht="15.6"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57"/>
      <c r="BJ22" s="4"/>
      <c r="BK22" s="1"/>
      <c r="BL22" s="5"/>
      <c r="BN22" s="2"/>
      <c r="BO22" s="2"/>
      <c r="BP22" s="2"/>
    </row>
    <row r="23" spans="29:70" ht="15.6"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57"/>
      <c r="BJ23" s="4"/>
      <c r="BK23" s="1"/>
      <c r="BL23" s="5"/>
      <c r="BN23" s="2"/>
      <c r="BO23" s="2"/>
      <c r="BP23" s="2"/>
    </row>
    <row r="24" spans="29:70" ht="15.6"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57"/>
      <c r="BJ24" s="4"/>
      <c r="BK24" s="1"/>
      <c r="BL24" s="5"/>
      <c r="BN24" s="2"/>
      <c r="BO24" s="2"/>
      <c r="BP24" s="2"/>
    </row>
    <row r="25" spans="29:70" ht="15.6"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57"/>
      <c r="BJ25" s="4"/>
      <c r="BK25" s="1"/>
      <c r="BL25" s="5"/>
      <c r="BN25" s="2"/>
      <c r="BO25" s="2"/>
      <c r="BP25" s="2"/>
    </row>
    <row r="26" spans="29:70" ht="15.6"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57"/>
      <c r="BJ26" s="4"/>
      <c r="BK26" s="13"/>
      <c r="BL26" s="5"/>
      <c r="BN26" s="2"/>
      <c r="BO26" s="2"/>
      <c r="BP26" s="4"/>
      <c r="BQ26" s="4"/>
      <c r="BR26" s="4"/>
    </row>
    <row r="27" spans="29:70" ht="15.6"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57"/>
      <c r="BJ27" s="4"/>
      <c r="BK27" s="13"/>
      <c r="BL27" s="5"/>
      <c r="BN27" s="1"/>
      <c r="BO27" s="1"/>
      <c r="BP27" s="11"/>
      <c r="BQ27" s="11"/>
      <c r="BR27" s="11"/>
    </row>
    <row r="28" spans="29:70" ht="15.6"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57"/>
      <c r="BJ28" s="4"/>
      <c r="BK28" s="13"/>
      <c r="BL28" s="5"/>
      <c r="BN28" s="1"/>
      <c r="BO28" s="1"/>
      <c r="BP28" s="11"/>
      <c r="BQ28" s="11"/>
      <c r="BR28" s="11"/>
    </row>
    <row r="29" spans="29:70" ht="15.6"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57"/>
      <c r="BJ29" s="4"/>
      <c r="BK29" s="5"/>
      <c r="BL29" s="5"/>
      <c r="BN29" s="1"/>
      <c r="BO29" s="1"/>
      <c r="BP29" s="11"/>
      <c r="BQ29" s="11"/>
      <c r="BR29" s="11"/>
    </row>
    <row r="30" spans="29:70" ht="15.6"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57"/>
      <c r="BJ30" s="4"/>
      <c r="BK30" s="5"/>
      <c r="BL30" s="5"/>
      <c r="BN30" s="1"/>
      <c r="BO30" s="1"/>
      <c r="BP30" s="11"/>
      <c r="BQ30" s="11"/>
      <c r="BR30" s="11"/>
    </row>
    <row r="31" spans="29:70" ht="15.6"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57"/>
      <c r="BJ31" s="4"/>
      <c r="BK31" s="5"/>
      <c r="BL31" s="5"/>
      <c r="BN31" s="1"/>
      <c r="BO31" s="1"/>
      <c r="BP31" s="11"/>
      <c r="BQ31" s="11"/>
      <c r="BR31" s="11"/>
    </row>
    <row r="32" spans="29:70" ht="15.6"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57"/>
      <c r="BJ32" s="4"/>
      <c r="BK32" s="5"/>
      <c r="BL32" s="5"/>
      <c r="BN32" s="1"/>
      <c r="BO32" s="1"/>
      <c r="BP32" s="11"/>
      <c r="BQ32" s="11"/>
      <c r="BR32" s="11"/>
    </row>
    <row r="33" spans="30:70" ht="15.6"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57"/>
      <c r="BJ33" s="4"/>
      <c r="BK33" s="5"/>
      <c r="BL33" s="5"/>
      <c r="BN33" s="1"/>
      <c r="BO33" s="1"/>
      <c r="BP33" s="11"/>
      <c r="BQ33" s="11"/>
      <c r="BR33" s="11"/>
    </row>
    <row r="34" spans="30:70" ht="15.6"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57"/>
      <c r="BJ34" s="4"/>
      <c r="BK34" s="5"/>
      <c r="BL34" s="5"/>
      <c r="BN34" s="1"/>
      <c r="BO34" s="1"/>
      <c r="BP34" s="11"/>
      <c r="BQ34" s="11"/>
      <c r="BR34" s="11"/>
    </row>
    <row r="35" spans="30:70" ht="15.6"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57"/>
      <c r="BJ35" s="4"/>
      <c r="BK35" s="5"/>
      <c r="BL35" s="5"/>
      <c r="BN35" s="1"/>
      <c r="BO35" s="1"/>
      <c r="BP35" s="11"/>
      <c r="BQ35" s="11"/>
      <c r="BR35" s="11"/>
    </row>
    <row r="36" spans="30:70" ht="15.6"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57"/>
      <c r="BJ36" s="4"/>
      <c r="BK36" s="5"/>
      <c r="BL36" s="5"/>
      <c r="BN36" s="13"/>
      <c r="BO36" s="13"/>
      <c r="BP36" s="11"/>
      <c r="BQ36" s="11"/>
      <c r="BR36" s="11"/>
    </row>
    <row r="37" spans="30:70" ht="16.5" customHeight="1"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57"/>
      <c r="BJ37" s="4"/>
      <c r="BK37" s="5"/>
      <c r="BL37" s="5"/>
      <c r="BN37" s="13"/>
      <c r="BO37" s="13"/>
      <c r="BP37" s="11"/>
      <c r="BQ37" s="11"/>
      <c r="BR37" s="11"/>
    </row>
    <row r="38" spans="30:70" ht="16.5" customHeight="1"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56"/>
      <c r="BJ38" s="4"/>
      <c r="BK38" s="5"/>
      <c r="BL38" s="5"/>
      <c r="BN38" s="13"/>
      <c r="BO38" s="13"/>
      <c r="BP38" s="11"/>
      <c r="BQ38" s="11"/>
      <c r="BR38" s="11"/>
    </row>
    <row r="39" spans="30:70">
      <c r="AJ39"/>
      <c r="AL39"/>
      <c r="AM39"/>
      <c r="AN39"/>
      <c r="AO39"/>
      <c r="AQ39"/>
      <c r="AS39"/>
      <c r="AT39"/>
      <c r="AU39"/>
      <c r="AV39"/>
      <c r="AW39"/>
      <c r="AX39"/>
      <c r="AY39"/>
      <c r="BB39"/>
      <c r="BC39"/>
      <c r="BD39"/>
      <c r="BE39"/>
      <c r="BF39"/>
      <c r="BJ39" s="4"/>
      <c r="BN39" s="13"/>
      <c r="BO39" s="13"/>
      <c r="BP39" s="11"/>
      <c r="BQ39" s="11"/>
      <c r="BR39" s="11"/>
    </row>
    <row r="40" spans="30:70" ht="17.25" customHeight="1"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56"/>
      <c r="BJ40" s="4"/>
      <c r="BL40" s="5"/>
      <c r="BN40" s="13"/>
      <c r="BO40" s="13"/>
      <c r="BP40" s="11"/>
      <c r="BQ40" s="11"/>
      <c r="BR40" s="11"/>
    </row>
    <row r="41" spans="30:70" ht="15.6"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56"/>
      <c r="BJ41" s="4"/>
      <c r="BN41" s="13"/>
      <c r="BO41" s="13"/>
      <c r="BP41" s="11"/>
      <c r="BQ41" s="11"/>
      <c r="BR41" s="11"/>
    </row>
    <row r="42" spans="30:70"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3"/>
      <c r="BJ42" s="4"/>
      <c r="BN42" s="13"/>
      <c r="BO42" s="13"/>
      <c r="BP42" s="11"/>
      <c r="BQ42" s="11"/>
      <c r="BR42" s="11"/>
    </row>
    <row r="43" spans="30:70" ht="21"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5"/>
      <c r="BJ43" s="4"/>
      <c r="BN43" s="55"/>
      <c r="BO43" s="55"/>
      <c r="BP43" s="11"/>
      <c r="BQ43" s="11"/>
      <c r="BR43" s="11"/>
    </row>
    <row r="44" spans="30:70"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</row>
    <row r="45" spans="30:70" ht="15.6"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16"/>
      <c r="BJ45" s="4"/>
      <c r="BK45" s="1"/>
      <c r="BL45" s="18"/>
      <c r="BN45" s="1"/>
      <c r="BO45" s="5"/>
    </row>
    <row r="46" spans="30:70" ht="15.6"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16"/>
      <c r="BJ46" s="4"/>
      <c r="BK46" s="1"/>
      <c r="BL46" s="18"/>
    </row>
    <row r="47" spans="30:70" ht="15.6"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16"/>
      <c r="BJ47" s="4"/>
      <c r="BK47" s="1"/>
      <c r="BL47" s="18"/>
    </row>
    <row r="48" spans="30:70" ht="15.6"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16"/>
      <c r="BJ48" s="4"/>
      <c r="BK48" s="1"/>
      <c r="BL48" s="18"/>
    </row>
    <row r="49" spans="30:64" ht="15.6"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16"/>
      <c r="BJ49" s="4"/>
      <c r="BK49" s="1"/>
      <c r="BL49" s="18"/>
    </row>
    <row r="50" spans="30:64" ht="15.6"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16"/>
      <c r="BJ50" s="4"/>
      <c r="BK50" s="1"/>
      <c r="BL50" s="18"/>
    </row>
    <row r="51" spans="30:64" ht="15.6"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16"/>
      <c r="BJ51" s="4"/>
      <c r="BK51" s="1"/>
      <c r="BL51" s="18"/>
    </row>
    <row r="52" spans="30:64" ht="15.6"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16"/>
      <c r="BJ52" s="4"/>
      <c r="BK52" s="1"/>
      <c r="BL52" s="18"/>
    </row>
    <row r="53" spans="30:64" ht="15.6"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16"/>
      <c r="BJ53" s="4"/>
      <c r="BK53" s="13"/>
      <c r="BL53" s="18"/>
    </row>
    <row r="54" spans="30:64" ht="15.6"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16"/>
      <c r="BJ54" s="4"/>
      <c r="BK54" s="13"/>
      <c r="BL54" s="18"/>
    </row>
    <row r="55" spans="30:64" ht="15.6"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16"/>
      <c r="BJ55" s="4"/>
      <c r="BK55" s="13"/>
      <c r="BL55" s="18"/>
    </row>
    <row r="56" spans="30:64" ht="15.6"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16"/>
      <c r="BJ56" s="4"/>
      <c r="BK56" s="13"/>
      <c r="BL56" s="18"/>
    </row>
    <row r="57" spans="30:64" ht="15.6"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16"/>
      <c r="BJ57" s="4"/>
      <c r="BK57" s="13"/>
      <c r="BL57" s="18"/>
    </row>
    <row r="58" spans="30:64" ht="15.6">
      <c r="AJ58"/>
      <c r="AL58"/>
      <c r="AM58"/>
      <c r="AN58"/>
      <c r="AO58"/>
      <c r="AQ58"/>
      <c r="AS58"/>
      <c r="AT58"/>
      <c r="AU58"/>
      <c r="AV58"/>
      <c r="AW58"/>
      <c r="AX58"/>
      <c r="AY58"/>
      <c r="BB58"/>
      <c r="BC58"/>
      <c r="BD58"/>
      <c r="BE58"/>
      <c r="BF58"/>
      <c r="BI58" s="16"/>
      <c r="BJ58" s="4"/>
      <c r="BK58" s="5"/>
      <c r="BL58" s="18"/>
    </row>
    <row r="59" spans="30:64" ht="15.6"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16"/>
      <c r="BJ59" s="4"/>
      <c r="BK59" s="5"/>
      <c r="BL59" s="18"/>
    </row>
    <row r="60" spans="30:64" ht="15.6"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16"/>
      <c r="BJ60" s="4"/>
      <c r="BK60" s="5"/>
      <c r="BL60" s="18"/>
    </row>
    <row r="61" spans="30:64" ht="15.6"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6"/>
      <c r="BJ61" s="4"/>
      <c r="BK61" s="5"/>
      <c r="BL61" s="18"/>
    </row>
    <row r="62" spans="30:64" ht="15.6"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16"/>
      <c r="BJ62" s="4"/>
      <c r="BK62" s="5"/>
      <c r="BL62" s="18"/>
    </row>
    <row r="63" spans="30:64" ht="15.6"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16"/>
      <c r="BJ63" s="4"/>
      <c r="BK63" s="5"/>
      <c r="BL63" s="18"/>
    </row>
    <row r="64" spans="30:64" ht="15.6"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16"/>
      <c r="BJ64" s="4"/>
      <c r="BK64" s="5"/>
      <c r="BL64" s="18"/>
    </row>
    <row r="65" spans="30:64" ht="15.6"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16"/>
      <c r="BJ65" s="4"/>
      <c r="BK65" s="5"/>
      <c r="BL65" s="18"/>
    </row>
    <row r="66" spans="30:64" ht="15.6"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18"/>
      <c r="BJ66" s="4"/>
      <c r="BK66" s="5"/>
      <c r="BL66" s="18"/>
    </row>
    <row r="67" spans="30:64"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13"/>
      <c r="BJ67" s="4"/>
    </row>
    <row r="68" spans="30:64" ht="15.6"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18"/>
      <c r="BJ68" s="4"/>
      <c r="BL68" s="18"/>
    </row>
    <row r="69" spans="30:64"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13"/>
      <c r="BJ69" s="4"/>
    </row>
    <row r="70" spans="30:64"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13"/>
      <c r="BJ70" s="4"/>
    </row>
    <row r="71" spans="30:64"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13"/>
      <c r="BJ71" s="4"/>
    </row>
    <row r="72" spans="30:64"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13"/>
      <c r="BJ72" s="4"/>
    </row>
    <row r="73" spans="30:64"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13"/>
      <c r="BJ73" s="4"/>
    </row>
    <row r="74" spans="30:64" ht="15.6"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5"/>
      <c r="BJ74" s="4"/>
    </row>
    <row r="75" spans="30:64"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</row>
    <row r="76" spans="30:64" ht="15.6"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13"/>
      <c r="BJ76" s="4"/>
      <c r="BK76" s="1"/>
      <c r="BL76" s="5"/>
    </row>
    <row r="77" spans="30:64" ht="15.6">
      <c r="AJ77"/>
      <c r="AL77"/>
      <c r="AM77"/>
      <c r="AN77"/>
      <c r="AO77"/>
      <c r="AQ77"/>
      <c r="AS77"/>
      <c r="AT77"/>
      <c r="AU77"/>
      <c r="AV77"/>
      <c r="AW77"/>
      <c r="AX77"/>
      <c r="AY77"/>
      <c r="BB77"/>
      <c r="BC77"/>
      <c r="BD77"/>
      <c r="BE77"/>
      <c r="BF77"/>
      <c r="BI77" s="13"/>
      <c r="BJ77" s="4"/>
      <c r="BK77" s="1"/>
      <c r="BL77" s="5"/>
    </row>
    <row r="78" spans="30:64" ht="15.6"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13"/>
      <c r="BJ78" s="4"/>
      <c r="BK78" s="1"/>
      <c r="BL78" s="5"/>
    </row>
    <row r="79" spans="30:64" ht="15.6"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13"/>
      <c r="BJ79" s="4"/>
      <c r="BK79" s="1"/>
      <c r="BL79" s="5"/>
    </row>
    <row r="80" spans="30:64" ht="15.6"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3"/>
      <c r="BJ80" s="4"/>
      <c r="BK80" s="13"/>
      <c r="BL80" s="5"/>
    </row>
    <row r="81" spans="30:64" ht="15.6"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13"/>
      <c r="BJ81" s="4"/>
      <c r="BK81" s="13"/>
      <c r="BL81" s="5"/>
    </row>
    <row r="82" spans="30:64" ht="15.6"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13"/>
      <c r="BJ82" s="4"/>
      <c r="BK82" s="13"/>
      <c r="BL82" s="5"/>
    </row>
    <row r="83" spans="30:64" ht="15.6"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13"/>
      <c r="BJ83" s="4"/>
      <c r="BK83" s="13"/>
      <c r="BL83" s="5"/>
    </row>
    <row r="84" spans="30:64" ht="15.6"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13"/>
      <c r="BJ84" s="4"/>
      <c r="BK84" s="5"/>
      <c r="BL84" s="5"/>
    </row>
    <row r="85" spans="30:64" ht="15.6"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13"/>
      <c r="BJ85" s="4"/>
      <c r="BK85" s="5"/>
      <c r="BL85" s="5"/>
    </row>
    <row r="86" spans="30:64" ht="15.6"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13"/>
      <c r="BJ86" s="4"/>
      <c r="BK86" s="5"/>
      <c r="BL86" s="5"/>
    </row>
    <row r="87" spans="30:64" ht="15.6"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13"/>
      <c r="BJ87" s="4"/>
      <c r="BK87" s="5"/>
      <c r="BL87" s="5"/>
    </row>
    <row r="88" spans="30:64" ht="15.6"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13"/>
      <c r="BJ88" s="4"/>
      <c r="BK88" s="5"/>
      <c r="BL88" s="5"/>
    </row>
    <row r="89" spans="30:64" ht="15.6"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13"/>
      <c r="BJ89" s="4"/>
      <c r="BK89" s="5"/>
      <c r="BL89" s="5"/>
    </row>
    <row r="90" spans="30:64" ht="15.6"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13"/>
      <c r="BJ90" s="4"/>
      <c r="BK90" s="5"/>
      <c r="BL90" s="5"/>
    </row>
    <row r="91" spans="30:64" ht="15.6"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13"/>
      <c r="BJ91" s="4"/>
      <c r="BK91" s="5"/>
      <c r="BL91" s="5"/>
    </row>
    <row r="92" spans="30:64" ht="15.6"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13"/>
      <c r="BJ92" s="4"/>
      <c r="BK92" s="5"/>
      <c r="BL92" s="5"/>
    </row>
    <row r="93" spans="30:64" ht="15.6"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13"/>
      <c r="BJ93" s="4"/>
      <c r="BK93" s="5"/>
      <c r="BL93" s="5"/>
    </row>
    <row r="94" spans="30:64" ht="15.6"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13"/>
      <c r="BJ94" s="4"/>
      <c r="BK94" s="5"/>
      <c r="BL94" s="5"/>
    </row>
    <row r="95" spans="30:64" ht="15.6"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5"/>
      <c r="BJ95" s="4"/>
      <c r="BK95" s="5"/>
      <c r="BL95" s="5"/>
    </row>
    <row r="96" spans="30:64">
      <c r="AJ96"/>
      <c r="AL96"/>
      <c r="AM96"/>
      <c r="AN96"/>
      <c r="AO96"/>
      <c r="AQ96"/>
      <c r="AS96"/>
      <c r="AT96"/>
      <c r="AU96"/>
      <c r="AV96"/>
      <c r="AW96"/>
      <c r="AX96"/>
      <c r="AY96"/>
      <c r="BB96"/>
      <c r="BC96"/>
      <c r="BD96"/>
      <c r="BE96"/>
      <c r="BF96"/>
      <c r="BI96" s="13"/>
      <c r="BJ96" s="4"/>
    </row>
    <row r="97" spans="30:64" ht="15.6"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5"/>
      <c r="BJ97" s="4"/>
      <c r="BL97" s="5"/>
    </row>
    <row r="98" spans="30:64" ht="15.6"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13"/>
      <c r="BJ98" s="4"/>
    </row>
    <row r="99" spans="30:64"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3"/>
      <c r="BJ99" s="4"/>
    </row>
    <row r="100" spans="30:64" ht="15.6"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5"/>
      <c r="BJ100" s="4"/>
      <c r="BL100" s="2"/>
    </row>
    <row r="101" spans="30:64"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</row>
    <row r="102" spans="30:64" ht="15.6"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13"/>
      <c r="BJ102" s="4"/>
      <c r="BK102" s="1"/>
      <c r="BL102" s="5"/>
    </row>
    <row r="103" spans="30:64" ht="15.6"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13"/>
      <c r="BJ103" s="4"/>
      <c r="BK103" s="1"/>
      <c r="BL103" s="5"/>
    </row>
    <row r="104" spans="30:64" ht="15.6"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13"/>
      <c r="BJ104" s="4"/>
      <c r="BK104" s="1"/>
      <c r="BL104" s="5"/>
    </row>
    <row r="105" spans="30:64" ht="15.6"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13"/>
      <c r="BJ105" s="4"/>
      <c r="BK105" s="1"/>
      <c r="BL105" s="5"/>
    </row>
    <row r="106" spans="30:64" ht="15.6"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13"/>
      <c r="BJ106" s="4"/>
      <c r="BK106" s="1"/>
      <c r="BL106" s="5"/>
    </row>
    <row r="107" spans="30:64" ht="15.6"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13"/>
      <c r="BJ107" s="4"/>
      <c r="BK107" s="1"/>
      <c r="BL107" s="5"/>
    </row>
    <row r="108" spans="30:64" ht="15.6"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13"/>
      <c r="BJ108" s="4"/>
      <c r="BK108" s="1"/>
      <c r="BL108" s="5"/>
    </row>
    <row r="109" spans="30:64" ht="15.6"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13"/>
      <c r="BJ109" s="4"/>
      <c r="BK109" s="13"/>
      <c r="BL109" s="5"/>
    </row>
    <row r="110" spans="30:64" ht="15.6"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13"/>
      <c r="BJ110" s="4"/>
      <c r="BK110" s="13"/>
      <c r="BL110" s="5"/>
    </row>
    <row r="111" spans="30:64" ht="15.6"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13"/>
      <c r="BJ111" s="4"/>
      <c r="BK111" s="13"/>
      <c r="BL111" s="5"/>
    </row>
    <row r="112" spans="30:64" ht="15.6"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13"/>
      <c r="BJ112" s="4"/>
      <c r="BK112" s="13"/>
      <c r="BL112" s="5"/>
    </row>
    <row r="113" spans="30:64" ht="15.6"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13"/>
      <c r="BJ113" s="4"/>
      <c r="BK113" s="5"/>
      <c r="BL113" s="5"/>
    </row>
    <row r="114" spans="30:64" ht="15.6"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13"/>
      <c r="BJ114" s="4"/>
      <c r="BK114" s="5"/>
      <c r="BL114" s="5"/>
    </row>
    <row r="115" spans="30:64" ht="15.6">
      <c r="AJ115"/>
      <c r="AL115"/>
      <c r="AM115"/>
      <c r="AN115"/>
      <c r="AO115"/>
      <c r="AQ115"/>
      <c r="AS115"/>
      <c r="AT115"/>
      <c r="AU115"/>
      <c r="AV115"/>
      <c r="AW115"/>
      <c r="AX115"/>
      <c r="AY115"/>
      <c r="BB115"/>
      <c r="BC115"/>
      <c r="BD115"/>
      <c r="BE115"/>
      <c r="BF115"/>
      <c r="BI115" s="13"/>
      <c r="BJ115" s="4"/>
      <c r="BK115" s="5"/>
      <c r="BL115" s="5"/>
    </row>
    <row r="116" spans="30:64" ht="15.6"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13"/>
      <c r="BJ116" s="4"/>
      <c r="BK116" s="5"/>
      <c r="BL116" s="5"/>
    </row>
    <row r="117" spans="30:64" ht="15.6"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13"/>
      <c r="BJ117" s="4"/>
      <c r="BK117" s="5"/>
      <c r="BL117" s="5"/>
    </row>
    <row r="118" spans="30:64" ht="15.6"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3"/>
      <c r="BJ118" s="4"/>
      <c r="BK118" s="5"/>
      <c r="BL118" s="5"/>
    </row>
    <row r="119" spans="30:64" ht="15.6"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13"/>
      <c r="BJ119" s="4"/>
      <c r="BK119" s="5"/>
      <c r="BL119" s="5"/>
    </row>
    <row r="120" spans="30:64" ht="15.6"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13"/>
      <c r="BJ120" s="4"/>
      <c r="BK120" s="5"/>
      <c r="BL120" s="5"/>
    </row>
    <row r="121" spans="30:64" ht="15.6"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5"/>
      <c r="BJ121" s="4"/>
      <c r="BK121" s="5"/>
      <c r="BL121" s="5"/>
    </row>
    <row r="122" spans="30:64"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13"/>
      <c r="BJ122" s="4"/>
    </row>
    <row r="123" spans="30:64"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13"/>
      <c r="BJ123" s="4"/>
    </row>
    <row r="124" spans="30:64"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13"/>
      <c r="BJ124" s="4"/>
    </row>
    <row r="125" spans="30:64" ht="15.6"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5"/>
      <c r="BJ125" s="4"/>
      <c r="BL125" s="5"/>
    </row>
    <row r="126" spans="30:64" ht="15.6"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5"/>
      <c r="BJ126" s="4"/>
      <c r="BL126" s="5"/>
    </row>
    <row r="127" spans="30:64"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13"/>
      <c r="BJ127" s="4"/>
    </row>
    <row r="128" spans="30:64"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13"/>
      <c r="BJ128" s="4"/>
    </row>
    <row r="129" spans="30:62"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13"/>
      <c r="BJ129" s="4"/>
    </row>
    <row r="130" spans="30:62"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13"/>
      <c r="BJ130" s="4"/>
    </row>
    <row r="131" spans="30:62"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13"/>
      <c r="BJ131" s="4"/>
    </row>
    <row r="132" spans="30:62"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13"/>
      <c r="BJ132" s="4"/>
    </row>
    <row r="133" spans="30:62"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13"/>
      <c r="BJ133" s="4"/>
    </row>
    <row r="134" spans="30:62">
      <c r="AJ134"/>
      <c r="AL134"/>
      <c r="AM134"/>
      <c r="AN134"/>
      <c r="AO134"/>
      <c r="AQ134"/>
      <c r="AS134"/>
      <c r="AT134"/>
      <c r="AU134"/>
      <c r="AV134"/>
      <c r="AW134"/>
      <c r="AX134"/>
      <c r="AY134"/>
      <c r="BB134"/>
      <c r="BC134"/>
      <c r="BD134"/>
      <c r="BE134"/>
      <c r="BF134"/>
      <c r="BI134" s="13"/>
      <c r="BJ134" s="4"/>
    </row>
    <row r="135" spans="30:62" ht="15.6"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13"/>
      <c r="BJ135" s="4"/>
    </row>
    <row r="136" spans="30:62" ht="15.6"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13"/>
      <c r="BJ136" s="4"/>
    </row>
    <row r="137" spans="30:62"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3"/>
      <c r="BJ137" s="4"/>
    </row>
    <row r="138" spans="30:62" ht="15.6"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13"/>
      <c r="BJ138" s="4"/>
    </row>
    <row r="139" spans="30:62"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13"/>
      <c r="BJ139" s="4"/>
    </row>
    <row r="140" spans="30:62"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13"/>
      <c r="BJ140" s="4"/>
    </row>
    <row r="141" spans="30:62"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13"/>
      <c r="BJ141" s="4"/>
    </row>
    <row r="142" spans="30:62"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13"/>
      <c r="BJ142" s="4"/>
    </row>
    <row r="143" spans="30:62"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13"/>
      <c r="BJ143" s="4"/>
    </row>
    <row r="144" spans="30:62"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13"/>
      <c r="BJ144" s="4"/>
    </row>
    <row r="145" spans="30:62"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13"/>
      <c r="BJ145" s="4"/>
    </row>
    <row r="146" spans="30:62"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13"/>
      <c r="BJ146" s="4"/>
    </row>
    <row r="147" spans="30:62"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13"/>
      <c r="BJ147" s="4"/>
    </row>
    <row r="148" spans="30:62"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13"/>
      <c r="BJ148" s="4"/>
    </row>
    <row r="149" spans="30:62"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13"/>
      <c r="BJ149" s="4"/>
    </row>
    <row r="150" spans="30:62"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13"/>
      <c r="BJ150" s="4"/>
    </row>
    <row r="151" spans="30:62"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13"/>
      <c r="BJ151" s="4"/>
    </row>
    <row r="152" spans="30:62"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13"/>
      <c r="BJ152" s="4"/>
    </row>
    <row r="153" spans="30:62">
      <c r="AJ153"/>
      <c r="AL153"/>
      <c r="AM153"/>
      <c r="AN153"/>
      <c r="AO153"/>
      <c r="AQ153"/>
      <c r="AS153"/>
      <c r="AT153"/>
      <c r="AU153"/>
      <c r="AV153"/>
      <c r="AW153"/>
      <c r="AX153"/>
      <c r="AY153"/>
      <c r="BB153"/>
      <c r="BC153"/>
      <c r="BD153"/>
      <c r="BE153"/>
      <c r="BF153"/>
      <c r="BI153" s="13"/>
      <c r="BJ153" s="4"/>
    </row>
    <row r="154" spans="30:62" ht="15.6"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13"/>
      <c r="BJ154" s="4"/>
    </row>
    <row r="155" spans="30:62" ht="15.6"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13"/>
      <c r="BJ155" s="4"/>
    </row>
    <row r="156" spans="30:62"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3"/>
      <c r="BJ156" s="4"/>
    </row>
    <row r="157" spans="30:62" ht="15.6"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13"/>
      <c r="BJ157" s="4"/>
    </row>
    <row r="158" spans="30:62"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13"/>
      <c r="BJ158" s="4"/>
    </row>
    <row r="159" spans="30:62"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13"/>
      <c r="BJ159" s="4"/>
    </row>
    <row r="160" spans="30:62"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13"/>
      <c r="BJ160" s="4"/>
    </row>
    <row r="161" spans="30:62"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13"/>
      <c r="BJ161" s="4"/>
    </row>
    <row r="162" spans="30:62"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13"/>
      <c r="BJ162" s="4"/>
    </row>
    <row r="163" spans="30:62"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13"/>
      <c r="BJ163" s="4"/>
    </row>
    <row r="164" spans="30:62"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13"/>
      <c r="BJ164" s="4"/>
    </row>
    <row r="165" spans="30:62"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13"/>
      <c r="BJ165" s="4"/>
    </row>
    <row r="166" spans="30:62"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13"/>
      <c r="BJ166" s="4"/>
    </row>
    <row r="167" spans="30:62"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13"/>
      <c r="BJ167" s="4"/>
    </row>
    <row r="168" spans="30:62"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13"/>
      <c r="BJ168" s="4"/>
    </row>
    <row r="169" spans="30:62"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13"/>
      <c r="BJ169" s="4"/>
    </row>
    <row r="170" spans="30:62"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13"/>
      <c r="BJ170" s="4"/>
    </row>
    <row r="171" spans="30:62"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13"/>
      <c r="BJ171" s="4"/>
    </row>
    <row r="172" spans="30:62">
      <c r="AJ172"/>
      <c r="AL172"/>
      <c r="AM172"/>
      <c r="AN172"/>
      <c r="AO172"/>
      <c r="AQ172"/>
      <c r="AS172"/>
      <c r="AT172"/>
      <c r="AU172"/>
      <c r="AV172"/>
      <c r="AW172"/>
      <c r="AX172"/>
      <c r="AY172"/>
      <c r="BB172"/>
      <c r="BC172"/>
      <c r="BD172"/>
      <c r="BE172"/>
      <c r="BF172"/>
      <c r="BI172" s="13"/>
      <c r="BJ172" s="4"/>
    </row>
    <row r="173" spans="30:62" ht="15.6"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13"/>
      <c r="BJ173" s="4"/>
    </row>
    <row r="174" spans="30:62" ht="15.6"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13"/>
      <c r="BJ174" s="4"/>
    </row>
    <row r="175" spans="30:62"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3"/>
      <c r="BJ175" s="4"/>
    </row>
    <row r="176" spans="30:62" ht="15.6"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13"/>
      <c r="BJ176" s="4"/>
    </row>
    <row r="177" spans="30:62"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13"/>
      <c r="BJ177" s="4"/>
    </row>
    <row r="178" spans="30:62"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13"/>
      <c r="BJ178" s="4"/>
    </row>
    <row r="179" spans="30:62"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13"/>
      <c r="BJ179" s="4"/>
    </row>
    <row r="180" spans="30:62"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13"/>
      <c r="BJ180" s="4"/>
    </row>
    <row r="181" spans="30:62"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13"/>
      <c r="BJ181" s="4"/>
    </row>
    <row r="182" spans="30:62"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13"/>
      <c r="BJ182" s="4"/>
    </row>
    <row r="183" spans="30:62"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13"/>
      <c r="BJ183" s="4"/>
    </row>
    <row r="184" spans="30:62"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13"/>
      <c r="BJ184" s="4"/>
    </row>
    <row r="185" spans="30:62"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13"/>
      <c r="BJ185" s="4"/>
    </row>
    <row r="186" spans="30:62"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13"/>
      <c r="BJ186" s="4"/>
    </row>
    <row r="187" spans="30:62"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13"/>
      <c r="BJ187" s="4"/>
    </row>
    <row r="188" spans="30:62"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13"/>
      <c r="BJ188" s="4"/>
    </row>
    <row r="189" spans="30:62"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13"/>
      <c r="BJ189" s="4"/>
    </row>
    <row r="190" spans="30:62"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13"/>
      <c r="BJ190" s="4"/>
    </row>
    <row r="191" spans="30:62">
      <c r="AJ191"/>
      <c r="AL191"/>
      <c r="AM191"/>
      <c r="AN191"/>
      <c r="AO191"/>
      <c r="AQ191"/>
      <c r="AS191"/>
      <c r="AT191"/>
      <c r="AU191"/>
      <c r="AV191"/>
      <c r="AW191"/>
      <c r="AX191"/>
      <c r="AY191"/>
      <c r="BB191"/>
      <c r="BC191"/>
      <c r="BD191"/>
      <c r="BE191"/>
      <c r="BF191"/>
      <c r="BJ191" s="4"/>
    </row>
    <row r="192" spans="30:62" ht="15.6"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J192" s="4"/>
    </row>
    <row r="193" spans="30:62" ht="15.6"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J193" s="4"/>
    </row>
    <row r="194" spans="30:62"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J194" s="4"/>
    </row>
    <row r="195" spans="30:62" ht="15.6"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J195" s="4"/>
    </row>
    <row r="196" spans="30:62"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J196" s="4"/>
    </row>
    <row r="197" spans="30:62"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J197" s="4"/>
    </row>
    <row r="198" spans="30:62"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J198" s="4"/>
    </row>
    <row r="199" spans="30:62"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J199" s="4"/>
    </row>
    <row r="200" spans="30:62"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J200" s="4"/>
    </row>
    <row r="201" spans="30:62"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J201" s="4"/>
    </row>
    <row r="202" spans="30:62"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J202" s="4"/>
    </row>
    <row r="203" spans="30:62"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J203" s="4"/>
    </row>
    <row r="204" spans="30:62"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J204" s="4"/>
    </row>
    <row r="205" spans="30:62"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J205" s="4"/>
    </row>
    <row r="206" spans="30:62"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J206" s="4"/>
    </row>
    <row r="207" spans="30:62"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J207" s="4"/>
    </row>
    <row r="208" spans="30:62"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J208" s="4"/>
    </row>
    <row r="209" spans="30:62"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J209" s="4"/>
    </row>
    <row r="210" spans="30:62">
      <c r="AJ210"/>
      <c r="AL210"/>
      <c r="AM210"/>
      <c r="AN210"/>
      <c r="AO210"/>
      <c r="AQ210"/>
      <c r="AS210"/>
      <c r="AT210"/>
      <c r="AU210"/>
      <c r="AV210"/>
      <c r="AW210"/>
      <c r="AX210"/>
      <c r="AY210"/>
      <c r="BB210"/>
      <c r="BC210"/>
      <c r="BD210"/>
      <c r="BE210"/>
      <c r="BF210"/>
      <c r="BJ210" s="4"/>
    </row>
    <row r="211" spans="30:62" ht="15.6"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J211" s="4"/>
    </row>
    <row r="212" spans="30:62" ht="15.6"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J212" s="4"/>
    </row>
    <row r="213" spans="30:62"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J213" s="4"/>
    </row>
    <row r="214" spans="30:62" ht="15.6"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J214" s="4"/>
    </row>
    <row r="215" spans="30:62"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J215" s="4"/>
    </row>
    <row r="216" spans="30:62"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J216" s="4"/>
    </row>
    <row r="217" spans="30:62"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J217" s="4"/>
    </row>
    <row r="218" spans="30:62"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J218" s="4"/>
    </row>
    <row r="219" spans="30:62"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J219" s="4"/>
    </row>
    <row r="220" spans="30:62"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J220" s="4"/>
    </row>
    <row r="221" spans="30:62"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J221" s="4"/>
    </row>
    <row r="222" spans="30:62"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J222" s="4"/>
    </row>
    <row r="223" spans="30:62"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J223" s="4"/>
    </row>
    <row r="224" spans="30:62"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J224" s="4"/>
    </row>
    <row r="225" spans="30:62"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J225" s="4"/>
    </row>
    <row r="226" spans="30:62"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J226" s="4"/>
    </row>
    <row r="227" spans="30:62"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J227" s="4"/>
    </row>
    <row r="228" spans="30:62"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J228" s="4"/>
    </row>
    <row r="229" spans="30:62">
      <c r="AJ229"/>
      <c r="AL229"/>
      <c r="AM229"/>
      <c r="AN229"/>
      <c r="AO229"/>
      <c r="AQ229"/>
      <c r="AS229"/>
      <c r="AT229"/>
      <c r="AU229"/>
      <c r="AV229"/>
      <c r="AW229"/>
      <c r="AX229"/>
      <c r="AY229"/>
      <c r="BB229"/>
      <c r="BC229"/>
      <c r="BD229"/>
      <c r="BE229"/>
      <c r="BF229"/>
      <c r="BJ229" s="4"/>
    </row>
    <row r="230" spans="30:62" ht="15.6"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J230" s="4"/>
    </row>
    <row r="231" spans="30:62" ht="15.6"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J231" s="4"/>
    </row>
    <row r="232" spans="30:62"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J232" s="4"/>
    </row>
    <row r="233" spans="30:62" ht="15.6"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J233" s="4"/>
    </row>
    <row r="234" spans="30:62"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J234" s="4"/>
    </row>
    <row r="235" spans="30:62"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J235" s="4"/>
    </row>
    <row r="236" spans="30:62"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J236" s="4"/>
    </row>
    <row r="237" spans="30:62"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J237" s="4"/>
    </row>
    <row r="238" spans="30:62"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J238" s="4"/>
    </row>
    <row r="239" spans="30:62"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J239" s="4"/>
    </row>
    <row r="240" spans="30:62"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J240" s="4"/>
    </row>
    <row r="241" spans="30:62"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J241" s="4"/>
    </row>
    <row r="242" spans="30:62"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J242" s="4"/>
    </row>
    <row r="243" spans="30:62"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J243" s="4"/>
    </row>
    <row r="244" spans="30:62"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J244" s="4"/>
    </row>
    <row r="245" spans="30:62"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J245" s="4"/>
    </row>
    <row r="246" spans="30:62"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J246" s="4"/>
    </row>
    <row r="247" spans="30:62"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J247" s="4"/>
    </row>
    <row r="248" spans="30:62">
      <c r="AJ248"/>
      <c r="AL248"/>
      <c r="AM248"/>
      <c r="AN248"/>
      <c r="AO248"/>
      <c r="AQ248"/>
      <c r="AS248"/>
      <c r="AT248"/>
      <c r="AU248"/>
      <c r="AV248"/>
      <c r="AW248"/>
      <c r="AX248"/>
      <c r="AY248"/>
      <c r="BB248"/>
      <c r="BC248"/>
      <c r="BD248"/>
      <c r="BE248"/>
      <c r="BF248"/>
      <c r="BJ248" s="4"/>
    </row>
    <row r="249" spans="30:62" ht="15.6"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J249" s="4"/>
    </row>
    <row r="250" spans="30:62" ht="15.6"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J250" s="4"/>
    </row>
    <row r="251" spans="30:62"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J251" s="4"/>
    </row>
    <row r="252" spans="30:62" ht="15.6"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J252" s="4"/>
    </row>
    <row r="253" spans="30:62"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J253" s="4"/>
    </row>
    <row r="254" spans="30:62"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J254" s="4"/>
    </row>
    <row r="255" spans="30:62"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J255" s="4"/>
    </row>
    <row r="256" spans="30:62"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J256" s="4"/>
    </row>
    <row r="257" spans="30:62"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J257" s="4"/>
    </row>
    <row r="258" spans="30:62"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J258" s="4"/>
    </row>
    <row r="259" spans="30:62"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J259" s="4"/>
    </row>
    <row r="260" spans="30:62"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J260" s="4"/>
    </row>
    <row r="261" spans="30:62"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J261" s="4"/>
    </row>
    <row r="262" spans="30:62"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J262" s="4"/>
    </row>
    <row r="263" spans="30:62"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J263" s="4"/>
    </row>
    <row r="264" spans="30:62"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J264" s="4"/>
    </row>
    <row r="265" spans="30:62"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J265" s="4"/>
    </row>
    <row r="266" spans="30:62"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J266" s="4"/>
    </row>
    <row r="267" spans="30:62">
      <c r="AJ267"/>
      <c r="AL267"/>
      <c r="AM267"/>
      <c r="AN267"/>
      <c r="AO267"/>
      <c r="AQ267"/>
      <c r="AS267"/>
      <c r="AT267"/>
      <c r="AU267"/>
      <c r="AV267"/>
      <c r="AW267"/>
      <c r="AX267"/>
      <c r="AY267"/>
      <c r="BB267"/>
      <c r="BC267"/>
      <c r="BD267"/>
      <c r="BE267"/>
      <c r="BF267"/>
      <c r="BJ267" s="4"/>
    </row>
    <row r="268" spans="30:62" ht="15.6"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J268" s="4"/>
    </row>
    <row r="269" spans="30:62" ht="15.6"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J269" s="4"/>
    </row>
    <row r="270" spans="30:62"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J270" s="4"/>
    </row>
    <row r="271" spans="30:62" ht="15.6"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J271" s="4"/>
    </row>
    <row r="272" spans="30:62"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J272" s="4"/>
    </row>
    <row r="273" spans="30:62"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J273" s="4"/>
    </row>
    <row r="274" spans="30:62"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J274" s="4"/>
    </row>
    <row r="275" spans="30:62"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J275" s="4"/>
    </row>
    <row r="276" spans="30:62"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J276" s="4"/>
    </row>
    <row r="277" spans="30:62"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J277" s="4"/>
    </row>
    <row r="278" spans="30:62"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J278" s="4"/>
    </row>
    <row r="279" spans="30:62"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J279" s="4"/>
    </row>
    <row r="280" spans="30:62"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J280" s="4"/>
    </row>
    <row r="281" spans="30:62"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J281" s="4"/>
    </row>
    <row r="282" spans="30:62"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J282" s="4"/>
    </row>
    <row r="283" spans="30:62"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J283" s="4"/>
    </row>
    <row r="284" spans="30:62"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J284" s="4"/>
    </row>
    <row r="285" spans="30:62"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J285" s="4"/>
    </row>
    <row r="286" spans="30:62">
      <c r="AJ286"/>
      <c r="AL286"/>
      <c r="AM286"/>
      <c r="AN286"/>
      <c r="AO286"/>
      <c r="AQ286"/>
      <c r="AS286"/>
      <c r="AT286"/>
      <c r="AU286"/>
      <c r="AV286"/>
      <c r="AW286"/>
      <c r="AX286"/>
      <c r="AY286"/>
      <c r="BB286"/>
      <c r="BC286"/>
      <c r="BD286"/>
      <c r="BE286"/>
      <c r="BF286"/>
      <c r="BJ286" s="4"/>
    </row>
    <row r="287" spans="30:62" ht="15.6"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J287" s="4"/>
    </row>
    <row r="288" spans="30:62" ht="15.6"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J288" s="4"/>
    </row>
    <row r="289" spans="30:62"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J289" s="4"/>
    </row>
    <row r="290" spans="30:62" ht="15.6"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J290" s="4"/>
    </row>
    <row r="291" spans="30:62"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J291" s="4"/>
    </row>
    <row r="292" spans="30:62"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J292" s="4"/>
    </row>
    <row r="293" spans="30:62"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J293" s="4"/>
    </row>
    <row r="294" spans="30:62"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J294" s="4"/>
    </row>
    <row r="295" spans="30:62"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J295" s="4"/>
    </row>
    <row r="296" spans="30:62"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J296" s="4"/>
    </row>
    <row r="297" spans="30:62"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J297" s="4"/>
    </row>
    <row r="298" spans="30:62"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J298" s="4"/>
    </row>
    <row r="299" spans="30:62"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J299" s="4"/>
    </row>
    <row r="300" spans="30:62"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J300" s="4"/>
    </row>
    <row r="301" spans="30:62"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J301" s="4"/>
    </row>
    <row r="302" spans="30:62"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J302" s="4"/>
    </row>
    <row r="303" spans="30:62"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J303" s="4"/>
    </row>
    <row r="304" spans="30:62"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J304" s="4"/>
    </row>
    <row r="305" spans="30:62">
      <c r="AJ305"/>
      <c r="AL305"/>
      <c r="AM305"/>
      <c r="AN305"/>
      <c r="AO305"/>
      <c r="AQ305"/>
      <c r="AS305"/>
      <c r="AT305"/>
      <c r="AU305"/>
      <c r="AV305"/>
      <c r="AW305"/>
      <c r="AX305"/>
      <c r="AY305"/>
      <c r="BB305"/>
      <c r="BC305"/>
      <c r="BD305"/>
      <c r="BE305"/>
      <c r="BF305"/>
      <c r="BJ305" s="4"/>
    </row>
    <row r="306" spans="30:62" ht="15.6"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J306" s="4"/>
    </row>
    <row r="307" spans="30:62" ht="15.6"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J307" s="4"/>
    </row>
    <row r="308" spans="30:62"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J308" s="4"/>
    </row>
    <row r="309" spans="30:62" ht="15.6"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J309" s="4"/>
    </row>
    <row r="310" spans="30:62"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J310" s="4"/>
    </row>
    <row r="311" spans="30:62"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J311" s="4"/>
    </row>
    <row r="312" spans="30:62"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J312" s="4"/>
    </row>
    <row r="313" spans="30:62"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J313" s="4"/>
    </row>
    <row r="314" spans="30:62"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J314" s="4"/>
    </row>
    <row r="315" spans="30:62"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J315" s="4"/>
    </row>
    <row r="316" spans="30:62"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J316" s="4"/>
    </row>
    <row r="317" spans="30:62"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J317" s="4"/>
    </row>
    <row r="318" spans="30:62"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J318" s="4"/>
    </row>
    <row r="319" spans="30:62"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J319" s="4"/>
    </row>
    <row r="320" spans="30:62"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J320" s="4"/>
    </row>
    <row r="321" spans="30:62"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J321" s="4"/>
    </row>
    <row r="322" spans="30:62"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J322" s="4"/>
    </row>
    <row r="323" spans="30:62"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J323" s="4"/>
    </row>
    <row r="324" spans="30:62">
      <c r="AJ324"/>
      <c r="AL324"/>
      <c r="AM324"/>
      <c r="AN324"/>
      <c r="AO324"/>
      <c r="AQ324"/>
      <c r="AS324"/>
      <c r="AT324"/>
      <c r="AU324"/>
      <c r="AV324"/>
      <c r="AW324"/>
      <c r="AX324"/>
      <c r="AY324"/>
      <c r="BB324"/>
      <c r="BC324"/>
      <c r="BD324"/>
      <c r="BE324"/>
      <c r="BF324"/>
      <c r="BJ324" s="4"/>
    </row>
    <row r="325" spans="30:62" ht="15.6"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J325" s="4"/>
    </row>
    <row r="326" spans="30:62" ht="15.6"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J326" s="4"/>
    </row>
    <row r="327" spans="30:62"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J327" s="4"/>
    </row>
    <row r="328" spans="30:62" ht="15.6"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J328" s="4"/>
    </row>
    <row r="329" spans="30:62"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J329" s="4"/>
    </row>
    <row r="330" spans="30:62"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J330" s="4"/>
    </row>
    <row r="331" spans="30:62"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J331" s="4"/>
    </row>
    <row r="332" spans="30:62"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J332" s="4"/>
    </row>
    <row r="333" spans="30:62"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J333" s="4"/>
    </row>
    <row r="334" spans="30:62"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J334" s="4"/>
    </row>
    <row r="335" spans="30:62"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J335" s="4"/>
    </row>
    <row r="336" spans="30:62"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J336" s="4"/>
    </row>
    <row r="337" spans="30:62"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J337" s="4"/>
    </row>
    <row r="338" spans="30:62"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J338" s="4"/>
    </row>
    <row r="339" spans="30:62"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J339" s="4"/>
    </row>
    <row r="340" spans="30:62"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J340" s="4"/>
    </row>
    <row r="341" spans="30:62"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J341" s="4"/>
    </row>
    <row r="342" spans="30:62"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J342" s="4"/>
    </row>
    <row r="343" spans="30:62">
      <c r="AJ343"/>
      <c r="AL343"/>
      <c r="AM343"/>
      <c r="AN343"/>
      <c r="AO343"/>
      <c r="AQ343"/>
      <c r="AS343"/>
      <c r="AT343"/>
      <c r="AU343"/>
      <c r="AV343"/>
      <c r="AW343"/>
      <c r="AX343"/>
      <c r="AY343"/>
      <c r="BB343"/>
      <c r="BC343"/>
      <c r="BD343"/>
      <c r="BE343"/>
      <c r="BF343"/>
      <c r="BJ343" s="4"/>
    </row>
    <row r="344" spans="30:62" ht="15.6"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J344" s="4"/>
    </row>
    <row r="345" spans="30:62" ht="15.6"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J345" s="4"/>
    </row>
    <row r="346" spans="30:62"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J346" s="4"/>
    </row>
    <row r="347" spans="30:62" ht="15.6"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J347" s="4"/>
    </row>
    <row r="348" spans="30:62"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J348" s="4"/>
    </row>
    <row r="349" spans="30:62"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J349" s="4"/>
    </row>
    <row r="350" spans="30:62"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J350" s="4"/>
    </row>
    <row r="351" spans="30:62"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J351" s="4"/>
    </row>
    <row r="352" spans="30:62"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J352" s="4"/>
    </row>
    <row r="353" spans="30:62"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J353" s="4"/>
    </row>
    <row r="354" spans="30:62"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J354" s="4"/>
    </row>
    <row r="355" spans="30:62"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J355" s="4"/>
    </row>
    <row r="356" spans="30:62"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J356" s="4"/>
    </row>
    <row r="357" spans="30:62"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J357" s="4"/>
    </row>
    <row r="358" spans="30:62"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J358" s="4"/>
    </row>
    <row r="359" spans="30:62"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J359" s="4"/>
    </row>
    <row r="360" spans="30:62"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J360" s="4"/>
    </row>
    <row r="361" spans="30:62"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J361" s="4"/>
    </row>
    <row r="362" spans="30:62">
      <c r="AJ362"/>
      <c r="AL362"/>
      <c r="AM362"/>
      <c r="AN362"/>
      <c r="AO362"/>
      <c r="AQ362"/>
      <c r="AS362"/>
      <c r="AT362"/>
      <c r="AU362"/>
      <c r="AV362"/>
      <c r="AW362"/>
      <c r="AX362"/>
      <c r="AY362"/>
      <c r="BB362"/>
      <c r="BC362"/>
      <c r="BD362"/>
      <c r="BE362"/>
      <c r="BF362"/>
      <c r="BJ362" s="4"/>
    </row>
    <row r="363" spans="30:62" ht="15.6"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J363" s="4"/>
    </row>
    <row r="364" spans="30:62" ht="15.6"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J364" s="4"/>
    </row>
    <row r="365" spans="30:62"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J365" s="4"/>
    </row>
    <row r="366" spans="30:62" ht="15.6"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J366" s="4"/>
    </row>
    <row r="367" spans="30:62"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J367" s="4"/>
    </row>
    <row r="368" spans="30:62"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J368" s="4"/>
    </row>
    <row r="369" spans="30:70"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J369" s="4"/>
    </row>
    <row r="370" spans="30:70"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J370" s="4"/>
    </row>
    <row r="371" spans="30:70"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J371" s="4"/>
    </row>
    <row r="372" spans="30:70"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J372" s="4"/>
    </row>
    <row r="373" spans="30:70"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1"/>
      <c r="BJ373" s="4"/>
      <c r="BK373" s="1"/>
      <c r="BL373" s="1"/>
      <c r="BM373" s="1"/>
      <c r="BN373" s="1"/>
      <c r="BO373" s="1"/>
      <c r="BP373" s="1"/>
      <c r="BQ373" s="1"/>
      <c r="BR373" s="1"/>
    </row>
    <row r="374" spans="30:70"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1"/>
      <c r="BJ374" s="4"/>
      <c r="BK374" s="1"/>
      <c r="BL374" s="1"/>
      <c r="BM374" s="1"/>
      <c r="BN374" s="1"/>
      <c r="BO374" s="1"/>
      <c r="BP374" s="1"/>
      <c r="BQ374" s="1"/>
      <c r="BR374" s="1"/>
    </row>
    <row r="375" spans="30:70"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1"/>
      <c r="BJ375" s="4"/>
      <c r="BK375" s="1"/>
      <c r="BL375" s="1"/>
      <c r="BM375" s="1"/>
      <c r="BN375" s="1"/>
      <c r="BO375" s="1"/>
      <c r="BP375" s="1"/>
      <c r="BQ375" s="1"/>
      <c r="BR375" s="1"/>
    </row>
    <row r="376" spans="30:70"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1"/>
      <c r="BJ376" s="4"/>
      <c r="BK376" s="1"/>
      <c r="BL376" s="1"/>
      <c r="BM376" s="1"/>
      <c r="BN376" s="1"/>
      <c r="BO376" s="1"/>
      <c r="BP376" s="1"/>
      <c r="BQ376" s="1"/>
      <c r="BR376" s="1"/>
    </row>
    <row r="377" spans="30:70"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1"/>
      <c r="BJ377" s="4"/>
      <c r="BK377" s="1"/>
      <c r="BL377" s="1"/>
      <c r="BM377" s="1"/>
      <c r="BN377" s="1"/>
      <c r="BO377" s="1"/>
      <c r="BP377" s="1"/>
      <c r="BQ377" s="1"/>
      <c r="BR377" s="1"/>
    </row>
    <row r="378" spans="30:70"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1"/>
      <c r="BJ378" s="4"/>
      <c r="BK378" s="1"/>
      <c r="BL378" s="1"/>
      <c r="BM378" s="1"/>
      <c r="BN378" s="1"/>
      <c r="BO378" s="1"/>
      <c r="BP378" s="1"/>
      <c r="BQ378" s="1"/>
      <c r="BR378" s="1"/>
    </row>
    <row r="379" spans="30:70"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1"/>
      <c r="BJ379" s="4"/>
      <c r="BK379" s="1"/>
      <c r="BL379" s="1"/>
      <c r="BM379" s="1"/>
      <c r="BN379" s="1"/>
      <c r="BO379" s="1"/>
      <c r="BP379" s="1"/>
      <c r="BQ379" s="1"/>
      <c r="BR379" s="1"/>
    </row>
    <row r="380" spans="30:70"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1"/>
      <c r="BJ380" s="4"/>
      <c r="BK380" s="1"/>
      <c r="BL380" s="1"/>
      <c r="BM380" s="1"/>
      <c r="BN380" s="1"/>
      <c r="BO380" s="1"/>
      <c r="BP380" s="1"/>
      <c r="BQ380" s="1"/>
      <c r="BR380" s="1"/>
    </row>
    <row r="381" spans="30:70">
      <c r="AJ381"/>
      <c r="AL381"/>
      <c r="AM381"/>
      <c r="AN381"/>
      <c r="AO381"/>
      <c r="AQ381"/>
      <c r="AS381"/>
      <c r="AT381"/>
      <c r="AU381"/>
      <c r="AV381"/>
      <c r="AW381"/>
      <c r="AX381"/>
      <c r="AY381"/>
      <c r="BB381"/>
      <c r="BC381"/>
      <c r="BD381"/>
      <c r="BE381"/>
      <c r="BF381"/>
      <c r="BI381" s="1"/>
      <c r="BJ381" s="4"/>
      <c r="BK381" s="1"/>
      <c r="BL381" s="1"/>
      <c r="BM381" s="1"/>
      <c r="BN381" s="1"/>
      <c r="BO381" s="1"/>
      <c r="BP381" s="1"/>
      <c r="BQ381" s="1"/>
      <c r="BR381" s="1"/>
    </row>
    <row r="382" spans="30:70" ht="15.6"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1"/>
      <c r="BJ382" s="1"/>
      <c r="BK382" s="1"/>
      <c r="BL382" s="1"/>
      <c r="BM382" s="1"/>
      <c r="BN382" s="1"/>
      <c r="BO382" s="1"/>
      <c r="BP382" s="1"/>
      <c r="BQ382" s="1"/>
      <c r="BR382" s="1"/>
    </row>
    <row r="383" spans="30:70" ht="15.6"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1"/>
      <c r="BJ383" s="1"/>
      <c r="BK383" s="1"/>
      <c r="BL383" s="1"/>
      <c r="BM383" s="1"/>
      <c r="BN383" s="1"/>
      <c r="BO383" s="1"/>
      <c r="BP383" s="1"/>
      <c r="BQ383" s="1"/>
      <c r="BR383" s="1"/>
    </row>
    <row r="384" spans="30:70"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"/>
      <c r="BJ384" s="1"/>
      <c r="BK384" s="1"/>
      <c r="BL384" s="1"/>
      <c r="BM384" s="1"/>
      <c r="BN384" s="1"/>
      <c r="BO384" s="1"/>
      <c r="BP384" s="1"/>
      <c r="BQ384" s="1"/>
      <c r="BR384" s="1"/>
    </row>
    <row r="385" spans="30:70" ht="15.6"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1"/>
      <c r="BJ385" s="1"/>
      <c r="BK385" s="1"/>
      <c r="BL385" s="1"/>
      <c r="BM385" s="1"/>
      <c r="BN385" s="1"/>
      <c r="BO385" s="1"/>
      <c r="BP385" s="1"/>
      <c r="BQ385" s="1"/>
      <c r="BR385" s="1"/>
    </row>
    <row r="386" spans="30:70">
      <c r="AW386" s="16"/>
      <c r="BA386" s="59"/>
      <c r="BB386" s="207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</row>
    <row r="387" spans="30:70">
      <c r="AW387" s="16"/>
      <c r="BA387" s="59"/>
      <c r="BB387" s="207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</row>
    <row r="388" spans="30:70">
      <c r="AW388" s="16"/>
      <c r="BA388" s="59"/>
      <c r="BB388" s="207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</row>
    <row r="389" spans="30:70">
      <c r="AW389" s="16"/>
      <c r="BA389" s="59"/>
      <c r="BB389" s="207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</row>
    <row r="390" spans="30:70">
      <c r="AW390" s="16"/>
      <c r="BA390" s="59"/>
      <c r="BB390" s="207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</row>
    <row r="391" spans="30:70">
      <c r="AW391" s="16"/>
      <c r="BA391" s="59"/>
      <c r="BB391" s="207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</row>
    <row r="392" spans="30:70">
      <c r="AW392" s="16"/>
      <c r="BA392" s="59"/>
      <c r="BB392" s="207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</row>
    <row r="393" spans="30:70">
      <c r="AW393" s="16"/>
      <c r="BA393" s="59"/>
      <c r="BB393" s="207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</row>
    <row r="394" spans="30:70">
      <c r="AU394" s="163"/>
      <c r="AV394" s="77"/>
      <c r="AW394" s="77"/>
      <c r="AX394" s="77"/>
      <c r="AY394" s="163"/>
      <c r="AZ394" s="34"/>
    </row>
    <row r="395" spans="30:70">
      <c r="AU395" s="163"/>
      <c r="AV395" s="77"/>
      <c r="AW395" s="77"/>
      <c r="AX395" s="77"/>
      <c r="AY395" s="163"/>
      <c r="AZ395" s="34"/>
    </row>
  </sheetData>
  <conditionalFormatting sqref="BI40:BI41 BI125:BI126">
    <cfRule type="cellIs" dxfId="4" priority="12" stopIfTrue="1" operator="lessThan">
      <formula>0</formula>
    </cfRule>
  </conditionalFormatting>
  <conditionalFormatting sqref="BI97">
    <cfRule type="cellIs" dxfId="3" priority="13" stopIfTrue="1" operator="greaterThan">
      <formula>0</formula>
    </cfRule>
  </conditionalFormatting>
  <conditionalFormatting sqref="BI68">
    <cfRule type="cellIs" dxfId="2" priority="14" stopIfTrue="1" operator="greaterThan">
      <formula>0</formula>
    </cfRule>
    <cfRule type="cellIs" dxfId="1" priority="15" stopIfTrue="1" operator="lessThan">
      <formula>0</formula>
    </cfRule>
  </conditionalFormatting>
  <conditionalFormatting sqref="BI97">
    <cfRule type="cellIs" dxfId="0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67809-AD90-4672-8A85-1865F26959A9}">
  <dimension ref="A1:D359"/>
  <sheetViews>
    <sheetView topLeftCell="A352" workbookViewId="0">
      <selection activeCell="R385" sqref="R385"/>
    </sheetView>
  </sheetViews>
  <sheetFormatPr baseColWidth="10" defaultRowHeight="15"/>
  <sheetData>
    <row r="1" spans="1:4">
      <c r="A1">
        <v>1101</v>
      </c>
      <c r="B1" t="s">
        <v>230</v>
      </c>
      <c r="C1" t="s">
        <v>111</v>
      </c>
      <c r="D1">
        <v>11</v>
      </c>
    </row>
    <row r="2" spans="1:4">
      <c r="A2">
        <v>1103</v>
      </c>
      <c r="B2" t="s">
        <v>232</v>
      </c>
      <c r="C2" t="s">
        <v>111</v>
      </c>
      <c r="D2">
        <v>11</v>
      </c>
    </row>
    <row r="3" spans="1:4">
      <c r="A3">
        <v>1106</v>
      </c>
      <c r="B3" t="s">
        <v>233</v>
      </c>
      <c r="C3" t="s">
        <v>111</v>
      </c>
      <c r="D3">
        <v>11</v>
      </c>
    </row>
    <row r="4" spans="1:4">
      <c r="A4">
        <v>1108</v>
      </c>
      <c r="B4" t="s">
        <v>231</v>
      </c>
      <c r="C4" t="s">
        <v>111</v>
      </c>
      <c r="D4">
        <v>11</v>
      </c>
    </row>
    <row r="5" spans="1:4">
      <c r="A5">
        <v>1111</v>
      </c>
      <c r="B5" t="s">
        <v>234</v>
      </c>
      <c r="C5" t="s">
        <v>111</v>
      </c>
      <c r="D5">
        <v>11</v>
      </c>
    </row>
    <row r="6" spans="1:4">
      <c r="A6">
        <v>1112</v>
      </c>
      <c r="B6" t="s">
        <v>235</v>
      </c>
      <c r="C6" t="s">
        <v>111</v>
      </c>
      <c r="D6">
        <v>11</v>
      </c>
    </row>
    <row r="7" spans="1:4">
      <c r="A7">
        <v>1114</v>
      </c>
      <c r="B7" t="s">
        <v>592</v>
      </c>
      <c r="C7" t="s">
        <v>111</v>
      </c>
      <c r="D7">
        <v>11</v>
      </c>
    </row>
    <row r="8" spans="1:4">
      <c r="A8">
        <v>1119</v>
      </c>
      <c r="B8" t="s">
        <v>593</v>
      </c>
      <c r="C8" t="s">
        <v>111</v>
      </c>
      <c r="D8">
        <v>11</v>
      </c>
    </row>
    <row r="9" spans="1:4">
      <c r="A9">
        <v>1120</v>
      </c>
      <c r="B9" t="s">
        <v>236</v>
      </c>
      <c r="C9" t="s">
        <v>111</v>
      </c>
      <c r="D9">
        <v>11</v>
      </c>
    </row>
    <row r="10" spans="1:4">
      <c r="A10">
        <v>1121</v>
      </c>
      <c r="B10" t="s">
        <v>237</v>
      </c>
      <c r="C10" t="s">
        <v>111</v>
      </c>
      <c r="D10">
        <v>11</v>
      </c>
    </row>
    <row r="11" spans="1:4">
      <c r="A11">
        <v>1122</v>
      </c>
      <c r="B11" t="s">
        <v>238</v>
      </c>
      <c r="C11" t="s">
        <v>111</v>
      </c>
      <c r="D11">
        <v>11</v>
      </c>
    </row>
    <row r="12" spans="1:4">
      <c r="A12">
        <v>1124</v>
      </c>
      <c r="B12" t="s">
        <v>239</v>
      </c>
      <c r="C12" t="s">
        <v>111</v>
      </c>
      <c r="D12">
        <v>11</v>
      </c>
    </row>
    <row r="13" spans="1:4">
      <c r="A13">
        <v>1127</v>
      </c>
      <c r="B13" t="s">
        <v>240</v>
      </c>
      <c r="C13" t="s">
        <v>111</v>
      </c>
      <c r="D13">
        <v>11</v>
      </c>
    </row>
    <row r="14" spans="1:4">
      <c r="A14">
        <v>1130</v>
      </c>
      <c r="B14" t="s">
        <v>241</v>
      </c>
      <c r="C14" t="s">
        <v>111</v>
      </c>
      <c r="D14">
        <v>11</v>
      </c>
    </row>
    <row r="15" spans="1:4">
      <c r="A15">
        <v>1133</v>
      </c>
      <c r="B15" t="s">
        <v>242</v>
      </c>
      <c r="C15" t="s">
        <v>111</v>
      </c>
      <c r="D15">
        <v>11</v>
      </c>
    </row>
    <row r="16" spans="1:4">
      <c r="A16">
        <v>1134</v>
      </c>
      <c r="B16" t="s">
        <v>481</v>
      </c>
      <c r="C16" t="s">
        <v>111</v>
      </c>
      <c r="D16">
        <v>11</v>
      </c>
    </row>
    <row r="17" spans="1:4">
      <c r="A17">
        <v>1135</v>
      </c>
      <c r="B17" t="s">
        <v>243</v>
      </c>
      <c r="C17" t="s">
        <v>111</v>
      </c>
      <c r="D17">
        <v>11</v>
      </c>
    </row>
    <row r="18" spans="1:4">
      <c r="A18">
        <v>1144</v>
      </c>
      <c r="B18" t="s">
        <v>244</v>
      </c>
      <c r="C18" t="s">
        <v>111</v>
      </c>
      <c r="D18">
        <v>11</v>
      </c>
    </row>
    <row r="19" spans="1:4">
      <c r="A19">
        <v>1145</v>
      </c>
      <c r="B19" t="s">
        <v>245</v>
      </c>
      <c r="C19" t="s">
        <v>111</v>
      </c>
      <c r="D19">
        <v>11</v>
      </c>
    </row>
    <row r="20" spans="1:4">
      <c r="A20">
        <v>1146</v>
      </c>
      <c r="B20" t="s">
        <v>246</v>
      </c>
      <c r="C20" t="s">
        <v>111</v>
      </c>
      <c r="D20">
        <v>11</v>
      </c>
    </row>
    <row r="21" spans="1:4">
      <c r="A21">
        <v>1149</v>
      </c>
      <c r="B21" t="s">
        <v>247</v>
      </c>
      <c r="C21" t="s">
        <v>111</v>
      </c>
      <c r="D21">
        <v>11</v>
      </c>
    </row>
    <row r="22" spans="1:4">
      <c r="A22">
        <v>1151</v>
      </c>
      <c r="B22" t="s">
        <v>248</v>
      </c>
      <c r="C22" t="s">
        <v>111</v>
      </c>
      <c r="D22">
        <v>11</v>
      </c>
    </row>
    <row r="23" spans="1:4">
      <c r="A23">
        <v>1160</v>
      </c>
      <c r="B23" t="s">
        <v>249</v>
      </c>
      <c r="C23" t="s">
        <v>111</v>
      </c>
      <c r="D23">
        <v>11</v>
      </c>
    </row>
    <row r="24" spans="1:4">
      <c r="A24">
        <v>1503</v>
      </c>
      <c r="B24" t="s">
        <v>287</v>
      </c>
      <c r="C24" t="s">
        <v>596</v>
      </c>
      <c r="D24">
        <v>15</v>
      </c>
    </row>
    <row r="25" spans="1:4">
      <c r="A25">
        <v>1504</v>
      </c>
      <c r="B25" t="s">
        <v>286</v>
      </c>
      <c r="C25" t="s">
        <v>596</v>
      </c>
      <c r="D25">
        <v>15</v>
      </c>
    </row>
    <row r="26" spans="1:4">
      <c r="A26">
        <v>1506</v>
      </c>
      <c r="B26" t="s">
        <v>285</v>
      </c>
      <c r="C26" t="s">
        <v>596</v>
      </c>
      <c r="D26">
        <v>15</v>
      </c>
    </row>
    <row r="27" spans="1:4">
      <c r="A27">
        <v>1511</v>
      </c>
      <c r="B27" t="s">
        <v>288</v>
      </c>
      <c r="C27" t="s">
        <v>596</v>
      </c>
      <c r="D27">
        <v>15</v>
      </c>
    </row>
    <row r="28" spans="1:4">
      <c r="A28">
        <v>1514</v>
      </c>
      <c r="B28" t="s">
        <v>192</v>
      </c>
      <c r="C28" t="s">
        <v>596</v>
      </c>
      <c r="D28">
        <v>15</v>
      </c>
    </row>
    <row r="29" spans="1:4">
      <c r="A29">
        <v>1515</v>
      </c>
      <c r="B29" t="s">
        <v>289</v>
      </c>
      <c r="C29" t="s">
        <v>596</v>
      </c>
      <c r="D29">
        <v>15</v>
      </c>
    </row>
    <row r="30" spans="1:4">
      <c r="A30">
        <v>1516</v>
      </c>
      <c r="B30" t="s">
        <v>290</v>
      </c>
      <c r="C30" t="s">
        <v>596</v>
      </c>
      <c r="D30">
        <v>15</v>
      </c>
    </row>
    <row r="31" spans="1:4">
      <c r="A31">
        <v>1517</v>
      </c>
      <c r="B31" t="s">
        <v>291</v>
      </c>
      <c r="C31" t="s">
        <v>596</v>
      </c>
      <c r="D31">
        <v>15</v>
      </c>
    </row>
    <row r="32" spans="1:4">
      <c r="A32">
        <v>1520</v>
      </c>
      <c r="B32" t="s">
        <v>293</v>
      </c>
      <c r="C32" t="s">
        <v>596</v>
      </c>
      <c r="D32">
        <v>15</v>
      </c>
    </row>
    <row r="33" spans="1:4">
      <c r="A33">
        <v>1525</v>
      </c>
      <c r="B33" t="s">
        <v>294</v>
      </c>
      <c r="C33" t="s">
        <v>596</v>
      </c>
      <c r="D33">
        <v>15</v>
      </c>
    </row>
    <row r="34" spans="1:4">
      <c r="A34">
        <v>1528</v>
      </c>
      <c r="B34" t="s">
        <v>295</v>
      </c>
      <c r="C34" t="s">
        <v>596</v>
      </c>
      <c r="D34">
        <v>15</v>
      </c>
    </row>
    <row r="35" spans="1:4">
      <c r="A35">
        <v>1531</v>
      </c>
      <c r="B35" t="s">
        <v>296</v>
      </c>
      <c r="C35" t="s">
        <v>596</v>
      </c>
      <c r="D35">
        <v>15</v>
      </c>
    </row>
    <row r="36" spans="1:4">
      <c r="A36">
        <v>1532</v>
      </c>
      <c r="B36" t="s">
        <v>297</v>
      </c>
      <c r="C36" t="s">
        <v>596</v>
      </c>
      <c r="D36">
        <v>15</v>
      </c>
    </row>
    <row r="37" spans="1:4">
      <c r="A37">
        <v>1535</v>
      </c>
      <c r="B37" t="s">
        <v>298</v>
      </c>
      <c r="C37" t="s">
        <v>596</v>
      </c>
      <c r="D37">
        <v>15</v>
      </c>
    </row>
    <row r="38" spans="1:4">
      <c r="A38">
        <v>1539</v>
      </c>
      <c r="B38" t="s">
        <v>299</v>
      </c>
      <c r="C38" t="s">
        <v>596</v>
      </c>
      <c r="D38">
        <v>15</v>
      </c>
    </row>
    <row r="39" spans="1:4">
      <c r="A39">
        <v>1547</v>
      </c>
      <c r="B39" t="s">
        <v>300</v>
      </c>
      <c r="C39" t="s">
        <v>596</v>
      </c>
      <c r="D39">
        <v>15</v>
      </c>
    </row>
    <row r="40" spans="1:4">
      <c r="A40">
        <v>1554</v>
      </c>
      <c r="B40" t="s">
        <v>301</v>
      </c>
      <c r="C40" t="s">
        <v>596</v>
      </c>
      <c r="D40">
        <v>15</v>
      </c>
    </row>
    <row r="41" spans="1:4">
      <c r="A41">
        <v>1557</v>
      </c>
      <c r="B41" t="s">
        <v>302</v>
      </c>
      <c r="C41" t="s">
        <v>596</v>
      </c>
      <c r="D41">
        <v>15</v>
      </c>
    </row>
    <row r="42" spans="1:4">
      <c r="A42">
        <v>1560</v>
      </c>
      <c r="B42" t="s">
        <v>303</v>
      </c>
      <c r="C42" t="s">
        <v>596</v>
      </c>
      <c r="D42">
        <v>15</v>
      </c>
    </row>
    <row r="43" spans="1:4">
      <c r="A43">
        <v>1563</v>
      </c>
      <c r="B43" t="s">
        <v>304</v>
      </c>
      <c r="C43" t="s">
        <v>596</v>
      </c>
      <c r="D43">
        <v>15</v>
      </c>
    </row>
    <row r="44" spans="1:4">
      <c r="A44">
        <v>1566</v>
      </c>
      <c r="B44" t="s">
        <v>305</v>
      </c>
      <c r="C44" t="s">
        <v>596</v>
      </c>
      <c r="D44">
        <v>15</v>
      </c>
    </row>
    <row r="45" spans="1:4">
      <c r="A45">
        <v>1573</v>
      </c>
      <c r="B45" t="s">
        <v>308</v>
      </c>
      <c r="C45" t="s">
        <v>596</v>
      </c>
      <c r="D45">
        <v>15</v>
      </c>
    </row>
    <row r="46" spans="1:4">
      <c r="A46">
        <v>1576</v>
      </c>
      <c r="B46" t="s">
        <v>307</v>
      </c>
      <c r="C46" t="s">
        <v>596</v>
      </c>
      <c r="D46">
        <v>15</v>
      </c>
    </row>
    <row r="47" spans="1:4">
      <c r="A47">
        <v>1577</v>
      </c>
      <c r="B47" t="s">
        <v>292</v>
      </c>
      <c r="C47" t="s">
        <v>596</v>
      </c>
      <c r="D47">
        <v>15</v>
      </c>
    </row>
    <row r="48" spans="1:4">
      <c r="A48">
        <v>1578</v>
      </c>
      <c r="B48" t="s">
        <v>607</v>
      </c>
      <c r="C48" t="s">
        <v>596</v>
      </c>
      <c r="D48">
        <v>15</v>
      </c>
    </row>
    <row r="49" spans="1:4">
      <c r="A49">
        <v>1579</v>
      </c>
      <c r="B49" t="s">
        <v>608</v>
      </c>
      <c r="C49" t="s">
        <v>596</v>
      </c>
      <c r="D49">
        <v>15</v>
      </c>
    </row>
    <row r="50" spans="1:4">
      <c r="A50">
        <v>1804</v>
      </c>
      <c r="B50" t="s">
        <v>338</v>
      </c>
      <c r="C50" t="s">
        <v>112</v>
      </c>
      <c r="D50">
        <v>18</v>
      </c>
    </row>
    <row r="51" spans="1:4">
      <c r="A51">
        <v>1806</v>
      </c>
      <c r="B51" t="s">
        <v>339</v>
      </c>
      <c r="C51" t="s">
        <v>112</v>
      </c>
      <c r="D51">
        <v>18</v>
      </c>
    </row>
    <row r="52" spans="1:4">
      <c r="A52">
        <v>1811</v>
      </c>
      <c r="B52" t="s">
        <v>340</v>
      </c>
      <c r="C52" t="s">
        <v>112</v>
      </c>
      <c r="D52">
        <v>18</v>
      </c>
    </row>
    <row r="53" spans="1:4">
      <c r="A53">
        <v>1812</v>
      </c>
      <c r="B53" t="s">
        <v>341</v>
      </c>
      <c r="C53" t="s">
        <v>112</v>
      </c>
      <c r="D53">
        <v>18</v>
      </c>
    </row>
    <row r="54" spans="1:4">
      <c r="A54">
        <v>1813</v>
      </c>
      <c r="B54" t="s">
        <v>342</v>
      </c>
      <c r="C54" t="s">
        <v>112</v>
      </c>
      <c r="D54">
        <v>18</v>
      </c>
    </row>
    <row r="55" spans="1:4">
      <c r="A55">
        <v>1815</v>
      </c>
      <c r="B55" t="s">
        <v>343</v>
      </c>
      <c r="C55" t="s">
        <v>112</v>
      </c>
      <c r="D55">
        <v>18</v>
      </c>
    </row>
    <row r="56" spans="1:4">
      <c r="A56">
        <v>1816</v>
      </c>
      <c r="B56" t="s">
        <v>344</v>
      </c>
      <c r="C56" t="s">
        <v>112</v>
      </c>
      <c r="D56">
        <v>18</v>
      </c>
    </row>
    <row r="57" spans="1:4">
      <c r="A57">
        <v>1818</v>
      </c>
      <c r="B57" t="s">
        <v>289</v>
      </c>
      <c r="C57" t="s">
        <v>112</v>
      </c>
      <c r="D57">
        <v>18</v>
      </c>
    </row>
    <row r="58" spans="1:4">
      <c r="A58">
        <v>1820</v>
      </c>
      <c r="B58" t="s">
        <v>597</v>
      </c>
      <c r="C58" t="s">
        <v>112</v>
      </c>
      <c r="D58">
        <v>18</v>
      </c>
    </row>
    <row r="59" spans="1:4">
      <c r="A59">
        <v>1822</v>
      </c>
      <c r="B59" t="s">
        <v>345</v>
      </c>
      <c r="C59" t="s">
        <v>112</v>
      </c>
      <c r="D59">
        <v>18</v>
      </c>
    </row>
    <row r="60" spans="1:4">
      <c r="A60">
        <v>1824</v>
      </c>
      <c r="B60" t="s">
        <v>346</v>
      </c>
      <c r="C60" t="s">
        <v>112</v>
      </c>
      <c r="D60">
        <v>18</v>
      </c>
    </row>
    <row r="61" spans="1:4">
      <c r="A61">
        <v>1825</v>
      </c>
      <c r="B61" t="s">
        <v>347</v>
      </c>
      <c r="C61" t="s">
        <v>112</v>
      </c>
      <c r="D61">
        <v>18</v>
      </c>
    </row>
    <row r="62" spans="1:4">
      <c r="A62">
        <v>1826</v>
      </c>
      <c r="B62" t="s">
        <v>348</v>
      </c>
      <c r="C62" t="s">
        <v>112</v>
      </c>
      <c r="D62">
        <v>18</v>
      </c>
    </row>
    <row r="63" spans="1:4">
      <c r="A63">
        <v>1827</v>
      </c>
      <c r="B63" t="s">
        <v>349</v>
      </c>
      <c r="C63" t="s">
        <v>112</v>
      </c>
      <c r="D63">
        <v>18</v>
      </c>
    </row>
    <row r="64" spans="1:4">
      <c r="A64">
        <v>1828</v>
      </c>
      <c r="B64" t="s">
        <v>350</v>
      </c>
      <c r="C64" t="s">
        <v>112</v>
      </c>
      <c r="D64">
        <v>18</v>
      </c>
    </row>
    <row r="65" spans="1:4">
      <c r="A65">
        <v>1832</v>
      </c>
      <c r="B65" t="s">
        <v>351</v>
      </c>
      <c r="C65" t="s">
        <v>112</v>
      </c>
      <c r="D65">
        <v>18</v>
      </c>
    </row>
    <row r="66" spans="1:4">
      <c r="A66">
        <v>1833</v>
      </c>
      <c r="B66" t="s">
        <v>352</v>
      </c>
      <c r="C66" t="s">
        <v>112</v>
      </c>
      <c r="D66">
        <v>18</v>
      </c>
    </row>
    <row r="67" spans="1:4">
      <c r="A67">
        <v>1834</v>
      </c>
      <c r="B67" t="s">
        <v>353</v>
      </c>
      <c r="C67" t="s">
        <v>112</v>
      </c>
      <c r="D67">
        <v>18</v>
      </c>
    </row>
    <row r="68" spans="1:4">
      <c r="A68">
        <v>1835</v>
      </c>
      <c r="B68" t="s">
        <v>407</v>
      </c>
      <c r="C68" t="s">
        <v>112</v>
      </c>
      <c r="D68">
        <v>18</v>
      </c>
    </row>
    <row r="69" spans="1:4">
      <c r="A69">
        <v>1836</v>
      </c>
      <c r="B69" t="s">
        <v>354</v>
      </c>
      <c r="C69" t="s">
        <v>112</v>
      </c>
      <c r="D69">
        <v>18</v>
      </c>
    </row>
    <row r="70" spans="1:4">
      <c r="A70">
        <v>1837</v>
      </c>
      <c r="B70" t="s">
        <v>355</v>
      </c>
      <c r="C70" t="s">
        <v>112</v>
      </c>
      <c r="D70">
        <v>18</v>
      </c>
    </row>
    <row r="71" spans="1:4">
      <c r="A71">
        <v>1838</v>
      </c>
      <c r="B71" t="s">
        <v>356</v>
      </c>
      <c r="C71" t="s">
        <v>112</v>
      </c>
      <c r="D71">
        <v>18</v>
      </c>
    </row>
    <row r="72" spans="1:4">
      <c r="A72">
        <v>1839</v>
      </c>
      <c r="B72" t="s">
        <v>357</v>
      </c>
      <c r="C72" t="s">
        <v>112</v>
      </c>
      <c r="D72">
        <v>18</v>
      </c>
    </row>
    <row r="73" spans="1:4">
      <c r="A73">
        <v>1840</v>
      </c>
      <c r="B73" t="s">
        <v>358</v>
      </c>
      <c r="C73" t="s">
        <v>112</v>
      </c>
      <c r="D73">
        <v>18</v>
      </c>
    </row>
    <row r="74" spans="1:4">
      <c r="A74">
        <v>1841</v>
      </c>
      <c r="B74" t="s">
        <v>359</v>
      </c>
      <c r="C74" t="s">
        <v>112</v>
      </c>
      <c r="D74">
        <v>18</v>
      </c>
    </row>
    <row r="75" spans="1:4">
      <c r="A75">
        <v>1845</v>
      </c>
      <c r="B75" t="s">
        <v>360</v>
      </c>
      <c r="C75" t="s">
        <v>112</v>
      </c>
      <c r="D75">
        <v>18</v>
      </c>
    </row>
    <row r="76" spans="1:4">
      <c r="A76">
        <v>1848</v>
      </c>
      <c r="B76" t="s">
        <v>361</v>
      </c>
      <c r="C76" t="s">
        <v>112</v>
      </c>
      <c r="D76">
        <v>18</v>
      </c>
    </row>
    <row r="77" spans="1:4">
      <c r="A77">
        <v>1851</v>
      </c>
      <c r="B77" t="s">
        <v>363</v>
      </c>
      <c r="C77" t="s">
        <v>112</v>
      </c>
      <c r="D77">
        <v>18</v>
      </c>
    </row>
    <row r="78" spans="1:4">
      <c r="A78">
        <v>1853</v>
      </c>
      <c r="B78" t="s">
        <v>364</v>
      </c>
      <c r="C78" t="s">
        <v>112</v>
      </c>
      <c r="D78">
        <v>18</v>
      </c>
    </row>
    <row r="79" spans="1:4">
      <c r="A79">
        <v>1854</v>
      </c>
      <c r="B79" t="s">
        <v>365</v>
      </c>
      <c r="C79" t="s">
        <v>112</v>
      </c>
      <c r="D79">
        <v>18</v>
      </c>
    </row>
    <row r="80" spans="1:4">
      <c r="A80">
        <v>1856</v>
      </c>
      <c r="B80" t="s">
        <v>405</v>
      </c>
      <c r="C80" t="s">
        <v>112</v>
      </c>
      <c r="D80">
        <v>18</v>
      </c>
    </row>
    <row r="81" spans="1:4">
      <c r="A81">
        <v>1857</v>
      </c>
      <c r="B81" t="s">
        <v>450</v>
      </c>
      <c r="C81" t="s">
        <v>112</v>
      </c>
      <c r="D81">
        <v>18</v>
      </c>
    </row>
    <row r="82" spans="1:4">
      <c r="A82">
        <v>1859</v>
      </c>
      <c r="B82" t="s">
        <v>366</v>
      </c>
      <c r="C82" t="s">
        <v>112</v>
      </c>
      <c r="D82">
        <v>18</v>
      </c>
    </row>
    <row r="83" spans="1:4">
      <c r="A83">
        <v>1860</v>
      </c>
      <c r="B83" t="s">
        <v>367</v>
      </c>
      <c r="C83" t="s">
        <v>112</v>
      </c>
      <c r="D83">
        <v>18</v>
      </c>
    </row>
    <row r="84" spans="1:4">
      <c r="A84">
        <v>1865</v>
      </c>
      <c r="B84" t="s">
        <v>368</v>
      </c>
      <c r="C84" t="s">
        <v>112</v>
      </c>
      <c r="D84">
        <v>18</v>
      </c>
    </row>
    <row r="85" spans="1:4">
      <c r="A85">
        <v>1866</v>
      </c>
      <c r="B85" t="s">
        <v>369</v>
      </c>
      <c r="C85" t="s">
        <v>112</v>
      </c>
      <c r="D85">
        <v>18</v>
      </c>
    </row>
    <row r="86" spans="1:4">
      <c r="A86">
        <v>1867</v>
      </c>
      <c r="B86" t="s">
        <v>201</v>
      </c>
      <c r="C86" t="s">
        <v>112</v>
      </c>
      <c r="D86">
        <v>18</v>
      </c>
    </row>
    <row r="87" spans="1:4">
      <c r="A87">
        <v>1868</v>
      </c>
      <c r="B87" t="s">
        <v>370</v>
      </c>
      <c r="C87" t="s">
        <v>112</v>
      </c>
      <c r="D87">
        <v>18</v>
      </c>
    </row>
    <row r="88" spans="1:4">
      <c r="A88">
        <v>1870</v>
      </c>
      <c r="B88" t="s">
        <v>91</v>
      </c>
      <c r="C88" t="s">
        <v>112</v>
      </c>
      <c r="D88">
        <v>18</v>
      </c>
    </row>
    <row r="89" spans="1:4">
      <c r="A89">
        <v>1871</v>
      </c>
      <c r="B89" t="s">
        <v>371</v>
      </c>
      <c r="C89" t="s">
        <v>112</v>
      </c>
      <c r="D89">
        <v>18</v>
      </c>
    </row>
    <row r="90" spans="1:4">
      <c r="A90">
        <v>1874</v>
      </c>
      <c r="B90" t="s">
        <v>372</v>
      </c>
      <c r="C90" t="s">
        <v>112</v>
      </c>
      <c r="D90">
        <v>18</v>
      </c>
    </row>
    <row r="91" spans="1:4">
      <c r="A91">
        <v>1875</v>
      </c>
      <c r="B91" t="s">
        <v>362</v>
      </c>
      <c r="C91" t="s">
        <v>112</v>
      </c>
      <c r="D91">
        <v>18</v>
      </c>
    </row>
    <row r="92" spans="1:4">
      <c r="A92">
        <v>3001</v>
      </c>
      <c r="B92" t="s">
        <v>114</v>
      </c>
      <c r="C92" t="s">
        <v>601</v>
      </c>
      <c r="D92">
        <v>1</v>
      </c>
    </row>
    <row r="93" spans="1:4">
      <c r="A93">
        <v>3002</v>
      </c>
      <c r="B93" t="s">
        <v>115</v>
      </c>
      <c r="C93" t="s">
        <v>601</v>
      </c>
      <c r="D93">
        <v>1</v>
      </c>
    </row>
    <row r="94" spans="1:4">
      <c r="A94">
        <v>3003</v>
      </c>
      <c r="B94" t="s">
        <v>83</v>
      </c>
      <c r="C94" t="s">
        <v>601</v>
      </c>
      <c r="D94">
        <v>1</v>
      </c>
    </row>
    <row r="95" spans="1:4">
      <c r="A95">
        <v>3004</v>
      </c>
      <c r="B95" t="s">
        <v>575</v>
      </c>
      <c r="C95" t="s">
        <v>601</v>
      </c>
      <c r="D95">
        <v>1</v>
      </c>
    </row>
    <row r="96" spans="1:4">
      <c r="A96">
        <v>3005</v>
      </c>
      <c r="B96" t="s">
        <v>174</v>
      </c>
      <c r="C96" t="s">
        <v>601</v>
      </c>
      <c r="D96">
        <v>1</v>
      </c>
    </row>
    <row r="97" spans="1:4">
      <c r="A97">
        <v>3006</v>
      </c>
      <c r="B97" t="s">
        <v>175</v>
      </c>
      <c r="C97" t="s">
        <v>601</v>
      </c>
      <c r="D97">
        <v>1</v>
      </c>
    </row>
    <row r="98" spans="1:4">
      <c r="A98">
        <v>3007</v>
      </c>
      <c r="B98" t="s">
        <v>176</v>
      </c>
      <c r="C98" t="s">
        <v>601</v>
      </c>
      <c r="D98">
        <v>1</v>
      </c>
    </row>
    <row r="99" spans="1:4">
      <c r="A99">
        <v>3007</v>
      </c>
      <c r="B99" t="s">
        <v>176</v>
      </c>
      <c r="C99" t="s">
        <v>601</v>
      </c>
      <c r="D99">
        <v>1</v>
      </c>
    </row>
    <row r="100" spans="1:4">
      <c r="A100">
        <v>3011</v>
      </c>
      <c r="B100" t="s">
        <v>116</v>
      </c>
      <c r="C100" t="s">
        <v>601</v>
      </c>
      <c r="D100">
        <v>1</v>
      </c>
    </row>
    <row r="101" spans="1:4">
      <c r="A101">
        <v>3012</v>
      </c>
      <c r="B101" t="s">
        <v>117</v>
      </c>
      <c r="C101" t="s">
        <v>601</v>
      </c>
      <c r="D101">
        <v>1</v>
      </c>
    </row>
    <row r="102" spans="1:4">
      <c r="A102">
        <v>3013</v>
      </c>
      <c r="B102" t="s">
        <v>118</v>
      </c>
      <c r="C102" t="s">
        <v>601</v>
      </c>
      <c r="D102">
        <v>1</v>
      </c>
    </row>
    <row r="103" spans="1:4">
      <c r="A103">
        <v>3014</v>
      </c>
      <c r="B103" t="s">
        <v>609</v>
      </c>
      <c r="C103" t="s">
        <v>601</v>
      </c>
      <c r="D103">
        <v>1</v>
      </c>
    </row>
    <row r="104" spans="1:4">
      <c r="A104">
        <v>3015</v>
      </c>
      <c r="B104" t="s">
        <v>576</v>
      </c>
      <c r="C104" t="s">
        <v>601</v>
      </c>
      <c r="D104">
        <v>1</v>
      </c>
    </row>
    <row r="105" spans="1:4">
      <c r="A105">
        <v>3016</v>
      </c>
      <c r="B105" t="s">
        <v>119</v>
      </c>
      <c r="C105" t="s">
        <v>601</v>
      </c>
      <c r="D105">
        <v>1</v>
      </c>
    </row>
    <row r="106" spans="1:4">
      <c r="A106">
        <v>3017</v>
      </c>
      <c r="B106" t="s">
        <v>120</v>
      </c>
      <c r="C106" t="s">
        <v>601</v>
      </c>
      <c r="D106">
        <v>1</v>
      </c>
    </row>
    <row r="107" spans="1:4">
      <c r="A107">
        <v>3018</v>
      </c>
      <c r="B107" t="s">
        <v>121</v>
      </c>
      <c r="C107" t="s">
        <v>601</v>
      </c>
      <c r="D107">
        <v>1</v>
      </c>
    </row>
    <row r="108" spans="1:4">
      <c r="A108">
        <v>3019</v>
      </c>
      <c r="B108" t="s">
        <v>122</v>
      </c>
      <c r="C108" t="s">
        <v>601</v>
      </c>
      <c r="D108">
        <v>1</v>
      </c>
    </row>
    <row r="109" spans="1:4">
      <c r="A109">
        <v>3020</v>
      </c>
      <c r="B109" t="s">
        <v>610</v>
      </c>
      <c r="C109" t="s">
        <v>601</v>
      </c>
      <c r="D109">
        <v>1</v>
      </c>
    </row>
    <row r="110" spans="1:4">
      <c r="A110">
        <v>3021</v>
      </c>
      <c r="B110" t="s">
        <v>123</v>
      </c>
      <c r="C110" t="s">
        <v>601</v>
      </c>
      <c r="D110">
        <v>1</v>
      </c>
    </row>
    <row r="111" spans="1:4">
      <c r="A111">
        <v>3022</v>
      </c>
      <c r="B111" t="s">
        <v>409</v>
      </c>
      <c r="C111" t="s">
        <v>601</v>
      </c>
      <c r="D111">
        <v>1</v>
      </c>
    </row>
    <row r="112" spans="1:4">
      <c r="A112">
        <v>3023</v>
      </c>
      <c r="B112" t="s">
        <v>124</v>
      </c>
      <c r="C112" t="s">
        <v>601</v>
      </c>
      <c r="D112">
        <v>1</v>
      </c>
    </row>
    <row r="113" spans="1:4">
      <c r="A113">
        <v>3024</v>
      </c>
      <c r="B113" t="s">
        <v>125</v>
      </c>
      <c r="C113" t="s">
        <v>601</v>
      </c>
      <c r="D113">
        <v>1</v>
      </c>
    </row>
    <row r="114" spans="1:4">
      <c r="A114">
        <v>3025</v>
      </c>
      <c r="B114" t="s">
        <v>126</v>
      </c>
      <c r="C114" t="s">
        <v>601</v>
      </c>
      <c r="D114">
        <v>1</v>
      </c>
    </row>
    <row r="115" spans="1:4">
      <c r="A115">
        <v>3026</v>
      </c>
      <c r="B115" t="s">
        <v>577</v>
      </c>
      <c r="C115" t="s">
        <v>601</v>
      </c>
      <c r="D115">
        <v>1</v>
      </c>
    </row>
    <row r="116" spans="1:4">
      <c r="A116">
        <v>3027</v>
      </c>
      <c r="B116" t="s">
        <v>127</v>
      </c>
      <c r="C116" t="s">
        <v>601</v>
      </c>
      <c r="D116">
        <v>1</v>
      </c>
    </row>
    <row r="117" spans="1:4">
      <c r="A117">
        <v>3028</v>
      </c>
      <c r="B117" t="s">
        <v>128</v>
      </c>
      <c r="C117" t="s">
        <v>601</v>
      </c>
      <c r="D117">
        <v>1</v>
      </c>
    </row>
    <row r="118" spans="1:4">
      <c r="A118">
        <v>3029</v>
      </c>
      <c r="B118" t="s">
        <v>410</v>
      </c>
      <c r="C118" t="s">
        <v>601</v>
      </c>
      <c r="D118">
        <v>1</v>
      </c>
    </row>
    <row r="119" spans="1:4">
      <c r="A119">
        <v>3030</v>
      </c>
      <c r="B119" t="s">
        <v>611</v>
      </c>
      <c r="C119" t="s">
        <v>601</v>
      </c>
      <c r="D119">
        <v>1</v>
      </c>
    </row>
    <row r="120" spans="1:4">
      <c r="A120">
        <v>3031</v>
      </c>
      <c r="B120" t="s">
        <v>129</v>
      </c>
      <c r="C120" t="s">
        <v>601</v>
      </c>
      <c r="D120">
        <v>1</v>
      </c>
    </row>
    <row r="121" spans="1:4">
      <c r="A121">
        <v>3032</v>
      </c>
      <c r="B121" t="s">
        <v>130</v>
      </c>
      <c r="C121" t="s">
        <v>601</v>
      </c>
      <c r="D121">
        <v>1</v>
      </c>
    </row>
    <row r="122" spans="1:4">
      <c r="A122">
        <v>3033</v>
      </c>
      <c r="B122" t="s">
        <v>131</v>
      </c>
      <c r="C122" t="s">
        <v>601</v>
      </c>
      <c r="D122">
        <v>1</v>
      </c>
    </row>
    <row r="123" spans="1:4">
      <c r="A123">
        <v>3034</v>
      </c>
      <c r="B123" t="s">
        <v>132</v>
      </c>
      <c r="C123" t="s">
        <v>601</v>
      </c>
      <c r="D123">
        <v>1</v>
      </c>
    </row>
    <row r="124" spans="1:4">
      <c r="A124">
        <v>3035</v>
      </c>
      <c r="B124" t="s">
        <v>133</v>
      </c>
      <c r="C124" t="s">
        <v>601</v>
      </c>
      <c r="D124">
        <v>1</v>
      </c>
    </row>
    <row r="125" spans="1:4">
      <c r="A125">
        <v>3036</v>
      </c>
      <c r="B125" t="s">
        <v>134</v>
      </c>
      <c r="C125" t="s">
        <v>601</v>
      </c>
      <c r="D125">
        <v>1</v>
      </c>
    </row>
    <row r="126" spans="1:4">
      <c r="A126">
        <v>3037</v>
      </c>
      <c r="B126" t="s">
        <v>135</v>
      </c>
      <c r="C126" t="s">
        <v>601</v>
      </c>
      <c r="D126">
        <v>1</v>
      </c>
    </row>
    <row r="127" spans="1:4">
      <c r="A127">
        <v>3038</v>
      </c>
      <c r="B127" t="s">
        <v>177</v>
      </c>
      <c r="C127" t="s">
        <v>601</v>
      </c>
      <c r="D127">
        <v>1</v>
      </c>
    </row>
    <row r="128" spans="1:4">
      <c r="A128">
        <v>3039</v>
      </c>
      <c r="B128" t="s">
        <v>178</v>
      </c>
      <c r="C128" t="s">
        <v>601</v>
      </c>
      <c r="D128">
        <v>1</v>
      </c>
    </row>
    <row r="129" spans="1:4">
      <c r="A129">
        <v>3040</v>
      </c>
      <c r="B129" t="s">
        <v>612</v>
      </c>
      <c r="C129" t="s">
        <v>601</v>
      </c>
      <c r="D129">
        <v>1</v>
      </c>
    </row>
    <row r="130" spans="1:4">
      <c r="A130">
        <v>3041</v>
      </c>
      <c r="B130" t="s">
        <v>47</v>
      </c>
      <c r="C130" t="s">
        <v>601</v>
      </c>
      <c r="D130">
        <v>1</v>
      </c>
    </row>
    <row r="131" spans="1:4">
      <c r="A131">
        <v>3042</v>
      </c>
      <c r="B131" t="s">
        <v>179</v>
      </c>
      <c r="C131" t="s">
        <v>601</v>
      </c>
      <c r="D131">
        <v>1</v>
      </c>
    </row>
    <row r="132" spans="1:4">
      <c r="A132">
        <v>3043</v>
      </c>
      <c r="B132" t="s">
        <v>180</v>
      </c>
      <c r="C132" t="s">
        <v>601</v>
      </c>
      <c r="D132">
        <v>1</v>
      </c>
    </row>
    <row r="133" spans="1:4">
      <c r="A133">
        <v>3044</v>
      </c>
      <c r="B133" t="s">
        <v>181</v>
      </c>
      <c r="C133" t="s">
        <v>601</v>
      </c>
      <c r="D133">
        <v>1</v>
      </c>
    </row>
    <row r="134" spans="1:4">
      <c r="A134">
        <v>3045</v>
      </c>
      <c r="B134" t="s">
        <v>182</v>
      </c>
      <c r="C134" t="s">
        <v>601</v>
      </c>
      <c r="D134">
        <v>1</v>
      </c>
    </row>
    <row r="135" spans="1:4">
      <c r="A135">
        <v>3046</v>
      </c>
      <c r="B135" t="s">
        <v>183</v>
      </c>
      <c r="C135" t="s">
        <v>601</v>
      </c>
      <c r="D135">
        <v>1</v>
      </c>
    </row>
    <row r="136" spans="1:4">
      <c r="A136">
        <v>3047</v>
      </c>
      <c r="B136" t="s">
        <v>184</v>
      </c>
      <c r="C136" t="s">
        <v>601</v>
      </c>
      <c r="D136">
        <v>1</v>
      </c>
    </row>
    <row r="137" spans="1:4">
      <c r="A137">
        <v>3048</v>
      </c>
      <c r="B137" t="s">
        <v>185</v>
      </c>
      <c r="C137" t="s">
        <v>601</v>
      </c>
      <c r="D137">
        <v>1</v>
      </c>
    </row>
    <row r="138" spans="1:4">
      <c r="A138">
        <v>3049</v>
      </c>
      <c r="B138" t="s">
        <v>186</v>
      </c>
      <c r="C138" t="s">
        <v>601</v>
      </c>
      <c r="D138">
        <v>1</v>
      </c>
    </row>
    <row r="139" spans="1:4">
      <c r="A139">
        <v>3050</v>
      </c>
      <c r="B139" t="s">
        <v>187</v>
      </c>
      <c r="C139" t="s">
        <v>601</v>
      </c>
      <c r="D139">
        <v>1</v>
      </c>
    </row>
    <row r="140" spans="1:4">
      <c r="A140">
        <v>3051</v>
      </c>
      <c r="B140" t="s">
        <v>188</v>
      </c>
      <c r="C140" t="s">
        <v>601</v>
      </c>
      <c r="D140">
        <v>1</v>
      </c>
    </row>
    <row r="141" spans="1:4">
      <c r="A141">
        <v>3052</v>
      </c>
      <c r="B141" t="s">
        <v>587</v>
      </c>
      <c r="C141" t="s">
        <v>601</v>
      </c>
      <c r="D141">
        <v>1</v>
      </c>
    </row>
    <row r="142" spans="1:4">
      <c r="A142">
        <v>3053</v>
      </c>
      <c r="B142" t="s">
        <v>165</v>
      </c>
      <c r="C142" t="s">
        <v>601</v>
      </c>
      <c r="D142">
        <v>1</v>
      </c>
    </row>
    <row r="143" spans="1:4">
      <c r="A143">
        <v>3054</v>
      </c>
      <c r="B143" t="s">
        <v>166</v>
      </c>
      <c r="C143" t="s">
        <v>601</v>
      </c>
      <c r="D143">
        <v>1</v>
      </c>
    </row>
    <row r="144" spans="1:4">
      <c r="A144">
        <v>3099</v>
      </c>
      <c r="B144" t="s">
        <v>46</v>
      </c>
      <c r="C144" t="s">
        <v>601</v>
      </c>
      <c r="D144">
        <v>1</v>
      </c>
    </row>
    <row r="145" spans="1:4">
      <c r="A145">
        <v>3099</v>
      </c>
      <c r="B145" t="s">
        <v>46</v>
      </c>
      <c r="C145" t="s">
        <v>601</v>
      </c>
      <c r="D145">
        <v>1</v>
      </c>
    </row>
    <row r="146" spans="1:4">
      <c r="A146">
        <v>3401</v>
      </c>
      <c r="B146" t="s">
        <v>136</v>
      </c>
      <c r="C146" t="s">
        <v>602</v>
      </c>
      <c r="D146">
        <v>4</v>
      </c>
    </row>
    <row r="147" spans="1:4">
      <c r="A147">
        <v>3402</v>
      </c>
      <c r="B147" t="s">
        <v>137</v>
      </c>
      <c r="C147" t="s">
        <v>602</v>
      </c>
      <c r="D147">
        <v>4</v>
      </c>
    </row>
    <row r="148" spans="1:4">
      <c r="A148">
        <v>3405</v>
      </c>
      <c r="B148" t="s">
        <v>153</v>
      </c>
      <c r="C148" t="s">
        <v>602</v>
      </c>
      <c r="D148">
        <v>4</v>
      </c>
    </row>
    <row r="149" spans="1:4">
      <c r="A149">
        <v>3407</v>
      </c>
      <c r="B149" t="s">
        <v>154</v>
      </c>
      <c r="C149" t="s">
        <v>602</v>
      </c>
      <c r="D149">
        <v>4</v>
      </c>
    </row>
    <row r="150" spans="1:4">
      <c r="A150">
        <v>3411</v>
      </c>
      <c r="B150" t="s">
        <v>138</v>
      </c>
      <c r="C150" t="s">
        <v>602</v>
      </c>
      <c r="D150">
        <v>4</v>
      </c>
    </row>
    <row r="151" spans="1:4">
      <c r="A151">
        <v>3412</v>
      </c>
      <c r="B151" t="s">
        <v>139</v>
      </c>
      <c r="C151" t="s">
        <v>602</v>
      </c>
      <c r="D151">
        <v>4</v>
      </c>
    </row>
    <row r="152" spans="1:4">
      <c r="A152">
        <v>3413</v>
      </c>
      <c r="B152" t="s">
        <v>140</v>
      </c>
      <c r="C152" t="s">
        <v>602</v>
      </c>
      <c r="D152">
        <v>4</v>
      </c>
    </row>
    <row r="153" spans="1:4">
      <c r="A153">
        <v>3414</v>
      </c>
      <c r="B153" t="s">
        <v>578</v>
      </c>
      <c r="C153" t="s">
        <v>602</v>
      </c>
      <c r="D153">
        <v>4</v>
      </c>
    </row>
    <row r="154" spans="1:4">
      <c r="A154">
        <v>3415</v>
      </c>
      <c r="B154" t="s">
        <v>579</v>
      </c>
      <c r="C154" t="s">
        <v>602</v>
      </c>
      <c r="D154">
        <v>4</v>
      </c>
    </row>
    <row r="155" spans="1:4">
      <c r="A155">
        <v>3416</v>
      </c>
      <c r="B155" t="s">
        <v>580</v>
      </c>
      <c r="C155" t="s">
        <v>602</v>
      </c>
      <c r="D155">
        <v>4</v>
      </c>
    </row>
    <row r="156" spans="1:4">
      <c r="A156">
        <v>3417</v>
      </c>
      <c r="B156" t="s">
        <v>141</v>
      </c>
      <c r="C156" t="s">
        <v>602</v>
      </c>
      <c r="D156">
        <v>4</v>
      </c>
    </row>
    <row r="157" spans="1:4">
      <c r="A157">
        <v>3418</v>
      </c>
      <c r="B157" t="s">
        <v>142</v>
      </c>
      <c r="C157" t="s">
        <v>602</v>
      </c>
      <c r="D157">
        <v>4</v>
      </c>
    </row>
    <row r="158" spans="1:4">
      <c r="A158">
        <v>3419</v>
      </c>
      <c r="B158" t="s">
        <v>121</v>
      </c>
      <c r="C158" t="s">
        <v>602</v>
      </c>
      <c r="D158">
        <v>4</v>
      </c>
    </row>
    <row r="159" spans="1:4">
      <c r="A159">
        <v>3420</v>
      </c>
      <c r="B159" t="s">
        <v>143</v>
      </c>
      <c r="C159" t="s">
        <v>602</v>
      </c>
      <c r="D159">
        <v>4</v>
      </c>
    </row>
    <row r="160" spans="1:4">
      <c r="A160">
        <v>3421</v>
      </c>
      <c r="B160" t="s">
        <v>144</v>
      </c>
      <c r="C160" t="s">
        <v>602</v>
      </c>
      <c r="D160">
        <v>4</v>
      </c>
    </row>
    <row r="161" spans="1:4">
      <c r="A161">
        <v>3422</v>
      </c>
      <c r="B161" t="s">
        <v>145</v>
      </c>
      <c r="C161" t="s">
        <v>602</v>
      </c>
      <c r="D161">
        <v>4</v>
      </c>
    </row>
    <row r="162" spans="1:4">
      <c r="A162">
        <v>3423</v>
      </c>
      <c r="B162" t="s">
        <v>581</v>
      </c>
      <c r="C162" t="s">
        <v>602</v>
      </c>
      <c r="D162">
        <v>4</v>
      </c>
    </row>
    <row r="163" spans="1:4">
      <c r="A163">
        <v>3424</v>
      </c>
      <c r="B163" t="s">
        <v>146</v>
      </c>
      <c r="C163" t="s">
        <v>602</v>
      </c>
      <c r="D163">
        <v>4</v>
      </c>
    </row>
    <row r="164" spans="1:4">
      <c r="A164">
        <v>3425</v>
      </c>
      <c r="B164" t="s">
        <v>147</v>
      </c>
      <c r="C164" t="s">
        <v>602</v>
      </c>
      <c r="D164">
        <v>4</v>
      </c>
    </row>
    <row r="165" spans="1:4">
      <c r="A165">
        <v>3426</v>
      </c>
      <c r="B165" t="s">
        <v>148</v>
      </c>
      <c r="C165" t="s">
        <v>602</v>
      </c>
      <c r="D165">
        <v>4</v>
      </c>
    </row>
    <row r="166" spans="1:4">
      <c r="A166">
        <v>3427</v>
      </c>
      <c r="B166" t="s">
        <v>149</v>
      </c>
      <c r="C166" t="s">
        <v>602</v>
      </c>
      <c r="D166">
        <v>4</v>
      </c>
    </row>
    <row r="167" spans="1:4">
      <c r="A167">
        <v>3428</v>
      </c>
      <c r="B167" t="s">
        <v>150</v>
      </c>
      <c r="C167" t="s">
        <v>602</v>
      </c>
      <c r="D167">
        <v>4</v>
      </c>
    </row>
    <row r="168" spans="1:4">
      <c r="A168">
        <v>3429</v>
      </c>
      <c r="B168" t="s">
        <v>151</v>
      </c>
      <c r="C168" t="s">
        <v>602</v>
      </c>
      <c r="D168">
        <v>4</v>
      </c>
    </row>
    <row r="169" spans="1:4">
      <c r="A169">
        <v>3430</v>
      </c>
      <c r="B169" t="s">
        <v>152</v>
      </c>
      <c r="C169" t="s">
        <v>602</v>
      </c>
      <c r="D169">
        <v>4</v>
      </c>
    </row>
    <row r="170" spans="1:4">
      <c r="A170">
        <v>3431</v>
      </c>
      <c r="B170" t="s">
        <v>155</v>
      </c>
      <c r="C170" t="s">
        <v>602</v>
      </c>
      <c r="D170">
        <v>4</v>
      </c>
    </row>
    <row r="171" spans="1:4">
      <c r="A171">
        <v>3432</v>
      </c>
      <c r="B171" t="s">
        <v>156</v>
      </c>
      <c r="C171" t="s">
        <v>602</v>
      </c>
      <c r="D171">
        <v>4</v>
      </c>
    </row>
    <row r="172" spans="1:4">
      <c r="A172">
        <v>3433</v>
      </c>
      <c r="B172" t="s">
        <v>582</v>
      </c>
      <c r="C172" t="s">
        <v>602</v>
      </c>
      <c r="D172">
        <v>4</v>
      </c>
    </row>
    <row r="173" spans="1:4">
      <c r="A173">
        <v>3434</v>
      </c>
      <c r="B173" t="s">
        <v>157</v>
      </c>
      <c r="C173" t="s">
        <v>602</v>
      </c>
      <c r="D173">
        <v>4</v>
      </c>
    </row>
    <row r="174" spans="1:4">
      <c r="A174">
        <v>3435</v>
      </c>
      <c r="B174" t="s">
        <v>158</v>
      </c>
      <c r="C174" t="s">
        <v>602</v>
      </c>
      <c r="D174">
        <v>4</v>
      </c>
    </row>
    <row r="175" spans="1:4">
      <c r="A175">
        <v>3436</v>
      </c>
      <c r="B175" t="s">
        <v>583</v>
      </c>
      <c r="C175" t="s">
        <v>602</v>
      </c>
      <c r="D175">
        <v>4</v>
      </c>
    </row>
    <row r="176" spans="1:4">
      <c r="A176">
        <v>3437</v>
      </c>
      <c r="B176" t="s">
        <v>159</v>
      </c>
      <c r="C176" t="s">
        <v>602</v>
      </c>
      <c r="D176">
        <v>4</v>
      </c>
    </row>
    <row r="177" spans="1:4">
      <c r="A177">
        <v>3438</v>
      </c>
      <c r="B177" t="s">
        <v>584</v>
      </c>
      <c r="C177" t="s">
        <v>602</v>
      </c>
      <c r="D177">
        <v>4</v>
      </c>
    </row>
    <row r="178" spans="1:4">
      <c r="A178">
        <v>3439</v>
      </c>
      <c r="B178" t="s">
        <v>160</v>
      </c>
      <c r="C178" t="s">
        <v>602</v>
      </c>
      <c r="D178">
        <v>4</v>
      </c>
    </row>
    <row r="179" spans="1:4">
      <c r="A179">
        <v>3440</v>
      </c>
      <c r="B179" t="s">
        <v>161</v>
      </c>
      <c r="C179" t="s">
        <v>602</v>
      </c>
      <c r="D179">
        <v>4</v>
      </c>
    </row>
    <row r="180" spans="1:4">
      <c r="A180">
        <v>3441</v>
      </c>
      <c r="B180" t="s">
        <v>162</v>
      </c>
      <c r="C180" t="s">
        <v>602</v>
      </c>
      <c r="D180">
        <v>4</v>
      </c>
    </row>
    <row r="181" spans="1:4">
      <c r="A181">
        <v>3442</v>
      </c>
      <c r="B181" t="s">
        <v>163</v>
      </c>
      <c r="C181" t="s">
        <v>602</v>
      </c>
      <c r="D181">
        <v>4</v>
      </c>
    </row>
    <row r="182" spans="1:4">
      <c r="A182">
        <v>3443</v>
      </c>
      <c r="B182" t="s">
        <v>164</v>
      </c>
      <c r="C182" t="s">
        <v>602</v>
      </c>
      <c r="D182">
        <v>4</v>
      </c>
    </row>
    <row r="183" spans="1:4">
      <c r="A183">
        <v>3446</v>
      </c>
      <c r="B183" t="s">
        <v>167</v>
      </c>
      <c r="C183" t="s">
        <v>602</v>
      </c>
      <c r="D183">
        <v>4</v>
      </c>
    </row>
    <row r="184" spans="1:4">
      <c r="A184">
        <v>3447</v>
      </c>
      <c r="B184" t="s">
        <v>168</v>
      </c>
      <c r="C184" t="s">
        <v>602</v>
      </c>
      <c r="D184">
        <v>4</v>
      </c>
    </row>
    <row r="185" spans="1:4">
      <c r="A185">
        <v>3448</v>
      </c>
      <c r="B185" t="s">
        <v>169</v>
      </c>
      <c r="C185" t="s">
        <v>602</v>
      </c>
      <c r="D185">
        <v>4</v>
      </c>
    </row>
    <row r="186" spans="1:4">
      <c r="A186">
        <v>3449</v>
      </c>
      <c r="B186" t="s">
        <v>585</v>
      </c>
      <c r="C186" t="s">
        <v>602</v>
      </c>
      <c r="D186">
        <v>4</v>
      </c>
    </row>
    <row r="187" spans="1:4">
      <c r="A187">
        <v>3450</v>
      </c>
      <c r="B187" t="s">
        <v>170</v>
      </c>
      <c r="C187" t="s">
        <v>602</v>
      </c>
      <c r="D187">
        <v>4</v>
      </c>
    </row>
    <row r="188" spans="1:4">
      <c r="A188">
        <v>3451</v>
      </c>
      <c r="B188" t="s">
        <v>586</v>
      </c>
      <c r="C188" t="s">
        <v>602</v>
      </c>
      <c r="D188">
        <v>4</v>
      </c>
    </row>
    <row r="189" spans="1:4">
      <c r="A189">
        <v>3452</v>
      </c>
      <c r="B189" t="s">
        <v>171</v>
      </c>
      <c r="C189" t="s">
        <v>602</v>
      </c>
      <c r="D189">
        <v>4</v>
      </c>
    </row>
    <row r="190" spans="1:4">
      <c r="A190">
        <v>3453</v>
      </c>
      <c r="B190" t="s">
        <v>172</v>
      </c>
      <c r="C190" t="s">
        <v>602</v>
      </c>
      <c r="D190">
        <v>4</v>
      </c>
    </row>
    <row r="191" spans="1:4">
      <c r="A191">
        <v>3454</v>
      </c>
      <c r="B191" t="s">
        <v>173</v>
      </c>
      <c r="C191" t="s">
        <v>602</v>
      </c>
      <c r="D191">
        <v>4</v>
      </c>
    </row>
    <row r="192" spans="1:4">
      <c r="A192">
        <v>3801</v>
      </c>
      <c r="B192" t="s">
        <v>480</v>
      </c>
      <c r="C192" t="s">
        <v>613</v>
      </c>
      <c r="D192">
        <v>8</v>
      </c>
    </row>
    <row r="193" spans="1:4">
      <c r="A193">
        <v>3802</v>
      </c>
      <c r="B193" t="s">
        <v>189</v>
      </c>
      <c r="C193" t="s">
        <v>613</v>
      </c>
      <c r="D193">
        <v>8</v>
      </c>
    </row>
    <row r="194" spans="1:4">
      <c r="A194">
        <v>3803</v>
      </c>
      <c r="B194" t="s">
        <v>88</v>
      </c>
      <c r="C194" t="s">
        <v>613</v>
      </c>
      <c r="D194">
        <v>8</v>
      </c>
    </row>
    <row r="195" spans="1:4">
      <c r="A195">
        <v>3804</v>
      </c>
      <c r="B195" t="s">
        <v>190</v>
      </c>
      <c r="C195" t="s">
        <v>613</v>
      </c>
      <c r="D195">
        <v>8</v>
      </c>
    </row>
    <row r="196" spans="1:4">
      <c r="A196">
        <v>3805</v>
      </c>
      <c r="B196" t="s">
        <v>191</v>
      </c>
      <c r="C196" t="s">
        <v>613</v>
      </c>
      <c r="D196">
        <v>8</v>
      </c>
    </row>
    <row r="197" spans="1:4">
      <c r="A197">
        <v>3806</v>
      </c>
      <c r="B197" t="s">
        <v>193</v>
      </c>
      <c r="C197" t="s">
        <v>613</v>
      </c>
      <c r="D197">
        <v>8</v>
      </c>
    </row>
    <row r="198" spans="1:4">
      <c r="A198">
        <v>3807</v>
      </c>
      <c r="B198" t="s">
        <v>194</v>
      </c>
      <c r="C198" t="s">
        <v>613</v>
      </c>
      <c r="D198">
        <v>8</v>
      </c>
    </row>
    <row r="199" spans="1:4">
      <c r="A199">
        <v>3808</v>
      </c>
      <c r="B199" t="s">
        <v>195</v>
      </c>
      <c r="C199" t="s">
        <v>613</v>
      </c>
      <c r="D199">
        <v>8</v>
      </c>
    </row>
    <row r="200" spans="1:4">
      <c r="A200">
        <v>3811</v>
      </c>
      <c r="B200" t="s">
        <v>570</v>
      </c>
      <c r="C200" t="s">
        <v>613</v>
      </c>
      <c r="D200">
        <v>8</v>
      </c>
    </row>
    <row r="201" spans="1:4">
      <c r="A201">
        <v>3812</v>
      </c>
      <c r="B201" t="s">
        <v>196</v>
      </c>
      <c r="C201" t="s">
        <v>613</v>
      </c>
      <c r="D201">
        <v>8</v>
      </c>
    </row>
    <row r="202" spans="1:4">
      <c r="A202">
        <v>3813</v>
      </c>
      <c r="B202" t="s">
        <v>197</v>
      </c>
      <c r="C202" t="s">
        <v>613</v>
      </c>
      <c r="D202">
        <v>8</v>
      </c>
    </row>
    <row r="203" spans="1:4">
      <c r="A203">
        <v>3814</v>
      </c>
      <c r="B203" t="s">
        <v>198</v>
      </c>
      <c r="C203" t="s">
        <v>613</v>
      </c>
      <c r="D203">
        <v>8</v>
      </c>
    </row>
    <row r="204" spans="1:4">
      <c r="A204">
        <v>3815</v>
      </c>
      <c r="B204" t="s">
        <v>199</v>
      </c>
      <c r="C204" t="s">
        <v>613</v>
      </c>
      <c r="D204">
        <v>8</v>
      </c>
    </row>
    <row r="205" spans="1:4">
      <c r="A205">
        <v>3816</v>
      </c>
      <c r="B205" t="s">
        <v>200</v>
      </c>
      <c r="C205" t="s">
        <v>613</v>
      </c>
      <c r="D205">
        <v>8</v>
      </c>
    </row>
    <row r="206" spans="1:4">
      <c r="A206">
        <v>3817</v>
      </c>
      <c r="B206" t="s">
        <v>614</v>
      </c>
      <c r="C206" t="s">
        <v>613</v>
      </c>
      <c r="D206">
        <v>8</v>
      </c>
    </row>
    <row r="207" spans="1:4">
      <c r="A207">
        <v>3818</v>
      </c>
      <c r="B207" t="s">
        <v>202</v>
      </c>
      <c r="C207" t="s">
        <v>613</v>
      </c>
      <c r="D207">
        <v>8</v>
      </c>
    </row>
    <row r="208" spans="1:4">
      <c r="A208">
        <v>3819</v>
      </c>
      <c r="B208" t="s">
        <v>203</v>
      </c>
      <c r="C208" t="s">
        <v>613</v>
      </c>
      <c r="D208">
        <v>8</v>
      </c>
    </row>
    <row r="209" spans="1:4">
      <c r="A209">
        <v>3820</v>
      </c>
      <c r="B209" t="s">
        <v>204</v>
      </c>
      <c r="C209" t="s">
        <v>613</v>
      </c>
      <c r="D209">
        <v>8</v>
      </c>
    </row>
    <row r="210" spans="1:4">
      <c r="A210">
        <v>3821</v>
      </c>
      <c r="B210" t="s">
        <v>588</v>
      </c>
      <c r="C210" t="s">
        <v>613</v>
      </c>
      <c r="D210">
        <v>8</v>
      </c>
    </row>
    <row r="211" spans="1:4">
      <c r="A211">
        <v>3822</v>
      </c>
      <c r="B211" t="s">
        <v>205</v>
      </c>
      <c r="C211" t="s">
        <v>613</v>
      </c>
      <c r="D211">
        <v>8</v>
      </c>
    </row>
    <row r="212" spans="1:4">
      <c r="A212">
        <v>3823</v>
      </c>
      <c r="B212" t="s">
        <v>206</v>
      </c>
      <c r="C212" t="s">
        <v>613</v>
      </c>
      <c r="D212">
        <v>8</v>
      </c>
    </row>
    <row r="213" spans="1:4">
      <c r="A213">
        <v>3824</v>
      </c>
      <c r="B213" t="s">
        <v>207</v>
      </c>
      <c r="C213" t="s">
        <v>613</v>
      </c>
      <c r="D213">
        <v>8</v>
      </c>
    </row>
    <row r="214" spans="1:4">
      <c r="A214">
        <v>3825</v>
      </c>
      <c r="B214" t="s">
        <v>208</v>
      </c>
      <c r="C214" t="s">
        <v>613</v>
      </c>
      <c r="D214">
        <v>8</v>
      </c>
    </row>
    <row r="215" spans="1:4">
      <c r="A215">
        <v>4201</v>
      </c>
      <c r="B215" t="s">
        <v>209</v>
      </c>
      <c r="C215" t="s">
        <v>615</v>
      </c>
      <c r="D215">
        <v>9</v>
      </c>
    </row>
    <row r="216" spans="1:4">
      <c r="A216">
        <v>4202</v>
      </c>
      <c r="B216" t="s">
        <v>210</v>
      </c>
      <c r="C216" t="s">
        <v>615</v>
      </c>
      <c r="D216">
        <v>9</v>
      </c>
    </row>
    <row r="217" spans="1:4">
      <c r="A217">
        <v>4203</v>
      </c>
      <c r="B217" t="s">
        <v>211</v>
      </c>
      <c r="C217" t="s">
        <v>615</v>
      </c>
      <c r="D217">
        <v>9</v>
      </c>
    </row>
    <row r="218" spans="1:4">
      <c r="A218">
        <v>4204</v>
      </c>
      <c r="B218" t="s">
        <v>221</v>
      </c>
      <c r="C218" t="s">
        <v>615</v>
      </c>
      <c r="D218">
        <v>9</v>
      </c>
    </row>
    <row r="219" spans="1:4">
      <c r="A219">
        <v>4205</v>
      </c>
      <c r="B219" t="s">
        <v>225</v>
      </c>
      <c r="C219" t="s">
        <v>615</v>
      </c>
      <c r="D219">
        <v>9</v>
      </c>
    </row>
    <row r="220" spans="1:4">
      <c r="A220">
        <v>4206</v>
      </c>
      <c r="B220" t="s">
        <v>222</v>
      </c>
      <c r="C220" t="s">
        <v>615</v>
      </c>
      <c r="D220">
        <v>9</v>
      </c>
    </row>
    <row r="221" spans="1:4">
      <c r="A221">
        <v>4207</v>
      </c>
      <c r="B221" t="s">
        <v>223</v>
      </c>
      <c r="C221" t="s">
        <v>615</v>
      </c>
      <c r="D221">
        <v>9</v>
      </c>
    </row>
    <row r="222" spans="1:4">
      <c r="A222">
        <v>4211</v>
      </c>
      <c r="B222" t="s">
        <v>212</v>
      </c>
      <c r="C222" t="s">
        <v>615</v>
      </c>
      <c r="D222">
        <v>9</v>
      </c>
    </row>
    <row r="223" spans="1:4">
      <c r="A223">
        <v>4212</v>
      </c>
      <c r="B223" t="s">
        <v>589</v>
      </c>
      <c r="C223" t="s">
        <v>615</v>
      </c>
      <c r="D223">
        <v>9</v>
      </c>
    </row>
    <row r="224" spans="1:4">
      <c r="A224">
        <v>4213</v>
      </c>
      <c r="B224" t="s">
        <v>571</v>
      </c>
      <c r="C224" t="s">
        <v>615</v>
      </c>
      <c r="D224">
        <v>9</v>
      </c>
    </row>
    <row r="225" spans="1:4">
      <c r="A225">
        <v>4214</v>
      </c>
      <c r="B225" t="s">
        <v>213</v>
      </c>
      <c r="C225" t="s">
        <v>615</v>
      </c>
      <c r="D225">
        <v>9</v>
      </c>
    </row>
    <row r="226" spans="1:4">
      <c r="A226">
        <v>4215</v>
      </c>
      <c r="B226" t="s">
        <v>214</v>
      </c>
      <c r="C226" t="s">
        <v>615</v>
      </c>
      <c r="D226">
        <v>9</v>
      </c>
    </row>
    <row r="227" spans="1:4">
      <c r="A227">
        <v>4216</v>
      </c>
      <c r="B227" t="s">
        <v>215</v>
      </c>
      <c r="C227" t="s">
        <v>615</v>
      </c>
      <c r="D227">
        <v>9</v>
      </c>
    </row>
    <row r="228" spans="1:4">
      <c r="A228">
        <v>4217</v>
      </c>
      <c r="B228" t="s">
        <v>216</v>
      </c>
      <c r="C228" t="s">
        <v>615</v>
      </c>
      <c r="D228">
        <v>9</v>
      </c>
    </row>
    <row r="229" spans="1:4">
      <c r="A229">
        <v>4218</v>
      </c>
      <c r="B229" t="s">
        <v>217</v>
      </c>
      <c r="C229" t="s">
        <v>615</v>
      </c>
      <c r="D229">
        <v>9</v>
      </c>
    </row>
    <row r="230" spans="1:4">
      <c r="A230">
        <v>4219</v>
      </c>
      <c r="B230" t="s">
        <v>590</v>
      </c>
      <c r="C230" t="s">
        <v>615</v>
      </c>
      <c r="D230">
        <v>9</v>
      </c>
    </row>
    <row r="231" spans="1:4">
      <c r="A231">
        <v>4220</v>
      </c>
      <c r="B231" t="s">
        <v>218</v>
      </c>
      <c r="C231" t="s">
        <v>615</v>
      </c>
      <c r="D231">
        <v>9</v>
      </c>
    </row>
    <row r="232" spans="1:4">
      <c r="A232">
        <v>4221</v>
      </c>
      <c r="B232" t="s">
        <v>219</v>
      </c>
      <c r="C232" t="s">
        <v>615</v>
      </c>
      <c r="D232">
        <v>9</v>
      </c>
    </row>
    <row r="233" spans="1:4">
      <c r="A233">
        <v>4222</v>
      </c>
      <c r="B233" t="s">
        <v>220</v>
      </c>
      <c r="C233" t="s">
        <v>615</v>
      </c>
      <c r="D233">
        <v>9</v>
      </c>
    </row>
    <row r="234" spans="1:4">
      <c r="A234">
        <v>4223</v>
      </c>
      <c r="B234" t="s">
        <v>224</v>
      </c>
      <c r="C234" t="s">
        <v>615</v>
      </c>
      <c r="D234">
        <v>9</v>
      </c>
    </row>
    <row r="235" spans="1:4">
      <c r="A235">
        <v>4224</v>
      </c>
      <c r="B235" t="s">
        <v>591</v>
      </c>
      <c r="C235" t="s">
        <v>615</v>
      </c>
      <c r="D235">
        <v>9</v>
      </c>
    </row>
    <row r="236" spans="1:4">
      <c r="A236">
        <v>4225</v>
      </c>
      <c r="B236" t="s">
        <v>226</v>
      </c>
      <c r="C236" t="s">
        <v>615</v>
      </c>
      <c r="D236">
        <v>9</v>
      </c>
    </row>
    <row r="237" spans="1:4">
      <c r="A237">
        <v>4226</v>
      </c>
      <c r="B237" t="s">
        <v>227</v>
      </c>
      <c r="C237" t="s">
        <v>615</v>
      </c>
      <c r="D237">
        <v>9</v>
      </c>
    </row>
    <row r="238" spans="1:4">
      <c r="A238">
        <v>4227</v>
      </c>
      <c r="B238" t="s">
        <v>228</v>
      </c>
      <c r="C238" t="s">
        <v>615</v>
      </c>
      <c r="D238">
        <v>9</v>
      </c>
    </row>
    <row r="239" spans="1:4">
      <c r="A239">
        <v>4228</v>
      </c>
      <c r="B239" t="s">
        <v>229</v>
      </c>
      <c r="C239" t="s">
        <v>615</v>
      </c>
      <c r="D239">
        <v>9</v>
      </c>
    </row>
    <row r="240" spans="1:4">
      <c r="A240">
        <v>4601</v>
      </c>
      <c r="B240" t="s">
        <v>250</v>
      </c>
      <c r="C240" t="s">
        <v>616</v>
      </c>
      <c r="D240">
        <v>14</v>
      </c>
    </row>
    <row r="241" spans="1:4">
      <c r="A241">
        <v>4602</v>
      </c>
      <c r="B241" t="s">
        <v>617</v>
      </c>
      <c r="C241" t="s">
        <v>616</v>
      </c>
      <c r="D241">
        <v>14</v>
      </c>
    </row>
    <row r="242" spans="1:4">
      <c r="A242">
        <v>4611</v>
      </c>
      <c r="B242" t="s">
        <v>251</v>
      </c>
      <c r="C242" t="s">
        <v>616</v>
      </c>
      <c r="D242">
        <v>14</v>
      </c>
    </row>
    <row r="243" spans="1:4">
      <c r="A243">
        <v>4612</v>
      </c>
      <c r="B243" t="s">
        <v>252</v>
      </c>
      <c r="C243" t="s">
        <v>616</v>
      </c>
      <c r="D243">
        <v>14</v>
      </c>
    </row>
    <row r="244" spans="1:4">
      <c r="A244">
        <v>4613</v>
      </c>
      <c r="B244" t="s">
        <v>253</v>
      </c>
      <c r="C244" t="s">
        <v>616</v>
      </c>
      <c r="D244">
        <v>14</v>
      </c>
    </row>
    <row r="245" spans="1:4">
      <c r="A245">
        <v>4614</v>
      </c>
      <c r="B245" t="s">
        <v>254</v>
      </c>
      <c r="C245" t="s">
        <v>616</v>
      </c>
      <c r="D245">
        <v>14</v>
      </c>
    </row>
    <row r="246" spans="1:4">
      <c r="A246">
        <v>4615</v>
      </c>
      <c r="B246" t="s">
        <v>255</v>
      </c>
      <c r="C246" t="s">
        <v>616</v>
      </c>
      <c r="D246">
        <v>14</v>
      </c>
    </row>
    <row r="247" spans="1:4">
      <c r="A247">
        <v>4616</v>
      </c>
      <c r="B247" t="s">
        <v>256</v>
      </c>
      <c r="C247" t="s">
        <v>616</v>
      </c>
      <c r="D247">
        <v>14</v>
      </c>
    </row>
    <row r="248" spans="1:4">
      <c r="A248">
        <v>4617</v>
      </c>
      <c r="B248" t="s">
        <v>257</v>
      </c>
      <c r="C248" t="s">
        <v>616</v>
      </c>
      <c r="D248">
        <v>14</v>
      </c>
    </row>
    <row r="249" spans="1:4">
      <c r="A249">
        <v>4618</v>
      </c>
      <c r="B249" t="s">
        <v>258</v>
      </c>
      <c r="C249" t="s">
        <v>616</v>
      </c>
      <c r="D249">
        <v>14</v>
      </c>
    </row>
    <row r="250" spans="1:4">
      <c r="A250">
        <v>4619</v>
      </c>
      <c r="B250" t="s">
        <v>594</v>
      </c>
      <c r="C250" t="s">
        <v>616</v>
      </c>
      <c r="D250">
        <v>14</v>
      </c>
    </row>
    <row r="251" spans="1:4">
      <c r="A251">
        <v>4620</v>
      </c>
      <c r="B251" t="s">
        <v>259</v>
      </c>
      <c r="C251" t="s">
        <v>616</v>
      </c>
      <c r="D251">
        <v>14</v>
      </c>
    </row>
    <row r="252" spans="1:4">
      <c r="A252">
        <v>4621</v>
      </c>
      <c r="B252" t="s">
        <v>260</v>
      </c>
      <c r="C252" t="s">
        <v>616</v>
      </c>
      <c r="D252">
        <v>14</v>
      </c>
    </row>
    <row r="253" spans="1:4">
      <c r="A253">
        <v>4622</v>
      </c>
      <c r="B253" t="s">
        <v>261</v>
      </c>
      <c r="C253" t="s">
        <v>616</v>
      </c>
      <c r="D253">
        <v>14</v>
      </c>
    </row>
    <row r="254" spans="1:4">
      <c r="A254">
        <v>4623</v>
      </c>
      <c r="B254" t="s">
        <v>262</v>
      </c>
      <c r="C254" t="s">
        <v>616</v>
      </c>
      <c r="D254">
        <v>14</v>
      </c>
    </row>
    <row r="255" spans="1:4">
      <c r="A255">
        <v>4624</v>
      </c>
      <c r="B255" t="s">
        <v>618</v>
      </c>
      <c r="C255" t="s">
        <v>616</v>
      </c>
      <c r="D255">
        <v>14</v>
      </c>
    </row>
    <row r="256" spans="1:4">
      <c r="A256">
        <v>4625</v>
      </c>
      <c r="B256" t="s">
        <v>263</v>
      </c>
      <c r="C256" t="s">
        <v>616</v>
      </c>
      <c r="D256">
        <v>14</v>
      </c>
    </row>
    <row r="257" spans="1:4">
      <c r="A257">
        <v>4626</v>
      </c>
      <c r="B257" t="s">
        <v>268</v>
      </c>
      <c r="C257" t="s">
        <v>616</v>
      </c>
      <c r="D257">
        <v>14</v>
      </c>
    </row>
    <row r="258" spans="1:4">
      <c r="A258">
        <v>4627</v>
      </c>
      <c r="B258" t="s">
        <v>264</v>
      </c>
      <c r="C258" t="s">
        <v>616</v>
      </c>
      <c r="D258">
        <v>14</v>
      </c>
    </row>
    <row r="259" spans="1:4">
      <c r="A259">
        <v>4628</v>
      </c>
      <c r="B259" t="s">
        <v>265</v>
      </c>
      <c r="C259" t="s">
        <v>616</v>
      </c>
      <c r="D259">
        <v>14</v>
      </c>
    </row>
    <row r="260" spans="1:4">
      <c r="A260">
        <v>4629</v>
      </c>
      <c r="B260" t="s">
        <v>266</v>
      </c>
      <c r="C260" t="s">
        <v>616</v>
      </c>
      <c r="D260">
        <v>14</v>
      </c>
    </row>
    <row r="261" spans="1:4">
      <c r="A261">
        <v>4630</v>
      </c>
      <c r="B261" t="s">
        <v>267</v>
      </c>
      <c r="C261" t="s">
        <v>616</v>
      </c>
      <c r="D261">
        <v>14</v>
      </c>
    </row>
    <row r="262" spans="1:4">
      <c r="A262">
        <v>4631</v>
      </c>
      <c r="B262" t="s">
        <v>619</v>
      </c>
      <c r="C262" t="s">
        <v>616</v>
      </c>
      <c r="D262">
        <v>14</v>
      </c>
    </row>
    <row r="263" spans="1:4">
      <c r="A263">
        <v>4632</v>
      </c>
      <c r="B263" t="s">
        <v>595</v>
      </c>
      <c r="C263" t="s">
        <v>616</v>
      </c>
      <c r="D263">
        <v>14</v>
      </c>
    </row>
    <row r="264" spans="1:4">
      <c r="A264">
        <v>4633</v>
      </c>
      <c r="B264" t="s">
        <v>269</v>
      </c>
      <c r="C264" t="s">
        <v>616</v>
      </c>
      <c r="D264">
        <v>14</v>
      </c>
    </row>
    <row r="265" spans="1:4">
      <c r="A265">
        <v>4634</v>
      </c>
      <c r="B265" t="s">
        <v>270</v>
      </c>
      <c r="C265" t="s">
        <v>616</v>
      </c>
      <c r="D265">
        <v>14</v>
      </c>
    </row>
    <row r="266" spans="1:4">
      <c r="A266">
        <v>4635</v>
      </c>
      <c r="B266" t="s">
        <v>271</v>
      </c>
      <c r="C266" t="s">
        <v>616</v>
      </c>
      <c r="D266">
        <v>14</v>
      </c>
    </row>
    <row r="267" spans="1:4">
      <c r="A267">
        <v>4636</v>
      </c>
      <c r="B267" t="s">
        <v>272</v>
      </c>
      <c r="C267" t="s">
        <v>616</v>
      </c>
      <c r="D267">
        <v>14</v>
      </c>
    </row>
    <row r="268" spans="1:4">
      <c r="A268">
        <v>4637</v>
      </c>
      <c r="B268" t="s">
        <v>273</v>
      </c>
      <c r="C268" t="s">
        <v>616</v>
      </c>
      <c r="D268">
        <v>14</v>
      </c>
    </row>
    <row r="269" spans="1:4">
      <c r="A269">
        <v>4638</v>
      </c>
      <c r="B269" t="s">
        <v>274</v>
      </c>
      <c r="C269" t="s">
        <v>616</v>
      </c>
      <c r="D269">
        <v>14</v>
      </c>
    </row>
    <row r="270" spans="1:4">
      <c r="A270">
        <v>4639</v>
      </c>
      <c r="B270" t="s">
        <v>275</v>
      </c>
      <c r="C270" t="s">
        <v>616</v>
      </c>
      <c r="D270">
        <v>14</v>
      </c>
    </row>
    <row r="271" spans="1:4">
      <c r="A271">
        <v>4640</v>
      </c>
      <c r="B271" t="s">
        <v>276</v>
      </c>
      <c r="C271" t="s">
        <v>616</v>
      </c>
      <c r="D271">
        <v>14</v>
      </c>
    </row>
    <row r="272" spans="1:4">
      <c r="A272">
        <v>4641</v>
      </c>
      <c r="B272" t="s">
        <v>277</v>
      </c>
      <c r="C272" t="s">
        <v>616</v>
      </c>
      <c r="D272">
        <v>14</v>
      </c>
    </row>
    <row r="273" spans="1:4">
      <c r="A273">
        <v>4642</v>
      </c>
      <c r="B273" t="s">
        <v>278</v>
      </c>
      <c r="C273" t="s">
        <v>616</v>
      </c>
      <c r="D273">
        <v>14</v>
      </c>
    </row>
    <row r="274" spans="1:4">
      <c r="A274">
        <v>4643</v>
      </c>
      <c r="B274" t="s">
        <v>279</v>
      </c>
      <c r="C274" t="s">
        <v>616</v>
      </c>
      <c r="D274">
        <v>14</v>
      </c>
    </row>
    <row r="275" spans="1:4">
      <c r="A275">
        <v>4644</v>
      </c>
      <c r="B275" t="s">
        <v>280</v>
      </c>
      <c r="C275" t="s">
        <v>616</v>
      </c>
      <c r="D275">
        <v>14</v>
      </c>
    </row>
    <row r="276" spans="1:4">
      <c r="A276">
        <v>4645</v>
      </c>
      <c r="B276" t="s">
        <v>281</v>
      </c>
      <c r="C276" t="s">
        <v>616</v>
      </c>
      <c r="D276">
        <v>14</v>
      </c>
    </row>
    <row r="277" spans="1:4">
      <c r="A277">
        <v>4646</v>
      </c>
      <c r="B277" t="s">
        <v>282</v>
      </c>
      <c r="C277" t="s">
        <v>616</v>
      </c>
      <c r="D277">
        <v>14</v>
      </c>
    </row>
    <row r="278" spans="1:4">
      <c r="A278">
        <v>4647</v>
      </c>
      <c r="B278" t="s">
        <v>620</v>
      </c>
      <c r="C278" t="s">
        <v>616</v>
      </c>
      <c r="D278">
        <v>14</v>
      </c>
    </row>
    <row r="279" spans="1:4">
      <c r="A279">
        <v>4648</v>
      </c>
      <c r="B279" t="s">
        <v>283</v>
      </c>
      <c r="C279" t="s">
        <v>616</v>
      </c>
      <c r="D279">
        <v>14</v>
      </c>
    </row>
    <row r="280" spans="1:4">
      <c r="A280">
        <v>4649</v>
      </c>
      <c r="B280" t="s">
        <v>621</v>
      </c>
      <c r="C280" t="s">
        <v>616</v>
      </c>
      <c r="D280">
        <v>14</v>
      </c>
    </row>
    <row r="281" spans="1:4">
      <c r="A281">
        <v>4650</v>
      </c>
      <c r="B281" t="s">
        <v>284</v>
      </c>
      <c r="C281" t="s">
        <v>616</v>
      </c>
      <c r="D281">
        <v>14</v>
      </c>
    </row>
    <row r="282" spans="1:4">
      <c r="A282">
        <v>4651</v>
      </c>
      <c r="B282" t="s">
        <v>622</v>
      </c>
      <c r="C282" t="s">
        <v>616</v>
      </c>
      <c r="D282">
        <v>14</v>
      </c>
    </row>
    <row r="283" spans="1:4">
      <c r="A283">
        <v>5001</v>
      </c>
      <c r="B283" t="s">
        <v>309</v>
      </c>
      <c r="C283" t="s">
        <v>569</v>
      </c>
      <c r="D283">
        <v>16</v>
      </c>
    </row>
    <row r="284" spans="1:4">
      <c r="A284">
        <v>5006</v>
      </c>
      <c r="B284" t="s">
        <v>321</v>
      </c>
      <c r="C284" t="s">
        <v>569</v>
      </c>
      <c r="D284">
        <v>16</v>
      </c>
    </row>
    <row r="285" spans="1:4">
      <c r="A285">
        <v>5007</v>
      </c>
      <c r="B285" t="s">
        <v>322</v>
      </c>
      <c r="C285" t="s">
        <v>569</v>
      </c>
      <c r="D285">
        <v>16</v>
      </c>
    </row>
    <row r="286" spans="1:4">
      <c r="A286">
        <v>5014</v>
      </c>
      <c r="B286" t="s">
        <v>311</v>
      </c>
      <c r="C286" t="s">
        <v>569</v>
      </c>
      <c r="D286">
        <v>16</v>
      </c>
    </row>
    <row r="287" spans="1:4">
      <c r="A287">
        <v>5020</v>
      </c>
      <c r="B287" t="s">
        <v>457</v>
      </c>
      <c r="C287" t="s">
        <v>569</v>
      </c>
      <c r="D287">
        <v>16</v>
      </c>
    </row>
    <row r="288" spans="1:4">
      <c r="A288">
        <v>5021</v>
      </c>
      <c r="B288" t="s">
        <v>78</v>
      </c>
      <c r="C288" t="s">
        <v>569</v>
      </c>
      <c r="D288">
        <v>16</v>
      </c>
    </row>
    <row r="289" spans="1:4">
      <c r="A289">
        <v>5022</v>
      </c>
      <c r="B289" t="s">
        <v>314</v>
      </c>
      <c r="C289" t="s">
        <v>569</v>
      </c>
      <c r="D289">
        <v>16</v>
      </c>
    </row>
    <row r="290" spans="1:4">
      <c r="A290">
        <v>5025</v>
      </c>
      <c r="B290" t="s">
        <v>50</v>
      </c>
      <c r="C290" t="s">
        <v>569</v>
      </c>
      <c r="D290">
        <v>16</v>
      </c>
    </row>
    <row r="291" spans="1:4">
      <c r="A291">
        <v>5026</v>
      </c>
      <c r="B291" t="s">
        <v>315</v>
      </c>
      <c r="C291" t="s">
        <v>569</v>
      </c>
      <c r="D291">
        <v>16</v>
      </c>
    </row>
    <row r="292" spans="1:4">
      <c r="A292">
        <v>5027</v>
      </c>
      <c r="B292" t="s">
        <v>316</v>
      </c>
      <c r="C292" t="s">
        <v>569</v>
      </c>
      <c r="D292">
        <v>16</v>
      </c>
    </row>
    <row r="293" spans="1:4">
      <c r="A293">
        <v>5028</v>
      </c>
      <c r="B293" t="s">
        <v>317</v>
      </c>
      <c r="C293" t="s">
        <v>569</v>
      </c>
      <c r="D293">
        <v>16</v>
      </c>
    </row>
    <row r="294" spans="1:4">
      <c r="A294">
        <v>5029</v>
      </c>
      <c r="B294" t="s">
        <v>318</v>
      </c>
      <c r="C294" t="s">
        <v>569</v>
      </c>
      <c r="D294">
        <v>16</v>
      </c>
    </row>
    <row r="295" spans="1:4">
      <c r="A295">
        <v>5031</v>
      </c>
      <c r="B295" t="s">
        <v>85</v>
      </c>
      <c r="C295" t="s">
        <v>569</v>
      </c>
      <c r="D295">
        <v>16</v>
      </c>
    </row>
    <row r="296" spans="1:4">
      <c r="A296">
        <v>5032</v>
      </c>
      <c r="B296" t="s">
        <v>319</v>
      </c>
      <c r="C296" t="s">
        <v>569</v>
      </c>
      <c r="D296">
        <v>16</v>
      </c>
    </row>
    <row r="297" spans="1:4">
      <c r="A297">
        <v>5033</v>
      </c>
      <c r="B297" t="s">
        <v>320</v>
      </c>
      <c r="C297" t="s">
        <v>569</v>
      </c>
      <c r="D297">
        <v>16</v>
      </c>
    </row>
    <row r="298" spans="1:4">
      <c r="A298">
        <v>5034</v>
      </c>
      <c r="B298" t="s">
        <v>323</v>
      </c>
      <c r="C298" t="s">
        <v>569</v>
      </c>
      <c r="D298">
        <v>16</v>
      </c>
    </row>
    <row r="299" spans="1:4">
      <c r="A299">
        <v>5035</v>
      </c>
      <c r="B299" t="s">
        <v>324</v>
      </c>
      <c r="C299" t="s">
        <v>569</v>
      </c>
      <c r="D299">
        <v>16</v>
      </c>
    </row>
    <row r="300" spans="1:4">
      <c r="A300">
        <v>5036</v>
      </c>
      <c r="B300" t="s">
        <v>325</v>
      </c>
      <c r="C300" t="s">
        <v>569</v>
      </c>
      <c r="D300">
        <v>16</v>
      </c>
    </row>
    <row r="301" spans="1:4">
      <c r="A301">
        <v>5037</v>
      </c>
      <c r="B301" t="s">
        <v>326</v>
      </c>
      <c r="C301" t="s">
        <v>569</v>
      </c>
      <c r="D301">
        <v>16</v>
      </c>
    </row>
    <row r="302" spans="1:4">
      <c r="A302">
        <v>5038</v>
      </c>
      <c r="B302" t="s">
        <v>327</v>
      </c>
      <c r="C302" t="s">
        <v>569</v>
      </c>
      <c r="D302">
        <v>16</v>
      </c>
    </row>
    <row r="303" spans="1:4">
      <c r="A303">
        <v>5041</v>
      </c>
      <c r="B303" t="s">
        <v>329</v>
      </c>
      <c r="C303" t="s">
        <v>569</v>
      </c>
      <c r="D303">
        <v>16</v>
      </c>
    </row>
    <row r="304" spans="1:4">
      <c r="A304">
        <v>5042</v>
      </c>
      <c r="B304" t="s">
        <v>330</v>
      </c>
      <c r="C304" t="s">
        <v>569</v>
      </c>
      <c r="D304">
        <v>16</v>
      </c>
    </row>
    <row r="305" spans="1:4">
      <c r="A305">
        <v>5043</v>
      </c>
      <c r="B305" t="s">
        <v>331</v>
      </c>
      <c r="C305" t="s">
        <v>569</v>
      </c>
      <c r="D305">
        <v>16</v>
      </c>
    </row>
    <row r="306" spans="1:4">
      <c r="A306">
        <v>5044</v>
      </c>
      <c r="B306" t="s">
        <v>332</v>
      </c>
      <c r="C306" t="s">
        <v>569</v>
      </c>
      <c r="D306">
        <v>16</v>
      </c>
    </row>
    <row r="307" spans="1:4">
      <c r="A307">
        <v>5045</v>
      </c>
      <c r="B307" t="s">
        <v>333</v>
      </c>
      <c r="C307" t="s">
        <v>569</v>
      </c>
      <c r="D307">
        <v>16</v>
      </c>
    </row>
    <row r="308" spans="1:4">
      <c r="A308">
        <v>5046</v>
      </c>
      <c r="B308" t="s">
        <v>334</v>
      </c>
      <c r="C308" t="s">
        <v>569</v>
      </c>
      <c r="D308">
        <v>16</v>
      </c>
    </row>
    <row r="309" spans="1:4">
      <c r="A309">
        <v>5047</v>
      </c>
      <c r="B309" t="s">
        <v>335</v>
      </c>
      <c r="C309" t="s">
        <v>569</v>
      </c>
      <c r="D309">
        <v>16</v>
      </c>
    </row>
    <row r="310" spans="1:4">
      <c r="A310">
        <v>5049</v>
      </c>
      <c r="B310" t="s">
        <v>336</v>
      </c>
      <c r="C310" t="s">
        <v>569</v>
      </c>
      <c r="D310">
        <v>16</v>
      </c>
    </row>
    <row r="311" spans="1:4">
      <c r="A311">
        <v>5052</v>
      </c>
      <c r="B311" t="s">
        <v>337</v>
      </c>
      <c r="C311" t="s">
        <v>569</v>
      </c>
      <c r="D311">
        <v>16</v>
      </c>
    </row>
    <row r="312" spans="1:4">
      <c r="A312">
        <v>5053</v>
      </c>
      <c r="B312" t="s">
        <v>328</v>
      </c>
      <c r="C312" t="s">
        <v>569</v>
      </c>
      <c r="D312">
        <v>16</v>
      </c>
    </row>
    <row r="313" spans="1:4">
      <c r="A313">
        <v>5054</v>
      </c>
      <c r="B313" t="s">
        <v>600</v>
      </c>
      <c r="C313" t="s">
        <v>569</v>
      </c>
      <c r="D313">
        <v>16</v>
      </c>
    </row>
    <row r="314" spans="1:4">
      <c r="A314">
        <v>5055</v>
      </c>
      <c r="B314" t="s">
        <v>623</v>
      </c>
      <c r="C314" t="s">
        <v>569</v>
      </c>
      <c r="D314">
        <v>16</v>
      </c>
    </row>
    <row r="315" spans="1:4">
      <c r="A315">
        <v>5056</v>
      </c>
      <c r="B315" t="s">
        <v>310</v>
      </c>
      <c r="C315" t="s">
        <v>569</v>
      </c>
      <c r="D315">
        <v>16</v>
      </c>
    </row>
    <row r="316" spans="1:4">
      <c r="A316">
        <v>5057</v>
      </c>
      <c r="B316" t="s">
        <v>312</v>
      </c>
      <c r="C316" t="s">
        <v>569</v>
      </c>
      <c r="D316">
        <v>16</v>
      </c>
    </row>
    <row r="317" spans="1:4">
      <c r="A317">
        <v>5058</v>
      </c>
      <c r="B317" t="s">
        <v>313</v>
      </c>
      <c r="C317" t="s">
        <v>569</v>
      </c>
      <c r="D317">
        <v>16</v>
      </c>
    </row>
    <row r="318" spans="1:4">
      <c r="A318">
        <v>5059</v>
      </c>
      <c r="B318" t="s">
        <v>624</v>
      </c>
      <c r="C318" t="s">
        <v>569</v>
      </c>
      <c r="D318">
        <v>16</v>
      </c>
    </row>
    <row r="319" spans="1:4">
      <c r="A319">
        <v>5060</v>
      </c>
      <c r="B319" t="s">
        <v>625</v>
      </c>
      <c r="C319" t="s">
        <v>569</v>
      </c>
      <c r="D319">
        <v>16</v>
      </c>
    </row>
    <row r="320" spans="1:4">
      <c r="A320">
        <v>5061</v>
      </c>
      <c r="B320" t="s">
        <v>306</v>
      </c>
      <c r="C320" t="s">
        <v>569</v>
      </c>
      <c r="D320">
        <v>16</v>
      </c>
    </row>
    <row r="321" spans="1:4">
      <c r="A321">
        <v>5401</v>
      </c>
      <c r="B321" t="s">
        <v>374</v>
      </c>
      <c r="C321" t="s">
        <v>626</v>
      </c>
      <c r="D321">
        <v>54</v>
      </c>
    </row>
    <row r="322" spans="1:4">
      <c r="A322">
        <v>5402</v>
      </c>
      <c r="B322" t="s">
        <v>373</v>
      </c>
      <c r="C322" t="s">
        <v>626</v>
      </c>
      <c r="D322">
        <v>54</v>
      </c>
    </row>
    <row r="323" spans="1:4">
      <c r="A323">
        <v>5403</v>
      </c>
      <c r="B323" t="s">
        <v>394</v>
      </c>
      <c r="C323" t="s">
        <v>626</v>
      </c>
      <c r="D323">
        <v>54</v>
      </c>
    </row>
    <row r="324" spans="1:4">
      <c r="A324">
        <v>5404</v>
      </c>
      <c r="B324" t="s">
        <v>391</v>
      </c>
      <c r="C324" t="s">
        <v>626</v>
      </c>
      <c r="D324">
        <v>54</v>
      </c>
    </row>
    <row r="325" spans="1:4">
      <c r="A325">
        <v>5405</v>
      </c>
      <c r="B325" t="s">
        <v>392</v>
      </c>
      <c r="C325" t="s">
        <v>626</v>
      </c>
      <c r="D325">
        <v>54</v>
      </c>
    </row>
    <row r="326" spans="1:4">
      <c r="A326">
        <v>5406</v>
      </c>
      <c r="B326" t="s">
        <v>393</v>
      </c>
      <c r="C326" t="s">
        <v>626</v>
      </c>
      <c r="D326">
        <v>54</v>
      </c>
    </row>
    <row r="327" spans="1:4">
      <c r="A327">
        <v>5411</v>
      </c>
      <c r="B327" t="s">
        <v>375</v>
      </c>
      <c r="C327" t="s">
        <v>626</v>
      </c>
      <c r="D327">
        <v>54</v>
      </c>
    </row>
    <row r="328" spans="1:4">
      <c r="A328">
        <v>5412</v>
      </c>
      <c r="B328" t="s">
        <v>598</v>
      </c>
      <c r="C328" t="s">
        <v>626</v>
      </c>
      <c r="D328">
        <v>54</v>
      </c>
    </row>
    <row r="329" spans="1:4">
      <c r="A329">
        <v>5413</v>
      </c>
      <c r="B329" t="s">
        <v>376</v>
      </c>
      <c r="C329" t="s">
        <v>626</v>
      </c>
      <c r="D329">
        <v>54</v>
      </c>
    </row>
    <row r="330" spans="1:4">
      <c r="A330">
        <v>5414</v>
      </c>
      <c r="B330" t="s">
        <v>377</v>
      </c>
      <c r="C330" t="s">
        <v>626</v>
      </c>
      <c r="D330">
        <v>54</v>
      </c>
    </row>
    <row r="331" spans="1:4">
      <c r="A331">
        <v>5415</v>
      </c>
      <c r="B331" t="s">
        <v>378</v>
      </c>
      <c r="C331" t="s">
        <v>626</v>
      </c>
      <c r="D331">
        <v>54</v>
      </c>
    </row>
    <row r="332" spans="1:4">
      <c r="A332">
        <v>5416</v>
      </c>
      <c r="B332" t="s">
        <v>379</v>
      </c>
      <c r="C332" t="s">
        <v>626</v>
      </c>
      <c r="D332">
        <v>54</v>
      </c>
    </row>
    <row r="333" spans="1:4">
      <c r="A333">
        <v>5417</v>
      </c>
      <c r="B333" t="s">
        <v>380</v>
      </c>
      <c r="C333" t="s">
        <v>626</v>
      </c>
      <c r="D333">
        <v>54</v>
      </c>
    </row>
    <row r="334" spans="1:4">
      <c r="A334">
        <v>5418</v>
      </c>
      <c r="B334" t="s">
        <v>51</v>
      </c>
      <c r="C334" t="s">
        <v>626</v>
      </c>
      <c r="D334">
        <v>54</v>
      </c>
    </row>
    <row r="335" spans="1:4">
      <c r="A335">
        <v>5419</v>
      </c>
      <c r="B335" t="s">
        <v>381</v>
      </c>
      <c r="C335" t="s">
        <v>626</v>
      </c>
      <c r="D335">
        <v>54</v>
      </c>
    </row>
    <row r="336" spans="1:4">
      <c r="A336">
        <v>5420</v>
      </c>
      <c r="B336" t="s">
        <v>382</v>
      </c>
      <c r="C336" t="s">
        <v>626</v>
      </c>
      <c r="D336">
        <v>54</v>
      </c>
    </row>
    <row r="337" spans="1:4">
      <c r="A337">
        <v>5421</v>
      </c>
      <c r="B337" t="s">
        <v>627</v>
      </c>
      <c r="C337" t="s">
        <v>626</v>
      </c>
      <c r="D337">
        <v>54</v>
      </c>
    </row>
    <row r="338" spans="1:4">
      <c r="A338">
        <v>5422</v>
      </c>
      <c r="B338" t="s">
        <v>383</v>
      </c>
      <c r="C338" t="s">
        <v>626</v>
      </c>
      <c r="D338">
        <v>54</v>
      </c>
    </row>
    <row r="339" spans="1:4">
      <c r="A339">
        <v>5423</v>
      </c>
      <c r="B339" t="s">
        <v>384</v>
      </c>
      <c r="C339" t="s">
        <v>626</v>
      </c>
      <c r="D339">
        <v>54</v>
      </c>
    </row>
    <row r="340" spans="1:4">
      <c r="A340">
        <v>5424</v>
      </c>
      <c r="B340" t="s">
        <v>385</v>
      </c>
      <c r="C340" t="s">
        <v>626</v>
      </c>
      <c r="D340">
        <v>54</v>
      </c>
    </row>
    <row r="341" spans="1:4">
      <c r="A341">
        <v>5425</v>
      </c>
      <c r="B341" t="s">
        <v>386</v>
      </c>
      <c r="C341" t="s">
        <v>626</v>
      </c>
      <c r="D341">
        <v>54</v>
      </c>
    </row>
    <row r="342" spans="1:4">
      <c r="A342">
        <v>5426</v>
      </c>
      <c r="B342" t="s">
        <v>387</v>
      </c>
      <c r="C342" t="s">
        <v>626</v>
      </c>
      <c r="D342">
        <v>54</v>
      </c>
    </row>
    <row r="343" spans="1:4">
      <c r="A343">
        <v>5427</v>
      </c>
      <c r="B343" t="s">
        <v>388</v>
      </c>
      <c r="C343" t="s">
        <v>626</v>
      </c>
      <c r="D343">
        <v>54</v>
      </c>
    </row>
    <row r="344" spans="1:4">
      <c r="A344">
        <v>5428</v>
      </c>
      <c r="B344" t="s">
        <v>389</v>
      </c>
      <c r="C344" t="s">
        <v>626</v>
      </c>
      <c r="D344">
        <v>54</v>
      </c>
    </row>
    <row r="345" spans="1:4">
      <c r="A345">
        <v>5429</v>
      </c>
      <c r="B345" t="s">
        <v>390</v>
      </c>
      <c r="C345" t="s">
        <v>626</v>
      </c>
      <c r="D345">
        <v>54</v>
      </c>
    </row>
    <row r="346" spans="1:4">
      <c r="A346">
        <v>5430</v>
      </c>
      <c r="B346" t="s">
        <v>406</v>
      </c>
      <c r="C346" t="s">
        <v>626</v>
      </c>
      <c r="D346">
        <v>54</v>
      </c>
    </row>
    <row r="347" spans="1:4">
      <c r="A347">
        <v>5432</v>
      </c>
      <c r="B347" t="s">
        <v>451</v>
      </c>
      <c r="C347" t="s">
        <v>626</v>
      </c>
      <c r="D347">
        <v>54</v>
      </c>
    </row>
    <row r="348" spans="1:4">
      <c r="A348">
        <v>5433</v>
      </c>
      <c r="B348" t="s">
        <v>395</v>
      </c>
      <c r="C348" t="s">
        <v>626</v>
      </c>
      <c r="D348">
        <v>54</v>
      </c>
    </row>
    <row r="349" spans="1:4">
      <c r="A349">
        <v>5434</v>
      </c>
      <c r="B349" t="s">
        <v>452</v>
      </c>
      <c r="C349" t="s">
        <v>626</v>
      </c>
      <c r="D349">
        <v>54</v>
      </c>
    </row>
    <row r="350" spans="1:4">
      <c r="A350">
        <v>5435</v>
      </c>
      <c r="B350" t="s">
        <v>453</v>
      </c>
      <c r="C350" t="s">
        <v>626</v>
      </c>
      <c r="D350">
        <v>54</v>
      </c>
    </row>
    <row r="351" spans="1:4">
      <c r="A351">
        <v>5436</v>
      </c>
      <c r="B351" t="s">
        <v>396</v>
      </c>
      <c r="C351" t="s">
        <v>626</v>
      </c>
      <c r="D351">
        <v>54</v>
      </c>
    </row>
    <row r="352" spans="1:4">
      <c r="A352">
        <v>5437</v>
      </c>
      <c r="B352" t="s">
        <v>79</v>
      </c>
      <c r="C352" t="s">
        <v>626</v>
      </c>
      <c r="D352">
        <v>54</v>
      </c>
    </row>
    <row r="353" spans="1:4">
      <c r="A353">
        <v>5438</v>
      </c>
      <c r="B353" t="s">
        <v>397</v>
      </c>
      <c r="C353" t="s">
        <v>626</v>
      </c>
      <c r="D353">
        <v>54</v>
      </c>
    </row>
    <row r="354" spans="1:4">
      <c r="A354">
        <v>5439</v>
      </c>
      <c r="B354" t="s">
        <v>408</v>
      </c>
      <c r="C354" t="s">
        <v>626</v>
      </c>
      <c r="D354">
        <v>54</v>
      </c>
    </row>
    <row r="355" spans="1:4">
      <c r="A355">
        <v>5440</v>
      </c>
      <c r="B355" t="s">
        <v>398</v>
      </c>
      <c r="C355" t="s">
        <v>626</v>
      </c>
      <c r="D355">
        <v>54</v>
      </c>
    </row>
    <row r="356" spans="1:4">
      <c r="A356">
        <v>5441</v>
      </c>
      <c r="B356" t="s">
        <v>399</v>
      </c>
      <c r="C356" t="s">
        <v>626</v>
      </c>
      <c r="D356">
        <v>54</v>
      </c>
    </row>
    <row r="357" spans="1:4">
      <c r="A357">
        <v>5442</v>
      </c>
      <c r="B357" t="s">
        <v>400</v>
      </c>
      <c r="C357" t="s">
        <v>626</v>
      </c>
      <c r="D357">
        <v>54</v>
      </c>
    </row>
    <row r="358" spans="1:4">
      <c r="A358">
        <v>5443</v>
      </c>
      <c r="B358" t="s">
        <v>454</v>
      </c>
      <c r="C358" t="s">
        <v>626</v>
      </c>
      <c r="D358">
        <v>54</v>
      </c>
    </row>
    <row r="359" spans="1:4">
      <c r="A359">
        <v>5444</v>
      </c>
      <c r="B359" t="s">
        <v>599</v>
      </c>
      <c r="C359" t="s">
        <v>626</v>
      </c>
      <c r="D359">
        <v>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CS131"/>
  <sheetViews>
    <sheetView defaultGridColor="0" colorId="22" zoomScale="94" zoomScaleNormal="94" workbookViewId="0">
      <pane xSplit="10" ySplit="9" topLeftCell="K10" activePane="bottomRight" state="frozen"/>
      <selection pane="topRight" activeCell="K1" sqref="K1"/>
      <selection pane="bottomLeft" activeCell="A10" sqref="A10"/>
      <selection pane="bottomRight" activeCell="M10" sqref="M10"/>
    </sheetView>
  </sheetViews>
  <sheetFormatPr baseColWidth="10" defaultRowHeight="15"/>
  <cols>
    <col min="1" max="1" width="1.26953125" customWidth="1"/>
    <col min="2" max="2" width="5.08984375" customWidth="1"/>
    <col min="3" max="3" width="4.7265625" style="365" customWidth="1"/>
    <col min="4" max="4" width="7" customWidth="1"/>
    <col min="5" max="5" width="4.1796875" customWidth="1"/>
    <col min="6" max="6" width="5.90625" style="319" customWidth="1"/>
    <col min="7" max="7" width="4.54296875" customWidth="1"/>
    <col min="8" max="8" width="6.54296875" style="93" customWidth="1"/>
    <col min="9" max="9" width="4.90625" style="93" customWidth="1"/>
    <col min="10" max="10" width="5.54296875" style="93" customWidth="1"/>
    <col min="11" max="11" width="1.6328125" style="93" customWidth="1"/>
    <col min="12" max="12" width="5.54296875" style="362" customWidth="1"/>
    <col min="13" max="13" width="2.26953125" style="362" customWidth="1"/>
    <col min="14" max="14" width="6" style="93" customWidth="1"/>
    <col min="15" max="15" width="4.1796875" style="93" customWidth="1"/>
    <col min="16" max="16" width="6.1796875" style="330" customWidth="1"/>
    <col min="17" max="17" width="0.90625" style="32" customWidth="1"/>
    <col min="18" max="18" width="7.26953125" style="32" customWidth="1"/>
    <col min="19" max="19" width="6.90625" customWidth="1"/>
    <col min="20" max="20" width="5.36328125" customWidth="1"/>
    <col min="21" max="21" width="1.1796875" style="32" customWidth="1"/>
    <col min="22" max="22" width="7.54296875" customWidth="1"/>
    <col min="23" max="23" width="5.08984375" customWidth="1"/>
    <col min="24" max="24" width="5.453125" style="11" customWidth="1"/>
    <col min="25" max="25" width="5.26953125" style="11" customWidth="1"/>
    <col min="26" max="26" width="4.81640625" style="11" customWidth="1"/>
    <col min="27" max="27" width="4.90625" style="11" customWidth="1"/>
    <col min="28" max="28" width="6.6328125" style="93" customWidth="1"/>
    <col min="29" max="29" width="5" customWidth="1"/>
    <col min="30" max="30" width="5.36328125" customWidth="1"/>
    <col min="31" max="31" width="5.81640625" style="11" customWidth="1"/>
    <col min="32" max="32" width="4.90625" style="11" customWidth="1"/>
    <col min="33" max="33" width="6.453125" style="11" customWidth="1"/>
    <col min="34" max="34" width="8.08984375" customWidth="1"/>
    <col min="35" max="35" width="7.453125" customWidth="1"/>
    <col min="36" max="36" width="10" customWidth="1"/>
    <col min="37" max="37" width="5.90625" customWidth="1"/>
    <col min="38" max="38" width="8.08984375" customWidth="1"/>
    <col min="39" max="39" width="5.90625" customWidth="1"/>
    <col min="40" max="40" width="8.08984375" customWidth="1"/>
    <col min="41" max="42" width="6.90625" customWidth="1"/>
    <col min="43" max="44" width="6.36328125" customWidth="1"/>
    <col min="45" max="45" width="7.90625" customWidth="1"/>
    <col min="46" max="46" width="5.6328125" customWidth="1"/>
    <col min="47" max="47" width="7.90625" customWidth="1"/>
    <col min="48" max="48" width="6.36328125" customWidth="1"/>
    <col min="49" max="49" width="7.90625" customWidth="1"/>
    <col min="50" max="50" width="6.36328125" customWidth="1"/>
    <col min="51" max="51" width="8" customWidth="1"/>
    <col min="52" max="52" width="9.1796875" customWidth="1"/>
    <col min="53" max="55" width="8" customWidth="1"/>
    <col min="56" max="56" width="7.36328125" customWidth="1"/>
    <col min="57" max="57" width="7.1796875" customWidth="1"/>
    <col min="58" max="58" width="7.08984375" customWidth="1"/>
    <col min="59" max="59" width="8" customWidth="1"/>
    <col min="60" max="60" width="10.08984375" customWidth="1"/>
    <col min="61" max="61" width="8" customWidth="1"/>
    <col min="62" max="62" width="9.6328125" customWidth="1"/>
    <col min="63" max="63" width="7.6328125" customWidth="1"/>
    <col min="64" max="64" width="9.6328125" customWidth="1"/>
    <col min="65" max="65" width="9.1796875" customWidth="1"/>
    <col min="66" max="68" width="7.90625" customWidth="1"/>
    <col min="69" max="69" width="8.08984375" customWidth="1"/>
    <col min="70" max="70" width="8.54296875" customWidth="1"/>
    <col min="71" max="71" width="8" customWidth="1"/>
    <col min="72" max="72" width="6.453125" customWidth="1"/>
    <col min="73" max="73" width="8.08984375" customWidth="1"/>
    <col min="74" max="74" width="7.54296875" customWidth="1"/>
    <col min="75" max="75" width="8.36328125" customWidth="1"/>
    <col min="76" max="76" width="9.453125" customWidth="1"/>
    <col min="77" max="78" width="8.36328125" customWidth="1"/>
    <col min="79" max="79" width="8.90625" customWidth="1"/>
    <col min="80" max="80" width="8.36328125" customWidth="1"/>
    <col min="81" max="81" width="7.90625" customWidth="1"/>
    <col min="82" max="82" width="8" customWidth="1"/>
    <col min="83" max="84" width="9.90625" customWidth="1"/>
    <col min="85" max="85" width="9.08984375" customWidth="1"/>
    <col min="86" max="86" width="8.36328125" customWidth="1"/>
    <col min="87" max="87" width="8.6328125" customWidth="1"/>
    <col min="88" max="88" width="8.90625" customWidth="1"/>
    <col min="89" max="89" width="8.08984375" customWidth="1"/>
    <col min="90" max="90" width="8.6328125" customWidth="1"/>
    <col min="91" max="92" width="9.90625" customWidth="1"/>
    <col min="93" max="93" width="8.08984375" customWidth="1"/>
    <col min="94" max="94" width="8" customWidth="1"/>
    <col min="95" max="95" width="8.08984375" customWidth="1"/>
    <col min="96" max="96" width="11.08984375" customWidth="1"/>
    <col min="97" max="97" width="7.6328125" customWidth="1"/>
    <col min="98" max="98" width="8.08984375" customWidth="1"/>
    <col min="99" max="99" width="7.90625" customWidth="1"/>
    <col min="100" max="100" width="8.90625" customWidth="1"/>
    <col min="101" max="101" width="6.90625" customWidth="1"/>
    <col min="102" max="102" width="6.6328125" customWidth="1"/>
    <col min="103" max="104" width="8.08984375" customWidth="1"/>
    <col min="105" max="105" width="9.36328125" customWidth="1"/>
    <col min="106" max="106" width="10.08984375" customWidth="1"/>
    <col min="107" max="107" width="10.90625" customWidth="1"/>
    <col min="108" max="111" width="8.08984375" customWidth="1"/>
    <col min="112" max="112" width="8.36328125" customWidth="1"/>
    <col min="113" max="113" width="11.08984375" customWidth="1"/>
    <col min="114" max="114" width="8.08984375" customWidth="1"/>
    <col min="115" max="115" width="6.36328125" customWidth="1"/>
    <col min="116" max="116" width="7.453125" customWidth="1"/>
    <col min="117" max="117" width="7.6328125" customWidth="1"/>
    <col min="118" max="119" width="7.90625" customWidth="1"/>
    <col min="120" max="120" width="8" customWidth="1"/>
    <col min="121" max="121" width="7.6328125" customWidth="1"/>
    <col min="122" max="122" width="7.90625" customWidth="1"/>
    <col min="123" max="123" width="8.08984375" customWidth="1"/>
    <col min="124" max="124" width="7.54296875" customWidth="1"/>
    <col min="125" max="125" width="7.90625" customWidth="1"/>
    <col min="126" max="126" width="7.6328125" customWidth="1"/>
    <col min="127" max="127" width="7.90625" customWidth="1"/>
    <col min="128" max="128" width="7.54296875" customWidth="1"/>
    <col min="129" max="129" width="7.90625" customWidth="1"/>
    <col min="130" max="130" width="9.90625" customWidth="1"/>
    <col min="131" max="131" width="7.08984375" customWidth="1"/>
    <col min="132" max="132" width="8.08984375" customWidth="1"/>
    <col min="133" max="133" width="8.54296875" customWidth="1"/>
    <col min="134" max="134" width="9.90625" customWidth="1"/>
    <col min="135" max="135" width="8.36328125" customWidth="1"/>
    <col min="136" max="136" width="10.54296875" customWidth="1"/>
    <col min="137" max="137" width="7.90625" customWidth="1"/>
    <col min="138" max="138" width="8.08984375" customWidth="1"/>
    <col min="139" max="141" width="9.90625" customWidth="1"/>
    <col min="142" max="142" width="8.36328125" customWidth="1"/>
    <col min="143" max="143" width="8.6328125" customWidth="1"/>
    <col min="144" max="144" width="8.54296875" customWidth="1"/>
    <col min="145" max="145" width="8.6328125" customWidth="1"/>
    <col min="146" max="146" width="8.36328125" customWidth="1"/>
    <col min="147" max="147" width="10.6328125" customWidth="1"/>
    <col min="148" max="148" width="9.90625" customWidth="1"/>
    <col min="149" max="149" width="7.54296875" customWidth="1"/>
    <col min="150" max="150" width="8.54296875" customWidth="1"/>
    <col min="151" max="152" width="7.90625" customWidth="1"/>
    <col min="153" max="155" width="8.36328125" customWidth="1"/>
    <col min="156" max="157" width="8.08984375" customWidth="1"/>
    <col min="158" max="159" width="8.36328125" customWidth="1"/>
    <col min="160" max="160" width="8.54296875" customWidth="1"/>
    <col min="161" max="161" width="8.36328125" customWidth="1"/>
    <col min="162" max="162" width="8.6328125" customWidth="1"/>
    <col min="163" max="164" width="9.90625" customWidth="1"/>
    <col min="165" max="165" width="8.08984375" customWidth="1"/>
    <col min="166" max="166" width="8.54296875" customWidth="1"/>
    <col min="167" max="167" width="7.54296875" customWidth="1"/>
    <col min="168" max="168" width="8.08984375" customWidth="1"/>
    <col min="169" max="169" width="7.90625" customWidth="1"/>
    <col min="170" max="170" width="8.36328125" customWidth="1"/>
    <col min="171" max="171" width="8.08984375" customWidth="1"/>
    <col min="172" max="172" width="9.90625" customWidth="1"/>
    <col min="173" max="173" width="8" customWidth="1"/>
    <col min="174" max="174" width="7.90625" customWidth="1"/>
    <col min="175" max="175" width="8.90625" customWidth="1"/>
    <col min="176" max="176" width="8" customWidth="1"/>
    <col min="177" max="177" width="8.90625" customWidth="1"/>
    <col min="178" max="178" width="7.08984375" customWidth="1"/>
    <col min="179" max="179" width="9" customWidth="1"/>
    <col min="180" max="180" width="8.08984375" customWidth="1"/>
    <col min="181" max="181" width="10.36328125" customWidth="1"/>
    <col min="182" max="183" width="7.90625" customWidth="1"/>
    <col min="184" max="184" width="8.6328125" customWidth="1"/>
    <col min="185" max="185" width="8.90625" customWidth="1"/>
    <col min="186" max="186" width="8.6328125" customWidth="1"/>
    <col min="187" max="188" width="8.08984375" customWidth="1"/>
    <col min="189" max="189" width="7.54296875" customWidth="1"/>
    <col min="190" max="192" width="8.08984375" customWidth="1"/>
    <col min="193" max="193" width="8.6328125" customWidth="1"/>
    <col min="194" max="194" width="7.90625" customWidth="1"/>
    <col min="195" max="196" width="8.08984375" customWidth="1"/>
    <col min="197" max="197" width="7.90625" customWidth="1"/>
    <col min="200" max="200" width="8" customWidth="1"/>
    <col min="201" max="201" width="8.08984375" customWidth="1"/>
    <col min="202" max="202" width="8" customWidth="1"/>
    <col min="203" max="204" width="8.08984375" customWidth="1"/>
    <col min="205" max="207" width="7.90625" customWidth="1"/>
    <col min="208" max="208" width="8.08984375" customWidth="1"/>
    <col min="209" max="211" width="7.90625" customWidth="1"/>
    <col min="212" max="212" width="6.6328125" customWidth="1"/>
    <col min="213" max="213" width="8.36328125" customWidth="1"/>
    <col min="214" max="214" width="8" customWidth="1"/>
  </cols>
  <sheetData>
    <row r="1" spans="1:57" ht="13.5" customHeight="1">
      <c r="A1" s="25"/>
      <c r="B1" s="25"/>
      <c r="C1" s="359"/>
      <c r="D1" s="25"/>
      <c r="E1" s="25"/>
      <c r="F1" s="379"/>
      <c r="G1" s="25"/>
      <c r="H1" s="102"/>
      <c r="I1" s="102"/>
      <c r="J1" s="102"/>
      <c r="K1" s="102"/>
      <c r="L1" s="358"/>
      <c r="M1" s="358"/>
      <c r="N1" s="102"/>
      <c r="O1" s="102"/>
      <c r="P1" s="371"/>
      <c r="Q1" s="366"/>
      <c r="R1" s="366"/>
      <c r="S1" s="25"/>
      <c r="T1" s="25"/>
      <c r="U1" s="366"/>
      <c r="V1" s="25"/>
      <c r="W1" s="25"/>
      <c r="X1" s="126"/>
      <c r="Y1" s="126"/>
      <c r="Z1" s="126"/>
      <c r="AA1" s="126"/>
      <c r="AB1" s="102"/>
      <c r="AC1" s="25"/>
      <c r="AD1" s="25"/>
      <c r="AE1" s="126"/>
      <c r="AF1" s="126"/>
      <c r="AG1" s="126"/>
      <c r="AH1" s="25"/>
      <c r="AI1" s="25"/>
    </row>
    <row r="2" spans="1:57" ht="31.5" customHeight="1">
      <c r="A2" s="25"/>
      <c r="B2" s="25"/>
      <c r="C2" s="133" t="s">
        <v>86</v>
      </c>
      <c r="D2" s="134"/>
      <c r="E2" s="134"/>
      <c r="F2" s="380"/>
      <c r="G2" s="134"/>
      <c r="H2" s="134"/>
      <c r="I2" s="135"/>
      <c r="J2" s="134"/>
      <c r="K2" s="134"/>
      <c r="L2" s="359"/>
      <c r="M2" s="359"/>
      <c r="N2" s="102"/>
      <c r="O2" s="102"/>
      <c r="P2" s="371"/>
      <c r="Q2" s="366"/>
      <c r="R2" s="366"/>
      <c r="S2" s="135"/>
      <c r="T2" s="134"/>
      <c r="U2" s="366"/>
      <c r="V2" s="132" t="str">
        <f>+År!B2</f>
        <v>VÆR :</v>
      </c>
      <c r="W2" s="134"/>
      <c r="X2" s="126"/>
      <c r="Y2" s="102"/>
      <c r="Z2" s="126"/>
      <c r="AA2" s="126"/>
      <c r="AB2" s="102"/>
      <c r="AC2" s="25"/>
      <c r="AD2" s="25"/>
      <c r="AE2" s="126"/>
      <c r="AF2" s="126"/>
      <c r="AG2" s="126"/>
      <c r="AH2" s="102"/>
      <c r="AI2" s="25"/>
    </row>
    <row r="3" spans="1:57" ht="22.5" customHeight="1">
      <c r="A3" s="25"/>
      <c r="B3" s="25"/>
      <c r="C3" s="359"/>
      <c r="D3" s="25"/>
      <c r="E3" s="25"/>
      <c r="F3" s="379"/>
      <c r="G3" s="25"/>
      <c r="H3" s="102"/>
      <c r="I3" s="102"/>
      <c r="J3" s="102"/>
      <c r="K3" s="102"/>
      <c r="L3" s="358"/>
      <c r="M3" s="358"/>
      <c r="N3" s="102"/>
      <c r="O3" s="102"/>
      <c r="P3" s="371"/>
      <c r="Q3" s="366"/>
      <c r="R3" s="366"/>
      <c r="S3" s="25"/>
      <c r="T3" s="25"/>
      <c r="U3" s="366"/>
      <c r="V3" s="25"/>
      <c r="W3" s="25"/>
      <c r="X3" s="126"/>
      <c r="Y3" s="126"/>
      <c r="Z3" s="126"/>
      <c r="AA3" s="126"/>
      <c r="AB3" s="102"/>
      <c r="AC3" s="25"/>
      <c r="AD3" s="25"/>
      <c r="AE3" s="126"/>
      <c r="AF3" s="126"/>
      <c r="AG3" s="126"/>
      <c r="AH3" s="25"/>
      <c r="AI3" s="25"/>
    </row>
    <row r="4" spans="1:57" s="189" customFormat="1" ht="22.2">
      <c r="A4" s="211"/>
      <c r="B4" s="211"/>
      <c r="C4" s="360"/>
      <c r="D4" s="211"/>
      <c r="E4" s="133" t="s">
        <v>434</v>
      </c>
      <c r="F4" s="381"/>
      <c r="G4" s="536">
        <f>+År!S2</f>
        <v>52</v>
      </c>
      <c r="H4" s="536"/>
      <c r="I4" s="212"/>
      <c r="J4" s="211"/>
      <c r="K4" s="211"/>
      <c r="L4" s="360"/>
      <c r="M4" s="360"/>
      <c r="N4" s="212"/>
      <c r="O4" s="282" t="s">
        <v>435</v>
      </c>
      <c r="P4" s="372"/>
      <c r="Q4" s="367"/>
      <c r="R4" s="367"/>
      <c r="S4" s="212"/>
      <c r="T4" s="211"/>
      <c r="U4" s="367"/>
      <c r="V4" s="212"/>
      <c r="W4" s="211"/>
      <c r="X4" s="213"/>
      <c r="Y4" s="211"/>
      <c r="Z4" s="211"/>
      <c r="AA4" s="534">
        <f>SUM(Måned!F10:F21)</f>
        <v>4759</v>
      </c>
      <c r="AB4" s="535"/>
      <c r="AC4" s="25"/>
      <c r="AD4" s="212"/>
      <c r="AE4" s="213"/>
      <c r="AF4" s="213"/>
      <c r="AG4" s="213"/>
      <c r="AH4" s="213"/>
      <c r="AI4" s="211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</row>
    <row r="5" spans="1:57" ht="20.25" customHeight="1">
      <c r="A5" s="61"/>
      <c r="B5" s="61"/>
      <c r="C5" s="359"/>
      <c r="D5" s="67"/>
      <c r="E5" s="25"/>
      <c r="F5" s="382"/>
      <c r="G5" s="25"/>
      <c r="H5" s="102"/>
      <c r="I5" s="102"/>
      <c r="J5" s="102"/>
      <c r="K5" s="102"/>
      <c r="L5" s="358"/>
      <c r="M5" s="360"/>
      <c r="N5" s="102"/>
      <c r="O5" s="102"/>
      <c r="P5" s="371"/>
      <c r="Q5" s="366"/>
      <c r="R5" s="366"/>
      <c r="S5" s="62"/>
      <c r="T5" s="25"/>
      <c r="U5" s="366"/>
      <c r="V5" s="25"/>
      <c r="W5" s="25"/>
      <c r="X5" s="126"/>
      <c r="Y5" s="126"/>
      <c r="Z5" s="126"/>
      <c r="AA5" s="126"/>
      <c r="AB5" s="102"/>
      <c r="AC5" s="25"/>
      <c r="AD5" s="25"/>
      <c r="AE5" s="126"/>
      <c r="AF5" s="126"/>
      <c r="AG5" s="126"/>
      <c r="AH5" s="25"/>
      <c r="AI5" s="25"/>
    </row>
    <row r="6" spans="1:57">
      <c r="A6" s="25"/>
      <c r="B6" s="25"/>
      <c r="C6" s="359"/>
      <c r="D6" s="25"/>
      <c r="E6" s="25"/>
      <c r="F6" s="379"/>
      <c r="G6" s="25"/>
      <c r="H6" s="102"/>
      <c r="I6" s="102"/>
      <c r="J6" s="102"/>
      <c r="K6" s="102"/>
      <c r="L6" s="358"/>
      <c r="M6" s="360"/>
      <c r="N6" s="102"/>
      <c r="O6" s="102"/>
      <c r="P6" s="371"/>
      <c r="Q6" s="366"/>
      <c r="R6" s="366"/>
      <c r="S6" s="25"/>
      <c r="T6" s="25"/>
      <c r="U6" s="366"/>
      <c r="V6" s="25"/>
      <c r="W6" s="25"/>
      <c r="X6" s="126"/>
      <c r="Y6" s="126"/>
      <c r="Z6" s="126"/>
      <c r="AA6" s="126"/>
      <c r="AB6" s="102"/>
      <c r="AC6" s="25"/>
      <c r="AD6" s="25"/>
      <c r="AE6" s="126"/>
      <c r="AF6" s="126"/>
      <c r="AG6" s="126"/>
      <c r="AH6" s="25"/>
      <c r="AI6" s="25"/>
    </row>
    <row r="7" spans="1:57" ht="15.6">
      <c r="A7" s="25"/>
      <c r="B7" s="25"/>
      <c r="C7" s="359"/>
      <c r="D7" s="39" t="s">
        <v>2</v>
      </c>
      <c r="E7" s="25"/>
      <c r="F7" s="379"/>
      <c r="G7" s="25"/>
      <c r="H7" s="102"/>
      <c r="I7" s="102"/>
      <c r="J7" s="102"/>
      <c r="K7" s="102"/>
      <c r="L7" s="358"/>
      <c r="M7" s="360"/>
      <c r="N7" s="103" t="s">
        <v>22</v>
      </c>
      <c r="O7" s="102"/>
      <c r="P7" s="373"/>
      <c r="Q7" s="368"/>
      <c r="R7" s="368"/>
      <c r="S7" s="39"/>
      <c r="T7" s="39"/>
      <c r="U7" s="368"/>
      <c r="V7" s="39" t="s">
        <v>22</v>
      </c>
      <c r="W7" s="25"/>
      <c r="X7" s="127" t="s">
        <v>404</v>
      </c>
      <c r="Y7" s="127" t="s">
        <v>45</v>
      </c>
      <c r="Z7" s="127"/>
      <c r="AA7" s="127"/>
      <c r="AB7" s="103" t="s">
        <v>413</v>
      </c>
      <c r="AC7" s="25"/>
      <c r="AD7" s="25"/>
      <c r="AE7" s="127" t="s">
        <v>75</v>
      </c>
      <c r="AF7" s="126"/>
      <c r="AG7" s="126"/>
      <c r="AH7" s="39" t="s">
        <v>80</v>
      </c>
      <c r="AI7" s="25"/>
    </row>
    <row r="8" spans="1:57" ht="15.6">
      <c r="A8" s="25"/>
      <c r="B8" s="39" t="s">
        <v>644</v>
      </c>
      <c r="C8" s="364"/>
      <c r="D8" s="39" t="s">
        <v>485</v>
      </c>
      <c r="E8" s="105"/>
      <c r="F8" s="383" t="s">
        <v>2</v>
      </c>
      <c r="G8" s="105"/>
      <c r="H8" s="103" t="s">
        <v>2</v>
      </c>
      <c r="I8" s="107"/>
      <c r="J8" s="103" t="s">
        <v>1</v>
      </c>
      <c r="K8" s="103"/>
      <c r="L8" s="361" t="s">
        <v>2</v>
      </c>
      <c r="M8" s="360"/>
      <c r="N8" s="103" t="s">
        <v>416</v>
      </c>
      <c r="O8" s="107"/>
      <c r="P8" s="374" t="s">
        <v>22</v>
      </c>
      <c r="Q8" s="369"/>
      <c r="R8" s="369" t="s">
        <v>22</v>
      </c>
      <c r="S8" s="39" t="s">
        <v>22</v>
      </c>
      <c r="T8" s="105"/>
      <c r="U8" s="369"/>
      <c r="V8" s="39" t="s">
        <v>414</v>
      </c>
      <c r="W8" s="105"/>
      <c r="X8" s="127" t="s">
        <v>489</v>
      </c>
      <c r="Y8" s="389" t="s">
        <v>520</v>
      </c>
      <c r="Z8" s="389" t="s">
        <v>520</v>
      </c>
      <c r="AA8" s="389" t="s">
        <v>520</v>
      </c>
      <c r="AB8" s="103" t="s">
        <v>416</v>
      </c>
      <c r="AC8" s="39" t="s">
        <v>483</v>
      </c>
      <c r="AD8" s="39" t="s">
        <v>414</v>
      </c>
      <c r="AE8" s="127" t="s">
        <v>417</v>
      </c>
      <c r="AF8" s="127" t="s">
        <v>417</v>
      </c>
      <c r="AG8" s="127" t="s">
        <v>418</v>
      </c>
      <c r="AH8" s="39" t="s">
        <v>44</v>
      </c>
      <c r="AI8" s="25"/>
    </row>
    <row r="9" spans="1:57" ht="15.6">
      <c r="A9" s="25"/>
      <c r="B9" s="39" t="s">
        <v>645</v>
      </c>
      <c r="C9" s="364" t="s">
        <v>89</v>
      </c>
      <c r="D9" s="39" t="s">
        <v>486</v>
      </c>
      <c r="E9" s="105" t="s">
        <v>488</v>
      </c>
      <c r="F9" s="383"/>
      <c r="G9" s="105" t="s">
        <v>488</v>
      </c>
      <c r="H9" s="103" t="s">
        <v>404</v>
      </c>
      <c r="I9" s="107" t="s">
        <v>488</v>
      </c>
      <c r="J9" s="103" t="s">
        <v>404</v>
      </c>
      <c r="K9" s="103"/>
      <c r="L9" s="361" t="s">
        <v>642</v>
      </c>
      <c r="M9" s="360"/>
      <c r="N9" s="103" t="s">
        <v>44</v>
      </c>
      <c r="O9" s="107" t="s">
        <v>488</v>
      </c>
      <c r="P9" s="374" t="s">
        <v>642</v>
      </c>
      <c r="Q9" s="369"/>
      <c r="R9" s="369" t="s">
        <v>643</v>
      </c>
      <c r="S9" s="39" t="s">
        <v>0</v>
      </c>
      <c r="T9" s="105" t="s">
        <v>488</v>
      </c>
      <c r="U9" s="369"/>
      <c r="V9" s="39" t="s">
        <v>415</v>
      </c>
      <c r="W9" s="105" t="s">
        <v>488</v>
      </c>
      <c r="X9" s="127" t="s">
        <v>490</v>
      </c>
      <c r="Y9" s="389" t="s">
        <v>477</v>
      </c>
      <c r="Z9" s="389" t="s">
        <v>72</v>
      </c>
      <c r="AA9" s="389" t="s">
        <v>475</v>
      </c>
      <c r="AB9" s="103" t="s">
        <v>44</v>
      </c>
      <c r="AC9" s="39" t="s">
        <v>484</v>
      </c>
      <c r="AD9" s="39" t="s">
        <v>497</v>
      </c>
      <c r="AE9" s="127" t="s">
        <v>43</v>
      </c>
      <c r="AF9" s="127" t="s">
        <v>496</v>
      </c>
      <c r="AG9" s="127" t="s">
        <v>496</v>
      </c>
      <c r="AH9" s="39" t="s">
        <v>0</v>
      </c>
      <c r="AI9" s="25"/>
    </row>
    <row r="10" spans="1:57" ht="15.6">
      <c r="A10" s="25"/>
      <c r="B10" s="99" t="s">
        <v>533</v>
      </c>
      <c r="C10" s="109">
        <f>+'Ark1'!C31</f>
        <v>2024</v>
      </c>
      <c r="D10" s="99">
        <f>+IF(F10=0,"",'Ark1'!Q31)</f>
        <v>206</v>
      </c>
      <c r="E10" s="125">
        <f t="shared" ref="E10:E21" si="0">+IF(F10=0,"",D10-D23)</f>
        <v>-7</v>
      </c>
      <c r="F10" s="384">
        <f>+'Ark1'!R31</f>
        <v>286</v>
      </c>
      <c r="G10" s="125">
        <f t="shared" ref="G10:G21" si="1">+IF(F10=0,"",F10-F23)</f>
        <v>-44</v>
      </c>
      <c r="H10" s="101">
        <f>+IF(F10=0,"",'Ark1'!AG31)</f>
        <v>6.0096658961966796</v>
      </c>
      <c r="I10" s="101">
        <f t="shared" ref="I10:I21" si="2">+IF(F10=0,"",H10-H23)</f>
        <v>-0.34749072102543899</v>
      </c>
      <c r="J10" s="101">
        <f>+IF(F10=0,"",'Ark1'!AH31)</f>
        <v>5.9012755133847845</v>
      </c>
      <c r="K10" s="103"/>
      <c r="L10" s="363">
        <f>+IF(F10=0,"",'Ark1'!AI31)</f>
        <v>201</v>
      </c>
      <c r="M10" s="360"/>
      <c r="N10" s="101">
        <f>+IF(F10=0,"",'Ark1'!U31)</f>
        <v>41.372377622377606</v>
      </c>
      <c r="O10" s="506">
        <f t="shared" ref="O10:O21" si="3">+IF(F10=0,"",N10-N23)</f>
        <v>-0.11216783216784876</v>
      </c>
      <c r="P10" s="152">
        <f>+IF(L10=0,"",'Ark1'!AJ31)</f>
        <v>117.79850746268656</v>
      </c>
      <c r="Q10" s="369"/>
      <c r="R10" s="22">
        <f>+IF(L10=0,"",'Ark1'!AK31)</f>
        <v>25.409759625748197</v>
      </c>
      <c r="S10" s="100">
        <f>+IF(F10=0,"",'Ark1'!S31)</f>
        <v>8.2692307692307718</v>
      </c>
      <c r="T10" s="100">
        <f t="shared" ref="T10:T21" si="4">+IF(F10=0,"",S10-S23)</f>
        <v>0.34498834498834796</v>
      </c>
      <c r="U10" s="369"/>
      <c r="V10" s="100">
        <f>+IF(F10=0,"",'Ark1'!T31)</f>
        <v>6.5384615384615401</v>
      </c>
      <c r="W10" s="100">
        <f t="shared" ref="W10:W21" si="5">+IF(F10=0,"",V10-V23)</f>
        <v>0.30512820512820493</v>
      </c>
      <c r="X10" s="106">
        <f>+IF(F10=0,"",'Ark1'!W31)</f>
        <v>11.53846153846154</v>
      </c>
      <c r="Y10" s="106">
        <f>+IF(F10=0,"",'Ark1'!X31)</f>
        <v>98.951048951048946</v>
      </c>
      <c r="Z10" s="106">
        <f>+IF(F10=0,"",'Ark1'!Y31)</f>
        <v>89.860139860139853</v>
      </c>
      <c r="AA10" s="106">
        <f>+IF(F10=0,"",'Ark1'!Z31)</f>
        <v>69.580419580419559</v>
      </c>
      <c r="AB10" s="101">
        <f>+IF(F10=0,"",'Ark1'!AA31)</f>
        <v>12.784892169020644</v>
      </c>
      <c r="AC10" s="100">
        <f>+IF(F10=0,"",'Ark1'!AB31)</f>
        <v>1.6727654239398797</v>
      </c>
      <c r="AD10" s="100">
        <f>+IF(F10=0,"",'Ark1'!AC31)</f>
        <v>1.620537900723569</v>
      </c>
      <c r="AE10" s="106">
        <f>+IF(F10=0,"",'Ark1'!AD31)</f>
        <v>76.142872012537339</v>
      </c>
      <c r="AF10" s="106">
        <f>+IF(F10=0,"",'Ark1'!AE31)</f>
        <v>44.746778744052065</v>
      </c>
      <c r="AG10" s="106">
        <f>+IF(F10=0,"",'Ark1'!AF31)</f>
        <v>40.957747801548472</v>
      </c>
      <c r="AH10" s="100">
        <f t="shared" ref="AH10:AH21" si="6">+IF(F10=0,"",N10/S10)</f>
        <v>5.0031712473572902</v>
      </c>
      <c r="AI10" s="25"/>
    </row>
    <row r="11" spans="1:57" ht="15.6">
      <c r="A11" s="25"/>
      <c r="B11" s="99" t="s">
        <v>534</v>
      </c>
      <c r="C11" s="109">
        <f>+'Ark1'!C32</f>
        <v>2024</v>
      </c>
      <c r="D11" s="99">
        <f>+IF(F11=0,"",'Ark1'!Q32)</f>
        <v>211</v>
      </c>
      <c r="E11" s="125">
        <f t="shared" si="0"/>
        <v>-31</v>
      </c>
      <c r="F11" s="384">
        <f>+'Ark1'!R32</f>
        <v>316</v>
      </c>
      <c r="G11" s="125">
        <f t="shared" si="1"/>
        <v>-38</v>
      </c>
      <c r="H11" s="101">
        <f>+IF(F11=0,"",'Ark1'!AG32)</f>
        <v>6.6400504307627672</v>
      </c>
      <c r="I11" s="101">
        <f t="shared" si="2"/>
        <v>-0.17944484953004736</v>
      </c>
      <c r="J11" s="101">
        <f>+IF(F11=0,"",'Ark1'!AH32)</f>
        <v>6.550927022679951</v>
      </c>
      <c r="K11" s="103"/>
      <c r="L11" s="363">
        <f>+IF(F11=0,"",'Ark1'!AI32)</f>
        <v>250</v>
      </c>
      <c r="M11" s="360"/>
      <c r="N11" s="101">
        <f>+IF(F11=0,"",'Ark1'!U32)</f>
        <v>41.566772151898739</v>
      </c>
      <c r="O11" s="506">
        <f t="shared" si="3"/>
        <v>-1.8679736108131308</v>
      </c>
      <c r="P11" s="152">
        <f>+IF(L11=0,"",'Ark1'!AJ32)</f>
        <v>117.18599999999989</v>
      </c>
      <c r="Q11" s="369"/>
      <c r="R11" s="22">
        <f>+IF(L11=0,"",'Ark1'!AK32)</f>
        <v>25.525111916682903</v>
      </c>
      <c r="S11" s="100">
        <f>+IF(F11=0,"",'Ark1'!S32)</f>
        <v>8.0411392405063271</v>
      </c>
      <c r="T11" s="100">
        <f t="shared" si="4"/>
        <v>-6.0555674747909904E-2</v>
      </c>
      <c r="U11" s="369"/>
      <c r="V11" s="100">
        <f>+IF(F11=0,"",'Ark1'!T32)</f>
        <v>6.5</v>
      </c>
      <c r="W11" s="100">
        <f t="shared" si="5"/>
        <v>-0.14124293785310904</v>
      </c>
      <c r="X11" s="106">
        <f>+IF(F11=0,"",'Ark1'!W32)</f>
        <v>9.8101265822784818</v>
      </c>
      <c r="Y11" s="106">
        <f>+IF(F11=0,"",'Ark1'!X32)</f>
        <v>100</v>
      </c>
      <c r="Z11" s="106">
        <f>+IF(F11=0,"",'Ark1'!Y32)</f>
        <v>93.670886075949383</v>
      </c>
      <c r="AA11" s="106">
        <f>+IF(F11=0,"",'Ark1'!Z32)</f>
        <v>68.987341772151908</v>
      </c>
      <c r="AB11" s="101">
        <f>+IF(F11=0,"",'Ark1'!AA32)</f>
        <v>11.801244451059157</v>
      </c>
      <c r="AC11" s="100">
        <f>+IF(F11=0,"",'Ark1'!AB32)</f>
        <v>1.8093158979533588</v>
      </c>
      <c r="AD11" s="100">
        <f>+IF(F11=0,"",'Ark1'!AC32)</f>
        <v>1.6621246126112508</v>
      </c>
      <c r="AE11" s="106">
        <f>+IF(F11=0,"",'Ark1'!AD32)</f>
        <v>72.416228677606483</v>
      </c>
      <c r="AF11" s="106">
        <f>+IF(F11=0,"",'Ark1'!AE32)</f>
        <v>42.710326613292928</v>
      </c>
      <c r="AG11" s="106">
        <f>+IF(F11=0,"",'Ark1'!AF32)</f>
        <v>41.091876654262656</v>
      </c>
      <c r="AH11" s="100">
        <f t="shared" si="6"/>
        <v>5.169264069264071</v>
      </c>
      <c r="AI11" s="25"/>
    </row>
    <row r="12" spans="1:57" ht="15.6">
      <c r="A12" s="25"/>
      <c r="B12" s="99" t="s">
        <v>535</v>
      </c>
      <c r="C12" s="109">
        <f>+'Ark1'!C33</f>
        <v>2024</v>
      </c>
      <c r="D12" s="99">
        <f>+IF(F12=0,"",'Ark1'!Q33)</f>
        <v>1515</v>
      </c>
      <c r="E12" s="125">
        <f t="shared" si="0"/>
        <v>-166</v>
      </c>
      <c r="F12" s="384">
        <f>+'Ark1'!R33</f>
        <v>2179</v>
      </c>
      <c r="G12" s="125">
        <f t="shared" si="1"/>
        <v>-281</v>
      </c>
      <c r="H12" s="101">
        <f>+IF(F12=0,"",'Ark1'!AG33)</f>
        <v>45.786930027316657</v>
      </c>
      <c r="I12" s="101">
        <f t="shared" si="2"/>
        <v>-1.6027829374300282</v>
      </c>
      <c r="J12" s="101">
        <f>+IF(F12=0,"",'Ark1'!AH33)</f>
        <v>47.803398875353793</v>
      </c>
      <c r="K12" s="103"/>
      <c r="L12" s="363">
        <f>+IF(F12=0,"",'Ark1'!AI33)</f>
        <v>1822</v>
      </c>
      <c r="M12" s="360"/>
      <c r="N12" s="101">
        <f>+IF(F12=0,"",'Ark1'!U33)</f>
        <v>43.987792565396958</v>
      </c>
      <c r="O12" s="506">
        <f t="shared" si="3"/>
        <v>1.9743784909195483E-2</v>
      </c>
      <c r="P12" s="152">
        <f>+IF(L12=0,"",'Ark1'!AJ33)</f>
        <v>118.96525795828772</v>
      </c>
      <c r="Q12" s="369"/>
      <c r="R12" s="22">
        <f>+IF(L12=0,"",'Ark1'!AK33)</f>
        <v>25.97794094946396</v>
      </c>
      <c r="S12" s="100">
        <f>+IF(F12=0,"",'Ark1'!S33)</f>
        <v>8.2726021110601184</v>
      </c>
      <c r="T12" s="100">
        <f t="shared" si="4"/>
        <v>0.20878097284873753</v>
      </c>
      <c r="U12" s="369"/>
      <c r="V12" s="100">
        <f>+IF(F12=0,"",'Ark1'!T33)</f>
        <v>7.0546122074346052</v>
      </c>
      <c r="W12" s="100">
        <f t="shared" si="5"/>
        <v>8.3067491987449671E-2</v>
      </c>
      <c r="X12" s="106">
        <f>+IF(F12=0,"",'Ark1'!W33)</f>
        <v>22.395594309316206</v>
      </c>
      <c r="Y12" s="106">
        <f>+IF(F12=0,"",'Ark1'!X33)</f>
        <v>99.49518127581463</v>
      </c>
      <c r="Z12" s="106">
        <f>+IF(F12=0,"",'Ark1'!Y33)</f>
        <v>96.787517209729245</v>
      </c>
      <c r="AA12" s="106">
        <f>+IF(F12=0,"",'Ark1'!Z33)</f>
        <v>76.502983019733804</v>
      </c>
      <c r="AB12" s="101">
        <f>+IF(F12=0,"",'Ark1'!AA33)</f>
        <v>11.829221820806119</v>
      </c>
      <c r="AC12" s="100">
        <f>+IF(F12=0,"",'Ark1'!AB33)</f>
        <v>1.7730420166118703</v>
      </c>
      <c r="AD12" s="100">
        <f>+IF(F12=0,"",'Ark1'!AC33)</f>
        <v>1.9790668096459871</v>
      </c>
      <c r="AE12" s="106">
        <f>+IF(F12=0,"",'Ark1'!AD33)</f>
        <v>75.204084365645116</v>
      </c>
      <c r="AF12" s="106">
        <f>+IF(F12=0,"",'Ark1'!AE33)</f>
        <v>48.302295521095473</v>
      </c>
      <c r="AG12" s="106">
        <f>+IF(F12=0,"",'Ark1'!AF33)</f>
        <v>45.92650779966965</v>
      </c>
      <c r="AH12" s="100">
        <f t="shared" si="6"/>
        <v>5.317286142238987</v>
      </c>
      <c r="AI12" s="25"/>
    </row>
    <row r="13" spans="1:57" ht="15.6">
      <c r="A13" s="25"/>
      <c r="B13" s="99" t="s">
        <v>536</v>
      </c>
      <c r="C13" s="109">
        <f>+'Ark1'!C34</f>
        <v>2024</v>
      </c>
      <c r="D13" s="99">
        <f>+IF(F13=0,"",'Ark1'!Q34)</f>
        <v>275</v>
      </c>
      <c r="E13" s="125">
        <f t="shared" si="0"/>
        <v>133</v>
      </c>
      <c r="F13" s="384">
        <f>+'Ark1'!R34</f>
        <v>411</v>
      </c>
      <c r="G13" s="125">
        <f t="shared" si="1"/>
        <v>197</v>
      </c>
      <c r="H13" s="101">
        <f>+IF(F13=0,"",'Ark1'!AG34)</f>
        <v>8.6362681235553698</v>
      </c>
      <c r="I13" s="101">
        <f t="shared" si="2"/>
        <v>4.513748377841635</v>
      </c>
      <c r="J13" s="101">
        <f>+IF(F13=0,"",'Ark1'!AH34)</f>
        <v>8.0147625400546207</v>
      </c>
      <c r="K13" s="103"/>
      <c r="L13" s="363">
        <f>+IF(F13=0,"",'Ark1'!AI34)</f>
        <v>310</v>
      </c>
      <c r="M13" s="360"/>
      <c r="N13" s="101">
        <f>+IF(F13=0,"",'Ark1'!U34)</f>
        <v>39.100243309002494</v>
      </c>
      <c r="O13" s="506">
        <f t="shared" si="3"/>
        <v>-0.2642426723059117</v>
      </c>
      <c r="P13" s="152">
        <f>+IF(L13=0,"",'Ark1'!AJ34)</f>
        <v>117.43354838709678</v>
      </c>
      <c r="Q13" s="369"/>
      <c r="R13" s="22">
        <f>+IF(L13=0,"",'Ark1'!AK34)</f>
        <v>24.184051097659381</v>
      </c>
      <c r="S13" s="100">
        <f>+IF(F13=0,"",'Ark1'!S34)</f>
        <v>7.5936739659367376</v>
      </c>
      <c r="T13" s="100">
        <f t="shared" si="4"/>
        <v>0.13105714350683062</v>
      </c>
      <c r="U13" s="369"/>
      <c r="V13" s="100">
        <f>+IF(F13=0,"",'Ark1'!T34)</f>
        <v>7.1411192214111896</v>
      </c>
      <c r="W13" s="100">
        <f t="shared" si="5"/>
        <v>0.13644632421492986</v>
      </c>
      <c r="X13" s="106">
        <f>+IF(F13=0,"",'Ark1'!W34)</f>
        <v>21.897810218978112</v>
      </c>
      <c r="Y13" s="106">
        <f>+IF(F13=0,"",'Ark1'!X34)</f>
        <v>97.810218978102171</v>
      </c>
      <c r="Z13" s="106">
        <f>+IF(F13=0,"",'Ark1'!Y34)</f>
        <v>87.104622871046246</v>
      </c>
      <c r="AA13" s="106">
        <f>+IF(F13=0,"",'Ark1'!Z34)</f>
        <v>62.04379562043799</v>
      </c>
      <c r="AB13" s="101">
        <f>+IF(F13=0,"",'Ark1'!AA34)</f>
        <v>12.669478812147556</v>
      </c>
      <c r="AC13" s="100">
        <f>+IF(F13=0,"",'Ark1'!AB34)</f>
        <v>1.9021971879584347</v>
      </c>
      <c r="AD13" s="100">
        <f>+IF(F13=0,"",'Ark1'!AC34)</f>
        <v>1.9418649858462984</v>
      </c>
      <c r="AE13" s="106">
        <f>+IF(F13=0,"",'Ark1'!AD34)</f>
        <v>77.361049250305811</v>
      </c>
      <c r="AF13" s="106">
        <f>+IF(F13=0,"",'Ark1'!AE34)</f>
        <v>57.39536388133984</v>
      </c>
      <c r="AG13" s="106">
        <f>+IF(F13=0,"",'Ark1'!AF34)</f>
        <v>52.864589176925719</v>
      </c>
      <c r="AH13" s="100">
        <f t="shared" si="6"/>
        <v>5.1490547901313777</v>
      </c>
      <c r="AI13" s="25"/>
    </row>
    <row r="14" spans="1:57" ht="15.6">
      <c r="A14" s="25"/>
      <c r="B14" s="99" t="s">
        <v>447</v>
      </c>
      <c r="C14" s="109">
        <f>+'Ark1'!C35</f>
        <v>2024</v>
      </c>
      <c r="D14" s="99">
        <f>+IF(F14=0,"",'Ark1'!Q35)</f>
        <v>103</v>
      </c>
      <c r="E14" s="125">
        <f t="shared" si="0"/>
        <v>-42</v>
      </c>
      <c r="F14" s="384">
        <f>+'Ark1'!R35</f>
        <v>135</v>
      </c>
      <c r="G14" s="125">
        <f t="shared" si="1"/>
        <v>-71</v>
      </c>
      <c r="H14" s="101">
        <f>+IF(F14=0,"",'Ark1'!AG35)</f>
        <v>2.8367304055473825</v>
      </c>
      <c r="I14" s="101">
        <f t="shared" si="2"/>
        <v>-1.1316764524761185</v>
      </c>
      <c r="J14" s="101">
        <f>+IF(F14=0,"",'Ark1'!AH35)</f>
        <v>2.7537623280924679</v>
      </c>
      <c r="K14" s="103"/>
      <c r="L14" s="363">
        <f>+IF(F14=0,"",'Ark1'!AI35)</f>
        <v>131</v>
      </c>
      <c r="M14" s="360"/>
      <c r="N14" s="101">
        <f>+IF(F14=0,"",'Ark1'!U35)</f>
        <v>40.900000000000027</v>
      </c>
      <c r="O14" s="506">
        <f t="shared" si="3"/>
        <v>1.6927184466019654</v>
      </c>
      <c r="P14" s="152">
        <f>+IF(L14=0,"",'Ark1'!AJ35)</f>
        <v>116.83129770992372</v>
      </c>
      <c r="Q14" s="369"/>
      <c r="R14" s="22">
        <f>+IF(L14=0,"",'Ark1'!AK35)</f>
        <v>24.766272154654004</v>
      </c>
      <c r="S14" s="100">
        <f>+IF(F14=0,"",'Ark1'!S35)</f>
        <v>7.9037037037037026</v>
      </c>
      <c r="T14" s="100">
        <f t="shared" si="4"/>
        <v>0.33088816972311719</v>
      </c>
      <c r="U14" s="369"/>
      <c r="V14" s="100">
        <f>+IF(F14=0,"",'Ark1'!T35)</f>
        <v>7.5185185185185182</v>
      </c>
      <c r="W14" s="100">
        <f t="shared" si="5"/>
        <v>0.57191657677094554</v>
      </c>
      <c r="X14" s="106">
        <f>+IF(F14=0,"",'Ark1'!W35)</f>
        <v>25.18518518518519</v>
      </c>
      <c r="Y14" s="106">
        <f>+IF(F14=0,"",'Ark1'!X35)</f>
        <v>97.037037037037038</v>
      </c>
      <c r="Z14" s="106">
        <f>+IF(F14=0,"",'Ark1'!Y35)</f>
        <v>91.111111111111114</v>
      </c>
      <c r="AA14" s="106">
        <f>+IF(F14=0,"",'Ark1'!Z35)</f>
        <v>64.444444444444443</v>
      </c>
      <c r="AB14" s="101">
        <f>+IF(F14=0,"",'Ark1'!AA35)</f>
        <v>13.044363051042616</v>
      </c>
      <c r="AC14" s="100">
        <f>+IF(F14=0,"",'Ark1'!AB35)</f>
        <v>2.006929012286347</v>
      </c>
      <c r="AD14" s="100">
        <f>+IF(F14=0,"",'Ark1'!AC35)</f>
        <v>2.2438454157220966</v>
      </c>
      <c r="AE14" s="106">
        <f>+IF(F14=0,"",'Ark1'!AD35)</f>
        <v>79.950654730226105</v>
      </c>
      <c r="AF14" s="106">
        <f>+IF(F14=0,"",'Ark1'!AE35)</f>
        <v>50.974504347010921</v>
      </c>
      <c r="AG14" s="106">
        <f>+IF(F14=0,"",'Ark1'!AF35)</f>
        <v>55.884184231772998</v>
      </c>
      <c r="AH14" s="100">
        <f t="shared" si="6"/>
        <v>5.1747891283973804</v>
      </c>
      <c r="AI14" s="25"/>
    </row>
    <row r="15" spans="1:57" ht="15.6">
      <c r="A15" s="25"/>
      <c r="B15" s="99" t="s">
        <v>537</v>
      </c>
      <c r="C15" s="109">
        <f>+'Ark1'!C36</f>
        <v>2024</v>
      </c>
      <c r="D15" s="99">
        <f>+IF(F15=0,"",'Ark1'!Q36)</f>
        <v>61</v>
      </c>
      <c r="E15" s="125">
        <f t="shared" si="0"/>
        <v>-58</v>
      </c>
      <c r="F15" s="384">
        <f>+'Ark1'!R36</f>
        <v>89</v>
      </c>
      <c r="G15" s="125">
        <f t="shared" si="1"/>
        <v>-82</v>
      </c>
      <c r="H15" s="101">
        <f>+IF(F15=0,"",'Ark1'!AG36)</f>
        <v>1.8701407858793859</v>
      </c>
      <c r="I15" s="101">
        <f t="shared" si="2"/>
        <v>-1.424022188499346</v>
      </c>
      <c r="J15" s="101">
        <f>+IF(F15=0,"",'Ark1'!AH36)</f>
        <v>1.6861713402241811</v>
      </c>
      <c r="K15" s="103"/>
      <c r="L15" s="363">
        <f>+IF(F15=0,"",'Ark1'!AI36)</f>
        <v>89</v>
      </c>
      <c r="M15" s="360"/>
      <c r="N15" s="101">
        <f>+IF(F15=0,"",'Ark1'!U36)</f>
        <v>37.987640449438189</v>
      </c>
      <c r="O15" s="506">
        <f t="shared" si="3"/>
        <v>-1.0117747552401894</v>
      </c>
      <c r="P15" s="152">
        <f>+IF(L15=0,"",'Ark1'!AJ36)</f>
        <v>115.8348314606742</v>
      </c>
      <c r="Q15" s="369"/>
      <c r="R15" s="22">
        <f>+IF(L15=0,"",'Ark1'!AK36)</f>
        <v>23.617889939534965</v>
      </c>
      <c r="S15" s="100">
        <f>+IF(F15=0,"",'Ark1'!S36)</f>
        <v>7.5617977528089888</v>
      </c>
      <c r="T15" s="100">
        <f t="shared" si="4"/>
        <v>0.15828898087916343</v>
      </c>
      <c r="U15" s="369"/>
      <c r="V15" s="100">
        <f>+IF(F15=0,"",'Ark1'!T36)</f>
        <v>7.1685393258426986</v>
      </c>
      <c r="W15" s="100">
        <f t="shared" si="5"/>
        <v>0.22117090479006674</v>
      </c>
      <c r="X15" s="106">
        <f>+IF(F15=0,"",'Ark1'!W36)</f>
        <v>24.719101123595504</v>
      </c>
      <c r="Y15" s="106">
        <f>+IF(F15=0,"",'Ark1'!X36)</f>
        <v>92.134831460674178</v>
      </c>
      <c r="Z15" s="106">
        <f>+IF(F15=0,"",'Ark1'!Y36)</f>
        <v>85.393258426966298</v>
      </c>
      <c r="AA15" s="106">
        <f>+IF(F15=0,"",'Ark1'!Z36)</f>
        <v>58.426966292134807</v>
      </c>
      <c r="AB15" s="101">
        <f>+IF(F15=0,"",'Ark1'!AA36)</f>
        <v>13.534490441504364</v>
      </c>
      <c r="AC15" s="100">
        <f>+IF(F15=0,"",'Ark1'!AB36)</f>
        <v>2.087711806813755</v>
      </c>
      <c r="AD15" s="100">
        <f>+IF(F15=0,"",'Ark1'!AC36)</f>
        <v>2.1941492941133172</v>
      </c>
      <c r="AE15" s="106">
        <f>+IF(F15=0,"",'Ark1'!AD36)</f>
        <v>77.164084305549125</v>
      </c>
      <c r="AF15" s="106">
        <f>+IF(F15=0,"",'Ark1'!AE36)</f>
        <v>53.109436052004085</v>
      </c>
      <c r="AG15" s="106">
        <f>+IF(F15=0,"",'Ark1'!AF36)</f>
        <v>55.329972189540406</v>
      </c>
      <c r="AH15" s="100">
        <f t="shared" si="6"/>
        <v>5.023625557206536</v>
      </c>
      <c r="AI15" s="25"/>
    </row>
    <row r="16" spans="1:57" ht="15.6">
      <c r="A16" s="25"/>
      <c r="B16" s="99" t="s">
        <v>538</v>
      </c>
      <c r="C16" s="109">
        <f>+'Ark1'!C37</f>
        <v>2024</v>
      </c>
      <c r="D16" s="99">
        <f>+IF(F16=0,"",'Ark1'!Q37)</f>
        <v>13</v>
      </c>
      <c r="E16" s="125">
        <f t="shared" si="0"/>
        <v>-6</v>
      </c>
      <c r="F16" s="384">
        <f>+'Ark1'!R37</f>
        <v>25</v>
      </c>
      <c r="G16" s="125">
        <f t="shared" si="1"/>
        <v>-11</v>
      </c>
      <c r="H16" s="101">
        <f>+IF(F16=0,"",'Ark1'!AG37)</f>
        <v>0.52532044547173762</v>
      </c>
      <c r="I16" s="101">
        <f t="shared" si="2"/>
        <v>-0.16818754913431122</v>
      </c>
      <c r="J16" s="101">
        <f>+IF(F16=0,"",'Ark1'!AH37)</f>
        <v>0.48476989638791568</v>
      </c>
      <c r="K16" s="103"/>
      <c r="L16" s="363">
        <f>+IF(F16=0,"",'Ark1'!AI37)</f>
        <v>25</v>
      </c>
      <c r="M16" s="360"/>
      <c r="N16" s="101">
        <f>+IF(F16=0,"",'Ark1'!U37)</f>
        <v>38.880000000000003</v>
      </c>
      <c r="O16" s="506">
        <f t="shared" si="3"/>
        <v>4.482777777777784</v>
      </c>
      <c r="P16" s="152">
        <f>+IF(L16=0,"",'Ark1'!AJ37)</f>
        <v>115.86399999999998</v>
      </c>
      <c r="Q16" s="369"/>
      <c r="R16" s="22">
        <f>+IF(L16=0,"",'Ark1'!AK37)</f>
        <v>24.388305806848049</v>
      </c>
      <c r="S16" s="100">
        <f>+IF(F16=0,"",'Ark1'!S37)</f>
        <v>8.1199999999999992</v>
      </c>
      <c r="T16" s="100">
        <f t="shared" si="4"/>
        <v>0.3977777777777769</v>
      </c>
      <c r="U16" s="369"/>
      <c r="V16" s="100">
        <f>+IF(F16=0,"",'Ark1'!T37)</f>
        <v>8.6</v>
      </c>
      <c r="W16" s="100">
        <f t="shared" si="5"/>
        <v>1.6555555555555559</v>
      </c>
      <c r="X16" s="106">
        <f>+IF(F16=0,"",'Ark1'!W37)</f>
        <v>56</v>
      </c>
      <c r="Y16" s="106">
        <f>+IF(F16=0,"",'Ark1'!X37)</f>
        <v>100</v>
      </c>
      <c r="Z16" s="106">
        <f>+IF(F16=0,"",'Ark1'!Y37)</f>
        <v>92</v>
      </c>
      <c r="AA16" s="106">
        <f>+IF(F16=0,"",'Ark1'!Z37)</f>
        <v>48</v>
      </c>
      <c r="AB16" s="101">
        <f>+IF(F16=0,"",'Ark1'!AA37)</f>
        <v>12.50398336531204</v>
      </c>
      <c r="AC16" s="100">
        <f>+IF(F16=0,"",'Ark1'!AB37)</f>
        <v>1.451068571777369</v>
      </c>
      <c r="AD16" s="100">
        <f>+IF(F16=0,"",'Ark1'!AC37)</f>
        <v>2.3664319132398486</v>
      </c>
      <c r="AE16" s="106">
        <f>+IF(F16=0,"",'Ark1'!AD37)</f>
        <v>83.478204355470751</v>
      </c>
      <c r="AF16" s="106">
        <f>+IF(F16=0,"",'Ark1'!AE37)</f>
        <v>22.967354271554999</v>
      </c>
      <c r="AG16" s="106">
        <f>+IF(F16=0,"",'Ark1'!AF37)</f>
        <v>43.333221995693094</v>
      </c>
      <c r="AH16" s="100">
        <f t="shared" si="6"/>
        <v>4.7881773399014786</v>
      </c>
      <c r="AI16" s="25"/>
    </row>
    <row r="17" spans="1:41" ht="15.6">
      <c r="A17" s="25"/>
      <c r="B17" s="99" t="s">
        <v>539</v>
      </c>
      <c r="C17" s="109">
        <f>+'Ark1'!C38</f>
        <v>2024</v>
      </c>
      <c r="D17" s="99">
        <f>+IF(F17=0,"",'Ark1'!Q38)</f>
        <v>98</v>
      </c>
      <c r="E17" s="125">
        <f t="shared" si="0"/>
        <v>-51</v>
      </c>
      <c r="F17" s="384">
        <f>+'Ark1'!R38</f>
        <v>132</v>
      </c>
      <c r="G17" s="125">
        <f t="shared" si="1"/>
        <v>-88</v>
      </c>
      <c r="H17" s="101">
        <f>+IF(F17=0,"",'Ark1'!AG38)</f>
        <v>2.7736919520907755</v>
      </c>
      <c r="I17" s="101">
        <f t="shared" si="2"/>
        <v>-1.4644124593906342</v>
      </c>
      <c r="J17" s="101">
        <f>+IF(F17=0,"",'Ark1'!AH38)</f>
        <v>2.8561525129982677</v>
      </c>
      <c r="K17" s="103"/>
      <c r="L17" s="363">
        <f>+IF(F17=0,"",'Ark1'!AI38)</f>
        <v>132</v>
      </c>
      <c r="M17" s="360"/>
      <c r="N17" s="101">
        <f>+IF(F17=0,"",'Ark1'!U38)</f>
        <v>43.38484848484849</v>
      </c>
      <c r="O17" s="506">
        <f t="shared" si="3"/>
        <v>0.73257575757577342</v>
      </c>
      <c r="P17" s="152">
        <f>+IF(L17=0,"",'Ark1'!AJ38)</f>
        <v>116.5325757575758</v>
      </c>
      <c r="Q17" s="369"/>
      <c r="R17" s="22">
        <f>+IF(L17=0,"",'Ark1'!AK38)</f>
        <v>26.463654252192196</v>
      </c>
      <c r="S17" s="100">
        <f>+IF(F17=0,"",'Ark1'!S38)</f>
        <v>8.8712121212121211</v>
      </c>
      <c r="T17" s="100">
        <f t="shared" si="4"/>
        <v>0.62575757575757329</v>
      </c>
      <c r="U17" s="369"/>
      <c r="V17" s="100">
        <f>+IF(F17=0,"",'Ark1'!T38)</f>
        <v>8.7803030303030312</v>
      </c>
      <c r="W17" s="100">
        <f t="shared" si="5"/>
        <v>0.33484848484848762</v>
      </c>
      <c r="X17" s="106">
        <f>+IF(F17=0,"",'Ark1'!W38)</f>
        <v>50.757575757575758</v>
      </c>
      <c r="Y17" s="106">
        <f>+IF(F17=0,"",'Ark1'!X38)</f>
        <v>100</v>
      </c>
      <c r="Z17" s="106">
        <f>+IF(F17=0,"",'Ark1'!Y38)</f>
        <v>90.15151515151517</v>
      </c>
      <c r="AA17" s="106">
        <f>+IF(F17=0,"",'Ark1'!Z38)</f>
        <v>67.424242424242422</v>
      </c>
      <c r="AB17" s="101">
        <f>+IF(F17=0,"",'Ark1'!AA38)</f>
        <v>14.333820383806463</v>
      </c>
      <c r="AC17" s="100">
        <f>+IF(F17=0,"",'Ark1'!AB38)</f>
        <v>1.8643599235935031</v>
      </c>
      <c r="AD17" s="100">
        <f>+IF(F17=0,"",'Ark1'!AC38)</f>
        <v>1.8962258925152713</v>
      </c>
      <c r="AE17" s="106">
        <f>+IF(F17=0,"",'Ark1'!AD38)</f>
        <v>83.42882318709222</v>
      </c>
      <c r="AF17" s="106">
        <f>+IF(F17=0,"",'Ark1'!AE38)</f>
        <v>40.321872650463433</v>
      </c>
      <c r="AG17" s="106">
        <f>+IF(F17=0,"",'Ark1'!AF38)</f>
        <v>61.344371317907751</v>
      </c>
      <c r="AH17" s="100">
        <f t="shared" si="6"/>
        <v>4.8905209222886432</v>
      </c>
      <c r="AI17" s="25"/>
    </row>
    <row r="18" spans="1:41" ht="15.6">
      <c r="A18" s="25"/>
      <c r="B18" s="99" t="s">
        <v>540</v>
      </c>
      <c r="C18" s="109">
        <f>+'Ark1'!C39</f>
        <v>2024</v>
      </c>
      <c r="D18" s="99">
        <f>+IF(F18=0,"",'Ark1'!Q39)</f>
        <v>155</v>
      </c>
      <c r="E18" s="125">
        <f t="shared" si="0"/>
        <v>7</v>
      </c>
      <c r="F18" s="384">
        <f>+'Ark1'!R39</f>
        <v>228</v>
      </c>
      <c r="G18" s="125">
        <f t="shared" si="1"/>
        <v>12</v>
      </c>
      <c r="H18" s="101">
        <f>+IF(F18=0,"",'Ark1'!AG39)</f>
        <v>4.7909224627022473</v>
      </c>
      <c r="I18" s="101">
        <f t="shared" si="2"/>
        <v>0.62987449506595272</v>
      </c>
      <c r="J18" s="101">
        <f>+IF(F18=0,"",'Ark1'!AH39)</f>
        <v>4.431754423151256</v>
      </c>
      <c r="K18" s="103"/>
      <c r="L18" s="363">
        <f>+IF(F18=0,"",'Ark1'!AI39)</f>
        <v>227</v>
      </c>
      <c r="M18" s="360"/>
      <c r="N18" s="101">
        <f>+IF(F18=0,"",'Ark1'!U39)</f>
        <v>38.973684210526336</v>
      </c>
      <c r="O18" s="506">
        <f t="shared" si="3"/>
        <v>-1.6327972709551588</v>
      </c>
      <c r="P18" s="152">
        <f>+IF(L18=0,"",'Ark1'!AJ39)</f>
        <v>113.84317180616738</v>
      </c>
      <c r="Q18" s="369"/>
      <c r="R18" s="22">
        <f>+IF(L18=0,"",'Ark1'!AK39)</f>
        <v>25.378148298503945</v>
      </c>
      <c r="S18" s="100">
        <f>+IF(F18=0,"",'Ark1'!S39)</f>
        <v>8.4385964912280702</v>
      </c>
      <c r="T18" s="100">
        <f t="shared" si="4"/>
        <v>0.31359649122807021</v>
      </c>
      <c r="U18" s="369"/>
      <c r="V18" s="100">
        <f>+IF(F18=0,"",'Ark1'!T39)</f>
        <v>8.5833333333333357</v>
      </c>
      <c r="W18" s="100">
        <f t="shared" si="5"/>
        <v>-0.4166666666666643</v>
      </c>
      <c r="X18" s="106">
        <f>+IF(F18=0,"",'Ark1'!W39)</f>
        <v>52.192982456140349</v>
      </c>
      <c r="Y18" s="106">
        <f>+IF(F18=0,"",'Ark1'!X39)</f>
        <v>99.122807017543877</v>
      </c>
      <c r="Z18" s="106">
        <f>+IF(F18=0,"",'Ark1'!Y39)</f>
        <v>82.017543859649123</v>
      </c>
      <c r="AA18" s="106">
        <f>+IF(F18=0,"",'Ark1'!Z39)</f>
        <v>57.894736842105239</v>
      </c>
      <c r="AB18" s="101">
        <f>+IF(F18=0,"",'Ark1'!AA39)</f>
        <v>14.473878786570909</v>
      </c>
      <c r="AC18" s="100">
        <f>+IF(F18=0,"",'Ark1'!AB39)</f>
        <v>1.9490667479739812</v>
      </c>
      <c r="AD18" s="100">
        <f>+IF(F18=0,"",'Ark1'!AC39)</f>
        <v>1.8129851639432557</v>
      </c>
      <c r="AE18" s="106">
        <f>+IF(F18=0,"",'Ark1'!AD39)</f>
        <v>85.152764980562495</v>
      </c>
      <c r="AF18" s="106">
        <f>+IF(F18=0,"",'Ark1'!AE39)</f>
        <v>45.327278326778803</v>
      </c>
      <c r="AG18" s="106">
        <f>+IF(F18=0,"",'Ark1'!AF39)</f>
        <v>68.10088671061375</v>
      </c>
      <c r="AH18" s="100">
        <f t="shared" si="6"/>
        <v>4.6185031185031207</v>
      </c>
      <c r="AI18" s="25"/>
    </row>
    <row r="19" spans="1:41" ht="15.6">
      <c r="A19" s="25"/>
      <c r="B19" s="99" t="s">
        <v>541</v>
      </c>
      <c r="C19" s="109">
        <f>+'Ark1'!C40</f>
        <v>2024</v>
      </c>
      <c r="D19" s="99">
        <f>+IF(F19=0,"",'Ark1'!Q40)</f>
        <v>394</v>
      </c>
      <c r="E19" s="125">
        <f t="shared" si="0"/>
        <v>35</v>
      </c>
      <c r="F19" s="384">
        <f>+'Ark1'!R40</f>
        <v>544</v>
      </c>
      <c r="G19" s="125">
        <f t="shared" si="1"/>
        <v>32</v>
      </c>
      <c r="H19" s="101">
        <f>+IF(F19=0,"",'Ark1'!AG40)</f>
        <v>11.430972893465013</v>
      </c>
      <c r="I19" s="101">
        <f t="shared" si="2"/>
        <v>1.5677480812900999</v>
      </c>
      <c r="J19" s="101">
        <f>+IF(F19=0,"",'Ark1'!AH40)</f>
        <v>11.195740807700467</v>
      </c>
      <c r="K19" s="103"/>
      <c r="L19" s="363">
        <f>+IF(F19=0,"",'Ark1'!AI40)</f>
        <v>544</v>
      </c>
      <c r="M19" s="360"/>
      <c r="N19" s="101">
        <f>+IF(F19=0,"",'Ark1'!U40)</f>
        <v>41.265257352941198</v>
      </c>
      <c r="O19" s="506">
        <f t="shared" si="3"/>
        <v>1.7506675091911958</v>
      </c>
      <c r="P19" s="152">
        <f>+IF(L19=0,"",'Ark1'!AJ40)</f>
        <v>115.92132352941177</v>
      </c>
      <c r="Q19" s="369"/>
      <c r="R19" s="22">
        <f>+IF(L19=0,"",'Ark1'!AK40)</f>
        <v>25.677936030985833</v>
      </c>
      <c r="S19" s="100">
        <f>+IF(F19=0,"",'Ark1'!S40)</f>
        <v>8.4724264705882355</v>
      </c>
      <c r="T19" s="100">
        <f t="shared" si="4"/>
        <v>0.3396139705882355</v>
      </c>
      <c r="U19" s="369"/>
      <c r="V19" s="100">
        <f>+IF(F19=0,"",'Ark1'!T40)</f>
        <v>7.8419117647058814</v>
      </c>
      <c r="W19" s="100">
        <f t="shared" si="5"/>
        <v>-0.34754136029411864</v>
      </c>
      <c r="X19" s="106">
        <f>+IF(F19=0,"",'Ark1'!W40)</f>
        <v>32.904411764705877</v>
      </c>
      <c r="Y19" s="106">
        <f>+IF(F19=0,"",'Ark1'!X40)</f>
        <v>99.080882352941188</v>
      </c>
      <c r="Z19" s="106">
        <f>+IF(F19=0,"",'Ark1'!Y40)</f>
        <v>91.360294117647058</v>
      </c>
      <c r="AA19" s="106">
        <f>+IF(F19=0,"",'Ark1'!Z40)</f>
        <v>64.705882352941188</v>
      </c>
      <c r="AB19" s="101">
        <f>+IF(F19=0,"",'Ark1'!AA40)</f>
        <v>13.401319168219027</v>
      </c>
      <c r="AC19" s="100">
        <f>+IF(F19=0,"",'Ark1'!AB40)</f>
        <v>1.7222518588120757</v>
      </c>
      <c r="AD19" s="100">
        <f>+IF(F19=0,"",'Ark1'!AC40)</f>
        <v>2.1939105277971653</v>
      </c>
      <c r="AE19" s="106">
        <f>+IF(F19=0,"",'Ark1'!AD40)</f>
        <v>83.900347503511284</v>
      </c>
      <c r="AF19" s="106">
        <f>+IF(F19=0,"",'Ark1'!AE40)</f>
        <v>26.433235077588485</v>
      </c>
      <c r="AG19" s="106">
        <f>+IF(F19=0,"",'Ark1'!AF40)</f>
        <v>46.102419749431427</v>
      </c>
      <c r="AH19" s="100">
        <f t="shared" si="6"/>
        <v>4.8705359080060777</v>
      </c>
      <c r="AI19" s="25"/>
    </row>
    <row r="20" spans="1:41" ht="15.6">
      <c r="A20" s="25"/>
      <c r="B20" s="99" t="s">
        <v>542</v>
      </c>
      <c r="C20" s="109">
        <f>+'Ark1'!C41</f>
        <v>2024</v>
      </c>
      <c r="D20" s="99">
        <f>+IF(F20=0,"",'Ark1'!Q41)</f>
        <v>227</v>
      </c>
      <c r="E20" s="125">
        <f t="shared" si="0"/>
        <v>-56</v>
      </c>
      <c r="F20" s="384">
        <f>+'Ark1'!R41</f>
        <v>309</v>
      </c>
      <c r="G20" s="125">
        <f t="shared" si="1"/>
        <v>-101</v>
      </c>
      <c r="H20" s="101">
        <f>+IF(F20=0,"",'Ark1'!AG41)</f>
        <v>6.4929607060306793</v>
      </c>
      <c r="I20" s="101">
        <f t="shared" si="2"/>
        <v>-1.4053247880937656</v>
      </c>
      <c r="J20" s="101">
        <f>+IF(F20=0,"",'Ark1'!AH41)</f>
        <v>6.3051008067029892</v>
      </c>
      <c r="K20" s="103"/>
      <c r="L20" s="363">
        <f>+IF(F20=0,"",'Ark1'!AI41)</f>
        <v>309</v>
      </c>
      <c r="M20" s="360"/>
      <c r="N20" s="101">
        <f>+IF(F20=0,"",'Ark1'!U41)</f>
        <v>40.913268608414221</v>
      </c>
      <c r="O20" s="506">
        <f t="shared" si="3"/>
        <v>1.9247320230483638</v>
      </c>
      <c r="P20" s="152">
        <f>+IF(L20=0,"",'Ark1'!AJ41)</f>
        <v>116.4825242718446</v>
      </c>
      <c r="Q20" s="369"/>
      <c r="R20" s="22">
        <f>+IF(L20=0,"",'Ark1'!AK41)</f>
        <v>25.007940749915999</v>
      </c>
      <c r="S20" s="100">
        <f>+IF(F20=0,"",'Ark1'!S41)</f>
        <v>8.10032362459547</v>
      </c>
      <c r="T20" s="100">
        <f t="shared" si="4"/>
        <v>0.3076406977662014</v>
      </c>
      <c r="U20" s="369"/>
      <c r="V20" s="100">
        <f>+IF(F20=0,"",'Ark1'!T41)</f>
        <v>6.5598705501618113</v>
      </c>
      <c r="W20" s="100">
        <f t="shared" si="5"/>
        <v>-0.10354408398452897</v>
      </c>
      <c r="X20" s="106">
        <f>+IF(F20=0,"",'Ark1'!W41)</f>
        <v>9.385113268608416</v>
      </c>
      <c r="Y20" s="106">
        <f>+IF(F20=0,"",'Ark1'!X41)</f>
        <v>99.029126213592249</v>
      </c>
      <c r="Z20" s="106">
        <f>+IF(F20=0,"",'Ark1'!Y41)</f>
        <v>87.378640776699058</v>
      </c>
      <c r="AA20" s="106">
        <f>+IF(F20=0,"",'Ark1'!Z41)</f>
        <v>63.754045307443349</v>
      </c>
      <c r="AB20" s="101">
        <f>+IF(F20=0,"",'Ark1'!AA41)</f>
        <v>13.49136552336836</v>
      </c>
      <c r="AC20" s="100">
        <f>+IF(F20=0,"",'Ark1'!AB41)</f>
        <v>1.7753161600353484</v>
      </c>
      <c r="AD20" s="100">
        <f>+IF(F20=0,"",'Ark1'!AC41)</f>
        <v>1.53928323043605</v>
      </c>
      <c r="AE20" s="106">
        <f>+IF(F20=0,"",'Ark1'!AD41)</f>
        <v>86.5476724745307</v>
      </c>
      <c r="AF20" s="106">
        <f>+IF(F20=0,"",'Ark1'!AE41)</f>
        <v>43.055927813530381</v>
      </c>
      <c r="AG20" s="106">
        <f>+IF(F20=0,"",'Ark1'!AF41)</f>
        <v>57.98661066412145</v>
      </c>
      <c r="AH20" s="100">
        <f t="shared" si="6"/>
        <v>5.0508190171793821</v>
      </c>
      <c r="AI20" s="25"/>
    </row>
    <row r="21" spans="1:41" ht="15.6">
      <c r="A21" s="25"/>
      <c r="B21" s="99" t="s">
        <v>543</v>
      </c>
      <c r="C21" s="109">
        <f>+'Ark1'!C42</f>
        <v>2024</v>
      </c>
      <c r="D21" s="99">
        <f>+IF(F21=0,"",'Ark1'!Q42)</f>
        <v>60</v>
      </c>
      <c r="E21" s="125">
        <f t="shared" si="0"/>
        <v>16</v>
      </c>
      <c r="F21" s="384">
        <f>+'Ark1'!R42</f>
        <v>105</v>
      </c>
      <c r="G21" s="125">
        <f t="shared" si="1"/>
        <v>43</v>
      </c>
      <c r="H21" s="101">
        <f>+IF(F21=0,"",'Ark1'!AG42)</f>
        <v>2.2063458709812984</v>
      </c>
      <c r="I21" s="101">
        <f t="shared" si="2"/>
        <v>1.0119709913819914</v>
      </c>
      <c r="J21" s="101">
        <f>+IF(F21=0,"",'Ark1'!AH42)</f>
        <v>2.0161839332693297</v>
      </c>
      <c r="K21" s="103"/>
      <c r="L21" s="363">
        <f>+IF(F21=0,"",'Ark1'!AI42)</f>
        <v>105</v>
      </c>
      <c r="M21" s="360"/>
      <c r="N21" s="101">
        <f>+IF(F21=0,"",'Ark1'!U42)</f>
        <v>38.500952380952391</v>
      </c>
      <c r="O21" s="506">
        <f t="shared" si="3"/>
        <v>-2.1925960061443917</v>
      </c>
      <c r="P21" s="152">
        <f>+IF(L21=0,"",'Ark1'!AJ42)</f>
        <v>114.58952380952378</v>
      </c>
      <c r="Q21" s="369"/>
      <c r="R21" s="22">
        <f>+IF(L21=0,"",'Ark1'!AK42)</f>
        <v>24.284575163235896</v>
      </c>
      <c r="S21" s="100">
        <f>+IF(F21=0,"",'Ark1'!S42)</f>
        <v>7.7142857142857117</v>
      </c>
      <c r="T21" s="100">
        <f t="shared" si="4"/>
        <v>-0.5437788018433185</v>
      </c>
      <c r="U21" s="369"/>
      <c r="V21" s="100">
        <f>+IF(F21=0,"",'Ark1'!T42)</f>
        <v>6.1142857142857112</v>
      </c>
      <c r="W21" s="100">
        <f t="shared" si="5"/>
        <v>0.24331797235022545</v>
      </c>
      <c r="X21" s="106">
        <f>+IF(F21=0,"",'Ark1'!W42)</f>
        <v>6.6666666666666687</v>
      </c>
      <c r="Y21" s="106">
        <f>+IF(F21=0,"",'Ark1'!X42)</f>
        <v>86.666666666666686</v>
      </c>
      <c r="Z21" s="106">
        <f>+IF(F21=0,"",'Ark1'!Y42)</f>
        <v>80.952380952380949</v>
      </c>
      <c r="AA21" s="106">
        <f>+IF(F21=0,"",'Ark1'!Z42)</f>
        <v>62.857142857142847</v>
      </c>
      <c r="AB21" s="101">
        <f>+IF(F21=0,"",'Ark1'!AA42)</f>
        <v>14.403871802487473</v>
      </c>
      <c r="AC21" s="100">
        <f>+IF(F21=0,"",'Ark1'!AB42)</f>
        <v>1.974669523715588</v>
      </c>
      <c r="AD21" s="100">
        <f>+IF(F21=0,"",'Ark1'!AC42)</f>
        <v>1.4691383008208516</v>
      </c>
      <c r="AE21" s="106">
        <f>+IF(F21=0,"",'Ark1'!AD42)</f>
        <v>93.615458524596221</v>
      </c>
      <c r="AF21" s="106">
        <f>+IF(F21=0,"",'Ark1'!AE42)</f>
        <v>44.289722652490163</v>
      </c>
      <c r="AG21" s="106">
        <f>+IF(F21=0,"",'Ark1'!AF42)</f>
        <v>54.964612184673157</v>
      </c>
      <c r="AH21" s="100">
        <f t="shared" si="6"/>
        <v>4.9908641975308674</v>
      </c>
      <c r="AI21" s="25"/>
    </row>
    <row r="22" spans="1:41">
      <c r="A22" s="25"/>
      <c r="B22" s="25"/>
      <c r="C22" s="359"/>
      <c r="D22" s="25"/>
      <c r="E22" s="25"/>
      <c r="F22" s="379"/>
      <c r="G22" s="25"/>
      <c r="H22" s="25"/>
      <c r="I22" s="25"/>
      <c r="J22" s="25"/>
      <c r="K22" s="25"/>
      <c r="L22" s="25"/>
      <c r="M22" s="360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</row>
    <row r="23" spans="1:41" ht="15.6">
      <c r="A23" s="25"/>
      <c r="B23" s="110" t="str">
        <f t="shared" ref="B23:B34" si="7">+B10</f>
        <v>Jan</v>
      </c>
      <c r="C23" s="376">
        <f>+'Ark1'!C43</f>
        <v>2023</v>
      </c>
      <c r="D23" s="110">
        <f>+IF(F23=0,"",'Ark1'!Q43)</f>
        <v>213</v>
      </c>
      <c r="E23" s="302">
        <f t="shared" ref="E23:E34" si="8">+IF(F23=0,"",D23-D36)</f>
        <v>-28</v>
      </c>
      <c r="F23" s="385">
        <f>+'Ark1'!R43</f>
        <v>330</v>
      </c>
      <c r="G23" s="110"/>
      <c r="H23" s="124">
        <f>+IF(F23=0,"",'Ark1'!AG43)</f>
        <v>6.3571566172221186</v>
      </c>
      <c r="I23" s="124"/>
      <c r="J23" s="124">
        <f>+IF(F23=0,"",'Ark1'!AH43)</f>
        <v>6.2645583978025519</v>
      </c>
      <c r="K23" s="103"/>
      <c r="L23" s="363">
        <f>+IF(F23=0,"",'Ark1'!AI43)</f>
        <v>35</v>
      </c>
      <c r="M23" s="360"/>
      <c r="N23" s="124">
        <f>+IF(F23=0,"",'Ark1'!U43)</f>
        <v>41.484545454545454</v>
      </c>
      <c r="O23" s="124">
        <f t="shared" ref="O23:O34" si="9">+IF(F23=0,"",N23-N36)</f>
        <v>-0.68852941176470495</v>
      </c>
      <c r="P23" s="152">
        <f>+IF(L23=0,"",'Ark1'!AJ43)</f>
        <v>119.67428571428576</v>
      </c>
      <c r="Q23" s="369"/>
      <c r="R23" s="22">
        <f>+IF(L23=0,"",'Ark1'!AK43)</f>
        <v>22.666303353152941</v>
      </c>
      <c r="S23" s="111">
        <f>+IF(F23=0,"",'Ark1'!S43)</f>
        <v>7.9242424242424239</v>
      </c>
      <c r="T23" s="100" t="e">
        <f>+IF(F23=0,"",S23-#REF!)</f>
        <v>#REF!</v>
      </c>
      <c r="U23" s="369"/>
      <c r="V23" s="111">
        <f>+IF(F23=0,"",'Ark1'!T43)</f>
        <v>6.2333333333333352</v>
      </c>
      <c r="W23" s="111">
        <f t="shared" ref="W23:W34" si="10">+IF(F23=0,"",V23-V36)</f>
        <v>-5.2762923351155955E-2</v>
      </c>
      <c r="X23" s="128">
        <f>+IF(F23=0,"",'Ark1'!W43)</f>
        <v>6.3636363636363633</v>
      </c>
      <c r="Y23" s="128">
        <f>+IF(F23=0,"",'Ark1'!X43)</f>
        <v>100</v>
      </c>
      <c r="Z23" s="128">
        <f>+IF(F23=0,"",'Ark1'!Y43)</f>
        <v>96.969696969696983</v>
      </c>
      <c r="AA23" s="128">
        <f>+IF(F23=0,"",'Ark1'!Z43)</f>
        <v>68.181818181818187</v>
      </c>
      <c r="AB23" s="124">
        <f>+IF(F23=0,"",'Ark1'!AA43)</f>
        <v>11.232414023414002</v>
      </c>
      <c r="AC23" s="111">
        <f>+IF(F23=0,"",'Ark1'!AB43)</f>
        <v>1.7399983112200652</v>
      </c>
      <c r="AD23" s="111">
        <f>+IF(F23=0,"",'Ark1'!AC43)</f>
        <v>1.6040038288072389</v>
      </c>
      <c r="AE23" s="128">
        <f>+IF(F23=0,"",'Ark1'!AD43)</f>
        <v>67.631831617245794</v>
      </c>
      <c r="AF23" s="128">
        <f>+IF(F23=0,"",'Ark1'!AE43)</f>
        <v>48.353597234403125</v>
      </c>
      <c r="AG23" s="128">
        <f>+IF(F23=0,"",'Ark1'!AF43)</f>
        <v>37.440451128302747</v>
      </c>
      <c r="AH23" s="111">
        <f t="shared" ref="AH23:AH34" si="11">+IF(F23=0,"",N23/S23)</f>
        <v>5.2351434034416826</v>
      </c>
      <c r="AI23" s="25"/>
    </row>
    <row r="24" spans="1:41" ht="15.6">
      <c r="A24" s="25"/>
      <c r="B24" s="110" t="str">
        <f t="shared" si="7"/>
        <v>Feb</v>
      </c>
      <c r="C24" s="376">
        <f>+'Ark1'!C44</f>
        <v>2023</v>
      </c>
      <c r="D24" s="110">
        <f>+IF(F24=0,"",'Ark1'!Q44)</f>
        <v>242</v>
      </c>
      <c r="E24" s="302">
        <f t="shared" si="8"/>
        <v>-49</v>
      </c>
      <c r="F24" s="385">
        <f>+'Ark1'!R44</f>
        <v>354</v>
      </c>
      <c r="G24" s="110"/>
      <c r="H24" s="124">
        <f>+IF(F24=0,"",'Ark1'!AG44)</f>
        <v>6.8194952802928146</v>
      </c>
      <c r="I24" s="124"/>
      <c r="J24" s="124">
        <f>+IF(F24=0,"",'Ark1'!AH44)</f>
        <v>7.0360794066262189</v>
      </c>
      <c r="K24" s="103"/>
      <c r="L24" s="363">
        <f>+IF(F24=0,"",'Ark1'!AI44)</f>
        <v>76</v>
      </c>
      <c r="M24" s="360"/>
      <c r="N24" s="124">
        <f>+IF(F24=0,"",'Ark1'!U44)</f>
        <v>43.43474576271187</v>
      </c>
      <c r="O24" s="124">
        <f t="shared" si="9"/>
        <v>1.6145184899845759</v>
      </c>
      <c r="P24" s="152">
        <f>+IF(L24=0,"",'Ark1'!AJ44)</f>
        <v>119.77763157894744</v>
      </c>
      <c r="Q24" s="369"/>
      <c r="R24" s="22">
        <f>+IF(L24=0,"",'Ark1'!AK44)</f>
        <v>25.591757109347924</v>
      </c>
      <c r="S24" s="111">
        <f>+IF(F24=0,"",'Ark1'!S44)</f>
        <v>8.101694915254237</v>
      </c>
      <c r="T24" s="100">
        <f t="shared" ref="T24:T34" si="12">+IF(F24=0,"",S24-S36)</f>
        <v>6.9609353756911574E-2</v>
      </c>
      <c r="U24" s="369"/>
      <c r="V24" s="111">
        <f>+IF(F24=0,"",'Ark1'!T44)</f>
        <v>6.641242937853109</v>
      </c>
      <c r="W24" s="111">
        <f t="shared" si="10"/>
        <v>0.15942475603492845</v>
      </c>
      <c r="X24" s="128">
        <f>+IF(F24=0,"",'Ark1'!W44)</f>
        <v>12.711864406779659</v>
      </c>
      <c r="Y24" s="128">
        <f>+IF(F24=0,"",'Ark1'!X44)</f>
        <v>100</v>
      </c>
      <c r="Z24" s="128">
        <f>+IF(F24=0,"",'Ark1'!Y44)</f>
        <v>96.045197740112997</v>
      </c>
      <c r="AA24" s="128">
        <f>+IF(F24=0,"",'Ark1'!Z44)</f>
        <v>75.141242937853107</v>
      </c>
      <c r="AB24" s="124">
        <f>+IF(F24=0,"",'Ark1'!AA44)</f>
        <v>11.404739651446798</v>
      </c>
      <c r="AC24" s="111">
        <f>+IF(F24=0,"",'Ark1'!AB44)</f>
        <v>1.7027221335219238</v>
      </c>
      <c r="AD24" s="111">
        <f>+IF(F24=0,"",'Ark1'!AC44)</f>
        <v>1.8175524092004172</v>
      </c>
      <c r="AE24" s="128">
        <f>+IF(F24=0,"",'Ark1'!AD44)</f>
        <v>68.951110283635884</v>
      </c>
      <c r="AF24" s="128">
        <f>+IF(F24=0,"",'Ark1'!AE44)</f>
        <v>52.465679596518811</v>
      </c>
      <c r="AG24" s="128">
        <f>+IF(F24=0,"",'Ark1'!AF44)</f>
        <v>39.515629322135425</v>
      </c>
      <c r="AH24" s="111">
        <f t="shared" si="11"/>
        <v>5.3611924686192474</v>
      </c>
      <c r="AI24" s="25"/>
    </row>
    <row r="25" spans="1:41" ht="15.6">
      <c r="A25" s="25"/>
      <c r="B25" s="110" t="str">
        <f t="shared" si="7"/>
        <v>Mar</v>
      </c>
      <c r="C25" s="376">
        <f>+'Ark1'!C45</f>
        <v>2023</v>
      </c>
      <c r="D25" s="110">
        <f>+IF(F25=0,"",'Ark1'!Q45)</f>
        <v>1681</v>
      </c>
      <c r="E25" s="302">
        <f t="shared" si="8"/>
        <v>152</v>
      </c>
      <c r="F25" s="385">
        <f>+'Ark1'!R45</f>
        <v>2460</v>
      </c>
      <c r="G25" s="110"/>
      <c r="H25" s="124">
        <f>+IF(F25=0,"",'Ark1'!AG45)</f>
        <v>47.389712964746685</v>
      </c>
      <c r="I25" s="124"/>
      <c r="J25" s="124">
        <f>+IF(F25=0,"",'Ark1'!AH45)</f>
        <v>49.49513193581253</v>
      </c>
      <c r="K25" s="103"/>
      <c r="L25" s="363">
        <f>+IF(F25=0,"",'Ark1'!AI45)</f>
        <v>361</v>
      </c>
      <c r="M25" s="360"/>
      <c r="N25" s="124">
        <f>+IF(F25=0,"",'Ark1'!U45)</f>
        <v>43.968048780487763</v>
      </c>
      <c r="O25" s="124">
        <f t="shared" si="9"/>
        <v>-1.2934182986107459</v>
      </c>
      <c r="P25" s="152">
        <f>+IF(L25=0,"",'Ark1'!AJ45)</f>
        <v>119.86204986149596</v>
      </c>
      <c r="Q25" s="369"/>
      <c r="R25" s="22">
        <f>+IF(L25=0,"",'Ark1'!AK45)</f>
        <v>25.126032376439859</v>
      </c>
      <c r="S25" s="111">
        <f>+IF(F25=0,"",'Ark1'!S45)</f>
        <v>8.0638211382113809</v>
      </c>
      <c r="T25" s="100">
        <f t="shared" si="12"/>
        <v>0.28200295639319872</v>
      </c>
      <c r="U25" s="369"/>
      <c r="V25" s="111">
        <f>+IF(F25=0,"",'Ark1'!T45)</f>
        <v>6.9715447154471555</v>
      </c>
      <c r="W25" s="111">
        <f t="shared" si="10"/>
        <v>7.8482408774596557E-2</v>
      </c>
      <c r="X25" s="128">
        <f>+IF(F25=0,"",'Ark1'!W45)</f>
        <v>18.780487804878049</v>
      </c>
      <c r="Y25" s="128">
        <f>+IF(F25=0,"",'Ark1'!X45)</f>
        <v>99.715447154471548</v>
      </c>
      <c r="Z25" s="128">
        <f>+IF(F25=0,"",'Ark1'!Y45)</f>
        <v>96.626016260162572</v>
      </c>
      <c r="AA25" s="128">
        <f>+IF(F25=0,"",'Ark1'!Z45)</f>
        <v>77.032520325203237</v>
      </c>
      <c r="AB25" s="124">
        <f>+IF(F25=0,"",'Ark1'!AA45)</f>
        <v>11.493680282513722</v>
      </c>
      <c r="AC25" s="111">
        <f>+IF(F25=0,"",'Ark1'!AB45)</f>
        <v>1.8626604892169043</v>
      </c>
      <c r="AD25" s="111">
        <f>+IF(F25=0,"",'Ark1'!AC45)</f>
        <v>1.8664788084276425</v>
      </c>
      <c r="AE25" s="128">
        <f>+IF(F25=0,"",'Ark1'!AD45)</f>
        <v>69.262178667321294</v>
      </c>
      <c r="AF25" s="128">
        <f>+IF(F25=0,"",'Ark1'!AE45)</f>
        <v>53.271194398936224</v>
      </c>
      <c r="AG25" s="128">
        <f>+IF(F25=0,"",'Ark1'!AF45)</f>
        <v>46.331230857594718</v>
      </c>
      <c r="AH25" s="111">
        <f t="shared" si="11"/>
        <v>5.4525079397086209</v>
      </c>
      <c r="AI25" s="25"/>
    </row>
    <row r="26" spans="1:41" ht="15.6">
      <c r="A26" s="25"/>
      <c r="B26" s="110" t="str">
        <f t="shared" si="7"/>
        <v>Apr</v>
      </c>
      <c r="C26" s="376">
        <f>+'Ark1'!C46</f>
        <v>2023</v>
      </c>
      <c r="D26" s="110">
        <f>+IF(F26=0,"",'Ark1'!Q46)</f>
        <v>142</v>
      </c>
      <c r="E26" s="302">
        <f t="shared" si="8"/>
        <v>-105</v>
      </c>
      <c r="F26" s="385">
        <f>+'Ark1'!R46</f>
        <v>214</v>
      </c>
      <c r="G26" s="110"/>
      <c r="H26" s="124">
        <f>+IF(F26=0,"",'Ark1'!AG46)</f>
        <v>4.1225197457137348</v>
      </c>
      <c r="I26" s="124"/>
      <c r="J26" s="124">
        <f>+IF(F26=0,"",'Ark1'!AH46)</f>
        <v>3.8548594177524063</v>
      </c>
      <c r="K26" s="103"/>
      <c r="L26" s="363">
        <f>+IF(F26=0,"",'Ark1'!AI46)</f>
        <v>17</v>
      </c>
      <c r="M26" s="360"/>
      <c r="N26" s="124">
        <f>+IF(F26=0,"",'Ark1'!U46)</f>
        <v>39.364485981308405</v>
      </c>
      <c r="O26" s="124">
        <f t="shared" si="9"/>
        <v>-2.7663248295024445</v>
      </c>
      <c r="P26" s="152">
        <f>+IF(L26=0,"",'Ark1'!AJ46)</f>
        <v>118.02941176470596</v>
      </c>
      <c r="Q26" s="369"/>
      <c r="R26" s="22">
        <f>+IF(L26=0,"",'Ark1'!AK46)</f>
        <v>24.744722586903073</v>
      </c>
      <c r="S26" s="111">
        <f>+IF(F26=0,"",'Ark1'!S46)</f>
        <v>7.462616822429907</v>
      </c>
      <c r="T26" s="100">
        <f t="shared" si="12"/>
        <v>-0.77114367248834181</v>
      </c>
      <c r="U26" s="369"/>
      <c r="V26" s="111">
        <f>+IF(F26=0,"",'Ark1'!T46)</f>
        <v>7.0046728971962597</v>
      </c>
      <c r="W26" s="111">
        <f t="shared" si="10"/>
        <v>-1.1543319019955867E-2</v>
      </c>
      <c r="X26" s="128">
        <f>+IF(F26=0,"",'Ark1'!W46)</f>
        <v>23.831775700934568</v>
      </c>
      <c r="Y26" s="128">
        <f>+IF(F26=0,"",'Ark1'!X46)</f>
        <v>98.130841121495365</v>
      </c>
      <c r="Z26" s="128">
        <f>+IF(F26=0,"",'Ark1'!Y46)</f>
        <v>86.915887850467286</v>
      </c>
      <c r="AA26" s="128">
        <f>+IF(F26=0,"",'Ark1'!Z46)</f>
        <v>61.682242990654188</v>
      </c>
      <c r="AB26" s="124">
        <f>+IF(F26=0,"",'Ark1'!AA46)</f>
        <v>12.869105599900578</v>
      </c>
      <c r="AC26" s="111">
        <f>+IF(F26=0,"",'Ark1'!AB46)</f>
        <v>1.7497675874767737</v>
      </c>
      <c r="AD26" s="111">
        <f>+IF(F26=0,"",'Ark1'!AC46)</f>
        <v>1.9370892113245397</v>
      </c>
      <c r="AE26" s="128">
        <f>+IF(F26=0,"",'Ark1'!AD46)</f>
        <v>76.539497032014367</v>
      </c>
      <c r="AF26" s="128">
        <f>+IF(F26=0,"",'Ark1'!AE46)</f>
        <v>57.145165979393582</v>
      </c>
      <c r="AG26" s="128">
        <f>+IF(F26=0,"",'Ark1'!AF46)</f>
        <v>49.981470872070467</v>
      </c>
      <c r="AH26" s="111">
        <f t="shared" si="11"/>
        <v>5.2748904195366304</v>
      </c>
      <c r="AI26" s="25"/>
      <c r="AO26" t="s">
        <v>446</v>
      </c>
    </row>
    <row r="27" spans="1:41" ht="15.6">
      <c r="A27" s="25"/>
      <c r="B27" s="110" t="str">
        <f t="shared" si="7"/>
        <v>Mai</v>
      </c>
      <c r="C27" s="376">
        <f>+'Ark1'!C47</f>
        <v>2023</v>
      </c>
      <c r="D27" s="110">
        <f>+IF(F27=0,"",'Ark1'!Q47)</f>
        <v>145</v>
      </c>
      <c r="E27" s="302">
        <f t="shared" si="8"/>
        <v>14</v>
      </c>
      <c r="F27" s="385">
        <f>+'Ark1'!R47</f>
        <v>206</v>
      </c>
      <c r="G27" s="110"/>
      <c r="H27" s="124">
        <f>+IF(F27=0,"",'Ark1'!AG47)</f>
        <v>3.968406858023501</v>
      </c>
      <c r="I27" s="124"/>
      <c r="J27" s="124">
        <f>+IF(F27=0,"",'Ark1'!AH47)</f>
        <v>3.6959334116050422</v>
      </c>
      <c r="K27" s="103"/>
      <c r="L27" s="363">
        <f>+IF(F27=0,"",'Ark1'!AI47)</f>
        <v>64</v>
      </c>
      <c r="M27" s="360"/>
      <c r="N27" s="124">
        <f>+IF(F27=0,"",'Ark1'!U47)</f>
        <v>39.207281553398062</v>
      </c>
      <c r="O27" s="124">
        <f t="shared" si="9"/>
        <v>-2.0021921308124817</v>
      </c>
      <c r="P27" s="152">
        <f>+IF(L27=0,"",'Ark1'!AJ47)</f>
        <v>113.48749999999998</v>
      </c>
      <c r="Q27" s="369"/>
      <c r="R27" s="22">
        <f>+IF(L27=0,"",'Ark1'!AK47)</f>
        <v>22.897506260278167</v>
      </c>
      <c r="S27" s="111">
        <f>+IF(F27=0,"",'Ark1'!S47)</f>
        <v>7.5728155339805854</v>
      </c>
      <c r="T27" s="100">
        <f t="shared" si="12"/>
        <v>-0.262319601154549</v>
      </c>
      <c r="U27" s="369"/>
      <c r="V27" s="111">
        <f>+IF(F27=0,"",'Ark1'!T47)</f>
        <v>6.9466019417475726</v>
      </c>
      <c r="W27" s="111">
        <f t="shared" si="10"/>
        <v>3.6075625958096325E-2</v>
      </c>
      <c r="X27" s="128">
        <f>+IF(F27=0,"",'Ark1'!W47)</f>
        <v>19.417475728155345</v>
      </c>
      <c r="Y27" s="128">
        <f>+IF(F27=0,"",'Ark1'!X47)</f>
        <v>96.601941747572837</v>
      </c>
      <c r="Z27" s="128">
        <f>+IF(F27=0,"",'Ark1'!Y47)</f>
        <v>88.349514563106823</v>
      </c>
      <c r="AA27" s="128">
        <f>+IF(F27=0,"",'Ark1'!Z47)</f>
        <v>61.650485436893199</v>
      </c>
      <c r="AB27" s="124">
        <f>+IF(F27=0,"",'Ark1'!AA47)</f>
        <v>12.797583790015771</v>
      </c>
      <c r="AC27" s="111">
        <f>+IF(F27=0,"",'Ark1'!AB47)</f>
        <v>1.7959065739294362</v>
      </c>
      <c r="AD27" s="111">
        <f>+IF(F27=0,"",'Ark1'!AC47)</f>
        <v>2.1569627843799535</v>
      </c>
      <c r="AE27" s="128">
        <f>+IF(F27=0,"",'Ark1'!AD47)</f>
        <v>78.153969759060288</v>
      </c>
      <c r="AF27" s="128">
        <f>+IF(F27=0,"",'Ark1'!AE47)</f>
        <v>59.149490505207083</v>
      </c>
      <c r="AG27" s="128">
        <f>+IF(F27=0,"",'Ark1'!AF47)</f>
        <v>52.670419901018874</v>
      </c>
      <c r="AH27" s="111">
        <f t="shared" si="11"/>
        <v>5.1773717948717932</v>
      </c>
      <c r="AI27" s="25"/>
      <c r="AO27" t="s">
        <v>447</v>
      </c>
    </row>
    <row r="28" spans="1:41" ht="15.6">
      <c r="A28" s="25"/>
      <c r="B28" s="110" t="str">
        <f t="shared" si="7"/>
        <v>Jun</v>
      </c>
      <c r="C28" s="376">
        <f>+'Ark1'!C48</f>
        <v>2023</v>
      </c>
      <c r="D28" s="110">
        <f>+IF(F28=0,"",'Ark1'!Q48)</f>
        <v>119</v>
      </c>
      <c r="E28" s="302">
        <f t="shared" si="8"/>
        <v>32</v>
      </c>
      <c r="F28" s="385">
        <f>+'Ark1'!R48</f>
        <v>171</v>
      </c>
      <c r="G28" s="110"/>
      <c r="H28" s="124">
        <f>+IF(F28=0,"",'Ark1'!AG48)</f>
        <v>3.294162974378732</v>
      </c>
      <c r="I28" s="124"/>
      <c r="J28" s="124">
        <f>+IF(F28=0,"",'Ark1'!AH48)</f>
        <v>3.0517179452812249</v>
      </c>
      <c r="K28" s="103"/>
      <c r="L28" s="363">
        <f>+IF(F28=0,"",'Ark1'!AI48)</f>
        <v>90</v>
      </c>
      <c r="M28" s="360"/>
      <c r="N28" s="124">
        <f>+IF(F28=0,"",'Ark1'!U48)</f>
        <v>38.999415204678378</v>
      </c>
      <c r="O28" s="124">
        <f t="shared" si="9"/>
        <v>-5.5710195779303362</v>
      </c>
      <c r="P28" s="152">
        <f>+IF(L28=0,"",'Ark1'!AJ48)</f>
        <v>115.3533333333333</v>
      </c>
      <c r="Q28" s="369"/>
      <c r="R28" s="22">
        <f>+IF(L28=0,"",'Ark1'!AK48)</f>
        <v>23.019922317247534</v>
      </c>
      <c r="S28" s="111">
        <f>+IF(F28=0,"",'Ark1'!S48)</f>
        <v>7.4035087719298254</v>
      </c>
      <c r="T28" s="100">
        <f t="shared" si="12"/>
        <v>-7.0175438596500328E-3</v>
      </c>
      <c r="U28" s="369"/>
      <c r="V28" s="111">
        <f>+IF(F28=0,"",'Ark1'!T48)</f>
        <v>6.9473684210526319</v>
      </c>
      <c r="W28" s="111">
        <f t="shared" si="10"/>
        <v>-0.53958810068649754</v>
      </c>
      <c r="X28" s="128">
        <f>+IF(F28=0,"",'Ark1'!W48)</f>
        <v>25.146198830409357</v>
      </c>
      <c r="Y28" s="128">
        <f>+IF(F28=0,"",'Ark1'!X48)</f>
        <v>96.491228070175438</v>
      </c>
      <c r="Z28" s="128">
        <f>+IF(F28=0,"",'Ark1'!Y48)</f>
        <v>87.134502923976612</v>
      </c>
      <c r="AA28" s="128">
        <f>+IF(F28=0,"",'Ark1'!Z48)</f>
        <v>61.403508771929829</v>
      </c>
      <c r="AB28" s="124">
        <f>+IF(F28=0,"",'Ark1'!AA48)</f>
        <v>13.40862730512414</v>
      </c>
      <c r="AC28" s="111">
        <f>+IF(F28=0,"",'Ark1'!AB48)</f>
        <v>1.9633452397947757</v>
      </c>
      <c r="AD28" s="111">
        <f>+IF(F28=0,"",'Ark1'!AC48)</f>
        <v>2.3327396685746882</v>
      </c>
      <c r="AE28" s="128">
        <f>+IF(F28=0,"",'Ark1'!AD48)</f>
        <v>73.54413056477064</v>
      </c>
      <c r="AF28" s="128">
        <f>+IF(F28=0,"",'Ark1'!AE48)</f>
        <v>60.412925712844391</v>
      </c>
      <c r="AG28" s="128">
        <f>+IF(F28=0,"",'Ark1'!AF48)</f>
        <v>59.1989426908684</v>
      </c>
      <c r="AH28" s="111">
        <f t="shared" si="11"/>
        <v>5.2676935229067947</v>
      </c>
      <c r="AI28" s="25"/>
    </row>
    <row r="29" spans="1:41" ht="15.6">
      <c r="A29" s="25"/>
      <c r="B29" s="110" t="str">
        <f t="shared" si="7"/>
        <v>Jul</v>
      </c>
      <c r="C29" s="376">
        <f>+'Ark1'!C49</f>
        <v>2023</v>
      </c>
      <c r="D29" s="110">
        <f>+IF(F29=0,"",'Ark1'!Q49)</f>
        <v>19</v>
      </c>
      <c r="E29" s="302">
        <f t="shared" si="8"/>
        <v>1</v>
      </c>
      <c r="F29" s="385">
        <f>+'Ark1'!R49</f>
        <v>36</v>
      </c>
      <c r="G29" s="110"/>
      <c r="H29" s="124">
        <f>+IF(F29=0,"",'Ark1'!AG49)</f>
        <v>0.69350799460604884</v>
      </c>
      <c r="I29" s="124"/>
      <c r="J29" s="124">
        <f>+IF(F29=0,"",'Ark1'!AH49)</f>
        <v>0.56665152148656317</v>
      </c>
      <c r="K29" s="103"/>
      <c r="L29" s="363">
        <f>+IF(F29=0,"",'Ark1'!AI49)</f>
        <v>11</v>
      </c>
      <c r="M29" s="360"/>
      <c r="N29" s="124">
        <f>+IF(F29=0,"",'Ark1'!U49)</f>
        <v>34.397222222222219</v>
      </c>
      <c r="O29" s="124">
        <f t="shared" si="9"/>
        <v>-10.188492063492063</v>
      </c>
      <c r="P29" s="152">
        <f>+IF(L29=0,"",'Ark1'!AJ49)</f>
        <v>114.78181818181817</v>
      </c>
      <c r="Q29" s="369"/>
      <c r="R29" s="22">
        <f>+IF(L29=0,"",'Ark1'!AK49)</f>
        <v>23.343751197696928</v>
      </c>
      <c r="S29" s="111">
        <f>+IF(F29=0,"",'Ark1'!S49)</f>
        <v>7.7222222222222223</v>
      </c>
      <c r="T29" s="100">
        <f t="shared" si="12"/>
        <v>-0.46038647342995187</v>
      </c>
      <c r="U29" s="369"/>
      <c r="V29" s="111">
        <f>+IF(F29=0,"",'Ark1'!T49)</f>
        <v>6.9444444444444438</v>
      </c>
      <c r="W29" s="111">
        <f t="shared" si="10"/>
        <v>-0.23412698412698685</v>
      </c>
      <c r="X29" s="128">
        <f>+IF(F29=0,"",'Ark1'!W49)</f>
        <v>16.666666666666671</v>
      </c>
      <c r="Y29" s="128">
        <f>+IF(F29=0,"",'Ark1'!X49)</f>
        <v>100</v>
      </c>
      <c r="Z29" s="128">
        <f>+IF(F29=0,"",'Ark1'!Y49)</f>
        <v>94.444444444444443</v>
      </c>
      <c r="AA29" s="128">
        <f>+IF(F29=0,"",'Ark1'!Z49)</f>
        <v>44.44444444444445</v>
      </c>
      <c r="AB29" s="124">
        <f>+IF(F29=0,"",'Ark1'!AA49)</f>
        <v>10.005567508784289</v>
      </c>
      <c r="AC29" s="111">
        <f>+IF(F29=0,"",'Ark1'!AB49)</f>
        <v>1.2825995978461329</v>
      </c>
      <c r="AD29" s="111">
        <f>+IF(F29=0,"",'Ark1'!AC49)</f>
        <v>1.6320478690631537</v>
      </c>
      <c r="AE29" s="128">
        <f>+IF(F29=0,"",'Ark1'!AD49)</f>
        <v>46.163525397654958</v>
      </c>
      <c r="AF29" s="128">
        <f>+IF(F29=0,"",'Ark1'!AE49)</f>
        <v>43.988795503797562</v>
      </c>
      <c r="AG29" s="128">
        <f>+IF(F29=0,"",'Ark1'!AF49)</f>
        <v>44.381041859706841</v>
      </c>
      <c r="AH29" s="111">
        <f t="shared" si="11"/>
        <v>4.4543165467625894</v>
      </c>
      <c r="AI29" s="25"/>
    </row>
    <row r="30" spans="1:41" ht="15.6">
      <c r="A30" s="25"/>
      <c r="B30" s="110" t="str">
        <f t="shared" si="7"/>
        <v>Aug</v>
      </c>
      <c r="C30" s="376">
        <f>+'Ark1'!C50</f>
        <v>2023</v>
      </c>
      <c r="D30" s="110">
        <f>+IF(F30=0,"",'Ark1'!Q50)</f>
        <v>149</v>
      </c>
      <c r="E30" s="302">
        <f t="shared" si="8"/>
        <v>42</v>
      </c>
      <c r="F30" s="385">
        <f>+'Ark1'!R50</f>
        <v>220</v>
      </c>
      <c r="G30" s="110"/>
      <c r="H30" s="124">
        <f>+IF(F30=0,"",'Ark1'!AG50)</f>
        <v>4.2381044114814097</v>
      </c>
      <c r="I30" s="124"/>
      <c r="J30" s="124">
        <f>+IF(F30=0,"",'Ark1'!AH50)</f>
        <v>4.2939308341025297</v>
      </c>
      <c r="K30" s="103"/>
      <c r="L30" s="363">
        <f>+IF(F30=0,"",'Ark1'!AI50)</f>
        <v>94</v>
      </c>
      <c r="M30" s="360"/>
      <c r="N30" s="124">
        <f>+IF(F30=0,"",'Ark1'!U50)</f>
        <v>42.652272727272717</v>
      </c>
      <c r="O30" s="124">
        <f t="shared" si="9"/>
        <v>-2.516072596468284</v>
      </c>
      <c r="P30" s="152">
        <f>+IF(L30=0,"",'Ark1'!AJ50)</f>
        <v>118.73936170212764</v>
      </c>
      <c r="Q30" s="369"/>
      <c r="R30" s="22">
        <f>+IF(L30=0,"",'Ark1'!AK50)</f>
        <v>27.046049846786619</v>
      </c>
      <c r="S30" s="111">
        <f>+IF(F30=0,"",'Ark1'!S50)</f>
        <v>8.2454545454545478</v>
      </c>
      <c r="T30" s="100">
        <f t="shared" si="12"/>
        <v>0.70974025974025956</v>
      </c>
      <c r="U30" s="369"/>
      <c r="V30" s="111">
        <f>+IF(F30=0,"",'Ark1'!T50)</f>
        <v>8.4454545454545435</v>
      </c>
      <c r="W30" s="111">
        <f t="shared" si="10"/>
        <v>-0.37468933943754479</v>
      </c>
      <c r="X30" s="128">
        <f>+IF(F30=0,"",'Ark1'!W50)</f>
        <v>47.27272727272728</v>
      </c>
      <c r="Y30" s="128">
        <f>+IF(F30=0,"",'Ark1'!X50)</f>
        <v>99.090909090909108</v>
      </c>
      <c r="Z30" s="128">
        <f>+IF(F30=0,"",'Ark1'!Y50)</f>
        <v>87.272727272727266</v>
      </c>
      <c r="AA30" s="128">
        <f>+IF(F30=0,"",'Ark1'!Z50)</f>
        <v>70.909090909090892</v>
      </c>
      <c r="AB30" s="124">
        <f>+IF(F30=0,"",'Ark1'!AA50)</f>
        <v>14.70240067961023</v>
      </c>
      <c r="AC30" s="111">
        <f>+IF(F30=0,"",'Ark1'!AB50)</f>
        <v>1.9664752206393097</v>
      </c>
      <c r="AD30" s="111">
        <f>+IF(F30=0,"",'Ark1'!AC50)</f>
        <v>1.8566164906594016</v>
      </c>
      <c r="AE30" s="128">
        <f>+IF(F30=0,"",'Ark1'!AD50)</f>
        <v>65.898884556864786</v>
      </c>
      <c r="AF30" s="128">
        <f>+IF(F30=0,"",'Ark1'!AE50)</f>
        <v>39.429934029569331</v>
      </c>
      <c r="AG30" s="128">
        <f>+IF(F30=0,"",'Ark1'!AF50)</f>
        <v>29.99752162138607</v>
      </c>
      <c r="AH30" s="111">
        <f t="shared" si="11"/>
        <v>5.1728224917309786</v>
      </c>
      <c r="AI30" s="25"/>
    </row>
    <row r="31" spans="1:41" ht="15.6">
      <c r="A31" s="25"/>
      <c r="B31" s="110" t="str">
        <f t="shared" si="7"/>
        <v>Sep</v>
      </c>
      <c r="C31" s="376">
        <f>+'Ark1'!C51</f>
        <v>2023</v>
      </c>
      <c r="D31" s="110">
        <f>+IF(F31=0,"",'Ark1'!Q51)</f>
        <v>148</v>
      </c>
      <c r="E31" s="302">
        <f t="shared" si="8"/>
        <v>0</v>
      </c>
      <c r="F31" s="385">
        <f>+'Ark1'!R51</f>
        <v>216</v>
      </c>
      <c r="G31" s="110"/>
      <c r="H31" s="124">
        <f>+IF(F31=0,"",'Ark1'!AG51)</f>
        <v>4.1610479676362946</v>
      </c>
      <c r="I31" s="124"/>
      <c r="J31" s="124">
        <f>+IF(F31=0,"",'Ark1'!AH51)</f>
        <v>4.0136481425814798</v>
      </c>
      <c r="K31" s="103"/>
      <c r="L31" s="363">
        <f>+IF(F31=0,"",'Ark1'!AI51)</f>
        <v>67</v>
      </c>
      <c r="M31" s="360"/>
      <c r="N31" s="124">
        <f>+IF(F31=0,"",'Ark1'!U51)</f>
        <v>40.606481481481495</v>
      </c>
      <c r="O31" s="124">
        <f t="shared" si="9"/>
        <v>-1.371130458817035</v>
      </c>
      <c r="P31" s="152">
        <f>+IF(L31=0,"",'Ark1'!AJ51)</f>
        <v>117.95671641791044</v>
      </c>
      <c r="Q31" s="369"/>
      <c r="R31" s="22">
        <f>+IF(L31=0,"",'Ark1'!AK51)</f>
        <v>26.582085052342975</v>
      </c>
      <c r="S31" s="111">
        <f>+IF(F31=0,"",'Ark1'!S51)</f>
        <v>8.125</v>
      </c>
      <c r="T31" s="100">
        <f t="shared" si="12"/>
        <v>-0.39298561151078992</v>
      </c>
      <c r="U31" s="369"/>
      <c r="V31" s="111">
        <f>+IF(F31=0,"",'Ark1'!T51)</f>
        <v>9</v>
      </c>
      <c r="W31" s="111">
        <f t="shared" si="10"/>
        <v>-0.14925373134328268</v>
      </c>
      <c r="X31" s="128">
        <f>+IF(F31=0,"",'Ark1'!W51)</f>
        <v>54.629629629629619</v>
      </c>
      <c r="Y31" s="128">
        <f>+IF(F31=0,"",'Ark1'!X51)</f>
        <v>96.759259259259238</v>
      </c>
      <c r="Z31" s="128">
        <f>+IF(F31=0,"",'Ark1'!Y51)</f>
        <v>89.81481481481481</v>
      </c>
      <c r="AA31" s="128">
        <f>+IF(F31=0,"",'Ark1'!Z51)</f>
        <v>65.740740740740733</v>
      </c>
      <c r="AB31" s="124">
        <f>+IF(F31=0,"",'Ark1'!AA51)</f>
        <v>13.450748796092412</v>
      </c>
      <c r="AC31" s="111">
        <f>+IF(F31=0,"",'Ark1'!AB51)</f>
        <v>1.6689220850375028</v>
      </c>
      <c r="AD31" s="111">
        <f>+IF(F31=0,"",'Ark1'!AC51)</f>
        <v>2.8593576072128379</v>
      </c>
      <c r="AE31" s="128">
        <f>+IF(F31=0,"",'Ark1'!AD51)</f>
        <v>76.04784659999001</v>
      </c>
      <c r="AF31" s="128">
        <f>+IF(F31=0,"",'Ark1'!AE51)</f>
        <v>40.716376174776549</v>
      </c>
      <c r="AG31" s="128">
        <f>+IF(F31=0,"",'Ark1'!AF51)</f>
        <v>35.119658447486763</v>
      </c>
      <c r="AH31" s="111">
        <f t="shared" si="11"/>
        <v>4.9977207977207998</v>
      </c>
      <c r="AI31" s="25"/>
    </row>
    <row r="32" spans="1:41" ht="15.6">
      <c r="A32" s="25"/>
      <c r="B32" s="110" t="str">
        <f t="shared" si="7"/>
        <v>Okt</v>
      </c>
      <c r="C32" s="377">
        <f>+'Ark1'!C52</f>
        <v>2023</v>
      </c>
      <c r="D32" s="2">
        <f>+IF(F32=0,"",'Ark1'!Q52)</f>
        <v>359</v>
      </c>
      <c r="E32" s="4">
        <f t="shared" si="8"/>
        <v>-88</v>
      </c>
      <c r="F32" s="312">
        <f>+'Ark1'!R52</f>
        <v>512</v>
      </c>
      <c r="G32" s="2"/>
      <c r="H32" s="56">
        <f>+IF(F32=0,"",'Ark1'!AG52)</f>
        <v>9.8632248121749129</v>
      </c>
      <c r="I32" s="56"/>
      <c r="J32" s="56">
        <f>+IF(F32=0,"",'Ark1'!AH52)</f>
        <v>9.2580095755549987</v>
      </c>
      <c r="K32" s="103"/>
      <c r="L32" s="363">
        <f>+IF(F32=0,"",'Ark1'!AI52)</f>
        <v>138</v>
      </c>
      <c r="M32" s="360"/>
      <c r="N32" s="56">
        <f>+IF(F32=0,"",'Ark1'!U52)</f>
        <v>39.514589843750002</v>
      </c>
      <c r="O32" s="56">
        <f t="shared" si="9"/>
        <v>-2.9597522615131524</v>
      </c>
      <c r="P32" s="152">
        <f>+IF(L32=0,"",'Ark1'!AJ52)</f>
        <v>116.63260869565212</v>
      </c>
      <c r="Q32" s="369"/>
      <c r="R32" s="22">
        <f>+IF(L32=0,"",'Ark1'!AK52)</f>
        <v>25.286401369524881</v>
      </c>
      <c r="S32" s="5">
        <f>+IF(F32=0,"",'Ark1'!S52)</f>
        <v>8.1328125</v>
      </c>
      <c r="T32" s="100">
        <f t="shared" si="12"/>
        <v>-0.16071983830846115</v>
      </c>
      <c r="U32" s="369"/>
      <c r="V32" s="5">
        <f>+IF(F32=0,"",'Ark1'!T52)</f>
        <v>8.189453125</v>
      </c>
      <c r="W32" s="5">
        <f t="shared" si="10"/>
        <v>0.17793996710526372</v>
      </c>
      <c r="X32" s="18">
        <f>+IF(F32=0,"",'Ark1'!W52)</f>
        <v>38.4765625</v>
      </c>
      <c r="Y32" s="18">
        <f>+IF(F32=0,"",'Ark1'!X52)</f>
        <v>98.828125</v>
      </c>
      <c r="Z32" s="18">
        <f>+IF(F32=0,"",'Ark1'!Y52)</f>
        <v>85.9375</v>
      </c>
      <c r="AA32" s="18">
        <f>+IF(F32=0,"",'Ark1'!Z52)</f>
        <v>57.421875</v>
      </c>
      <c r="AB32" s="56">
        <f>+IF(F32=0,"",'Ark1'!AA52)</f>
        <v>14.667076619099024</v>
      </c>
      <c r="AC32" s="5">
        <f>+IF(F32=0,"",'Ark1'!AB52)</f>
        <v>1.9339527760118005</v>
      </c>
      <c r="AD32" s="5">
        <f>+IF(F32=0,"",'Ark1'!AC52)</f>
        <v>1.9458605136102984</v>
      </c>
      <c r="AE32" s="18">
        <f>+IF(F32=0,"",'Ark1'!AD52)</f>
        <v>77.052326083333725</v>
      </c>
      <c r="AF32" s="18">
        <f>+IF(F32=0,"",'Ark1'!AE52)</f>
        <v>42.28807381587329</v>
      </c>
      <c r="AG32" s="18">
        <f>+IF(F32=0,"",'Ark1'!AF52)</f>
        <v>47.443240346029491</v>
      </c>
      <c r="AH32" s="5">
        <f t="shared" si="11"/>
        <v>4.8586623439000967</v>
      </c>
      <c r="AI32" s="25"/>
    </row>
    <row r="33" spans="1:97" ht="15.6">
      <c r="A33" s="25"/>
      <c r="B33" s="2" t="str">
        <f t="shared" si="7"/>
        <v>Nov</v>
      </c>
      <c r="C33" s="377">
        <f>+'Ark1'!C53</f>
        <v>2023</v>
      </c>
      <c r="D33" s="2">
        <f>+IF(F33=0,"",'Ark1'!Q53)</f>
        <v>283</v>
      </c>
      <c r="E33" s="4">
        <f t="shared" si="8"/>
        <v>-23</v>
      </c>
      <c r="F33" s="312">
        <f>+'Ark1'!R53</f>
        <v>410</v>
      </c>
      <c r="G33" s="2"/>
      <c r="H33" s="56">
        <f>+IF(F33=0,"",'Ark1'!AG53)</f>
        <v>7.8982854941244449</v>
      </c>
      <c r="I33" s="56"/>
      <c r="J33" s="56">
        <f>+IF(F33=0,"",'Ark1'!AH53)</f>
        <v>7.3149435245248782</v>
      </c>
      <c r="K33" s="103"/>
      <c r="L33" s="363">
        <f>+IF(F33=0,"",'Ark1'!AI53)</f>
        <v>168</v>
      </c>
      <c r="M33" s="360"/>
      <c r="N33" s="56">
        <f>+IF(F33=0,"",'Ark1'!U53)</f>
        <v>38.988536585365857</v>
      </c>
      <c r="O33" s="56">
        <f t="shared" si="9"/>
        <v>-1.2852679884387186</v>
      </c>
      <c r="P33" s="152">
        <f>+IF(L33=0,"",'Ark1'!AJ53)</f>
        <v>115.75059523809522</v>
      </c>
      <c r="Q33" s="369"/>
      <c r="R33" s="22">
        <f>+IF(L33=0,"",'Ark1'!AK53)</f>
        <v>25.334298153413354</v>
      </c>
      <c r="S33" s="5">
        <f>+IF(F33=0,"",'Ark1'!S53)</f>
        <v>7.7926829268292686</v>
      </c>
      <c r="T33" s="100">
        <f t="shared" si="12"/>
        <v>-0.32573812580230843</v>
      </c>
      <c r="U33" s="369"/>
      <c r="V33" s="5">
        <f>+IF(F33=0,"",'Ark1'!T53)</f>
        <v>6.6634146341463403</v>
      </c>
      <c r="W33" s="5">
        <f t="shared" si="10"/>
        <v>-0.17442320369149478</v>
      </c>
      <c r="X33" s="18">
        <f>+IF(F33=0,"",'Ark1'!W53)</f>
        <v>15.609756097560975</v>
      </c>
      <c r="Y33" s="18">
        <f>+IF(F33=0,"",'Ark1'!X53)</f>
        <v>97.804878048780495</v>
      </c>
      <c r="Z33" s="18">
        <f>+IF(F33=0,"",'Ark1'!Y53)</f>
        <v>88.048780487804862</v>
      </c>
      <c r="AA33" s="18">
        <f>+IF(F33=0,"",'Ark1'!Z53)</f>
        <v>59.512195121951208</v>
      </c>
      <c r="AB33" s="56">
        <f>+IF(F33=0,"",'Ark1'!AA53)</f>
        <v>13.03210820243144</v>
      </c>
      <c r="AC33" s="5">
        <f>+IF(F33=0,"",'Ark1'!AB53)</f>
        <v>2.0502100123125326</v>
      </c>
      <c r="AD33" s="5">
        <f>+IF(F33=0,"",'Ark1'!AC53)</f>
        <v>1.8996477333983168</v>
      </c>
      <c r="AE33" s="18">
        <f>+IF(F33=0,"",'Ark1'!AD53)</f>
        <v>74.08868317069745</v>
      </c>
      <c r="AF33" s="18">
        <f>+IF(F33=0,"",'Ark1'!AE53)</f>
        <v>32.344590913665634</v>
      </c>
      <c r="AG33" s="18">
        <f>+IF(F33=0,"",'Ark1'!AF53)</f>
        <v>44.487879717980576</v>
      </c>
      <c r="AH33" s="5">
        <f t="shared" si="11"/>
        <v>5.0032237871674496</v>
      </c>
      <c r="AI33" s="25"/>
    </row>
    <row r="34" spans="1:97" ht="15.6">
      <c r="A34" s="25"/>
      <c r="B34" s="110" t="str">
        <f t="shared" si="7"/>
        <v>Des</v>
      </c>
      <c r="C34" s="376">
        <f>+'Ark1'!C54</f>
        <v>2023</v>
      </c>
      <c r="D34" s="110">
        <f>+IF(F34=0,"",'Ark1'!Q54)</f>
        <v>44</v>
      </c>
      <c r="E34" s="302">
        <f t="shared" si="8"/>
        <v>-42</v>
      </c>
      <c r="F34" s="385">
        <f>+'Ark1'!R54</f>
        <v>62</v>
      </c>
      <c r="G34" s="110">
        <f>+IF(F34=0,"",F34-F47)</f>
        <v>-64</v>
      </c>
      <c r="H34" s="124">
        <f>+IF(F34=0,"",'Ark1'!AG54)</f>
        <v>1.194374879599307</v>
      </c>
      <c r="I34" s="124">
        <f>+IF(F34=0,"",H34-H47)</f>
        <v>-1.1673870697915087</v>
      </c>
      <c r="J34" s="124">
        <f>+IF(F34=0,"",'Ark1'!AH54)</f>
        <v>1.1545358868695781</v>
      </c>
      <c r="K34" s="103"/>
      <c r="L34" s="363">
        <f>+IF(F34=0,"",'Ark1'!AI54)</f>
        <v>21</v>
      </c>
      <c r="M34" s="358"/>
      <c r="N34" s="56">
        <f>+IF(F34=0,"",'Ark1'!U54)</f>
        <v>40.693548387096783</v>
      </c>
      <c r="O34" s="56">
        <f t="shared" si="9"/>
        <v>3.6308499743983589</v>
      </c>
      <c r="P34" s="152">
        <f>+IF(L34=0,"",'Ark1'!AJ54)</f>
        <v>118.19047619047622</v>
      </c>
      <c r="Q34" s="369"/>
      <c r="R34" s="22">
        <f>+IF(L34=0,"",'Ark1'!AK54)</f>
        <v>24.308923817512223</v>
      </c>
      <c r="S34" s="5">
        <f>+IF(F34=0,"",'Ark1'!S54)</f>
        <v>8.2580645161290303</v>
      </c>
      <c r="T34" s="100">
        <f t="shared" si="12"/>
        <v>0.24143249949701229</v>
      </c>
      <c r="U34" s="369"/>
      <c r="V34" s="111">
        <f>+IF(F34=0,"",'Ark1'!T54)</f>
        <v>5.8709677419354858</v>
      </c>
      <c r="W34" s="111">
        <f t="shared" si="10"/>
        <v>-0.13696876600102215</v>
      </c>
      <c r="X34" s="128">
        <f>+IF(F34=0,"",'Ark1'!W54)</f>
        <v>3.2258064516129026</v>
      </c>
      <c r="Y34" s="128">
        <f>+IF(F34=0,"",'Ark1'!X54)</f>
        <v>100</v>
      </c>
      <c r="Z34" s="128">
        <f>+IF(F34=0,"",'Ark1'!Y54)</f>
        <v>96.774193548387117</v>
      </c>
      <c r="AA34" s="128">
        <f>+IF(F34=0,"",'Ark1'!Z54)</f>
        <v>72.580645161290306</v>
      </c>
      <c r="AB34" s="124">
        <f>+IF(F34=0,"",'Ark1'!AA54)</f>
        <v>9.6908149224181148</v>
      </c>
      <c r="AC34" s="111">
        <f>+IF(F34=0,"",'Ark1'!AB54)</f>
        <v>1.8133508803297036</v>
      </c>
      <c r="AD34" s="111">
        <f>+IF(F34=0,"",'Ark1'!AC54)</f>
        <v>1.6212686287908444</v>
      </c>
      <c r="AE34" s="128">
        <f>+IF(F34=0,"",'Ark1'!AD54)</f>
        <v>65.552305569200939</v>
      </c>
      <c r="AF34" s="128">
        <f>+IF(F34=0,"",'Ark1'!AE54)</f>
        <v>40.462506814926719</v>
      </c>
      <c r="AG34" s="128">
        <f>+IF(F34=0,"",'Ark1'!AF54)</f>
        <v>33.5012031091387</v>
      </c>
      <c r="AH34" s="111">
        <f t="shared" si="11"/>
        <v>4.9277343750000027</v>
      </c>
      <c r="AI34" s="25"/>
    </row>
    <row r="35" spans="1:97" s="523" customFormat="1">
      <c r="A35" s="25"/>
      <c r="B35" s="25"/>
      <c r="C35" s="359"/>
      <c r="D35" s="25"/>
      <c r="E35" s="25"/>
      <c r="F35" s="379"/>
      <c r="G35" s="25"/>
      <c r="H35" s="102"/>
      <c r="I35" s="102"/>
      <c r="J35" s="102"/>
      <c r="K35" s="102"/>
      <c r="L35" s="358"/>
      <c r="M35" s="358"/>
      <c r="N35" s="102"/>
      <c r="O35" s="102"/>
      <c r="P35" s="371"/>
      <c r="Q35" s="366"/>
      <c r="R35" s="366"/>
      <c r="S35" s="25"/>
      <c r="T35" s="25"/>
      <c r="U35" s="366"/>
      <c r="V35" s="25"/>
      <c r="W35" s="25"/>
      <c r="X35" s="126"/>
      <c r="Y35" s="126"/>
      <c r="Z35" s="126"/>
      <c r="AA35" s="126"/>
      <c r="AB35" s="102"/>
      <c r="AC35" s="25"/>
      <c r="AD35" s="25"/>
      <c r="AE35" s="126"/>
      <c r="AF35" s="126"/>
      <c r="AG35" s="126"/>
      <c r="AH35" s="25"/>
      <c r="AI35" s="25"/>
    </row>
    <row r="36" spans="1:97" ht="15.6">
      <c r="A36" s="25"/>
      <c r="B36" s="44" t="str">
        <f t="shared" ref="B36:B47" si="13">+B23</f>
        <v>Jan</v>
      </c>
      <c r="C36" s="378">
        <f>+'Ark1'!C55</f>
        <v>2022</v>
      </c>
      <c r="D36" s="44">
        <f>+IF(F36=0,"",'Ark1'!Q55)</f>
        <v>241</v>
      </c>
      <c r="E36" s="25"/>
      <c r="F36" s="386">
        <f>+'Ark1'!R55</f>
        <v>374</v>
      </c>
      <c r="G36" s="25"/>
      <c r="H36" s="104">
        <f>+IF(F36=0,"",'Ark1'!AG55)</f>
        <v>7.0103092783505154</v>
      </c>
      <c r="I36" s="104"/>
      <c r="J36" s="104">
        <f>+IF(F36=0,"",'Ark1'!AH55)</f>
        <v>6.8287775404403011</v>
      </c>
      <c r="K36" s="103"/>
      <c r="L36" s="363">
        <f>+IF(F36=0,"",'Ark1'!AI55)</f>
        <v>19</v>
      </c>
      <c r="M36" s="358"/>
      <c r="N36" s="56">
        <f>+IF(F36=0,"",'Ark1'!U55)</f>
        <v>42.173074866310159</v>
      </c>
      <c r="O36" s="102"/>
      <c r="P36" s="152">
        <f>+IF(L36=0,"",'Ark1'!AJ55)</f>
        <v>119.8894736842105</v>
      </c>
      <c r="Q36" s="369"/>
      <c r="R36" s="22">
        <f>+IF(L36=0,"",'Ark1'!AK55)</f>
        <v>26.056731918869328</v>
      </c>
      <c r="S36" s="5">
        <f>+IF(F36=0,"",'Ark1'!S55)</f>
        <v>8.0320855614973254</v>
      </c>
      <c r="T36" s="25"/>
      <c r="U36" s="370"/>
      <c r="V36" s="37">
        <f>+IF(F36=0,"",'Ark1'!T55)</f>
        <v>6.2860962566844911</v>
      </c>
      <c r="W36" s="37"/>
      <c r="X36" s="129">
        <f>+IF(F36=0,"",'Ark1'!W55)</f>
        <v>10.160427807486633</v>
      </c>
      <c r="Y36" s="129">
        <f>+IF(F36=0,"",'Ark1'!X55)</f>
        <v>98.93048128342248</v>
      </c>
      <c r="Z36" s="129">
        <f>+IF(F36=0,"",'Ark1'!Y55)</f>
        <v>93.048128342245988</v>
      </c>
      <c r="AA36" s="129">
        <f>+IF(F36=0,"",'Ark1'!Z55)</f>
        <v>71.657754010695186</v>
      </c>
      <c r="AB36" s="104">
        <f>+IF(F36=0,"",'Ark1'!AA55)</f>
        <v>12.891148930917725</v>
      </c>
      <c r="AC36" s="37">
        <f>+IF(F36=0,"",'Ark1'!AB55)</f>
        <v>1.955121461318482</v>
      </c>
      <c r="AD36" s="37">
        <f>+IF(F36=0,"",'Ark1'!AC55)</f>
        <v>1.9679162549398737</v>
      </c>
      <c r="AE36" s="129">
        <f>+IF(F36=0,"",'Ark1'!AD55)</f>
        <v>69.912140978408644</v>
      </c>
      <c r="AF36" s="129">
        <f>+IF(F36=0,"",'Ark1'!AE55)</f>
        <v>44.838093923462807</v>
      </c>
      <c r="AG36" s="129">
        <f>+IF(F36=0,"",'Ark1'!AF55)</f>
        <v>42.708780295656751</v>
      </c>
      <c r="AH36" s="37">
        <f t="shared" ref="AH36:AH47" si="14">+IF(F36=0,"",N36/S36)</f>
        <v>5.250575898801598</v>
      </c>
      <c r="AI36" s="25"/>
    </row>
    <row r="37" spans="1:97" ht="15.6">
      <c r="A37" s="25"/>
      <c r="B37" s="44" t="str">
        <f t="shared" si="13"/>
        <v>Feb</v>
      </c>
      <c r="C37" s="378">
        <f>+'Ark1'!C56</f>
        <v>2022</v>
      </c>
      <c r="D37" s="44">
        <f>+IF(F37=0,"",'Ark1'!Q56)</f>
        <v>291</v>
      </c>
      <c r="E37" s="25"/>
      <c r="F37" s="386">
        <f>+'Ark1'!R56</f>
        <v>440</v>
      </c>
      <c r="G37" s="25"/>
      <c r="H37" s="104">
        <f>+IF(F37=0,"",'Ark1'!AG56)</f>
        <v>8.247422680412372</v>
      </c>
      <c r="I37" s="104"/>
      <c r="J37" s="104">
        <f>+IF(F37=0,"",'Ark1'!AH56)</f>
        <v>7.9666394241128868</v>
      </c>
      <c r="K37" s="103"/>
      <c r="L37" s="363">
        <f>+IF(F37=0,"",'Ark1'!AI56)</f>
        <v>26</v>
      </c>
      <c r="M37" s="358"/>
      <c r="N37" s="56">
        <f>+IF(F37=0,"",'Ark1'!U56)</f>
        <v>41.820227272727294</v>
      </c>
      <c r="O37" s="102"/>
      <c r="P37" s="152">
        <f>+IF(L37=0,"",'Ark1'!AJ56)</f>
        <v>120.53846153846156</v>
      </c>
      <c r="Q37" s="369"/>
      <c r="R37" s="22">
        <f>+IF(L37=0,"",'Ark1'!AK56)</f>
        <v>25.578262534936265</v>
      </c>
      <c r="S37" s="5">
        <f>+IF(F37=0,"",'Ark1'!S56)</f>
        <v>7.7818181818181822</v>
      </c>
      <c r="T37" s="25"/>
      <c r="U37" s="370"/>
      <c r="V37" s="37">
        <f>+IF(F37=0,"",'Ark1'!T56)</f>
        <v>6.4818181818181806</v>
      </c>
      <c r="W37" s="37"/>
      <c r="X37" s="129">
        <f>+IF(F37=0,"",'Ark1'!W56)</f>
        <v>11.136363636363638</v>
      </c>
      <c r="Y37" s="129">
        <f>+IF(F37=0,"",'Ark1'!X56)</f>
        <v>99.090909090909108</v>
      </c>
      <c r="Z37" s="129">
        <f>+IF(F37=0,"",'Ark1'!Y56)</f>
        <v>94.772727272727266</v>
      </c>
      <c r="AA37" s="129">
        <f>+IF(F37=0,"",'Ark1'!Z56)</f>
        <v>70.454545454545453</v>
      </c>
      <c r="AB37" s="104">
        <f>+IF(F37=0,"",'Ark1'!AA56)</f>
        <v>11.479237183366363</v>
      </c>
      <c r="AC37" s="37">
        <f>+IF(F37=0,"",'Ark1'!AB56)</f>
        <v>1.8763204716670037</v>
      </c>
      <c r="AD37" s="37">
        <f>+IF(F37=0,"",'Ark1'!AC56)</f>
        <v>1.8064622290886621</v>
      </c>
      <c r="AE37" s="129">
        <f>+IF(F37=0,"",'Ark1'!AD56)</f>
        <v>70.478141672253031</v>
      </c>
      <c r="AF37" s="129">
        <f>+IF(F37=0,"",'Ark1'!AE56)</f>
        <v>50.054952485026369</v>
      </c>
      <c r="AG37" s="129">
        <f>+IF(F37=0,"",'Ark1'!AF56)</f>
        <v>47.825109066987423</v>
      </c>
      <c r="AH37" s="37">
        <f t="shared" si="14"/>
        <v>5.374094626168227</v>
      </c>
      <c r="AI37" s="25"/>
    </row>
    <row r="38" spans="1:97" ht="15.6">
      <c r="A38" s="25"/>
      <c r="B38" s="44" t="str">
        <f t="shared" si="13"/>
        <v>Mar</v>
      </c>
      <c r="C38" s="378">
        <f>+'Ark1'!C57</f>
        <v>2022</v>
      </c>
      <c r="D38" s="44">
        <f>+IF(F38=0,"",'Ark1'!Q57)</f>
        <v>1529</v>
      </c>
      <c r="E38" s="25"/>
      <c r="F38" s="386">
        <f>+'Ark1'!R57</f>
        <v>2263</v>
      </c>
      <c r="G38" s="25"/>
      <c r="H38" s="104">
        <f>+IF(F38=0,"",'Ark1'!AG57)</f>
        <v>42.417994376757264</v>
      </c>
      <c r="I38" s="104"/>
      <c r="J38" s="104">
        <f>+IF(F38=0,"",'Ark1'!AH57)</f>
        <v>44.345471487904511</v>
      </c>
      <c r="K38" s="103"/>
      <c r="L38" s="363">
        <f>+IF(F38=0,"",'Ark1'!AI57)</f>
        <v>125</v>
      </c>
      <c r="M38" s="358"/>
      <c r="N38" s="56">
        <f>+IF(F38=0,"",'Ark1'!U57)</f>
        <v>45.261467079098509</v>
      </c>
      <c r="O38" s="102"/>
      <c r="P38" s="152">
        <f>+IF(L38=0,"",'Ark1'!AJ57)</f>
        <v>120.82640000000008</v>
      </c>
      <c r="Q38" s="369"/>
      <c r="R38" s="22">
        <f>+IF(L38=0,"",'Ark1'!AK57)</f>
        <v>25.132377153733277</v>
      </c>
      <c r="S38" s="5">
        <f>+IF(F38=0,"",'Ark1'!S57)</f>
        <v>8.2337604949182488</v>
      </c>
      <c r="T38" s="25"/>
      <c r="U38" s="370"/>
      <c r="V38" s="37">
        <f>+IF(F38=0,"",'Ark1'!T57)</f>
        <v>6.8930623066725589</v>
      </c>
      <c r="W38" s="37"/>
      <c r="X38" s="129">
        <f>+IF(F38=0,"",'Ark1'!W57)</f>
        <v>18.294299602297837</v>
      </c>
      <c r="Y38" s="129">
        <f>+IF(F38=0,"",'Ark1'!X57)</f>
        <v>99.734865223155097</v>
      </c>
      <c r="Z38" s="129">
        <f>+IF(F38=0,"",'Ark1'!Y57)</f>
        <v>97.74635439681839</v>
      </c>
      <c r="AA38" s="129">
        <f>+IF(F38=0,"",'Ark1'!Z57)</f>
        <v>80.645161290322562</v>
      </c>
      <c r="AB38" s="104">
        <f>+IF(F38=0,"",'Ark1'!AA57)</f>
        <v>11.474814010476731</v>
      </c>
      <c r="AC38" s="37">
        <f>+IF(F38=0,"",'Ark1'!AB57)</f>
        <v>1.7962179418074955</v>
      </c>
      <c r="AD38" s="37">
        <f>+IF(F38=0,"",'Ark1'!AC57)</f>
        <v>1.9539688559379804</v>
      </c>
      <c r="AE38" s="129">
        <f>+IF(F38=0,"",'Ark1'!AD57)</f>
        <v>72.674931354092578</v>
      </c>
      <c r="AF38" s="129">
        <f>+IF(F38=0,"",'Ark1'!AE57)</f>
        <v>52.24957580970419</v>
      </c>
      <c r="AG38" s="129">
        <f>+IF(F38=0,"",'Ark1'!AF57)</f>
        <v>48.694169816635984</v>
      </c>
      <c r="AH38" s="37">
        <f t="shared" si="14"/>
        <v>5.4970589813771236</v>
      </c>
      <c r="AI38" s="25"/>
    </row>
    <row r="39" spans="1:97" ht="15.6">
      <c r="A39" s="25"/>
      <c r="B39" s="44" t="str">
        <f t="shared" si="13"/>
        <v>Apr</v>
      </c>
      <c r="C39" s="378">
        <f>+'Ark1'!C58</f>
        <v>2022</v>
      </c>
      <c r="D39" s="44">
        <f>+IF(F39=0,"",'Ark1'!Q58)</f>
        <v>247</v>
      </c>
      <c r="E39" s="25"/>
      <c r="F39" s="386">
        <f>+'Ark1'!R58</f>
        <v>370</v>
      </c>
      <c r="G39" s="25"/>
      <c r="H39" s="104">
        <f>+IF(F39=0,"",'Ark1'!AG58)</f>
        <v>6.9353327085285867</v>
      </c>
      <c r="I39" s="104"/>
      <c r="J39" s="104">
        <f>+IF(F39=0,"",'Ark1'!AH58)</f>
        <v>6.7489721697765477</v>
      </c>
      <c r="K39" s="103"/>
      <c r="L39" s="363">
        <f>+IF(F39=0,"",'Ark1'!AI58)</f>
        <v>28</v>
      </c>
      <c r="M39" s="358"/>
      <c r="N39" s="56">
        <f>+IF(F39=0,"",'Ark1'!U58)</f>
        <v>42.13081081081085</v>
      </c>
      <c r="O39" s="102"/>
      <c r="P39" s="152">
        <f>+IF(L39=0,"",'Ark1'!AJ58)</f>
        <v>118.9785714285714</v>
      </c>
      <c r="Q39" s="369"/>
      <c r="R39" s="22">
        <f>+IF(L39=0,"",'Ark1'!AK58)</f>
        <v>26.324695533164498</v>
      </c>
      <c r="S39" s="5">
        <f>+IF(F39=0,"",'Ark1'!S58)</f>
        <v>7.8351351351351344</v>
      </c>
      <c r="T39" s="25"/>
      <c r="U39" s="370"/>
      <c r="V39" s="37">
        <f>+IF(F39=0,"",'Ark1'!T58)</f>
        <v>7.0162162162162156</v>
      </c>
      <c r="W39" s="37"/>
      <c r="X39" s="129">
        <f>+IF(F39=0,"",'Ark1'!W58)</f>
        <v>19.459459459459463</v>
      </c>
      <c r="Y39" s="129">
        <f>+IF(F39=0,"",'Ark1'!X58)</f>
        <v>97.837837837837824</v>
      </c>
      <c r="Z39" s="129">
        <f>+IF(F39=0,"",'Ark1'!Y58)</f>
        <v>95.405405405405375</v>
      </c>
      <c r="AA39" s="129">
        <f>+IF(F39=0,"",'Ark1'!Z58)</f>
        <v>71.081081081081066</v>
      </c>
      <c r="AB39" s="104">
        <f>+IF(F39=0,"",'Ark1'!AA58)</f>
        <v>11.704682449108901</v>
      </c>
      <c r="AC39" s="37">
        <f>+IF(F39=0,"",'Ark1'!AB58)</f>
        <v>1.9870820949343679</v>
      </c>
      <c r="AD39" s="37">
        <f>+IF(F39=0,"",'Ark1'!AC58)</f>
        <v>1.9836512217289504</v>
      </c>
      <c r="AE39" s="129">
        <f>+IF(F39=0,"",'Ark1'!AD58)</f>
        <v>70.000171341009448</v>
      </c>
      <c r="AF39" s="129">
        <f>+IF(F39=0,"",'Ark1'!AE58)</f>
        <v>53.954103758451055</v>
      </c>
      <c r="AG39" s="129">
        <f>+IF(F39=0,"",'Ark1'!AF58)</f>
        <v>50.601938174363561</v>
      </c>
      <c r="AH39" s="37">
        <f t="shared" si="14"/>
        <v>5.3771645394963832</v>
      </c>
      <c r="AI39" s="25"/>
    </row>
    <row r="40" spans="1:97" ht="15.6">
      <c r="A40" s="25"/>
      <c r="B40" s="44" t="str">
        <f t="shared" si="13"/>
        <v>Mai</v>
      </c>
      <c r="C40" s="378">
        <f>+'Ark1'!C59</f>
        <v>2022</v>
      </c>
      <c r="D40" s="44">
        <f>+IF(F40=0,"",'Ark1'!Q59)</f>
        <v>131</v>
      </c>
      <c r="E40" s="25"/>
      <c r="F40" s="386">
        <f>+'Ark1'!R59</f>
        <v>190</v>
      </c>
      <c r="G40" s="25"/>
      <c r="H40" s="104">
        <f>+IF(F40=0,"",'Ark1'!AG59)</f>
        <v>3.5613870665417062</v>
      </c>
      <c r="I40" s="104"/>
      <c r="J40" s="104">
        <f>+IF(F40=0,"",'Ark1'!AH59)</f>
        <v>3.3898990464009402</v>
      </c>
      <c r="K40" s="103"/>
      <c r="L40" s="363">
        <f>+IF(F40=0,"",'Ark1'!AI59)</f>
        <v>22</v>
      </c>
      <c r="M40" s="358"/>
      <c r="N40" s="56">
        <f>+IF(F40=0,"",'Ark1'!U59)</f>
        <v>41.209473684210543</v>
      </c>
      <c r="O40" s="102"/>
      <c r="P40" s="152">
        <f>+IF(L40=0,"",'Ark1'!AJ59)</f>
        <v>116.0409090909091</v>
      </c>
      <c r="Q40" s="369"/>
      <c r="R40" s="22">
        <f>+IF(L40=0,"",'Ark1'!AK59)</f>
        <v>24.629433103754536</v>
      </c>
      <c r="S40" s="5">
        <f>+IF(F40=0,"",'Ark1'!S59)</f>
        <v>7.4105263157894754</v>
      </c>
      <c r="T40" s="25"/>
      <c r="U40" s="370"/>
      <c r="V40" s="37">
        <f>+IF(F40=0,"",'Ark1'!T59)</f>
        <v>6.9105263157894763</v>
      </c>
      <c r="W40" s="37"/>
      <c r="X40" s="129">
        <f>+IF(F40=0,"",'Ark1'!W59)</f>
        <v>19.473684210526311</v>
      </c>
      <c r="Y40" s="129">
        <f>+IF(F40=0,"",'Ark1'!X59)</f>
        <v>98.421052631578945</v>
      </c>
      <c r="Z40" s="129">
        <f>+IF(F40=0,"",'Ark1'!Y59)</f>
        <v>95.789473684210492</v>
      </c>
      <c r="AA40" s="129">
        <f>+IF(F40=0,"",'Ark1'!Z59)</f>
        <v>64.210526315789494</v>
      </c>
      <c r="AB40" s="104">
        <f>+IF(F40=0,"",'Ark1'!AA59)</f>
        <v>12.765562833648728</v>
      </c>
      <c r="AC40" s="37">
        <f>+IF(F40=0,"",'Ark1'!AB59)</f>
        <v>1.9894179886383876</v>
      </c>
      <c r="AD40" s="37">
        <f>+IF(F40=0,"",'Ark1'!AC59)</f>
        <v>2.2307409052038265</v>
      </c>
      <c r="AE40" s="129">
        <f>+IF(F40=0,"",'Ark1'!AD59)</f>
        <v>71.487751363176017</v>
      </c>
      <c r="AF40" s="129">
        <f>+IF(F40=0,"",'Ark1'!AE59)</f>
        <v>52.873600457121057</v>
      </c>
      <c r="AG40" s="129">
        <f>+IF(F40=0,"",'Ark1'!AF59)</f>
        <v>53.247252655481113</v>
      </c>
      <c r="AH40" s="37">
        <f t="shared" si="14"/>
        <v>5.5609375000000014</v>
      </c>
      <c r="AI40" s="25"/>
    </row>
    <row r="41" spans="1:97" ht="15.6">
      <c r="A41" s="25"/>
      <c r="B41" s="44" t="str">
        <f t="shared" si="13"/>
        <v>Jun</v>
      </c>
      <c r="C41" s="378">
        <f>+'Ark1'!C60</f>
        <v>2022</v>
      </c>
      <c r="D41" s="44">
        <f>+IF(F41=0,"",'Ark1'!Q60)</f>
        <v>87</v>
      </c>
      <c r="E41" s="25"/>
      <c r="F41" s="386">
        <f>+'Ark1'!R60</f>
        <v>115</v>
      </c>
      <c r="G41" s="25"/>
      <c r="H41" s="104">
        <f>+IF(F41=0,"",'Ark1'!AG60)</f>
        <v>2.1555763823805059</v>
      </c>
      <c r="I41" s="104"/>
      <c r="J41" s="104">
        <f>+IF(F41=0,"",'Ark1'!AH60)</f>
        <v>2.219120099138248</v>
      </c>
      <c r="K41" s="103"/>
      <c r="L41" s="363">
        <f>+IF(F41=0,"",'Ark1'!AI60)</f>
        <v>4</v>
      </c>
      <c r="M41" s="358"/>
      <c r="N41" s="56">
        <f>+IF(F41=0,"",'Ark1'!U60)</f>
        <v>44.570434782608714</v>
      </c>
      <c r="O41" s="102"/>
      <c r="P41" s="152">
        <f>+IF(L41=0,"",'Ark1'!AJ60)</f>
        <v>114.325</v>
      </c>
      <c r="Q41" s="369"/>
      <c r="R41" s="22">
        <f>+IF(L41=0,"",'Ark1'!AK60)</f>
        <v>24.6071163233959</v>
      </c>
      <c r="S41" s="5">
        <f>+IF(F41=0,"",'Ark1'!S60)</f>
        <v>8.1826086956521742</v>
      </c>
      <c r="T41" s="25"/>
      <c r="U41" s="370"/>
      <c r="V41" s="37">
        <f>+IF(F41=0,"",'Ark1'!T60)</f>
        <v>7.4869565217391294</v>
      </c>
      <c r="W41" s="37"/>
      <c r="X41" s="129">
        <f>+IF(F41=0,"",'Ark1'!W60)</f>
        <v>28.695652173913043</v>
      </c>
      <c r="Y41" s="129">
        <f>+IF(F41=0,"",'Ark1'!X60)</f>
        <v>99.130434782608717</v>
      </c>
      <c r="Z41" s="129">
        <f>+IF(F41=0,"",'Ark1'!Y60)</f>
        <v>97.391304347826093</v>
      </c>
      <c r="AA41" s="129">
        <f>+IF(F41=0,"",'Ark1'!Z60)</f>
        <v>76.521739130434781</v>
      </c>
      <c r="AB41" s="104">
        <f>+IF(F41=0,"",'Ark1'!AA60)</f>
        <v>11.766858203652916</v>
      </c>
      <c r="AC41" s="37">
        <f>+IF(F41=0,"",'Ark1'!AB60)</f>
        <v>1.7721645261516956</v>
      </c>
      <c r="AD41" s="37">
        <f>+IF(F41=0,"",'Ark1'!AC60)</f>
        <v>2.2316506559682563</v>
      </c>
      <c r="AE41" s="129">
        <f>+IF(F41=0,"",'Ark1'!AD60)</f>
        <v>74.152074178348002</v>
      </c>
      <c r="AF41" s="129">
        <f>+IF(F41=0,"",'Ark1'!AE60)</f>
        <v>41.169526404502435</v>
      </c>
      <c r="AG41" s="129">
        <f>+IF(F41=0,"",'Ark1'!AF60)</f>
        <v>37.328700252802641</v>
      </c>
      <c r="AH41" s="37">
        <f t="shared" si="14"/>
        <v>5.4469713071200871</v>
      </c>
      <c r="AI41" s="25"/>
    </row>
    <row r="42" spans="1:97" ht="15.6">
      <c r="A42" s="25"/>
      <c r="B42" s="44" t="str">
        <f t="shared" si="13"/>
        <v>Jul</v>
      </c>
      <c r="C42" s="378">
        <f>+'Ark1'!C61</f>
        <v>2022</v>
      </c>
      <c r="D42" s="44">
        <f>+IF(F42=0,"",'Ark1'!Q61)</f>
        <v>18</v>
      </c>
      <c r="E42" s="25"/>
      <c r="F42" s="386">
        <f>+'Ark1'!R61</f>
        <v>28</v>
      </c>
      <c r="G42" s="25"/>
      <c r="H42" s="104">
        <f>+IF(F42=0,"",'Ark1'!AG61)</f>
        <v>0.52483598875351445</v>
      </c>
      <c r="I42" s="104"/>
      <c r="J42" s="104">
        <f>+IF(F42=0,"",'Ark1'!AH61)</f>
        <v>0.54049272900034884</v>
      </c>
      <c r="K42" s="103"/>
      <c r="L42" s="363">
        <f>+IF(F42=0,"",'Ark1'!AI61)</f>
        <v>0</v>
      </c>
      <c r="M42" s="358"/>
      <c r="N42" s="56">
        <f>+IF(F42=0,"",'Ark1'!U61)</f>
        <v>44.585714285714282</v>
      </c>
      <c r="O42" s="102"/>
      <c r="P42" s="152" t="str">
        <f>+IF(L42=0,"",'Ark1'!AJ61)</f>
        <v/>
      </c>
      <c r="Q42" s="369"/>
      <c r="R42" s="22" t="str">
        <f>+IF(L42=0,"",'Ark1'!AK61)</f>
        <v/>
      </c>
      <c r="S42" s="5">
        <f>+IF(F42=0,"",'Ark1'!S61)</f>
        <v>7.5357142857142883</v>
      </c>
      <c r="T42" s="25"/>
      <c r="U42" s="370"/>
      <c r="V42" s="37">
        <f>+IF(F42=0,"",'Ark1'!T61)</f>
        <v>7.1785714285714306</v>
      </c>
      <c r="W42" s="37"/>
      <c r="X42" s="129">
        <f>+IF(F42=0,"",'Ark1'!W61)</f>
        <v>32.142857142857153</v>
      </c>
      <c r="Y42" s="129">
        <f>+IF(F42=0,"",'Ark1'!X61)</f>
        <v>96.428571428571445</v>
      </c>
      <c r="Z42" s="129">
        <f>+IF(F42=0,"",'Ark1'!Y61)</f>
        <v>92.857142857142875</v>
      </c>
      <c r="AA42" s="129">
        <f>+IF(F42=0,"",'Ark1'!Z61)</f>
        <v>71.428571428571445</v>
      </c>
      <c r="AB42" s="104">
        <f>+IF(F42=0,"",'Ark1'!AA61)</f>
        <v>16.415100066831211</v>
      </c>
      <c r="AC42" s="37">
        <f>+IF(F42=0,"",'Ark1'!AB61)</f>
        <v>1.7623471130679036</v>
      </c>
      <c r="AD42" s="37">
        <f>+IF(F42=0,"",'Ark1'!AC61)</f>
        <v>3.2299222837683992</v>
      </c>
      <c r="AE42" s="129">
        <f>+IF(F42=0,"",'Ark1'!AD61)</f>
        <v>89.123579046710489</v>
      </c>
      <c r="AF42" s="129">
        <f>+IF(F42=0,"",'Ark1'!AE61)</f>
        <v>81.187884073012938</v>
      </c>
      <c r="AG42" s="129">
        <f>+IF(F42=0,"",'Ark1'!AF61)</f>
        <v>81.766286918812582</v>
      </c>
      <c r="AH42" s="37">
        <f t="shared" si="14"/>
        <v>5.9165876777251158</v>
      </c>
      <c r="AI42" s="25"/>
    </row>
    <row r="43" spans="1:97" ht="15.6">
      <c r="A43" s="25"/>
      <c r="B43" s="44" t="str">
        <f t="shared" si="13"/>
        <v>Aug</v>
      </c>
      <c r="C43" s="378">
        <f>+'Ark1'!C62</f>
        <v>2022</v>
      </c>
      <c r="D43" s="44">
        <f>+IF(F43=0,"",'Ark1'!Q62)</f>
        <v>107</v>
      </c>
      <c r="E43" s="25"/>
      <c r="F43" s="386">
        <f>+'Ark1'!R62</f>
        <v>139</v>
      </c>
      <c r="G43" s="25"/>
      <c r="H43" s="104">
        <f>+IF(F43=0,"",'Ark1'!AG62)</f>
        <v>2.6054358013120904</v>
      </c>
      <c r="I43" s="104"/>
      <c r="J43" s="104">
        <f>+IF(F43=0,"",'Ark1'!AH62)</f>
        <v>2.7182229652000882</v>
      </c>
      <c r="K43" s="103"/>
      <c r="L43" s="363">
        <f>+IF(F43=0,"",'Ark1'!AI62)</f>
        <v>20</v>
      </c>
      <c r="M43" s="358"/>
      <c r="N43" s="56">
        <f>+IF(F43=0,"",'Ark1'!U62)</f>
        <v>45.168345323741001</v>
      </c>
      <c r="O43" s="102"/>
      <c r="P43" s="152">
        <f>+IF(L43=0,"",'Ark1'!AJ62)</f>
        <v>121.71000000000002</v>
      </c>
      <c r="Q43" s="369"/>
      <c r="R43" s="22">
        <f>+IF(L43=0,"",'Ark1'!AK62)</f>
        <v>25.638414876066243</v>
      </c>
      <c r="S43" s="5">
        <f>+IF(F43=0,"",'Ark1'!S62)</f>
        <v>8.5179856115107899</v>
      </c>
      <c r="T43" s="25"/>
      <c r="U43" s="370"/>
      <c r="V43" s="37">
        <f>+IF(F43=0,"",'Ark1'!T62)</f>
        <v>8.8201438848920883</v>
      </c>
      <c r="W43" s="37"/>
      <c r="X43" s="129">
        <f>+IF(F43=0,"",'Ark1'!W62)</f>
        <v>57.553956834532357</v>
      </c>
      <c r="Y43" s="129">
        <f>+IF(F43=0,"",'Ark1'!X62)</f>
        <v>100</v>
      </c>
      <c r="Z43" s="129">
        <f>+IF(F43=0,"",'Ark1'!Y62)</f>
        <v>91.366906474820141</v>
      </c>
      <c r="AA43" s="129">
        <f>+IF(F43=0,"",'Ark1'!Z62)</f>
        <v>69.784172661870485</v>
      </c>
      <c r="AB43" s="104">
        <f>+IF(F43=0,"",'Ark1'!AA62)</f>
        <v>15.635842590696505</v>
      </c>
      <c r="AC43" s="37">
        <f>+IF(F43=0,"",'Ark1'!AB62)</f>
        <v>1.8205561565679369</v>
      </c>
      <c r="AD43" s="37">
        <f>+IF(F43=0,"",'Ark1'!AC62)</f>
        <v>1.7962863311882304</v>
      </c>
      <c r="AE43" s="129">
        <f>+IF(F43=0,"",'Ark1'!AD62)</f>
        <v>76.476104823206754</v>
      </c>
      <c r="AF43" s="129">
        <f>+IF(F43=0,"",'Ark1'!AE62)</f>
        <v>52.420592571791722</v>
      </c>
      <c r="AG43" s="129">
        <f>+IF(F43=0,"",'Ark1'!AF62)</f>
        <v>52.566847912346866</v>
      </c>
      <c r="AH43" s="37">
        <f t="shared" si="14"/>
        <v>5.3027027027027032</v>
      </c>
      <c r="AI43" s="25"/>
    </row>
    <row r="44" spans="1:97" ht="15.6">
      <c r="A44" s="25"/>
      <c r="B44" s="44" t="str">
        <f t="shared" si="13"/>
        <v>Sep</v>
      </c>
      <c r="C44" s="378">
        <f>+'Ark1'!C63</f>
        <v>2022</v>
      </c>
      <c r="D44" s="44">
        <f>+IF(F44=0,"",'Ark1'!Q63)</f>
        <v>148</v>
      </c>
      <c r="E44" s="25"/>
      <c r="F44" s="386">
        <f>+'Ark1'!R63</f>
        <v>201</v>
      </c>
      <c r="G44" s="25"/>
      <c r="H44" s="104">
        <f>+IF(F44=0,"",'Ark1'!AG63)</f>
        <v>3.7675726335520152</v>
      </c>
      <c r="I44" s="104"/>
      <c r="J44" s="104">
        <f>+IF(F44=0,"",'Ark1'!AH63)</f>
        <v>3.6530017630090086</v>
      </c>
      <c r="K44" s="103"/>
      <c r="L44" s="363">
        <f>+IF(F44=0,"",'Ark1'!AI63)</f>
        <v>23</v>
      </c>
      <c r="M44" s="358"/>
      <c r="N44" s="56">
        <f>+IF(F44=0,"",'Ark1'!U63)</f>
        <v>41.97761194029853</v>
      </c>
      <c r="O44" s="102"/>
      <c r="P44" s="152">
        <f>+IF(L44=0,"",'Ark1'!AJ63)</f>
        <v>116.55652173913045</v>
      </c>
      <c r="Q44" s="369"/>
      <c r="R44" s="22">
        <f>+IF(L44=0,"",'Ark1'!AK63)</f>
        <v>24.942468050781649</v>
      </c>
      <c r="S44" s="5">
        <f>+IF(F44=0,"",'Ark1'!S63)</f>
        <v>8.2935323383084611</v>
      </c>
      <c r="T44" s="25"/>
      <c r="U44" s="370"/>
      <c r="V44" s="37">
        <f>+IF(F44=0,"",'Ark1'!T63)</f>
        <v>9.1492537313432827</v>
      </c>
      <c r="W44" s="37"/>
      <c r="X44" s="129">
        <f>+IF(F44=0,"",'Ark1'!W63)</f>
        <v>58.208955223880601</v>
      </c>
      <c r="Y44" s="129">
        <f>+IF(F44=0,"",'Ark1'!X63)</f>
        <v>100</v>
      </c>
      <c r="Z44" s="129">
        <f>+IF(F44=0,"",'Ark1'!Y63)</f>
        <v>94.527363184079604</v>
      </c>
      <c r="AA44" s="129">
        <f>+IF(F44=0,"",'Ark1'!Z63)</f>
        <v>64.179104477611915</v>
      </c>
      <c r="AB44" s="104">
        <f>+IF(F44=0,"",'Ark1'!AA63)</f>
        <v>13.805790344398597</v>
      </c>
      <c r="AC44" s="37">
        <f>+IF(F44=0,"",'Ark1'!AB63)</f>
        <v>1.7501692768730828</v>
      </c>
      <c r="AD44" s="37">
        <f>+IF(F44=0,"",'Ark1'!AC63)</f>
        <v>2.1757624477761173</v>
      </c>
      <c r="AE44" s="129">
        <f>+IF(F44=0,"",'Ark1'!AD63)</f>
        <v>68.695838419083884</v>
      </c>
      <c r="AF44" s="129">
        <f>+IF(F44=0,"",'Ark1'!AE63)</f>
        <v>46.391659024710144</v>
      </c>
      <c r="AG44" s="129">
        <f>+IF(F44=0,"",'Ark1'!AF63)</f>
        <v>39.220620551990301</v>
      </c>
      <c r="AH44" s="37">
        <f t="shared" si="14"/>
        <v>5.0614877024595089</v>
      </c>
      <c r="AI44" s="25"/>
      <c r="AL44" s="40"/>
      <c r="AM44" s="40"/>
      <c r="AN44" s="40"/>
      <c r="AP44" s="40"/>
      <c r="AQ44" s="40"/>
      <c r="AR44" s="4"/>
      <c r="AS44" s="2"/>
      <c r="AT44" s="2"/>
      <c r="AU44" s="2"/>
      <c r="AV44" s="2"/>
      <c r="AW44" s="2"/>
      <c r="AX44" s="2"/>
      <c r="AY44" s="2"/>
      <c r="AZ44" s="2"/>
      <c r="BA44" s="2"/>
      <c r="BC44" s="2"/>
      <c r="BJ44" s="4"/>
      <c r="BK44" s="2"/>
      <c r="BL44" s="2"/>
      <c r="BM44" s="2"/>
      <c r="BN44" s="2"/>
      <c r="BO44" s="2"/>
      <c r="BP44" s="2"/>
      <c r="BQ44" s="2"/>
      <c r="BR44" s="2"/>
      <c r="BS44" s="2"/>
      <c r="BU44" s="2"/>
      <c r="CB44" s="4"/>
      <c r="CC44" s="2"/>
      <c r="CD44" s="2"/>
      <c r="CE44" s="2"/>
      <c r="CF44" s="2"/>
      <c r="CG44" s="2"/>
      <c r="CH44" s="2"/>
      <c r="CI44" s="2"/>
      <c r="CJ44" s="2"/>
      <c r="CK44" s="2"/>
      <c r="CM44" s="2"/>
    </row>
    <row r="45" spans="1:97" ht="15.6">
      <c r="A45" s="25"/>
      <c r="B45" s="44" t="str">
        <f t="shared" si="13"/>
        <v>Okt</v>
      </c>
      <c r="C45" s="378">
        <f>+'Ark1'!C64</f>
        <v>2022</v>
      </c>
      <c r="D45" s="44">
        <f>+IF(F45=0,"",'Ark1'!Q64)</f>
        <v>447</v>
      </c>
      <c r="E45" s="25"/>
      <c r="F45" s="386">
        <f>+'Ark1'!R64</f>
        <v>608</v>
      </c>
      <c r="G45" s="25"/>
      <c r="H45" s="104">
        <f>+IF(F45=0,"",'Ark1'!AG64)</f>
        <v>11.39643861293346</v>
      </c>
      <c r="I45" s="104"/>
      <c r="J45" s="104">
        <f>+IF(F45=0,"",'Ark1'!AH64)</f>
        <v>11.18063155302516</v>
      </c>
      <c r="K45" s="103"/>
      <c r="L45" s="363">
        <f>+IF(F45=0,"",'Ark1'!AI64)</f>
        <v>56</v>
      </c>
      <c r="M45" s="358"/>
      <c r="N45" s="56">
        <f>+IF(F45=0,"",'Ark1'!U64)</f>
        <v>42.474342105263155</v>
      </c>
      <c r="O45" s="102"/>
      <c r="P45" s="152">
        <f>+IF(L45=0,"",'Ark1'!AJ64)</f>
        <v>116.75714285714288</v>
      </c>
      <c r="Q45" s="369"/>
      <c r="R45" s="22">
        <f>+IF(L45=0,"",'Ark1'!AK64)</f>
        <v>25.072713776221601</v>
      </c>
      <c r="S45" s="5">
        <f>+IF(F45=0,"",'Ark1'!S64)</f>
        <v>8.118421052631577</v>
      </c>
      <c r="T45" s="25"/>
      <c r="U45" s="370"/>
      <c r="V45" s="37">
        <f>+IF(F45=0,"",'Ark1'!T64)</f>
        <v>8.0115131578947363</v>
      </c>
      <c r="W45" s="37"/>
      <c r="X45" s="129">
        <f>+IF(F45=0,"",'Ark1'!W64)</f>
        <v>37.828947368421048</v>
      </c>
      <c r="Y45" s="129">
        <f>+IF(F45=0,"",'Ark1'!X64)</f>
        <v>99.34210526315789</v>
      </c>
      <c r="Z45" s="129">
        <f>+IF(F45=0,"",'Ark1'!Y64)</f>
        <v>93.75</v>
      </c>
      <c r="AA45" s="129">
        <f>+IF(F45=0,"",'Ark1'!Z64)</f>
        <v>68.421052631578959</v>
      </c>
      <c r="AB45" s="104">
        <f>+IF(F45=0,"",'Ark1'!AA64)</f>
        <v>13.117027637420723</v>
      </c>
      <c r="AC45" s="37">
        <f>+IF(F45=0,"",'Ark1'!AB64)</f>
        <v>1.93116480573907</v>
      </c>
      <c r="AD45" s="37">
        <f>+IF(F45=0,"",'Ark1'!AC64)</f>
        <v>1.8186349926989152</v>
      </c>
      <c r="AE45" s="129">
        <f>+IF(F45=0,"",'Ark1'!AD64)</f>
        <v>66.9964503766154</v>
      </c>
      <c r="AF45" s="129">
        <f>+IF(F45=0,"",'Ark1'!AE64)</f>
        <v>28.631484683741856</v>
      </c>
      <c r="AG45" s="129">
        <f>+IF(F45=0,"",'Ark1'!AF64)</f>
        <v>37.847293678490075</v>
      </c>
      <c r="AH45" s="37">
        <f t="shared" si="14"/>
        <v>5.2318476499189632</v>
      </c>
      <c r="AI45" s="25"/>
      <c r="AL45" s="23"/>
      <c r="AM45" s="23"/>
      <c r="AN45" s="23"/>
      <c r="AO45" s="40"/>
      <c r="AP45" s="23"/>
      <c r="AQ45" s="23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</row>
    <row r="46" spans="1:97" s="2" customFormat="1" ht="15.6">
      <c r="A46" s="25"/>
      <c r="B46" s="44" t="str">
        <f t="shared" si="13"/>
        <v>Nov</v>
      </c>
      <c r="C46" s="378">
        <f>+'Ark1'!C65</f>
        <v>2022</v>
      </c>
      <c r="D46" s="44">
        <f>+IF(F46=0,"",'Ark1'!Q65)</f>
        <v>306</v>
      </c>
      <c r="E46" s="25"/>
      <c r="F46" s="386">
        <f>+'Ark1'!R65</f>
        <v>481</v>
      </c>
      <c r="G46" s="25"/>
      <c r="H46" s="104">
        <f>+IF(F46=0,"",'Ark1'!AG65)</f>
        <v>9.0159325210871586</v>
      </c>
      <c r="I46" s="104"/>
      <c r="J46" s="104">
        <f>+IF(F46=0,"",'Ark1'!AH65)</f>
        <v>8.3869456891830065</v>
      </c>
      <c r="K46" s="103"/>
      <c r="L46" s="363">
        <f>+IF(F46=0,"",'Ark1'!AI65)</f>
        <v>55</v>
      </c>
      <c r="M46" s="358"/>
      <c r="N46" s="56">
        <f>+IF(F46=0,"",'Ark1'!U65)</f>
        <v>40.273804573804576</v>
      </c>
      <c r="O46" s="102"/>
      <c r="P46" s="152">
        <f>+IF(L46=0,"",'Ark1'!AJ65)</f>
        <v>119.58181818181812</v>
      </c>
      <c r="Q46" s="369"/>
      <c r="R46" s="22">
        <f>+IF(L46=0,"",'Ark1'!AK65)</f>
        <v>26.369737831341361</v>
      </c>
      <c r="S46" s="5">
        <f>+IF(F46=0,"",'Ark1'!S65)</f>
        <v>8.016632016632018</v>
      </c>
      <c r="T46" s="25"/>
      <c r="U46" s="370"/>
      <c r="V46" s="37">
        <f>+IF(F46=0,"",'Ark1'!T65)</f>
        <v>6.8378378378378351</v>
      </c>
      <c r="W46" s="37"/>
      <c r="X46" s="129">
        <f>+IF(F46=0,"",'Ark1'!W65)</f>
        <v>14.137214137214139</v>
      </c>
      <c r="Y46" s="129">
        <f>+IF(F46=0,"",'Ark1'!X65)</f>
        <v>98.544698544698562</v>
      </c>
      <c r="Z46" s="129">
        <f>+IF(F46=0,"",'Ark1'!Y65)</f>
        <v>89.397089397089402</v>
      </c>
      <c r="AA46" s="129">
        <f>+IF(F46=0,"",'Ark1'!Z65)</f>
        <v>61.538461538461519</v>
      </c>
      <c r="AB46" s="104">
        <f>+IF(F46=0,"",'Ark1'!AA65)</f>
        <v>13.679928233026979</v>
      </c>
      <c r="AC46" s="37">
        <f>+IF(F46=0,"",'Ark1'!AB65)</f>
        <v>1.8271838207745004</v>
      </c>
      <c r="AD46" s="37">
        <f>+IF(F46=0,"",'Ark1'!AC65)</f>
        <v>1.7310610780766549</v>
      </c>
      <c r="AE46" s="129">
        <f>+IF(F46=0,"",'Ark1'!AD65)</f>
        <v>70.275662023940981</v>
      </c>
      <c r="AF46" s="129">
        <f>+IF(F46=0,"",'Ark1'!AE65)</f>
        <v>37.990182312640897</v>
      </c>
      <c r="AG46" s="129">
        <f>+IF(F46=0,"",'Ark1'!AF65)</f>
        <v>38.79994283823499</v>
      </c>
      <c r="AH46" s="37">
        <f t="shared" si="14"/>
        <v>5.0237811203319493</v>
      </c>
      <c r="AI46" s="25"/>
      <c r="AJ46"/>
      <c r="AK46"/>
      <c r="AL46" s="41"/>
      <c r="AM46" s="41"/>
      <c r="AN46" s="41"/>
      <c r="AO46" s="23"/>
      <c r="AP46" s="41"/>
      <c r="AQ46" s="41"/>
      <c r="AR46" s="4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4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4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</row>
    <row r="47" spans="1:97" s="3" customFormat="1" ht="15.6">
      <c r="A47" s="25"/>
      <c r="B47" s="44" t="str">
        <f t="shared" si="13"/>
        <v>Des</v>
      </c>
      <c r="C47" s="378">
        <f>+'Ark1'!C66</f>
        <v>2022</v>
      </c>
      <c r="D47" s="44">
        <f>+IF(F47=0,"",'Ark1'!Q66)</f>
        <v>86</v>
      </c>
      <c r="E47" s="25"/>
      <c r="F47" s="386">
        <f>+'Ark1'!R66</f>
        <v>126</v>
      </c>
      <c r="G47" s="25"/>
      <c r="H47" s="104">
        <f>+IF(F47=0,"",'Ark1'!AG66)</f>
        <v>2.3617619493908157</v>
      </c>
      <c r="I47" s="104"/>
      <c r="J47" s="104">
        <f>+IF(F47=0,"",'Ark1'!AH66)</f>
        <v>2.0218255328089798</v>
      </c>
      <c r="K47" s="103"/>
      <c r="L47" s="363">
        <f>+IF(F47=0,"",'Ark1'!AI66)</f>
        <v>14</v>
      </c>
      <c r="M47" s="358"/>
      <c r="N47" s="56">
        <f>+IF(F47=0,"",'Ark1'!U66)</f>
        <v>37.062698412698424</v>
      </c>
      <c r="O47" s="102"/>
      <c r="P47" s="152">
        <f>+IF(L47=0,"",'Ark1'!AJ66)</f>
        <v>108.9785714285714</v>
      </c>
      <c r="Q47" s="369"/>
      <c r="R47" s="22">
        <f>+IF(L47=0,"",'Ark1'!AK66)</f>
        <v>20.264085464655864</v>
      </c>
      <c r="S47" s="5">
        <f>+IF(F47=0,"",'Ark1'!S66)</f>
        <v>7.587301587301587</v>
      </c>
      <c r="T47" s="25"/>
      <c r="U47" s="370"/>
      <c r="V47" s="37">
        <f>+IF(F47=0,"",'Ark1'!T66)</f>
        <v>6.0079365079365079</v>
      </c>
      <c r="W47" s="37"/>
      <c r="X47" s="129">
        <f>+IF(F47=0,"",'Ark1'!W66)</f>
        <v>4.7619047619047636</v>
      </c>
      <c r="Y47" s="129">
        <f>+IF(F47=0,"",'Ark1'!X66)</f>
        <v>97.61904761904762</v>
      </c>
      <c r="Z47" s="129">
        <f>+IF(F47=0,"",'Ark1'!Y66)</f>
        <v>84.126984126984127</v>
      </c>
      <c r="AA47" s="129">
        <f>+IF(F47=0,"",'Ark1'!Z66)</f>
        <v>53.174603174603192</v>
      </c>
      <c r="AB47" s="104">
        <f>+IF(F47=0,"",'Ark1'!AA66)</f>
        <v>12.626645636120301</v>
      </c>
      <c r="AC47" s="37">
        <f>+IF(F47=0,"",'Ark1'!AB66)</f>
        <v>1.7469694451759701</v>
      </c>
      <c r="AD47" s="37">
        <f>+IF(F47=0,"",'Ark1'!AC66)</f>
        <v>1.6109547191277196</v>
      </c>
      <c r="AE47" s="129">
        <f>+IF(F47=0,"",'Ark1'!AD66)</f>
        <v>73.119883459311097</v>
      </c>
      <c r="AF47" s="129">
        <f>+IF(F47=0,"",'Ark1'!AE66)</f>
        <v>38.343837019855407</v>
      </c>
      <c r="AG47" s="129">
        <f>+IF(F47=0,"",'Ark1'!AF66)</f>
        <v>36.495364469908822</v>
      </c>
      <c r="AH47" s="37">
        <f t="shared" si="14"/>
        <v>4.8848326359832654</v>
      </c>
      <c r="AI47" s="25"/>
      <c r="AJ47"/>
      <c r="AK47"/>
      <c r="AL47" s="41"/>
      <c r="AM47" s="41"/>
      <c r="AN47" s="41"/>
      <c r="AO47" s="41"/>
      <c r="AP47" s="41"/>
      <c r="AQ47" s="41"/>
      <c r="AR47" s="32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32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32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</row>
    <row r="48" spans="1:97">
      <c r="A48" s="25"/>
      <c r="B48" s="25"/>
      <c r="C48" s="359"/>
      <c r="D48" s="25"/>
      <c r="E48" s="25"/>
      <c r="F48" s="379"/>
      <c r="G48" s="25"/>
      <c r="H48" s="102"/>
      <c r="I48" s="102"/>
      <c r="J48" s="102"/>
      <c r="K48" s="102"/>
      <c r="L48" s="358"/>
      <c r="M48" s="358"/>
      <c r="N48" s="102"/>
      <c r="O48" s="102"/>
      <c r="P48" s="371"/>
      <c r="Q48" s="366"/>
      <c r="R48" s="366"/>
      <c r="S48" s="25"/>
      <c r="T48" s="25"/>
      <c r="U48" s="366"/>
      <c r="V48" s="25"/>
      <c r="W48" s="25"/>
      <c r="X48" s="126"/>
      <c r="Y48" s="126"/>
      <c r="Z48" s="126"/>
      <c r="AA48" s="126"/>
      <c r="AB48" s="102"/>
      <c r="AC48" s="25"/>
      <c r="AD48" s="25"/>
      <c r="AE48" s="126"/>
      <c r="AF48" s="126"/>
      <c r="AG48" s="126"/>
      <c r="AH48" s="25"/>
      <c r="AI48" s="25"/>
    </row>
    <row r="49" spans="1:62" s="523" customFormat="1">
      <c r="A49" s="25"/>
      <c r="B49" s="25"/>
      <c r="C49" s="359"/>
      <c r="D49" s="25"/>
      <c r="E49" s="25"/>
      <c r="F49" s="379"/>
      <c r="G49" s="25"/>
      <c r="H49" s="102"/>
      <c r="I49" s="102"/>
      <c r="J49" s="102"/>
      <c r="K49" s="102"/>
      <c r="L49" s="358"/>
      <c r="M49" s="358"/>
      <c r="N49" s="102"/>
      <c r="O49" s="102"/>
      <c r="P49" s="371"/>
      <c r="Q49" s="366"/>
      <c r="R49" s="366"/>
      <c r="S49" s="25"/>
      <c r="T49" s="25"/>
      <c r="U49" s="366"/>
      <c r="V49" s="25"/>
      <c r="W49" s="25"/>
      <c r="X49" s="126"/>
      <c r="Y49" s="126"/>
      <c r="Z49" s="126"/>
      <c r="AA49" s="126"/>
      <c r="AB49" s="102"/>
      <c r="AC49" s="25"/>
      <c r="AD49" s="25"/>
      <c r="AE49" s="126"/>
      <c r="AF49" s="126"/>
      <c r="AG49" s="126"/>
      <c r="AH49" s="25"/>
      <c r="AI49" s="25"/>
    </row>
    <row r="50" spans="1:62">
      <c r="N50" s="283"/>
      <c r="O50" s="283"/>
      <c r="X50" s="130"/>
      <c r="Y50" s="130"/>
      <c r="Z50" s="130"/>
      <c r="AA50" s="130"/>
      <c r="AB50" s="283"/>
      <c r="AC50" s="20"/>
      <c r="AD50" s="20"/>
      <c r="AE50" s="130"/>
      <c r="AF50" s="130"/>
      <c r="AG50" s="130"/>
      <c r="AH50" s="20"/>
      <c r="AI50" s="20"/>
      <c r="AJ50" s="69"/>
      <c r="AK50" s="69"/>
      <c r="AL50" s="69"/>
      <c r="AM50" s="69"/>
      <c r="AN50" s="69"/>
      <c r="AO50" s="69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</row>
    <row r="51" spans="1:62">
      <c r="N51" s="283"/>
      <c r="O51" s="283"/>
      <c r="X51" s="130"/>
      <c r="Y51" s="130"/>
      <c r="Z51" s="130"/>
      <c r="AA51" s="130"/>
      <c r="AB51" s="283"/>
      <c r="AC51" s="20"/>
      <c r="AD51" s="20"/>
      <c r="AE51" s="130"/>
      <c r="AF51" s="130"/>
      <c r="AG51" s="130"/>
      <c r="AH51" s="20"/>
      <c r="AI51" s="20"/>
      <c r="AJ51" s="69"/>
      <c r="AK51" s="69"/>
      <c r="AL51" s="69"/>
      <c r="AM51" s="69"/>
      <c r="AN51" s="69"/>
      <c r="AO51" s="69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</row>
    <row r="52" spans="1:62">
      <c r="N52" s="283"/>
      <c r="O52" s="283"/>
      <c r="X52" s="130"/>
      <c r="Y52" s="130"/>
      <c r="Z52" s="130"/>
      <c r="AA52" s="130"/>
      <c r="AB52" s="283"/>
      <c r="AC52" s="20"/>
      <c r="AD52" s="20"/>
      <c r="AE52" s="130"/>
      <c r="AF52" s="130"/>
      <c r="AG52" s="130"/>
      <c r="AH52" s="20"/>
      <c r="AI52" s="20"/>
      <c r="AJ52" s="69"/>
      <c r="AK52" s="69"/>
      <c r="AL52" s="69"/>
      <c r="AM52" s="69"/>
      <c r="AN52" s="69"/>
      <c r="AO52" s="69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</row>
    <row r="53" spans="1:62">
      <c r="N53" s="283"/>
      <c r="O53" s="283"/>
      <c r="X53" s="130"/>
      <c r="Y53" s="130"/>
      <c r="Z53" s="130"/>
      <c r="AA53" s="130"/>
      <c r="AB53" s="283"/>
      <c r="AC53" s="20"/>
      <c r="AD53" s="20"/>
      <c r="AE53" s="130"/>
      <c r="AF53" s="130"/>
      <c r="AG53" s="130"/>
      <c r="AH53" s="20"/>
      <c r="AI53" s="20"/>
      <c r="AJ53" s="69"/>
      <c r="AK53" s="69"/>
      <c r="AL53" s="69"/>
      <c r="AM53" s="69"/>
      <c r="AN53" s="69"/>
      <c r="AO53" s="69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</row>
    <row r="54" spans="1:62">
      <c r="N54" s="283"/>
      <c r="O54" s="283"/>
      <c r="X54" s="130"/>
      <c r="Y54" s="130"/>
      <c r="Z54" s="130"/>
      <c r="AA54" s="130"/>
      <c r="AB54" s="283"/>
      <c r="AC54" s="20"/>
      <c r="AD54" s="20"/>
      <c r="AE54" s="130"/>
      <c r="AF54" s="130"/>
      <c r="AG54" s="13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V54" s="20"/>
      <c r="AX54" s="20"/>
    </row>
    <row r="55" spans="1:62">
      <c r="N55" s="283"/>
      <c r="O55" s="283"/>
      <c r="X55" s="130"/>
      <c r="Y55" s="130"/>
      <c r="Z55" s="130"/>
      <c r="AA55" s="130"/>
      <c r="AB55" s="283"/>
      <c r="AC55" s="20"/>
      <c r="AD55" s="20"/>
      <c r="AE55" s="130"/>
      <c r="AF55" s="130"/>
      <c r="AG55" s="13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V55" s="20"/>
      <c r="AX55" s="20"/>
    </row>
    <row r="56" spans="1:62">
      <c r="N56" s="283"/>
      <c r="O56" s="283"/>
      <c r="X56" s="130"/>
      <c r="Y56" s="130"/>
      <c r="Z56" s="130"/>
      <c r="AA56" s="130"/>
      <c r="AB56" s="283"/>
      <c r="AC56" s="20"/>
      <c r="AD56" s="20"/>
      <c r="AE56" s="130"/>
      <c r="AF56" s="130"/>
      <c r="AG56" s="13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V56" s="20"/>
      <c r="AX56" s="20"/>
    </row>
    <row r="57" spans="1:62">
      <c r="N57" s="283"/>
      <c r="O57" s="283"/>
      <c r="X57" s="130"/>
      <c r="Y57" s="130"/>
      <c r="Z57" s="130"/>
      <c r="AA57" s="130"/>
      <c r="AB57" s="283"/>
      <c r="AC57" s="20"/>
      <c r="AD57" s="20"/>
      <c r="AE57" s="130"/>
      <c r="AF57" s="130"/>
      <c r="AG57" s="13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V57" s="20"/>
      <c r="AX57" s="20"/>
    </row>
    <row r="58" spans="1:62">
      <c r="N58" s="283"/>
      <c r="O58" s="283"/>
      <c r="X58" s="130"/>
      <c r="Y58" s="130"/>
      <c r="Z58" s="130"/>
      <c r="AA58" s="130"/>
      <c r="AB58" s="283"/>
      <c r="AC58" s="20"/>
      <c r="AD58" s="20"/>
      <c r="AE58" s="130"/>
      <c r="AF58" s="130"/>
      <c r="AG58" s="13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V58" s="20"/>
      <c r="AX58" s="20"/>
    </row>
    <row r="59" spans="1:62">
      <c r="N59" s="283"/>
      <c r="O59" s="283"/>
      <c r="X59" s="130"/>
      <c r="Y59" s="130"/>
      <c r="Z59" s="130"/>
      <c r="AA59" s="130"/>
      <c r="AB59" s="283"/>
      <c r="AC59" s="20"/>
      <c r="AD59" s="20"/>
      <c r="AE59" s="130"/>
      <c r="AF59" s="130"/>
      <c r="AG59" s="13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V59" s="20"/>
      <c r="AX59" s="20"/>
    </row>
    <row r="60" spans="1:62">
      <c r="N60" s="283"/>
      <c r="O60" s="283"/>
      <c r="X60" s="130"/>
      <c r="Y60" s="130"/>
      <c r="Z60" s="130"/>
      <c r="AA60" s="130"/>
      <c r="AB60" s="283"/>
      <c r="AC60" s="20"/>
      <c r="AD60" s="20"/>
      <c r="AE60" s="130"/>
      <c r="AF60" s="130"/>
      <c r="AG60" s="13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V60" s="20"/>
      <c r="AX60" s="20"/>
    </row>
    <row r="61" spans="1:62">
      <c r="N61" s="283"/>
      <c r="O61" s="283"/>
      <c r="X61" s="130"/>
      <c r="Y61" s="130"/>
      <c r="Z61" s="130"/>
      <c r="AA61" s="130"/>
      <c r="AB61" s="283"/>
      <c r="AC61" s="20"/>
      <c r="AD61" s="20"/>
      <c r="AE61" s="130"/>
      <c r="AF61" s="130"/>
      <c r="AG61" s="13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V61" s="20"/>
      <c r="AX61" s="20"/>
    </row>
    <row r="62" spans="1:62">
      <c r="N62" s="283"/>
      <c r="O62" s="283"/>
      <c r="X62" s="130"/>
      <c r="Y62" s="130"/>
      <c r="Z62" s="130"/>
      <c r="AA62" s="130"/>
      <c r="AB62" s="283"/>
      <c r="AC62" s="20"/>
      <c r="AD62" s="20"/>
      <c r="AE62" s="130"/>
      <c r="AF62" s="130"/>
      <c r="AG62" s="13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V62" s="20"/>
      <c r="AX62" s="20"/>
    </row>
    <row r="63" spans="1:62">
      <c r="N63" s="283"/>
      <c r="O63" s="283"/>
      <c r="X63" s="130"/>
      <c r="Y63" s="130"/>
      <c r="Z63" s="130"/>
      <c r="AA63" s="130"/>
      <c r="AB63" s="283"/>
      <c r="AC63" s="20"/>
      <c r="AD63" s="20"/>
      <c r="AE63" s="130"/>
      <c r="AF63" s="130"/>
      <c r="AG63" s="13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V63" s="20"/>
      <c r="AX63" s="20"/>
    </row>
    <row r="64" spans="1:62">
      <c r="N64" s="283"/>
      <c r="O64" s="283"/>
      <c r="X64" s="130"/>
      <c r="Y64" s="130"/>
      <c r="Z64" s="130"/>
      <c r="AA64" s="130"/>
      <c r="AB64" s="283"/>
      <c r="AC64" s="20"/>
      <c r="AD64" s="20"/>
      <c r="AE64" s="130"/>
      <c r="AF64" s="130"/>
      <c r="AG64" s="13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V64" s="20"/>
      <c r="AX64" s="20"/>
    </row>
    <row r="65" spans="14:50">
      <c r="N65" s="283"/>
      <c r="O65" s="283"/>
      <c r="X65" s="130"/>
      <c r="Y65" s="130"/>
      <c r="Z65" s="130"/>
      <c r="AA65" s="130"/>
      <c r="AB65" s="283"/>
      <c r="AC65" s="20"/>
      <c r="AD65" s="20"/>
      <c r="AE65" s="130"/>
      <c r="AF65" s="130"/>
      <c r="AG65" s="13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V65" s="20"/>
      <c r="AX65" s="20"/>
    </row>
    <row r="70" spans="14:50">
      <c r="N70" s="284"/>
      <c r="O70" s="284"/>
      <c r="X70" s="131"/>
      <c r="Y70" s="131"/>
      <c r="Z70" s="131"/>
      <c r="AA70" s="131"/>
      <c r="AB70" s="284"/>
      <c r="AC70" s="15"/>
      <c r="AD70" s="15"/>
      <c r="AE70" s="131"/>
      <c r="AF70" s="131"/>
      <c r="AG70" s="131"/>
      <c r="AH70" s="15"/>
      <c r="AI70" s="15"/>
      <c r="AJ70" s="15"/>
      <c r="AK70" s="15"/>
    </row>
    <row r="71" spans="14:50">
      <c r="N71" s="284"/>
      <c r="O71" s="284"/>
      <c r="X71" s="131"/>
      <c r="Y71" s="131"/>
      <c r="Z71" s="131"/>
      <c r="AA71" s="131"/>
      <c r="AB71" s="284"/>
      <c r="AC71" s="15"/>
      <c r="AD71" s="15"/>
      <c r="AE71" s="131"/>
      <c r="AF71" s="131"/>
      <c r="AG71" s="131"/>
      <c r="AH71" s="15"/>
      <c r="AI71" s="15"/>
      <c r="AJ71" s="15"/>
      <c r="AK71" s="15"/>
    </row>
    <row r="72" spans="14:50">
      <c r="N72" s="284"/>
      <c r="O72" s="284"/>
      <c r="X72" s="131"/>
      <c r="Y72" s="131"/>
      <c r="Z72" s="131"/>
      <c r="AA72" s="131"/>
      <c r="AB72" s="284"/>
      <c r="AC72" s="15"/>
      <c r="AD72" s="15"/>
      <c r="AE72" s="131"/>
      <c r="AF72" s="131"/>
      <c r="AG72" s="131"/>
      <c r="AH72" s="15"/>
      <c r="AI72" s="15"/>
      <c r="AJ72" s="15"/>
      <c r="AK72" s="15"/>
    </row>
    <row r="73" spans="14:50">
      <c r="N73" s="284"/>
      <c r="O73" s="284"/>
      <c r="X73" s="131"/>
      <c r="Y73" s="131"/>
      <c r="Z73" s="131"/>
      <c r="AA73" s="131"/>
      <c r="AB73" s="284"/>
      <c r="AC73" s="15"/>
      <c r="AD73" s="15"/>
      <c r="AE73" s="131"/>
      <c r="AF73" s="131"/>
      <c r="AG73" s="131"/>
      <c r="AH73" s="15"/>
      <c r="AI73" s="15"/>
      <c r="AJ73" s="15"/>
      <c r="AK73" s="15"/>
    </row>
    <row r="74" spans="14:50">
      <c r="N74" s="284"/>
      <c r="O74" s="284"/>
      <c r="X74" s="131"/>
      <c r="Y74" s="131"/>
      <c r="Z74" s="131"/>
      <c r="AA74" s="131"/>
      <c r="AB74" s="284"/>
      <c r="AC74" s="15"/>
      <c r="AD74" s="15"/>
      <c r="AE74" s="131"/>
      <c r="AF74" s="131"/>
      <c r="AG74" s="131"/>
      <c r="AH74" s="15"/>
      <c r="AI74" s="15"/>
      <c r="AJ74" s="15"/>
      <c r="AK74" s="15"/>
    </row>
    <row r="75" spans="14:50">
      <c r="N75" s="284"/>
      <c r="O75" s="284"/>
      <c r="X75" s="131"/>
      <c r="Y75" s="131"/>
      <c r="Z75" s="131"/>
      <c r="AA75" s="131"/>
      <c r="AB75" s="284"/>
      <c r="AC75" s="15"/>
      <c r="AD75" s="15"/>
      <c r="AE75" s="131"/>
      <c r="AF75" s="131"/>
      <c r="AG75" s="131"/>
      <c r="AH75" s="15"/>
      <c r="AI75" s="15"/>
      <c r="AJ75" s="15"/>
      <c r="AK75" s="15"/>
    </row>
    <row r="76" spans="14:50">
      <c r="N76" s="284"/>
      <c r="O76" s="284"/>
      <c r="X76" s="131"/>
      <c r="Y76" s="131"/>
      <c r="Z76" s="131"/>
      <c r="AA76" s="131"/>
      <c r="AB76" s="284"/>
      <c r="AC76" s="15"/>
      <c r="AD76" s="15"/>
      <c r="AE76" s="131"/>
      <c r="AF76" s="131"/>
      <c r="AG76" s="131"/>
      <c r="AH76" s="15"/>
      <c r="AI76" s="15"/>
      <c r="AJ76" s="15"/>
      <c r="AK76" s="15"/>
    </row>
    <row r="77" spans="14:50">
      <c r="N77" s="284"/>
      <c r="O77" s="284"/>
      <c r="X77" s="131"/>
      <c r="Y77" s="131"/>
      <c r="Z77" s="131"/>
      <c r="AA77" s="131"/>
      <c r="AB77" s="284"/>
      <c r="AC77" s="15"/>
      <c r="AD77" s="15"/>
      <c r="AE77" s="131"/>
      <c r="AF77" s="131"/>
      <c r="AG77" s="131"/>
      <c r="AH77" s="15"/>
      <c r="AI77" s="15"/>
      <c r="AJ77" s="15"/>
      <c r="AK77" s="15"/>
    </row>
    <row r="88" spans="14:37">
      <c r="N88" s="284"/>
      <c r="O88" s="284"/>
      <c r="X88" s="131"/>
      <c r="Y88" s="131"/>
      <c r="Z88" s="131"/>
      <c r="AA88" s="131"/>
      <c r="AB88" s="284"/>
      <c r="AC88" s="15"/>
      <c r="AD88" s="15"/>
      <c r="AE88" s="131"/>
      <c r="AF88" s="131"/>
      <c r="AG88" s="131"/>
      <c r="AH88" s="15"/>
      <c r="AI88" s="15"/>
      <c r="AJ88" s="15"/>
      <c r="AK88" s="15"/>
    </row>
    <row r="89" spans="14:37">
      <c r="N89" s="284"/>
      <c r="O89" s="284"/>
      <c r="X89" s="131"/>
      <c r="Y89" s="131"/>
      <c r="Z89" s="131"/>
      <c r="AA89" s="131"/>
      <c r="AB89" s="284"/>
      <c r="AC89" s="15"/>
      <c r="AD89" s="15"/>
      <c r="AE89" s="131"/>
      <c r="AF89" s="131"/>
      <c r="AG89" s="131"/>
      <c r="AH89" s="15"/>
      <c r="AI89" s="15"/>
      <c r="AJ89" s="15"/>
      <c r="AK89" s="15"/>
    </row>
    <row r="90" spans="14:37">
      <c r="N90" s="284"/>
      <c r="O90" s="284"/>
      <c r="X90" s="131"/>
      <c r="Y90" s="131"/>
      <c r="Z90" s="131"/>
      <c r="AA90" s="131"/>
      <c r="AB90" s="284"/>
      <c r="AC90" s="15"/>
      <c r="AD90" s="15"/>
      <c r="AE90" s="131"/>
      <c r="AF90" s="131"/>
      <c r="AG90" s="131"/>
      <c r="AH90" s="15"/>
      <c r="AI90" s="15"/>
      <c r="AJ90" s="15"/>
      <c r="AK90" s="15"/>
    </row>
    <row r="91" spans="14:37">
      <c r="N91" s="284"/>
      <c r="O91" s="284"/>
      <c r="X91" s="131"/>
      <c r="Y91" s="131"/>
      <c r="Z91" s="131"/>
      <c r="AA91" s="131"/>
      <c r="AB91" s="284"/>
      <c r="AC91" s="15"/>
      <c r="AD91" s="15"/>
      <c r="AE91" s="131"/>
      <c r="AF91" s="131"/>
      <c r="AG91" s="131"/>
      <c r="AH91" s="15"/>
      <c r="AI91" s="15"/>
      <c r="AJ91" s="15"/>
      <c r="AK91" s="15"/>
    </row>
    <row r="92" spans="14:37">
      <c r="N92" s="284"/>
      <c r="O92" s="284"/>
      <c r="X92" s="131"/>
      <c r="Y92" s="131"/>
      <c r="Z92" s="131"/>
      <c r="AA92" s="131"/>
      <c r="AB92" s="284"/>
      <c r="AC92" s="15"/>
      <c r="AD92" s="15"/>
      <c r="AE92" s="131"/>
      <c r="AF92" s="131"/>
      <c r="AG92" s="131"/>
      <c r="AH92" s="15"/>
      <c r="AI92" s="15"/>
      <c r="AJ92" s="15"/>
      <c r="AK92" s="15"/>
    </row>
    <row r="93" spans="14:37">
      <c r="N93" s="284"/>
      <c r="O93" s="284"/>
      <c r="X93" s="131"/>
      <c r="Y93" s="131"/>
      <c r="Z93" s="131"/>
      <c r="AA93" s="131"/>
      <c r="AB93" s="284"/>
      <c r="AC93" s="15"/>
      <c r="AD93" s="15"/>
      <c r="AE93" s="131"/>
      <c r="AF93" s="131"/>
      <c r="AG93" s="131"/>
      <c r="AH93" s="15"/>
      <c r="AI93" s="15"/>
      <c r="AJ93" s="15"/>
      <c r="AK93" s="15"/>
    </row>
    <row r="94" spans="14:37">
      <c r="N94" s="284"/>
      <c r="O94" s="284"/>
      <c r="X94" s="131"/>
      <c r="Y94" s="131"/>
      <c r="Z94" s="131"/>
      <c r="AA94" s="131"/>
      <c r="AB94" s="284"/>
      <c r="AC94" s="15"/>
      <c r="AD94" s="15"/>
      <c r="AE94" s="131"/>
      <c r="AF94" s="131"/>
      <c r="AG94" s="131"/>
      <c r="AH94" s="15"/>
      <c r="AI94" s="15"/>
      <c r="AJ94" s="15"/>
      <c r="AK94" s="15"/>
    </row>
    <row r="95" spans="14:37">
      <c r="N95" s="284"/>
      <c r="O95" s="284"/>
      <c r="X95" s="131"/>
      <c r="Y95" s="131"/>
      <c r="Z95" s="131"/>
      <c r="AA95" s="131"/>
      <c r="AB95" s="284"/>
      <c r="AC95" s="15"/>
      <c r="AD95" s="15"/>
      <c r="AE95" s="131"/>
      <c r="AF95" s="131"/>
      <c r="AG95" s="131"/>
      <c r="AH95" s="15"/>
      <c r="AI95" s="15"/>
      <c r="AJ95" s="15"/>
      <c r="AK95" s="15"/>
    </row>
    <row r="106" spans="14:37">
      <c r="N106" s="284"/>
      <c r="O106" s="284"/>
      <c r="X106" s="131"/>
      <c r="Y106" s="131"/>
      <c r="Z106" s="131"/>
      <c r="AA106" s="131"/>
      <c r="AB106" s="284"/>
      <c r="AC106" s="15"/>
      <c r="AD106" s="15"/>
      <c r="AE106" s="131"/>
      <c r="AF106" s="131"/>
      <c r="AG106" s="131"/>
      <c r="AH106" s="15"/>
      <c r="AI106" s="15"/>
      <c r="AJ106" s="15"/>
      <c r="AK106" s="15"/>
    </row>
    <row r="107" spans="14:37">
      <c r="N107" s="284"/>
      <c r="O107" s="284"/>
      <c r="X107" s="131"/>
      <c r="Y107" s="131"/>
      <c r="Z107" s="131"/>
      <c r="AA107" s="131"/>
      <c r="AB107" s="284"/>
      <c r="AC107" s="15"/>
      <c r="AD107" s="15"/>
      <c r="AE107" s="131"/>
      <c r="AF107" s="131"/>
      <c r="AG107" s="131"/>
      <c r="AH107" s="15"/>
      <c r="AI107" s="15"/>
      <c r="AJ107" s="15"/>
      <c r="AK107" s="15"/>
    </row>
    <row r="108" spans="14:37">
      <c r="N108" s="284"/>
      <c r="O108" s="284"/>
      <c r="X108" s="131"/>
      <c r="Y108" s="131"/>
      <c r="Z108" s="131"/>
      <c r="AA108" s="131"/>
      <c r="AB108" s="284"/>
      <c r="AC108" s="15"/>
      <c r="AD108" s="15"/>
      <c r="AE108" s="131"/>
      <c r="AF108" s="131"/>
      <c r="AG108" s="131"/>
      <c r="AH108" s="15"/>
      <c r="AI108" s="15"/>
      <c r="AJ108" s="15"/>
      <c r="AK108" s="15"/>
    </row>
    <row r="109" spans="14:37">
      <c r="N109" s="284"/>
      <c r="O109" s="284"/>
      <c r="X109" s="131"/>
      <c r="Y109" s="131"/>
      <c r="Z109" s="131"/>
      <c r="AA109" s="131"/>
      <c r="AB109" s="284"/>
      <c r="AC109" s="15"/>
      <c r="AD109" s="15"/>
      <c r="AE109" s="131"/>
      <c r="AF109" s="131"/>
      <c r="AG109" s="131"/>
      <c r="AH109" s="15"/>
      <c r="AI109" s="15"/>
      <c r="AJ109" s="15"/>
      <c r="AK109" s="15"/>
    </row>
    <row r="110" spans="14:37">
      <c r="N110" s="284"/>
      <c r="O110" s="284"/>
      <c r="X110" s="131"/>
      <c r="Y110" s="131"/>
      <c r="Z110" s="131"/>
      <c r="AA110" s="131"/>
      <c r="AB110" s="284"/>
      <c r="AC110" s="15"/>
      <c r="AD110" s="15"/>
      <c r="AE110" s="131"/>
      <c r="AF110" s="131"/>
      <c r="AG110" s="131"/>
      <c r="AH110" s="15"/>
      <c r="AI110" s="15"/>
      <c r="AJ110" s="15"/>
      <c r="AK110" s="15"/>
    </row>
    <row r="111" spans="14:37">
      <c r="N111" s="284"/>
      <c r="O111" s="284"/>
      <c r="X111" s="131"/>
      <c r="Y111" s="131"/>
      <c r="Z111" s="131"/>
      <c r="AA111" s="131"/>
      <c r="AB111" s="284"/>
      <c r="AC111" s="15"/>
      <c r="AD111" s="15"/>
      <c r="AE111" s="131"/>
      <c r="AF111" s="131"/>
      <c r="AG111" s="131"/>
      <c r="AH111" s="15"/>
      <c r="AI111" s="15"/>
      <c r="AJ111" s="15"/>
      <c r="AK111" s="15"/>
    </row>
    <row r="112" spans="14:37">
      <c r="N112" s="284"/>
      <c r="O112" s="284"/>
      <c r="X112" s="131"/>
      <c r="Y112" s="131"/>
      <c r="Z112" s="131"/>
      <c r="AA112" s="131"/>
      <c r="AB112" s="284"/>
      <c r="AC112" s="15"/>
      <c r="AD112" s="15"/>
      <c r="AE112" s="131"/>
      <c r="AF112" s="131"/>
      <c r="AG112" s="131"/>
      <c r="AH112" s="15"/>
      <c r="AI112" s="15"/>
      <c r="AJ112" s="15"/>
      <c r="AK112" s="15"/>
    </row>
    <row r="113" spans="14:37">
      <c r="N113" s="284"/>
      <c r="O113" s="284"/>
      <c r="X113" s="131"/>
      <c r="Y113" s="131"/>
      <c r="Z113" s="131"/>
      <c r="AA113" s="131"/>
      <c r="AB113" s="284"/>
      <c r="AC113" s="15"/>
      <c r="AD113" s="15"/>
      <c r="AE113" s="131"/>
      <c r="AF113" s="131"/>
      <c r="AG113" s="131"/>
      <c r="AH113" s="15"/>
      <c r="AI113" s="15"/>
      <c r="AJ113" s="15"/>
      <c r="AK113" s="15"/>
    </row>
    <row r="124" spans="14:37">
      <c r="N124" s="284"/>
      <c r="O124" s="284"/>
      <c r="X124" s="131"/>
      <c r="Y124" s="131"/>
      <c r="Z124" s="131"/>
      <c r="AA124" s="131"/>
      <c r="AB124" s="284"/>
      <c r="AC124" s="15"/>
      <c r="AD124" s="15"/>
      <c r="AE124" s="131"/>
      <c r="AF124" s="131"/>
      <c r="AG124" s="131"/>
      <c r="AH124" s="15"/>
      <c r="AI124" s="15"/>
      <c r="AJ124" s="15"/>
      <c r="AK124" s="15"/>
    </row>
    <row r="125" spans="14:37">
      <c r="N125" s="284"/>
      <c r="O125" s="284"/>
      <c r="X125" s="131"/>
      <c r="Y125" s="131"/>
      <c r="Z125" s="131"/>
      <c r="AA125" s="131"/>
      <c r="AB125" s="284"/>
      <c r="AC125" s="15"/>
      <c r="AD125" s="15"/>
      <c r="AE125" s="131"/>
      <c r="AF125" s="131"/>
      <c r="AG125" s="131"/>
      <c r="AH125" s="15"/>
      <c r="AI125" s="15"/>
      <c r="AJ125" s="15"/>
      <c r="AK125" s="15"/>
    </row>
    <row r="126" spans="14:37">
      <c r="N126" s="284"/>
      <c r="O126" s="284"/>
      <c r="X126" s="131"/>
      <c r="Y126" s="131"/>
      <c r="Z126" s="131"/>
      <c r="AA126" s="131"/>
      <c r="AB126" s="284"/>
      <c r="AC126" s="15"/>
      <c r="AD126" s="15"/>
      <c r="AE126" s="131"/>
      <c r="AF126" s="131"/>
      <c r="AG126" s="131"/>
      <c r="AH126" s="15"/>
      <c r="AI126" s="15"/>
      <c r="AJ126" s="15"/>
      <c r="AK126" s="15"/>
    </row>
    <row r="127" spans="14:37">
      <c r="N127" s="284"/>
      <c r="O127" s="284"/>
      <c r="X127" s="131"/>
      <c r="Y127" s="131"/>
      <c r="Z127" s="131"/>
      <c r="AA127" s="131"/>
      <c r="AB127" s="284"/>
      <c r="AC127" s="15"/>
      <c r="AD127" s="15"/>
      <c r="AE127" s="131"/>
      <c r="AF127" s="131"/>
      <c r="AG127" s="131"/>
      <c r="AH127" s="15"/>
      <c r="AI127" s="15"/>
      <c r="AJ127" s="15"/>
      <c r="AK127" s="15"/>
    </row>
    <row r="128" spans="14:37">
      <c r="N128" s="284"/>
      <c r="O128" s="284"/>
      <c r="X128" s="131"/>
      <c r="Y128" s="131"/>
      <c r="Z128" s="131"/>
      <c r="AA128" s="131"/>
      <c r="AB128" s="284"/>
      <c r="AC128" s="15"/>
      <c r="AD128" s="15"/>
      <c r="AE128" s="131"/>
      <c r="AF128" s="131"/>
      <c r="AG128" s="131"/>
      <c r="AH128" s="15"/>
      <c r="AI128" s="15"/>
      <c r="AJ128" s="15"/>
      <c r="AK128" s="15"/>
    </row>
    <row r="129" spans="14:37">
      <c r="N129" s="284"/>
      <c r="O129" s="284"/>
      <c r="X129" s="131"/>
      <c r="Y129" s="131"/>
      <c r="Z129" s="131"/>
      <c r="AA129" s="131"/>
      <c r="AB129" s="284"/>
      <c r="AC129" s="15"/>
      <c r="AD129" s="15"/>
      <c r="AE129" s="131"/>
      <c r="AF129" s="131"/>
      <c r="AG129" s="131"/>
      <c r="AH129" s="15"/>
      <c r="AI129" s="15"/>
      <c r="AJ129" s="15"/>
      <c r="AK129" s="15"/>
    </row>
    <row r="130" spans="14:37">
      <c r="N130" s="284"/>
      <c r="O130" s="284"/>
      <c r="X130" s="131"/>
      <c r="Y130" s="131"/>
      <c r="Z130" s="131"/>
      <c r="AA130" s="131"/>
      <c r="AB130" s="284"/>
      <c r="AC130" s="15"/>
      <c r="AD130" s="15"/>
      <c r="AE130" s="131"/>
      <c r="AF130" s="131"/>
      <c r="AG130" s="131"/>
      <c r="AH130" s="15"/>
      <c r="AI130" s="15"/>
      <c r="AJ130" s="15"/>
      <c r="AK130" s="15"/>
    </row>
    <row r="131" spans="14:37">
      <c r="N131" s="284"/>
      <c r="O131" s="284"/>
      <c r="X131" s="131"/>
      <c r="Y131" s="131"/>
      <c r="Z131" s="131"/>
      <c r="AA131" s="131"/>
      <c r="AB131" s="284"/>
      <c r="AC131" s="15"/>
      <c r="AD131" s="15"/>
      <c r="AE131" s="131"/>
      <c r="AF131" s="131"/>
      <c r="AG131" s="131"/>
      <c r="AH131" s="15"/>
      <c r="AI131" s="15"/>
      <c r="AJ131" s="15"/>
      <c r="AK131" s="15"/>
    </row>
  </sheetData>
  <mergeCells count="2">
    <mergeCell ref="AA4:AB4"/>
    <mergeCell ref="G4:H4"/>
  </mergeCells>
  <phoneticPr fontId="11" type="noConversion"/>
  <conditionalFormatting sqref="T10:T21 T23:T34">
    <cfRule type="cellIs" dxfId="176" priority="16" operator="lessThan">
      <formula>0</formula>
    </cfRule>
    <cfRule type="cellIs" dxfId="175" priority="17" operator="greaterThan">
      <formula>0</formula>
    </cfRule>
  </conditionalFormatting>
  <conditionalFormatting sqref="G10:G21">
    <cfRule type="cellIs" dxfId="174" priority="14" operator="lessThan">
      <formula>0</formula>
    </cfRule>
    <cfRule type="cellIs" dxfId="173" priority="15" operator="greaterThan">
      <formula>0</formula>
    </cfRule>
  </conditionalFormatting>
  <conditionalFormatting sqref="I10:I21">
    <cfRule type="cellIs" dxfId="172" priority="12" operator="lessThan">
      <formula>0</formula>
    </cfRule>
    <cfRule type="cellIs" dxfId="171" priority="13" operator="greaterThan">
      <formula>0</formula>
    </cfRule>
  </conditionalFormatting>
  <conditionalFormatting sqref="W10:W21">
    <cfRule type="cellIs" dxfId="170" priority="8" operator="lessThan">
      <formula>0</formula>
    </cfRule>
    <cfRule type="cellIs" dxfId="169" priority="9" operator="greaterThan">
      <formula>0</formula>
    </cfRule>
  </conditionalFormatting>
  <conditionalFormatting sqref="E10:E21">
    <cfRule type="cellIs" dxfId="168" priority="6" operator="lessThan">
      <formula>0</formula>
    </cfRule>
    <cfRule type="cellIs" dxfId="167" priority="7" operator="greaterThan">
      <formula>0</formula>
    </cfRule>
  </conditionalFormatting>
  <conditionalFormatting sqref="O10:O21">
    <cfRule type="cellIs" dxfId="166" priority="1" operator="lessThan">
      <formula>0</formula>
    </cfRule>
  </conditionalFormatting>
  <pageMargins left="0.5" right="0.5" top="0.5" bottom="0.55000000000000004" header="0.5" footer="0.5"/>
  <pageSetup paperSize="9" scale="67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1ED6A-9EE6-4445-8DDB-1B707A0A2DA5}">
  <sheetPr transitionEvaluation="1"/>
  <dimension ref="O12:CE208"/>
  <sheetViews>
    <sheetView defaultGridColor="0" topLeftCell="A161" colorId="22" zoomScale="98" zoomScaleNormal="98" workbookViewId="0">
      <selection activeCell="O182" sqref="O182"/>
    </sheetView>
  </sheetViews>
  <sheetFormatPr baseColWidth="10" defaultRowHeight="15"/>
  <cols>
    <col min="25" max="25" width="5.90625" customWidth="1"/>
    <col min="26" max="26" width="8.08984375" customWidth="1"/>
    <col min="27" max="28" width="6.90625" customWidth="1"/>
    <col min="29" max="30" width="6.36328125" customWidth="1"/>
    <col min="31" max="31" width="7.90625" customWidth="1"/>
    <col min="32" max="32" width="5.6328125" customWidth="1"/>
    <col min="33" max="33" width="7.90625" customWidth="1"/>
    <col min="34" max="34" width="6.36328125" customWidth="1"/>
    <col min="35" max="35" width="7.90625" customWidth="1"/>
    <col min="36" max="36" width="6.36328125" customWidth="1"/>
    <col min="37" max="37" width="8" customWidth="1"/>
    <col min="38" max="38" width="9.1796875" customWidth="1"/>
    <col min="39" max="41" width="8" customWidth="1"/>
    <col min="42" max="42" width="7.36328125" customWidth="1"/>
    <col min="43" max="43" width="7.1796875" customWidth="1"/>
    <col min="44" max="44" width="7.08984375" customWidth="1"/>
    <col min="45" max="45" width="8" customWidth="1"/>
    <col min="46" max="46" width="10.08984375" customWidth="1"/>
    <col min="47" max="47" width="8" customWidth="1"/>
    <col min="48" max="48" width="9.6328125" customWidth="1"/>
    <col min="49" max="49" width="7.6328125" customWidth="1"/>
    <col min="50" max="50" width="9.6328125" customWidth="1"/>
    <col min="51" max="51" width="9.1796875" customWidth="1"/>
    <col min="52" max="54" width="7.90625" customWidth="1"/>
    <col min="55" max="55" width="8.08984375" customWidth="1"/>
    <col min="56" max="56" width="8.54296875" customWidth="1"/>
    <col min="57" max="57" width="8" customWidth="1"/>
    <col min="58" max="58" width="6.453125" customWidth="1"/>
    <col min="59" max="59" width="8.08984375" customWidth="1"/>
    <col min="60" max="60" width="7.54296875" customWidth="1"/>
    <col min="61" max="61" width="8.36328125" customWidth="1"/>
    <col min="62" max="62" width="9.453125" customWidth="1"/>
    <col min="63" max="64" width="8.36328125" customWidth="1"/>
    <col min="65" max="65" width="8.90625" customWidth="1"/>
    <col min="66" max="66" width="8.36328125" customWidth="1"/>
    <col min="67" max="67" width="7.90625" customWidth="1"/>
    <col min="68" max="68" width="8" customWidth="1"/>
    <col min="69" max="70" width="9.90625" customWidth="1"/>
    <col min="71" max="71" width="9.08984375" customWidth="1"/>
    <col min="72" max="72" width="8.36328125" customWidth="1"/>
    <col min="73" max="73" width="8.6328125" customWidth="1"/>
    <col min="74" max="74" width="8.90625" customWidth="1"/>
    <col min="75" max="75" width="8.08984375" customWidth="1"/>
    <col min="76" max="76" width="8.6328125" customWidth="1"/>
    <col min="77" max="78" width="9.90625" customWidth="1"/>
    <col min="79" max="79" width="8.08984375" customWidth="1"/>
    <col min="80" max="80" width="8" customWidth="1"/>
    <col min="81" max="81" width="8.08984375" customWidth="1"/>
    <col min="82" max="82" width="11.08984375" customWidth="1"/>
    <col min="83" max="83" width="7.6328125" customWidth="1"/>
    <col min="84" max="84" width="8.08984375" customWidth="1"/>
    <col min="85" max="85" width="7.90625" customWidth="1"/>
    <col min="86" max="86" width="8.90625" customWidth="1"/>
    <col min="87" max="87" width="6.90625" customWidth="1"/>
    <col min="88" max="88" width="6.6328125" customWidth="1"/>
    <col min="89" max="90" width="8.08984375" customWidth="1"/>
    <col min="91" max="91" width="9.36328125" customWidth="1"/>
    <col min="92" max="92" width="10.08984375" customWidth="1"/>
    <col min="93" max="93" width="10.90625" customWidth="1"/>
    <col min="94" max="97" width="8.08984375" customWidth="1"/>
    <col min="98" max="98" width="8.36328125" customWidth="1"/>
    <col min="99" max="99" width="11.08984375" customWidth="1"/>
    <col min="100" max="100" width="8.08984375" customWidth="1"/>
    <col min="101" max="101" width="6.36328125" customWidth="1"/>
    <col min="102" max="102" width="7.453125" customWidth="1"/>
    <col min="103" max="103" width="7.6328125" customWidth="1"/>
    <col min="104" max="105" width="7.90625" customWidth="1"/>
    <col min="106" max="106" width="8" customWidth="1"/>
    <col min="107" max="107" width="7.6328125" customWidth="1"/>
    <col min="108" max="108" width="7.90625" customWidth="1"/>
    <col min="109" max="109" width="8.08984375" customWidth="1"/>
    <col min="110" max="110" width="7.54296875" customWidth="1"/>
    <col min="111" max="111" width="7.90625" customWidth="1"/>
    <col min="112" max="112" width="7.6328125" customWidth="1"/>
    <col min="113" max="113" width="7.90625" customWidth="1"/>
    <col min="114" max="114" width="7.54296875" customWidth="1"/>
    <col min="115" max="115" width="7.90625" customWidth="1"/>
    <col min="116" max="116" width="9.90625" customWidth="1"/>
    <col min="117" max="117" width="7.08984375" customWidth="1"/>
    <col min="118" max="118" width="8.08984375" customWidth="1"/>
    <col min="119" max="119" width="8.54296875" customWidth="1"/>
    <col min="120" max="120" width="9.90625" customWidth="1"/>
    <col min="121" max="121" width="8.36328125" customWidth="1"/>
    <col min="122" max="122" width="10.54296875" customWidth="1"/>
    <col min="123" max="123" width="7.90625" customWidth="1"/>
    <col min="124" max="124" width="8.08984375" customWidth="1"/>
    <col min="125" max="127" width="9.90625" customWidth="1"/>
    <col min="128" max="128" width="8.36328125" customWidth="1"/>
    <col min="129" max="129" width="8.6328125" customWidth="1"/>
    <col min="130" max="130" width="8.54296875" customWidth="1"/>
    <col min="131" max="131" width="8.6328125" customWidth="1"/>
    <col min="132" max="132" width="8.36328125" customWidth="1"/>
    <col min="133" max="133" width="10.6328125" customWidth="1"/>
    <col min="134" max="134" width="9.90625" customWidth="1"/>
    <col min="135" max="135" width="7.54296875" customWidth="1"/>
    <col min="136" max="136" width="8.54296875" customWidth="1"/>
    <col min="137" max="138" width="7.90625" customWidth="1"/>
    <col min="139" max="141" width="8.36328125" customWidth="1"/>
    <col min="142" max="143" width="8.08984375" customWidth="1"/>
    <col min="144" max="145" width="8.36328125" customWidth="1"/>
    <col min="146" max="146" width="8.54296875" customWidth="1"/>
    <col min="147" max="147" width="8.36328125" customWidth="1"/>
    <col min="148" max="148" width="8.6328125" customWidth="1"/>
    <col min="149" max="150" width="9.90625" customWidth="1"/>
    <col min="151" max="151" width="8.08984375" customWidth="1"/>
    <col min="152" max="152" width="8.54296875" customWidth="1"/>
    <col min="153" max="153" width="7.54296875" customWidth="1"/>
    <col min="154" max="154" width="8.08984375" customWidth="1"/>
    <col min="155" max="155" width="7.90625" customWidth="1"/>
    <col min="156" max="156" width="8.36328125" customWidth="1"/>
    <col min="157" max="157" width="8.08984375" customWidth="1"/>
    <col min="158" max="158" width="9.90625" customWidth="1"/>
    <col min="159" max="159" width="8" customWidth="1"/>
    <col min="160" max="160" width="7.90625" customWidth="1"/>
    <col min="161" max="161" width="8.90625" customWidth="1"/>
    <col min="162" max="162" width="8" customWidth="1"/>
    <col min="163" max="163" width="8.90625" customWidth="1"/>
    <col min="164" max="164" width="7.08984375" customWidth="1"/>
    <col min="165" max="165" width="9" customWidth="1"/>
    <col min="166" max="166" width="8.08984375" customWidth="1"/>
    <col min="167" max="167" width="10.36328125" customWidth="1"/>
    <col min="168" max="169" width="7.90625" customWidth="1"/>
    <col min="170" max="170" width="8.6328125" customWidth="1"/>
    <col min="171" max="171" width="8.90625" customWidth="1"/>
    <col min="172" max="172" width="8.6328125" customWidth="1"/>
    <col min="173" max="174" width="8.08984375" customWidth="1"/>
    <col min="175" max="175" width="7.54296875" customWidth="1"/>
    <col min="176" max="178" width="8.08984375" customWidth="1"/>
    <col min="179" max="179" width="8.6328125" customWidth="1"/>
    <col min="180" max="180" width="7.90625" customWidth="1"/>
    <col min="181" max="182" width="8.08984375" customWidth="1"/>
    <col min="183" max="183" width="7.90625" customWidth="1"/>
    <col min="186" max="186" width="8" customWidth="1"/>
    <col min="187" max="187" width="8.08984375" customWidth="1"/>
    <col min="188" max="188" width="8" customWidth="1"/>
    <col min="189" max="190" width="8.08984375" customWidth="1"/>
    <col min="191" max="193" width="7.90625" customWidth="1"/>
    <col min="194" max="194" width="8.08984375" customWidth="1"/>
    <col min="195" max="197" width="7.90625" customWidth="1"/>
    <col min="198" max="198" width="6.6328125" customWidth="1"/>
    <col min="199" max="199" width="8.36328125" customWidth="1"/>
    <col min="200" max="200" width="8" customWidth="1"/>
  </cols>
  <sheetData>
    <row r="12" spans="15:83" ht="15.6">
      <c r="Y12" s="40"/>
      <c r="Z12" s="40"/>
      <c r="AB12" s="40"/>
      <c r="AC12" s="40"/>
      <c r="AD12" s="4"/>
      <c r="AE12" s="2"/>
      <c r="AF12" s="2"/>
      <c r="AG12" s="2"/>
      <c r="AH12" s="2"/>
      <c r="AI12" s="2"/>
      <c r="AJ12" s="2"/>
      <c r="AK12" s="2"/>
      <c r="AL12" s="2"/>
      <c r="AM12" s="2"/>
      <c r="AO12" s="2"/>
      <c r="AV12" s="4"/>
      <c r="AW12" s="2"/>
      <c r="AX12" s="2"/>
      <c r="AY12" s="2"/>
      <c r="AZ12" s="2"/>
      <c r="BA12" s="2"/>
      <c r="BB12" s="2"/>
      <c r="BC12" s="2"/>
      <c r="BD12" s="2"/>
      <c r="BE12" s="2"/>
      <c r="BG12" s="2"/>
      <c r="BN12" s="4"/>
      <c r="BO12" s="2"/>
      <c r="BP12" s="2"/>
      <c r="BQ12" s="2"/>
      <c r="BR12" s="2"/>
      <c r="BS12" s="2"/>
      <c r="BT12" s="2"/>
      <c r="BU12" s="2"/>
      <c r="BV12" s="2"/>
      <c r="BW12" s="2"/>
      <c r="BY12" s="2"/>
    </row>
    <row r="13" spans="15:83" ht="15.6">
      <c r="O13">
        <v>0</v>
      </c>
      <c r="Y13" s="23"/>
      <c r="Z13" s="23"/>
      <c r="AA13" s="40"/>
      <c r="AB13" s="23"/>
      <c r="AC13" s="23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</row>
    <row r="14" spans="15:83" s="2" customFormat="1" ht="15.6">
      <c r="Y14" s="41"/>
      <c r="Z14" s="41"/>
      <c r="AA14" s="23"/>
      <c r="AB14" s="41"/>
      <c r="AC14" s="41"/>
      <c r="AD14" s="4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4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4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</row>
    <row r="15" spans="15:83" s="3" customFormat="1">
      <c r="Y15" s="41"/>
      <c r="Z15" s="41"/>
      <c r="AA15" s="41"/>
      <c r="AB15" s="41"/>
      <c r="AC15" s="41"/>
      <c r="AD15" s="32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32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32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</row>
    <row r="16" spans="15:83" s="2" customFormat="1" ht="15.6">
      <c r="Y16" s="42"/>
      <c r="Z16" s="42"/>
      <c r="AA16" s="41"/>
      <c r="AB16" s="42"/>
      <c r="AC16" s="42"/>
      <c r="AD16" s="4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4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4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</row>
    <row r="17" spans="25:83" s="3" customFormat="1" ht="15.6">
      <c r="Y17" s="41"/>
      <c r="Z17" s="41"/>
      <c r="AA17" s="42"/>
      <c r="AB17" s="41"/>
      <c r="AC17" s="41"/>
      <c r="AD17" s="4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4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4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</row>
    <row r="18" spans="25:83" s="3" customFormat="1">
      <c r="Y18" s="41"/>
      <c r="Z18" s="41"/>
      <c r="AA18" s="41"/>
      <c r="AB18" s="41"/>
      <c r="AC18" s="41"/>
      <c r="AD18" s="4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4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4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</row>
    <row r="19" spans="25:83" s="3" customFormat="1">
      <c r="Y19" s="41"/>
      <c r="Z19" s="41"/>
      <c r="AA19" s="41"/>
      <c r="AB19" s="41"/>
      <c r="AC19" s="41"/>
      <c r="AD19" s="32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4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4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</row>
    <row r="20" spans="25:83">
      <c r="AA20" s="41"/>
    </row>
    <row r="69" spans="15:16">
      <c r="O69">
        <v>9</v>
      </c>
      <c r="P69" s="3" t="s">
        <v>35</v>
      </c>
    </row>
    <row r="81" spans="15:16">
      <c r="O81">
        <v>8</v>
      </c>
      <c r="P81" s="3" t="s">
        <v>34</v>
      </c>
    </row>
    <row r="91" spans="15:16">
      <c r="O91">
        <v>7</v>
      </c>
      <c r="P91" s="3" t="s">
        <v>33</v>
      </c>
    </row>
    <row r="99" s="522" customFormat="1"/>
    <row r="100" s="522" customFormat="1"/>
    <row r="101" s="522" customFormat="1"/>
    <row r="102" s="522" customFormat="1"/>
    <row r="103" s="522" customFormat="1"/>
    <row r="104" s="522" customFormat="1"/>
    <row r="105" s="522" customFormat="1"/>
    <row r="106" s="522" customFormat="1"/>
    <row r="107" s="522" customFormat="1"/>
    <row r="108" s="522" customFormat="1"/>
    <row r="109" s="522" customFormat="1"/>
    <row r="110" s="522" customFormat="1"/>
    <row r="111" s="522" customFormat="1"/>
    <row r="112" s="522" customFormat="1"/>
    <row r="113" s="522" customFormat="1"/>
    <row r="114" s="522" customFormat="1"/>
    <row r="115" s="522" customFormat="1"/>
    <row r="116" s="522" customFormat="1"/>
    <row r="117" s="522" customFormat="1"/>
    <row r="118" s="522" customFormat="1"/>
    <row r="119" s="522" customFormat="1"/>
    <row r="120" s="522" customFormat="1"/>
    <row r="121" s="522" customFormat="1"/>
    <row r="122" s="522" customFormat="1"/>
    <row r="123" s="522" customFormat="1"/>
    <row r="124" s="522" customFormat="1"/>
    <row r="125" s="522" customFormat="1"/>
    <row r="126" s="522" customFormat="1"/>
    <row r="127" s="522" customFormat="1"/>
    <row r="128" s="522" customFormat="1"/>
    <row r="129" s="522" customFormat="1"/>
    <row r="130" s="522" customFormat="1"/>
    <row r="131" s="522" customFormat="1"/>
    <row r="132" s="522" customFormat="1"/>
    <row r="133" s="522" customFormat="1"/>
    <row r="134" s="522" customFormat="1"/>
    <row r="135" s="522" customFormat="1"/>
    <row r="136" s="522" customFormat="1"/>
    <row r="137" s="522" customFormat="1"/>
    <row r="138" s="522" customFormat="1"/>
    <row r="139" s="522" customFormat="1"/>
    <row r="140" s="522" customFormat="1"/>
    <row r="141" s="522" customFormat="1"/>
    <row r="142" s="522" customFormat="1"/>
    <row r="143" s="522" customFormat="1"/>
    <row r="144" s="522" customFormat="1"/>
    <row r="145" s="522" customFormat="1"/>
    <row r="146" s="522" customFormat="1"/>
    <row r="147" s="522" customFormat="1"/>
    <row r="148" s="522" customFormat="1"/>
    <row r="149" s="522" customFormat="1"/>
    <row r="150" s="522" customFormat="1"/>
    <row r="151" s="522" customFormat="1"/>
    <row r="152" s="522" customFormat="1"/>
    <row r="153" s="522" customFormat="1"/>
    <row r="154" s="522" customFormat="1"/>
    <row r="155" s="522" customFormat="1"/>
    <row r="156" s="522" customFormat="1"/>
    <row r="157" s="522" customFormat="1"/>
    <row r="158" s="522" customFormat="1"/>
    <row r="159" s="522" customFormat="1"/>
    <row r="160" s="522" customFormat="1"/>
    <row r="161" s="522" customFormat="1"/>
    <row r="162" s="522" customFormat="1"/>
    <row r="195" spans="25:48">
      <c r="Y195" s="69"/>
      <c r="Z195" s="69"/>
      <c r="AA195" s="69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</row>
    <row r="196" spans="25:48">
      <c r="Y196" s="69"/>
      <c r="Z196" s="69"/>
      <c r="AA196" s="69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</row>
    <row r="197" spans="25:48">
      <c r="Y197" s="20"/>
      <c r="Z197" s="20"/>
      <c r="AA197" s="20"/>
      <c r="AB197" s="20"/>
      <c r="AC197" s="20"/>
      <c r="AD197" s="20"/>
      <c r="AH197" s="20"/>
      <c r="AJ197" s="20"/>
    </row>
    <row r="198" spans="25:48">
      <c r="Y198" s="20"/>
      <c r="Z198" s="20"/>
      <c r="AA198" s="20"/>
      <c r="AB198" s="20"/>
      <c r="AC198" s="20"/>
      <c r="AD198" s="20"/>
      <c r="AH198" s="20"/>
      <c r="AJ198" s="20"/>
    </row>
    <row r="199" spans="25:48">
      <c r="Y199" s="20"/>
      <c r="Z199" s="20"/>
      <c r="AA199" s="20"/>
      <c r="AB199" s="20"/>
      <c r="AC199" s="20"/>
      <c r="AD199" s="20"/>
      <c r="AH199" s="20"/>
      <c r="AJ199" s="20"/>
    </row>
    <row r="200" spans="25:48">
      <c r="Y200" s="20"/>
      <c r="Z200" s="20"/>
      <c r="AA200" s="20"/>
      <c r="AB200" s="20"/>
      <c r="AC200" s="20"/>
      <c r="AD200" s="20"/>
      <c r="AH200" s="20"/>
      <c r="AJ200" s="20"/>
    </row>
    <row r="201" spans="25:48">
      <c r="Y201" s="20"/>
      <c r="Z201" s="20"/>
      <c r="AA201" s="20"/>
      <c r="AB201" s="20"/>
      <c r="AC201" s="20"/>
      <c r="AD201" s="20"/>
      <c r="AH201" s="20"/>
      <c r="AJ201" s="20"/>
    </row>
    <row r="202" spans="25:48">
      <c r="Y202" s="20"/>
      <c r="Z202" s="20"/>
      <c r="AA202" s="20"/>
      <c r="AB202" s="20"/>
      <c r="AC202" s="20"/>
      <c r="AD202" s="20"/>
      <c r="AH202" s="20"/>
      <c r="AJ202" s="20"/>
    </row>
    <row r="203" spans="25:48">
      <c r="Y203" s="20"/>
      <c r="Z203" s="20"/>
      <c r="AA203" s="20"/>
      <c r="AB203" s="20"/>
      <c r="AC203" s="20"/>
      <c r="AD203" s="20"/>
      <c r="AH203" s="20"/>
      <c r="AJ203" s="20"/>
    </row>
    <row r="204" spans="25:48">
      <c r="Y204" s="20"/>
      <c r="Z204" s="20"/>
      <c r="AA204" s="20"/>
      <c r="AB204" s="20"/>
      <c r="AC204" s="20"/>
      <c r="AD204" s="20"/>
      <c r="AH204" s="20"/>
      <c r="AJ204" s="20"/>
    </row>
    <row r="205" spans="25:48">
      <c r="Y205" s="20"/>
      <c r="Z205" s="20"/>
      <c r="AA205" s="20"/>
      <c r="AB205" s="20"/>
      <c r="AC205" s="20"/>
      <c r="AD205" s="20"/>
      <c r="AH205" s="20"/>
      <c r="AJ205" s="20"/>
    </row>
    <row r="206" spans="25:48">
      <c r="Y206" s="20"/>
      <c r="Z206" s="20"/>
      <c r="AA206" s="20"/>
      <c r="AB206" s="20"/>
      <c r="AC206" s="20"/>
      <c r="AD206" s="20"/>
      <c r="AH206" s="20"/>
      <c r="AJ206" s="20"/>
    </row>
    <row r="207" spans="25:48">
      <c r="Y207" s="20"/>
      <c r="Z207" s="20"/>
      <c r="AA207" s="20"/>
      <c r="AB207" s="20"/>
      <c r="AC207" s="20"/>
      <c r="AD207" s="20"/>
      <c r="AH207" s="20"/>
      <c r="AJ207" s="20"/>
    </row>
    <row r="208" spans="25:48">
      <c r="Y208" s="20"/>
      <c r="Z208" s="20"/>
      <c r="AA208" s="20"/>
      <c r="AB208" s="20"/>
      <c r="AC208" s="20"/>
      <c r="AH208" s="20"/>
      <c r="AJ208" s="20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BL1046"/>
  <sheetViews>
    <sheetView defaultGridColor="0" colorId="22" zoomScale="91" zoomScaleNormal="91" workbookViewId="0">
      <pane xSplit="3" ySplit="9" topLeftCell="D40" activePane="bottomRight" state="frozen"/>
      <selection pane="topRight" activeCell="D1" sqref="D1"/>
      <selection pane="bottomLeft" activeCell="A11" sqref="A11"/>
      <selection pane="bottomRight" activeCell="T4" sqref="T4"/>
    </sheetView>
  </sheetViews>
  <sheetFormatPr baseColWidth="10" defaultColWidth="9.90625" defaultRowHeight="15"/>
  <cols>
    <col min="1" max="1" width="2.1796875" customWidth="1"/>
    <col min="2" max="2" width="5.08984375" customWidth="1"/>
    <col min="3" max="3" width="3.81640625" customWidth="1"/>
    <col min="4" max="4" width="6.6328125" customWidth="1"/>
    <col min="5" max="5" width="6.08984375" customWidth="1"/>
    <col min="6" max="6" width="7.54296875" customWidth="1"/>
    <col min="7" max="7" width="5.7265625" customWidth="1"/>
    <col min="8" max="8" width="5.6328125" style="93" customWidth="1"/>
    <col min="9" max="9" width="4.81640625" customWidth="1"/>
    <col min="10" max="10" width="6.1796875" style="93" customWidth="1"/>
    <col min="11" max="11" width="1.54296875" style="93" customWidth="1"/>
    <col min="12" max="12" width="6.453125" style="93" customWidth="1"/>
    <col min="13" max="13" width="5.7265625" customWidth="1"/>
    <col min="14" max="14" width="0.90625" style="523" customWidth="1"/>
    <col min="15" max="15" width="6.1796875" style="93" customWidth="1"/>
    <col min="16" max="16" width="1.81640625" style="93" customWidth="1"/>
    <col min="17" max="17" width="6" style="93" customWidth="1"/>
    <col min="18" max="18" width="1.81640625" style="93" customWidth="1"/>
    <col min="19" max="19" width="6.81640625" customWidth="1"/>
    <col min="20" max="20" width="5.453125" customWidth="1"/>
    <col min="21" max="21" width="1.81640625" customWidth="1"/>
    <col min="22" max="22" width="6.7265625" style="330" customWidth="1"/>
    <col min="23" max="23" width="1.26953125" style="330" customWidth="1"/>
    <col min="24" max="24" width="5.36328125" style="32" customWidth="1"/>
    <col min="25" max="25" width="1.81640625" customWidth="1"/>
    <col min="26" max="26" width="6.90625" customWidth="1"/>
    <col min="27" max="27" width="5.90625" customWidth="1"/>
    <col min="28" max="28" width="6.453125" customWidth="1"/>
    <col min="29" max="29" width="1.7265625" customWidth="1"/>
    <col min="30" max="30" width="6" customWidth="1"/>
    <col min="31" max="31" width="5.90625" customWidth="1"/>
    <col min="32" max="32" width="6" customWidth="1"/>
    <col min="33" max="33" width="6.453125" style="93" customWidth="1"/>
    <col min="34" max="34" width="5.453125" customWidth="1"/>
    <col min="35" max="35" width="7.54296875" customWidth="1"/>
    <col min="36" max="36" width="6.08984375" customWidth="1"/>
    <col min="37" max="37" width="4.90625" customWidth="1"/>
    <col min="38" max="38" width="7.90625" customWidth="1"/>
    <col min="39" max="39" width="6.81640625" customWidth="1"/>
    <col min="40" max="40" width="6.6328125" customWidth="1"/>
    <col min="41" max="41" width="7.90625" customWidth="1"/>
    <col min="42" max="42" width="5.6328125" customWidth="1"/>
    <col min="43" max="43" width="7.54296875" customWidth="1"/>
    <col min="44" max="44" width="5.81640625" customWidth="1"/>
    <col min="45" max="45" width="7.90625" customWidth="1"/>
    <col min="46" max="46" width="5.1796875" style="93" customWidth="1"/>
    <col min="47" max="47" width="7.90625" customWidth="1"/>
    <col min="48" max="48" width="6.6328125" customWidth="1"/>
    <col min="49" max="49" width="5.81640625" customWidth="1"/>
    <col min="50" max="50" width="8.6328125" style="93" customWidth="1"/>
    <col min="51" max="51" width="6.36328125" style="93" customWidth="1"/>
    <col min="52" max="52" width="8.81640625" style="93" customWidth="1"/>
    <col min="53" max="53" width="6.36328125" style="93" customWidth="1"/>
    <col min="54" max="54" width="8.54296875" style="93" customWidth="1"/>
    <col min="55" max="55" width="6.36328125" style="93" customWidth="1"/>
    <col min="56" max="56" width="7.6328125" customWidth="1"/>
    <col min="57" max="57" width="5.1796875" customWidth="1"/>
    <col min="58" max="58" width="6.90625" customWidth="1"/>
    <col min="59" max="59" width="7.90625" style="93" customWidth="1"/>
    <col min="60" max="60" width="10.1796875" style="93" customWidth="1"/>
    <col min="61" max="61" width="8.54296875" style="93" customWidth="1"/>
    <col min="62" max="62" width="8" customWidth="1"/>
    <col min="63" max="63" width="6.453125" customWidth="1"/>
    <col min="64" max="64" width="10.1796875" customWidth="1"/>
    <col min="65" max="65" width="5.54296875" customWidth="1"/>
  </cols>
  <sheetData>
    <row r="1" spans="1:61">
      <c r="A1" s="25"/>
      <c r="B1" s="25"/>
      <c r="C1" s="25"/>
      <c r="D1" s="25"/>
      <c r="E1" s="25"/>
      <c r="F1" s="25"/>
      <c r="G1" s="25"/>
      <c r="H1" s="102"/>
      <c r="I1" s="25"/>
      <c r="J1" s="102"/>
      <c r="K1" s="102"/>
      <c r="L1" s="102"/>
      <c r="M1" s="25"/>
      <c r="N1" s="25"/>
      <c r="O1" s="102"/>
      <c r="P1" s="102"/>
      <c r="Q1" s="102"/>
      <c r="R1" s="102"/>
      <c r="S1" s="25"/>
      <c r="T1" s="25"/>
      <c r="U1" s="25"/>
      <c r="V1" s="371"/>
      <c r="W1" s="371"/>
      <c r="X1" s="366"/>
      <c r="Y1" s="25"/>
      <c r="Z1" s="25"/>
      <c r="AA1" s="25"/>
      <c r="AB1" s="25"/>
      <c r="AC1" s="25"/>
      <c r="AD1" s="25"/>
      <c r="AE1" s="25"/>
      <c r="AF1" s="25"/>
      <c r="AG1" s="102"/>
      <c r="AH1" s="25"/>
      <c r="AI1" s="25"/>
      <c r="AJ1" s="25"/>
      <c r="AT1"/>
      <c r="AX1"/>
      <c r="AY1"/>
      <c r="AZ1"/>
      <c r="BA1"/>
      <c r="BB1"/>
      <c r="BC1"/>
      <c r="BG1"/>
      <c r="BH1"/>
      <c r="BI1"/>
    </row>
    <row r="2" spans="1:61" ht="31.8">
      <c r="A2" s="25"/>
      <c r="B2" s="25"/>
      <c r="C2" s="132" t="s">
        <v>498</v>
      </c>
      <c r="D2" s="132"/>
      <c r="E2" s="132"/>
      <c r="F2" s="132"/>
      <c r="G2" s="132"/>
      <c r="H2" s="102"/>
      <c r="I2" s="25"/>
      <c r="J2" s="102"/>
      <c r="K2" s="102"/>
      <c r="L2" s="102"/>
      <c r="M2" s="25"/>
      <c r="N2" s="25"/>
      <c r="O2" s="102"/>
      <c r="P2" s="102"/>
      <c r="Q2" s="102"/>
      <c r="R2" s="102"/>
      <c r="S2" s="132"/>
      <c r="T2" s="132"/>
      <c r="U2" s="132"/>
      <c r="V2" s="387"/>
      <c r="W2" s="387"/>
      <c r="X2" s="388"/>
      <c r="Y2" s="132"/>
      <c r="Z2" s="132"/>
      <c r="AA2" s="132" t="str">
        <f>+År!B2</f>
        <v>VÆR :</v>
      </c>
      <c r="AB2" s="25"/>
      <c r="AC2" s="25"/>
      <c r="AD2" s="25"/>
      <c r="AE2" s="25"/>
      <c r="AF2" s="25"/>
      <c r="AG2" s="102"/>
      <c r="AH2" s="25"/>
      <c r="AI2" s="25"/>
      <c r="AJ2" s="25"/>
      <c r="AT2"/>
      <c r="AX2"/>
      <c r="AY2"/>
      <c r="AZ2"/>
      <c r="BA2"/>
      <c r="BB2"/>
      <c r="BC2"/>
      <c r="BG2"/>
      <c r="BH2"/>
      <c r="BI2"/>
    </row>
    <row r="3" spans="1:61">
      <c r="A3" s="25"/>
      <c r="B3" s="25"/>
      <c r="C3" s="25"/>
      <c r="D3" s="25"/>
      <c r="E3" s="25"/>
      <c r="F3" s="25"/>
      <c r="G3" s="25"/>
      <c r="H3" s="102"/>
      <c r="I3" s="25"/>
      <c r="J3" s="102"/>
      <c r="K3" s="102"/>
      <c r="L3" s="102"/>
      <c r="M3" s="25"/>
      <c r="N3" s="25"/>
      <c r="O3" s="102"/>
      <c r="P3" s="102"/>
      <c r="Q3" s="102"/>
      <c r="R3" s="102"/>
      <c r="S3" s="25"/>
      <c r="T3" s="25"/>
      <c r="U3" s="25"/>
      <c r="V3" s="371"/>
      <c r="W3" s="371"/>
      <c r="X3" s="366"/>
      <c r="Y3" s="25"/>
      <c r="Z3" s="25"/>
      <c r="AA3" s="25"/>
      <c r="AB3" s="25"/>
      <c r="AC3" s="25"/>
      <c r="AD3" s="25"/>
      <c r="AE3" s="25"/>
      <c r="AF3" s="25"/>
      <c r="AG3" s="102"/>
      <c r="AH3" s="25"/>
      <c r="AI3" s="25"/>
      <c r="AJ3" s="25"/>
      <c r="AT3"/>
      <c r="AX3"/>
      <c r="AY3"/>
      <c r="AZ3"/>
      <c r="BA3"/>
      <c r="BB3"/>
      <c r="BC3"/>
      <c r="BG3"/>
      <c r="BH3"/>
      <c r="BI3"/>
    </row>
    <row r="4" spans="1:61" ht="22.8">
      <c r="A4" s="25"/>
      <c r="B4" s="25"/>
      <c r="C4" s="25"/>
      <c r="D4" s="25"/>
      <c r="E4" s="61"/>
      <c r="F4" s="61"/>
      <c r="G4" s="137" t="s">
        <v>434</v>
      </c>
      <c r="H4" s="138"/>
      <c r="I4" s="538">
        <f>+År!S2</f>
        <v>52</v>
      </c>
      <c r="J4" s="535"/>
      <c r="K4" s="102"/>
      <c r="L4" s="301"/>
      <c r="M4" s="301"/>
      <c r="N4" s="301"/>
      <c r="O4" s="102"/>
      <c r="P4" s="136"/>
      <c r="Q4" s="136"/>
      <c r="R4" s="136"/>
      <c r="S4" s="136"/>
      <c r="T4" s="136"/>
      <c r="U4" s="372"/>
      <c r="V4" s="372"/>
      <c r="W4" s="367"/>
      <c r="X4" s="136"/>
      <c r="Y4" s="136"/>
      <c r="Z4" s="133" t="s">
        <v>435</v>
      </c>
      <c r="AA4" s="136"/>
      <c r="AB4" s="136"/>
      <c r="AC4" s="136"/>
      <c r="AD4" s="534">
        <f>SUM(F10:F61)</f>
        <v>4759</v>
      </c>
      <c r="AE4" s="537"/>
      <c r="AF4" s="126"/>
      <c r="AG4" s="102"/>
      <c r="AH4" s="126"/>
      <c r="AI4" s="126"/>
      <c r="AJ4" s="25"/>
      <c r="AT4"/>
      <c r="AX4"/>
      <c r="AY4"/>
      <c r="AZ4"/>
      <c r="BA4"/>
      <c r="BB4"/>
      <c r="BC4"/>
      <c r="BG4"/>
      <c r="BH4"/>
      <c r="BI4"/>
    </row>
    <row r="5" spans="1:61" ht="14.25" customHeight="1">
      <c r="A5" s="25"/>
      <c r="B5" s="25"/>
      <c r="C5" s="25"/>
      <c r="D5" s="25"/>
      <c r="E5" s="61"/>
      <c r="F5" s="61"/>
      <c r="G5" s="61"/>
      <c r="H5" s="102"/>
      <c r="I5" s="25"/>
      <c r="J5" s="102"/>
      <c r="K5" s="102"/>
      <c r="L5" s="102"/>
      <c r="M5" s="25"/>
      <c r="N5" s="25"/>
      <c r="O5" s="102"/>
      <c r="P5" s="102"/>
      <c r="Q5" s="102"/>
      <c r="R5" s="102"/>
      <c r="S5" s="61"/>
      <c r="T5" s="25"/>
      <c r="U5" s="25"/>
      <c r="V5" s="371"/>
      <c r="W5" s="371"/>
      <c r="X5" s="366"/>
      <c r="Y5" s="25"/>
      <c r="Z5" s="25"/>
      <c r="AA5" s="25"/>
      <c r="AB5" s="25"/>
      <c r="AC5" s="25"/>
      <c r="AD5" s="25"/>
      <c r="AE5" s="25"/>
      <c r="AF5" s="25"/>
      <c r="AG5" s="102"/>
      <c r="AH5" s="25"/>
      <c r="AI5" s="25"/>
      <c r="AJ5" s="25"/>
      <c r="AT5"/>
      <c r="AX5"/>
      <c r="AY5"/>
      <c r="AZ5"/>
      <c r="BA5"/>
      <c r="BB5"/>
      <c r="BC5"/>
      <c r="BG5"/>
      <c r="BH5"/>
      <c r="BI5"/>
    </row>
    <row r="6" spans="1:61" ht="15.6">
      <c r="A6" s="25"/>
      <c r="B6" s="25"/>
      <c r="C6" s="25"/>
      <c r="D6" s="25"/>
      <c r="E6" s="25"/>
      <c r="F6" s="25"/>
      <c r="G6" s="25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25"/>
      <c r="T6" s="25"/>
      <c r="U6" s="25"/>
      <c r="V6" s="371"/>
      <c r="W6" s="371"/>
      <c r="X6" s="366"/>
      <c r="Y6" s="25"/>
      <c r="Z6" s="25"/>
      <c r="AA6" s="25"/>
      <c r="AB6" s="39" t="s">
        <v>420</v>
      </c>
      <c r="AC6" s="39"/>
      <c r="AD6" s="103" t="s">
        <v>495</v>
      </c>
      <c r="AE6" s="103"/>
      <c r="AF6" s="103" t="s">
        <v>45</v>
      </c>
      <c r="AG6" s="103" t="s">
        <v>422</v>
      </c>
      <c r="AH6" s="25"/>
      <c r="AI6" s="25"/>
      <c r="AJ6" s="25"/>
      <c r="AT6"/>
      <c r="AX6"/>
      <c r="AY6"/>
      <c r="AZ6"/>
      <c r="BA6"/>
      <c r="BB6"/>
      <c r="BC6"/>
      <c r="BG6"/>
      <c r="BH6"/>
      <c r="BI6"/>
    </row>
    <row r="7" spans="1:61" ht="15.6">
      <c r="A7" s="25"/>
      <c r="B7" s="25"/>
      <c r="C7" s="25"/>
      <c r="D7" s="39" t="s">
        <v>2</v>
      </c>
      <c r="E7" s="25"/>
      <c r="F7" s="25"/>
      <c r="G7" s="25"/>
      <c r="H7" s="103" t="s">
        <v>2</v>
      </c>
      <c r="I7" s="102"/>
      <c r="J7" s="103" t="s">
        <v>1</v>
      </c>
      <c r="K7" s="103"/>
      <c r="L7" s="103"/>
      <c r="M7" s="102"/>
      <c r="N7" s="102"/>
      <c r="O7" s="103"/>
      <c r="P7" s="103"/>
      <c r="Q7" s="103"/>
      <c r="R7" s="103"/>
      <c r="S7" s="25"/>
      <c r="T7" s="25"/>
      <c r="U7" s="25"/>
      <c r="V7" s="371"/>
      <c r="W7" s="371"/>
      <c r="X7" s="366"/>
      <c r="Y7" s="25"/>
      <c r="Z7" s="39" t="s">
        <v>22</v>
      </c>
      <c r="AA7" s="25"/>
      <c r="AB7" s="39" t="s">
        <v>489</v>
      </c>
      <c r="AC7" s="39"/>
      <c r="AD7" s="103" t="s">
        <v>1</v>
      </c>
      <c r="AE7" s="103" t="s">
        <v>1</v>
      </c>
      <c r="AF7" s="103" t="s">
        <v>1</v>
      </c>
      <c r="AG7" s="103" t="s">
        <v>421</v>
      </c>
      <c r="AH7" s="39" t="s">
        <v>421</v>
      </c>
      <c r="AI7" s="39" t="s">
        <v>421</v>
      </c>
      <c r="AJ7" s="25"/>
      <c r="AT7"/>
      <c r="AX7"/>
      <c r="AY7"/>
      <c r="AZ7"/>
      <c r="BA7"/>
      <c r="BB7"/>
      <c r="BC7"/>
      <c r="BG7"/>
      <c r="BH7"/>
      <c r="BI7"/>
    </row>
    <row r="8" spans="1:61" ht="15.6">
      <c r="A8" s="25"/>
      <c r="B8" s="39"/>
      <c r="C8" s="39" t="s">
        <v>493</v>
      </c>
      <c r="D8" s="39" t="s">
        <v>485</v>
      </c>
      <c r="E8" s="39"/>
      <c r="F8" s="39" t="s">
        <v>2</v>
      </c>
      <c r="G8" s="39"/>
      <c r="H8" s="103" t="s">
        <v>500</v>
      </c>
      <c r="I8" s="103"/>
      <c r="J8" s="103" t="s">
        <v>500</v>
      </c>
      <c r="K8" s="103"/>
      <c r="L8" s="103" t="s">
        <v>22</v>
      </c>
      <c r="M8" s="103"/>
      <c r="N8" s="103"/>
      <c r="O8" s="103" t="s">
        <v>2</v>
      </c>
      <c r="P8" s="103"/>
      <c r="Q8" s="373" t="s">
        <v>491</v>
      </c>
      <c r="R8" s="103"/>
      <c r="S8" s="39" t="s">
        <v>419</v>
      </c>
      <c r="T8" s="39"/>
      <c r="U8" s="39"/>
      <c r="V8" s="373" t="s">
        <v>22</v>
      </c>
      <c r="W8" s="373"/>
      <c r="X8" s="368" t="s">
        <v>22</v>
      </c>
      <c r="Y8" s="39"/>
      <c r="Z8" s="39" t="s">
        <v>487</v>
      </c>
      <c r="AA8" s="39"/>
      <c r="AB8" s="39" t="s">
        <v>490</v>
      </c>
      <c r="AC8" s="39"/>
      <c r="AD8" s="103" t="s">
        <v>520</v>
      </c>
      <c r="AE8" s="103" t="s">
        <v>520</v>
      </c>
      <c r="AF8" s="103" t="s">
        <v>520</v>
      </c>
      <c r="AG8" s="103" t="s">
        <v>416</v>
      </c>
      <c r="AH8" s="39" t="s">
        <v>483</v>
      </c>
      <c r="AI8" s="39" t="s">
        <v>487</v>
      </c>
      <c r="AJ8" s="25"/>
      <c r="AT8"/>
      <c r="AX8"/>
      <c r="AY8"/>
      <c r="AZ8"/>
      <c r="BA8"/>
      <c r="BB8"/>
      <c r="BC8"/>
      <c r="BG8"/>
      <c r="BH8"/>
      <c r="BI8"/>
    </row>
    <row r="9" spans="1:61" ht="15.6">
      <c r="A9" s="25"/>
      <c r="B9" s="39" t="s">
        <v>89</v>
      </c>
      <c r="C9" s="39" t="s">
        <v>494</v>
      </c>
      <c r="D9" s="39" t="s">
        <v>486</v>
      </c>
      <c r="E9" s="105" t="s">
        <v>488</v>
      </c>
      <c r="F9" s="39" t="s">
        <v>8</v>
      </c>
      <c r="G9" s="105" t="s">
        <v>488</v>
      </c>
      <c r="H9" s="103" t="s">
        <v>501</v>
      </c>
      <c r="I9" s="107" t="s">
        <v>488</v>
      </c>
      <c r="J9" s="103" t="s">
        <v>501</v>
      </c>
      <c r="K9" s="103"/>
      <c r="L9" s="103" t="s">
        <v>44</v>
      </c>
      <c r="M9" s="107" t="s">
        <v>488</v>
      </c>
      <c r="N9" s="107"/>
      <c r="O9" s="103" t="s">
        <v>642</v>
      </c>
      <c r="P9" s="103"/>
      <c r="Q9" s="373" t="s">
        <v>642</v>
      </c>
      <c r="R9" s="103"/>
      <c r="S9" s="39" t="s">
        <v>43</v>
      </c>
      <c r="T9" s="105" t="s">
        <v>488</v>
      </c>
      <c r="U9" s="105"/>
      <c r="V9" s="374" t="s">
        <v>642</v>
      </c>
      <c r="W9" s="374"/>
      <c r="X9" s="369" t="s">
        <v>643</v>
      </c>
      <c r="Y9" s="105"/>
      <c r="Z9" s="39" t="s">
        <v>415</v>
      </c>
      <c r="AA9" s="105" t="s">
        <v>488</v>
      </c>
      <c r="AB9" s="39" t="s">
        <v>8</v>
      </c>
      <c r="AC9" s="39"/>
      <c r="AD9" s="103" t="s">
        <v>477</v>
      </c>
      <c r="AE9" s="103" t="s">
        <v>72</v>
      </c>
      <c r="AF9" s="103" t="s">
        <v>475</v>
      </c>
      <c r="AG9" s="103" t="s">
        <v>44</v>
      </c>
      <c r="AH9" s="39" t="s">
        <v>484</v>
      </c>
      <c r="AI9" s="39" t="s">
        <v>415</v>
      </c>
      <c r="AJ9" s="25"/>
      <c r="AT9"/>
      <c r="AX9"/>
      <c r="AY9"/>
      <c r="AZ9"/>
      <c r="BA9"/>
      <c r="BB9"/>
      <c r="BC9"/>
      <c r="BG9"/>
      <c r="BH9"/>
      <c r="BI9"/>
    </row>
    <row r="10" spans="1:61" ht="15.6">
      <c r="A10" s="25"/>
      <c r="B10" s="99">
        <f>+'Ark1'!C67</f>
        <v>2024</v>
      </c>
      <c r="C10" s="99">
        <f>+'Ark1'!E67</f>
        <v>1</v>
      </c>
      <c r="D10" s="99">
        <f>+IF(F10=0,"",'Ark1'!Q67)</f>
        <v>5</v>
      </c>
      <c r="E10" s="106">
        <f t="shared" ref="E10:E41" si="0">+IF(F10=0,"",D10-D64)</f>
        <v>3</v>
      </c>
      <c r="F10" s="2">
        <f>+'Ark1'!R67</f>
        <v>5</v>
      </c>
      <c r="G10" s="106">
        <f t="shared" ref="G10:G41" si="1">+IF(F10=0,"",F10-F64)</f>
        <v>2</v>
      </c>
      <c r="H10" s="101">
        <f>+IF(F10=0,"",'Ark1'!AG67)</f>
        <v>0.10506408909434752</v>
      </c>
      <c r="I10" s="101">
        <f t="shared" ref="I10:I41" si="2">+IF(F10=0,"",H10-H64)</f>
        <v>4.7271756210510114E-2</v>
      </c>
      <c r="J10" s="101">
        <f>+IF(F10=0,"",'Ark1'!AH67)</f>
        <v>0.13790007855067751</v>
      </c>
      <c r="K10" s="103"/>
      <c r="L10" s="56">
        <f>+IF(F10=0,"",'Ark1'!U67)</f>
        <v>55.3</v>
      </c>
      <c r="M10" s="101">
        <f t="shared" ref="M10:M41" si="3">+IF(F10=0,"",L10-L64)</f>
        <v>3.5</v>
      </c>
      <c r="N10" s="107"/>
      <c r="O10" s="18">
        <f>+IF(F10=0,"",'Ark1'!AI67)</f>
        <v>0</v>
      </c>
      <c r="P10" s="103"/>
      <c r="Q10" s="103">
        <f t="shared" ref="Q10:Q57" si="4">100*O10/F10</f>
        <v>0</v>
      </c>
      <c r="R10" s="103"/>
      <c r="S10" s="5">
        <f>+IF(F10=0,"",'Ark1'!S67)</f>
        <v>10.199999999999999</v>
      </c>
      <c r="T10" s="100">
        <f t="shared" ref="T10:T41" si="5">+IF(F10=0,"",S10-S64)</f>
        <v>0.86666666666666359</v>
      </c>
      <c r="U10" s="105"/>
      <c r="V10" s="152" t="str">
        <f>+IF(O10=0,"",'Ark1'!AJ67)</f>
        <v/>
      </c>
      <c r="W10" s="374"/>
      <c r="X10" s="22" t="str">
        <f>+IF(O10=0,"",'Ark1'!AK67)</f>
        <v/>
      </c>
      <c r="Y10" s="105"/>
      <c r="Z10" s="100">
        <f>+IF(F10=0,"",'Ark1'!T67)</f>
        <v>7.2</v>
      </c>
      <c r="AA10" s="100">
        <f t="shared" ref="AA10:AA41" si="6">+IF(F10=0,"",Z10-Z64)</f>
        <v>0.20000000000000018</v>
      </c>
      <c r="AB10" s="101">
        <f>+IF(F10=0,"",'Ark1'!W67)</f>
        <v>0</v>
      </c>
      <c r="AC10" s="39"/>
      <c r="AD10" s="101">
        <f>+IF(F10=0,"",'Ark1'!X67)</f>
        <v>100</v>
      </c>
      <c r="AE10" s="101">
        <f>+IF(F10=0,"",'Ark1'!Y67)</f>
        <v>100</v>
      </c>
      <c r="AF10" s="101">
        <f>+IF(F10=0,"",'Ark1'!Z67)</f>
        <v>100</v>
      </c>
      <c r="AG10" s="298">
        <f>+IF(F10=0,"",'Ark1'!AA67)</f>
        <v>5.7785811407300098</v>
      </c>
      <c r="AH10" s="285">
        <f>+IF(F10=0,"",'Ark1'!AB67)</f>
        <v>0.40000000000001695</v>
      </c>
      <c r="AI10" s="285">
        <f>+IF(F10=0,"",'Ark1'!AC67)</f>
        <v>0.97979589711326642</v>
      </c>
      <c r="AJ10" s="25"/>
      <c r="AT10"/>
      <c r="AX10"/>
      <c r="AY10"/>
      <c r="AZ10"/>
      <c r="BA10"/>
      <c r="BB10"/>
      <c r="BC10"/>
      <c r="BG10"/>
      <c r="BH10"/>
      <c r="BI10"/>
    </row>
    <row r="11" spans="1:61" ht="15.6">
      <c r="A11" s="25"/>
      <c r="B11" s="99">
        <f>+'Ark1'!C68</f>
        <v>2024</v>
      </c>
      <c r="C11" s="99">
        <f>+'Ark1'!E68</f>
        <v>2</v>
      </c>
      <c r="D11" s="99">
        <f>+IF(F11=0,"",'Ark1'!Q68)</f>
        <v>80</v>
      </c>
      <c r="E11" s="106">
        <f t="shared" si="0"/>
        <v>-36</v>
      </c>
      <c r="F11" s="2">
        <f>+'Ark1'!R68</f>
        <v>107</v>
      </c>
      <c r="G11" s="106">
        <f t="shared" si="1"/>
        <v>-81</v>
      </c>
      <c r="H11" s="101">
        <f>+IF(F11=0,"",'Ark1'!AG68)</f>
        <v>2.2483715066190375</v>
      </c>
      <c r="I11" s="101">
        <f t="shared" si="2"/>
        <v>-1.373281354101441</v>
      </c>
      <c r="J11" s="101">
        <f>+IF(F11=0,"",'Ark1'!AH68)</f>
        <v>2.2944278892310752</v>
      </c>
      <c r="K11" s="103"/>
      <c r="L11" s="56">
        <f>+IF(F11=0,"",'Ark1'!U68)</f>
        <v>42.995327102803742</v>
      </c>
      <c r="M11" s="101">
        <f t="shared" si="3"/>
        <v>1.8437313581228736</v>
      </c>
      <c r="N11" s="107"/>
      <c r="O11" s="18">
        <f>+IF(F11=0,"",'Ark1'!AI68)</f>
        <v>80</v>
      </c>
      <c r="P11" s="103"/>
      <c r="Q11" s="103">
        <f t="shared" si="4"/>
        <v>74.766355140186917</v>
      </c>
      <c r="R11" s="103"/>
      <c r="S11" s="5">
        <f>+IF(F11=0,"",'Ark1'!S68)</f>
        <v>8.3551401869158894</v>
      </c>
      <c r="T11" s="100">
        <f t="shared" si="5"/>
        <v>0.45620401670312116</v>
      </c>
      <c r="U11" s="105"/>
      <c r="V11" s="152">
        <f>+IF(O11=0,"",'Ark1'!AJ68)</f>
        <v>118.83749999999998</v>
      </c>
      <c r="W11" s="374"/>
      <c r="X11" s="22">
        <f>+IF(O11=0,"",'Ark1'!AK68)</f>
        <v>25.151630063760152</v>
      </c>
      <c r="Y11" s="105"/>
      <c r="Z11" s="100">
        <f>+IF(F11=0,"",'Ark1'!T68)</f>
        <v>6.4953271028037403</v>
      </c>
      <c r="AA11" s="100">
        <f t="shared" si="6"/>
        <v>0.33575263471863437</v>
      </c>
      <c r="AB11" s="101">
        <f>+IF(F11=0,"",'Ark1'!W68)</f>
        <v>8.4112149532710312</v>
      </c>
      <c r="AC11" s="39"/>
      <c r="AD11" s="101">
        <f>+IF(F11=0,"",'Ark1'!X68)</f>
        <v>98.130841121495365</v>
      </c>
      <c r="AE11" s="101">
        <f>+IF(F11=0,"",'Ark1'!Y68)</f>
        <v>95.327102803738271</v>
      </c>
      <c r="AF11" s="101">
        <f>+IF(F11=0,"",'Ark1'!Z68)</f>
        <v>73.831775700934571</v>
      </c>
      <c r="AG11" s="298">
        <f>+IF(F11=0,"",'Ark1'!AA68)</f>
        <v>11.306059769425699</v>
      </c>
      <c r="AH11" s="285">
        <f>+IF(F11=0,"",'Ark1'!AB68)</f>
        <v>1.5422543061485068</v>
      </c>
      <c r="AI11" s="285">
        <f>+IF(F11=0,"",'Ark1'!AC68)</f>
        <v>1.42981491368508</v>
      </c>
      <c r="AJ11" s="25"/>
      <c r="AT11"/>
      <c r="AX11"/>
      <c r="AY11"/>
      <c r="AZ11"/>
      <c r="BA11"/>
      <c r="BB11"/>
      <c r="BC11"/>
      <c r="BG11"/>
      <c r="BH11"/>
      <c r="BI11"/>
    </row>
    <row r="12" spans="1:61" ht="15.6">
      <c r="A12" s="25"/>
      <c r="B12" s="99">
        <f>+'Ark1'!C69</f>
        <v>2024</v>
      </c>
      <c r="C12" s="99">
        <f>+'Ark1'!E69</f>
        <v>3</v>
      </c>
      <c r="D12" s="99">
        <f>+IF(F12=0,"",'Ark1'!Q69)</f>
        <v>38</v>
      </c>
      <c r="E12" s="106">
        <f t="shared" si="0"/>
        <v>14</v>
      </c>
      <c r="F12" s="2">
        <f>+'Ark1'!R69</f>
        <v>52</v>
      </c>
      <c r="G12" s="106">
        <f t="shared" si="1"/>
        <v>14</v>
      </c>
      <c r="H12" s="101">
        <f>+IF(F12=0,"",'Ark1'!AG69)</f>
        <v>1.0926665265812148</v>
      </c>
      <c r="I12" s="101">
        <f t="shared" si="2"/>
        <v>0.36063031005260759</v>
      </c>
      <c r="J12" s="101">
        <f>+IF(F12=0,"",'Ark1'!AH69)</f>
        <v>0.95363016346021889</v>
      </c>
      <c r="K12" s="103"/>
      <c r="L12" s="56">
        <f>+IF(F12=0,"",'Ark1'!U69)</f>
        <v>36.771153846153837</v>
      </c>
      <c r="M12" s="101">
        <f t="shared" si="3"/>
        <v>-3.1025303643724982</v>
      </c>
      <c r="N12" s="107"/>
      <c r="O12" s="18">
        <f>+IF(F12=0,"",'Ark1'!AI69)</f>
        <v>35</v>
      </c>
      <c r="P12" s="103"/>
      <c r="Q12" s="103">
        <f t="shared" si="4"/>
        <v>67.307692307692307</v>
      </c>
      <c r="R12" s="103"/>
      <c r="S12" s="5">
        <f>+IF(F12=0,"",'Ark1'!S69)</f>
        <v>7.75</v>
      </c>
      <c r="T12" s="100">
        <f t="shared" si="5"/>
        <v>0.30263157894736992</v>
      </c>
      <c r="U12" s="105"/>
      <c r="V12" s="152">
        <f>+IF(O12=0,"",'Ark1'!AJ69)</f>
        <v>114.70857142857147</v>
      </c>
      <c r="W12" s="374"/>
      <c r="X12" s="22">
        <f>+IF(O12=0,"",'Ark1'!AK69)</f>
        <v>23.850022748465086</v>
      </c>
      <c r="Y12" s="105"/>
      <c r="Z12" s="100">
        <f>+IF(F12=0,"",'Ark1'!T69)</f>
        <v>5.7884615384615401</v>
      </c>
      <c r="AA12" s="100">
        <f t="shared" si="6"/>
        <v>-2.7327935222671407E-2</v>
      </c>
      <c r="AB12" s="101">
        <f>+IF(F12=0,"",'Ark1'!W69)</f>
        <v>1.9230769230769225</v>
      </c>
      <c r="AC12" s="39"/>
      <c r="AD12" s="101">
        <f>+IF(F12=0,"",'Ark1'!X69)</f>
        <v>100</v>
      </c>
      <c r="AE12" s="101">
        <f>+IF(F12=0,"",'Ark1'!Y69)</f>
        <v>82.692307692307708</v>
      </c>
      <c r="AF12" s="101">
        <f>+IF(F12=0,"",'Ark1'!Z69)</f>
        <v>53.84615384615384</v>
      </c>
      <c r="AG12" s="298">
        <f>+IF(F12=0,"",'Ark1'!AA69)</f>
        <v>13.246513859799897</v>
      </c>
      <c r="AH12" s="285">
        <f>+IF(F12=0,"",'Ark1'!AB69)</f>
        <v>1.6157279854842284</v>
      </c>
      <c r="AI12" s="285">
        <f>+IF(F12=0,"",'Ark1'!AC69)</f>
        <v>1.2910421917305439</v>
      </c>
      <c r="AJ12" s="25"/>
      <c r="AT12"/>
      <c r="AX12"/>
      <c r="AY12"/>
      <c r="AZ12"/>
      <c r="BA12"/>
      <c r="BB12"/>
      <c r="BC12"/>
      <c r="BG12"/>
      <c r="BH12"/>
      <c r="BI12"/>
    </row>
    <row r="13" spans="1:61" ht="15.6">
      <c r="A13" s="25"/>
      <c r="B13" s="99">
        <f>+'Ark1'!C70</f>
        <v>2024</v>
      </c>
      <c r="C13" s="99">
        <f>+'Ark1'!E70</f>
        <v>4</v>
      </c>
      <c r="D13" s="99">
        <f>+IF(F13=0,"",'Ark1'!Q70)</f>
        <v>77</v>
      </c>
      <c r="E13" s="106">
        <f t="shared" si="0"/>
        <v>6</v>
      </c>
      <c r="F13" s="2">
        <f>+'Ark1'!R70</f>
        <v>112</v>
      </c>
      <c r="G13" s="106">
        <f t="shared" si="1"/>
        <v>11</v>
      </c>
      <c r="H13" s="101">
        <f>+IF(F13=0,"",'Ark1'!AG70)</f>
        <v>2.3534355957133859</v>
      </c>
      <c r="I13" s="101">
        <f t="shared" si="2"/>
        <v>0.40776038862419317</v>
      </c>
      <c r="J13" s="101">
        <f>+IF(F13=0,"",'Ark1'!AH70)</f>
        <v>2.3230053738638192</v>
      </c>
      <c r="K13" s="103"/>
      <c r="L13" s="56">
        <f>+IF(F13=0,"",'Ark1'!U70)</f>
        <v>41.587499999999999</v>
      </c>
      <c r="M13" s="101">
        <f t="shared" si="3"/>
        <v>-0.8164603960396164</v>
      </c>
      <c r="N13" s="107"/>
      <c r="O13" s="18">
        <f>+IF(F13=0,"",'Ark1'!AI70)</f>
        <v>84</v>
      </c>
      <c r="P13" s="103"/>
      <c r="Q13" s="103">
        <f t="shared" si="4"/>
        <v>75</v>
      </c>
      <c r="R13" s="103"/>
      <c r="S13" s="5">
        <f>+IF(F13=0,"",'Ark1'!S70)</f>
        <v>8.3928571428571388</v>
      </c>
      <c r="T13" s="100">
        <f t="shared" si="5"/>
        <v>0.2839462517680289</v>
      </c>
      <c r="U13" s="105"/>
      <c r="V13" s="152">
        <f>+IF(O13=0,"",'Ark1'!AJ70)</f>
        <v>118.08928571428577</v>
      </c>
      <c r="W13" s="374"/>
      <c r="X13" s="22">
        <f>+IF(O13=0,"",'Ark1'!AK70)</f>
        <v>26.360716300381956</v>
      </c>
      <c r="Y13" s="105"/>
      <c r="Z13" s="100">
        <f>+IF(F13=0,"",'Ark1'!T70)</f>
        <v>6.8392857142857109</v>
      </c>
      <c r="AA13" s="100">
        <f t="shared" si="6"/>
        <v>0.33433521923620546</v>
      </c>
      <c r="AB13" s="298">
        <f>+IF(F13=0,"",'Ark1'!W70)</f>
        <v>16.964285714285722</v>
      </c>
      <c r="AC13" s="39"/>
      <c r="AD13" s="101">
        <f>+IF(F13=0,"",'Ark1'!X70)</f>
        <v>99.107142857142875</v>
      </c>
      <c r="AE13" s="101">
        <f>+IF(F13=0,"",'Ark1'!Y70)</f>
        <v>87.5</v>
      </c>
      <c r="AF13" s="101">
        <f>+IF(F13=0,"",'Ark1'!Z70)</f>
        <v>71.428571428571445</v>
      </c>
      <c r="AG13" s="298">
        <f>+IF(F13=0,"",'Ark1'!AA70)</f>
        <v>13.461593018924003</v>
      </c>
      <c r="AH13" s="285">
        <f>+IF(F13=0,"",'Ark1'!AB70)</f>
        <v>1.7645170467193787</v>
      </c>
      <c r="AI13" s="285">
        <f>+IF(F13=0,"",'Ark1'!AC70)</f>
        <v>1.7193934324377882</v>
      </c>
      <c r="AJ13" s="25"/>
      <c r="AT13"/>
      <c r="AX13"/>
      <c r="AY13"/>
      <c r="AZ13"/>
      <c r="BA13"/>
      <c r="BB13"/>
      <c r="BC13"/>
      <c r="BG13"/>
      <c r="BH13"/>
      <c r="BI13"/>
    </row>
    <row r="14" spans="1:61" ht="15.6">
      <c r="A14" s="25"/>
      <c r="B14" s="99">
        <f>+'Ark1'!C71</f>
        <v>2024</v>
      </c>
      <c r="C14" s="99">
        <f>+'Ark1'!E71</f>
        <v>5</v>
      </c>
      <c r="D14" s="99">
        <f>+IF(F14=0,"",'Ark1'!Q71)</f>
        <v>19</v>
      </c>
      <c r="E14" s="106">
        <f t="shared" si="0"/>
        <v>-1</v>
      </c>
      <c r="F14" s="2">
        <f>+'Ark1'!R71</f>
        <v>23</v>
      </c>
      <c r="G14" s="106">
        <f t="shared" si="1"/>
        <v>-2</v>
      </c>
      <c r="H14" s="101">
        <f>+IF(F14=0,"",'Ark1'!AG71)</f>
        <v>0.48329480983399881</v>
      </c>
      <c r="I14" s="101">
        <f t="shared" si="2"/>
        <v>1.6920358020205417E-3</v>
      </c>
      <c r="J14" s="101">
        <f>+IF(F14=0,"",'Ark1'!AH71)</f>
        <v>0.45349924566412686</v>
      </c>
      <c r="K14" s="103"/>
      <c r="L14" s="56">
        <f>+IF(F14=0,"",'Ark1'!U71)</f>
        <v>39.534782608695657</v>
      </c>
      <c r="M14" s="101">
        <f t="shared" si="3"/>
        <v>0.66278260869565031</v>
      </c>
      <c r="N14" s="107"/>
      <c r="O14" s="18">
        <f>+IF(F14=0,"",'Ark1'!AI71)</f>
        <v>14</v>
      </c>
      <c r="P14" s="103"/>
      <c r="Q14" s="103">
        <f t="shared" si="4"/>
        <v>60.869565217391305</v>
      </c>
      <c r="R14" s="103"/>
      <c r="S14" s="5">
        <f>+IF(F14=0,"",'Ark1'!S71)</f>
        <v>7.7826086956521747</v>
      </c>
      <c r="T14" s="100">
        <f t="shared" si="5"/>
        <v>-0.17739130434782524</v>
      </c>
      <c r="U14" s="105"/>
      <c r="V14" s="152">
        <f>+IF(O14=0,"",'Ark1'!AJ71)</f>
        <v>116.44285714285712</v>
      </c>
      <c r="W14" s="374"/>
      <c r="X14" s="22">
        <f>+IF(O14=0,"",'Ark1'!AK71)</f>
        <v>25.811700979966847</v>
      </c>
      <c r="Y14" s="105"/>
      <c r="Z14" s="100">
        <f>+IF(F14=0,"",'Ark1'!T71)</f>
        <v>7.304347826086957</v>
      </c>
      <c r="AA14" s="100">
        <f t="shared" si="6"/>
        <v>1.1043478260869568</v>
      </c>
      <c r="AB14" s="298">
        <f>+IF(F14=0,"",'Ark1'!W71)</f>
        <v>21.739130434782609</v>
      </c>
      <c r="AC14" s="39"/>
      <c r="AD14" s="101">
        <f>+IF(F14=0,"",'Ark1'!X71)</f>
        <v>100</v>
      </c>
      <c r="AE14" s="101">
        <f>+IF(F14=0,"",'Ark1'!Y71)</f>
        <v>86.956521739130437</v>
      </c>
      <c r="AF14" s="101">
        <f>+IF(F14=0,"",'Ark1'!Z71)</f>
        <v>73.913043478260875</v>
      </c>
      <c r="AG14" s="298">
        <f>+IF(F14=0,"",'Ark1'!AA71)</f>
        <v>10.615067580347732</v>
      </c>
      <c r="AH14" s="285">
        <f>+IF(F14=0,"",'Ark1'!AB71)</f>
        <v>1.3817607462670196</v>
      </c>
      <c r="AI14" s="285">
        <f>+IF(F14=0,"",'Ark1'!AC71)</f>
        <v>2.215258991801218</v>
      </c>
      <c r="AJ14" s="25"/>
      <c r="AT14"/>
      <c r="AX14"/>
      <c r="AY14"/>
      <c r="AZ14"/>
      <c r="BA14"/>
      <c r="BB14"/>
      <c r="BC14"/>
      <c r="BG14"/>
      <c r="BH14"/>
      <c r="BI14"/>
    </row>
    <row r="15" spans="1:61" ht="15.6">
      <c r="A15" s="25"/>
      <c r="B15" s="99">
        <f>+'Ark1'!C72</f>
        <v>2024</v>
      </c>
      <c r="C15" s="99">
        <f>+'Ark1'!E72</f>
        <v>6</v>
      </c>
      <c r="D15" s="99">
        <f>+IF(F15=0,"",'Ark1'!Q72)</f>
        <v>79</v>
      </c>
      <c r="E15" s="106">
        <f t="shared" si="0"/>
        <v>12</v>
      </c>
      <c r="F15" s="2">
        <f>+'Ark1'!R72</f>
        <v>129</v>
      </c>
      <c r="G15" s="106">
        <f t="shared" si="1"/>
        <v>25</v>
      </c>
      <c r="H15" s="101">
        <f>+IF(F15=0,"",'Ark1'!AG72)</f>
        <v>2.710653498634167</v>
      </c>
      <c r="I15" s="101">
        <f t="shared" si="2"/>
        <v>0.70718595866113709</v>
      </c>
      <c r="J15" s="101">
        <f>+IF(F15=0,"",'Ark1'!AH72)</f>
        <v>2.6465842923581393</v>
      </c>
      <c r="K15" s="103"/>
      <c r="L15" s="56">
        <f>+IF(F15=0,"",'Ark1'!U72)</f>
        <v>41.136434108527133</v>
      </c>
      <c r="M15" s="101">
        <f t="shared" si="3"/>
        <v>-4.5952966607036245</v>
      </c>
      <c r="N15" s="107"/>
      <c r="O15" s="18">
        <f>+IF(F15=0,"",'Ark1'!AI72)</f>
        <v>110</v>
      </c>
      <c r="P15" s="103"/>
      <c r="Q15" s="103">
        <f t="shared" si="4"/>
        <v>85.271317829457359</v>
      </c>
      <c r="R15" s="103"/>
      <c r="S15" s="5">
        <f>+IF(F15=0,"",'Ark1'!S72)</f>
        <v>7.8527131782945725</v>
      </c>
      <c r="T15" s="100">
        <f t="shared" si="5"/>
        <v>-0.50305605247465568</v>
      </c>
      <c r="U15" s="105"/>
      <c r="V15" s="152">
        <f>+IF(O15=0,"",'Ark1'!AJ72)</f>
        <v>116.52181818181816</v>
      </c>
      <c r="W15" s="374"/>
      <c r="X15" s="22">
        <f>+IF(O15=0,"",'Ark1'!AK72)</f>
        <v>25.281924199755458</v>
      </c>
      <c r="Y15" s="105"/>
      <c r="Z15" s="100">
        <f>+IF(F15=0,"",'Ark1'!T72)</f>
        <v>6.2790697674418636</v>
      </c>
      <c r="AA15" s="100">
        <f t="shared" si="6"/>
        <v>-0.57669946332736721</v>
      </c>
      <c r="AB15" s="298">
        <f>+IF(F15=0,"",'Ark1'!W72)</f>
        <v>8.5271317829457374</v>
      </c>
      <c r="AC15" s="39"/>
      <c r="AD15" s="101">
        <f>+IF(F15=0,"",'Ark1'!X72)</f>
        <v>100</v>
      </c>
      <c r="AE15" s="101">
        <f>+IF(F15=0,"",'Ark1'!Y72)</f>
        <v>93.798449612403104</v>
      </c>
      <c r="AF15" s="101">
        <f>+IF(F15=0,"",'Ark1'!Z72)</f>
        <v>67.441860465116264</v>
      </c>
      <c r="AG15" s="298">
        <f>+IF(F15=0,"",'Ark1'!AA72)</f>
        <v>11.996252244120784</v>
      </c>
      <c r="AH15" s="285">
        <f>+IF(F15=0,"",'Ark1'!AB72)</f>
        <v>1.9132373440813828</v>
      </c>
      <c r="AI15" s="285">
        <f>+IF(F15=0,"",'Ark1'!AC72)</f>
        <v>1.7207207079658311</v>
      </c>
      <c r="AJ15" s="25"/>
      <c r="AT15"/>
      <c r="AX15"/>
      <c r="AY15"/>
      <c r="AZ15"/>
      <c r="BA15"/>
      <c r="BB15"/>
      <c r="BC15"/>
      <c r="BG15"/>
      <c r="BH15"/>
      <c r="BI15"/>
    </row>
    <row r="16" spans="1:61" ht="15.6">
      <c r="A16" s="25"/>
      <c r="B16" s="99">
        <f>+'Ark1'!C73</f>
        <v>2024</v>
      </c>
      <c r="C16" s="99">
        <f>+'Ark1'!E73</f>
        <v>7</v>
      </c>
      <c r="D16" s="99">
        <f>+IF(F16=0,"",'Ark1'!Q73)</f>
        <v>32</v>
      </c>
      <c r="E16" s="106">
        <f t="shared" si="0"/>
        <v>-32</v>
      </c>
      <c r="F16" s="2">
        <f>+'Ark1'!R73</f>
        <v>42</v>
      </c>
      <c r="G16" s="106">
        <f t="shared" si="1"/>
        <v>-42</v>
      </c>
      <c r="H16" s="101">
        <f>+IF(F16=0,"",'Ark1'!AG73)</f>
        <v>0.88253834839251932</v>
      </c>
      <c r="I16" s="101">
        <f t="shared" si="2"/>
        <v>-0.73564697235492837</v>
      </c>
      <c r="J16" s="101">
        <f>+IF(F16=0,"",'Ark1'!AH73)</f>
        <v>0.81403438774110692</v>
      </c>
      <c r="K16" s="103"/>
      <c r="L16" s="56">
        <f>+IF(F16=0,"",'Ark1'!U73)</f>
        <v>38.861904761904775</v>
      </c>
      <c r="M16" s="101">
        <f t="shared" si="3"/>
        <v>-3.6619047619047507</v>
      </c>
      <c r="N16" s="107"/>
      <c r="O16" s="18">
        <f>+IF(F16=0,"",'Ark1'!AI73)</f>
        <v>37</v>
      </c>
      <c r="P16" s="103"/>
      <c r="Q16" s="103">
        <f t="shared" si="4"/>
        <v>88.095238095238102</v>
      </c>
      <c r="R16" s="103"/>
      <c r="S16" s="5">
        <f>+IF(F16=0,"",'Ark1'!S73)</f>
        <v>8.1190476190476222</v>
      </c>
      <c r="T16" s="100">
        <f t="shared" si="5"/>
        <v>-8.3333333333328596E-2</v>
      </c>
      <c r="U16" s="105"/>
      <c r="V16" s="152">
        <f>+IF(O16=0,"",'Ark1'!AJ73)</f>
        <v>115.54054054054056</v>
      </c>
      <c r="W16" s="374"/>
      <c r="X16" s="22">
        <f>+IF(O16=0,"",'Ark1'!AK73)</f>
        <v>24.419955812286343</v>
      </c>
      <c r="Y16" s="105"/>
      <c r="Z16" s="100">
        <f>+IF(F16=0,"",'Ark1'!T73)</f>
        <v>7.0714285714285694</v>
      </c>
      <c r="AA16" s="100">
        <f t="shared" si="6"/>
        <v>0.51190476190476097</v>
      </c>
      <c r="AB16" s="298">
        <f>+IF(F16=0,"",'Ark1'!W73)</f>
        <v>16.666666666666671</v>
      </c>
      <c r="AC16" s="39"/>
      <c r="AD16" s="101">
        <f>+IF(F16=0,"",'Ark1'!X73)</f>
        <v>100</v>
      </c>
      <c r="AE16" s="101">
        <f>+IF(F16=0,"",'Ark1'!Y73)</f>
        <v>85.714285714285694</v>
      </c>
      <c r="AF16" s="101">
        <f>+IF(F16=0,"",'Ark1'!Z73)</f>
        <v>59.523809523809554</v>
      </c>
      <c r="AG16" s="298">
        <f>+IF(F16=0,"",'Ark1'!AA73)</f>
        <v>12.6739318584579</v>
      </c>
      <c r="AH16" s="285">
        <f>+IF(F16=0,"",'Ark1'!AB73)</f>
        <v>1.7071611209755611</v>
      </c>
      <c r="AI16" s="285">
        <f>+IF(F16=0,"",'Ark1'!AC73)</f>
        <v>1.5795245991068556</v>
      </c>
      <c r="AJ16" s="25"/>
      <c r="AT16"/>
      <c r="AX16"/>
      <c r="AY16"/>
      <c r="AZ16"/>
      <c r="BA16"/>
      <c r="BB16"/>
      <c r="BC16"/>
      <c r="BG16"/>
      <c r="BH16"/>
      <c r="BI16"/>
    </row>
    <row r="17" spans="1:61" ht="15.6">
      <c r="A17" s="25"/>
      <c r="B17" s="99">
        <f>+'Ark1'!C74</f>
        <v>2024</v>
      </c>
      <c r="C17" s="99">
        <f>+'Ark1'!E74</f>
        <v>8</v>
      </c>
      <c r="D17" s="99">
        <f>+IF(F17=0,"",'Ark1'!Q74)</f>
        <v>64</v>
      </c>
      <c r="E17" s="106">
        <f t="shared" si="0"/>
        <v>-22</v>
      </c>
      <c r="F17" s="2">
        <f>+'Ark1'!R74</f>
        <v>89</v>
      </c>
      <c r="G17" s="106">
        <f t="shared" si="1"/>
        <v>-47</v>
      </c>
      <c r="H17" s="101">
        <f>+IF(F17=0,"",'Ark1'!AG74)</f>
        <v>1.8701407858793859</v>
      </c>
      <c r="I17" s="101">
        <f t="shared" si="2"/>
        <v>-0.74977830485457653</v>
      </c>
      <c r="J17" s="101">
        <f>+IF(F17=0,"",'Ark1'!AH74)</f>
        <v>1.9443661708414877</v>
      </c>
      <c r="K17" s="103"/>
      <c r="L17" s="56">
        <f>+IF(F17=0,"",'Ark1'!U74)</f>
        <v>43.804494382022469</v>
      </c>
      <c r="M17" s="101">
        <f t="shared" si="3"/>
        <v>0.8368473231989384</v>
      </c>
      <c r="N17" s="107"/>
      <c r="O17" s="18">
        <f>+IF(F17=0,"",'Ark1'!AI74)</f>
        <v>61</v>
      </c>
      <c r="P17" s="103"/>
      <c r="Q17" s="103">
        <f t="shared" si="4"/>
        <v>68.539325842696627</v>
      </c>
      <c r="R17" s="103"/>
      <c r="S17" s="5">
        <f>+IF(F17=0,"",'Ark1'!S74)</f>
        <v>8.460674157303373</v>
      </c>
      <c r="T17" s="100">
        <f t="shared" si="5"/>
        <v>0.57096827495043367</v>
      </c>
      <c r="U17" s="105"/>
      <c r="V17" s="152">
        <f>+IF(O17=0,"",'Ark1'!AJ74)</f>
        <v>118.72131147540983</v>
      </c>
      <c r="W17" s="374"/>
      <c r="X17" s="22">
        <f>+IF(O17=0,"",'Ark1'!AK74)</f>
        <v>26.52513733248772</v>
      </c>
      <c r="Y17" s="105"/>
      <c r="Z17" s="100">
        <f>+IF(F17=0,"",'Ark1'!T74)</f>
        <v>6.404494382022472</v>
      </c>
      <c r="AA17" s="100">
        <f t="shared" si="6"/>
        <v>-0.20579973562458864</v>
      </c>
      <c r="AB17" s="298">
        <f>+IF(F17=0,"",'Ark1'!W74)</f>
        <v>10.112359550561798</v>
      </c>
      <c r="AC17" s="39"/>
      <c r="AD17" s="101">
        <f>+IF(F17=0,"",'Ark1'!X74)</f>
        <v>100</v>
      </c>
      <c r="AE17" s="101">
        <f>+IF(F17=0,"",'Ark1'!Y74)</f>
        <v>95.50561797752809</v>
      </c>
      <c r="AF17" s="101">
        <f>+IF(F17=0,"",'Ark1'!Z74)</f>
        <v>76.404494382022477</v>
      </c>
      <c r="AG17" s="298">
        <f>+IF(F17=0,"",'Ark1'!AA74)</f>
        <v>11.631620116824008</v>
      </c>
      <c r="AH17" s="285">
        <f>+IF(F17=0,"",'Ark1'!AB74)</f>
        <v>1.7740715550931332</v>
      </c>
      <c r="AI17" s="285">
        <f>+IF(F17=0,"",'Ark1'!AC74)</f>
        <v>1.6056018586873031</v>
      </c>
      <c r="AJ17" s="25"/>
      <c r="AT17"/>
      <c r="AX17"/>
      <c r="AY17"/>
      <c r="AZ17"/>
      <c r="BA17"/>
      <c r="BB17"/>
      <c r="BC17"/>
      <c r="BG17"/>
      <c r="BH17"/>
      <c r="BI17"/>
    </row>
    <row r="18" spans="1:61" ht="15.6">
      <c r="A18" s="25"/>
      <c r="B18" s="99">
        <f>+'Ark1'!C75</f>
        <v>2024</v>
      </c>
      <c r="C18" s="99">
        <f>+'Ark1'!E75</f>
        <v>9</v>
      </c>
      <c r="D18" s="99">
        <f>+IF(F18=0,"",'Ark1'!Q75)</f>
        <v>26</v>
      </c>
      <c r="E18" s="106">
        <f t="shared" si="0"/>
        <v>-78</v>
      </c>
      <c r="F18" s="2">
        <f>+'Ark1'!R75</f>
        <v>43</v>
      </c>
      <c r="G18" s="106">
        <f t="shared" si="1"/>
        <v>-116</v>
      </c>
      <c r="H18" s="101">
        <f>+IF(F18=0,"",'Ark1'!AG75)</f>
        <v>0.90355116621138898</v>
      </c>
      <c r="I18" s="101">
        <f t="shared" si="2"/>
        <v>-2.1594424766319937</v>
      </c>
      <c r="J18" s="101">
        <f>+IF(F18=0,"",'Ark1'!AH75)</f>
        <v>0.88475493435407615</v>
      </c>
      <c r="K18" s="103"/>
      <c r="L18" s="56">
        <f>+IF(F18=0,"",'Ark1'!U75)</f>
        <v>41.255813953488349</v>
      </c>
      <c r="M18" s="101">
        <f t="shared" si="3"/>
        <v>-3.1089659207254741</v>
      </c>
      <c r="N18" s="107"/>
      <c r="O18" s="18">
        <f>+IF(F18=0,"",'Ark1'!AI75)</f>
        <v>30</v>
      </c>
      <c r="P18" s="103"/>
      <c r="Q18" s="103">
        <f t="shared" si="4"/>
        <v>69.767441860465112</v>
      </c>
      <c r="R18" s="103"/>
      <c r="S18" s="5">
        <f>+IF(F18=0,"",'Ark1'!S75)</f>
        <v>7.7209302325581408</v>
      </c>
      <c r="T18" s="100">
        <f t="shared" si="5"/>
        <v>-0.52435278630978033</v>
      </c>
      <c r="U18" s="105"/>
      <c r="V18" s="152">
        <f>+IF(O18=0,"",'Ark1'!AJ75)</f>
        <v>118.93666666666664</v>
      </c>
      <c r="W18" s="374"/>
      <c r="X18" s="22">
        <f>+IF(O18=0,"",'Ark1'!AK75)</f>
        <v>25.450369179598397</v>
      </c>
      <c r="Y18" s="105"/>
      <c r="Z18" s="100">
        <f>+IF(F18=0,"",'Ark1'!T75)</f>
        <v>6.5348837209302335</v>
      </c>
      <c r="AA18" s="100">
        <f t="shared" si="6"/>
        <v>-0.26385841743454552</v>
      </c>
      <c r="AB18" s="298">
        <f>+IF(F18=0,"",'Ark1'!W75)</f>
        <v>6.9767441860465107</v>
      </c>
      <c r="AC18" s="39"/>
      <c r="AD18" s="101">
        <f>+IF(F18=0,"",'Ark1'!X75)</f>
        <v>100</v>
      </c>
      <c r="AE18" s="101">
        <f>+IF(F18=0,"",'Ark1'!Y75)</f>
        <v>100</v>
      </c>
      <c r="AF18" s="101">
        <f>+IF(F18=0,"",'Ark1'!Z75)</f>
        <v>65.116279069767444</v>
      </c>
      <c r="AG18" s="298">
        <f>+IF(F18=0,"",'Ark1'!AA75)</f>
        <v>10.0299389579534</v>
      </c>
      <c r="AH18" s="285">
        <f>+IF(F18=0,"",'Ark1'!AB75)</f>
        <v>1.6185779201214201</v>
      </c>
      <c r="AI18" s="285">
        <f>+IF(F18=0,"",'Ark1'!AC75)</f>
        <v>1.3355399084056945</v>
      </c>
      <c r="AJ18" s="25"/>
      <c r="AT18"/>
      <c r="AX18"/>
      <c r="AY18"/>
      <c r="AZ18"/>
      <c r="BA18"/>
      <c r="BB18"/>
      <c r="BC18"/>
      <c r="BG18"/>
      <c r="BH18"/>
      <c r="BI18"/>
    </row>
    <row r="19" spans="1:61" ht="15.6">
      <c r="A19" s="25"/>
      <c r="B19" s="99">
        <f>+'Ark1'!C76</f>
        <v>2024</v>
      </c>
      <c r="C19" s="99">
        <f>+'Ark1'!E76</f>
        <v>10</v>
      </c>
      <c r="D19" s="99">
        <f>+IF(F19=0,"",'Ark1'!Q76)</f>
        <v>701</v>
      </c>
      <c r="E19" s="106">
        <f t="shared" si="0"/>
        <v>43</v>
      </c>
      <c r="F19" s="2">
        <f>+'Ark1'!R76</f>
        <v>1062</v>
      </c>
      <c r="G19" s="106">
        <f t="shared" si="1"/>
        <v>53</v>
      </c>
      <c r="H19" s="101">
        <f>+IF(F19=0,"",'Ark1'!AG76)</f>
        <v>22.31561252363943</v>
      </c>
      <c r="I19" s="101">
        <f t="shared" si="2"/>
        <v>2.8781245637087771</v>
      </c>
      <c r="J19" s="101">
        <f>+IF(F19=0,"",'Ark1'!AH76)</f>
        <v>23.42271486104012</v>
      </c>
      <c r="K19" s="103"/>
      <c r="L19" s="56">
        <f>+IF(F19=0,"",'Ark1'!U76)</f>
        <v>44.222504708097958</v>
      </c>
      <c r="M19" s="101">
        <f t="shared" si="3"/>
        <v>-1.2378520808018791</v>
      </c>
      <c r="N19" s="107"/>
      <c r="O19" s="18">
        <f>+IF(F19=0,"",'Ark1'!AI76)</f>
        <v>944</v>
      </c>
      <c r="P19" s="103"/>
      <c r="Q19" s="103">
        <f t="shared" si="4"/>
        <v>88.888888888888886</v>
      </c>
      <c r="R19" s="103"/>
      <c r="S19" s="5">
        <f>+IF(F19=0,"",'Ark1'!S76)</f>
        <v>8.3201506591337111</v>
      </c>
      <c r="T19" s="100">
        <f t="shared" si="5"/>
        <v>9.9139757250656046E-2</v>
      </c>
      <c r="U19" s="105"/>
      <c r="V19" s="152">
        <f>+IF(O19=0,"",'Ark1'!AJ76)</f>
        <v>118.9691737288136</v>
      </c>
      <c r="W19" s="374"/>
      <c r="X19" s="22">
        <f>+IF(O19=0,"",'Ark1'!AK76)</f>
        <v>25.989039817629457</v>
      </c>
      <c r="Y19" s="105"/>
      <c r="Z19" s="100">
        <f>+IF(F19=0,"",'Ark1'!T76)</f>
        <v>6.9246704331450086</v>
      </c>
      <c r="AA19" s="100">
        <f t="shared" si="6"/>
        <v>-0.13677654406014739</v>
      </c>
      <c r="AB19" s="298">
        <f>+IF(F19=0,"",'Ark1'!W76)</f>
        <v>19.774011299435024</v>
      </c>
      <c r="AC19" s="39"/>
      <c r="AD19" s="101">
        <f>+IF(F19=0,"",'Ark1'!X76)</f>
        <v>99.529190207156347</v>
      </c>
      <c r="AE19" s="101">
        <f>+IF(F19=0,"",'Ark1'!Y76)</f>
        <v>97.080979284369121</v>
      </c>
      <c r="AF19" s="101">
        <f>+IF(F19=0,"",'Ark1'!Z76)</f>
        <v>77.30696798493409</v>
      </c>
      <c r="AG19" s="298">
        <f>+IF(F19=0,"",'Ark1'!AA76)</f>
        <v>11.766379061219665</v>
      </c>
      <c r="AH19" s="285">
        <f>+IF(F19=0,"",'Ark1'!AB76)</f>
        <v>1.734535864883566</v>
      </c>
      <c r="AI19" s="285">
        <f>+IF(F19=0,"",'Ark1'!AC76)</f>
        <v>1.8554073351004721</v>
      </c>
      <c r="AJ19" s="25"/>
      <c r="AT19"/>
      <c r="AX19"/>
      <c r="AY19"/>
      <c r="AZ19"/>
      <c r="BA19"/>
      <c r="BB19"/>
      <c r="BC19"/>
      <c r="BG19"/>
      <c r="BH19"/>
      <c r="BI19"/>
    </row>
    <row r="20" spans="1:61" ht="15.6">
      <c r="A20" s="25"/>
      <c r="B20" s="99">
        <f>+'Ark1'!C77</f>
        <v>2024</v>
      </c>
      <c r="C20" s="99">
        <f>+'Ark1'!E77</f>
        <v>11</v>
      </c>
      <c r="D20" s="99">
        <f>+IF(F20=0,"",'Ark1'!Q77)</f>
        <v>462</v>
      </c>
      <c r="E20" s="106">
        <f t="shared" si="0"/>
        <v>41</v>
      </c>
      <c r="F20" s="2">
        <f>+'Ark1'!R77</f>
        <v>609</v>
      </c>
      <c r="G20" s="106">
        <f t="shared" si="1"/>
        <v>20</v>
      </c>
      <c r="H20" s="101">
        <f>+IF(F20=0,"",'Ark1'!AG77)</f>
        <v>12.796806051691529</v>
      </c>
      <c r="I20" s="101">
        <f t="shared" si="2"/>
        <v>1.4502446954981139</v>
      </c>
      <c r="J20" s="101">
        <f>+IF(F20=0,"",'Ark1'!AH77)</f>
        <v>13.457900577285129</v>
      </c>
      <c r="K20" s="103"/>
      <c r="L20" s="56">
        <f>+IF(F20=0,"",'Ark1'!U77)</f>
        <v>44.308866995073885</v>
      </c>
      <c r="M20" s="101">
        <f t="shared" si="3"/>
        <v>0.8925681835288799</v>
      </c>
      <c r="N20" s="107"/>
      <c r="O20" s="18">
        <f>+IF(F20=0,"",'Ark1'!AI77)</f>
        <v>486</v>
      </c>
      <c r="P20" s="103"/>
      <c r="Q20" s="103">
        <f t="shared" si="4"/>
        <v>79.802955665024626</v>
      </c>
      <c r="R20" s="103"/>
      <c r="S20" s="5">
        <f>+IF(F20=0,"",'Ark1'!S77)</f>
        <v>8.3185550082101809</v>
      </c>
      <c r="T20" s="100">
        <f t="shared" si="5"/>
        <v>0.2829013579555113</v>
      </c>
      <c r="U20" s="105"/>
      <c r="V20" s="152">
        <f>+IF(O20=0,"",'Ark1'!AJ77)</f>
        <v>119.06790123456796</v>
      </c>
      <c r="W20" s="374"/>
      <c r="X20" s="22">
        <f>+IF(O20=0,"",'Ark1'!AK77)</f>
        <v>26.007881953773673</v>
      </c>
      <c r="Y20" s="105"/>
      <c r="Z20" s="100">
        <f>+IF(F20=0,"",'Ark1'!T77)</f>
        <v>7.3119868637109997</v>
      </c>
      <c r="AA20" s="100">
        <f t="shared" si="6"/>
        <v>0.28482217780267938</v>
      </c>
      <c r="AB20" s="298">
        <f>+IF(F20=0,"",'Ark1'!W77)</f>
        <v>26.4367816091954</v>
      </c>
      <c r="AC20" s="39"/>
      <c r="AD20" s="101">
        <f>+IF(F20=0,"",'Ark1'!X77)</f>
        <v>99.835796387520517</v>
      </c>
      <c r="AE20" s="101">
        <f>+IF(F20=0,"",'Ark1'!Y77)</f>
        <v>97.865353037766809</v>
      </c>
      <c r="AF20" s="101">
        <f>+IF(F20=0,"",'Ark1'!Z77)</f>
        <v>77.175697865353058</v>
      </c>
      <c r="AG20" s="298">
        <f>+IF(F20=0,"",'Ark1'!AA77)</f>
        <v>11.692692911285048</v>
      </c>
      <c r="AH20" s="285">
        <f>+IF(F20=0,"",'Ark1'!AB77)</f>
        <v>1.7154759345772452</v>
      </c>
      <c r="AI20" s="285">
        <f>+IF(F20=0,"",'Ark1'!AC77)</f>
        <v>1.9713558368858275</v>
      </c>
      <c r="AJ20" s="25"/>
      <c r="AT20"/>
      <c r="AX20"/>
      <c r="AY20"/>
      <c r="AZ20"/>
      <c r="BA20"/>
      <c r="BB20"/>
      <c r="BC20"/>
      <c r="BG20"/>
      <c r="BH20"/>
      <c r="BI20"/>
    </row>
    <row r="21" spans="1:61" ht="15.6">
      <c r="A21" s="25"/>
      <c r="B21" s="99">
        <f>+'Ark1'!C78</f>
        <v>2024</v>
      </c>
      <c r="C21" s="99">
        <f>+'Ark1'!E78</f>
        <v>12</v>
      </c>
      <c r="D21" s="99">
        <f>+IF(F21=0,"",'Ark1'!Q78)</f>
        <v>359</v>
      </c>
      <c r="E21" s="106">
        <f t="shared" si="0"/>
        <v>81</v>
      </c>
      <c r="F21" s="2">
        <f>+'Ark1'!R78</f>
        <v>508</v>
      </c>
      <c r="G21" s="106">
        <f t="shared" si="1"/>
        <v>121</v>
      </c>
      <c r="H21" s="101">
        <f>+IF(F21=0,"",'Ark1'!AG78)</f>
        <v>10.674511451985712</v>
      </c>
      <c r="I21" s="101">
        <f t="shared" si="2"/>
        <v>3.2193005099706848</v>
      </c>
      <c r="J21" s="101">
        <f>+IF(F21=0,"",'Ark1'!AH78)</f>
        <v>10.922783437028531</v>
      </c>
      <c r="K21" s="103"/>
      <c r="L21" s="56">
        <f>+IF(F21=0,"",'Ark1'!U78)</f>
        <v>43.112204724409445</v>
      </c>
      <c r="M21" s="101">
        <f t="shared" si="3"/>
        <v>0.55122281226475422</v>
      </c>
      <c r="N21" s="107"/>
      <c r="O21" s="18">
        <f>+IF(F21=0,"",'Ark1'!AI78)</f>
        <v>392</v>
      </c>
      <c r="P21" s="103"/>
      <c r="Q21" s="103">
        <f t="shared" si="4"/>
        <v>77.165354330708666</v>
      </c>
      <c r="R21" s="103"/>
      <c r="S21" s="5">
        <f>+IF(F21=0,"",'Ark1'!S78)</f>
        <v>8.1181102362204722</v>
      </c>
      <c r="T21" s="100">
        <f t="shared" si="5"/>
        <v>0.16720584345561651</v>
      </c>
      <c r="U21" s="105"/>
      <c r="V21" s="152">
        <f>+IF(O21=0,"",'Ark1'!AJ78)</f>
        <v>118.82857142857148</v>
      </c>
      <c r="W21" s="374"/>
      <c r="X21" s="22">
        <f>+IF(O21=0,"",'Ark1'!AK78)</f>
        <v>25.914092327926312</v>
      </c>
      <c r="Y21" s="105"/>
      <c r="Z21" s="100">
        <f>+IF(F21=0,"",'Ark1'!T78)</f>
        <v>7.0177165354330713</v>
      </c>
      <c r="AA21" s="100">
        <f t="shared" si="6"/>
        <v>0.12107570855968675</v>
      </c>
      <c r="AB21" s="298">
        <f>+IF(F21=0,"",'Ark1'!W78)</f>
        <v>23.031496062992129</v>
      </c>
      <c r="AC21" s="39"/>
      <c r="AD21" s="101">
        <f>+IF(F21=0,"",'Ark1'!X78)</f>
        <v>99.015748031496059</v>
      </c>
      <c r="AE21" s="101">
        <f>+IF(F21=0,"",'Ark1'!Y78)</f>
        <v>94.881889763779526</v>
      </c>
      <c r="AF21" s="101">
        <f>+IF(F21=0,"",'Ark1'!Z78)</f>
        <v>74.015748031496074</v>
      </c>
      <c r="AG21" s="298">
        <f>+IF(F21=0,"",'Ark1'!AA78)</f>
        <v>12.077867792569236</v>
      </c>
      <c r="AH21" s="285">
        <f>+IF(F21=0,"",'Ark1'!AB78)</f>
        <v>1.9067396967894037</v>
      </c>
      <c r="AI21" s="285">
        <f>+IF(F21=0,"",'Ark1'!AC78)</f>
        <v>2.1973680351394393</v>
      </c>
      <c r="AJ21" s="25"/>
      <c r="AT21"/>
      <c r="AX21"/>
      <c r="AY21"/>
      <c r="AZ21"/>
      <c r="BA21"/>
      <c r="BB21"/>
      <c r="BC21"/>
      <c r="BG21"/>
      <c r="BH21"/>
      <c r="BI21"/>
    </row>
    <row r="22" spans="1:61" ht="15.6">
      <c r="A22" s="25"/>
      <c r="B22" s="99">
        <f>+'Ark1'!C79</f>
        <v>2024</v>
      </c>
      <c r="C22" s="99">
        <f>+'Ark1'!E79</f>
        <v>13</v>
      </c>
      <c r="D22" s="99" t="str">
        <f>+IF(F22=0,"",'Ark1'!Q79)</f>
        <v/>
      </c>
      <c r="E22" s="106" t="str">
        <f t="shared" si="0"/>
        <v/>
      </c>
      <c r="F22" s="2">
        <f>+'Ark1'!R79</f>
        <v>0</v>
      </c>
      <c r="G22" s="106" t="str">
        <f t="shared" si="1"/>
        <v/>
      </c>
      <c r="H22" s="101" t="str">
        <f>+IF(F22=0,"",'Ark1'!AG79)</f>
        <v/>
      </c>
      <c r="I22" s="101" t="str">
        <f t="shared" si="2"/>
        <v/>
      </c>
      <c r="J22" s="101" t="str">
        <f>+IF(F22=0,"",'Ark1'!AH79)</f>
        <v/>
      </c>
      <c r="K22" s="103"/>
      <c r="L22" s="56" t="str">
        <f>+IF(F22=0,"",'Ark1'!U79)</f>
        <v/>
      </c>
      <c r="M22" s="101" t="str">
        <f t="shared" si="3"/>
        <v/>
      </c>
      <c r="N22" s="107"/>
      <c r="O22" s="18" t="str">
        <f>+IF(F22=0,"",'Ark1'!AI79)</f>
        <v/>
      </c>
      <c r="P22" s="103"/>
      <c r="Q22" s="103" t="e">
        <f t="shared" si="4"/>
        <v>#DIV/0!</v>
      </c>
      <c r="R22" s="103"/>
      <c r="S22" s="5" t="str">
        <f>+IF(F22=0,"",'Ark1'!S79)</f>
        <v/>
      </c>
      <c r="T22" s="100" t="str">
        <f t="shared" si="5"/>
        <v/>
      </c>
      <c r="U22" s="105"/>
      <c r="V22" s="152" t="str">
        <f>+IF(O22=0,"",'Ark1'!AJ79)</f>
        <v/>
      </c>
      <c r="W22" s="374"/>
      <c r="X22" s="22" t="str">
        <f>+IF(O22=0,"",'Ark1'!AK79)</f>
        <v/>
      </c>
      <c r="Y22" s="105"/>
      <c r="Z22" s="100" t="str">
        <f>+IF(F22=0,"",'Ark1'!T79)</f>
        <v/>
      </c>
      <c r="AA22" s="100" t="str">
        <f t="shared" si="6"/>
        <v/>
      </c>
      <c r="AB22" s="298" t="str">
        <f>+IF(F22=0,"",'Ark1'!W79)</f>
        <v/>
      </c>
      <c r="AC22" s="39"/>
      <c r="AD22" s="101" t="str">
        <f>+IF(F22=0,"",'Ark1'!X79)</f>
        <v/>
      </c>
      <c r="AE22" s="101" t="str">
        <f>+IF(F22=0,"",'Ark1'!Y79)</f>
        <v/>
      </c>
      <c r="AF22" s="101" t="str">
        <f>+IF(F22=0,"",'Ark1'!Z79)</f>
        <v/>
      </c>
      <c r="AG22" s="298" t="str">
        <f>+IF(F22=0,"",'Ark1'!AA79)</f>
        <v/>
      </c>
      <c r="AH22" s="285" t="str">
        <f>+IF(F22=0,"",'Ark1'!AB79)</f>
        <v/>
      </c>
      <c r="AI22" s="285" t="str">
        <f>+IF(F22=0,"",'Ark1'!AC79)</f>
        <v/>
      </c>
      <c r="AJ22" s="25"/>
      <c r="AT22"/>
      <c r="AX22"/>
      <c r="AY22"/>
      <c r="AZ22"/>
      <c r="BA22"/>
      <c r="BB22"/>
      <c r="BC22"/>
      <c r="BG22"/>
      <c r="BH22"/>
      <c r="BI22"/>
    </row>
    <row r="23" spans="1:61" ht="15.6">
      <c r="A23" s="25"/>
      <c r="B23" s="99">
        <f>+'Ark1'!C80</f>
        <v>2024</v>
      </c>
      <c r="C23" s="99">
        <f>+'Ark1'!E80</f>
        <v>14</v>
      </c>
      <c r="D23" s="99">
        <f>+IF(F23=0,"",'Ark1'!Q80)</f>
        <v>56</v>
      </c>
      <c r="E23" s="106">
        <f t="shared" si="0"/>
        <v>55</v>
      </c>
      <c r="F23" s="2">
        <f>+'Ark1'!R80</f>
        <v>95</v>
      </c>
      <c r="G23" s="106">
        <f t="shared" si="1"/>
        <v>94</v>
      </c>
      <c r="H23" s="101">
        <f>+IF(F23=0,"",'Ark1'!AG80)</f>
        <v>1.9962176927926032</v>
      </c>
      <c r="I23" s="101">
        <f t="shared" si="2"/>
        <v>1.976953581831324</v>
      </c>
      <c r="J23" s="101">
        <f>+IF(F23=0,"",'Ark1'!AH80)</f>
        <v>1.9282071742952247</v>
      </c>
      <c r="K23" s="103"/>
      <c r="L23" s="56">
        <f>+IF(F23=0,"",'Ark1'!U80)</f>
        <v>40.696842105263151</v>
      </c>
      <c r="M23" s="101">
        <f t="shared" si="3"/>
        <v>18.59684210526315</v>
      </c>
      <c r="N23" s="107"/>
      <c r="O23" s="18">
        <f>+IF(F23=0,"",'Ark1'!AI80)</f>
        <v>39</v>
      </c>
      <c r="P23" s="103"/>
      <c r="Q23" s="103">
        <f t="shared" si="4"/>
        <v>41.05263157894737</v>
      </c>
      <c r="R23" s="103"/>
      <c r="S23" s="5">
        <f>+IF(F23=0,"",'Ark1'!S80)</f>
        <v>7.8105263157894749</v>
      </c>
      <c r="T23" s="100">
        <f t="shared" si="5"/>
        <v>4.8105263157894749</v>
      </c>
      <c r="U23" s="105"/>
      <c r="V23" s="152">
        <f>+IF(O23=0,"",'Ark1'!AJ80)</f>
        <v>121.02051282051281</v>
      </c>
      <c r="W23" s="374"/>
      <c r="X23" s="22">
        <f>+IF(O23=0,"",'Ark1'!AK80)</f>
        <v>25.804992230554632</v>
      </c>
      <c r="Y23" s="105"/>
      <c r="Z23" s="100">
        <f>+IF(F23=0,"",'Ark1'!T80)</f>
        <v>7.273684210526314</v>
      </c>
      <c r="AA23" s="100">
        <f t="shared" si="6"/>
        <v>3.273684210526314</v>
      </c>
      <c r="AB23" s="298">
        <f>+IF(F23=0,"",'Ark1'!W80)</f>
        <v>20</v>
      </c>
      <c r="AC23" s="39"/>
      <c r="AD23" s="101">
        <f>+IF(F23=0,"",'Ark1'!X80)</f>
        <v>95.789473684210492</v>
      </c>
      <c r="AE23" s="101">
        <f>+IF(F23=0,"",'Ark1'!Y80)</f>
        <v>89.473684210526301</v>
      </c>
      <c r="AF23" s="101">
        <f>+IF(F23=0,"",'Ark1'!Z80)</f>
        <v>65.263157894736821</v>
      </c>
      <c r="AG23" s="298">
        <f>+IF(F23=0,"",'Ark1'!AA80)</f>
        <v>12.979444904451812</v>
      </c>
      <c r="AH23" s="285">
        <f>+IF(F23=0,"",'Ark1'!AB80)</f>
        <v>1.8370155249156597</v>
      </c>
      <c r="AI23" s="285">
        <f>+IF(F23=0,"",'Ark1'!AC80)</f>
        <v>1.9108670132644685</v>
      </c>
      <c r="AJ23" s="25"/>
      <c r="AT23"/>
      <c r="AX23"/>
      <c r="AY23"/>
      <c r="AZ23"/>
      <c r="BA23"/>
      <c r="BB23"/>
      <c r="BC23"/>
      <c r="BG23"/>
      <c r="BH23"/>
      <c r="BI23"/>
    </row>
    <row r="24" spans="1:61" ht="15.6">
      <c r="A24" s="25"/>
      <c r="B24" s="99">
        <f>+'Ark1'!C81</f>
        <v>2024</v>
      </c>
      <c r="C24" s="99">
        <f>+'Ark1'!E81</f>
        <v>15</v>
      </c>
      <c r="D24" s="99">
        <f>+IF(F24=0,"",'Ark1'!Q81)</f>
        <v>161</v>
      </c>
      <c r="E24" s="106">
        <f t="shared" si="0"/>
        <v>101</v>
      </c>
      <c r="F24" s="2">
        <f>+'Ark1'!R81</f>
        <v>224</v>
      </c>
      <c r="G24" s="106">
        <f t="shared" si="1"/>
        <v>130</v>
      </c>
      <c r="H24" s="101">
        <f>+IF(F24=0,"",'Ark1'!AG81)</f>
        <v>4.7068711914267718</v>
      </c>
      <c r="I24" s="101">
        <f t="shared" si="2"/>
        <v>2.8960447610665323</v>
      </c>
      <c r="J24" s="101">
        <f>+IF(F24=0,"",'Ark1'!AH81)</f>
        <v>4.33699487550341</v>
      </c>
      <c r="K24" s="103"/>
      <c r="L24" s="56">
        <f>+IF(F24=0,"",'Ark1'!U81)</f>
        <v>38.821428571428591</v>
      </c>
      <c r="M24" s="101">
        <f t="shared" si="3"/>
        <v>-1.8487841945288181</v>
      </c>
      <c r="N24" s="107"/>
      <c r="O24" s="18">
        <f>+IF(F24=0,"",'Ark1'!AI81)</f>
        <v>192</v>
      </c>
      <c r="P24" s="103"/>
      <c r="Q24" s="103">
        <f t="shared" si="4"/>
        <v>85.714285714285708</v>
      </c>
      <c r="R24" s="103"/>
      <c r="S24" s="5">
        <f>+IF(F24=0,"",'Ark1'!S81)</f>
        <v>7.5580357142857117</v>
      </c>
      <c r="T24" s="100">
        <f t="shared" si="5"/>
        <v>-1.6432370820671061E-2</v>
      </c>
      <c r="U24" s="105"/>
      <c r="V24" s="152">
        <f>+IF(O24=0,"",'Ark1'!AJ81)</f>
        <v>116.90468750000008</v>
      </c>
      <c r="W24" s="374"/>
      <c r="X24" s="22">
        <f>+IF(O24=0,"",'Ark1'!AK81)</f>
        <v>24.112683610614209</v>
      </c>
      <c r="Y24" s="105"/>
      <c r="Z24" s="100">
        <f>+IF(F24=0,"",'Ark1'!T81)</f>
        <v>7.0714285714285694</v>
      </c>
      <c r="AA24" s="100">
        <f t="shared" si="6"/>
        <v>5.0151975683890626E-2</v>
      </c>
      <c r="AB24" s="298">
        <f>+IF(F24=0,"",'Ark1'!W81)</f>
        <v>21.428571428571423</v>
      </c>
      <c r="AC24" s="39"/>
      <c r="AD24" s="101">
        <f>+IF(F24=0,"",'Ark1'!X81)</f>
        <v>99.553571428571445</v>
      </c>
      <c r="AE24" s="101">
        <f>+IF(F24=0,"",'Ark1'!Y81)</f>
        <v>87.946428571428555</v>
      </c>
      <c r="AF24" s="101">
        <f>+IF(F24=0,"",'Ark1'!Z81)</f>
        <v>62.053571428571438</v>
      </c>
      <c r="AG24" s="298">
        <f>+IF(F24=0,"",'Ark1'!AA81)</f>
        <v>12.220072250863598</v>
      </c>
      <c r="AH24" s="285">
        <f>+IF(F24=0,"",'Ark1'!AB81)</f>
        <v>1.9170819712361753</v>
      </c>
      <c r="AI24" s="285">
        <f>+IF(F24=0,"",'Ark1'!AC81)</f>
        <v>1.8210783977117089</v>
      </c>
      <c r="AJ24" s="25"/>
      <c r="AT24"/>
      <c r="AX24"/>
      <c r="AY24"/>
      <c r="AZ24"/>
      <c r="BA24"/>
      <c r="BB24"/>
      <c r="BC24"/>
      <c r="BG24"/>
      <c r="BH24"/>
      <c r="BI24"/>
    </row>
    <row r="25" spans="1:61" ht="15.6">
      <c r="A25" s="25"/>
      <c r="B25" s="99">
        <f>+'Ark1'!C82</f>
        <v>2024</v>
      </c>
      <c r="C25" s="99">
        <f>+'Ark1'!E82</f>
        <v>16</v>
      </c>
      <c r="D25" s="99">
        <f>+IF(F25=0,"",'Ark1'!Q82)</f>
        <v>13</v>
      </c>
      <c r="E25" s="106">
        <f t="shared" si="0"/>
        <v>-6</v>
      </c>
      <c r="F25" s="2">
        <f>+'Ark1'!R82</f>
        <v>19</v>
      </c>
      <c r="G25" s="106">
        <f t="shared" si="1"/>
        <v>-2</v>
      </c>
      <c r="H25" s="101">
        <f>+IF(F25=0,"",'Ark1'!AG82)</f>
        <v>0.39924353855852063</v>
      </c>
      <c r="I25" s="101">
        <f t="shared" si="2"/>
        <v>-5.3027916283412968E-3</v>
      </c>
      <c r="J25" s="101">
        <f>+IF(F25=0,"",'Ark1'!AH82)</f>
        <v>0.36193159856863194</v>
      </c>
      <c r="K25" s="103"/>
      <c r="L25" s="56">
        <f>+IF(F25=0,"",'Ark1'!U82)</f>
        <v>38.19473684210525</v>
      </c>
      <c r="M25" s="101">
        <f t="shared" si="3"/>
        <v>-6.3814536340852399</v>
      </c>
      <c r="N25" s="107"/>
      <c r="O25" s="18">
        <f>+IF(F25=0,"",'Ark1'!AI82)</f>
        <v>12</v>
      </c>
      <c r="P25" s="103"/>
      <c r="Q25" s="103">
        <f t="shared" si="4"/>
        <v>63.157894736842103</v>
      </c>
      <c r="R25" s="103"/>
      <c r="S25" s="5">
        <f>+IF(F25=0,"",'Ark1'!S82)</f>
        <v>7.5789473684210495</v>
      </c>
      <c r="T25" s="100">
        <f t="shared" si="5"/>
        <v>-0.99248120300751985</v>
      </c>
      <c r="U25" s="105"/>
      <c r="V25" s="152">
        <f>+IF(O25=0,"",'Ark1'!AJ82)</f>
        <v>118.49166666666665</v>
      </c>
      <c r="W25" s="374"/>
      <c r="X25" s="22">
        <f>+IF(O25=0,"",'Ark1'!AK82)</f>
        <v>24.627184480495433</v>
      </c>
      <c r="Y25" s="105"/>
      <c r="Z25" s="100">
        <f>+IF(F25=0,"",'Ark1'!T82)</f>
        <v>7.1578947368421044</v>
      </c>
      <c r="AA25" s="100">
        <f t="shared" si="6"/>
        <v>-0.46115288220551776</v>
      </c>
      <c r="AB25" s="298">
        <f>+IF(F25=0,"",'Ark1'!W82)</f>
        <v>21.052631578947377</v>
      </c>
      <c r="AC25" s="39"/>
      <c r="AD25" s="101">
        <f>+IF(F25=0,"",'Ark1'!X82)</f>
        <v>100</v>
      </c>
      <c r="AE25" s="101">
        <f>+IF(F25=0,"",'Ark1'!Y82)</f>
        <v>84.210526315789508</v>
      </c>
      <c r="AF25" s="101">
        <f>+IF(F25=0,"",'Ark1'!Z82)</f>
        <v>57.894736842105239</v>
      </c>
      <c r="AG25" s="298">
        <f>+IF(F25=0,"",'Ark1'!AA82)</f>
        <v>10.842580469912944</v>
      </c>
      <c r="AH25" s="285">
        <f>+IF(F25=0,"",'Ark1'!AB82)</f>
        <v>1.310515747156711</v>
      </c>
      <c r="AI25" s="285">
        <f>+IF(F25=0,"",'Ark1'!AC82)</f>
        <v>2.0069132594671171</v>
      </c>
      <c r="AJ25" s="25"/>
      <c r="AT25"/>
      <c r="AX25"/>
      <c r="AY25"/>
      <c r="AZ25"/>
      <c r="BA25"/>
      <c r="BB25"/>
      <c r="BC25"/>
      <c r="BG25"/>
      <c r="BH25"/>
      <c r="BI25"/>
    </row>
    <row r="26" spans="1:61" ht="15.6">
      <c r="A26" s="25"/>
      <c r="B26" s="99">
        <f>+'Ark1'!C83</f>
        <v>2024</v>
      </c>
      <c r="C26" s="99">
        <f>+'Ark1'!E83</f>
        <v>17</v>
      </c>
      <c r="D26" s="99">
        <f>+IF(F26=0,"",'Ark1'!Q83)</f>
        <v>34</v>
      </c>
      <c r="E26" s="106">
        <f t="shared" si="0"/>
        <v>-28</v>
      </c>
      <c r="F26" s="2">
        <f>+'Ark1'!R83</f>
        <v>51</v>
      </c>
      <c r="G26" s="106">
        <f t="shared" si="1"/>
        <v>-47</v>
      </c>
      <c r="H26" s="101">
        <f>+IF(F26=0,"",'Ark1'!AG83)</f>
        <v>1.0716537087623452</v>
      </c>
      <c r="I26" s="101">
        <f t="shared" si="2"/>
        <v>-0.81622916544301072</v>
      </c>
      <c r="J26" s="101">
        <f>+IF(F26=0,"",'Ark1'!AH83)</f>
        <v>0.90231038739199221</v>
      </c>
      <c r="K26" s="103"/>
      <c r="L26" s="56">
        <f>+IF(F26=0,"",'Ark1'!U83)</f>
        <v>35.47450980392157</v>
      </c>
      <c r="M26" s="101">
        <f t="shared" si="3"/>
        <v>-1.6969187675069719</v>
      </c>
      <c r="N26" s="107"/>
      <c r="O26" s="18">
        <f>+IF(F26=0,"",'Ark1'!AI83)</f>
        <v>46</v>
      </c>
      <c r="P26" s="103"/>
      <c r="Q26" s="103">
        <f t="shared" si="4"/>
        <v>90.196078431372555</v>
      </c>
      <c r="R26" s="103"/>
      <c r="S26" s="5">
        <f>+IF(F26=0,"",'Ark1'!S83)</f>
        <v>7.2549019607843137</v>
      </c>
      <c r="T26" s="100">
        <f t="shared" si="5"/>
        <v>9.1636654661864547E-2</v>
      </c>
      <c r="U26" s="105"/>
      <c r="V26" s="152">
        <f>+IF(O26=0,"",'Ark1'!AJ83)</f>
        <v>114.36304347826078</v>
      </c>
      <c r="W26" s="374"/>
      <c r="X26" s="22">
        <f>+IF(O26=0,"",'Ark1'!AK83)</f>
        <v>23.045893023974902</v>
      </c>
      <c r="Y26" s="105"/>
      <c r="Z26" s="100">
        <f>+IF(F26=0,"",'Ark1'!T83)</f>
        <v>6.8235294117647056</v>
      </c>
      <c r="AA26" s="100">
        <f t="shared" si="6"/>
        <v>-6.4225690276109582E-2</v>
      </c>
      <c r="AB26" s="298">
        <f>+IF(F26=0,"",'Ark1'!W83)</f>
        <v>19.607843137254903</v>
      </c>
      <c r="AC26" s="39"/>
      <c r="AD26" s="101">
        <f>+IF(F26=0,"",'Ark1'!X83)</f>
        <v>92.15686274509801</v>
      </c>
      <c r="AE26" s="101">
        <f>+IF(F26=0,"",'Ark1'!Y83)</f>
        <v>74.509803921568619</v>
      </c>
      <c r="AF26" s="101">
        <f>+IF(F26=0,"",'Ark1'!Z83)</f>
        <v>50.980392156862735</v>
      </c>
      <c r="AG26" s="298">
        <f>+IF(F26=0,"",'Ark1'!AA83)</f>
        <v>14.22091587377969</v>
      </c>
      <c r="AH26" s="285">
        <f>+IF(F26=0,"",'Ark1'!AB83)</f>
        <v>2.0373294443702794</v>
      </c>
      <c r="AI26" s="285">
        <f>+IF(F26=0,"",'Ark1'!AC83)</f>
        <v>2.1936260817171758</v>
      </c>
      <c r="AJ26" s="25"/>
      <c r="AT26"/>
      <c r="AX26"/>
      <c r="AY26"/>
      <c r="AZ26"/>
      <c r="BA26"/>
      <c r="BB26"/>
      <c r="BC26"/>
      <c r="BG26"/>
      <c r="BH26"/>
      <c r="BI26"/>
    </row>
    <row r="27" spans="1:61" ht="15.6">
      <c r="A27" s="25"/>
      <c r="B27" s="99">
        <f>+'Ark1'!C84</f>
        <v>2024</v>
      </c>
      <c r="C27" s="99">
        <f>+'Ark1'!E84</f>
        <v>18</v>
      </c>
      <c r="D27" s="99">
        <f>+IF(F27=0,"",'Ark1'!Q84)</f>
        <v>18</v>
      </c>
      <c r="E27" s="106">
        <f t="shared" si="0"/>
        <v>-15</v>
      </c>
      <c r="F27" s="2">
        <f>+'Ark1'!R84</f>
        <v>30</v>
      </c>
      <c r="G27" s="106">
        <f t="shared" si="1"/>
        <v>-18</v>
      </c>
      <c r="H27" s="101">
        <f>+IF(F27=0,"",'Ark1'!AG84)</f>
        <v>0.63038453456608523</v>
      </c>
      <c r="I27" s="101">
        <f t="shared" si="2"/>
        <v>-0.29429279157531318</v>
      </c>
      <c r="J27" s="101">
        <f>+IF(F27=0,"",'Ark1'!AH84)</f>
        <v>0.664114808672992</v>
      </c>
      <c r="K27" s="103"/>
      <c r="L27" s="56">
        <f>+IF(F27=0,"",'Ark1'!U84)</f>
        <v>44.386666666666656</v>
      </c>
      <c r="M27" s="101">
        <f t="shared" si="3"/>
        <v>4.328333333333326</v>
      </c>
      <c r="N27" s="107"/>
      <c r="O27" s="18">
        <f>+IF(F27=0,"",'Ark1'!AI84)</f>
        <v>29</v>
      </c>
      <c r="P27" s="103"/>
      <c r="Q27" s="103">
        <f t="shared" si="4"/>
        <v>96.666666666666671</v>
      </c>
      <c r="R27" s="103"/>
      <c r="S27" s="5">
        <f>+IF(F27=0,"",'Ark1'!S84)</f>
        <v>8.2666666666666693</v>
      </c>
      <c r="T27" s="100">
        <f t="shared" si="5"/>
        <v>0.62083333333333801</v>
      </c>
      <c r="U27" s="105"/>
      <c r="V27" s="152">
        <f>+IF(O27=0,"",'Ark1'!AJ84)</f>
        <v>120.54827586206902</v>
      </c>
      <c r="W27" s="374"/>
      <c r="X27" s="22">
        <f>+IF(O27=0,"",'Ark1'!AK84)</f>
        <v>24.84156413586572</v>
      </c>
      <c r="Y27" s="105"/>
      <c r="Z27" s="100">
        <f>+IF(F27=0,"",'Ark1'!T84)</f>
        <v>8.0666666666666664</v>
      </c>
      <c r="AA27" s="100">
        <f t="shared" si="6"/>
        <v>1.4624999999999977</v>
      </c>
      <c r="AB27" s="298">
        <f>+IF(F27=0,"",'Ark1'!W84)</f>
        <v>40</v>
      </c>
      <c r="AC27" s="39"/>
      <c r="AD27" s="101">
        <f>+IF(F27=0,"",'Ark1'!X84)</f>
        <v>100</v>
      </c>
      <c r="AE27" s="101">
        <f>+IF(F27=0,"",'Ark1'!Y84)</f>
        <v>100</v>
      </c>
      <c r="AF27" s="101">
        <f>+IF(F27=0,"",'Ark1'!Z84)</f>
        <v>76.666666666666686</v>
      </c>
      <c r="AG27" s="298">
        <f>+IF(F27=0,"",'Ark1'!AA84)</f>
        <v>11.158516428669609</v>
      </c>
      <c r="AH27" s="285">
        <f>+IF(F27=0,"",'Ark1'!AB84)</f>
        <v>2.0154955277107938</v>
      </c>
      <c r="AI27" s="285">
        <f>+IF(F27=0,"",'Ark1'!AC84)</f>
        <v>2.3084386257574394</v>
      </c>
      <c r="AJ27" s="25"/>
      <c r="AT27"/>
      <c r="AX27"/>
      <c r="AY27"/>
      <c r="AZ27"/>
      <c r="BA27"/>
      <c r="BB27"/>
      <c r="BC27"/>
      <c r="BG27"/>
      <c r="BH27"/>
      <c r="BI27"/>
    </row>
    <row r="28" spans="1:61" ht="15.6">
      <c r="A28" s="25"/>
      <c r="B28" s="99">
        <f>+'Ark1'!C85</f>
        <v>2024</v>
      </c>
      <c r="C28" s="99">
        <f>+'Ark1'!E85</f>
        <v>19</v>
      </c>
      <c r="D28" s="99">
        <f>+IF(F28=0,"",'Ark1'!Q85)</f>
        <v>17</v>
      </c>
      <c r="E28" s="106">
        <f t="shared" si="0"/>
        <v>-30</v>
      </c>
      <c r="F28" s="2">
        <f>+'Ark1'!R85</f>
        <v>20</v>
      </c>
      <c r="G28" s="106">
        <f t="shared" si="1"/>
        <v>-44</v>
      </c>
      <c r="H28" s="101">
        <f>+IF(F28=0,"",'Ark1'!AG85)</f>
        <v>0.42025635637739006</v>
      </c>
      <c r="I28" s="101">
        <f t="shared" si="2"/>
        <v>-0.8126467451444741</v>
      </c>
      <c r="J28" s="101">
        <f>+IF(F28=0,"",'Ark1'!AH85)</f>
        <v>0.39260376793885488</v>
      </c>
      <c r="K28" s="103"/>
      <c r="L28" s="56">
        <f>+IF(F28=0,"",'Ark1'!U85)</f>
        <v>39.36</v>
      </c>
      <c r="M28" s="101">
        <f t="shared" si="3"/>
        <v>-1.4728125000000105</v>
      </c>
      <c r="N28" s="107"/>
      <c r="O28" s="18">
        <f>+IF(F28=0,"",'Ark1'!AI85)</f>
        <v>19</v>
      </c>
      <c r="P28" s="103"/>
      <c r="Q28" s="103">
        <f t="shared" si="4"/>
        <v>95</v>
      </c>
      <c r="R28" s="103"/>
      <c r="S28" s="5">
        <f>+IF(F28=0,"",'Ark1'!S85)</f>
        <v>7.6</v>
      </c>
      <c r="T28" s="100">
        <f t="shared" si="5"/>
        <v>-0.19687500000000036</v>
      </c>
      <c r="U28" s="105"/>
      <c r="V28" s="152">
        <f>+IF(O28=0,"",'Ark1'!AJ85)</f>
        <v>116.47894736842102</v>
      </c>
      <c r="W28" s="374"/>
      <c r="X28" s="22">
        <f>+IF(O28=0,"",'Ark1'!AK85)</f>
        <v>24.417907882020764</v>
      </c>
      <c r="Y28" s="105"/>
      <c r="Z28" s="100">
        <f>+IF(F28=0,"",'Ark1'!T85)</f>
        <v>7</v>
      </c>
      <c r="AA28" s="100">
        <f t="shared" si="6"/>
        <v>4.6875E-2</v>
      </c>
      <c r="AB28" s="298">
        <f>+IF(F28=0,"",'Ark1'!W85)</f>
        <v>15</v>
      </c>
      <c r="AC28" s="39"/>
      <c r="AD28" s="101">
        <f>+IF(F28=0,"",'Ark1'!X85)</f>
        <v>100</v>
      </c>
      <c r="AE28" s="101">
        <f>+IF(F28=0,"",'Ark1'!Y85)</f>
        <v>90</v>
      </c>
      <c r="AF28" s="101">
        <f>+IF(F28=0,"",'Ark1'!Z85)</f>
        <v>60</v>
      </c>
      <c r="AG28" s="298">
        <f>+IF(F28=0,"",'Ark1'!AA85)</f>
        <v>11.70454612533096</v>
      </c>
      <c r="AH28" s="285">
        <f>+IF(F28=0,"",'Ark1'!AB85)</f>
        <v>1.9078784028338904</v>
      </c>
      <c r="AI28" s="285">
        <f>+IF(F28=0,"",'Ark1'!AC85)</f>
        <v>1.7029386365926396</v>
      </c>
      <c r="AJ28" s="25"/>
      <c r="AT28"/>
      <c r="AX28"/>
      <c r="AY28"/>
      <c r="AZ28"/>
      <c r="BA28"/>
      <c r="BB28"/>
      <c r="BC28"/>
      <c r="BG28"/>
      <c r="BH28"/>
      <c r="BI28"/>
    </row>
    <row r="29" spans="1:61" ht="15.6">
      <c r="A29" s="25"/>
      <c r="B29" s="99">
        <f>+'Ark1'!C86</f>
        <v>2024</v>
      </c>
      <c r="C29" s="99">
        <f>+'Ark1'!E86</f>
        <v>20</v>
      </c>
      <c r="D29" s="99">
        <f>+IF(F29=0,"",'Ark1'!Q86)</f>
        <v>21</v>
      </c>
      <c r="E29" s="106">
        <f t="shared" si="0"/>
        <v>19</v>
      </c>
      <c r="F29" s="2">
        <f>+'Ark1'!R86</f>
        <v>24</v>
      </c>
      <c r="G29" s="106">
        <f t="shared" si="1"/>
        <v>21</v>
      </c>
      <c r="H29" s="101">
        <f>+IF(F29=0,"",'Ark1'!AG86)</f>
        <v>0.50430762765286818</v>
      </c>
      <c r="I29" s="101">
        <f t="shared" si="2"/>
        <v>0.44651529476903079</v>
      </c>
      <c r="J29" s="101">
        <f>+IF(F29=0,"",'Ark1'!AH86)</f>
        <v>0.48576736531052433</v>
      </c>
      <c r="K29" s="103"/>
      <c r="L29" s="56">
        <f>+IF(F29=0,"",'Ark1'!U86)</f>
        <v>40.583333333333343</v>
      </c>
      <c r="M29" s="101">
        <f t="shared" si="3"/>
        <v>0.38333333333335418</v>
      </c>
      <c r="N29" s="107"/>
      <c r="O29" s="18">
        <f>+IF(F29=0,"",'Ark1'!AI86)</f>
        <v>22</v>
      </c>
      <c r="P29" s="103"/>
      <c r="Q29" s="103">
        <f t="shared" si="4"/>
        <v>91.666666666666671</v>
      </c>
      <c r="R29" s="103"/>
      <c r="S29" s="5">
        <f>+IF(F29=0,"",'Ark1'!S86)</f>
        <v>8.2916666666666643</v>
      </c>
      <c r="T29" s="100">
        <f t="shared" si="5"/>
        <v>0.2916666666666643</v>
      </c>
      <c r="U29" s="105"/>
      <c r="V29" s="152">
        <f>+IF(O29=0,"",'Ark1'!AJ86)</f>
        <v>114.9590909090909</v>
      </c>
      <c r="W29" s="374"/>
      <c r="X29" s="22">
        <f>+IF(O29=0,"",'Ark1'!AK86)</f>
        <v>24.615995244383576</v>
      </c>
      <c r="Y29" s="105"/>
      <c r="Z29" s="100">
        <f>+IF(F29=0,"",'Ark1'!T86)</f>
        <v>8.1666666666666661</v>
      </c>
      <c r="AA29" s="100">
        <f t="shared" si="6"/>
        <v>0.83333333333333481</v>
      </c>
      <c r="AB29" s="298">
        <f>+IF(F29=0,"",'Ark1'!W86)</f>
        <v>25</v>
      </c>
      <c r="AC29" s="39"/>
      <c r="AD29" s="101">
        <f>+IF(F29=0,"",'Ark1'!X86)</f>
        <v>100</v>
      </c>
      <c r="AE29" s="101">
        <f>+IF(F29=0,"",'Ark1'!Y86)</f>
        <v>91.666666666666686</v>
      </c>
      <c r="AF29" s="101">
        <f>+IF(F29=0,"",'Ark1'!Z86)</f>
        <v>54.16666666666665</v>
      </c>
      <c r="AG29" s="298">
        <f>+IF(F29=0,"",'Ark1'!AA86)</f>
        <v>15.430939339161707</v>
      </c>
      <c r="AH29" s="285">
        <f>+IF(F29=0,"",'Ark1'!AB86)</f>
        <v>2.1307112792576004</v>
      </c>
      <c r="AI29" s="285">
        <f>+IF(F29=0,"",'Ark1'!AC86)</f>
        <v>2.5110865288865631</v>
      </c>
      <c r="AJ29" s="25"/>
      <c r="AT29"/>
      <c r="AX29"/>
      <c r="AY29"/>
      <c r="AZ29"/>
      <c r="BA29"/>
      <c r="BB29"/>
      <c r="BC29"/>
      <c r="BG29"/>
      <c r="BH29"/>
      <c r="BI29"/>
    </row>
    <row r="30" spans="1:61" ht="15.6">
      <c r="A30" s="25"/>
      <c r="B30" s="99">
        <f>+'Ark1'!C87</f>
        <v>2024</v>
      </c>
      <c r="C30" s="99">
        <f>+'Ark1'!E87</f>
        <v>21</v>
      </c>
      <c r="D30" s="99">
        <f>+IF(F30=0,"",'Ark1'!Q87)</f>
        <v>13</v>
      </c>
      <c r="E30" s="106">
        <f t="shared" si="0"/>
        <v>-38</v>
      </c>
      <c r="F30" s="2">
        <f>+'Ark1'!R87</f>
        <v>19</v>
      </c>
      <c r="G30" s="106">
        <f t="shared" si="1"/>
        <v>-60</v>
      </c>
      <c r="H30" s="101">
        <f>+IF(F30=0,"",'Ark1'!AG87)</f>
        <v>0.39924353855852063</v>
      </c>
      <c r="I30" s="101">
        <f t="shared" si="2"/>
        <v>-1.1226212273825316</v>
      </c>
      <c r="J30" s="101">
        <f>+IF(F30=0,"",'Ark1'!AH87)</f>
        <v>0.3439272845155415</v>
      </c>
      <c r="K30" s="103"/>
      <c r="L30" s="56">
        <f>+IF(F30=0,"",'Ark1'!U87)</f>
        <v>36.294736842105273</v>
      </c>
      <c r="M30" s="101">
        <f t="shared" si="3"/>
        <v>-0.52804796802130483</v>
      </c>
      <c r="N30" s="107"/>
      <c r="O30" s="18">
        <f>+IF(F30=0,"",'Ark1'!AI87)</f>
        <v>19</v>
      </c>
      <c r="P30" s="103"/>
      <c r="Q30" s="103">
        <f t="shared" si="4"/>
        <v>100</v>
      </c>
      <c r="R30" s="103"/>
      <c r="S30" s="5">
        <f>+IF(F30=0,"",'Ark1'!S87)</f>
        <v>7.3684210526315779</v>
      </c>
      <c r="T30" s="100">
        <f t="shared" si="5"/>
        <v>7.7281812125251648E-2</v>
      </c>
      <c r="U30" s="105"/>
      <c r="V30" s="152">
        <f>+IF(O30=0,"",'Ark1'!AJ87)</f>
        <v>114.3684210526316</v>
      </c>
      <c r="W30" s="374"/>
      <c r="X30" s="22">
        <f>+IF(O30=0,"",'Ark1'!AK87)</f>
        <v>23.02688606272763</v>
      </c>
      <c r="Y30" s="105"/>
      <c r="Z30" s="100">
        <f>+IF(F30=0,"",'Ark1'!T87)</f>
        <v>6.4736842105263186</v>
      </c>
      <c r="AA30" s="100">
        <f t="shared" si="6"/>
        <v>-0.58960692871418718</v>
      </c>
      <c r="AB30" s="298">
        <f>+IF(F30=0,"",'Ark1'!W87)</f>
        <v>21.052631578947377</v>
      </c>
      <c r="AC30" s="39"/>
      <c r="AD30" s="101">
        <f>+IF(F30=0,"",'Ark1'!X87)</f>
        <v>84.210526315789508</v>
      </c>
      <c r="AE30" s="101">
        <f>+IF(F30=0,"",'Ark1'!Y87)</f>
        <v>73.68421052631578</v>
      </c>
      <c r="AF30" s="101">
        <f>+IF(F30=0,"",'Ark1'!Z87)</f>
        <v>52.631578947368411</v>
      </c>
      <c r="AG30" s="298">
        <f>+IF(F30=0,"",'Ark1'!AA87)</f>
        <v>14.749932156283249</v>
      </c>
      <c r="AH30" s="285">
        <f>+IF(F30=0,"",'Ark1'!AB87)</f>
        <v>1.9523407358938327</v>
      </c>
      <c r="AI30" s="285">
        <f>+IF(F30=0,"",'Ark1'!AC87)</f>
        <v>1.8741572436594576</v>
      </c>
      <c r="AJ30" s="25"/>
      <c r="AT30"/>
      <c r="AX30"/>
      <c r="AY30"/>
      <c r="AZ30"/>
      <c r="BA30"/>
      <c r="BB30"/>
      <c r="BC30"/>
      <c r="BG30"/>
      <c r="BH30"/>
      <c r="BI30"/>
    </row>
    <row r="31" spans="1:61" ht="15.6">
      <c r="A31" s="25"/>
      <c r="B31" s="99">
        <f>+'Ark1'!C88</f>
        <v>2024</v>
      </c>
      <c r="C31" s="99">
        <f>+'Ark1'!E88</f>
        <v>22</v>
      </c>
      <c r="D31" s="99">
        <f>+IF(F31=0,"",'Ark1'!Q88)</f>
        <v>48</v>
      </c>
      <c r="E31" s="106">
        <f t="shared" si="0"/>
        <v>30</v>
      </c>
      <c r="F31" s="2">
        <f>+'Ark1'!R88</f>
        <v>64</v>
      </c>
      <c r="G31" s="106">
        <f t="shared" si="1"/>
        <v>42</v>
      </c>
      <c r="H31" s="101">
        <f>+IF(F31=0,"",'Ark1'!AG88)</f>
        <v>1.3448203404076484</v>
      </c>
      <c r="I31" s="101">
        <f t="shared" si="2"/>
        <v>0.92100989925950749</v>
      </c>
      <c r="J31" s="101">
        <f>+IF(F31=0,"",'Ark1'!AH88)</f>
        <v>1.3526676059499003</v>
      </c>
      <c r="K31" s="103"/>
      <c r="L31" s="56">
        <f>+IF(F31=0,"",'Ark1'!U88)</f>
        <v>42.37812499999999</v>
      </c>
      <c r="M31" s="101">
        <f t="shared" si="3"/>
        <v>-1.5627840909090978</v>
      </c>
      <c r="N31" s="107"/>
      <c r="O31" s="18">
        <f>+IF(F31=0,"",'Ark1'!AI88)</f>
        <v>63</v>
      </c>
      <c r="P31" s="103"/>
      <c r="Q31" s="103">
        <f t="shared" si="4"/>
        <v>98.4375</v>
      </c>
      <c r="R31" s="103"/>
      <c r="S31" s="5">
        <f>+IF(F31=0,"",'Ark1'!S88)</f>
        <v>7.8125</v>
      </c>
      <c r="T31" s="100">
        <f t="shared" si="5"/>
        <v>-9.659090909091006E-2</v>
      </c>
      <c r="U31" s="105"/>
      <c r="V31" s="152">
        <f>+IF(O31=0,"",'Ark1'!AJ88)</f>
        <v>118.25555555555556</v>
      </c>
      <c r="W31" s="374"/>
      <c r="X31" s="22">
        <f>+IF(O31=0,"",'Ark1'!AK88)</f>
        <v>25.180347764586795</v>
      </c>
      <c r="Y31" s="105"/>
      <c r="Z31" s="100">
        <f>+IF(F31=0,"",'Ark1'!T88)</f>
        <v>7.65625</v>
      </c>
      <c r="AA31" s="100">
        <f t="shared" si="6"/>
        <v>0.70170454545454586</v>
      </c>
      <c r="AB31" s="298">
        <f>+IF(F31=0,"",'Ark1'!W88)</f>
        <v>28.125</v>
      </c>
      <c r="AC31" s="39"/>
      <c r="AD31" s="101">
        <f>+IF(F31=0,"",'Ark1'!X88)</f>
        <v>98.4375</v>
      </c>
      <c r="AE31" s="101">
        <f>+IF(F31=0,"",'Ark1'!Y88)</f>
        <v>95.3125</v>
      </c>
      <c r="AF31" s="101">
        <f>+IF(F31=0,"",'Ark1'!Z88)</f>
        <v>71.875</v>
      </c>
      <c r="AG31" s="298">
        <f>+IF(F31=0,"",'Ark1'!AA88)</f>
        <v>11.44234827228993</v>
      </c>
      <c r="AH31" s="285">
        <f>+IF(F31=0,"",'Ark1'!AB88)</f>
        <v>1.9354828209002528</v>
      </c>
      <c r="AI31" s="285">
        <f>+IF(F31=0,"",'Ark1'!AC88)</f>
        <v>2.2235862784025273</v>
      </c>
      <c r="AJ31" s="25"/>
      <c r="AT31"/>
      <c r="AX31"/>
      <c r="AY31"/>
      <c r="AZ31"/>
      <c r="BA31"/>
      <c r="BB31"/>
      <c r="BC31"/>
      <c r="BG31"/>
      <c r="BH31"/>
      <c r="BI31"/>
    </row>
    <row r="32" spans="1:61" ht="15.6">
      <c r="A32" s="25"/>
      <c r="B32" s="99">
        <f>+'Ark1'!C89</f>
        <v>2024</v>
      </c>
      <c r="C32" s="99">
        <f>+'Ark1'!E89</f>
        <v>23</v>
      </c>
      <c r="D32" s="99">
        <f>+IF(F32=0,"",'Ark1'!Q89)</f>
        <v>8</v>
      </c>
      <c r="E32" s="106">
        <f t="shared" si="0"/>
        <v>-38</v>
      </c>
      <c r="F32" s="2">
        <f>+'Ark1'!R89</f>
        <v>12</v>
      </c>
      <c r="G32" s="106">
        <f t="shared" si="1"/>
        <v>-52</v>
      </c>
      <c r="H32" s="101">
        <f>+IF(F32=0,"",'Ark1'!AG89)</f>
        <v>0.25215381382643409</v>
      </c>
      <c r="I32" s="101">
        <f t="shared" si="2"/>
        <v>-0.98074928769543002</v>
      </c>
      <c r="J32" s="101">
        <f>+IF(F32=0,"",'Ark1'!AH89)</f>
        <v>0.23305861376756473</v>
      </c>
      <c r="K32" s="103"/>
      <c r="L32" s="56">
        <f>+IF(F32=0,"",'Ark1'!U89)</f>
        <v>38.94166666666667</v>
      </c>
      <c r="M32" s="101">
        <f t="shared" si="3"/>
        <v>-1.3505208333333414</v>
      </c>
      <c r="N32" s="107"/>
      <c r="O32" s="18">
        <f>+IF(F32=0,"",'Ark1'!AI89)</f>
        <v>12</v>
      </c>
      <c r="P32" s="103"/>
      <c r="Q32" s="103">
        <f t="shared" si="4"/>
        <v>100</v>
      </c>
      <c r="R32" s="103"/>
      <c r="S32" s="5">
        <f>+IF(F32=0,"",'Ark1'!S89)</f>
        <v>7.6666666666666687</v>
      </c>
      <c r="T32" s="100">
        <f t="shared" si="5"/>
        <v>0.43229166666666874</v>
      </c>
      <c r="U32" s="105"/>
      <c r="V32" s="152">
        <f>+IF(O32=0,"",'Ark1'!AJ89)</f>
        <v>118.23333333333338</v>
      </c>
      <c r="W32" s="374"/>
      <c r="X32" s="22">
        <f>+IF(O32=0,"",'Ark1'!AK89)</f>
        <v>22.800317726753288</v>
      </c>
      <c r="Y32" s="105"/>
      <c r="Z32" s="100">
        <f>+IF(F32=0,"",'Ark1'!T89)</f>
        <v>6.9166666666666687</v>
      </c>
      <c r="AA32" s="100">
        <f t="shared" si="6"/>
        <v>0.16666666666666874</v>
      </c>
      <c r="AB32" s="298">
        <f>+IF(F32=0,"",'Ark1'!W89)</f>
        <v>8.3333333333333357</v>
      </c>
      <c r="AC32" s="39"/>
      <c r="AD32" s="101">
        <f>+IF(F32=0,"",'Ark1'!X89)</f>
        <v>91.666666666666686</v>
      </c>
      <c r="AE32" s="101">
        <f>+IF(F32=0,"",'Ark1'!Y89)</f>
        <v>75</v>
      </c>
      <c r="AF32" s="101">
        <f>+IF(F32=0,"",'Ark1'!Z89)</f>
        <v>66.666666666666686</v>
      </c>
      <c r="AG32" s="298">
        <f>+IF(F32=0,"",'Ark1'!AA89)</f>
        <v>15.771781675581936</v>
      </c>
      <c r="AH32" s="285">
        <f>+IF(F32=0,"",'Ark1'!AB89)</f>
        <v>2.460803843372231</v>
      </c>
      <c r="AI32" s="285">
        <f>+IF(F32=0,"",'Ark1'!AC89)</f>
        <v>1.497683396300951</v>
      </c>
      <c r="AJ32" s="25"/>
      <c r="AT32"/>
      <c r="AX32"/>
      <c r="AY32"/>
      <c r="AZ32"/>
      <c r="BA32"/>
      <c r="BB32"/>
      <c r="BC32"/>
      <c r="BG32"/>
      <c r="BH32"/>
      <c r="BI32"/>
    </row>
    <row r="33" spans="1:61" ht="15.6">
      <c r="A33" s="25"/>
      <c r="B33" s="99">
        <f>+'Ark1'!C90</f>
        <v>2024</v>
      </c>
      <c r="C33" s="99">
        <f>+'Ark1'!E90</f>
        <v>24</v>
      </c>
      <c r="D33" s="99">
        <f>+IF(F33=0,"",'Ark1'!Q90)</f>
        <v>23</v>
      </c>
      <c r="E33" s="106">
        <f t="shared" si="0"/>
        <v>3</v>
      </c>
      <c r="F33" s="2">
        <f>+'Ark1'!R90</f>
        <v>28</v>
      </c>
      <c r="G33" s="106">
        <f t="shared" si="1"/>
        <v>-2</v>
      </c>
      <c r="H33" s="101">
        <f>+IF(F33=0,"",'Ark1'!AG90)</f>
        <v>0.58835889892834647</v>
      </c>
      <c r="I33" s="101">
        <f t="shared" si="2"/>
        <v>1.0435570089972313E-2</v>
      </c>
      <c r="J33" s="101">
        <f>+IF(F33=0,"",'Ark1'!AH90)</f>
        <v>0.46247646596760689</v>
      </c>
      <c r="K33" s="103"/>
      <c r="L33" s="56">
        <f>+IF(F33=0,"",'Ark1'!U90)</f>
        <v>33.117857142857154</v>
      </c>
      <c r="M33" s="101">
        <f t="shared" si="3"/>
        <v>1.190476190480183E-3</v>
      </c>
      <c r="N33" s="107"/>
      <c r="O33" s="18">
        <f>+IF(F33=0,"",'Ark1'!AI90)</f>
        <v>28</v>
      </c>
      <c r="P33" s="103"/>
      <c r="Q33" s="103">
        <f t="shared" si="4"/>
        <v>100</v>
      </c>
      <c r="R33" s="103"/>
      <c r="S33" s="5">
        <f>+IF(F33=0,"",'Ark1'!S90)</f>
        <v>6.6071428571428559</v>
      </c>
      <c r="T33" s="100">
        <f t="shared" si="5"/>
        <v>-0.19285714285714395</v>
      </c>
      <c r="U33" s="105"/>
      <c r="V33" s="152">
        <f>+IF(O33=0,"",'Ark1'!AJ90)</f>
        <v>113.29642857142861</v>
      </c>
      <c r="W33" s="374"/>
      <c r="X33" s="22">
        <f>+IF(O33=0,"",'Ark1'!AK90)</f>
        <v>21.673459289113023</v>
      </c>
      <c r="Y33" s="105"/>
      <c r="Z33" s="100">
        <f>+IF(F33=0,"",'Ark1'!T90)</f>
        <v>6.1071428571428559</v>
      </c>
      <c r="AA33" s="100">
        <f t="shared" si="6"/>
        <v>-0.22619047619047716</v>
      </c>
      <c r="AB33" s="298">
        <f>+IF(F33=0,"",'Ark1'!W90)</f>
        <v>14.285714285714288</v>
      </c>
      <c r="AC33" s="39"/>
      <c r="AD33" s="101">
        <f>+IF(F33=0,"",'Ark1'!X90)</f>
        <v>78.571428571428555</v>
      </c>
      <c r="AE33" s="101">
        <f>+IF(F33=0,"",'Ark1'!Y90)</f>
        <v>78.571428571428555</v>
      </c>
      <c r="AF33" s="101">
        <f>+IF(F33=0,"",'Ark1'!Z90)</f>
        <v>46.428571428571438</v>
      </c>
      <c r="AG33" s="298">
        <f>+IF(F33=0,"",'Ark1'!AA90)</f>
        <v>12.224596212187141</v>
      </c>
      <c r="AH33" s="285">
        <f>+IF(F33=0,"",'Ark1'!AB90)</f>
        <v>1.9701212021143295</v>
      </c>
      <c r="AI33" s="285">
        <f>+IF(F33=0,"",'Ark1'!AC90)</f>
        <v>2.3043326538483639</v>
      </c>
      <c r="AJ33" s="25"/>
      <c r="AT33"/>
      <c r="AX33"/>
      <c r="AY33"/>
      <c r="AZ33"/>
      <c r="BA33"/>
      <c r="BB33"/>
      <c r="BC33"/>
      <c r="BG33"/>
      <c r="BH33"/>
      <c r="BI33"/>
    </row>
    <row r="34" spans="1:61" ht="15.6">
      <c r="A34" s="25"/>
      <c r="B34" s="99">
        <f>+'Ark1'!C91</f>
        <v>2024</v>
      </c>
      <c r="C34" s="99">
        <f>+'Ark1'!E91</f>
        <v>25</v>
      </c>
      <c r="D34" s="99">
        <f>+IF(F34=0,"",'Ark1'!Q91)</f>
        <v>14</v>
      </c>
      <c r="E34" s="106">
        <f t="shared" si="0"/>
        <v>-11</v>
      </c>
      <c r="F34" s="2">
        <f>+'Ark1'!R91</f>
        <v>22</v>
      </c>
      <c r="G34" s="106">
        <f t="shared" si="1"/>
        <v>-15</v>
      </c>
      <c r="H34" s="101">
        <f>+IF(F34=0,"",'Ark1'!AG91)</f>
        <v>0.4622819920151291</v>
      </c>
      <c r="I34" s="101">
        <f t="shared" si="2"/>
        <v>-0.25049011355219908</v>
      </c>
      <c r="J34" s="101">
        <f>+IF(F34=0,"",'Ark1'!AH91)</f>
        <v>0.49359749635300409</v>
      </c>
      <c r="K34" s="103"/>
      <c r="L34" s="56">
        <f>+IF(F34=0,"",'Ark1'!U91)</f>
        <v>44.986363636363642</v>
      </c>
      <c r="M34" s="101">
        <f t="shared" si="3"/>
        <v>7.4836609336609357</v>
      </c>
      <c r="N34" s="107"/>
      <c r="O34" s="18">
        <f>+IF(F34=0,"",'Ark1'!AI91)</f>
        <v>22</v>
      </c>
      <c r="P34" s="103"/>
      <c r="Q34" s="103">
        <f t="shared" si="4"/>
        <v>100</v>
      </c>
      <c r="R34" s="103"/>
      <c r="S34" s="5">
        <f>+IF(F34=0,"",'Ark1'!S91)</f>
        <v>8.5</v>
      </c>
      <c r="T34" s="100">
        <f t="shared" si="5"/>
        <v>1.283783783783786</v>
      </c>
      <c r="U34" s="105"/>
      <c r="V34" s="152">
        <f>+IF(O34=0,"",'Ark1'!AJ91)</f>
        <v>118.22272727272724</v>
      </c>
      <c r="W34" s="374"/>
      <c r="X34" s="22">
        <f>+IF(O34=0,"",'Ark1'!AK91)</f>
        <v>26.623480098406755</v>
      </c>
      <c r="Y34" s="105"/>
      <c r="Z34" s="100">
        <f>+IF(F34=0,"",'Ark1'!T91)</f>
        <v>7.6818181818181808</v>
      </c>
      <c r="AA34" s="100">
        <f t="shared" si="6"/>
        <v>0.57371007371007376</v>
      </c>
      <c r="AB34" s="298">
        <f>+IF(F34=0,"",'Ark1'!W91)</f>
        <v>40.909090909090907</v>
      </c>
      <c r="AC34" s="39"/>
      <c r="AD34" s="101">
        <f>+IF(F34=0,"",'Ark1'!X91)</f>
        <v>100</v>
      </c>
      <c r="AE34" s="101">
        <f>+IF(F34=0,"",'Ark1'!Y91)</f>
        <v>95.454545454545439</v>
      </c>
      <c r="AF34" s="101">
        <f>+IF(F34=0,"",'Ark1'!Z91)</f>
        <v>77.272727272727266</v>
      </c>
      <c r="AG34" s="298">
        <f>+IF(F34=0,"",'Ark1'!AA91)</f>
        <v>13.195153912586989</v>
      </c>
      <c r="AH34" s="285">
        <f>+IF(F34=0,"",'Ark1'!AB91)</f>
        <v>1.671961287068138</v>
      </c>
      <c r="AI34" s="285">
        <f>+IF(F34=0,"",'Ark1'!AC91)</f>
        <v>1.519161360642582</v>
      </c>
      <c r="AJ34" s="25"/>
      <c r="AT34"/>
      <c r="AX34"/>
      <c r="AY34"/>
      <c r="AZ34"/>
      <c r="BA34"/>
      <c r="BB34"/>
      <c r="BC34"/>
      <c r="BG34"/>
      <c r="BH34"/>
      <c r="BI34"/>
    </row>
    <row r="35" spans="1:61" ht="15.6">
      <c r="A35" s="25"/>
      <c r="B35" s="99">
        <f>+'Ark1'!C92</f>
        <v>2024</v>
      </c>
      <c r="C35" s="99">
        <f>+'Ark1'!E92</f>
        <v>26</v>
      </c>
      <c r="D35" s="99">
        <f>+IF(F35=0,"",'Ark1'!Q92)</f>
        <v>16</v>
      </c>
      <c r="E35" s="106">
        <f t="shared" si="0"/>
        <v>-6</v>
      </c>
      <c r="F35" s="2">
        <f>+'Ark1'!R92</f>
        <v>27</v>
      </c>
      <c r="G35" s="106">
        <f t="shared" si="1"/>
        <v>-3</v>
      </c>
      <c r="H35" s="101">
        <f>+IF(F35=0,"",'Ark1'!AG92)</f>
        <v>0.56734608110947693</v>
      </c>
      <c r="I35" s="101">
        <f t="shared" si="2"/>
        <v>-1.0577247728897232E-2</v>
      </c>
      <c r="J35" s="101">
        <f>+IF(F35=0,"",'Ark1'!AH92)</f>
        <v>0.49703876413600473</v>
      </c>
      <c r="K35" s="103"/>
      <c r="L35" s="56">
        <f>+IF(F35=0,"",'Ark1'!U92)</f>
        <v>36.911111111111111</v>
      </c>
      <c r="M35" s="101">
        <f t="shared" si="3"/>
        <v>-4.8688888888888897</v>
      </c>
      <c r="N35" s="107"/>
      <c r="O35" s="18">
        <f>+IF(F35=0,"",'Ark1'!AI92)</f>
        <v>27</v>
      </c>
      <c r="P35" s="103"/>
      <c r="Q35" s="103">
        <f t="shared" si="4"/>
        <v>100</v>
      </c>
      <c r="R35" s="103"/>
      <c r="S35" s="5">
        <f>+IF(F35=0,"",'Ark1'!S92)</f>
        <v>7.7407407407407396</v>
      </c>
      <c r="T35" s="100">
        <f t="shared" si="5"/>
        <v>-0.65925925925926077</v>
      </c>
      <c r="U35" s="105"/>
      <c r="V35" s="152">
        <f>+IF(O35=0,"",'Ark1'!AJ92)</f>
        <v>115.45555555555556</v>
      </c>
      <c r="W35" s="374"/>
      <c r="X35" s="22">
        <f>+IF(O35=0,"",'Ark1'!AK92)</f>
        <v>23.548702579165155</v>
      </c>
      <c r="Y35" s="105"/>
      <c r="Z35" s="100">
        <f>+IF(F35=0,"",'Ark1'!T92)</f>
        <v>7.9629629629629628</v>
      </c>
      <c r="AA35" s="100">
        <f t="shared" si="6"/>
        <v>-3.703703703705763E-3</v>
      </c>
      <c r="AB35" s="298">
        <f>+IF(F35=0,"",'Ark1'!W92)</f>
        <v>29.629629629629633</v>
      </c>
      <c r="AC35" s="39"/>
      <c r="AD35" s="101">
        <f>+IF(F35=0,"",'Ark1'!X92)</f>
        <v>100</v>
      </c>
      <c r="AE35" s="101">
        <f>+IF(F35=0,"",'Ark1'!Y92)</f>
        <v>88.8888888888889</v>
      </c>
      <c r="AF35" s="101">
        <f>+IF(F35=0,"",'Ark1'!Z92)</f>
        <v>51.851851851851855</v>
      </c>
      <c r="AG35" s="298">
        <f>+IF(F35=0,"",'Ark1'!AA92)</f>
        <v>11.417346559912049</v>
      </c>
      <c r="AH35" s="285">
        <f>+IF(F35=0,"",'Ark1'!AB92)</f>
        <v>1.9166443011756484</v>
      </c>
      <c r="AI35" s="285">
        <f>+IF(F35=0,"",'Ark1'!AC92)</f>
        <v>2.3330393700775751</v>
      </c>
      <c r="AJ35" s="25"/>
      <c r="AT35"/>
      <c r="AX35"/>
      <c r="AY35"/>
      <c r="AZ35"/>
      <c r="BA35"/>
      <c r="BB35"/>
      <c r="BC35"/>
      <c r="BG35"/>
      <c r="BH35"/>
      <c r="BI35"/>
    </row>
    <row r="36" spans="1:61" ht="15.6">
      <c r="A36" s="25"/>
      <c r="B36" s="99">
        <f>+'Ark1'!C93</f>
        <v>2024</v>
      </c>
      <c r="C36" s="99">
        <f>+'Ark1'!E93</f>
        <v>27</v>
      </c>
      <c r="D36" s="99">
        <f>+IF(F36=0,"",'Ark1'!Q93)</f>
        <v>7</v>
      </c>
      <c r="E36" s="106">
        <f t="shared" si="0"/>
        <v>0</v>
      </c>
      <c r="F36" s="2">
        <f>+'Ark1'!R93</f>
        <v>9</v>
      </c>
      <c r="G36" s="106">
        <f t="shared" si="1"/>
        <v>-3</v>
      </c>
      <c r="H36" s="101">
        <f>+IF(F36=0,"",'Ark1'!AG93)</f>
        <v>0.18911536036982565</v>
      </c>
      <c r="I36" s="101">
        <f t="shared" si="2"/>
        <v>-4.2053971165523951E-2</v>
      </c>
      <c r="J36" s="101">
        <f>+IF(F36=0,"",'Ark1'!AH93)</f>
        <v>0.19784796079947123</v>
      </c>
      <c r="K36" s="103"/>
      <c r="L36" s="56">
        <f>+IF(F36=0,"",'Ark1'!U93)</f>
        <v>44.077777777777776</v>
      </c>
      <c r="M36" s="101">
        <f t="shared" si="3"/>
        <v>6.5361111111111043</v>
      </c>
      <c r="N36" s="107"/>
      <c r="O36" s="18">
        <f>+IF(F36=0,"",'Ark1'!AI93)</f>
        <v>9</v>
      </c>
      <c r="P36" s="103"/>
      <c r="Q36" s="103">
        <f t="shared" si="4"/>
        <v>100</v>
      </c>
      <c r="R36" s="103"/>
      <c r="S36" s="5">
        <f>+IF(F36=0,"",'Ark1'!S93)</f>
        <v>8.6666666666666643</v>
      </c>
      <c r="T36" s="100">
        <f t="shared" si="5"/>
        <v>1.333333333333333</v>
      </c>
      <c r="U36" s="105"/>
      <c r="V36" s="152">
        <f>+IF(O36=0,"",'Ark1'!AJ93)</f>
        <v>118.1111111111111</v>
      </c>
      <c r="W36" s="374"/>
      <c r="X36" s="22">
        <f>+IF(O36=0,"",'Ark1'!AK93)</f>
        <v>26.041252987254847</v>
      </c>
      <c r="Y36" s="105"/>
      <c r="Z36" s="100">
        <f>+IF(F36=0,"",'Ark1'!T93)</f>
        <v>7.1111111111111116</v>
      </c>
      <c r="AA36" s="100">
        <f t="shared" si="6"/>
        <v>0.77777777777777857</v>
      </c>
      <c r="AB36" s="298">
        <f>+IF(F36=0,"",'Ark1'!W93)</f>
        <v>33.333333333333343</v>
      </c>
      <c r="AC36" s="39"/>
      <c r="AD36" s="101">
        <f>+IF(F36=0,"",'Ark1'!X93)</f>
        <v>100</v>
      </c>
      <c r="AE36" s="101">
        <f>+IF(F36=0,"",'Ark1'!Y93)</f>
        <v>100</v>
      </c>
      <c r="AF36" s="101">
        <f>+IF(F36=0,"",'Ark1'!Z93)</f>
        <v>55.555555555555557</v>
      </c>
      <c r="AG36" s="298">
        <f>+IF(F36=0,"",'Ark1'!AA93)</f>
        <v>14.485684717278453</v>
      </c>
      <c r="AH36" s="285">
        <f>+IF(F36=0,"",'Ark1'!AB93)</f>
        <v>1.6329931618554565</v>
      </c>
      <c r="AI36" s="285">
        <f>+IF(F36=0,"",'Ark1'!AC93)</f>
        <v>2.2825153982415713</v>
      </c>
      <c r="AJ36" s="25"/>
      <c r="AT36"/>
      <c r="AX36"/>
      <c r="AY36"/>
      <c r="AZ36"/>
      <c r="BA36"/>
      <c r="BB36"/>
      <c r="BC36"/>
      <c r="BG36"/>
      <c r="BH36"/>
      <c r="BI36"/>
    </row>
    <row r="37" spans="1:61" ht="15.6">
      <c r="A37" s="25"/>
      <c r="B37" s="99">
        <f>+'Ark1'!C94</f>
        <v>2024</v>
      </c>
      <c r="C37" s="99">
        <f>+'Ark1'!E94</f>
        <v>28</v>
      </c>
      <c r="D37" s="99">
        <f>+IF(F37=0,"",'Ark1'!Q94)</f>
        <v>3</v>
      </c>
      <c r="E37" s="106">
        <f t="shared" si="0"/>
        <v>-1</v>
      </c>
      <c r="F37" s="2">
        <f>+'Ark1'!R94</f>
        <v>4</v>
      </c>
      <c r="G37" s="106">
        <f t="shared" si="1"/>
        <v>-10</v>
      </c>
      <c r="H37" s="101">
        <f>+IF(F37=0,"",'Ark1'!AG94)</f>
        <v>8.4051271275478012E-2</v>
      </c>
      <c r="I37" s="101">
        <f t="shared" si="2"/>
        <v>-0.1856462821824299</v>
      </c>
      <c r="J37" s="101">
        <f>+IF(F37=0,"",'Ark1'!AH94)</f>
        <v>6.922434322905624E-2</v>
      </c>
      <c r="K37" s="103"/>
      <c r="L37" s="56">
        <f>+IF(F37=0,"",'Ark1'!U94)</f>
        <v>34.699999999999989</v>
      </c>
      <c r="M37" s="101">
        <f t="shared" si="3"/>
        <v>4.8142857142857274</v>
      </c>
      <c r="N37" s="107"/>
      <c r="O37" s="18">
        <f>+IF(F37=0,"",'Ark1'!AI94)</f>
        <v>4</v>
      </c>
      <c r="P37" s="103"/>
      <c r="Q37" s="103">
        <f t="shared" si="4"/>
        <v>100</v>
      </c>
      <c r="R37" s="103"/>
      <c r="S37" s="5">
        <f>+IF(F37=0,"",'Ark1'!S94)</f>
        <v>7</v>
      </c>
      <c r="T37" s="100">
        <f t="shared" si="5"/>
        <v>-0.85714285714285587</v>
      </c>
      <c r="U37" s="105"/>
      <c r="V37" s="152">
        <f>+IF(O37=0,"",'Ark1'!AJ94)</f>
        <v>117.2</v>
      </c>
      <c r="W37" s="374"/>
      <c r="X37" s="22">
        <f>+IF(O37=0,"",'Ark1'!AK94)</f>
        <v>21.323256295567599</v>
      </c>
      <c r="Y37" s="105"/>
      <c r="Z37" s="100">
        <f>+IF(F37=0,"",'Ark1'!T94)</f>
        <v>7</v>
      </c>
      <c r="AA37" s="100">
        <f t="shared" si="6"/>
        <v>0.7142857142857153</v>
      </c>
      <c r="AB37" s="298">
        <f>+IF(F37=0,"",'Ark1'!W94)</f>
        <v>25</v>
      </c>
      <c r="AC37" s="39"/>
      <c r="AD37" s="101">
        <f>+IF(F37=0,"",'Ark1'!X94)</f>
        <v>100</v>
      </c>
      <c r="AE37" s="101">
        <f>+IF(F37=0,"",'Ark1'!Y94)</f>
        <v>100</v>
      </c>
      <c r="AF37" s="101">
        <f>+IF(F37=0,"",'Ark1'!Z94)</f>
        <v>25</v>
      </c>
      <c r="AG37" s="298">
        <f>+IF(F37=0,"",'Ark1'!AA94)</f>
        <v>9.7347316347190755</v>
      </c>
      <c r="AH37" s="285">
        <f>+IF(F37=0,"",'Ark1'!AB94)</f>
        <v>1.2247448713915889</v>
      </c>
      <c r="AI37" s="285">
        <f>+IF(F37=0,"",'Ark1'!AC94)</f>
        <v>1.58113883008419</v>
      </c>
      <c r="AJ37" s="25"/>
      <c r="AT37"/>
      <c r="AX37"/>
      <c r="AY37"/>
      <c r="AZ37"/>
      <c r="BA37"/>
      <c r="BB37"/>
      <c r="BC37"/>
      <c r="BG37"/>
      <c r="BH37"/>
      <c r="BI37"/>
    </row>
    <row r="38" spans="1:61" ht="15.6">
      <c r="A38" s="25"/>
      <c r="B38" s="99">
        <f>+'Ark1'!C95</f>
        <v>2024</v>
      </c>
      <c r="C38" s="99">
        <f>+'Ark1'!E95</f>
        <v>29</v>
      </c>
      <c r="D38" s="99">
        <f>+IF(F38=0,"",'Ark1'!Q95)</f>
        <v>1</v>
      </c>
      <c r="E38" s="106">
        <f t="shared" si="0"/>
        <v>-2</v>
      </c>
      <c r="F38" s="2">
        <f>+'Ark1'!R95</f>
        <v>10</v>
      </c>
      <c r="G38" s="106">
        <f t="shared" si="1"/>
        <v>6</v>
      </c>
      <c r="H38" s="101">
        <f>+IF(F38=0,"",'Ark1'!AG95)</f>
        <v>0.21012817818869503</v>
      </c>
      <c r="I38" s="101">
        <f t="shared" si="2"/>
        <v>0.13307173434357852</v>
      </c>
      <c r="J38" s="101">
        <f>+IF(F38=0,"",'Ark1'!AH95)</f>
        <v>0.16473199256885637</v>
      </c>
      <c r="K38" s="103"/>
      <c r="L38" s="56">
        <f>+IF(F38=0,"",'Ark1'!U95)</f>
        <v>33.029999999999994</v>
      </c>
      <c r="M38" s="101">
        <f t="shared" si="3"/>
        <v>6.8299999999999947</v>
      </c>
      <c r="N38" s="107"/>
      <c r="O38" s="18">
        <f>+IF(F38=0,"",'Ark1'!AI95)</f>
        <v>10</v>
      </c>
      <c r="P38" s="103"/>
      <c r="Q38" s="103">
        <f t="shared" si="4"/>
        <v>100</v>
      </c>
      <c r="R38" s="103"/>
      <c r="S38" s="5">
        <f>+IF(F38=0,"",'Ark1'!S95)</f>
        <v>7.7</v>
      </c>
      <c r="T38" s="100">
        <f t="shared" si="5"/>
        <v>0.20000000000000018</v>
      </c>
      <c r="U38" s="105"/>
      <c r="V38" s="152">
        <f>+IF(O38=0,"",'Ark1'!AJ95)</f>
        <v>111.9</v>
      </c>
      <c r="W38" s="374"/>
      <c r="X38" s="22">
        <f>+IF(O38=0,"",'Ark1'!AK95)</f>
        <v>23.28469447186232</v>
      </c>
      <c r="Y38" s="105"/>
      <c r="Z38" s="100">
        <f>+IF(F38=0,"",'Ark1'!T95)</f>
        <v>10.3</v>
      </c>
      <c r="AA38" s="100">
        <f t="shared" si="6"/>
        <v>2.0500000000000007</v>
      </c>
      <c r="AB38" s="298">
        <f>+IF(F38=0,"",'Ark1'!W95)</f>
        <v>80</v>
      </c>
      <c r="AC38" s="39"/>
      <c r="AD38" s="101">
        <f>+IF(F38=0,"",'Ark1'!X95)</f>
        <v>100</v>
      </c>
      <c r="AE38" s="101">
        <f>+IF(F38=0,"",'Ark1'!Y95)</f>
        <v>80</v>
      </c>
      <c r="AF38" s="101">
        <f>+IF(F38=0,"",'Ark1'!Z95)</f>
        <v>40</v>
      </c>
      <c r="AG38" s="298">
        <f>+IF(F38=0,"",'Ark1'!AA95)</f>
        <v>7.5918443082034068</v>
      </c>
      <c r="AH38" s="285">
        <f>+IF(F38=0,"",'Ark1'!AB95)</f>
        <v>0.78102496759065987</v>
      </c>
      <c r="AI38" s="285">
        <f>+IF(F38=0,"",'Ark1'!AC95)</f>
        <v>1.4177446878757789</v>
      </c>
      <c r="AJ38" s="25"/>
      <c r="AT38"/>
      <c r="AX38"/>
      <c r="AY38"/>
      <c r="AZ38"/>
      <c r="BA38"/>
      <c r="BB38"/>
      <c r="BC38"/>
      <c r="BG38"/>
      <c r="BH38"/>
      <c r="BI38"/>
    </row>
    <row r="39" spans="1:61" ht="15.6">
      <c r="A39" s="25"/>
      <c r="B39" s="99">
        <f>+'Ark1'!C96</f>
        <v>2024</v>
      </c>
      <c r="C39" s="99">
        <f>+'Ark1'!E96</f>
        <v>30</v>
      </c>
      <c r="D39" s="99">
        <f>+IF(F39=0,"",'Ark1'!Q96)</f>
        <v>2</v>
      </c>
      <c r="E39" s="106">
        <f t="shared" si="0"/>
        <v>-3</v>
      </c>
      <c r="F39" s="2">
        <f>+'Ark1'!R96</f>
        <v>2</v>
      </c>
      <c r="G39" s="106">
        <f t="shared" si="1"/>
        <v>-4</v>
      </c>
      <c r="H39" s="101">
        <f>+IF(F39=0,"",'Ark1'!AG96)</f>
        <v>4.2025635637739006E-2</v>
      </c>
      <c r="I39" s="101">
        <f t="shared" si="2"/>
        <v>-7.3559030129935796E-2</v>
      </c>
      <c r="J39" s="101">
        <f>+IF(F39=0,"",'Ark1'!AH96)</f>
        <v>5.296559979053149E-2</v>
      </c>
      <c r="K39" s="103"/>
      <c r="L39" s="56">
        <f>+IF(F39=0,"",'Ark1'!U96)</f>
        <v>53.1</v>
      </c>
      <c r="M39" s="101">
        <f t="shared" si="3"/>
        <v>9</v>
      </c>
      <c r="N39" s="107"/>
      <c r="O39" s="18">
        <f>+IF(F39=0,"",'Ark1'!AI96)</f>
        <v>2</v>
      </c>
      <c r="P39" s="103"/>
      <c r="Q39" s="103">
        <f t="shared" si="4"/>
        <v>100</v>
      </c>
      <c r="R39" s="103"/>
      <c r="S39" s="5">
        <f>+IF(F39=0,"",'Ark1'!S96)</f>
        <v>10</v>
      </c>
      <c r="T39" s="100">
        <f t="shared" si="5"/>
        <v>1.6666666666666643</v>
      </c>
      <c r="U39" s="105"/>
      <c r="V39" s="152">
        <f>+IF(O39=0,"",'Ark1'!AJ96)</f>
        <v>122.9</v>
      </c>
      <c r="W39" s="374"/>
      <c r="X39" s="22">
        <f>+IF(O39=0,"",'Ark1'!AK96)</f>
        <v>28.598199192507057</v>
      </c>
      <c r="Y39" s="105"/>
      <c r="Z39" s="100">
        <f>+IF(F39=0,"",'Ark1'!T96)</f>
        <v>10</v>
      </c>
      <c r="AA39" s="100">
        <f t="shared" si="6"/>
        <v>1.1666666666666643</v>
      </c>
      <c r="AB39" s="298">
        <f>+IF(F39=0,"",'Ark1'!W96)</f>
        <v>100</v>
      </c>
      <c r="AC39" s="39"/>
      <c r="AD39" s="101">
        <f>+IF(F39=0,"",'Ark1'!X96)</f>
        <v>100</v>
      </c>
      <c r="AE39" s="101">
        <f>+IF(F39=0,"",'Ark1'!Y96)</f>
        <v>100</v>
      </c>
      <c r="AF39" s="101">
        <f>+IF(F39=0,"",'Ark1'!Z96)</f>
        <v>100</v>
      </c>
      <c r="AG39" s="298">
        <f>+IF(F39=0,"",'Ark1'!AA96)</f>
        <v>1.5999999999999828</v>
      </c>
      <c r="AH39" s="285">
        <f>+IF(F39=0,"",'Ark1'!AB96)</f>
        <v>0</v>
      </c>
      <c r="AI39" s="285">
        <f>+IF(F39=0,"",'Ark1'!AC96)</f>
        <v>0</v>
      </c>
      <c r="AJ39" s="25"/>
      <c r="AT39"/>
      <c r="AX39"/>
      <c r="AY39"/>
      <c r="AZ39"/>
      <c r="BA39"/>
      <c r="BB39"/>
      <c r="BC39"/>
      <c r="BG39"/>
      <c r="BH39"/>
      <c r="BI39"/>
    </row>
    <row r="40" spans="1:61" ht="15.6">
      <c r="A40" s="25"/>
      <c r="B40" s="99">
        <f>+'Ark1'!C97</f>
        <v>2024</v>
      </c>
      <c r="C40" s="99">
        <f>+'Ark1'!E97</f>
        <v>31</v>
      </c>
      <c r="D40" s="99">
        <f>+IF(F40=0,"",'Ark1'!Q97)</f>
        <v>3</v>
      </c>
      <c r="E40" s="106">
        <f t="shared" si="0"/>
        <v>-2</v>
      </c>
      <c r="F40" s="2">
        <f>+'Ark1'!R97</f>
        <v>7</v>
      </c>
      <c r="G40" s="106">
        <f t="shared" si="1"/>
        <v>0</v>
      </c>
      <c r="H40" s="101">
        <f>+IF(F40=0,"",'Ark1'!AG97)</f>
        <v>0.14708972473208662</v>
      </c>
      <c r="I40" s="101">
        <f t="shared" si="2"/>
        <v>1.2240948003132662E-2</v>
      </c>
      <c r="J40" s="101">
        <f>+IF(F40=0,"",'Ark1'!AH97)</f>
        <v>0.10897347979502008</v>
      </c>
      <c r="K40" s="103"/>
      <c r="L40" s="56">
        <f>+IF(F40=0,"",'Ark1'!U97)</f>
        <v>31.214285714285719</v>
      </c>
      <c r="M40" s="101">
        <f t="shared" si="3"/>
        <v>-8.9285714285714555</v>
      </c>
      <c r="N40" s="107"/>
      <c r="O40" s="18">
        <f>+IF(F40=0,"",'Ark1'!AI97)</f>
        <v>7</v>
      </c>
      <c r="P40" s="103"/>
      <c r="Q40" s="496">
        <f t="shared" si="4"/>
        <v>100</v>
      </c>
      <c r="R40" s="103"/>
      <c r="S40" s="5">
        <f>+IF(F40=0,"",'Ark1'!S97)</f>
        <v>7.2857142857142883</v>
      </c>
      <c r="T40" s="100">
        <f t="shared" si="5"/>
        <v>-0.71428571428571175</v>
      </c>
      <c r="U40" s="105"/>
      <c r="V40" s="152">
        <f>+IF(O40=0,"",'Ark1'!AJ97)</f>
        <v>108.4</v>
      </c>
      <c r="W40" s="374"/>
      <c r="X40" s="22">
        <f>+IF(O40=0,"",'Ark1'!AK97)</f>
        <v>22.320162681668496</v>
      </c>
      <c r="Y40" s="105"/>
      <c r="Z40" s="100">
        <f>+IF(F40=0,"",'Ark1'!T97)</f>
        <v>7.8571428571428559</v>
      </c>
      <c r="AA40" s="100">
        <f t="shared" si="6"/>
        <v>0.28571428571428648</v>
      </c>
      <c r="AB40" s="298">
        <f>+IF(F40=0,"",'Ark1'!W97)</f>
        <v>14.285714285714288</v>
      </c>
      <c r="AC40" s="39"/>
      <c r="AD40" s="101">
        <f>+IF(F40=0,"",'Ark1'!X97)</f>
        <v>100</v>
      </c>
      <c r="AE40" s="101">
        <f>+IF(F40=0,"",'Ark1'!Y97)</f>
        <v>57.142857142857153</v>
      </c>
      <c r="AF40" s="101">
        <f>+IF(F40=0,"",'Ark1'!Z97)</f>
        <v>28.571428571428577</v>
      </c>
      <c r="AG40" s="298">
        <f>+IF(F40=0,"",'Ark1'!AA97)</f>
        <v>17.938181829464735</v>
      </c>
      <c r="AH40" s="285">
        <f>+IF(F40=0,"",'Ark1'!AB97)</f>
        <v>1.8294640678379568</v>
      </c>
      <c r="AI40" s="285">
        <f>+IF(F40=0,"",'Ark1'!AC97)</f>
        <v>1.5518257844571748</v>
      </c>
      <c r="AJ40" s="25"/>
      <c r="AT40"/>
      <c r="AX40"/>
      <c r="AY40"/>
      <c r="AZ40"/>
      <c r="BA40"/>
      <c r="BB40"/>
      <c r="BC40"/>
      <c r="BG40"/>
      <c r="BH40"/>
      <c r="BI40"/>
    </row>
    <row r="41" spans="1:61" ht="15.6">
      <c r="A41" s="25"/>
      <c r="B41" s="99">
        <f>+'Ark1'!C98</f>
        <v>2024</v>
      </c>
      <c r="C41" s="99">
        <f>+'Ark1'!E98</f>
        <v>32</v>
      </c>
      <c r="D41" s="99">
        <f>+IF(F41=0,"",'Ark1'!Q98)</f>
        <v>5</v>
      </c>
      <c r="E41" s="106">
        <f t="shared" si="0"/>
        <v>-10</v>
      </c>
      <c r="F41" s="2">
        <f>+'Ark1'!R98</f>
        <v>5</v>
      </c>
      <c r="G41" s="106">
        <f t="shared" si="1"/>
        <v>-14</v>
      </c>
      <c r="H41" s="101">
        <f>+IF(F41=0,"",'Ark1'!AG98)</f>
        <v>0.10506408909434752</v>
      </c>
      <c r="I41" s="101">
        <f t="shared" si="2"/>
        <v>-0.26095401916995609</v>
      </c>
      <c r="J41" s="101">
        <f>+IF(F41=0,"",'Ark1'!AH98)</f>
        <v>7.9398526239666811E-2</v>
      </c>
      <c r="K41" s="103"/>
      <c r="L41" s="56">
        <f>+IF(F41=0,"",'Ark1'!U98)</f>
        <v>31.840000000000007</v>
      </c>
      <c r="M41" s="101">
        <f t="shared" si="3"/>
        <v>-14.481052631578958</v>
      </c>
      <c r="N41" s="107"/>
      <c r="O41" s="18">
        <f>+IF(F41=0,"",'Ark1'!AI98)</f>
        <v>5</v>
      </c>
      <c r="P41" s="103"/>
      <c r="Q41" s="496">
        <f t="shared" si="4"/>
        <v>100</v>
      </c>
      <c r="R41" s="103"/>
      <c r="S41" s="5">
        <f>+IF(F41=0,"",'Ark1'!S98)</f>
        <v>7.2</v>
      </c>
      <c r="T41" s="100">
        <f t="shared" si="5"/>
        <v>-1.0105263157894724</v>
      </c>
      <c r="U41" s="105"/>
      <c r="V41" s="152">
        <f>+IF(O41=0,"",'Ark1'!AJ98)</f>
        <v>110.64</v>
      </c>
      <c r="W41" s="374"/>
      <c r="X41" s="22">
        <f>+IF(O41=0,"",'Ark1'!AK98)</f>
        <v>22.56746001992019</v>
      </c>
      <c r="Y41" s="105"/>
      <c r="Z41" s="100">
        <f>+IF(F41=0,"",'Ark1'!T98)</f>
        <v>7.4</v>
      </c>
      <c r="AA41" s="100">
        <f t="shared" si="6"/>
        <v>-1.2315789473684191</v>
      </c>
      <c r="AB41" s="298">
        <f>+IF(F41=0,"",'Ark1'!W98)</f>
        <v>20</v>
      </c>
      <c r="AC41" s="39"/>
      <c r="AD41" s="101">
        <f>+IF(F41=0,"",'Ark1'!X98)</f>
        <v>100</v>
      </c>
      <c r="AE41" s="101">
        <f>+IF(F41=0,"",'Ark1'!Y98)</f>
        <v>60</v>
      </c>
      <c r="AF41" s="101">
        <f>+IF(F41=0,"",'Ark1'!Z98)</f>
        <v>40</v>
      </c>
      <c r="AG41" s="298">
        <f>+IF(F41=0,"",'Ark1'!AA98)</f>
        <v>11.178658237910295</v>
      </c>
      <c r="AH41" s="285">
        <f>+IF(F41=0,"",'Ark1'!AB98)</f>
        <v>1.3266499161421563</v>
      </c>
      <c r="AI41" s="285">
        <f>+IF(F41=0,"",'Ark1'!AC98)</f>
        <v>1.7435595774162684</v>
      </c>
      <c r="AJ41" s="25"/>
      <c r="AT41"/>
      <c r="AX41"/>
      <c r="AY41"/>
      <c r="AZ41"/>
      <c r="BA41"/>
      <c r="BB41"/>
      <c r="BC41"/>
      <c r="BG41"/>
      <c r="BH41"/>
      <c r="BI41"/>
    </row>
    <row r="42" spans="1:61" ht="15.6">
      <c r="A42" s="25"/>
      <c r="B42" s="99">
        <f>+'Ark1'!C99</f>
        <v>2024</v>
      </c>
      <c r="C42" s="99">
        <f>+'Ark1'!E99</f>
        <v>33</v>
      </c>
      <c r="D42" s="99">
        <f>+IF(F42=0,"",'Ark1'!Q99)</f>
        <v>17</v>
      </c>
      <c r="E42" s="106">
        <f t="shared" ref="E42:E61" si="7">+IF(F42=0,"",D42-D96)</f>
        <v>-23</v>
      </c>
      <c r="F42" s="2">
        <f>+'Ark1'!R99</f>
        <v>21</v>
      </c>
      <c r="G42" s="106">
        <f t="shared" ref="G42:G61" si="8">+IF(F42=0,"",F42-F96)</f>
        <v>-41</v>
      </c>
      <c r="H42" s="101">
        <f>+IF(F42=0,"",'Ark1'!AG99)</f>
        <v>0.44126917419625966</v>
      </c>
      <c r="I42" s="101">
        <f t="shared" ref="I42:I61" si="9">+IF(F42=0,"",H42-H96)</f>
        <v>-0.75310570540304733</v>
      </c>
      <c r="J42" s="101">
        <f>+IF(F42=0,"",'Ark1'!AH99)</f>
        <v>0.46048152812238918</v>
      </c>
      <c r="K42" s="103"/>
      <c r="L42" s="56">
        <f>+IF(F42=0,"",'Ark1'!U99)</f>
        <v>43.966666666666654</v>
      </c>
      <c r="M42" s="101">
        <f t="shared" ref="M42:M61" si="10">+IF(F42=0,"",L42-L96)</f>
        <v>1.1844086021505404</v>
      </c>
      <c r="N42" s="107"/>
      <c r="O42" s="18">
        <f>+IF(F42=0,"",'Ark1'!AI99)</f>
        <v>21</v>
      </c>
      <c r="P42" s="103"/>
      <c r="Q42" s="496">
        <f t="shared" si="4"/>
        <v>100</v>
      </c>
      <c r="R42" s="103"/>
      <c r="S42" s="5">
        <f>+IF(F42=0,"",'Ark1'!S99)</f>
        <v>8.7142857142857117</v>
      </c>
      <c r="T42" s="100">
        <f t="shared" ref="T42:T61" si="11">+IF(F42=0,"",S42-S96)</f>
        <v>0.24654377880183986</v>
      </c>
      <c r="U42" s="105"/>
      <c r="V42" s="152">
        <f>+IF(O42=0,"",'Ark1'!AJ99)</f>
        <v>117.98095238095242</v>
      </c>
      <c r="W42" s="374"/>
      <c r="X42" s="22">
        <f>+IF(O42=0,"",'Ark1'!AK99)</f>
        <v>25.970723377185095</v>
      </c>
      <c r="Y42" s="105"/>
      <c r="Z42" s="100">
        <f>+IF(F42=0,"",'Ark1'!T99)</f>
        <v>8.2380952380952355</v>
      </c>
      <c r="AA42" s="100">
        <f t="shared" ref="AA42:AA61" si="12">+IF(F42=0,"",Z42-Z96)</f>
        <v>-0.14900153609831257</v>
      </c>
      <c r="AB42" s="298">
        <f>+IF(F42=0,"",'Ark1'!W99)</f>
        <v>42.857142857142847</v>
      </c>
      <c r="AC42" s="39"/>
      <c r="AD42" s="101">
        <f>+IF(F42=0,"",'Ark1'!X99)</f>
        <v>100</v>
      </c>
      <c r="AE42" s="101">
        <f>+IF(F42=0,"",'Ark1'!Y99)</f>
        <v>90.476190476190439</v>
      </c>
      <c r="AF42" s="101">
        <f>+IF(F42=0,"",'Ark1'!Z99)</f>
        <v>66.666666666666686</v>
      </c>
      <c r="AG42" s="298">
        <f>+IF(F42=0,"",'Ark1'!AA99)</f>
        <v>13.357442488787672</v>
      </c>
      <c r="AH42" s="285">
        <f>+IF(F42=0,"",'Ark1'!AB99)</f>
        <v>1.749635530559418</v>
      </c>
      <c r="AI42" s="285">
        <f>+IF(F42=0,"",'Ark1'!AC99)</f>
        <v>2.1581465130713662</v>
      </c>
      <c r="AJ42" s="25"/>
      <c r="AT42"/>
      <c r="AX42"/>
      <c r="AY42"/>
      <c r="AZ42"/>
      <c r="BA42"/>
      <c r="BB42"/>
      <c r="BC42"/>
      <c r="BG42"/>
      <c r="BH42"/>
      <c r="BI42"/>
    </row>
    <row r="43" spans="1:61" ht="15.6">
      <c r="A43" s="25"/>
      <c r="B43" s="99">
        <f>+'Ark1'!C100</f>
        <v>2024</v>
      </c>
      <c r="C43" s="99">
        <f>+'Ark1'!E100</f>
        <v>34</v>
      </c>
      <c r="D43" s="99">
        <f>+IF(F43=0,"",'Ark1'!Q100)</f>
        <v>35</v>
      </c>
      <c r="E43" s="106">
        <f t="shared" si="7"/>
        <v>-2</v>
      </c>
      <c r="F43" s="2">
        <f>+'Ark1'!R100</f>
        <v>47</v>
      </c>
      <c r="G43" s="106">
        <f t="shared" si="8"/>
        <v>-5</v>
      </c>
      <c r="H43" s="101">
        <f>+IF(F43=0,"",'Ark1'!AG100)</f>
        <v>0.98760243748686694</v>
      </c>
      <c r="I43" s="101">
        <f t="shared" si="9"/>
        <v>-1.4131332499648042E-2</v>
      </c>
      <c r="J43" s="101">
        <f>+IF(F43=0,"",'Ark1'!AH100)</f>
        <v>1.0831016296148519</v>
      </c>
      <c r="K43" s="103"/>
      <c r="L43" s="56">
        <f>+IF(F43=0,"",'Ark1'!U100)</f>
        <v>46.206382978723425</v>
      </c>
      <c r="M43" s="101">
        <f t="shared" si="10"/>
        <v>10.285229132569562</v>
      </c>
      <c r="N43" s="107"/>
      <c r="O43" s="18">
        <f>+IF(F43=0,"",'Ark1'!AI100)</f>
        <v>47</v>
      </c>
      <c r="P43" s="103"/>
      <c r="Q43" s="496">
        <f t="shared" si="4"/>
        <v>100</v>
      </c>
      <c r="R43" s="103"/>
      <c r="S43" s="5">
        <f>+IF(F43=0,"",'Ark1'!S100)</f>
        <v>9.2553191489361701</v>
      </c>
      <c r="T43" s="100">
        <f t="shared" si="11"/>
        <v>1.5245499181669411</v>
      </c>
      <c r="U43" s="105"/>
      <c r="V43" s="152">
        <f>+IF(F43=0,"",'Ark1'!AJ100)</f>
        <v>118.77446808510638</v>
      </c>
      <c r="W43" s="374"/>
      <c r="X43" s="22">
        <f>+IF(F43=0,"",'Ark1'!AK100)</f>
        <v>27.073165752086489</v>
      </c>
      <c r="Y43" s="105"/>
      <c r="Z43" s="100">
        <f>+IF(F43=0,"",'Ark1'!T100)</f>
        <v>9.1489361702127674</v>
      </c>
      <c r="AA43" s="100">
        <f t="shared" si="12"/>
        <v>1.1489361702127674</v>
      </c>
      <c r="AB43" s="298">
        <f>+IF(F43=0,"",'Ark1'!W100)</f>
        <v>59.574468085106389</v>
      </c>
      <c r="AC43" s="39"/>
      <c r="AD43" s="101">
        <f>+IF(F43=0,"",'Ark1'!X100)</f>
        <v>100</v>
      </c>
      <c r="AE43" s="101">
        <f>+IF(F43=0,"",'Ark1'!Y100)</f>
        <v>97.872340425531874</v>
      </c>
      <c r="AF43" s="101">
        <f>+IF(F43=0,"",'Ark1'!Z100)</f>
        <v>76.59574468085107</v>
      </c>
      <c r="AG43" s="298">
        <f>+IF(F43=0,"",'Ark1'!AA100)</f>
        <v>12.294202132147179</v>
      </c>
      <c r="AH43" s="285">
        <f>+IF(F43=0,"",'Ark1'!AB100)</f>
        <v>1.3600388778295245</v>
      </c>
      <c r="AI43" s="285">
        <f>+IF(F43=0,"",'Ark1'!AC100)</f>
        <v>1.8098868355861089</v>
      </c>
      <c r="AJ43" s="25"/>
      <c r="AT43"/>
      <c r="AX43"/>
      <c r="AY43"/>
      <c r="AZ43"/>
      <c r="BA43"/>
      <c r="BB43"/>
      <c r="BC43"/>
      <c r="BG43"/>
      <c r="BH43"/>
      <c r="BI43"/>
    </row>
    <row r="44" spans="1:61" s="3" customFormat="1" ht="15.6">
      <c r="A44" s="25"/>
      <c r="B44" s="99">
        <f>+'Ark1'!C101</f>
        <v>2024</v>
      </c>
      <c r="C44" s="99">
        <f>+'Ark1'!E101</f>
        <v>35</v>
      </c>
      <c r="D44" s="99">
        <f>+IF(F44=0,"",'Ark1'!Q101)</f>
        <v>39</v>
      </c>
      <c r="E44" s="106">
        <f t="shared" si="7"/>
        <v>-20</v>
      </c>
      <c r="F44" s="2">
        <f>+'Ark1'!R101</f>
        <v>52</v>
      </c>
      <c r="G44" s="106">
        <f t="shared" si="8"/>
        <v>-41</v>
      </c>
      <c r="H44" s="101">
        <f>+IF(F44=0,"",'Ark1'!AG101)</f>
        <v>1.0926665265812148</v>
      </c>
      <c r="I44" s="101">
        <f t="shared" si="9"/>
        <v>-0.69889579281774483</v>
      </c>
      <c r="J44" s="101">
        <f>+IF(F44=0,"",'Ark1'!AH101)</f>
        <v>1.1241973492263375</v>
      </c>
      <c r="K44" s="103"/>
      <c r="L44" s="56">
        <f>+IF(F44=0,"",'Ark1'!U101)</f>
        <v>43.348076923076931</v>
      </c>
      <c r="M44" s="101">
        <f t="shared" si="10"/>
        <v>-3.3949338296112685</v>
      </c>
      <c r="N44" s="107"/>
      <c r="O44" s="18">
        <f>+IF(F44=0,"",'Ark1'!AI101)</f>
        <v>52</v>
      </c>
      <c r="P44" s="103"/>
      <c r="Q44" s="496">
        <f t="shared" si="4"/>
        <v>100</v>
      </c>
      <c r="R44" s="103"/>
      <c r="S44" s="5">
        <f>+IF(F44=0,"",'Ark1'!S101)</f>
        <v>8.9615384615384652</v>
      </c>
      <c r="T44" s="100">
        <f t="shared" si="11"/>
        <v>0.44540942928040295</v>
      </c>
      <c r="U44" s="105"/>
      <c r="V44" s="152">
        <f>+IF(F44=0,"",'Ark1'!AJ101)</f>
        <v>115.58269230769235</v>
      </c>
      <c r="W44" s="374"/>
      <c r="X44" s="22">
        <f>+IF(F44=0,"",'Ark1'!AK101)</f>
        <v>27.044229637483433</v>
      </c>
      <c r="Y44" s="105"/>
      <c r="Z44" s="100">
        <f>+IF(F44=0,"",'Ark1'!T101)</f>
        <v>8.9230769230769216</v>
      </c>
      <c r="AA44" s="100">
        <f t="shared" si="12"/>
        <v>5.2109181141437588E-2</v>
      </c>
      <c r="AB44" s="298">
        <f>+IF(F44=0,"",'Ark1'!W101)</f>
        <v>53.84615384615384</v>
      </c>
      <c r="AC44" s="39"/>
      <c r="AD44" s="101">
        <f>+IF(F44=0,"",'Ark1'!X101)</f>
        <v>100</v>
      </c>
      <c r="AE44" s="101">
        <f>+IF(F44=0,"",'Ark1'!Y101)</f>
        <v>90.384615384615358</v>
      </c>
      <c r="AF44" s="101">
        <f>+IF(F44=0,"",'Ark1'!Z101)</f>
        <v>67.307692307692307</v>
      </c>
      <c r="AG44" s="298">
        <f>+IF(F44=0,"",'Ark1'!AA101)</f>
        <v>14.746479245837939</v>
      </c>
      <c r="AH44" s="285">
        <f>+IF(F44=0,"",'Ark1'!AB101)</f>
        <v>2.1300193070769837</v>
      </c>
      <c r="AI44" s="285">
        <f>+IF(F44=0,"",'Ark1'!AC101)</f>
        <v>1.7633682132842534</v>
      </c>
      <c r="AJ44" s="25"/>
    </row>
    <row r="45" spans="1:61" s="3" customFormat="1" ht="15.6">
      <c r="A45" s="25"/>
      <c r="B45" s="99">
        <f>+'Ark1'!C102</f>
        <v>2024</v>
      </c>
      <c r="C45" s="99">
        <f>+'Ark1'!E102</f>
        <v>36</v>
      </c>
      <c r="D45" s="99">
        <f>+IF(F45=0,"",'Ark1'!Q102)</f>
        <v>47</v>
      </c>
      <c r="E45" s="106">
        <f t="shared" si="7"/>
        <v>21</v>
      </c>
      <c r="F45" s="2">
        <f>+'Ark1'!R102</f>
        <v>83</v>
      </c>
      <c r="G45" s="106">
        <f t="shared" si="8"/>
        <v>49</v>
      </c>
      <c r="H45" s="101">
        <f>+IF(F45=0,"",'Ark1'!AG102)</f>
        <v>1.7440638789661695</v>
      </c>
      <c r="I45" s="101">
        <f t="shared" si="9"/>
        <v>1.0890841062826788</v>
      </c>
      <c r="J45" s="101">
        <f>+IF(F45=0,"",'Ark1'!AH102)</f>
        <v>1.6114609179207751</v>
      </c>
      <c r="K45" s="103"/>
      <c r="L45" s="56">
        <f>+IF(F45=0,"",'Ark1'!U102)</f>
        <v>38.928915662650589</v>
      </c>
      <c r="M45" s="101">
        <f t="shared" si="10"/>
        <v>-6.9416725726435402</v>
      </c>
      <c r="N45" s="107"/>
      <c r="O45" s="18">
        <f>+IF(F45=0,"",'Ark1'!AI102)</f>
        <v>83</v>
      </c>
      <c r="P45" s="103"/>
      <c r="Q45" s="496">
        <f t="shared" si="4"/>
        <v>100</v>
      </c>
      <c r="R45" s="103"/>
      <c r="S45" s="5">
        <f>+IF(F45=0,"",'Ark1'!S102)</f>
        <v>8.4698795180722897</v>
      </c>
      <c r="T45" s="100">
        <f t="shared" si="11"/>
        <v>5.8114812189938192E-2</v>
      </c>
      <c r="U45" s="105"/>
      <c r="V45" s="152">
        <f>+IF(F45=0,"",'Ark1'!AJ102)</f>
        <v>113.34457831325298</v>
      </c>
      <c r="W45" s="374"/>
      <c r="X45" s="22">
        <f>+IF(F45=0,"",'Ark1'!AK102)</f>
        <v>25.380042673742455</v>
      </c>
      <c r="Y45" s="105"/>
      <c r="Z45" s="100">
        <f>+IF(F45=0,"",'Ark1'!T102)</f>
        <v>8.7228915662650603</v>
      </c>
      <c r="AA45" s="100">
        <f t="shared" si="12"/>
        <v>0.22289156626506035</v>
      </c>
      <c r="AB45" s="298">
        <f>+IF(F45=0,"",'Ark1'!W102)</f>
        <v>54.216867469879517</v>
      </c>
      <c r="AC45" s="39"/>
      <c r="AD45" s="101">
        <f>+IF(F45=0,"",'Ark1'!X102)</f>
        <v>98.795180722891587</v>
      </c>
      <c r="AE45" s="101">
        <f>+IF(F45=0,"",'Ark1'!Y102)</f>
        <v>77.108433734939737</v>
      </c>
      <c r="AF45" s="101">
        <f>+IF(F45=0,"",'Ark1'!Z102)</f>
        <v>56.626506024096393</v>
      </c>
      <c r="AG45" s="298">
        <f>+IF(F45=0,"",'Ark1'!AA102)</f>
        <v>15.379939446513776</v>
      </c>
      <c r="AH45" s="285">
        <f>+IF(F45=0,"",'Ark1'!AB102)</f>
        <v>1.7239444082781488</v>
      </c>
      <c r="AI45" s="285">
        <f>+IF(F45=0,"",'Ark1'!AC102)</f>
        <v>1.2830052541661829</v>
      </c>
      <c r="AJ45" s="25"/>
    </row>
    <row r="46" spans="1:61" s="3" customFormat="1" ht="15.6">
      <c r="A46" s="25"/>
      <c r="B46" s="99">
        <f>+'Ark1'!C103</f>
        <v>2024</v>
      </c>
      <c r="C46" s="99">
        <f>+'Ark1'!E103</f>
        <v>37</v>
      </c>
      <c r="D46" s="99">
        <f>+IF(F46=0,"",'Ark1'!Q103)</f>
        <v>23</v>
      </c>
      <c r="E46" s="106">
        <f t="shared" si="7"/>
        <v>-3</v>
      </c>
      <c r="F46" s="2">
        <f>+'Ark1'!R103</f>
        <v>27</v>
      </c>
      <c r="G46" s="106">
        <f t="shared" si="8"/>
        <v>-7</v>
      </c>
      <c r="H46" s="101">
        <f>+IF(F46=0,"",'Ark1'!AG103)</f>
        <v>0.56734608110947693</v>
      </c>
      <c r="I46" s="101">
        <f t="shared" si="9"/>
        <v>-8.7633691574013683E-2</v>
      </c>
      <c r="J46" s="101">
        <f>+IF(F46=0,"",'Ark1'!AH103)</f>
        <v>0.61838085857137459</v>
      </c>
      <c r="K46" s="103"/>
      <c r="L46" s="56">
        <f>+IF(F46=0,"",'Ark1'!U103)</f>
        <v>45.922222222222224</v>
      </c>
      <c r="M46" s="101">
        <f t="shared" si="10"/>
        <v>1.4281045751634025</v>
      </c>
      <c r="N46" s="107"/>
      <c r="O46" s="18">
        <f>+IF(F46=0,"",'Ark1'!AI103)</f>
        <v>26</v>
      </c>
      <c r="P46" s="103"/>
      <c r="Q46" s="496">
        <f t="shared" si="4"/>
        <v>96.296296296296291</v>
      </c>
      <c r="R46" s="103"/>
      <c r="S46" s="5">
        <f>+IF(F46=0,"",'Ark1'!S103)</f>
        <v>9.2222222222222232</v>
      </c>
      <c r="T46" s="100">
        <f t="shared" si="11"/>
        <v>0.57516339869281197</v>
      </c>
      <c r="U46" s="105"/>
      <c r="V46" s="152">
        <f>+IF(F46=0,"",'Ark1'!AJ103)</f>
        <v>117.32692307692304</v>
      </c>
      <c r="W46" s="374"/>
      <c r="X46" s="22">
        <f>+IF(F46=0,"",'Ark1'!AK103)</f>
        <v>28.515013214199072</v>
      </c>
      <c r="Y46" s="105"/>
      <c r="Z46" s="100">
        <f>+IF(F46=0,"",'Ark1'!T103)</f>
        <v>8.9629629629629655</v>
      </c>
      <c r="AA46" s="100">
        <f t="shared" si="12"/>
        <v>-0.15468409586056353</v>
      </c>
      <c r="AB46" s="298">
        <f>+IF(F46=0,"",'Ark1'!W103)</f>
        <v>62.962962962962969</v>
      </c>
      <c r="AC46" s="39"/>
      <c r="AD46" s="101">
        <f>+IF(F46=0,"",'Ark1'!X103)</f>
        <v>100</v>
      </c>
      <c r="AE46" s="101">
        <f>+IF(F46=0,"",'Ark1'!Y103)</f>
        <v>100</v>
      </c>
      <c r="AF46" s="101">
        <f>+IF(F46=0,"",'Ark1'!Z103)</f>
        <v>74.074074074074076</v>
      </c>
      <c r="AG46" s="298">
        <f>+IF(F46=0,"",'Ark1'!AA103)</f>
        <v>13.153237408371689</v>
      </c>
      <c r="AH46" s="285">
        <f>+IF(F46=0,"",'Ark1'!AB103)</f>
        <v>2.4993826398226671</v>
      </c>
      <c r="AI46" s="285">
        <f>+IF(F46=0,"",'Ark1'!AC103)</f>
        <v>2.3956980190809194</v>
      </c>
      <c r="AJ46" s="25"/>
    </row>
    <row r="47" spans="1:61" s="3" customFormat="1" ht="15.6">
      <c r="A47" s="25"/>
      <c r="B47" s="99">
        <f>+'Ark1'!C104</f>
        <v>2024</v>
      </c>
      <c r="C47" s="99">
        <f>+'Ark1'!E104</f>
        <v>38</v>
      </c>
      <c r="D47" s="99">
        <f>+IF(F47=0,"",'Ark1'!Q104)</f>
        <v>30</v>
      </c>
      <c r="E47" s="106">
        <f t="shared" si="7"/>
        <v>-3</v>
      </c>
      <c r="F47" s="2">
        <f>+'Ark1'!R104</f>
        <v>38</v>
      </c>
      <c r="G47" s="106">
        <f t="shared" si="8"/>
        <v>-16</v>
      </c>
      <c r="H47" s="101">
        <f>+IF(F47=0,"",'Ark1'!AG104)</f>
        <v>0.79848707711704126</v>
      </c>
      <c r="I47" s="101">
        <f t="shared" si="9"/>
        <v>-0.24177491479203239</v>
      </c>
      <c r="J47" s="101">
        <f>+IF(F47=0,"",'Ark1'!AH104)</f>
        <v>0.71179382317369611</v>
      </c>
      <c r="K47" s="103"/>
      <c r="L47" s="56">
        <f>+IF(F47=0,"",'Ark1'!U104)</f>
        <v>37.557894736842115</v>
      </c>
      <c r="M47" s="101">
        <f t="shared" si="10"/>
        <v>1.6412280701754582</v>
      </c>
      <c r="N47" s="107"/>
      <c r="O47" s="18">
        <f>+IF(F47=0,"",'Ark1'!AI104)</f>
        <v>38</v>
      </c>
      <c r="P47" s="103"/>
      <c r="Q47" s="496">
        <f t="shared" si="4"/>
        <v>100</v>
      </c>
      <c r="R47" s="103"/>
      <c r="S47" s="5">
        <f>+IF(F47=0,"",'Ark1'!S104)</f>
        <v>8.5</v>
      </c>
      <c r="T47" s="100">
        <f t="shared" si="11"/>
        <v>0.85185185185185297</v>
      </c>
      <c r="U47" s="105"/>
      <c r="V47" s="152">
        <f>+IF(F47=0,"",'Ark1'!AJ104)</f>
        <v>112.6131578947368</v>
      </c>
      <c r="W47" s="374"/>
      <c r="X47" s="22">
        <f>+IF(F47=0,"",'Ark1'!AK104)</f>
        <v>25.582728686445314</v>
      </c>
      <c r="Y47" s="105"/>
      <c r="Z47" s="100">
        <f>+IF(F47=0,"",'Ark1'!T104)</f>
        <v>8.8947368421052619</v>
      </c>
      <c r="AA47" s="100">
        <f t="shared" si="12"/>
        <v>7.9922027290447062E-2</v>
      </c>
      <c r="AB47" s="298">
        <f>+IF(F47=0,"",'Ark1'!W104)</f>
        <v>60.526315789473678</v>
      </c>
      <c r="AC47" s="39"/>
      <c r="AD47" s="101">
        <f>+IF(F47=0,"",'Ark1'!X104)</f>
        <v>100</v>
      </c>
      <c r="AE47" s="101">
        <f>+IF(F47=0,"",'Ark1'!Y104)</f>
        <v>78.947368421052644</v>
      </c>
      <c r="AF47" s="101">
        <f>+IF(F47=0,"",'Ark1'!Z104)</f>
        <v>60.526315789473678</v>
      </c>
      <c r="AG47" s="298">
        <f>+IF(F47=0,"",'Ark1'!AA104)</f>
        <v>13.548074859919121</v>
      </c>
      <c r="AH47" s="285">
        <f>+IF(F47=0,"",'Ark1'!AB104)</f>
        <v>2.0358626776148889</v>
      </c>
      <c r="AI47" s="285">
        <f>+IF(F47=0,"",'Ark1'!AC104)</f>
        <v>1.7440043711348294</v>
      </c>
      <c r="AJ47" s="25"/>
    </row>
    <row r="48" spans="1:61" s="3" customFormat="1" ht="15.6">
      <c r="A48" s="25"/>
      <c r="B48" s="99">
        <f>+'Ark1'!C105</f>
        <v>2024</v>
      </c>
      <c r="C48" s="99">
        <f>+'Ark1'!E105</f>
        <v>39</v>
      </c>
      <c r="D48" s="99">
        <f>+IF(F48=0,"",'Ark1'!Q105)</f>
        <v>45</v>
      </c>
      <c r="E48" s="106">
        <f t="shared" si="7"/>
        <v>-12</v>
      </c>
      <c r="F48" s="2">
        <f>+'Ark1'!R105</f>
        <v>61</v>
      </c>
      <c r="G48" s="106">
        <f t="shared" si="8"/>
        <v>-20</v>
      </c>
      <c r="H48" s="101">
        <f>+IF(F48=0,"",'Ark1'!AG105)</f>
        <v>1.2817818869510402</v>
      </c>
      <c r="I48" s="101">
        <f t="shared" si="9"/>
        <v>-0.2786111009125698</v>
      </c>
      <c r="J48" s="101">
        <f>+IF(F48=0,"",'Ark1'!AH105)</f>
        <v>1.1397578644190356</v>
      </c>
      <c r="K48" s="103"/>
      <c r="L48" s="56">
        <f>+IF(F48=0,"",'Ark1'!U105)</f>
        <v>37.463934426229507</v>
      </c>
      <c r="M48" s="101">
        <f t="shared" si="10"/>
        <v>-0.98051001821495731</v>
      </c>
      <c r="N48" s="107"/>
      <c r="O48" s="18">
        <f>+IF(F48=0,"",'Ark1'!AI105)</f>
        <v>61</v>
      </c>
      <c r="P48" s="103"/>
      <c r="Q48" s="496">
        <f t="shared" si="4"/>
        <v>100</v>
      </c>
      <c r="R48" s="103"/>
      <c r="S48" s="5">
        <f>+IF(F48=0,"",'Ark1'!S105)</f>
        <v>8.0491803278688518</v>
      </c>
      <c r="T48" s="100">
        <f t="shared" si="11"/>
        <v>8.6217364905889049E-2</v>
      </c>
      <c r="U48" s="105"/>
      <c r="V48" s="152">
        <f>+IF(F48=0,"",'Ark1'!AJ105)</f>
        <v>113.9114754098361</v>
      </c>
      <c r="W48" s="374"/>
      <c r="X48" s="22">
        <f>+IF(F48=0,"",'Ark1'!AK105)</f>
        <v>24.174095538789313</v>
      </c>
      <c r="Y48" s="105"/>
      <c r="Z48" s="100">
        <f>+IF(F48=0,"",'Ark1'!T105)</f>
        <v>7.9344262295081984</v>
      </c>
      <c r="AA48" s="100">
        <f t="shared" si="12"/>
        <v>-1.3124873507387127</v>
      </c>
      <c r="AB48" s="298">
        <f>+IF(F48=0,"",'Ark1'!W105)</f>
        <v>36.065573770491802</v>
      </c>
      <c r="AC48" s="39"/>
      <c r="AD48" s="101">
        <f>+IF(F48=0,"",'Ark1'!X105)</f>
        <v>98.360655737704931</v>
      </c>
      <c r="AE48" s="101">
        <f>+IF(F48=0,"",'Ark1'!Y105)</f>
        <v>78.688524590163937</v>
      </c>
      <c r="AF48" s="101">
        <f>+IF(F48=0,"",'Ark1'!Z105)</f>
        <v>50.819672131147534</v>
      </c>
      <c r="AG48" s="298">
        <f>+IF(F48=0,"",'Ark1'!AA105)</f>
        <v>14.254191592753104</v>
      </c>
      <c r="AH48" s="285">
        <f>+IF(F48=0,"",'Ark1'!AB105)</f>
        <v>1.9787910658369097</v>
      </c>
      <c r="AI48" s="285">
        <f>+IF(F48=0,"",'Ark1'!AC105)</f>
        <v>2.0793193436994</v>
      </c>
      <c r="AJ48" s="25"/>
    </row>
    <row r="49" spans="1:36" s="3" customFormat="1" ht="15.6">
      <c r="A49" s="25"/>
      <c r="B49" s="99">
        <f>+'Ark1'!C106</f>
        <v>2024</v>
      </c>
      <c r="C49" s="99">
        <f>+'Ark1'!E106</f>
        <v>40</v>
      </c>
      <c r="D49" s="99">
        <f>+IF(F49=0,"",'Ark1'!Q106)</f>
        <v>61</v>
      </c>
      <c r="E49" s="106">
        <f t="shared" si="7"/>
        <v>-3</v>
      </c>
      <c r="F49" s="2">
        <f>+'Ark1'!R106</f>
        <v>87</v>
      </c>
      <c r="G49" s="106">
        <f t="shared" si="8"/>
        <v>-18</v>
      </c>
      <c r="H49" s="101">
        <f>+IF(F49=0,"",'Ark1'!AG106)</f>
        <v>1.8281151502416475</v>
      </c>
      <c r="I49" s="101">
        <f t="shared" si="9"/>
        <v>-0.1946165006926619</v>
      </c>
      <c r="J49" s="101">
        <f>+IF(F49=0,"",'Ark1'!AH106)</f>
        <v>1.7088138847674013</v>
      </c>
      <c r="K49" s="103"/>
      <c r="L49" s="56">
        <f>+IF(F49=0,"",'Ark1'!U106)</f>
        <v>39.38275862068965</v>
      </c>
      <c r="M49" s="101">
        <f t="shared" si="10"/>
        <v>3.919901477832525</v>
      </c>
      <c r="N49" s="107"/>
      <c r="O49" s="18">
        <f>+IF(F49=0,"",'Ark1'!AI106)</f>
        <v>87</v>
      </c>
      <c r="P49" s="103"/>
      <c r="Q49" s="496">
        <f t="shared" si="4"/>
        <v>100</v>
      </c>
      <c r="R49" s="103"/>
      <c r="S49" s="5">
        <f>+IF(F49=0,"",'Ark1'!S106)</f>
        <v>8.4712643678160902</v>
      </c>
      <c r="T49" s="100">
        <f t="shared" si="11"/>
        <v>0.69983579638752058</v>
      </c>
      <c r="U49" s="105"/>
      <c r="V49" s="152">
        <f>+IF(F49=0,"",'Ark1'!AJ106)</f>
        <v>114.91839080459771</v>
      </c>
      <c r="W49" s="374"/>
      <c r="X49" s="22">
        <f>+IF(F49=0,"",'Ark1'!AK106)</f>
        <v>25.034271951869169</v>
      </c>
      <c r="Y49" s="105"/>
      <c r="Z49" s="100">
        <f>+IF(F49=0,"",'Ark1'!T106)</f>
        <v>8.8275862068965498</v>
      </c>
      <c r="AA49" s="100">
        <f t="shared" si="12"/>
        <v>0.56091954022988055</v>
      </c>
      <c r="AB49" s="298">
        <f>+IF(F49=0,"",'Ark1'!W106)</f>
        <v>56.32183908045976</v>
      </c>
      <c r="AC49" s="39"/>
      <c r="AD49" s="101">
        <f>+IF(F49=0,"",'Ark1'!X106)</f>
        <v>98.850574712643706</v>
      </c>
      <c r="AE49" s="101">
        <f>+IF(F49=0,"",'Ark1'!Y106)</f>
        <v>88.505747126436802</v>
      </c>
      <c r="AF49" s="101">
        <f>+IF(F49=0,"",'Ark1'!Z106)</f>
        <v>62.068965517241359</v>
      </c>
      <c r="AG49" s="298">
        <f>+IF(F49=0,"",'Ark1'!AA106)</f>
        <v>13.326632283596462</v>
      </c>
      <c r="AH49" s="285">
        <f>+IF(F49=0,"",'Ark1'!AB106)</f>
        <v>1.6177114561617647</v>
      </c>
      <c r="AI49" s="285">
        <f>+IF(F49=0,"",'Ark1'!AC106)</f>
        <v>1.525318105520338</v>
      </c>
      <c r="AJ49" s="25"/>
    </row>
    <row r="50" spans="1:36" s="2" customFormat="1" ht="15.6">
      <c r="A50" s="25"/>
      <c r="B50" s="99">
        <f>+'Ark1'!C107</f>
        <v>2024</v>
      </c>
      <c r="C50" s="99">
        <f>+'Ark1'!E107</f>
        <v>41</v>
      </c>
      <c r="D50" s="99">
        <f>+IF(F50=0,"",'Ark1'!Q107)</f>
        <v>71</v>
      </c>
      <c r="E50" s="106">
        <f t="shared" si="7"/>
        <v>-7</v>
      </c>
      <c r="F50" s="2">
        <f>+'Ark1'!R107</f>
        <v>91</v>
      </c>
      <c r="G50" s="106">
        <f t="shared" si="8"/>
        <v>-12</v>
      </c>
      <c r="H50" s="101">
        <f>+IF(F50=0,"",'Ark1'!AG107)</f>
        <v>1.9121664215171252</v>
      </c>
      <c r="I50" s="101">
        <f t="shared" si="9"/>
        <v>-7.2037007494625271E-2</v>
      </c>
      <c r="J50" s="101">
        <f>+IF(F50=0,"",'Ark1'!AH107)</f>
        <v>1.8301559792027715</v>
      </c>
      <c r="K50" s="103"/>
      <c r="L50" s="56">
        <f>+IF(F50=0,"",'Ark1'!U107)</f>
        <v>40.325274725274717</v>
      </c>
      <c r="M50" s="101">
        <f t="shared" si="10"/>
        <v>2.4029446281873277</v>
      </c>
      <c r="N50" s="107"/>
      <c r="O50" s="18">
        <f>+IF(F50=0,"",'Ark1'!AI107)</f>
        <v>91</v>
      </c>
      <c r="P50" s="103"/>
      <c r="Q50" s="496">
        <f t="shared" si="4"/>
        <v>100</v>
      </c>
      <c r="R50" s="103"/>
      <c r="S50" s="5">
        <f>+IF(F50=0,"",'Ark1'!S107)</f>
        <v>8.4725274725274744</v>
      </c>
      <c r="T50" s="100">
        <f t="shared" si="11"/>
        <v>0.7055371812653366</v>
      </c>
      <c r="U50" s="105"/>
      <c r="V50" s="152">
        <f>+IF(F50=0,"",'Ark1'!AJ107)</f>
        <v>115.44945054945056</v>
      </c>
      <c r="W50" s="374"/>
      <c r="X50" s="22">
        <f>+IF(F50=0,"",'Ark1'!AK107)</f>
        <v>25.374414687079906</v>
      </c>
      <c r="Y50" s="105"/>
      <c r="Z50" s="100">
        <f>+IF(F50=0,"",'Ark1'!T107)</f>
        <v>8.8351648351648304</v>
      </c>
      <c r="AA50" s="100">
        <f t="shared" si="12"/>
        <v>0.34972794196094625</v>
      </c>
      <c r="AB50" s="101">
        <f>+IF(F50=0,"",'Ark1'!W107)</f>
        <v>52.747252747252737</v>
      </c>
      <c r="AC50" s="39"/>
      <c r="AD50" s="101">
        <f>+IF(F50=0,"",'Ark1'!X107)</f>
        <v>98.901098901098891</v>
      </c>
      <c r="AE50" s="101">
        <f>+IF(F50=0,"",'Ark1'!Y107)</f>
        <v>91.208791208791183</v>
      </c>
      <c r="AF50" s="101">
        <f>+IF(F50=0,"",'Ark1'!Z107)</f>
        <v>61.538461538461519</v>
      </c>
      <c r="AG50" s="298">
        <f>+IF(F50=0,"",'Ark1'!AA107)</f>
        <v>13.497916757509589</v>
      </c>
      <c r="AH50" s="285">
        <f>+IF(F50=0,"",'Ark1'!AB107)</f>
        <v>1.7436897807359724</v>
      </c>
      <c r="AI50" s="285">
        <f>+IF(F50=0,"",'Ark1'!AC107)</f>
        <v>3.5772902024590594</v>
      </c>
      <c r="AJ50" s="25"/>
    </row>
    <row r="51" spans="1:36" s="3" customFormat="1" ht="15.6">
      <c r="A51" s="25"/>
      <c r="B51" s="99">
        <f>+'Ark1'!C108</f>
        <v>2024</v>
      </c>
      <c r="C51" s="99">
        <f>+'Ark1'!E108</f>
        <v>42</v>
      </c>
      <c r="D51" s="99">
        <f>+IF(F51=0,"",'Ark1'!Q108)</f>
        <v>112</v>
      </c>
      <c r="E51" s="106">
        <f t="shared" si="7"/>
        <v>41</v>
      </c>
      <c r="F51" s="2">
        <f>+'Ark1'!R108</f>
        <v>147</v>
      </c>
      <c r="G51" s="106">
        <f t="shared" si="8"/>
        <v>57</v>
      </c>
      <c r="H51" s="101">
        <f>+IF(F51=0,"",'Ark1'!AG108)</f>
        <v>3.0888842193738184</v>
      </c>
      <c r="I51" s="101">
        <f t="shared" si="9"/>
        <v>1.3551142328586963</v>
      </c>
      <c r="J51" s="101">
        <f>+IF(F51=0,"",'Ark1'!AH108)</f>
        <v>3.0573419946884761</v>
      </c>
      <c r="K51" s="103"/>
      <c r="L51" s="56">
        <f>+IF(F51=0,"",'Ark1'!U108)</f>
        <v>41.70204081632653</v>
      </c>
      <c r="M51" s="101">
        <f t="shared" si="10"/>
        <v>-0.17129251700679049</v>
      </c>
      <c r="N51" s="107"/>
      <c r="O51" s="18">
        <f>+IF(F51=0,"",'Ark1'!AI108)</f>
        <v>147</v>
      </c>
      <c r="P51" s="103"/>
      <c r="Q51" s="496">
        <f t="shared" si="4"/>
        <v>100</v>
      </c>
      <c r="R51" s="103"/>
      <c r="S51" s="5">
        <f>+IF(F51=0,"",'Ark1'!S108)</f>
        <v>8.5442176870748305</v>
      </c>
      <c r="T51" s="100">
        <f t="shared" si="11"/>
        <v>-8.9115646258500547E-2</v>
      </c>
      <c r="U51" s="105"/>
      <c r="V51" s="152">
        <f>+IF(F51=0,"",'Ark1'!AJ108)</f>
        <v>115.94761904761904</v>
      </c>
      <c r="W51" s="374"/>
      <c r="X51" s="22">
        <f>+IF(F51=0,"",'Ark1'!AK108)</f>
        <v>25.946998620181581</v>
      </c>
      <c r="Y51" s="105"/>
      <c r="Z51" s="100">
        <f>+IF(F51=0,"",'Ark1'!T108)</f>
        <v>7.8027210884353746</v>
      </c>
      <c r="AA51" s="100">
        <f t="shared" si="12"/>
        <v>-0.7750566893424029</v>
      </c>
      <c r="AB51" s="101">
        <f>+IF(F51=0,"",'Ark1'!W108)</f>
        <v>34.693877551020407</v>
      </c>
      <c r="AC51" s="39"/>
      <c r="AD51" s="101">
        <f>+IF(F51=0,"",'Ark1'!X108)</f>
        <v>97.959183673469383</v>
      </c>
      <c r="AE51" s="101">
        <f>+IF(F51=0,"",'Ark1'!Y108)</f>
        <v>91.836734693877574</v>
      </c>
      <c r="AF51" s="101">
        <f>+IF(F51=0,"",'Ark1'!Z108)</f>
        <v>65.306122448979593</v>
      </c>
      <c r="AG51" s="298">
        <f>+IF(F51=0,"",'Ark1'!AA108)</f>
        <v>13.408168235329741</v>
      </c>
      <c r="AH51" s="285">
        <f>+IF(F51=0,"",'Ark1'!AB108)</f>
        <v>1.8228754011513064</v>
      </c>
      <c r="AI51" s="285">
        <f>+IF(F51=0,"",'Ark1'!AC108)</f>
        <v>1.6928800713026859</v>
      </c>
      <c r="AJ51" s="25"/>
    </row>
    <row r="52" spans="1:36" s="3" customFormat="1" ht="15.6">
      <c r="A52" s="25"/>
      <c r="B52" s="99">
        <f>+'Ark1'!C109</f>
        <v>2024</v>
      </c>
      <c r="C52" s="99">
        <f>+'Ark1'!E109</f>
        <v>43</v>
      </c>
      <c r="D52" s="99">
        <f>+IF(F52=0,"",'Ark1'!Q109)</f>
        <v>90</v>
      </c>
      <c r="E52" s="106">
        <f t="shared" si="7"/>
        <v>-20</v>
      </c>
      <c r="F52" s="2">
        <f>+'Ark1'!R109</f>
        <v>134</v>
      </c>
      <c r="G52" s="106">
        <f t="shared" si="8"/>
        <v>-25</v>
      </c>
      <c r="H52" s="101">
        <f>+IF(F52=0,"",'Ark1'!AG109)</f>
        <v>2.815717587728515</v>
      </c>
      <c r="I52" s="101">
        <f t="shared" si="9"/>
        <v>-0.24727605511486761</v>
      </c>
      <c r="J52" s="101">
        <f>+IF(F52=0,"",'Ark1'!AH109)</f>
        <v>2.7165068638330223</v>
      </c>
      <c r="K52" s="103"/>
      <c r="L52" s="56">
        <f>+IF(F52=0,"",'Ark1'!U109)</f>
        <v>40.647761194029847</v>
      </c>
      <c r="M52" s="101">
        <f t="shared" si="10"/>
        <v>-0.109282831127409</v>
      </c>
      <c r="N52" s="107"/>
      <c r="O52" s="18">
        <f>+IF(F52=0,"",'Ark1'!AI109)</f>
        <v>134</v>
      </c>
      <c r="P52" s="103"/>
      <c r="Q52" s="496">
        <f t="shared" si="4"/>
        <v>100</v>
      </c>
      <c r="R52" s="103"/>
      <c r="S52" s="5">
        <f>+IF(F52=0,"",'Ark1'!S109)</f>
        <v>8.2985074626865671</v>
      </c>
      <c r="T52" s="100">
        <f t="shared" si="11"/>
        <v>-2.853656247066283E-2</v>
      </c>
      <c r="U52" s="105"/>
      <c r="V52" s="152">
        <f>+IF(F52=0,"",'Ark1'!AJ109)</f>
        <v>116.06268656716421</v>
      </c>
      <c r="W52" s="374"/>
      <c r="X52" s="22">
        <f>+IF(F52=0,"",'Ark1'!AK109)</f>
        <v>25.227176518949655</v>
      </c>
      <c r="Y52" s="105"/>
      <c r="Z52" s="100">
        <f>+IF(F52=0,"",'Ark1'!T109)</f>
        <v>7.2835820895522367</v>
      </c>
      <c r="AA52" s="100">
        <f t="shared" si="12"/>
        <v>-0.50887074063643833</v>
      </c>
      <c r="AB52" s="101">
        <f>+IF(F52=0,"",'Ark1'!W109)</f>
        <v>17.164179104477611</v>
      </c>
      <c r="AC52" s="39"/>
      <c r="AD52" s="101">
        <f>+IF(F52=0,"",'Ark1'!X109)</f>
        <v>100</v>
      </c>
      <c r="AE52" s="101">
        <f>+IF(F52=0,"",'Ark1'!Y109)</f>
        <v>92.53731343283583</v>
      </c>
      <c r="AF52" s="101">
        <f>+IF(F52=0,"",'Ark1'!Z109)</f>
        <v>61.194029850746254</v>
      </c>
      <c r="AG52" s="298">
        <f>+IF(F52=0,"",'Ark1'!AA109)</f>
        <v>13.048804579650088</v>
      </c>
      <c r="AH52" s="285">
        <f>+IF(F52=0,"",'Ark1'!AB109)</f>
        <v>1.6796848085026117</v>
      </c>
      <c r="AI52" s="285">
        <f>+IF(F52=0,"",'Ark1'!AC109)</f>
        <v>1.5863783041438524</v>
      </c>
      <c r="AJ52" s="25"/>
    </row>
    <row r="53" spans="1:36" s="3" customFormat="1" ht="15.6">
      <c r="A53" s="25"/>
      <c r="B53" s="99">
        <f>+'Ark1'!C110</f>
        <v>2024</v>
      </c>
      <c r="C53" s="99">
        <f>+'Ark1'!E110</f>
        <v>44</v>
      </c>
      <c r="D53" s="99">
        <f>+IF(F53=0,"",'Ark1'!Q110)</f>
        <v>95</v>
      </c>
      <c r="E53" s="106">
        <f t="shared" si="7"/>
        <v>-10</v>
      </c>
      <c r="F53" s="2">
        <f>+'Ark1'!R110</f>
        <v>127</v>
      </c>
      <c r="G53" s="106">
        <f t="shared" si="8"/>
        <v>-12</v>
      </c>
      <c r="H53" s="101">
        <f>+IF(F53=0,"",'Ark1'!AG110)</f>
        <v>2.668627862996428</v>
      </c>
      <c r="I53" s="101">
        <f t="shared" si="9"/>
        <v>-9.0835606213719444E-3</v>
      </c>
      <c r="J53" s="101">
        <f>+IF(F53=0,"",'Ark1'!AH110)</f>
        <v>2.7704699325461632</v>
      </c>
      <c r="K53" s="103"/>
      <c r="L53" s="56">
        <f>+IF(F53=0,"",'Ark1'!U110)</f>
        <v>43.74015748031497</v>
      </c>
      <c r="M53" s="101">
        <f t="shared" si="10"/>
        <v>1.3962725882286477</v>
      </c>
      <c r="N53" s="107"/>
      <c r="O53" s="18">
        <f>+IF(F53=0,"",'Ark1'!AI110)</f>
        <v>127</v>
      </c>
      <c r="P53" s="103"/>
      <c r="Q53" s="496">
        <f t="shared" si="4"/>
        <v>100</v>
      </c>
      <c r="R53" s="103"/>
      <c r="S53" s="5">
        <f>+IF(F53=0,"",'Ark1'!S110)</f>
        <v>8.6062992125984259</v>
      </c>
      <c r="T53" s="100">
        <f t="shared" si="11"/>
        <v>0.51277403274231226</v>
      </c>
      <c r="U53" s="105"/>
      <c r="V53" s="152">
        <f>+IF(F53=0,"",'Ark1'!AJ110)</f>
        <v>117.08976377952756</v>
      </c>
      <c r="W53" s="374"/>
      <c r="X53" s="22">
        <f>+IF(F53=0,"",'Ark1'!AK110)</f>
        <v>26.560382317599124</v>
      </c>
      <c r="Y53" s="105"/>
      <c r="Z53" s="100">
        <f>+IF(F53=0,"",'Ark1'!T110)</f>
        <v>7.0314960629921268</v>
      </c>
      <c r="AA53" s="100">
        <f t="shared" si="12"/>
        <v>-0.44332408089276321</v>
      </c>
      <c r="AB53" s="101">
        <f>+IF(F53=0,"",'Ark1'!W110)</f>
        <v>18.110236220472441</v>
      </c>
      <c r="AC53" s="39"/>
      <c r="AD53" s="101">
        <f>+IF(F53=0,"",'Ark1'!X110)</f>
        <v>100</v>
      </c>
      <c r="AE53" s="101">
        <f>+IF(F53=0,"",'Ark1'!Y110)</f>
        <v>92.125984251968518</v>
      </c>
      <c r="AF53" s="101">
        <f>+IF(F53=0,"",'Ark1'!Z110)</f>
        <v>74.803149606299215</v>
      </c>
      <c r="AG53" s="298">
        <f>+IF(F53=0,"",'Ark1'!AA110)</f>
        <v>13.121853262632724</v>
      </c>
      <c r="AH53" s="285">
        <f>+IF(F53=0,"",'Ark1'!AB110)</f>
        <v>1.5530385777106874</v>
      </c>
      <c r="AI53" s="285">
        <f>+IF(F53=0,"",'Ark1'!AC110)</f>
        <v>1.6213973164707396</v>
      </c>
      <c r="AJ53" s="25"/>
    </row>
    <row r="54" spans="1:36" s="3" customFormat="1" ht="15.6">
      <c r="A54" s="25"/>
      <c r="B54" s="99">
        <f>+'Ark1'!C111</f>
        <v>2024</v>
      </c>
      <c r="C54" s="99">
        <f>+'Ark1'!E111</f>
        <v>45</v>
      </c>
      <c r="D54" s="99">
        <f>+IF(F54=0,"",'Ark1'!Q111)</f>
        <v>67</v>
      </c>
      <c r="E54" s="106">
        <f t="shared" si="7"/>
        <v>-12</v>
      </c>
      <c r="F54" s="2">
        <f>+'Ark1'!R111</f>
        <v>90</v>
      </c>
      <c r="G54" s="106">
        <f t="shared" si="8"/>
        <v>-20</v>
      </c>
      <c r="H54" s="101">
        <f>+IF(F54=0,"",'Ark1'!AG111)</f>
        <v>1.8911536036982564</v>
      </c>
      <c r="I54" s="101">
        <f t="shared" si="9"/>
        <v>-0.22789860204244849</v>
      </c>
      <c r="J54" s="101">
        <f>+IF(F54=0,"",'Ark1'!AH111)</f>
        <v>1.8336471204319027</v>
      </c>
      <c r="K54" s="103"/>
      <c r="L54" s="56">
        <f>+IF(F54=0,"",'Ark1'!U111)</f>
        <v>40.851111111111109</v>
      </c>
      <c r="M54" s="101">
        <f t="shared" si="10"/>
        <v>2.4792929292929315</v>
      </c>
      <c r="N54" s="107"/>
      <c r="O54" s="18">
        <f>+IF(F54=0,"",'Ark1'!AI111)</f>
        <v>90</v>
      </c>
      <c r="P54" s="103"/>
      <c r="Q54" s="496">
        <f t="shared" si="4"/>
        <v>100</v>
      </c>
      <c r="R54" s="103"/>
      <c r="S54" s="5">
        <f>+IF(F54=0,"",'Ark1'!S111)</f>
        <v>8.1</v>
      </c>
      <c r="T54" s="100">
        <f t="shared" si="11"/>
        <v>0.51818181818181852</v>
      </c>
      <c r="U54" s="105"/>
      <c r="V54" s="152">
        <f>+IF(F54=0,"",'Ark1'!AJ111)</f>
        <v>117.04444444444449</v>
      </c>
      <c r="W54" s="374"/>
      <c r="X54" s="22">
        <f>+IF(F54=0,"",'Ark1'!AK111)</f>
        <v>24.643904473077352</v>
      </c>
      <c r="Y54" s="105"/>
      <c r="Z54" s="100">
        <f>+IF(F54=0,"",'Ark1'!T111)</f>
        <v>6.8111111111111118</v>
      </c>
      <c r="AA54" s="100">
        <f t="shared" si="12"/>
        <v>-0.21616161616161644</v>
      </c>
      <c r="AB54" s="101">
        <f>+IF(F54=0,"",'Ark1'!W111)</f>
        <v>10</v>
      </c>
      <c r="AC54" s="39"/>
      <c r="AD54" s="101">
        <f>+IF(F54=0,"",'Ark1'!X111)</f>
        <v>98.888888888888886</v>
      </c>
      <c r="AE54" s="101">
        <f>+IF(F54=0,"",'Ark1'!Y111)</f>
        <v>87.777777777777771</v>
      </c>
      <c r="AF54" s="101">
        <f>+IF(F54=0,"",'Ark1'!Z111)</f>
        <v>65.555555555555557</v>
      </c>
      <c r="AG54" s="298">
        <f>+IF(F54=0,"",'Ark1'!AA111)</f>
        <v>12.756812946155829</v>
      </c>
      <c r="AH54" s="285">
        <f>+IF(F54=0,"",'Ark1'!AB111)</f>
        <v>1.5638272140986544</v>
      </c>
      <c r="AI54" s="285">
        <f>+IF(F54=0,"",'Ark1'!AC111)</f>
        <v>1.5555952375890976</v>
      </c>
      <c r="AJ54" s="25"/>
    </row>
    <row r="55" spans="1:36" s="3" customFormat="1" ht="15.6">
      <c r="A55" s="25"/>
      <c r="B55" s="99">
        <f>+'Ark1'!C112</f>
        <v>2024</v>
      </c>
      <c r="C55" s="99">
        <f>+'Ark1'!E112</f>
        <v>46</v>
      </c>
      <c r="D55" s="99">
        <f>+IF(F55=0,"",'Ark1'!Q112)</f>
        <v>47</v>
      </c>
      <c r="E55" s="106">
        <f t="shared" si="7"/>
        <v>-9</v>
      </c>
      <c r="F55" s="2">
        <f>+'Ark1'!R112</f>
        <v>63</v>
      </c>
      <c r="G55" s="106">
        <f t="shared" si="8"/>
        <v>-19</v>
      </c>
      <c r="H55" s="101">
        <f>+IF(F55=0,"",'Ark1'!AG112)</f>
        <v>1.3238075225887795</v>
      </c>
      <c r="I55" s="101">
        <f t="shared" si="9"/>
        <v>-0.25584957623610949</v>
      </c>
      <c r="J55" s="101">
        <f>+IF(F55=0,"",'Ark1'!AH112)</f>
        <v>1.296709599391543</v>
      </c>
      <c r="K55" s="103"/>
      <c r="L55" s="56">
        <f>+IF(F55=0,"",'Ark1'!U112)</f>
        <v>41.26984126984128</v>
      </c>
      <c r="M55" s="101">
        <f t="shared" si="10"/>
        <v>1.5991095625242266</v>
      </c>
      <c r="N55" s="107"/>
      <c r="O55" s="18">
        <f>+IF(F55=0,"",'Ark1'!AI112)</f>
        <v>63</v>
      </c>
      <c r="P55" s="103"/>
      <c r="Q55" s="496">
        <f t="shared" si="4"/>
        <v>100</v>
      </c>
      <c r="R55" s="103"/>
      <c r="S55" s="5">
        <f>+IF(F55=0,"",'Ark1'!S112)</f>
        <v>8.1587301587301582</v>
      </c>
      <c r="T55" s="100">
        <f t="shared" si="11"/>
        <v>-8.5172280294230518E-2</v>
      </c>
      <c r="U55" s="105"/>
      <c r="V55" s="152">
        <f>+IF(F55=0,"",'Ark1'!AJ112)</f>
        <v>116.6</v>
      </c>
      <c r="W55" s="374"/>
      <c r="X55" s="22">
        <f>+IF(F55=0,"",'Ark1'!AK112)</f>
        <v>25.181705805049859</v>
      </c>
      <c r="Y55" s="105"/>
      <c r="Z55" s="100">
        <f>+IF(F55=0,"",'Ark1'!T112)</f>
        <v>6.4761904761904754</v>
      </c>
      <c r="AA55" s="100">
        <f t="shared" si="12"/>
        <v>-0.47502903600464652</v>
      </c>
      <c r="AB55" s="101">
        <f>+IF(F55=0,"",'Ark1'!W112)</f>
        <v>6.3492063492063471</v>
      </c>
      <c r="AC55" s="39"/>
      <c r="AD55" s="101">
        <f>+IF(F55=0,"",'Ark1'!X112)</f>
        <v>98.412698412698433</v>
      </c>
      <c r="AE55" s="101">
        <f>+IF(F55=0,"",'Ark1'!Y112)</f>
        <v>92.063492063492063</v>
      </c>
      <c r="AF55" s="101">
        <f>+IF(F55=0,"",'Ark1'!Z112)</f>
        <v>66.666666666666686</v>
      </c>
      <c r="AG55" s="298">
        <f>+IF(F55=0,"",'Ark1'!AA112)</f>
        <v>13.197518224135637</v>
      </c>
      <c r="AH55" s="285">
        <f>+IF(F55=0,"",'Ark1'!AB112)</f>
        <v>1.9041004142384812</v>
      </c>
      <c r="AI55" s="285">
        <f>+IF(F55=0,"",'Ark1'!AC112)</f>
        <v>1.5208304212067925</v>
      </c>
      <c r="AJ55" s="25"/>
    </row>
    <row r="56" spans="1:36" s="3" customFormat="1" ht="15.6">
      <c r="A56" s="25"/>
      <c r="B56" s="99">
        <f>+'Ark1'!C113</f>
        <v>2024</v>
      </c>
      <c r="C56" s="99">
        <f>+'Ark1'!E113</f>
        <v>47</v>
      </c>
      <c r="D56" s="99">
        <f>+IF(F56=0,"",'Ark1'!Q113)</f>
        <v>46</v>
      </c>
      <c r="E56" s="106">
        <f t="shared" si="7"/>
        <v>12</v>
      </c>
      <c r="F56" s="2">
        <f>+'Ark1'!R113</f>
        <v>62</v>
      </c>
      <c r="G56" s="106">
        <f t="shared" si="8"/>
        <v>5</v>
      </c>
      <c r="H56" s="101">
        <f>+IF(F56=0,"",'Ark1'!AG113)</f>
        <v>1.3027947047699096</v>
      </c>
      <c r="I56" s="101">
        <f t="shared" si="9"/>
        <v>0.20474037997699868</v>
      </c>
      <c r="J56" s="101">
        <f>+IF(F56=0,"",'Ark1'!AH113)</f>
        <v>1.1986085308529597</v>
      </c>
      <c r="K56" s="103"/>
      <c r="L56" s="56">
        <f>+IF(F56=0,"",'Ark1'!U113)</f>
        <v>38.762903225806447</v>
      </c>
      <c r="M56" s="101">
        <f t="shared" si="10"/>
        <v>1.4541312959819024</v>
      </c>
      <c r="N56" s="107"/>
      <c r="O56" s="18">
        <f>+IF(F56=0,"",'Ark1'!AI113)</f>
        <v>62</v>
      </c>
      <c r="P56" s="103"/>
      <c r="Q56" s="496">
        <f t="shared" si="4"/>
        <v>100</v>
      </c>
      <c r="R56" s="103"/>
      <c r="S56" s="5">
        <f>+IF(F56=0,"",'Ark1'!S113)</f>
        <v>7.9193548387096788</v>
      </c>
      <c r="T56" s="100">
        <f t="shared" si="11"/>
        <v>0.42812676853424048</v>
      </c>
      <c r="U56" s="105"/>
      <c r="V56" s="152">
        <f>+IF(F56=0,"",'Ark1'!AJ113)</f>
        <v>114.64354838709679</v>
      </c>
      <c r="W56" s="374"/>
      <c r="X56" s="22">
        <f>+IF(F56=0,"",'Ark1'!AK113)</f>
        <v>24.860753408778944</v>
      </c>
      <c r="Y56" s="105"/>
      <c r="Z56" s="100">
        <f>+IF(F56=0,"",'Ark1'!T113)</f>
        <v>6.5806451612903212</v>
      </c>
      <c r="AA56" s="100">
        <f t="shared" si="12"/>
        <v>0.4578381437464607</v>
      </c>
      <c r="AB56" s="101">
        <f>+IF(F56=0,"",'Ark1'!W113)</f>
        <v>8.0645161290322562</v>
      </c>
      <c r="AC56" s="39"/>
      <c r="AD56" s="101">
        <f>+IF(F56=0,"",'Ark1'!X113)</f>
        <v>100</v>
      </c>
      <c r="AE56" s="101">
        <f>+IF(F56=0,"",'Ark1'!Y113)</f>
        <v>85.483870967741936</v>
      </c>
      <c r="AF56" s="101">
        <f>+IF(F56=0,"",'Ark1'!Z113)</f>
        <v>54.838709677419359</v>
      </c>
      <c r="AG56" s="298">
        <f>+IF(F56=0,"",'Ark1'!AA113)</f>
        <v>13.042538762746004</v>
      </c>
      <c r="AH56" s="285">
        <f>+IF(F56=0,"",'Ark1'!AB113)</f>
        <v>1.8165758918535964</v>
      </c>
      <c r="AI56" s="285">
        <f>+IF(F56=0,"",'Ark1'!AC113)</f>
        <v>1.4651696708613888</v>
      </c>
      <c r="AJ56" s="25"/>
    </row>
    <row r="57" spans="1:36" s="3" customFormat="1" ht="15.6">
      <c r="A57" s="25"/>
      <c r="B57" s="99">
        <f>+'Ark1'!C114</f>
        <v>2024</v>
      </c>
      <c r="C57" s="99">
        <f>+'Ark1'!E114</f>
        <v>48</v>
      </c>
      <c r="D57" s="99">
        <f>+IF(F57=0,"",'Ark1'!Q114)</f>
        <v>50</v>
      </c>
      <c r="E57" s="106">
        <f t="shared" si="7"/>
        <v>0</v>
      </c>
      <c r="F57" s="2">
        <f>+'Ark1'!R114</f>
        <v>71</v>
      </c>
      <c r="G57" s="106">
        <f t="shared" si="8"/>
        <v>-9</v>
      </c>
      <c r="H57" s="101">
        <f>+IF(F57=0,"",'Ark1'!AG114)</f>
        <v>1.491910065139735</v>
      </c>
      <c r="I57" s="101">
        <f t="shared" si="9"/>
        <v>-4.9218811762595127E-2</v>
      </c>
      <c r="J57" s="101">
        <f>+IF(F57=0,"",'Ark1'!AH114)</f>
        <v>1.438948667755569</v>
      </c>
      <c r="K57" s="103"/>
      <c r="L57" s="101">
        <f>+IF(F57=0,"",'Ark1'!U114)</f>
        <v>40.636619718309873</v>
      </c>
      <c r="M57" s="101">
        <f t="shared" si="10"/>
        <v>3.5803697183098748</v>
      </c>
      <c r="N57" s="107"/>
      <c r="O57" s="18">
        <f>+IF(F57=0,"",'Ark1'!AI114)</f>
        <v>71</v>
      </c>
      <c r="P57" s="103"/>
      <c r="Q57" s="496">
        <f t="shared" si="4"/>
        <v>100</v>
      </c>
      <c r="R57" s="103"/>
      <c r="S57" s="5">
        <f>+IF(F57=0,"",'Ark1'!S114)</f>
        <v>7.9859154929577469</v>
      </c>
      <c r="T57" s="100">
        <f t="shared" si="11"/>
        <v>0.41091549295774676</v>
      </c>
      <c r="U57" s="105"/>
      <c r="V57" s="152">
        <f>+IF(F57=0,"",'Ark1'!AJ114)</f>
        <v>116.22676056338028</v>
      </c>
      <c r="W57" s="374"/>
      <c r="X57" s="22">
        <f>+IF(F57=0,"",'Ark1'!AK114)</f>
        <v>24.813453125106086</v>
      </c>
      <c r="Y57" s="105"/>
      <c r="Z57" s="100">
        <f>+IF(F57=0,"",'Ark1'!T114)</f>
        <v>6.2676056338028188</v>
      </c>
      <c r="AA57" s="100">
        <f t="shared" si="12"/>
        <v>0.54260563380281912</v>
      </c>
      <c r="AB57" s="101">
        <f>+IF(F57=0,"",'Ark1'!W114)</f>
        <v>11.267605633802813</v>
      </c>
      <c r="AC57" s="39"/>
      <c r="AD57" s="101">
        <f>+IF(F57=0,"",'Ark1'!X114)</f>
        <v>98.591549295774627</v>
      </c>
      <c r="AE57" s="101">
        <f>+IF(F57=0,"",'Ark1'!Y114)</f>
        <v>83.098591549295804</v>
      </c>
      <c r="AF57" s="101">
        <f>+IF(F57=0,"",'Ark1'!Z114)</f>
        <v>59.154929577464806</v>
      </c>
      <c r="AG57" s="298">
        <f>+IF(F57=0,"",'Ark1'!AA114)</f>
        <v>14.937543582932422</v>
      </c>
      <c r="AH57" s="285">
        <f>+IF(F57=0,"",'Ark1'!AB114)</f>
        <v>1.9391660596614912</v>
      </c>
      <c r="AI57" s="285">
        <f>+IF(F57=0,"",'Ark1'!AC114)</f>
        <v>1.5829883175467161</v>
      </c>
      <c r="AJ57" s="25"/>
    </row>
    <row r="58" spans="1:36" s="3" customFormat="1" ht="15.6">
      <c r="A58" s="25"/>
      <c r="B58" s="99">
        <f>+'Ark1'!C115</f>
        <v>2024</v>
      </c>
      <c r="C58" s="99">
        <f>+'Ark1'!E115</f>
        <v>49</v>
      </c>
      <c r="D58" s="99">
        <f>+IF(F58=0,"",'Ark1'!Q115)</f>
        <v>48</v>
      </c>
      <c r="E58" s="106">
        <f t="shared" si="7"/>
        <v>18</v>
      </c>
      <c r="F58" s="2">
        <f>+'Ark1'!R115</f>
        <v>92</v>
      </c>
      <c r="G58" s="106">
        <f t="shared" si="8"/>
        <v>49</v>
      </c>
      <c r="H58" s="101">
        <f>+IF(F58=0,"",'Ark1'!AG115)</f>
        <v>1.9331792393359952</v>
      </c>
      <c r="I58" s="101">
        <f t="shared" si="9"/>
        <v>1.1048224680009924</v>
      </c>
      <c r="J58" s="101">
        <f>+IF(F58=0,"",'Ark1'!AH115)</f>
        <v>1.7779883545503277</v>
      </c>
      <c r="K58" s="103"/>
      <c r="L58" s="101">
        <f>+IF(F58=0,"",'Ark1'!U115)</f>
        <v>38.750000000000007</v>
      </c>
      <c r="M58" s="101">
        <f t="shared" si="10"/>
        <v>-2.4337209302325462</v>
      </c>
      <c r="N58" s="107"/>
      <c r="O58" s="18">
        <f>+IF(F58=0,"",'Ark1'!AI115)</f>
        <v>92</v>
      </c>
      <c r="P58" s="103"/>
      <c r="Q58" s="496">
        <f>100*O58/F58</f>
        <v>100</v>
      </c>
      <c r="R58" s="103"/>
      <c r="S58" s="5">
        <f>+IF(F58=0,"",'Ark1'!S115)</f>
        <v>7.7065217391304355</v>
      </c>
      <c r="T58" s="100">
        <f t="shared" si="11"/>
        <v>-0.75859453993933457</v>
      </c>
      <c r="U58" s="105"/>
      <c r="V58" s="152">
        <f>+IF(F58=0,"",'Ark1'!AJ115)</f>
        <v>114.68478260869564</v>
      </c>
      <c r="W58" s="374"/>
      <c r="X58" s="22">
        <f>+IF(F58=0,"",'Ark1'!AK115)</f>
        <v>24.30166885899019</v>
      </c>
      <c r="Y58" s="105"/>
      <c r="Z58" s="100">
        <f>+IF(F58=0,"",'Ark1'!T115)</f>
        <v>6.1304347826086953</v>
      </c>
      <c r="AA58" s="100">
        <f t="shared" si="12"/>
        <v>0.31648129423660354</v>
      </c>
      <c r="AB58" s="101">
        <f>+IF(F58=0,"",'Ark1'!W115)</f>
        <v>6.5217391304347823</v>
      </c>
      <c r="AC58" s="39"/>
      <c r="AD58" s="101">
        <f>+IF(F58=0,"",'Ark1'!X115)</f>
        <v>84.782608695652172</v>
      </c>
      <c r="AE58" s="101">
        <f>+IF(F58=0,"",'Ark1'!Y115)</f>
        <v>79.347826086956516</v>
      </c>
      <c r="AF58" s="101">
        <f>+IF(F58=0,"",'Ark1'!Z115)</f>
        <v>66.304347826086939</v>
      </c>
      <c r="AG58" s="298">
        <f>+IF(F58=0,"",'Ark1'!AA115)</f>
        <v>14.821118158838757</v>
      </c>
      <c r="AH58" s="285">
        <f>+IF(F58=0,"",'Ark1'!AB115)</f>
        <v>2.0458762525704626</v>
      </c>
      <c r="AI58" s="285">
        <f>+IF(F58=0,"",'Ark1'!AC115)</f>
        <v>1.4612189023309612</v>
      </c>
      <c r="AJ58" s="25"/>
    </row>
    <row r="59" spans="1:36" s="3" customFormat="1" ht="15.6">
      <c r="A59" s="25"/>
      <c r="B59" s="99">
        <f>+'Ark1'!C116</f>
        <v>2024</v>
      </c>
      <c r="C59" s="99">
        <f>+'Ark1'!E116</f>
        <v>50</v>
      </c>
      <c r="D59" s="99">
        <f>+IF(F59=0,"",'Ark1'!Q116)</f>
        <v>8</v>
      </c>
      <c r="E59" s="106">
        <f t="shared" si="7"/>
        <v>1</v>
      </c>
      <c r="F59" s="99">
        <f>+'Ark1'!R116</f>
        <v>9</v>
      </c>
      <c r="G59" s="106">
        <f t="shared" si="8"/>
        <v>-2</v>
      </c>
      <c r="H59" s="101">
        <f>+IF(F59=0,"",'Ark1'!AG116)</f>
        <v>0.18911536036982565</v>
      </c>
      <c r="I59" s="101">
        <f t="shared" si="9"/>
        <v>-2.2789860204244838E-2</v>
      </c>
      <c r="J59" s="101">
        <f>+IF(F59=0,"",'Ark1'!AH116)</f>
        <v>0.17555453037916277</v>
      </c>
      <c r="K59" s="103"/>
      <c r="L59" s="101">
        <f>+IF(F59=0,"",'Ark1'!U116)</f>
        <v>39.111111111111114</v>
      </c>
      <c r="M59" s="101">
        <f t="shared" si="10"/>
        <v>-3.2616161616161676</v>
      </c>
      <c r="N59" s="107"/>
      <c r="O59" s="106">
        <f>+IF(G59=0,"",'Ark1'!AI116)</f>
        <v>9</v>
      </c>
      <c r="P59" s="103"/>
      <c r="Q59" s="103"/>
      <c r="R59" s="103"/>
      <c r="S59" s="100">
        <f>+IF(F59=0,"",'Ark1'!S116)</f>
        <v>8</v>
      </c>
      <c r="T59" s="100">
        <f t="shared" si="11"/>
        <v>0.18181818181818077</v>
      </c>
      <c r="U59" s="105"/>
      <c r="V59" s="152">
        <f>+IF(F59=0,"",'Ark1'!AJ116)</f>
        <v>115.9</v>
      </c>
      <c r="W59" s="374"/>
      <c r="X59" s="22">
        <f>+IF(F59=0,"",'Ark1'!AK116)</f>
        <v>24.710842767396517</v>
      </c>
      <c r="Y59" s="105"/>
      <c r="Z59" s="100">
        <f>+IF(F59=0,"",'Ark1'!T116)</f>
        <v>6.333333333333333</v>
      </c>
      <c r="AA59" s="100">
        <f t="shared" si="12"/>
        <v>6.060606060606144E-2</v>
      </c>
      <c r="AB59" s="101">
        <f>+IF(F59=0,"",'Ark1'!W116)</f>
        <v>11.111111111111112</v>
      </c>
      <c r="AC59" s="39"/>
      <c r="AD59" s="101">
        <f>+IF(F59=0,"",'Ark1'!X116)</f>
        <v>100</v>
      </c>
      <c r="AE59" s="101">
        <f>+IF(F59=0,"",'Ark1'!Y116)</f>
        <v>100</v>
      </c>
      <c r="AF59" s="101">
        <f>+IF(F59=0,"",'Ark1'!Z116)</f>
        <v>44.44444444444445</v>
      </c>
      <c r="AG59" s="298">
        <f>+IF(F59=0,"",'Ark1'!AA116)</f>
        <v>9.9151337128255612</v>
      </c>
      <c r="AH59" s="285">
        <f>+IF(F59=0,"",'Ark1'!AB116)</f>
        <v>1.4142135623730951</v>
      </c>
      <c r="AI59" s="285">
        <f>+IF(F59=0,"",'Ark1'!AC116)</f>
        <v>1.6996731711975963</v>
      </c>
      <c r="AJ59" s="25"/>
    </row>
    <row r="60" spans="1:36" s="3" customFormat="1" ht="15.6">
      <c r="A60" s="25"/>
      <c r="B60" s="99">
        <f>+'Ark1'!C117</f>
        <v>2024</v>
      </c>
      <c r="C60" s="99">
        <f>+'Ark1'!E117</f>
        <v>51</v>
      </c>
      <c r="D60" s="99">
        <f>+IF(F60=0,"",'Ark1'!Q117)</f>
        <v>4</v>
      </c>
      <c r="E60" s="106">
        <f t="shared" si="7"/>
        <v>-1</v>
      </c>
      <c r="F60" s="99">
        <f>+'Ark1'!R117</f>
        <v>4</v>
      </c>
      <c r="G60" s="106">
        <f t="shared" si="8"/>
        <v>-1</v>
      </c>
      <c r="H60" s="101">
        <f>+IF(F60=0,"",'Ark1'!AG117)</f>
        <v>8.4051271275478012E-2</v>
      </c>
      <c r="I60" s="101">
        <f t="shared" si="9"/>
        <v>-1.2269283530917635E-2</v>
      </c>
      <c r="J60" s="101">
        <f>+IF(F60=0,"",'Ark1'!AH117)</f>
        <v>6.2641048339837649E-2</v>
      </c>
      <c r="K60" s="103"/>
      <c r="L60" s="101">
        <f>+IF(F60=0,"",'Ark1'!U117)</f>
        <v>31.4</v>
      </c>
      <c r="M60" s="101">
        <f t="shared" si="10"/>
        <v>-3.2800000000000011</v>
      </c>
      <c r="N60" s="107"/>
      <c r="O60" s="106">
        <f>+IF(G60=0,"",'Ark1'!AI117)</f>
        <v>4</v>
      </c>
      <c r="P60" s="103"/>
      <c r="Q60" s="103"/>
      <c r="R60" s="103"/>
      <c r="S60" s="100">
        <f>+IF(F60=0,"",'Ark1'!S117)</f>
        <v>7.25</v>
      </c>
      <c r="T60" s="100">
        <f t="shared" si="11"/>
        <v>4.9999999999999822E-2</v>
      </c>
      <c r="U60" s="105"/>
      <c r="V60" s="152">
        <f>+IF(F60=0,"",'Ark1'!AJ117)</f>
        <v>109.45</v>
      </c>
      <c r="W60" s="374"/>
      <c r="X60" s="22">
        <f>+IF(F60=0,"",'Ark1'!AK117)</f>
        <v>22.93231805152562</v>
      </c>
      <c r="Y60" s="105"/>
      <c r="Z60" s="100">
        <f>+IF(F60=0,"",'Ark1'!T117)</f>
        <v>5.25</v>
      </c>
      <c r="AA60" s="100">
        <f t="shared" si="12"/>
        <v>-0.34999999999999964</v>
      </c>
      <c r="AB60" s="101">
        <f>+IF(F60=0,"",'Ark1'!W117)</f>
        <v>0</v>
      </c>
      <c r="AC60" s="39"/>
      <c r="AD60" s="101">
        <f>+IF(F60=0,"",'Ark1'!X117)</f>
        <v>100</v>
      </c>
      <c r="AE60" s="101">
        <f>+IF(F60=0,"",'Ark1'!Y117)</f>
        <v>75</v>
      </c>
      <c r="AF60" s="101">
        <f>+IF(F60=0,"",'Ark1'!Z117)</f>
        <v>25</v>
      </c>
      <c r="AG60" s="298">
        <f>+IF(F60=0,"",'Ark1'!AA117)</f>
        <v>10.951483917716352</v>
      </c>
      <c r="AH60" s="285">
        <f>+IF(F60=0,"",'Ark1'!AB117)</f>
        <v>1.0897247358851685</v>
      </c>
      <c r="AI60" s="285">
        <f>+IF(F60=0,"",'Ark1'!AC117)</f>
        <v>0.4330127018922193</v>
      </c>
      <c r="AJ60" s="25"/>
    </row>
    <row r="61" spans="1:36" s="2" customFormat="1" ht="15.6">
      <c r="A61" s="25"/>
      <c r="B61" s="99">
        <f>+'Ark1'!C118</f>
        <v>2024</v>
      </c>
      <c r="C61" s="99">
        <f>+'Ark1'!E118</f>
        <v>52</v>
      </c>
      <c r="D61" s="99" t="str">
        <f>+IF(F61=0,"",'Ark1'!Q118)</f>
        <v/>
      </c>
      <c r="E61" s="106" t="str">
        <f t="shared" si="7"/>
        <v/>
      </c>
      <c r="F61" s="99">
        <f>+'Ark1'!R118</f>
        <v>0</v>
      </c>
      <c r="G61" s="106" t="str">
        <f t="shared" si="8"/>
        <v/>
      </c>
      <c r="H61" s="101" t="str">
        <f>+IF(F61=0,"",'Ark1'!AG118)</f>
        <v/>
      </c>
      <c r="I61" s="101" t="str">
        <f t="shared" si="9"/>
        <v/>
      </c>
      <c r="J61" s="101" t="str">
        <f>+IF(F61=0,"",'Ark1'!AH118)</f>
        <v/>
      </c>
      <c r="K61" s="103"/>
      <c r="L61" s="101" t="str">
        <f>+IF(F61=0,"",'Ark1'!U118)</f>
        <v/>
      </c>
      <c r="M61" s="101" t="str">
        <f t="shared" si="10"/>
        <v/>
      </c>
      <c r="N61" s="107"/>
      <c r="O61" s="106" t="str">
        <f>+IF(G61=0,"",'Ark1'!AI118)</f>
        <v/>
      </c>
      <c r="P61" s="103"/>
      <c r="Q61" s="103"/>
      <c r="R61" s="103"/>
      <c r="S61" s="100" t="str">
        <f>+IF(F61=0,"",'Ark1'!S118)</f>
        <v/>
      </c>
      <c r="T61" s="100" t="str">
        <f t="shared" si="11"/>
        <v/>
      </c>
      <c r="U61" s="105"/>
      <c r="V61" s="152" t="str">
        <f>+IF(F61=0,"",'Ark1'!AJ118)</f>
        <v/>
      </c>
      <c r="W61" s="374"/>
      <c r="X61" s="22" t="str">
        <f>+IF(F61=0,"",'Ark1'!AK118)</f>
        <v/>
      </c>
      <c r="Y61" s="105"/>
      <c r="Z61" s="100" t="str">
        <f>+IF(F61=0,"",'Ark1'!T118)</f>
        <v/>
      </c>
      <c r="AA61" s="100" t="str">
        <f t="shared" si="12"/>
        <v/>
      </c>
      <c r="AB61" s="101" t="str">
        <f>+IF(F61=0,"",'Ark1'!W118)</f>
        <v/>
      </c>
      <c r="AC61" s="39"/>
      <c r="AD61" s="101" t="str">
        <f>+IF(F61=0,"",'Ark1'!X118)</f>
        <v/>
      </c>
      <c r="AE61" s="101" t="str">
        <f>+IF(F61=0,"",'Ark1'!Y118)</f>
        <v/>
      </c>
      <c r="AF61" s="101" t="str">
        <f>+IF(F61=0,"",'Ark1'!Z118)</f>
        <v/>
      </c>
      <c r="AG61" s="298" t="str">
        <f>+IF(F61=0,"",'Ark1'!AA118)</f>
        <v/>
      </c>
      <c r="AH61" s="285" t="str">
        <f>+IF(F61=0,"",'Ark1'!AB118)</f>
        <v/>
      </c>
      <c r="AI61" s="285" t="str">
        <f>+IF(F61=0,"",'Ark1'!AC118)</f>
        <v/>
      </c>
      <c r="AJ61" s="25"/>
    </row>
    <row r="62" spans="1:36" s="2" customFormat="1" ht="15.6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107"/>
      <c r="O62" s="25"/>
      <c r="P62" s="25"/>
      <c r="Q62" s="25"/>
      <c r="R62" s="25"/>
      <c r="S62" s="25"/>
      <c r="T62" s="25"/>
      <c r="U62" s="25"/>
      <c r="V62" s="366"/>
      <c r="W62" s="366"/>
      <c r="X62" s="366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</row>
    <row r="63" spans="1:36" s="2" customFormat="1" ht="15.6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366"/>
      <c r="W63" s="366"/>
      <c r="X63" s="366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</row>
    <row r="64" spans="1:36" s="2" customFormat="1" ht="15.6">
      <c r="A64" s="25"/>
      <c r="B64" s="65">
        <f>+'Ark1'!C119</f>
        <v>2023</v>
      </c>
      <c r="C64" s="65">
        <f>+'Ark1'!E119</f>
        <v>1</v>
      </c>
      <c r="D64" s="65">
        <f>+IF(F64=0,"",'Ark1'!Q119)</f>
        <v>2</v>
      </c>
      <c r="E64" s="66"/>
      <c r="F64" s="65">
        <f>+'Ark1'!R119</f>
        <v>3</v>
      </c>
      <c r="G64" s="66"/>
      <c r="H64" s="139">
        <f>+IF(F64=0,"",'Ark1'!AG119)</f>
        <v>5.7792332883837401E-2</v>
      </c>
      <c r="I64" s="139"/>
      <c r="J64" s="139">
        <f>+IF(F64=0,"",'Ark1'!AH119)</f>
        <v>7.1111722877341424E-2</v>
      </c>
      <c r="K64" s="103"/>
      <c r="L64" s="139">
        <f>+IF(F64=0,"",'Ark1'!U119)</f>
        <v>51.8</v>
      </c>
      <c r="M64" s="139"/>
      <c r="N64" s="139"/>
      <c r="O64" s="106">
        <f>+IF(F64=0,"",'Ark1'!AI119)</f>
        <v>0</v>
      </c>
      <c r="P64" s="103"/>
      <c r="Q64" s="103"/>
      <c r="R64" s="103"/>
      <c r="S64" s="66">
        <f>+IF(F64=0,"",'Ark1'!S119)</f>
        <v>9.3333333333333357</v>
      </c>
      <c r="T64" s="66"/>
      <c r="U64" s="66"/>
      <c r="V64" s="152">
        <f>+IF(F64=0,"",'Ark1'!AJ119)</f>
        <v>0</v>
      </c>
      <c r="W64" s="374"/>
      <c r="X64" s="22">
        <f>+IF(F64=0,"",'Ark1'!AK119)</f>
        <v>0</v>
      </c>
      <c r="Y64" s="66"/>
      <c r="Z64" s="66">
        <f>+IF(F64=0,"",'Ark1'!T119)</f>
        <v>7</v>
      </c>
      <c r="AA64" s="66"/>
      <c r="AB64" s="66">
        <f>+IF(F64=0,"",'Ark1'!W119)</f>
        <v>0</v>
      </c>
      <c r="AC64" s="39"/>
      <c r="AD64" s="139">
        <f>+IF(F64=0,"",'Ark1'!X119)</f>
        <v>100</v>
      </c>
      <c r="AE64" s="139">
        <f>+IF(F64=0,"",'Ark1'!Y119)</f>
        <v>100</v>
      </c>
      <c r="AF64" s="139">
        <f>+IF(F64=0,"",'Ark1'!Z119)</f>
        <v>100</v>
      </c>
      <c r="AG64" s="139">
        <f>+IF(F64=0,"",'Ark1'!AA119)</f>
        <v>8.1490285719628233</v>
      </c>
      <c r="AH64" s="66">
        <f>+IF(F64=0,"",'Ark1'!AB119)</f>
        <v>0.47140452079101841</v>
      </c>
      <c r="AI64" s="66">
        <f>+IF(F64=0,"",'Ark1'!AC119)</f>
        <v>1.4142135623730951</v>
      </c>
      <c r="AJ64" s="25"/>
    </row>
    <row r="65" spans="1:61" s="2" customFormat="1" ht="15.6">
      <c r="A65" s="25"/>
      <c r="B65" s="65">
        <f>+'Ark1'!C120</f>
        <v>2023</v>
      </c>
      <c r="C65" s="65">
        <f>+'Ark1'!E120</f>
        <v>2</v>
      </c>
      <c r="D65" s="65">
        <f>+IF(F65=0,"",'Ark1'!Q120)</f>
        <v>116</v>
      </c>
      <c r="E65" s="66"/>
      <c r="F65" s="65">
        <f>+'Ark1'!R120</f>
        <v>188</v>
      </c>
      <c r="G65" s="66"/>
      <c r="H65" s="139">
        <f>+IF(F65=0,"",'Ark1'!AG120)</f>
        <v>3.6216528607204785</v>
      </c>
      <c r="I65" s="139"/>
      <c r="J65" s="139">
        <f>+IF(F65=0,"",'Ark1'!AH120)</f>
        <v>3.5402563966573495</v>
      </c>
      <c r="K65" s="103"/>
      <c r="L65" s="139">
        <f>+IF(F65=0,"",'Ark1'!U120)</f>
        <v>41.151595744680868</v>
      </c>
      <c r="M65" s="139"/>
      <c r="N65" s="139"/>
      <c r="O65" s="106">
        <f>+IF(F65=0,"",'Ark1'!AI120)</f>
        <v>24</v>
      </c>
      <c r="P65" s="103"/>
      <c r="Q65" s="103"/>
      <c r="R65" s="103"/>
      <c r="S65" s="66">
        <f>+IF(F65=0,"",'Ark1'!S120)</f>
        <v>7.8989361702127683</v>
      </c>
      <c r="T65" s="66"/>
      <c r="U65" s="66"/>
      <c r="V65" s="152">
        <f>+IF(F65=0,"",'Ark1'!AJ120)</f>
        <v>117.22500000000002</v>
      </c>
      <c r="W65" s="374"/>
      <c r="X65" s="22">
        <f>+IF(F65=0,"",'Ark1'!AK120)</f>
        <v>22.672805711138938</v>
      </c>
      <c r="Y65" s="66"/>
      <c r="Z65" s="66">
        <f>+IF(F65=0,"",'Ark1'!T120)</f>
        <v>6.1595744680851059</v>
      </c>
      <c r="AA65" s="66"/>
      <c r="AB65" s="66">
        <f>+IF(F65=0,"",'Ark1'!W120)</f>
        <v>4.7872340425531918</v>
      </c>
      <c r="AC65" s="39"/>
      <c r="AD65" s="139">
        <f>+IF(F65=0,"",'Ark1'!X120)</f>
        <v>100</v>
      </c>
      <c r="AE65" s="139">
        <f>+IF(F65=0,"",'Ark1'!Y120)</f>
        <v>95.212765957446777</v>
      </c>
      <c r="AF65" s="139">
        <f>+IF(F65=0,"",'Ark1'!Z120)</f>
        <v>67.021276595744695</v>
      </c>
      <c r="AG65" s="139">
        <f>+IF(F65=0,"",'Ark1'!AA120)</f>
        <v>11.650091206216864</v>
      </c>
      <c r="AH65" s="66">
        <f>+IF(F65=0,"",'Ark1'!AB120)</f>
        <v>1.7821212963978339</v>
      </c>
      <c r="AI65" s="66">
        <f>+IF(F65=0,"",'Ark1'!AC120)</f>
        <v>1.5109753894201001</v>
      </c>
      <c r="AJ65" s="25"/>
    </row>
    <row r="66" spans="1:61" s="3" customFormat="1" ht="15.6">
      <c r="A66" s="25"/>
      <c r="B66" s="65">
        <f>+'Ark1'!C121</f>
        <v>2023</v>
      </c>
      <c r="C66" s="65">
        <f>+'Ark1'!E121</f>
        <v>3</v>
      </c>
      <c r="D66" s="65">
        <f>+IF(F66=0,"",'Ark1'!Q121)</f>
        <v>24</v>
      </c>
      <c r="E66" s="66"/>
      <c r="F66" s="65">
        <f>+'Ark1'!R121</f>
        <v>38</v>
      </c>
      <c r="G66" s="66"/>
      <c r="H66" s="139">
        <f>+IF(F66=0,"",'Ark1'!AG121)</f>
        <v>0.73203621652860718</v>
      </c>
      <c r="I66" s="139"/>
      <c r="J66" s="139">
        <f>+IF(F66=0,"",'Ark1'!AH121)</f>
        <v>0.69336217827379509</v>
      </c>
      <c r="K66" s="103"/>
      <c r="L66" s="139">
        <f>+IF(F66=0,"",'Ark1'!U121)</f>
        <v>39.873684210526335</v>
      </c>
      <c r="M66" s="139"/>
      <c r="N66" s="139"/>
      <c r="O66" s="106">
        <f>+IF(F66=0,"",'Ark1'!AI121)</f>
        <v>2</v>
      </c>
      <c r="P66" s="103"/>
      <c r="Q66" s="103"/>
      <c r="R66" s="103"/>
      <c r="S66" s="66">
        <f>+IF(F66=0,"",'Ark1'!S121)</f>
        <v>7.4473684210526301</v>
      </c>
      <c r="T66" s="66"/>
      <c r="U66" s="66"/>
      <c r="V66" s="152">
        <f>+IF(F66=0,"",'Ark1'!AJ121)</f>
        <v>131.5</v>
      </c>
      <c r="W66" s="374"/>
      <c r="X66" s="22">
        <f>+IF(F66=0,"",'Ark1'!AK121)</f>
        <v>20.609390281913875</v>
      </c>
      <c r="Y66" s="66"/>
      <c r="Z66" s="66">
        <f>+IF(F66=0,"",'Ark1'!T121)</f>
        <v>5.8157894736842115</v>
      </c>
      <c r="AA66" s="66"/>
      <c r="AB66" s="66">
        <f>+IF(F66=0,"",'Ark1'!W121)</f>
        <v>5.2631578947368443</v>
      </c>
      <c r="AC66" s="39"/>
      <c r="AD66" s="139">
        <f>+IF(F66=0,"",'Ark1'!X121)</f>
        <v>100</v>
      </c>
      <c r="AE66" s="139">
        <f>+IF(F66=0,"",'Ark1'!Y121)</f>
        <v>100</v>
      </c>
      <c r="AF66" s="139">
        <f>+IF(F66=0,"",'Ark1'!Z121)</f>
        <v>63.15789473684211</v>
      </c>
      <c r="AG66" s="139">
        <f>+IF(F66=0,"",'Ark1'!AA121)</f>
        <v>9.0297952477376384</v>
      </c>
      <c r="AH66" s="66">
        <f>+IF(F66=0,"",'Ark1'!AB121)</f>
        <v>2.0222104687829594</v>
      </c>
      <c r="AI66" s="66">
        <f>+IF(F66=0,"",'Ark1'!AC121)</f>
        <v>1.519266844616953</v>
      </c>
      <c r="AJ66" s="25"/>
    </row>
    <row r="67" spans="1:61" ht="15.6">
      <c r="A67" s="25"/>
      <c r="B67" s="65">
        <f>+'Ark1'!C122</f>
        <v>2023</v>
      </c>
      <c r="C67" s="65">
        <f>+'Ark1'!E122</f>
        <v>4</v>
      </c>
      <c r="D67" s="65">
        <f>+IF(F67=0,"",'Ark1'!Q122)</f>
        <v>71</v>
      </c>
      <c r="E67" s="66"/>
      <c r="F67" s="65">
        <f>+'Ark1'!R122</f>
        <v>101</v>
      </c>
      <c r="G67" s="66"/>
      <c r="H67" s="139">
        <f>+IF(F67=0,"",'Ark1'!AG122)</f>
        <v>1.9456752070891927</v>
      </c>
      <c r="I67" s="139"/>
      <c r="J67" s="139">
        <f>+IF(F67=0,"",'Ark1'!AH122)</f>
        <v>1.9598280999940672</v>
      </c>
      <c r="K67" s="103"/>
      <c r="L67" s="139">
        <f>+IF(F67=0,"",'Ark1'!U122)</f>
        <v>42.403960396039615</v>
      </c>
      <c r="M67" s="139"/>
      <c r="N67" s="139"/>
      <c r="O67" s="106">
        <f>+IF(F67=0,"",'Ark1'!AI122)</f>
        <v>9</v>
      </c>
      <c r="P67" s="103"/>
      <c r="Q67" s="103"/>
      <c r="R67" s="103"/>
      <c r="S67" s="66">
        <f>+IF(F67=0,"",'Ark1'!S122)</f>
        <v>8.1089108910891099</v>
      </c>
      <c r="T67" s="66"/>
      <c r="U67" s="66"/>
      <c r="V67" s="152">
        <f>+IF(F67=0,"",'Ark1'!AJ122)</f>
        <v>123.57777777777778</v>
      </c>
      <c r="W67" s="374"/>
      <c r="X67" s="22">
        <f>+IF(F67=0,"",'Ark1'!AK122)</f>
        <v>23.106055525465621</v>
      </c>
      <c r="Y67" s="66"/>
      <c r="Z67" s="66">
        <f>+IF(F67=0,"",'Ark1'!T122)</f>
        <v>6.5049504950495054</v>
      </c>
      <c r="AA67" s="66"/>
      <c r="AB67" s="66">
        <f>+IF(F67=0,"",'Ark1'!W122)</f>
        <v>9.9009900990099009</v>
      </c>
      <c r="AC67" s="39"/>
      <c r="AD67" s="139">
        <f>+IF(F67=0,"",'Ark1'!X122)</f>
        <v>100</v>
      </c>
      <c r="AE67" s="139">
        <f>+IF(F67=0,"",'Ark1'!Y122)</f>
        <v>99.009900990099013</v>
      </c>
      <c r="AF67" s="139">
        <f>+IF(F67=0,"",'Ark1'!Z122)</f>
        <v>71.287128712871308</v>
      </c>
      <c r="AG67" s="139">
        <f>+IF(F67=0,"",'Ark1'!AA122)</f>
        <v>11.034257374214649</v>
      </c>
      <c r="AH67" s="66">
        <f>+IF(F67=0,"",'Ark1'!AB122)</f>
        <v>1.5018206119491948</v>
      </c>
      <c r="AI67" s="66">
        <f>+IF(F67=0,"",'Ark1'!AC122)</f>
        <v>1.749816184837018</v>
      </c>
      <c r="AJ67" s="25"/>
      <c r="AT67"/>
      <c r="AX67"/>
      <c r="AY67"/>
      <c r="AZ67"/>
      <c r="BA67"/>
      <c r="BB67"/>
      <c r="BC67"/>
      <c r="BG67"/>
      <c r="BH67"/>
      <c r="BI67"/>
    </row>
    <row r="68" spans="1:61" ht="15.6">
      <c r="A68" s="25"/>
      <c r="B68" s="65">
        <f>+'Ark1'!C123</f>
        <v>2023</v>
      </c>
      <c r="C68" s="65">
        <f>+'Ark1'!E123</f>
        <v>5</v>
      </c>
      <c r="D68" s="65">
        <f>+IF(F68=0,"",'Ark1'!Q123)</f>
        <v>20</v>
      </c>
      <c r="E68" s="66"/>
      <c r="F68" s="65">
        <f>+'Ark1'!R123</f>
        <v>25</v>
      </c>
      <c r="G68" s="66"/>
      <c r="H68" s="139">
        <f>+IF(F68=0,"",'Ark1'!AG123)</f>
        <v>0.48160277403197826</v>
      </c>
      <c r="I68" s="139"/>
      <c r="J68" s="139">
        <f>+IF(F68=0,"",'Ark1'!AH123)</f>
        <v>0.44469995040025978</v>
      </c>
      <c r="K68" s="103"/>
      <c r="L68" s="139">
        <f>+IF(F68=0,"",'Ark1'!U123)</f>
        <v>38.872000000000007</v>
      </c>
      <c r="M68" s="139"/>
      <c r="N68" s="139"/>
      <c r="O68" s="106">
        <f>+IF(F68=0,"",'Ark1'!AI123)</f>
        <v>6</v>
      </c>
      <c r="P68" s="103"/>
      <c r="Q68" s="103"/>
      <c r="R68" s="103"/>
      <c r="S68" s="66">
        <f>+IF(F68=0,"",'Ark1'!S123)</f>
        <v>7.96</v>
      </c>
      <c r="T68" s="66"/>
      <c r="U68" s="66"/>
      <c r="V68" s="152">
        <f>+IF(F68=0,"",'Ark1'!AJ123)</f>
        <v>119.3666666666667</v>
      </c>
      <c r="W68" s="374"/>
      <c r="X68" s="22">
        <f>+IF(F68=0,"",'Ark1'!AK123)</f>
        <v>25.160082088242341</v>
      </c>
      <c r="Y68" s="66"/>
      <c r="Z68" s="66">
        <f>+IF(F68=0,"",'Ark1'!T123)</f>
        <v>6.2</v>
      </c>
      <c r="AA68" s="66"/>
      <c r="AB68" s="66">
        <f>+IF(F68=0,"",'Ark1'!W123)</f>
        <v>0</v>
      </c>
      <c r="AC68" s="39"/>
      <c r="AD68" s="139">
        <f>+IF(F68=0,"",'Ark1'!X123)</f>
        <v>100</v>
      </c>
      <c r="AE68" s="139">
        <f>+IF(F68=0,"",'Ark1'!Y123)</f>
        <v>88</v>
      </c>
      <c r="AF68" s="139">
        <f>+IF(F68=0,"",'Ark1'!Z123)</f>
        <v>56</v>
      </c>
      <c r="AG68" s="139">
        <f>+IF(F68=0,"",'Ark1'!AA123)</f>
        <v>13.566326547743103</v>
      </c>
      <c r="AH68" s="66">
        <f>+IF(F68=0,"",'Ark1'!AB123)</f>
        <v>1.4554724318928203</v>
      </c>
      <c r="AI68" s="66">
        <f>+IF(F68=0,"",'Ark1'!AC123)</f>
        <v>1.199999999999998</v>
      </c>
      <c r="AJ68" s="25"/>
      <c r="AT68"/>
      <c r="AX68"/>
      <c r="AY68"/>
      <c r="AZ68"/>
      <c r="BA68"/>
      <c r="BB68"/>
      <c r="BC68"/>
      <c r="BG68"/>
      <c r="BH68"/>
      <c r="BI68"/>
    </row>
    <row r="69" spans="1:61" ht="15.6">
      <c r="A69" s="25"/>
      <c r="B69" s="65">
        <f>+'Ark1'!C124</f>
        <v>2023</v>
      </c>
      <c r="C69" s="65">
        <f>+'Ark1'!E124</f>
        <v>6</v>
      </c>
      <c r="D69" s="65">
        <f>+IF(F69=0,"",'Ark1'!Q124)</f>
        <v>67</v>
      </c>
      <c r="E69" s="66"/>
      <c r="F69" s="65">
        <f>+'Ark1'!R124</f>
        <v>104</v>
      </c>
      <c r="G69" s="66"/>
      <c r="H69" s="139">
        <f>+IF(F69=0,"",'Ark1'!AG124)</f>
        <v>2.00346753997303</v>
      </c>
      <c r="I69" s="139"/>
      <c r="J69" s="139">
        <f>+IF(F69=0,"",'Ark1'!AH124)</f>
        <v>2.1764122598257618</v>
      </c>
      <c r="K69" s="103"/>
      <c r="L69" s="139">
        <f>+IF(F69=0,"",'Ark1'!U124)</f>
        <v>45.731730769230758</v>
      </c>
      <c r="M69" s="139"/>
      <c r="N69" s="139"/>
      <c r="O69" s="106">
        <f>+IF(F69=0,"",'Ark1'!AI124)</f>
        <v>38</v>
      </c>
      <c r="P69" s="103"/>
      <c r="Q69" s="103"/>
      <c r="R69" s="103"/>
      <c r="S69" s="66">
        <f>+IF(F69=0,"",'Ark1'!S124)</f>
        <v>8.3557692307692282</v>
      </c>
      <c r="T69" s="66"/>
      <c r="U69" s="66"/>
      <c r="V69" s="152">
        <f>+IF(F69=0,"",'Ark1'!AJ124)</f>
        <v>121.4394736842105</v>
      </c>
      <c r="W69" s="374"/>
      <c r="X69" s="22">
        <f>+IF(F69=0,"",'Ark1'!AK124)</f>
        <v>26.297818017594476</v>
      </c>
      <c r="Y69" s="66"/>
      <c r="Z69" s="66">
        <f>+IF(F69=0,"",'Ark1'!T124)</f>
        <v>6.8557692307692308</v>
      </c>
      <c r="AA69" s="66"/>
      <c r="AB69" s="66">
        <f>+IF(F69=0,"",'Ark1'!W124)</f>
        <v>11.53846153846154</v>
      </c>
      <c r="AC69" s="39"/>
      <c r="AD69" s="139">
        <f>+IF(F69=0,"",'Ark1'!X124)</f>
        <v>100</v>
      </c>
      <c r="AE69" s="139">
        <f>+IF(F69=0,"",'Ark1'!Y124)</f>
        <v>97.115384615384642</v>
      </c>
      <c r="AF69" s="139">
        <f>+IF(F69=0,"",'Ark1'!Z124)</f>
        <v>81.730769230769255</v>
      </c>
      <c r="AG69" s="139">
        <f>+IF(F69=0,"",'Ark1'!AA124)</f>
        <v>10.799201042590351</v>
      </c>
      <c r="AH69" s="66">
        <f>+IF(F69=0,"",'Ark1'!AB124)</f>
        <v>1.6344739757838938</v>
      </c>
      <c r="AI69" s="66">
        <f>+IF(F69=0,"",'Ark1'!AC124)</f>
        <v>1.4962663097933075</v>
      </c>
      <c r="AJ69" s="25"/>
      <c r="AT69"/>
      <c r="AX69"/>
      <c r="AY69"/>
      <c r="AZ69"/>
      <c r="BA69"/>
      <c r="BB69"/>
      <c r="BC69"/>
      <c r="BG69"/>
      <c r="BH69"/>
      <c r="BI69"/>
    </row>
    <row r="70" spans="1:61" ht="15.6">
      <c r="A70" s="25"/>
      <c r="B70" s="65">
        <f>+'Ark1'!C125</f>
        <v>2023</v>
      </c>
      <c r="C70" s="65">
        <f>+'Ark1'!E125</f>
        <v>7</v>
      </c>
      <c r="D70" s="65">
        <f>+IF(F70=0,"",'Ark1'!Q125)</f>
        <v>64</v>
      </c>
      <c r="E70" s="66"/>
      <c r="F70" s="65">
        <f>+'Ark1'!R125</f>
        <v>84</v>
      </c>
      <c r="G70" s="66"/>
      <c r="H70" s="139">
        <f>+IF(F70=0,"",'Ark1'!AG125)</f>
        <v>1.6181853207474477</v>
      </c>
      <c r="I70" s="139"/>
      <c r="J70" s="139">
        <f>+IF(F70=0,"",'Ark1'!AH125)</f>
        <v>1.6345628965113477</v>
      </c>
      <c r="K70" s="103"/>
      <c r="L70" s="139">
        <f>+IF(F70=0,"",'Ark1'!U125)</f>
        <v>42.523809523809526</v>
      </c>
      <c r="M70" s="139"/>
      <c r="N70" s="139"/>
      <c r="O70" s="106">
        <f>+IF(F70=0,"",'Ark1'!AI125)</f>
        <v>1</v>
      </c>
      <c r="P70" s="103"/>
      <c r="Q70" s="103"/>
      <c r="R70" s="103"/>
      <c r="S70" s="66">
        <f>+IF(F70=0,"",'Ark1'!S125)</f>
        <v>8.2023809523809508</v>
      </c>
      <c r="T70" s="66"/>
      <c r="U70" s="66"/>
      <c r="V70" s="152">
        <f>+IF(F70=0,"",'Ark1'!AJ125)</f>
        <v>104.9</v>
      </c>
      <c r="W70" s="374"/>
      <c r="X70" s="22">
        <f>+IF(F70=0,"",'Ark1'!AK125)</f>
        <v>38.897337614896969</v>
      </c>
      <c r="Y70" s="66"/>
      <c r="Z70" s="66">
        <f>+IF(F70=0,"",'Ark1'!T125)</f>
        <v>6.5595238095238084</v>
      </c>
      <c r="AA70" s="66"/>
      <c r="AB70" s="66">
        <f>+IF(F70=0,"",'Ark1'!W125)</f>
        <v>13.095238095238097</v>
      </c>
      <c r="AC70" s="39"/>
      <c r="AD70" s="139">
        <f>+IF(F70=0,"",'Ark1'!X125)</f>
        <v>100</v>
      </c>
      <c r="AE70" s="139">
        <f>+IF(F70=0,"",'Ark1'!Y125)</f>
        <v>96.428571428571445</v>
      </c>
      <c r="AF70" s="139">
        <f>+IF(F70=0,"",'Ark1'!Z125)</f>
        <v>71.428571428571445</v>
      </c>
      <c r="AG70" s="139">
        <f>+IF(F70=0,"",'Ark1'!AA125)</f>
        <v>11.340588913989452</v>
      </c>
      <c r="AH70" s="66">
        <f>+IF(F70=0,"",'Ark1'!AB125)</f>
        <v>1.6240730829260102</v>
      </c>
      <c r="AI70" s="66">
        <f>+IF(F70=0,"",'Ark1'!AC125)</f>
        <v>2.0139465548081437</v>
      </c>
      <c r="AJ70" s="25"/>
      <c r="AT70"/>
      <c r="AX70"/>
      <c r="AY70"/>
      <c r="AZ70"/>
      <c r="BA70"/>
      <c r="BB70"/>
      <c r="BC70"/>
      <c r="BG70"/>
      <c r="BH70"/>
      <c r="BI70"/>
    </row>
    <row r="71" spans="1:61" ht="15.6">
      <c r="A71" s="25"/>
      <c r="B71" s="65">
        <f>+'Ark1'!C126</f>
        <v>2023</v>
      </c>
      <c r="C71" s="65">
        <f>+'Ark1'!E126</f>
        <v>8</v>
      </c>
      <c r="D71" s="65">
        <f>+IF(F71=0,"",'Ark1'!Q126)</f>
        <v>86</v>
      </c>
      <c r="E71" s="66"/>
      <c r="F71" s="65">
        <f>+'Ark1'!R126</f>
        <v>136</v>
      </c>
      <c r="G71" s="66"/>
      <c r="H71" s="139">
        <f>+IF(F71=0,"",'Ark1'!AG126)</f>
        <v>2.6199190907339625</v>
      </c>
      <c r="I71" s="139"/>
      <c r="J71" s="139">
        <f>+IF(F71=0,"",'Ark1'!AH126)</f>
        <v>2.6740570386488569</v>
      </c>
      <c r="K71" s="103"/>
      <c r="L71" s="139">
        <f>+IF(F71=0,"",'Ark1'!U126)</f>
        <v>42.96764705882353</v>
      </c>
      <c r="M71" s="139"/>
      <c r="N71" s="139"/>
      <c r="O71" s="106">
        <f>+IF(F71=0,"",'Ark1'!AI126)</f>
        <v>29</v>
      </c>
      <c r="P71" s="103"/>
      <c r="Q71" s="103"/>
      <c r="R71" s="103"/>
      <c r="S71" s="66">
        <f>+IF(F71=0,"",'Ark1'!S126)</f>
        <v>7.8897058823529393</v>
      </c>
      <c r="T71" s="66"/>
      <c r="U71" s="66"/>
      <c r="V71" s="152">
        <f>+IF(F71=0,"",'Ark1'!AJ126)</f>
        <v>118.08965517241379</v>
      </c>
      <c r="W71" s="374"/>
      <c r="X71" s="22">
        <f>+IF(F71=0,"",'Ark1'!AK126)</f>
        <v>24.121924083601659</v>
      </c>
      <c r="Y71" s="66"/>
      <c r="Z71" s="66">
        <f>+IF(F71=0,"",'Ark1'!T126)</f>
        <v>6.6102941176470607</v>
      </c>
      <c r="AA71" s="66"/>
      <c r="AB71" s="66">
        <f>+IF(F71=0,"",'Ark1'!W126)</f>
        <v>15.441176470588236</v>
      </c>
      <c r="AC71" s="39"/>
      <c r="AD71" s="139">
        <f>+IF(F71=0,"",'Ark1'!X126)</f>
        <v>100</v>
      </c>
      <c r="AE71" s="139">
        <f>+IF(F71=0,"",'Ark1'!Y126)</f>
        <v>96.32352941176471</v>
      </c>
      <c r="AF71" s="139">
        <f>+IF(F71=0,"",'Ark1'!Z126)</f>
        <v>75.735294117647058</v>
      </c>
      <c r="AG71" s="139">
        <f>+IF(F71=0,"",'Ark1'!AA126)</f>
        <v>11.105985947921562</v>
      </c>
      <c r="AH71" s="66">
        <f>+IF(F71=0,"",'Ark1'!AB126)</f>
        <v>1.8176940551700904</v>
      </c>
      <c r="AI71" s="66">
        <f>+IF(F71=0,"",'Ark1'!AC126)</f>
        <v>1.9447243647034611</v>
      </c>
      <c r="AJ71" s="25"/>
      <c r="AT71"/>
      <c r="AX71"/>
      <c r="AY71"/>
      <c r="AZ71"/>
      <c r="BA71"/>
      <c r="BB71"/>
      <c r="BC71"/>
      <c r="BG71"/>
      <c r="BH71"/>
      <c r="BI71"/>
    </row>
    <row r="72" spans="1:61" ht="15.6">
      <c r="A72" s="25"/>
      <c r="B72" s="65">
        <f>+'Ark1'!C127</f>
        <v>2023</v>
      </c>
      <c r="C72" s="65">
        <f>+'Ark1'!E127</f>
        <v>9</v>
      </c>
      <c r="D72" s="65">
        <f>+IF(F72=0,"",'Ark1'!Q127)</f>
        <v>104</v>
      </c>
      <c r="E72" s="66"/>
      <c r="F72" s="65">
        <f>+'Ark1'!R127</f>
        <v>159</v>
      </c>
      <c r="G72" s="66"/>
      <c r="H72" s="139">
        <f>+IF(F72=0,"",'Ark1'!AG127)</f>
        <v>3.0629936428433826</v>
      </c>
      <c r="I72" s="139"/>
      <c r="J72" s="139">
        <f>+IF(F72=0,"",'Ark1'!AH127)</f>
        <v>3.2279413975338871</v>
      </c>
      <c r="K72" s="103"/>
      <c r="L72" s="139">
        <f>+IF(F72=0,"",'Ark1'!U127)</f>
        <v>44.364779874213824</v>
      </c>
      <c r="M72" s="139"/>
      <c r="N72" s="139"/>
      <c r="O72" s="106">
        <f>+IF(F72=0,"",'Ark1'!AI127)</f>
        <v>69</v>
      </c>
      <c r="P72" s="103"/>
      <c r="Q72" s="103"/>
      <c r="R72" s="103"/>
      <c r="S72" s="66">
        <f>+IF(F72=0,"",'Ark1'!S127)</f>
        <v>8.2452830188679211</v>
      </c>
      <c r="T72" s="66"/>
      <c r="U72" s="66"/>
      <c r="V72" s="152">
        <f>+IF(F72=0,"",'Ark1'!AJ127)</f>
        <v>120.41014492753628</v>
      </c>
      <c r="W72" s="374"/>
      <c r="X72" s="22">
        <f>+IF(F72=0,"",'Ark1'!AK127)</f>
        <v>24.679452337998608</v>
      </c>
      <c r="Y72" s="66"/>
      <c r="Z72" s="66">
        <f>+IF(F72=0,"",'Ark1'!T127)</f>
        <v>6.798742138364779</v>
      </c>
      <c r="AA72" s="66"/>
      <c r="AB72" s="66">
        <f>+IF(F72=0,"",'Ark1'!W127)</f>
        <v>15.094339622641504</v>
      </c>
      <c r="AC72" s="39"/>
      <c r="AD72" s="139">
        <f>+IF(F72=0,"",'Ark1'!X127)</f>
        <v>100</v>
      </c>
      <c r="AE72" s="139">
        <f>+IF(F72=0,"",'Ark1'!Y127)</f>
        <v>96.855345911949698</v>
      </c>
      <c r="AF72" s="139">
        <f>+IF(F72=0,"",'Ark1'!Z127)</f>
        <v>79.245283018867951</v>
      </c>
      <c r="AG72" s="139">
        <f>+IF(F72=0,"",'Ark1'!AA127)</f>
        <v>11.417883679510959</v>
      </c>
      <c r="AH72" s="66">
        <f>+IF(F72=0,"",'Ark1'!AB127)</f>
        <v>2.0457564027818562</v>
      </c>
      <c r="AI72" s="66">
        <f>+IF(F72=0,"",'Ark1'!AC127)</f>
        <v>1.8180778923950287</v>
      </c>
      <c r="AJ72" s="25"/>
      <c r="AT72"/>
      <c r="AX72"/>
      <c r="AY72"/>
      <c r="AZ72"/>
      <c r="BA72"/>
      <c r="BB72"/>
      <c r="BC72"/>
      <c r="BG72"/>
      <c r="BH72"/>
      <c r="BI72"/>
    </row>
    <row r="73" spans="1:61" ht="15.6">
      <c r="A73" s="25"/>
      <c r="B73" s="65">
        <f>+'Ark1'!C128</f>
        <v>2023</v>
      </c>
      <c r="C73" s="65">
        <f>+'Ark1'!E128</f>
        <v>10</v>
      </c>
      <c r="D73" s="65">
        <f>+IF(F73=0,"",'Ark1'!Q128)</f>
        <v>658</v>
      </c>
      <c r="E73" s="66"/>
      <c r="F73" s="65">
        <f>+'Ark1'!R128</f>
        <v>1009</v>
      </c>
      <c r="G73" s="66"/>
      <c r="H73" s="139">
        <f>+IF(F73=0,"",'Ark1'!AG128)</f>
        <v>19.437487959930653</v>
      </c>
      <c r="I73" s="139"/>
      <c r="J73" s="139">
        <f>+IF(F73=0,"",'Ark1'!AH128)</f>
        <v>20.990084765265163</v>
      </c>
      <c r="K73" s="103"/>
      <c r="L73" s="139">
        <f>+IF(F73=0,"",'Ark1'!U128)</f>
        <v>45.460356788899837</v>
      </c>
      <c r="M73" s="139"/>
      <c r="N73" s="139"/>
      <c r="O73" s="106">
        <f>+IF(F73=0,"",'Ark1'!AI128)</f>
        <v>160</v>
      </c>
      <c r="P73" s="103"/>
      <c r="Q73" s="103"/>
      <c r="R73" s="103"/>
      <c r="S73" s="66">
        <f>+IF(F73=0,"",'Ark1'!S128)</f>
        <v>8.2210109018830551</v>
      </c>
      <c r="T73" s="66"/>
      <c r="U73" s="66"/>
      <c r="V73" s="152">
        <f>+IF(F73=0,"",'Ark1'!AJ128)</f>
        <v>120.52250000000002</v>
      </c>
      <c r="W73" s="374"/>
      <c r="X73" s="22">
        <f>+IF(F73=0,"",'Ark1'!AK128)</f>
        <v>25.441920575639156</v>
      </c>
      <c r="Y73" s="66"/>
      <c r="Z73" s="66">
        <f>+IF(F73=0,"",'Ark1'!T128)</f>
        <v>7.061446977205156</v>
      </c>
      <c r="AA73" s="66"/>
      <c r="AB73" s="66">
        <f>+IF(F73=0,"",'Ark1'!W128)</f>
        <v>18.235877106045592</v>
      </c>
      <c r="AC73" s="39"/>
      <c r="AD73" s="139">
        <f>+IF(F73=0,"",'Ark1'!X128)</f>
        <v>100</v>
      </c>
      <c r="AE73" s="139">
        <f>+IF(F73=0,"",'Ark1'!Y128)</f>
        <v>98.116947472745295</v>
      </c>
      <c r="AF73" s="139">
        <f>+IF(F73=0,"",'Ark1'!Z128)</f>
        <v>81.665014866204146</v>
      </c>
      <c r="AG73" s="139">
        <f>+IF(F73=0,"",'Ark1'!AA128)</f>
        <v>11.130640317905463</v>
      </c>
      <c r="AH73" s="66">
        <f>+IF(F73=0,"",'Ark1'!AB128)</f>
        <v>1.8258453298033717</v>
      </c>
      <c r="AI73" s="66">
        <f>+IF(F73=0,"",'Ark1'!AC128)</f>
        <v>1.8459476114331861</v>
      </c>
      <c r="AJ73" s="25"/>
      <c r="AT73"/>
      <c r="AX73"/>
      <c r="AY73"/>
      <c r="AZ73"/>
      <c r="BA73"/>
      <c r="BB73"/>
      <c r="BC73"/>
      <c r="BG73"/>
      <c r="BH73"/>
      <c r="BI73"/>
    </row>
    <row r="74" spans="1:61" ht="15.6">
      <c r="A74" s="25"/>
      <c r="B74" s="65">
        <f>+'Ark1'!C129</f>
        <v>2023</v>
      </c>
      <c r="C74" s="65">
        <f>+'Ark1'!E129</f>
        <v>11</v>
      </c>
      <c r="D74" s="65">
        <f>+IF(F74=0,"",'Ark1'!Q129)</f>
        <v>421</v>
      </c>
      <c r="E74" s="66">
        <f t="shared" ref="E74:E87" si="13">+IF(F74=0,"",D74-D127)</f>
        <v>54</v>
      </c>
      <c r="F74" s="65">
        <f>+'Ark1'!R129</f>
        <v>589</v>
      </c>
      <c r="G74" s="66">
        <f t="shared" ref="G74:G87" si="14">+IF(F74=0,"",F74-F127)</f>
        <v>87</v>
      </c>
      <c r="H74" s="139">
        <f>+IF(F74=0,"",'Ark1'!AG129)</f>
        <v>11.346561356193416</v>
      </c>
      <c r="I74" s="139">
        <f t="shared" ref="I74:I115" si="15">+IF(F74=0,"",H74-H127)</f>
        <v>1.93700184354112</v>
      </c>
      <c r="J74" s="139">
        <f>+IF(F74=0,"",'Ark1'!AH129)</f>
        <v>11.70195109243212</v>
      </c>
      <c r="K74" s="103"/>
      <c r="L74" s="139">
        <f>+IF(F74=0,"",'Ark1'!U129)</f>
        <v>43.416298811545005</v>
      </c>
      <c r="M74" s="139">
        <f t="shared" ref="M74:M87" si="16">+IF(F74=0,"",L74-L127)</f>
        <v>-1.0111912282956297</v>
      </c>
      <c r="N74" s="139"/>
      <c r="O74" s="106">
        <f>+IF(F74=0,"",'Ark1'!AI129)</f>
        <v>36</v>
      </c>
      <c r="P74" s="103"/>
      <c r="Q74" s="103"/>
      <c r="R74" s="103"/>
      <c r="S74" s="66">
        <f>+IF(F74=0,"",'Ark1'!S129)</f>
        <v>8.0356536502546696</v>
      </c>
      <c r="T74" s="66">
        <f t="shared" ref="T74:T87" si="17">+IF(F74=0,"",S74-S127)</f>
        <v>-0.12570093141863659</v>
      </c>
      <c r="U74" s="66"/>
      <c r="V74" s="152">
        <f>+IF(F74=0,"",'Ark1'!AJ129)</f>
        <v>120.24166666666665</v>
      </c>
      <c r="W74" s="374"/>
      <c r="X74" s="22">
        <f>+IF(F74=0,"",'Ark1'!AK129)</f>
        <v>24.68536982762636</v>
      </c>
      <c r="Y74" s="66"/>
      <c r="Z74" s="66">
        <f>+IF(F74=0,"",'Ark1'!T129)</f>
        <v>7.0271646859083203</v>
      </c>
      <c r="AA74" s="66">
        <f t="shared" ref="AA74:AA87" si="18">+IF(F74=0,"",Z74-Z127)</f>
        <v>0.36381807236250552</v>
      </c>
      <c r="AB74" s="66">
        <f>+IF(F74=0,"",'Ark1'!W129)</f>
        <v>19.694397283531405</v>
      </c>
      <c r="AC74" s="39"/>
      <c r="AD74" s="139">
        <f>+IF(F74=0,"",'Ark1'!X129)</f>
        <v>99.49066213921904</v>
      </c>
      <c r="AE74" s="139">
        <f>+IF(F74=0,"",'Ark1'!Y129)</f>
        <v>97.113752122241081</v>
      </c>
      <c r="AF74" s="139">
        <f>+IF(F74=0,"",'Ark1'!Z129)</f>
        <v>74.702886247877771</v>
      </c>
      <c r="AG74" s="139">
        <f>+IF(F74=0,"",'Ark1'!AA129)</f>
        <v>11.295140978790132</v>
      </c>
      <c r="AH74" s="66">
        <f>+IF(F74=0,"",'Ark1'!AB129)</f>
        <v>1.6748672873176365</v>
      </c>
      <c r="AI74" s="66">
        <f>+IF(F74=0,"",'Ark1'!AC129)</f>
        <v>1.878104273511578</v>
      </c>
      <c r="AJ74" s="25"/>
      <c r="AT74"/>
      <c r="AX74"/>
      <c r="AY74"/>
      <c r="AZ74"/>
      <c r="BA74"/>
      <c r="BB74"/>
      <c r="BC74"/>
      <c r="BG74"/>
      <c r="BH74"/>
      <c r="BI74"/>
    </row>
    <row r="75" spans="1:61" ht="15.6">
      <c r="A75" s="25"/>
      <c r="B75" s="65">
        <f>+'Ark1'!C130</f>
        <v>2023</v>
      </c>
      <c r="C75" s="65">
        <f>+'Ark1'!E130</f>
        <v>12</v>
      </c>
      <c r="D75" s="65">
        <f>+IF(F75=0,"",'Ark1'!Q130)</f>
        <v>278</v>
      </c>
      <c r="E75" s="66">
        <f t="shared" si="13"/>
        <v>52</v>
      </c>
      <c r="F75" s="65">
        <f>+'Ark1'!R130</f>
        <v>387</v>
      </c>
      <c r="G75" s="66">
        <f t="shared" si="14"/>
        <v>52</v>
      </c>
      <c r="H75" s="139">
        <f>+IF(F75=0,"",'Ark1'!AG130)</f>
        <v>7.455210942015027</v>
      </c>
      <c r="I75" s="139">
        <f t="shared" si="15"/>
        <v>1.1759232194283369</v>
      </c>
      <c r="J75" s="139">
        <f>+IF(F75=0,"",'Ark1'!AH130)</f>
        <v>7.5372477392855695</v>
      </c>
      <c r="K75" s="103"/>
      <c r="L75" s="139">
        <f>+IF(F75=0,"",'Ark1'!U130)</f>
        <v>42.56098191214469</v>
      </c>
      <c r="M75" s="139">
        <f t="shared" si="16"/>
        <v>-2.1297643565119628</v>
      </c>
      <c r="N75" s="139"/>
      <c r="O75" s="106">
        <f>+IF(F75=0,"",'Ark1'!AI130)</f>
        <v>25</v>
      </c>
      <c r="P75" s="103"/>
      <c r="Q75" s="103"/>
      <c r="R75" s="103"/>
      <c r="S75" s="66">
        <f>+IF(F75=0,"",'Ark1'!S130)</f>
        <v>7.9509043927648557</v>
      </c>
      <c r="T75" s="66">
        <f t="shared" si="17"/>
        <v>-0.19834933857843051</v>
      </c>
      <c r="U75" s="66"/>
      <c r="V75" s="152">
        <f>+IF(F75=0,"",'Ark1'!AJ130)</f>
        <v>119.39999999999998</v>
      </c>
      <c r="W75" s="374"/>
      <c r="X75" s="22">
        <f>+IF(F75=0,"",'Ark1'!AK130)</f>
        <v>25.249634100120353</v>
      </c>
      <c r="Y75" s="66"/>
      <c r="Z75" s="66">
        <f>+IF(F75=0,"",'Ark1'!T130)</f>
        <v>6.8966408268733845</v>
      </c>
      <c r="AA75" s="66">
        <f t="shared" si="18"/>
        <v>-0.2555979790967644</v>
      </c>
      <c r="AB75" s="66">
        <f>+IF(F75=0,"",'Ark1'!W130)</f>
        <v>21.705426356589143</v>
      </c>
      <c r="AC75" s="39"/>
      <c r="AD75" s="139">
        <f>+IF(F75=0,"",'Ark1'!X130)</f>
        <v>99.483204134366957</v>
      </c>
      <c r="AE75" s="139">
        <f>+IF(F75=0,"",'Ark1'!Y130)</f>
        <v>95.090439276485782</v>
      </c>
      <c r="AF75" s="139">
        <f>+IF(F75=0,"",'Ark1'!Z130)</f>
        <v>71.834625322997397</v>
      </c>
      <c r="AG75" s="139">
        <f>+IF(F75=0,"",'Ark1'!AA130)</f>
        <v>12.087147040706272</v>
      </c>
      <c r="AH75" s="66">
        <f>+IF(F75=0,"",'Ark1'!AB130)</f>
        <v>1.9569442927736789</v>
      </c>
      <c r="AI75" s="66">
        <f>+IF(F75=0,"",'Ark1'!AC130)</f>
        <v>1.9699720174529465</v>
      </c>
      <c r="AJ75" s="25"/>
      <c r="AT75"/>
      <c r="AX75"/>
      <c r="AY75"/>
      <c r="AZ75"/>
      <c r="BA75"/>
      <c r="BB75"/>
      <c r="BC75"/>
      <c r="BG75"/>
      <c r="BH75"/>
      <c r="BI75"/>
    </row>
    <row r="76" spans="1:61" ht="15.6">
      <c r="A76" s="25"/>
      <c r="B76" s="65">
        <f>+'Ark1'!C131</f>
        <v>2023</v>
      </c>
      <c r="C76" s="65">
        <f>+'Ark1'!E131</f>
        <v>13</v>
      </c>
      <c r="D76" s="65">
        <f>+IF(F76=0,"",'Ark1'!Q131)</f>
        <v>236</v>
      </c>
      <c r="E76" s="66">
        <f t="shared" si="13"/>
        <v>102</v>
      </c>
      <c r="F76" s="65">
        <f>+'Ark1'!R131</f>
        <v>321</v>
      </c>
      <c r="G76" s="66">
        <f t="shared" si="14"/>
        <v>138</v>
      </c>
      <c r="H76" s="139">
        <f>+IF(F76=0,"",'Ark1'!AG131)</f>
        <v>6.1837796185706004</v>
      </c>
      <c r="I76" s="139">
        <f t="shared" si="15"/>
        <v>2.7536015492172732</v>
      </c>
      <c r="J76" s="139">
        <f>+IF(F76=0,"",'Ark1'!AH131)</f>
        <v>6.144254202535798</v>
      </c>
      <c r="K76" s="103"/>
      <c r="L76" s="139">
        <f>+IF(F76=0,"",'Ark1'!U131)</f>
        <v>41.828660436137071</v>
      </c>
      <c r="M76" s="139">
        <f t="shared" si="16"/>
        <v>-1.8549461212399834</v>
      </c>
      <c r="N76" s="139"/>
      <c r="O76" s="106">
        <f>+IF(F76=0,"",'Ark1'!AI131)</f>
        <v>73</v>
      </c>
      <c r="P76" s="103"/>
      <c r="Q76" s="103"/>
      <c r="R76" s="103"/>
      <c r="S76" s="66">
        <f>+IF(F76=0,"",'Ark1'!S131)</f>
        <v>7.6604361370716516</v>
      </c>
      <c r="T76" s="66">
        <f t="shared" si="17"/>
        <v>-0.46524692303763882</v>
      </c>
      <c r="U76" s="66"/>
      <c r="V76" s="152">
        <f>+IF(F76=0,"",'Ark1'!AJ131)</f>
        <v>117.90821917808221</v>
      </c>
      <c r="W76" s="374"/>
      <c r="X76" s="22">
        <f>+IF(F76=0,"",'Ark1'!AK131)</f>
        <v>25.113107469124923</v>
      </c>
      <c r="Y76" s="66"/>
      <c r="Z76" s="66">
        <f>+IF(F76=0,"",'Ark1'!T131)</f>
        <v>6.7570093457943923</v>
      </c>
      <c r="AA76" s="66">
        <f t="shared" si="18"/>
        <v>-5.1733823604513063E-2</v>
      </c>
      <c r="AB76" s="66">
        <f>+IF(F76=0,"",'Ark1'!W131)</f>
        <v>17.133956386292837</v>
      </c>
      <c r="AC76" s="39"/>
      <c r="AD76" s="139">
        <f>+IF(F76=0,"",'Ark1'!X131)</f>
        <v>99.376947040498422</v>
      </c>
      <c r="AE76" s="139">
        <f>+IF(F76=0,"",'Ark1'!Y131)</f>
        <v>92.834890965732058</v>
      </c>
      <c r="AF76" s="139">
        <f>+IF(F76=0,"",'Ark1'!Z131)</f>
        <v>71.962616822429936</v>
      </c>
      <c r="AG76" s="139">
        <f>+IF(F76=0,"",'Ark1'!AA131)</f>
        <v>11.630874735600379</v>
      </c>
      <c r="AH76" s="66">
        <f>+IF(F76=0,"",'Ark1'!AB131)</f>
        <v>2.0077633895646287</v>
      </c>
      <c r="AI76" s="66">
        <f>+IF(F76=0,"",'Ark1'!AC131)</f>
        <v>1.7922007642426423</v>
      </c>
      <c r="AJ76" s="25"/>
      <c r="AT76"/>
      <c r="AX76"/>
      <c r="AY76"/>
      <c r="AZ76"/>
      <c r="BA76"/>
      <c r="BB76"/>
      <c r="BC76"/>
      <c r="BG76"/>
      <c r="BH76"/>
      <c r="BI76"/>
    </row>
    <row r="77" spans="1:61" ht="15.6">
      <c r="A77" s="25"/>
      <c r="B77" s="65">
        <f>+'Ark1'!C132</f>
        <v>2023</v>
      </c>
      <c r="C77" s="65">
        <f>+'Ark1'!E132</f>
        <v>14</v>
      </c>
      <c r="D77" s="65">
        <f>+IF(F77=0,"",'Ark1'!Q132)</f>
        <v>1</v>
      </c>
      <c r="E77" s="66">
        <f t="shared" si="13"/>
        <v>-173</v>
      </c>
      <c r="F77" s="65">
        <f>+'Ark1'!R132</f>
        <v>1</v>
      </c>
      <c r="G77" s="66">
        <f t="shared" si="14"/>
        <v>-260</v>
      </c>
      <c r="H77" s="139">
        <f>+IF(F77=0,"",'Ark1'!AG132)</f>
        <v>1.9264110961279127E-2</v>
      </c>
      <c r="I77" s="139">
        <f t="shared" si="15"/>
        <v>-4.8729570699196962</v>
      </c>
      <c r="J77" s="139">
        <f>+IF(F77=0,"",'Ark1'!AH132)</f>
        <v>1.0113057114473908E-2</v>
      </c>
      <c r="K77" s="103"/>
      <c r="L77" s="139">
        <f>+IF(F77=0,"",'Ark1'!U132)</f>
        <v>22.1</v>
      </c>
      <c r="M77" s="139">
        <f t="shared" si="16"/>
        <v>-20.084674329501929</v>
      </c>
      <c r="N77" s="139"/>
      <c r="O77" s="106">
        <f>+IF(F77=0,"",'Ark1'!AI132)</f>
        <v>0</v>
      </c>
      <c r="P77" s="103"/>
      <c r="Q77" s="103"/>
      <c r="R77" s="103"/>
      <c r="S77" s="66">
        <f>+IF(F77=0,"",'Ark1'!S132)</f>
        <v>3</v>
      </c>
      <c r="T77" s="66">
        <f t="shared" si="17"/>
        <v>-4.8582375478927213</v>
      </c>
      <c r="U77" s="66"/>
      <c r="V77" s="152">
        <f>+IF(F77=0,"",'Ark1'!AJ132)</f>
        <v>0</v>
      </c>
      <c r="W77" s="374"/>
      <c r="X77" s="22">
        <f>+IF(F77=0,"",'Ark1'!AK132)</f>
        <v>0</v>
      </c>
      <c r="Y77" s="66"/>
      <c r="Z77" s="66">
        <f>+IF(F77=0,"",'Ark1'!T132)</f>
        <v>4</v>
      </c>
      <c r="AA77" s="66">
        <f t="shared" si="18"/>
        <v>-3.1149425287356314</v>
      </c>
      <c r="AB77" s="66">
        <f>+IF(F77=0,"",'Ark1'!W132)</f>
        <v>0</v>
      </c>
      <c r="AC77" s="39"/>
      <c r="AD77" s="139">
        <f>+IF(F77=0,"",'Ark1'!X132)</f>
        <v>100</v>
      </c>
      <c r="AE77" s="139">
        <f>+IF(F77=0,"",'Ark1'!Y132)</f>
        <v>0</v>
      </c>
      <c r="AF77" s="139">
        <f>+IF(F77=0,"",'Ark1'!Z132)</f>
        <v>0</v>
      </c>
      <c r="AG77" s="139">
        <f>+IF(F77=0,"",'Ark1'!AA132)</f>
        <v>0</v>
      </c>
      <c r="AH77" s="66">
        <f>+IF(F77=0,"",'Ark1'!AB132)</f>
        <v>0</v>
      </c>
      <c r="AI77" s="66">
        <f>+IF(F77=0,"",'Ark1'!AC132)</f>
        <v>0</v>
      </c>
      <c r="AJ77" s="25"/>
      <c r="AT77"/>
      <c r="AX77"/>
      <c r="AY77"/>
      <c r="AZ77"/>
      <c r="BA77"/>
      <c r="BB77"/>
      <c r="BC77"/>
      <c r="BG77"/>
      <c r="BH77"/>
      <c r="BI77"/>
    </row>
    <row r="78" spans="1:61" ht="15.6">
      <c r="A78" s="25"/>
      <c r="B78" s="65">
        <f>+'Ark1'!C133</f>
        <v>2023</v>
      </c>
      <c r="C78" s="65">
        <f>+'Ark1'!E133</f>
        <v>15</v>
      </c>
      <c r="D78" s="65">
        <f>+IF(F78=0,"",'Ark1'!Q133)</f>
        <v>60</v>
      </c>
      <c r="E78" s="66">
        <f t="shared" si="13"/>
        <v>60</v>
      </c>
      <c r="F78" s="65">
        <f>+'Ark1'!R133</f>
        <v>94</v>
      </c>
      <c r="G78" s="66">
        <f t="shared" si="14"/>
        <v>94</v>
      </c>
      <c r="H78" s="139">
        <f>+IF(F78=0,"",'Ark1'!AG133)</f>
        <v>1.8108264303602393</v>
      </c>
      <c r="I78" s="139">
        <f t="shared" si="15"/>
        <v>1.8108264303602393</v>
      </c>
      <c r="J78" s="139">
        <f>+IF(F78=0,"",'Ark1'!AH133)</f>
        <v>1.749421599485689</v>
      </c>
      <c r="K78" s="103"/>
      <c r="L78" s="139">
        <f>+IF(F78=0,"",'Ark1'!U133)</f>
        <v>40.670212765957409</v>
      </c>
      <c r="M78" s="139">
        <f t="shared" si="16"/>
        <v>40.670212765957409</v>
      </c>
      <c r="N78" s="139"/>
      <c r="O78" s="106">
        <f>+IF(F78=0,"",'Ark1'!AI133)</f>
        <v>3</v>
      </c>
      <c r="P78" s="103"/>
      <c r="Q78" s="103"/>
      <c r="R78" s="103"/>
      <c r="S78" s="66">
        <f>+IF(F78=0,"",'Ark1'!S133)</f>
        <v>7.5744680851063828</v>
      </c>
      <c r="T78" s="66">
        <f t="shared" si="17"/>
        <v>7.5744680851063828</v>
      </c>
      <c r="U78" s="66"/>
      <c r="V78" s="152">
        <f>+IF(F78=0,"",'Ark1'!AJ133)</f>
        <v>119.43333333333337</v>
      </c>
      <c r="W78" s="374"/>
      <c r="X78" s="22">
        <f>+IF(F78=0,"",'Ark1'!AK133)</f>
        <v>24.121876851750407</v>
      </c>
      <c r="Y78" s="66"/>
      <c r="Z78" s="66">
        <f>+IF(F78=0,"",'Ark1'!T133)</f>
        <v>7.0212765957446788</v>
      </c>
      <c r="AA78" s="66">
        <f t="shared" si="18"/>
        <v>7.0212765957446788</v>
      </c>
      <c r="AB78" s="66">
        <f>+IF(F78=0,"",'Ark1'!W133)</f>
        <v>24.468085106382969</v>
      </c>
      <c r="AC78" s="39"/>
      <c r="AD78" s="139">
        <f>+IF(F78=0,"",'Ark1'!X133)</f>
        <v>97.872340425531874</v>
      </c>
      <c r="AE78" s="139">
        <f>+IF(F78=0,"",'Ark1'!Y133)</f>
        <v>89.361702127659598</v>
      </c>
      <c r="AF78" s="139">
        <f>+IF(F78=0,"",'Ark1'!Z133)</f>
        <v>67.021276595744695</v>
      </c>
      <c r="AG78" s="139">
        <f>+IF(F78=0,"",'Ark1'!AA133)</f>
        <v>12.400684862583837</v>
      </c>
      <c r="AH78" s="66">
        <f>+IF(F78=0,"",'Ark1'!AB133)</f>
        <v>1.6726165112368998</v>
      </c>
      <c r="AI78" s="66">
        <f>+IF(F78=0,"",'Ark1'!AC133)</f>
        <v>1.9017277888986284</v>
      </c>
      <c r="AJ78" s="25"/>
      <c r="AT78"/>
      <c r="AX78"/>
      <c r="AY78"/>
      <c r="AZ78"/>
      <c r="BA78"/>
      <c r="BB78"/>
      <c r="BC78"/>
      <c r="BG78"/>
      <c r="BH78"/>
      <c r="BI78"/>
    </row>
    <row r="79" spans="1:61" ht="15.6">
      <c r="A79" s="25"/>
      <c r="B79" s="65">
        <f>+'Ark1'!C134</f>
        <v>2023</v>
      </c>
      <c r="C79" s="65">
        <f>+'Ark1'!E134</f>
        <v>16</v>
      </c>
      <c r="D79" s="65">
        <f>+IF(F79=0,"",'Ark1'!Q134)</f>
        <v>19</v>
      </c>
      <c r="E79" s="66">
        <f t="shared" si="13"/>
        <v>8</v>
      </c>
      <c r="F79" s="65">
        <f>+'Ark1'!R134</f>
        <v>21</v>
      </c>
      <c r="G79" s="66">
        <f t="shared" si="14"/>
        <v>6</v>
      </c>
      <c r="H79" s="139">
        <f>+IF(F79=0,"",'Ark1'!AG134)</f>
        <v>0.40454633018686192</v>
      </c>
      <c r="I79" s="139">
        <f t="shared" si="15"/>
        <v>0.12338419335462197</v>
      </c>
      <c r="J79" s="139">
        <f>+IF(F79=0,"",'Ark1'!AH134)</f>
        <v>0.42836347352303272</v>
      </c>
      <c r="K79" s="103"/>
      <c r="L79" s="139">
        <f>+IF(F79=0,"",'Ark1'!U134)</f>
        <v>44.57619047619049</v>
      </c>
      <c r="M79" s="139">
        <f t="shared" si="16"/>
        <v>-0.81714285714285495</v>
      </c>
      <c r="N79" s="139"/>
      <c r="O79" s="106">
        <f>+IF(F79=0,"",'Ark1'!AI134)</f>
        <v>9</v>
      </c>
      <c r="P79" s="103"/>
      <c r="Q79" s="103"/>
      <c r="R79" s="103"/>
      <c r="S79" s="66">
        <f>+IF(F79=0,"",'Ark1'!S134)</f>
        <v>8.5714285714285694</v>
      </c>
      <c r="T79" s="66">
        <f t="shared" si="17"/>
        <v>-0.36190476190476595</v>
      </c>
      <c r="U79" s="66"/>
      <c r="V79" s="152">
        <f>+IF(F79=0,"",'Ark1'!AJ134)</f>
        <v>117.1111111111111</v>
      </c>
      <c r="W79" s="374"/>
      <c r="X79" s="22">
        <f>+IF(F79=0,"",'Ark1'!AK134)</f>
        <v>25.74152148004924</v>
      </c>
      <c r="Y79" s="66"/>
      <c r="Z79" s="66">
        <f>+IF(F79=0,"",'Ark1'!T134)</f>
        <v>7.6190476190476222</v>
      </c>
      <c r="AA79" s="66">
        <f t="shared" si="18"/>
        <v>0.88571428571429056</v>
      </c>
      <c r="AB79" s="66">
        <f>+IF(F79=0,"",'Ark1'!W134)</f>
        <v>38.095238095238109</v>
      </c>
      <c r="AC79" s="39"/>
      <c r="AD79" s="139">
        <f>+IF(F79=0,"",'Ark1'!X134)</f>
        <v>100</v>
      </c>
      <c r="AE79" s="139">
        <f>+IF(F79=0,"",'Ark1'!Y134)</f>
        <v>95.238095238095283</v>
      </c>
      <c r="AF79" s="139">
        <f>+IF(F79=0,"",'Ark1'!Z134)</f>
        <v>85.714285714285694</v>
      </c>
      <c r="AG79" s="139">
        <f>+IF(F79=0,"",'Ark1'!AA134)</f>
        <v>10.820347004465818</v>
      </c>
      <c r="AH79" s="66">
        <f>+IF(F79=0,"",'Ark1'!AB134)</f>
        <v>2.0135594773205714</v>
      </c>
      <c r="AI79" s="66">
        <f>+IF(F79=0,"",'Ark1'!AC134)</f>
        <v>1.6176464525202885</v>
      </c>
      <c r="AJ79" s="25"/>
      <c r="AT79"/>
      <c r="AX79"/>
      <c r="AY79"/>
      <c r="AZ79"/>
      <c r="BA79"/>
      <c r="BB79"/>
      <c r="BC79"/>
      <c r="BG79"/>
      <c r="BH79"/>
      <c r="BI79"/>
    </row>
    <row r="80" spans="1:61" ht="15.6">
      <c r="A80" s="25"/>
      <c r="B80" s="65">
        <f>+'Ark1'!C135</f>
        <v>2023</v>
      </c>
      <c r="C80" s="65">
        <f>+'Ark1'!E135</f>
        <v>17</v>
      </c>
      <c r="D80" s="65">
        <f>+IF(F80=0,"",'Ark1'!Q135)</f>
        <v>62</v>
      </c>
      <c r="E80" s="66">
        <f t="shared" si="13"/>
        <v>34</v>
      </c>
      <c r="F80" s="65">
        <f>+'Ark1'!R135</f>
        <v>98</v>
      </c>
      <c r="G80" s="66">
        <f t="shared" si="14"/>
        <v>52</v>
      </c>
      <c r="H80" s="139">
        <f>+IF(F80=0,"",'Ark1'!AG135)</f>
        <v>1.8878828742053559</v>
      </c>
      <c r="I80" s="139">
        <f t="shared" si="15"/>
        <v>1.0256523212531539</v>
      </c>
      <c r="J80" s="139">
        <f>+IF(F80=0,"",'Ark1'!AH135)</f>
        <v>1.6669612876292097</v>
      </c>
      <c r="K80" s="103"/>
      <c r="L80" s="139">
        <f>+IF(F80=0,"",'Ark1'!U135)</f>
        <v>37.171428571428542</v>
      </c>
      <c r="M80" s="139">
        <f t="shared" si="16"/>
        <v>-1.3829192546584181</v>
      </c>
      <c r="N80" s="139"/>
      <c r="O80" s="106">
        <f>+IF(F80=0,"",'Ark1'!AI135)</f>
        <v>5</v>
      </c>
      <c r="P80" s="103"/>
      <c r="Q80" s="103"/>
      <c r="R80" s="103"/>
      <c r="S80" s="66">
        <f>+IF(F80=0,"",'Ark1'!S135)</f>
        <v>7.1632653061224492</v>
      </c>
      <c r="T80" s="66">
        <f t="shared" si="17"/>
        <v>-0.11934338952972556</v>
      </c>
      <c r="U80" s="66"/>
      <c r="V80" s="152">
        <f>+IF(F80=0,"",'Ark1'!AJ135)</f>
        <v>118.84</v>
      </c>
      <c r="W80" s="374"/>
      <c r="X80" s="22">
        <f>+IF(F80=0,"",'Ark1'!AK135)</f>
        <v>23.324192020331569</v>
      </c>
      <c r="Y80" s="66"/>
      <c r="Z80" s="66">
        <f>+IF(F80=0,"",'Ark1'!T135)</f>
        <v>6.8877551020408152</v>
      </c>
      <c r="AA80" s="66">
        <f t="shared" si="18"/>
        <v>0.10514640638864048</v>
      </c>
      <c r="AB80" s="66">
        <f>+IF(F80=0,"",'Ark1'!W135)</f>
        <v>20.408163265306126</v>
      </c>
      <c r="AC80" s="39"/>
      <c r="AD80" s="139">
        <f>+IF(F80=0,"",'Ark1'!X135)</f>
        <v>97.959183673469383</v>
      </c>
      <c r="AE80" s="139">
        <f>+IF(F80=0,"",'Ark1'!Y135)</f>
        <v>83.673469387755105</v>
      </c>
      <c r="AF80" s="139">
        <f>+IF(F80=0,"",'Ark1'!Z135)</f>
        <v>52.04081632653061</v>
      </c>
      <c r="AG80" s="139">
        <f>+IF(F80=0,"",'Ark1'!AA135)</f>
        <v>13.181465032695112</v>
      </c>
      <c r="AH80" s="66">
        <f>+IF(F80=0,"",'Ark1'!AB135)</f>
        <v>1.6016182986312988</v>
      </c>
      <c r="AI80" s="66">
        <f>+IF(F80=0,"",'Ark1'!AC135)</f>
        <v>1.9942911024345171</v>
      </c>
      <c r="AJ80" s="25"/>
      <c r="AT80"/>
      <c r="AX80"/>
      <c r="AY80"/>
      <c r="AZ80"/>
      <c r="BA80"/>
      <c r="BB80"/>
      <c r="BC80"/>
      <c r="BG80"/>
      <c r="BH80"/>
      <c r="BI80"/>
    </row>
    <row r="81" spans="1:61" ht="15.6">
      <c r="A81" s="25"/>
      <c r="B81" s="65">
        <f>+'Ark1'!C136</f>
        <v>2023</v>
      </c>
      <c r="C81" s="65">
        <f>+'Ark1'!E136</f>
        <v>18</v>
      </c>
      <c r="D81" s="65">
        <f>+IF(F81=0,"",'Ark1'!Q136)</f>
        <v>33</v>
      </c>
      <c r="E81" s="66">
        <f t="shared" si="13"/>
        <v>8</v>
      </c>
      <c r="F81" s="65">
        <f>+'Ark1'!R136</f>
        <v>48</v>
      </c>
      <c r="G81" s="66">
        <f t="shared" si="14"/>
        <v>6</v>
      </c>
      <c r="H81" s="139">
        <f>+IF(F81=0,"",'Ark1'!AG136)</f>
        <v>0.92467732614139841</v>
      </c>
      <c r="I81" s="139">
        <f t="shared" si="15"/>
        <v>0.13742334301112646</v>
      </c>
      <c r="J81" s="139">
        <f>+IF(F81=0,"",'Ark1'!AH136)</f>
        <v>0.87988172939866194</v>
      </c>
      <c r="K81" s="103"/>
      <c r="L81" s="139">
        <f>+IF(F81=0,"",'Ark1'!U136)</f>
        <v>40.05833333333333</v>
      </c>
      <c r="M81" s="139">
        <f t="shared" si="16"/>
        <v>1.7797619047619193</v>
      </c>
      <c r="N81" s="139"/>
      <c r="O81" s="106">
        <f>+IF(F81=0,"",'Ark1'!AI136)</f>
        <v>15</v>
      </c>
      <c r="P81" s="103"/>
      <c r="Q81" s="103"/>
      <c r="R81" s="103"/>
      <c r="S81" s="66">
        <f>+IF(F81=0,"",'Ark1'!S136)</f>
        <v>7.6458333333333313</v>
      </c>
      <c r="T81" s="66">
        <f t="shared" si="17"/>
        <v>0.38392857142856673</v>
      </c>
      <c r="U81" s="66"/>
      <c r="V81" s="152">
        <f>+IF(F81=0,"",'Ark1'!AJ136)</f>
        <v>118.73333333333336</v>
      </c>
      <c r="W81" s="374"/>
      <c r="X81" s="22">
        <f>+IF(F81=0,"",'Ark1'!AK136)</f>
        <v>22.533066127901169</v>
      </c>
      <c r="Y81" s="66"/>
      <c r="Z81" s="66">
        <f>+IF(F81=0,"",'Ark1'!T136)</f>
        <v>6.6041666666666687</v>
      </c>
      <c r="AA81" s="66">
        <f t="shared" si="18"/>
        <v>-0.53869047619047539</v>
      </c>
      <c r="AB81" s="66">
        <f>+IF(F81=0,"",'Ark1'!W136)</f>
        <v>14.583333333333337</v>
      </c>
      <c r="AC81" s="39"/>
      <c r="AD81" s="139">
        <f>+IF(F81=0,"",'Ark1'!X136)</f>
        <v>100</v>
      </c>
      <c r="AE81" s="139">
        <f>+IF(F81=0,"",'Ark1'!Y136)</f>
        <v>93.75</v>
      </c>
      <c r="AF81" s="139">
        <f>+IF(F81=0,"",'Ark1'!Z136)</f>
        <v>60.41666666666665</v>
      </c>
      <c r="AG81" s="139">
        <f>+IF(F81=0,"",'Ark1'!AA136)</f>
        <v>11.606424825165696</v>
      </c>
      <c r="AH81" s="66">
        <f>+IF(F81=0,"",'Ark1'!AB136)</f>
        <v>1.8983499779779529</v>
      </c>
      <c r="AI81" s="66">
        <f>+IF(F81=0,"",'Ark1'!AC136)</f>
        <v>1.890101224508594</v>
      </c>
      <c r="AJ81" s="25"/>
      <c r="AT81"/>
      <c r="AX81"/>
      <c r="AY81"/>
      <c r="AZ81"/>
      <c r="BA81"/>
      <c r="BB81"/>
      <c r="BC81"/>
      <c r="BG81"/>
      <c r="BH81"/>
      <c r="BI81"/>
    </row>
    <row r="82" spans="1:61" ht="15.6">
      <c r="A82" s="25"/>
      <c r="B82" s="65">
        <f>+'Ark1'!C137</f>
        <v>2023</v>
      </c>
      <c r="C82" s="65">
        <f>+'Ark1'!E137</f>
        <v>19</v>
      </c>
      <c r="D82" s="65">
        <f>+IF(F82=0,"",'Ark1'!Q137)</f>
        <v>47</v>
      </c>
      <c r="E82" s="66">
        <f t="shared" si="13"/>
        <v>6</v>
      </c>
      <c r="F82" s="65">
        <f>+'Ark1'!R137</f>
        <v>64</v>
      </c>
      <c r="G82" s="66">
        <f t="shared" si="14"/>
        <v>14</v>
      </c>
      <c r="H82" s="139">
        <f>+IF(F82=0,"",'Ark1'!AG137)</f>
        <v>1.2329031015218641</v>
      </c>
      <c r="I82" s="139">
        <f t="shared" si="15"/>
        <v>0.29569597874773101</v>
      </c>
      <c r="J82" s="139">
        <f>+IF(F82=0,"",'Ark1'!AH137)</f>
        <v>1.1958575636766819</v>
      </c>
      <c r="K82" s="103"/>
      <c r="L82" s="139">
        <f>+IF(F82=0,"",'Ark1'!U137)</f>
        <v>40.83281250000001</v>
      </c>
      <c r="M82" s="139">
        <f t="shared" si="16"/>
        <v>-1.883187499999984</v>
      </c>
      <c r="N82" s="139"/>
      <c r="O82" s="106">
        <f>+IF(F82=0,"",'Ark1'!AI137)</f>
        <v>18</v>
      </c>
      <c r="P82" s="103"/>
      <c r="Q82" s="103"/>
      <c r="R82" s="103"/>
      <c r="S82" s="66">
        <f>+IF(F82=0,"",'Ark1'!S137)</f>
        <v>7.796875</v>
      </c>
      <c r="T82" s="66">
        <f t="shared" si="17"/>
        <v>0.27687500000000131</v>
      </c>
      <c r="U82" s="66"/>
      <c r="V82" s="152">
        <f>+IF(F82=0,"",'Ark1'!AJ137)</f>
        <v>113.10555555555555</v>
      </c>
      <c r="W82" s="374"/>
      <c r="X82" s="22">
        <f>+IF(F82=0,"",'Ark1'!AK137)</f>
        <v>24.120967877590743</v>
      </c>
      <c r="Y82" s="66"/>
      <c r="Z82" s="66">
        <f>+IF(F82=0,"",'Ark1'!T137)</f>
        <v>6.953125</v>
      </c>
      <c r="AA82" s="66">
        <f t="shared" si="18"/>
        <v>0.93312500000000043</v>
      </c>
      <c r="AB82" s="66">
        <f>+IF(F82=0,"",'Ark1'!W137)</f>
        <v>20.3125</v>
      </c>
      <c r="AC82" s="39"/>
      <c r="AD82" s="139">
        <f>+IF(F82=0,"",'Ark1'!X137)</f>
        <v>100</v>
      </c>
      <c r="AE82" s="139">
        <f>+IF(F82=0,"",'Ark1'!Y137)</f>
        <v>90.625</v>
      </c>
      <c r="AF82" s="139">
        <f>+IF(F82=0,"",'Ark1'!Z137)</f>
        <v>67.1875</v>
      </c>
      <c r="AG82" s="139">
        <f>+IF(F82=0,"",'Ark1'!AA137)</f>
        <v>11.77197485937867</v>
      </c>
      <c r="AH82" s="66">
        <f>+IF(F82=0,"",'Ark1'!AB137)</f>
        <v>1.8386449451634217</v>
      </c>
      <c r="AI82" s="66">
        <f>+IF(F82=0,"",'Ark1'!AC137)</f>
        <v>2.0266173132525536</v>
      </c>
      <c r="AJ82" s="25"/>
      <c r="AT82"/>
      <c r="AX82"/>
      <c r="AY82"/>
      <c r="AZ82"/>
      <c r="BA82"/>
      <c r="BB82"/>
      <c r="BC82"/>
      <c r="BG82"/>
      <c r="BH82"/>
      <c r="BI82"/>
    </row>
    <row r="83" spans="1:61" ht="15.6">
      <c r="A83" s="25"/>
      <c r="B83" s="65">
        <f>+'Ark1'!C138</f>
        <v>2023</v>
      </c>
      <c r="C83" s="65">
        <f>+'Ark1'!E138</f>
        <v>20</v>
      </c>
      <c r="D83" s="65">
        <f>+IF(F83=0,"",'Ark1'!Q138)</f>
        <v>2</v>
      </c>
      <c r="E83" s="66">
        <f t="shared" si="13"/>
        <v>-16</v>
      </c>
      <c r="F83" s="65">
        <f>+'Ark1'!R138</f>
        <v>3</v>
      </c>
      <c r="G83" s="66">
        <f t="shared" si="14"/>
        <v>-27</v>
      </c>
      <c r="H83" s="139">
        <f>+IF(F83=0,"",'Ark1'!AG138)</f>
        <v>5.7792332883837401E-2</v>
      </c>
      <c r="I83" s="139">
        <f t="shared" si="15"/>
        <v>-0.50453194078064245</v>
      </c>
      <c r="J83" s="139">
        <f>+IF(F83=0,"",'Ark1'!AH138)</f>
        <v>5.5187089955002405E-2</v>
      </c>
      <c r="K83" s="103"/>
      <c r="L83" s="139">
        <f>+IF(F83=0,"",'Ark1'!U138)</f>
        <v>40.199999999999989</v>
      </c>
      <c r="M83" s="139">
        <f t="shared" si="16"/>
        <v>0.47999999999998977</v>
      </c>
      <c r="N83" s="139"/>
      <c r="O83" s="106">
        <f>+IF(F83=0,"",'Ark1'!AI138)</f>
        <v>0</v>
      </c>
      <c r="P83" s="103"/>
      <c r="Q83" s="103"/>
      <c r="R83" s="103"/>
      <c r="S83" s="66">
        <f>+IF(F83=0,"",'Ark1'!S138)</f>
        <v>8</v>
      </c>
      <c r="T83" s="66">
        <f t="shared" si="17"/>
        <v>0.29999999999999982</v>
      </c>
      <c r="U83" s="66"/>
      <c r="V83" s="152">
        <f>+IF(F83=0,"",'Ark1'!AJ138)</f>
        <v>0</v>
      </c>
      <c r="W83" s="374"/>
      <c r="X83" s="22">
        <f>+IF(F83=0,"",'Ark1'!AK138)</f>
        <v>0</v>
      </c>
      <c r="Y83" s="66"/>
      <c r="Z83" s="66">
        <f>+IF(F83=0,"",'Ark1'!T138)</f>
        <v>7.3333333333333313</v>
      </c>
      <c r="AA83" s="66">
        <f t="shared" si="18"/>
        <v>0.26666666666666661</v>
      </c>
      <c r="AB83" s="66">
        <f>+IF(F83=0,"",'Ark1'!W138)</f>
        <v>0</v>
      </c>
      <c r="AC83" s="39"/>
      <c r="AD83" s="139">
        <f>+IF(F83=0,"",'Ark1'!X138)</f>
        <v>100</v>
      </c>
      <c r="AE83" s="139">
        <f>+IF(F83=0,"",'Ark1'!Y138)</f>
        <v>100</v>
      </c>
      <c r="AF83" s="139">
        <f>+IF(F83=0,"",'Ark1'!Z138)</f>
        <v>100</v>
      </c>
      <c r="AG83" s="139">
        <f>+IF(F83=0,"",'Ark1'!AA138)</f>
        <v>3.2873494895838196</v>
      </c>
      <c r="AH83" s="66">
        <f>+IF(F83=0,"",'Ark1'!AB138)</f>
        <v>0.81649658092772603</v>
      </c>
      <c r="AI83" s="66">
        <f>+IF(F83=0,"",'Ark1'!AC138)</f>
        <v>0.4714045207910384</v>
      </c>
      <c r="AJ83" s="25"/>
      <c r="AT83"/>
      <c r="AX83"/>
      <c r="AY83"/>
      <c r="AZ83"/>
      <c r="BA83"/>
      <c r="BB83"/>
      <c r="BC83"/>
      <c r="BG83"/>
      <c r="BH83"/>
      <c r="BI83"/>
    </row>
    <row r="84" spans="1:61" ht="15.6">
      <c r="A84" s="25"/>
      <c r="B84" s="65">
        <f>+'Ark1'!C139</f>
        <v>2023</v>
      </c>
      <c r="C84" s="65">
        <f>+'Ark1'!E139</f>
        <v>21</v>
      </c>
      <c r="D84" s="65">
        <f>+IF(F84=0,"",'Ark1'!Q139)</f>
        <v>51</v>
      </c>
      <c r="E84" s="66">
        <f t="shared" si="13"/>
        <v>30</v>
      </c>
      <c r="F84" s="65">
        <f>+'Ark1'!R139</f>
        <v>79</v>
      </c>
      <c r="G84" s="66">
        <f t="shared" si="14"/>
        <v>51</v>
      </c>
      <c r="H84" s="139">
        <f>+IF(F84=0,"",'Ark1'!AG139)</f>
        <v>1.5218647659410522</v>
      </c>
      <c r="I84" s="139">
        <f t="shared" si="15"/>
        <v>0.9970287771875378</v>
      </c>
      <c r="J84" s="139">
        <f>+IF(F84=0,"",'Ark1'!AH139)</f>
        <v>1.3311711830771311</v>
      </c>
      <c r="K84" s="103"/>
      <c r="L84" s="139">
        <f>+IF(F84=0,"",'Ark1'!U139)</f>
        <v>36.822784810126578</v>
      </c>
      <c r="M84" s="139">
        <f t="shared" si="16"/>
        <v>-11.455786618444897</v>
      </c>
      <c r="N84" s="139"/>
      <c r="O84" s="106">
        <f>+IF(F84=0,"",'Ark1'!AI139)</f>
        <v>31</v>
      </c>
      <c r="P84" s="103"/>
      <c r="Q84" s="103"/>
      <c r="R84" s="103"/>
      <c r="S84" s="66">
        <f>+IF(F84=0,"",'Ark1'!S139)</f>
        <v>7.2911392405063262</v>
      </c>
      <c r="T84" s="66">
        <f t="shared" si="17"/>
        <v>-0.56600361663652965</v>
      </c>
      <c r="U84" s="66"/>
      <c r="V84" s="152">
        <f>+IF(F84=0,"",'Ark1'!AJ139)</f>
        <v>111.17096774193544</v>
      </c>
      <c r="W84" s="374"/>
      <c r="X84" s="22">
        <f>+IF(F84=0,"",'Ark1'!AK139)</f>
        <v>22.36345119169842</v>
      </c>
      <c r="Y84" s="66"/>
      <c r="Z84" s="66">
        <f>+IF(F84=0,"",'Ark1'!T139)</f>
        <v>7.0632911392405058</v>
      </c>
      <c r="AA84" s="66">
        <f t="shared" si="18"/>
        <v>-0.5438517179023501</v>
      </c>
      <c r="AB84" s="66">
        <f>+IF(F84=0,"",'Ark1'!W139)</f>
        <v>20.253164556962023</v>
      </c>
      <c r="AC84" s="39"/>
      <c r="AD84" s="139">
        <f>+IF(F84=0,"",'Ark1'!X139)</f>
        <v>91.139240506329116</v>
      </c>
      <c r="AE84" s="139">
        <f>+IF(F84=0,"",'Ark1'!Y139)</f>
        <v>81.012658227848092</v>
      </c>
      <c r="AF84" s="139">
        <f>+IF(F84=0,"",'Ark1'!Z139)</f>
        <v>58.227848101265806</v>
      </c>
      <c r="AG84" s="139">
        <f>+IF(F84=0,"",'Ark1'!AA139)</f>
        <v>13.756130503235529</v>
      </c>
      <c r="AH84" s="66">
        <f>+IF(F84=0,"",'Ark1'!AB139)</f>
        <v>1.6315861563752545</v>
      </c>
      <c r="AI84" s="66">
        <f>+IF(F84=0,"",'Ark1'!AC139)</f>
        <v>2.3185644410144555</v>
      </c>
      <c r="AJ84" s="25"/>
      <c r="AT84"/>
      <c r="AX84"/>
      <c r="AY84"/>
      <c r="AZ84"/>
      <c r="BA84"/>
      <c r="BB84"/>
      <c r="BC84"/>
      <c r="BG84"/>
      <c r="BH84"/>
      <c r="BI84"/>
    </row>
    <row r="85" spans="1:61" ht="15.6">
      <c r="A85" s="25"/>
      <c r="B85" s="65">
        <f>+'Ark1'!C140</f>
        <v>2023</v>
      </c>
      <c r="C85" s="65">
        <f>+'Ark1'!E140</f>
        <v>22</v>
      </c>
      <c r="D85" s="65">
        <f>+IF(F85=0,"",'Ark1'!Q140)</f>
        <v>18</v>
      </c>
      <c r="E85" s="66">
        <f t="shared" si="13"/>
        <v>-46</v>
      </c>
      <c r="F85" s="65">
        <f>+'Ark1'!R140</f>
        <v>22</v>
      </c>
      <c r="G85" s="66">
        <f t="shared" si="14"/>
        <v>-67</v>
      </c>
      <c r="H85" s="139">
        <f>+IF(F85=0,"",'Ark1'!AG140)</f>
        <v>0.42381044114814098</v>
      </c>
      <c r="I85" s="139">
        <f t="shared" si="15"/>
        <v>-1.2444182373898169</v>
      </c>
      <c r="J85" s="139">
        <f>+IF(F85=0,"",'Ark1'!AH140)</f>
        <v>0.44236616798922745</v>
      </c>
      <c r="K85" s="103"/>
      <c r="L85" s="139">
        <f>+IF(F85=0,"",'Ark1'!U140)</f>
        <v>43.940909090909088</v>
      </c>
      <c r="M85" s="139">
        <f t="shared" si="16"/>
        <v>1.7757405515832616</v>
      </c>
      <c r="N85" s="139"/>
      <c r="O85" s="106">
        <f>+IF(F85=0,"",'Ark1'!AI140)</f>
        <v>8</v>
      </c>
      <c r="P85" s="103"/>
      <c r="Q85" s="103"/>
      <c r="R85" s="103"/>
      <c r="S85" s="66">
        <f>+IF(F85=0,"",'Ark1'!S140)</f>
        <v>7.9090909090909101</v>
      </c>
      <c r="T85" s="66">
        <f t="shared" si="17"/>
        <v>0.16751787538304796</v>
      </c>
      <c r="U85" s="66"/>
      <c r="V85" s="152">
        <f>+IF(F85=0,"",'Ark1'!AJ140)</f>
        <v>125.625</v>
      </c>
      <c r="W85" s="374"/>
      <c r="X85" s="22">
        <f>+IF(F85=0,"",'Ark1'!AK140)</f>
        <v>22.261932743978537</v>
      </c>
      <c r="Y85" s="66"/>
      <c r="Z85" s="66">
        <f>+IF(F85=0,"",'Ark1'!T140)</f>
        <v>6.9545454545454541</v>
      </c>
      <c r="AA85" s="66">
        <f t="shared" si="18"/>
        <v>-7.9162410623083268E-2</v>
      </c>
      <c r="AB85" s="66">
        <f>+IF(F85=0,"",'Ark1'!W140)</f>
        <v>22.727272727272723</v>
      </c>
      <c r="AC85" s="39"/>
      <c r="AD85" s="139">
        <f>+IF(F85=0,"",'Ark1'!X140)</f>
        <v>100</v>
      </c>
      <c r="AE85" s="139">
        <f>+IF(F85=0,"",'Ark1'!Y140)</f>
        <v>100</v>
      </c>
      <c r="AF85" s="139">
        <f>+IF(F85=0,"",'Ark1'!Z140)</f>
        <v>68.181818181818187</v>
      </c>
      <c r="AG85" s="139">
        <f>+IF(F85=0,"",'Ark1'!AA140)</f>
        <v>12.81904333017197</v>
      </c>
      <c r="AH85" s="66">
        <f>+IF(F85=0,"",'Ark1'!AB140)</f>
        <v>2.0869527787725435</v>
      </c>
      <c r="AI85" s="66">
        <f>+IF(F85=0,"",'Ark1'!AC140)</f>
        <v>2.2658988328390031</v>
      </c>
      <c r="AJ85" s="25"/>
      <c r="AT85"/>
      <c r="AX85"/>
      <c r="AY85"/>
      <c r="AZ85"/>
      <c r="BA85"/>
      <c r="BB85"/>
      <c r="BC85"/>
      <c r="BG85"/>
      <c r="BH85"/>
      <c r="BI85"/>
    </row>
    <row r="86" spans="1:61" ht="15.6">
      <c r="A86" s="25"/>
      <c r="B86" s="65">
        <f>+'Ark1'!C141</f>
        <v>2023</v>
      </c>
      <c r="C86" s="65">
        <f>+'Ark1'!E141</f>
        <v>23</v>
      </c>
      <c r="D86" s="65">
        <f>+IF(F86=0,"",'Ark1'!Q141)</f>
        <v>46</v>
      </c>
      <c r="E86" s="66">
        <f t="shared" si="13"/>
        <v>34</v>
      </c>
      <c r="F86" s="65">
        <f>+'Ark1'!R141</f>
        <v>64</v>
      </c>
      <c r="G86" s="66">
        <f t="shared" si="14"/>
        <v>47</v>
      </c>
      <c r="H86" s="139">
        <f>+IF(F86=0,"",'Ark1'!AG141)</f>
        <v>1.2329031015218641</v>
      </c>
      <c r="I86" s="139">
        <f t="shared" si="15"/>
        <v>0.91425267977865887</v>
      </c>
      <c r="J86" s="139">
        <f>+IF(F86=0,"",'Ark1'!AH141)</f>
        <v>1.180024451633207</v>
      </c>
      <c r="K86" s="103"/>
      <c r="L86" s="139">
        <f>+IF(F86=0,"",'Ark1'!U141)</f>
        <v>40.292187500000011</v>
      </c>
      <c r="M86" s="139">
        <f t="shared" si="16"/>
        <v>-5.2489889705882433</v>
      </c>
      <c r="N86" s="139"/>
      <c r="O86" s="106">
        <f>+IF(F86=0,"",'Ark1'!AI141)</f>
        <v>29</v>
      </c>
      <c r="P86" s="103"/>
      <c r="Q86" s="103"/>
      <c r="R86" s="103"/>
      <c r="S86" s="66">
        <f>+IF(F86=0,"",'Ark1'!S141)</f>
        <v>7.234375</v>
      </c>
      <c r="T86" s="66">
        <f t="shared" si="17"/>
        <v>-1.5891544117647047</v>
      </c>
      <c r="U86" s="66"/>
      <c r="V86" s="152">
        <f>+IF(F86=0,"",'Ark1'!AJ141)</f>
        <v>116.89655172413798</v>
      </c>
      <c r="W86" s="374"/>
      <c r="X86" s="22">
        <f>+IF(F86=0,"",'Ark1'!AK141)</f>
        <v>24.622766054657127</v>
      </c>
      <c r="Y86" s="66"/>
      <c r="Z86" s="66">
        <f>+IF(F86=0,"",'Ark1'!T141)</f>
        <v>6.75</v>
      </c>
      <c r="AA86" s="66">
        <f t="shared" si="18"/>
        <v>-1.0147058823529393</v>
      </c>
      <c r="AB86" s="66">
        <f>+IF(F86=0,"",'Ark1'!W141)</f>
        <v>23.4375</v>
      </c>
      <c r="AC86" s="39"/>
      <c r="AD86" s="139">
        <f>+IF(F86=0,"",'Ark1'!X141)</f>
        <v>98.4375</v>
      </c>
      <c r="AE86" s="139">
        <f>+IF(F86=0,"",'Ark1'!Y141)</f>
        <v>96.875</v>
      </c>
      <c r="AF86" s="139">
        <f>+IF(F86=0,"",'Ark1'!Z141)</f>
        <v>65.625</v>
      </c>
      <c r="AG86" s="139">
        <f>+IF(F86=0,"",'Ark1'!AA141)</f>
        <v>11.097934840088181</v>
      </c>
      <c r="AH86" s="66">
        <f>+IF(F86=0,"",'Ark1'!AB141)</f>
        <v>2.0057899589376254</v>
      </c>
      <c r="AI86" s="66">
        <f>+IF(F86=0,"",'Ark1'!AC141)</f>
        <v>1.9605483926697649</v>
      </c>
      <c r="AJ86" s="25"/>
      <c r="AT86"/>
      <c r="AX86"/>
      <c r="AY86"/>
      <c r="AZ86"/>
      <c r="BA86"/>
      <c r="BB86"/>
      <c r="BC86"/>
      <c r="BG86"/>
      <c r="BH86"/>
      <c r="BI86"/>
    </row>
    <row r="87" spans="1:61" ht="15.6">
      <c r="A87" s="25"/>
      <c r="B87" s="65">
        <f>+'Ark1'!C142</f>
        <v>2023</v>
      </c>
      <c r="C87" s="65">
        <f>+'Ark1'!E142</f>
        <v>24</v>
      </c>
      <c r="D87" s="65">
        <f>+IF(F87=0,"",'Ark1'!Q142)</f>
        <v>20</v>
      </c>
      <c r="E87" s="66">
        <f t="shared" si="13"/>
        <v>13</v>
      </c>
      <c r="F87" s="65">
        <f>+'Ark1'!R142</f>
        <v>30</v>
      </c>
      <c r="G87" s="66">
        <f t="shared" si="14"/>
        <v>22</v>
      </c>
      <c r="H87" s="139">
        <f>+IF(F87=0,"",'Ark1'!AG142)</f>
        <v>0.57792332883837416</v>
      </c>
      <c r="I87" s="139">
        <f t="shared" si="15"/>
        <v>0.42797018919451291</v>
      </c>
      <c r="J87" s="139">
        <f>+IF(F87=0,"",'Ark1'!AH142)</f>
        <v>0.45462996575700576</v>
      </c>
      <c r="K87" s="103"/>
      <c r="L87" s="139">
        <f>+IF(F87=0,"",'Ark1'!U142)</f>
        <v>33.116666666666674</v>
      </c>
      <c r="M87" s="139">
        <f t="shared" si="16"/>
        <v>-16.908333333333324</v>
      </c>
      <c r="N87" s="139"/>
      <c r="O87" s="106">
        <f>+IF(F87=0,"",'Ark1'!AI142)</f>
        <v>15</v>
      </c>
      <c r="P87" s="103"/>
      <c r="Q87" s="103"/>
      <c r="R87" s="103"/>
      <c r="S87" s="66">
        <f>+IF(F87=0,"",'Ark1'!S142)</f>
        <v>6.8</v>
      </c>
      <c r="T87" s="66">
        <f t="shared" si="17"/>
        <v>-1.4500000000000002</v>
      </c>
      <c r="U87" s="66"/>
      <c r="V87" s="152">
        <f>+IF(F87=0,"",'Ark1'!AJ142)</f>
        <v>109.23999999999998</v>
      </c>
      <c r="W87" s="374"/>
      <c r="X87" s="22">
        <f>+IF(F87=0,"",'Ark1'!AK142)</f>
        <v>19.930873805747389</v>
      </c>
      <c r="Y87" s="66"/>
      <c r="Z87" s="66">
        <f>+IF(F87=0,"",'Ark1'!T142)</f>
        <v>6.333333333333333</v>
      </c>
      <c r="AA87" s="66">
        <f t="shared" si="18"/>
        <v>-2.291666666666667</v>
      </c>
      <c r="AB87" s="66">
        <f>+IF(F87=0,"",'Ark1'!W142)</f>
        <v>20</v>
      </c>
      <c r="AC87" s="39"/>
      <c r="AD87" s="139">
        <f>+IF(F87=0,"",'Ark1'!X142)</f>
        <v>93.333333333333314</v>
      </c>
      <c r="AE87" s="139">
        <f>+IF(F87=0,"",'Ark1'!Y142)</f>
        <v>60</v>
      </c>
      <c r="AF87" s="139">
        <f>+IF(F87=0,"",'Ark1'!Z142)</f>
        <v>46.666666666666657</v>
      </c>
      <c r="AG87" s="139">
        <f>+IF(F87=0,"",'Ark1'!AA142)</f>
        <v>14.623681327065212</v>
      </c>
      <c r="AH87" s="66">
        <f>+IF(F87=0,"",'Ark1'!AB142)</f>
        <v>1.7962924780409997</v>
      </c>
      <c r="AI87" s="66">
        <f>+IF(F87=0,"",'Ark1'!AC142)</f>
        <v>2.5077657165072038</v>
      </c>
      <c r="AJ87" s="25"/>
      <c r="AT87"/>
      <c r="AX87"/>
      <c r="AY87"/>
      <c r="AZ87"/>
      <c r="BA87"/>
      <c r="BB87"/>
      <c r="BC87"/>
      <c r="BG87"/>
      <c r="BH87"/>
      <c r="BI87"/>
    </row>
    <row r="88" spans="1:61" ht="15.6">
      <c r="A88" s="25"/>
      <c r="B88" s="65">
        <f>+'Ark1'!C143</f>
        <v>2023</v>
      </c>
      <c r="C88" s="65">
        <f>+'Ark1'!E143</f>
        <v>25</v>
      </c>
      <c r="D88" s="65">
        <f>+IF(F88=0,"",'Ark1'!Q143)</f>
        <v>25</v>
      </c>
      <c r="E88" s="66"/>
      <c r="F88" s="65">
        <f>+'Ark1'!R143</f>
        <v>37</v>
      </c>
      <c r="G88" s="66"/>
      <c r="H88" s="139">
        <f>+IF(F88=0,"",'Ark1'!AG143)</f>
        <v>0.71277210556732817</v>
      </c>
      <c r="I88" s="139">
        <f t="shared" si="15"/>
        <v>9.4215404536400316E-2</v>
      </c>
      <c r="J88" s="139">
        <f>+IF(F88=0,"",'Ark1'!AH143)</f>
        <v>0.63497185755855179</v>
      </c>
      <c r="K88" s="103"/>
      <c r="L88" s="139">
        <f>+IF(F88=0,"",'Ark1'!U143)</f>
        <v>37.502702702702706</v>
      </c>
      <c r="M88" s="139"/>
      <c r="N88" s="139"/>
      <c r="O88" s="106">
        <f>+IF(F88=0,"",'Ark1'!AI143)</f>
        <v>21</v>
      </c>
      <c r="P88" s="103"/>
      <c r="Q88" s="103"/>
      <c r="R88" s="103"/>
      <c r="S88" s="66">
        <f>+IF(F88=0,"",'Ark1'!S143)</f>
        <v>7.216216216216214</v>
      </c>
      <c r="T88" s="66"/>
      <c r="U88" s="66"/>
      <c r="V88" s="152">
        <f>+IF(F88=0,"",'Ark1'!AJ143)</f>
        <v>113.67142857142852</v>
      </c>
      <c r="W88" s="374"/>
      <c r="X88" s="22">
        <f>+IF(F88=0,"",'Ark1'!AK143)</f>
        <v>20.850740735142875</v>
      </c>
      <c r="Y88" s="66"/>
      <c r="Z88" s="66">
        <f>+IF(F88=0,"",'Ark1'!T143)</f>
        <v>7.108108108108107</v>
      </c>
      <c r="AA88" s="66"/>
      <c r="AB88" s="66">
        <f>+IF(F88=0,"",'Ark1'!W143)</f>
        <v>27.027027027027032</v>
      </c>
      <c r="AC88" s="39"/>
      <c r="AD88" s="139">
        <f>+IF(F88=0,"",'Ark1'!X143)</f>
        <v>94.594594594594625</v>
      </c>
      <c r="AE88" s="139">
        <f>+IF(F88=0,"",'Ark1'!Y143)</f>
        <v>86.486486486486498</v>
      </c>
      <c r="AF88" s="139">
        <f>+IF(F88=0,"",'Ark1'!Z143)</f>
        <v>59.459459459459438</v>
      </c>
      <c r="AG88" s="139">
        <f>+IF(F88=0,"",'Ark1'!AA143)</f>
        <v>14.256179058360862</v>
      </c>
      <c r="AH88" s="66">
        <f>+IF(F88=0,"",'Ark1'!AB143)</f>
        <v>1.9049740742384984</v>
      </c>
      <c r="AI88" s="66">
        <f>+IF(F88=0,"",'Ark1'!AC143)</f>
        <v>2.0372714102748928</v>
      </c>
      <c r="AJ88" s="25"/>
      <c r="AT88"/>
      <c r="AX88"/>
      <c r="AY88"/>
      <c r="AZ88"/>
      <c r="BA88"/>
      <c r="BB88"/>
      <c r="BC88"/>
      <c r="BG88"/>
      <c r="BH88"/>
      <c r="BI88"/>
    </row>
    <row r="89" spans="1:61" ht="15.6">
      <c r="A89" s="25"/>
      <c r="B89" s="65">
        <f>+'Ark1'!C144</f>
        <v>2023</v>
      </c>
      <c r="C89" s="65">
        <f>+'Ark1'!E144</f>
        <v>26</v>
      </c>
      <c r="D89" s="65">
        <f>+IF(F89=0,"",'Ark1'!Q144)</f>
        <v>22</v>
      </c>
      <c r="E89" s="66"/>
      <c r="F89" s="65">
        <f>+'Ark1'!R144</f>
        <v>30</v>
      </c>
      <c r="G89" s="66"/>
      <c r="H89" s="139">
        <f>+IF(F89=0,"",'Ark1'!AG144)</f>
        <v>0.57792332883837416</v>
      </c>
      <c r="I89" s="139">
        <f t="shared" si="15"/>
        <v>0.42797018919451291</v>
      </c>
      <c r="J89" s="139">
        <f>+IF(F89=0,"",'Ark1'!AH144)</f>
        <v>0.57356134784079604</v>
      </c>
      <c r="K89" s="103"/>
      <c r="L89" s="139">
        <f>+IF(F89=0,"",'Ark1'!U144)</f>
        <v>41.78</v>
      </c>
      <c r="M89" s="139"/>
      <c r="N89" s="139"/>
      <c r="O89" s="106">
        <f>+IF(F89=0,"",'Ark1'!AI144)</f>
        <v>17</v>
      </c>
      <c r="P89" s="103"/>
      <c r="Q89" s="103"/>
      <c r="R89" s="103"/>
      <c r="S89" s="66">
        <f>+IF(F89=0,"",'Ark1'!S144)</f>
        <v>8.4</v>
      </c>
      <c r="T89" s="66"/>
      <c r="U89" s="66"/>
      <c r="V89" s="152">
        <f>+IF(F89=0,"",'Ark1'!AJ144)</f>
        <v>115.35882352941177</v>
      </c>
      <c r="W89" s="374"/>
      <c r="X89" s="22">
        <f>+IF(F89=0,"",'Ark1'!AK144)</f>
        <v>26.047568734775421</v>
      </c>
      <c r="Y89" s="66"/>
      <c r="Z89" s="66">
        <f>+IF(F89=0,"",'Ark1'!T144)</f>
        <v>7.9666666666666686</v>
      </c>
      <c r="AA89" s="66"/>
      <c r="AB89" s="66">
        <f>+IF(F89=0,"",'Ark1'!W144)</f>
        <v>36.666666666666657</v>
      </c>
      <c r="AC89" s="39"/>
      <c r="AD89" s="139">
        <f>+IF(F89=0,"",'Ark1'!X144)</f>
        <v>96.666666666666686</v>
      </c>
      <c r="AE89" s="139">
        <f>+IF(F89=0,"",'Ark1'!Y144)</f>
        <v>90</v>
      </c>
      <c r="AF89" s="139">
        <f>+IF(F89=0,"",'Ark1'!Z144)</f>
        <v>60</v>
      </c>
      <c r="AG89" s="139">
        <f>+IF(F89=0,"",'Ark1'!AA144)</f>
        <v>14.255815187728397</v>
      </c>
      <c r="AH89" s="66">
        <f>+IF(F89=0,"",'Ark1'!AB144)</f>
        <v>1.6248076809271901</v>
      </c>
      <c r="AI89" s="66">
        <f>+IF(F89=0,"",'Ark1'!AC144)</f>
        <v>3.0274668545758776</v>
      </c>
      <c r="AJ89" s="25"/>
      <c r="AT89"/>
      <c r="AX89"/>
      <c r="AY89"/>
      <c r="AZ89"/>
      <c r="BA89"/>
      <c r="BB89"/>
      <c r="BC89"/>
      <c r="BG89"/>
      <c r="BH89"/>
      <c r="BI89"/>
    </row>
    <row r="90" spans="1:61" ht="15.6">
      <c r="A90" s="25"/>
      <c r="B90" s="65">
        <f>+'Ark1'!C145</f>
        <v>2023</v>
      </c>
      <c r="C90" s="65">
        <f>+'Ark1'!E145</f>
        <v>27</v>
      </c>
      <c r="D90" s="65">
        <f>+IF(F90=0,"",'Ark1'!Q145)</f>
        <v>7</v>
      </c>
      <c r="E90" s="66"/>
      <c r="F90" s="65">
        <f>+'Ark1'!R145</f>
        <v>12</v>
      </c>
      <c r="G90" s="66"/>
      <c r="H90" s="139">
        <f>+IF(F90=0,"",'Ark1'!AG145)</f>
        <v>0.2311693315353496</v>
      </c>
      <c r="I90" s="139">
        <f t="shared" si="15"/>
        <v>-3.1248662841407621E-2</v>
      </c>
      <c r="J90" s="139">
        <f>+IF(F90=0,"",'Ark1'!AH145)</f>
        <v>0.20615077964119888</v>
      </c>
      <c r="K90" s="103"/>
      <c r="L90" s="139">
        <f>+IF(F90=0,"",'Ark1'!U145)</f>
        <v>37.541666666666671</v>
      </c>
      <c r="M90" s="139"/>
      <c r="N90" s="139"/>
      <c r="O90" s="106">
        <f>+IF(F90=0,"",'Ark1'!AI145)</f>
        <v>7</v>
      </c>
      <c r="P90" s="103"/>
      <c r="Q90" s="103"/>
      <c r="R90" s="103"/>
      <c r="S90" s="66">
        <f>+IF(F90=0,"",'Ark1'!S145)</f>
        <v>7.3333333333333313</v>
      </c>
      <c r="T90" s="66"/>
      <c r="U90" s="66"/>
      <c r="V90" s="152">
        <f>+IF(F90=0,"",'Ark1'!AJ145)</f>
        <v>117.9142857142857</v>
      </c>
      <c r="W90" s="374"/>
      <c r="X90" s="22">
        <f>+IF(F90=0,"",'Ark1'!AK145)</f>
        <v>23.748792472313632</v>
      </c>
      <c r="Y90" s="66"/>
      <c r="Z90" s="66">
        <f>+IF(F90=0,"",'Ark1'!T145)</f>
        <v>6.333333333333333</v>
      </c>
      <c r="AA90" s="66"/>
      <c r="AB90" s="66">
        <f>+IF(F90=0,"",'Ark1'!W145)</f>
        <v>0</v>
      </c>
      <c r="AC90" s="39"/>
      <c r="AD90" s="139">
        <f>+IF(F90=0,"",'Ark1'!X145)</f>
        <v>100</v>
      </c>
      <c r="AE90" s="139">
        <f>+IF(F90=0,"",'Ark1'!Y145)</f>
        <v>91.666666666666686</v>
      </c>
      <c r="AF90" s="139">
        <f>+IF(F90=0,"",'Ark1'!Z145)</f>
        <v>58.33333333333335</v>
      </c>
      <c r="AG90" s="139">
        <f>+IF(F90=0,"",'Ark1'!AA145)</f>
        <v>11.258586229580001</v>
      </c>
      <c r="AH90" s="66">
        <f>+IF(F90=0,"",'Ark1'!AB145)</f>
        <v>1.9720265943665405</v>
      </c>
      <c r="AI90" s="66">
        <f>+IF(F90=0,"",'Ark1'!AC145)</f>
        <v>1.5456030825826188</v>
      </c>
      <c r="AJ90" s="25"/>
      <c r="AT90"/>
      <c r="AX90"/>
      <c r="AY90"/>
      <c r="AZ90"/>
      <c r="BA90"/>
      <c r="BB90"/>
      <c r="BC90"/>
      <c r="BG90"/>
      <c r="BH90"/>
      <c r="BI90"/>
    </row>
    <row r="91" spans="1:61" ht="15.6">
      <c r="A91" s="25"/>
      <c r="B91" s="65">
        <f>+'Ark1'!C146</f>
        <v>2023</v>
      </c>
      <c r="C91" s="65">
        <f>+'Ark1'!E146</f>
        <v>28</v>
      </c>
      <c r="D91" s="65">
        <f>+IF(F91=0,"",'Ark1'!Q146)</f>
        <v>4</v>
      </c>
      <c r="E91" s="66"/>
      <c r="F91" s="65">
        <f>+'Ark1'!R146</f>
        <v>14</v>
      </c>
      <c r="G91" s="66"/>
      <c r="H91" s="139">
        <f>+IF(F91=0,"",'Ark1'!AG146)</f>
        <v>0.26969755345790791</v>
      </c>
      <c r="I91" s="139">
        <f t="shared" si="15"/>
        <v>0.17597684118049461</v>
      </c>
      <c r="J91" s="139">
        <f>+IF(F91=0,"",'Ark1'!AH146)</f>
        <v>0.1914616785835242</v>
      </c>
      <c r="K91" s="103"/>
      <c r="L91" s="139">
        <f>+IF(F91=0,"",'Ark1'!U146)</f>
        <v>29.885714285714261</v>
      </c>
      <c r="M91" s="139"/>
      <c r="N91" s="139"/>
      <c r="O91" s="106">
        <f>+IF(F91=0,"",'Ark1'!AI146)</f>
        <v>0</v>
      </c>
      <c r="P91" s="103"/>
      <c r="Q91" s="103"/>
      <c r="R91" s="103"/>
      <c r="S91" s="66">
        <f>+IF(F91=0,"",'Ark1'!S146)</f>
        <v>7.8571428571428559</v>
      </c>
      <c r="T91" s="66"/>
      <c r="U91" s="66"/>
      <c r="V91" s="152">
        <f>+IF(F91=0,"",'Ark1'!AJ146)</f>
        <v>0</v>
      </c>
      <c r="W91" s="374"/>
      <c r="X91" s="22">
        <f>+IF(F91=0,"",'Ark1'!AK146)</f>
        <v>0</v>
      </c>
      <c r="Y91" s="66"/>
      <c r="Z91" s="66">
        <f>+IF(F91=0,"",'Ark1'!T146)</f>
        <v>6.2857142857142847</v>
      </c>
      <c r="AA91" s="66"/>
      <c r="AB91" s="66">
        <f>+IF(F91=0,"",'Ark1'!W146)</f>
        <v>0</v>
      </c>
      <c r="AC91" s="39"/>
      <c r="AD91" s="139">
        <f>+IF(F91=0,"",'Ark1'!X146)</f>
        <v>100</v>
      </c>
      <c r="AE91" s="139">
        <f>+IF(F91=0,"",'Ark1'!Y146)</f>
        <v>100</v>
      </c>
      <c r="AF91" s="139">
        <f>+IF(F91=0,"",'Ark1'!Z146)</f>
        <v>21.428571428571423</v>
      </c>
      <c r="AG91" s="139">
        <f>+IF(F91=0,"",'Ark1'!AA146)</f>
        <v>7.0896158613302172</v>
      </c>
      <c r="AH91" s="66">
        <f>+IF(F91=0,"",'Ark1'!AB146)</f>
        <v>0.6388765649999435</v>
      </c>
      <c r="AI91" s="66">
        <f>+IF(F91=0,"",'Ark1'!AC146)</f>
        <v>1.2777531299998803</v>
      </c>
      <c r="AJ91" s="25"/>
      <c r="AT91"/>
      <c r="AX91"/>
      <c r="AY91"/>
      <c r="AZ91"/>
      <c r="BA91"/>
      <c r="BB91"/>
      <c r="BC91"/>
      <c r="BG91"/>
      <c r="BH91"/>
      <c r="BI91"/>
    </row>
    <row r="92" spans="1:61" ht="15.6">
      <c r="A92" s="25"/>
      <c r="B92" s="65">
        <f>+'Ark1'!C147</f>
        <v>2023</v>
      </c>
      <c r="C92" s="65">
        <f>+'Ark1'!E147</f>
        <v>29</v>
      </c>
      <c r="D92" s="65">
        <f>+IF(F92=0,"",'Ark1'!Q147)</f>
        <v>3</v>
      </c>
      <c r="E92" s="66"/>
      <c r="F92" s="65">
        <f>+'Ark1'!R147</f>
        <v>4</v>
      </c>
      <c r="G92" s="66"/>
      <c r="H92" s="139">
        <f>+IF(F92=0,"",'Ark1'!AG147)</f>
        <v>7.7056443845116507E-2</v>
      </c>
      <c r="I92" s="139">
        <f t="shared" si="15"/>
        <v>3.9568158934151186E-2</v>
      </c>
      <c r="J92" s="139">
        <f>+IF(F92=0,"",'Ark1'!AH147)</f>
        <v>4.7956940524745056E-2</v>
      </c>
      <c r="K92" s="103"/>
      <c r="L92" s="139">
        <f>+IF(F92=0,"",'Ark1'!U147)</f>
        <v>26.2</v>
      </c>
      <c r="M92" s="139"/>
      <c r="N92" s="139"/>
      <c r="O92" s="106">
        <f>+IF(F92=0,"",'Ark1'!AI147)</f>
        <v>3</v>
      </c>
      <c r="P92" s="103"/>
      <c r="Q92" s="103"/>
      <c r="R92" s="103"/>
      <c r="S92" s="66">
        <f>+IF(F92=0,"",'Ark1'!S147)</f>
        <v>7.5</v>
      </c>
      <c r="T92" s="66"/>
      <c r="U92" s="66"/>
      <c r="V92" s="152">
        <f>+IF(F92=0,"",'Ark1'!AJ147)</f>
        <v>105.7</v>
      </c>
      <c r="W92" s="374"/>
      <c r="X92" s="22">
        <f>+IF(F92=0,"",'Ark1'!AK147)</f>
        <v>22.117516334791347</v>
      </c>
      <c r="Y92" s="66"/>
      <c r="Z92" s="66">
        <f>+IF(F92=0,"",'Ark1'!T147)</f>
        <v>8.25</v>
      </c>
      <c r="AA92" s="66"/>
      <c r="AB92" s="66">
        <f>+IF(F92=0,"",'Ark1'!W147)</f>
        <v>50</v>
      </c>
      <c r="AC92" s="39"/>
      <c r="AD92" s="139">
        <f>+IF(F92=0,"",'Ark1'!X147)</f>
        <v>100</v>
      </c>
      <c r="AE92" s="139">
        <f>+IF(F92=0,"",'Ark1'!Y147)</f>
        <v>75</v>
      </c>
      <c r="AF92" s="139">
        <f>+IF(F92=0,"",'Ark1'!Z147)</f>
        <v>0</v>
      </c>
      <c r="AG92" s="139">
        <f>+IF(F92=0,"",'Ark1'!AA147)</f>
        <v>2.6655205870523284</v>
      </c>
      <c r="AH92" s="66">
        <f>+IF(F92=0,"",'Ark1'!AB147)</f>
        <v>0.5</v>
      </c>
      <c r="AI92" s="66">
        <f>+IF(F92=0,"",'Ark1'!AC147)</f>
        <v>0.82915619758885006</v>
      </c>
      <c r="AJ92" s="25"/>
      <c r="AT92"/>
      <c r="AX92"/>
      <c r="AY92"/>
      <c r="AZ92"/>
      <c r="BA92"/>
      <c r="BB92"/>
      <c r="BC92"/>
      <c r="BG92"/>
      <c r="BH92"/>
      <c r="BI92"/>
    </row>
    <row r="93" spans="1:61" ht="15.6">
      <c r="A93" s="25"/>
      <c r="B93" s="65">
        <f>+'Ark1'!C148</f>
        <v>2023</v>
      </c>
      <c r="C93" s="65">
        <f>+'Ark1'!E148</f>
        <v>30</v>
      </c>
      <c r="D93" s="65">
        <f>+IF(F93=0,"",'Ark1'!Q148)</f>
        <v>5</v>
      </c>
      <c r="E93" s="66"/>
      <c r="F93" s="65">
        <f>+'Ark1'!R148</f>
        <v>6</v>
      </c>
      <c r="G93" s="66"/>
      <c r="H93" s="139">
        <f>+IF(F93=0,"",'Ark1'!AG148)</f>
        <v>0.1155846657676748</v>
      </c>
      <c r="I93" s="139">
        <f t="shared" si="15"/>
        <v>-1.562433142070381E-2</v>
      </c>
      <c r="J93" s="139">
        <f>+IF(F93=0,"",'Ark1'!AH148)</f>
        <v>0.12108212273709489</v>
      </c>
      <c r="K93" s="103"/>
      <c r="L93" s="139">
        <f>+IF(F93=0,"",'Ark1'!U148)</f>
        <v>44.1</v>
      </c>
      <c r="M93" s="139"/>
      <c r="N93" s="139"/>
      <c r="O93" s="106">
        <f>+IF(F93=0,"",'Ark1'!AI148)</f>
        <v>1</v>
      </c>
      <c r="P93" s="103"/>
      <c r="Q93" s="103"/>
      <c r="R93" s="103"/>
      <c r="S93" s="66">
        <f>+IF(F93=0,"",'Ark1'!S148)</f>
        <v>8.3333333333333357</v>
      </c>
      <c r="T93" s="66"/>
      <c r="U93" s="66"/>
      <c r="V93" s="152">
        <f>+IF(F93=0,"",'Ark1'!AJ148)</f>
        <v>120.1</v>
      </c>
      <c r="W93" s="374"/>
      <c r="X93" s="22">
        <f>+IF(F93=0,"",'Ark1'!AK148)</f>
        <v>24.187166864096792</v>
      </c>
      <c r="Y93" s="66"/>
      <c r="Z93" s="66">
        <f>+IF(F93=0,"",'Ark1'!T148)</f>
        <v>8.8333333333333357</v>
      </c>
      <c r="AA93" s="66"/>
      <c r="AB93" s="66">
        <f>+IF(F93=0,"",'Ark1'!W148)</f>
        <v>66.666666666666686</v>
      </c>
      <c r="AC93" s="39"/>
      <c r="AD93" s="139">
        <f>+IF(F93=0,"",'Ark1'!X148)</f>
        <v>100</v>
      </c>
      <c r="AE93" s="139">
        <f>+IF(F93=0,"",'Ark1'!Y148)</f>
        <v>100</v>
      </c>
      <c r="AF93" s="139">
        <f>+IF(F93=0,"",'Ark1'!Z148)</f>
        <v>100</v>
      </c>
      <c r="AG93" s="139">
        <f>+IF(F93=0,"",'Ark1'!AA148)</f>
        <v>4.3512450325548642</v>
      </c>
      <c r="AH93" s="66">
        <f>+IF(F93=0,"",'Ark1'!AB148)</f>
        <v>0.47140452079101841</v>
      </c>
      <c r="AI93" s="66">
        <f>+IF(F93=0,"",'Ark1'!AC148)</f>
        <v>0.68718427093626755</v>
      </c>
      <c r="AJ93" s="25"/>
      <c r="AT93"/>
      <c r="AX93"/>
      <c r="AY93"/>
      <c r="AZ93"/>
      <c r="BA93"/>
      <c r="BB93"/>
      <c r="BC93"/>
      <c r="BG93"/>
      <c r="BH93"/>
      <c r="BI93"/>
    </row>
    <row r="94" spans="1:61" ht="15.6">
      <c r="A94" s="25"/>
      <c r="B94" s="65">
        <f>+'Ark1'!C149</f>
        <v>2023</v>
      </c>
      <c r="C94" s="65">
        <f>+'Ark1'!E149</f>
        <v>31</v>
      </c>
      <c r="D94" s="65">
        <f>+IF(F94=0,"",'Ark1'!Q149)</f>
        <v>5</v>
      </c>
      <c r="E94" s="66"/>
      <c r="F94" s="65">
        <f>+'Ark1'!R149</f>
        <v>7</v>
      </c>
      <c r="G94" s="66"/>
      <c r="H94" s="139">
        <f>+IF(F94=0,"",'Ark1'!AG149)</f>
        <v>0.13484877672895396</v>
      </c>
      <c r="I94" s="139">
        <f t="shared" si="15"/>
        <v>2.2383921996058015E-2</v>
      </c>
      <c r="J94" s="139">
        <f>+IF(F94=0,"",'Ark1'!AH149)</f>
        <v>0.12858683480394431</v>
      </c>
      <c r="K94" s="103"/>
      <c r="L94" s="139">
        <f>+IF(F94=0,"",'Ark1'!U149)</f>
        <v>40.142857142857174</v>
      </c>
      <c r="M94" s="139"/>
      <c r="N94" s="139"/>
      <c r="O94" s="106">
        <f>+IF(F94=0,"",'Ark1'!AI149)</f>
        <v>5</v>
      </c>
      <c r="P94" s="103"/>
      <c r="Q94" s="103"/>
      <c r="R94" s="103"/>
      <c r="S94" s="66">
        <f>+IF(F94=0,"",'Ark1'!S149)</f>
        <v>8</v>
      </c>
      <c r="T94" s="66"/>
      <c r="U94" s="66"/>
      <c r="V94" s="152">
        <f>+IF(F94=0,"",'Ark1'!AJ149)</f>
        <v>120.36</v>
      </c>
      <c r="W94" s="374"/>
      <c r="X94" s="22">
        <f>+IF(F94=0,"",'Ark1'!AK149)</f>
        <v>22.014611129411904</v>
      </c>
      <c r="Y94" s="66"/>
      <c r="Z94" s="66">
        <f>+IF(F94=0,"",'Ark1'!T149)</f>
        <v>7.5714285714285694</v>
      </c>
      <c r="AA94" s="66"/>
      <c r="AB94" s="66">
        <f>+IF(F94=0,"",'Ark1'!W149)</f>
        <v>28.571428571428577</v>
      </c>
      <c r="AC94" s="39"/>
      <c r="AD94" s="139">
        <f>+IF(F94=0,"",'Ark1'!X149)</f>
        <v>100</v>
      </c>
      <c r="AE94" s="139">
        <f>+IF(F94=0,"",'Ark1'!Y149)</f>
        <v>100</v>
      </c>
      <c r="AF94" s="139">
        <f>+IF(F94=0,"",'Ark1'!Z149)</f>
        <v>85.714285714285694</v>
      </c>
      <c r="AG94" s="139">
        <f>+IF(F94=0,"",'Ark1'!AA149)</f>
        <v>4.6961556140123788</v>
      </c>
      <c r="AH94" s="66">
        <f>+IF(F94=0,"",'Ark1'!AB149)</f>
        <v>1.4142135623730951</v>
      </c>
      <c r="AI94" s="66">
        <f>+IF(F94=0,"",'Ark1'!AC149)</f>
        <v>2.9207211857515527</v>
      </c>
      <c r="AJ94" s="25"/>
      <c r="AT94"/>
      <c r="AX94"/>
      <c r="AY94"/>
      <c r="AZ94"/>
      <c r="BA94"/>
      <c r="BB94"/>
      <c r="BC94"/>
      <c r="BG94"/>
      <c r="BH94"/>
      <c r="BI94"/>
    </row>
    <row r="95" spans="1:61" ht="15.6">
      <c r="A95" s="25"/>
      <c r="B95" s="65">
        <f>+'Ark1'!C150</f>
        <v>2023</v>
      </c>
      <c r="C95" s="65">
        <f>+'Ark1'!E150</f>
        <v>32</v>
      </c>
      <c r="D95" s="65">
        <f>+IF(F95=0,"",'Ark1'!Q150)</f>
        <v>15</v>
      </c>
      <c r="E95" s="66"/>
      <c r="F95" s="65">
        <f>+'Ark1'!R150</f>
        <v>19</v>
      </c>
      <c r="G95" s="66"/>
      <c r="H95" s="139">
        <f>+IF(F95=0,"",'Ark1'!AG150)</f>
        <v>0.36601810826430359</v>
      </c>
      <c r="I95" s="139">
        <f t="shared" si="15"/>
        <v>2.8623544065615569E-2</v>
      </c>
      <c r="J95" s="139">
        <f>+IF(F95=0,"",'Ark1'!AH150)</f>
        <v>0.40273762744110803</v>
      </c>
      <c r="K95" s="103"/>
      <c r="L95" s="139">
        <f>+IF(F95=0,"",'Ark1'!U150)</f>
        <v>46.321052631578965</v>
      </c>
      <c r="M95" s="139"/>
      <c r="N95" s="139"/>
      <c r="O95" s="106">
        <f>+IF(F95=0,"",'Ark1'!AI150)</f>
        <v>10</v>
      </c>
      <c r="P95" s="103"/>
      <c r="Q95" s="103"/>
      <c r="R95" s="103"/>
      <c r="S95" s="66">
        <f>+IF(F95=0,"",'Ark1'!S150)</f>
        <v>8.2105263157894726</v>
      </c>
      <c r="T95" s="66"/>
      <c r="U95" s="66"/>
      <c r="V95" s="152">
        <f>+IF(F95=0,"",'Ark1'!AJ150)</f>
        <v>122.43</v>
      </c>
      <c r="W95" s="374"/>
      <c r="X95" s="22">
        <f>+IF(F95=0,"",'Ark1'!AK150)</f>
        <v>27.719246611165904</v>
      </c>
      <c r="Y95" s="66"/>
      <c r="Z95" s="66">
        <f>+IF(F95=0,"",'Ark1'!T150)</f>
        <v>8.6315789473684195</v>
      </c>
      <c r="AA95" s="66"/>
      <c r="AB95" s="66">
        <f>+IF(F95=0,"",'Ark1'!W150)</f>
        <v>63.15789473684211</v>
      </c>
      <c r="AC95" s="39"/>
      <c r="AD95" s="139">
        <f>+IF(F95=0,"",'Ark1'!X150)</f>
        <v>100</v>
      </c>
      <c r="AE95" s="139">
        <f>+IF(F95=0,"",'Ark1'!Y150)</f>
        <v>94.736842105263179</v>
      </c>
      <c r="AF95" s="139">
        <f>+IF(F95=0,"",'Ark1'!Z150)</f>
        <v>73.68421052631578</v>
      </c>
      <c r="AG95" s="139">
        <f>+IF(F95=0,"",'Ark1'!AA150)</f>
        <v>15.864842923812027</v>
      </c>
      <c r="AH95" s="66">
        <f>+IF(F95=0,"",'Ark1'!AB150)</f>
        <v>2.0920638857212404</v>
      </c>
      <c r="AI95" s="66">
        <f>+IF(F95=0,"",'Ark1'!AC150)</f>
        <v>1.5290356890877812</v>
      </c>
      <c r="AJ95" s="25"/>
      <c r="AT95"/>
      <c r="AX95"/>
      <c r="AY95"/>
      <c r="AZ95"/>
      <c r="BA95"/>
      <c r="BB95"/>
      <c r="BC95"/>
      <c r="BG95"/>
      <c r="BH95"/>
      <c r="BI95"/>
    </row>
    <row r="96" spans="1:61" ht="15.6">
      <c r="A96" s="25"/>
      <c r="B96" s="65">
        <f>+'Ark1'!C151</f>
        <v>2023</v>
      </c>
      <c r="C96" s="65">
        <f>+'Ark1'!E151</f>
        <v>33</v>
      </c>
      <c r="D96" s="65">
        <f>+IF(F96=0,"",'Ark1'!Q151)</f>
        <v>40</v>
      </c>
      <c r="E96" s="66"/>
      <c r="F96" s="65">
        <f>+'Ark1'!R151</f>
        <v>62</v>
      </c>
      <c r="G96" s="66"/>
      <c r="H96" s="139">
        <f>+IF(F96=0,"",'Ark1'!AG151)</f>
        <v>1.194374879599307</v>
      </c>
      <c r="I96" s="139">
        <f t="shared" si="15"/>
        <v>0.57581817856837914</v>
      </c>
      <c r="J96" s="139">
        <f>+IF(F96=0,"",'Ark1'!AH151)</f>
        <v>1.2137956559340282</v>
      </c>
      <c r="K96" s="103"/>
      <c r="L96" s="139">
        <f>+IF(F96=0,"",'Ark1'!U151)</f>
        <v>42.782258064516114</v>
      </c>
      <c r="M96" s="139"/>
      <c r="N96" s="139"/>
      <c r="O96" s="106">
        <f>+IF(F96=0,"",'Ark1'!AI151)</f>
        <v>22</v>
      </c>
      <c r="P96" s="103"/>
      <c r="Q96" s="103"/>
      <c r="R96" s="103"/>
      <c r="S96" s="66">
        <f>+IF(F96=0,"",'Ark1'!S151)</f>
        <v>8.4677419354838719</v>
      </c>
      <c r="T96" s="66"/>
      <c r="U96" s="66"/>
      <c r="V96" s="152">
        <f>+IF(F96=0,"",'Ark1'!AJ151)</f>
        <v>114.8090909090909</v>
      </c>
      <c r="W96" s="374"/>
      <c r="X96" s="22">
        <f>+IF(F96=0,"",'Ark1'!AK151)</f>
        <v>25.90424070664044</v>
      </c>
      <c r="Y96" s="66"/>
      <c r="Z96" s="66">
        <f>+IF(F96=0,"",'Ark1'!T151)</f>
        <v>8.387096774193548</v>
      </c>
      <c r="AA96" s="66"/>
      <c r="AB96" s="66">
        <f>+IF(F96=0,"",'Ark1'!W151)</f>
        <v>46.77419354838711</v>
      </c>
      <c r="AC96" s="39"/>
      <c r="AD96" s="139">
        <f>+IF(F96=0,"",'Ark1'!X151)</f>
        <v>98.387096774193566</v>
      </c>
      <c r="AE96" s="139">
        <f>+IF(F96=0,"",'Ark1'!Y151)</f>
        <v>82.258064516129025</v>
      </c>
      <c r="AF96" s="139">
        <f>+IF(F96=0,"",'Ark1'!Z151)</f>
        <v>67.741935483870975</v>
      </c>
      <c r="AG96" s="139">
        <f>+IF(F96=0,"",'Ark1'!AA151)</f>
        <v>16.819099398557753</v>
      </c>
      <c r="AH96" s="66">
        <f>+IF(F96=0,"",'Ark1'!AB151)</f>
        <v>1.8640723883171999</v>
      </c>
      <c r="AI96" s="66">
        <f>+IF(F96=0,"",'Ark1'!AC151)</f>
        <v>1.7260325447318396</v>
      </c>
      <c r="AJ96" s="25"/>
      <c r="AT96"/>
      <c r="AX96"/>
      <c r="AY96"/>
      <c r="AZ96"/>
      <c r="BA96"/>
      <c r="BB96"/>
      <c r="BC96"/>
      <c r="BG96"/>
      <c r="BH96"/>
      <c r="BI96"/>
    </row>
    <row r="97" spans="1:61" ht="15.6">
      <c r="A97" s="25"/>
      <c r="B97" s="65">
        <f>+'Ark1'!C152</f>
        <v>2023</v>
      </c>
      <c r="C97" s="65">
        <f>+'Ark1'!E152</f>
        <v>34</v>
      </c>
      <c r="D97" s="65">
        <f>+IF(F97=0,"",'Ark1'!Q152)</f>
        <v>37</v>
      </c>
      <c r="E97" s="66"/>
      <c r="F97" s="65">
        <f>+'Ark1'!R152</f>
        <v>52</v>
      </c>
      <c r="G97" s="66"/>
      <c r="H97" s="139">
        <f>+IF(F97=0,"",'Ark1'!AG152)</f>
        <v>1.001733769986515</v>
      </c>
      <c r="I97" s="139">
        <f t="shared" si="15"/>
        <v>0.25196807176720837</v>
      </c>
      <c r="J97" s="139">
        <f>+IF(F97=0,"",'Ark1'!AH152)</f>
        <v>0.85475924815048943</v>
      </c>
      <c r="K97" s="103"/>
      <c r="L97" s="139">
        <f>+IF(F97=0,"",'Ark1'!U152)</f>
        <v>35.921153846153864</v>
      </c>
      <c r="M97" s="139"/>
      <c r="N97" s="139"/>
      <c r="O97" s="106">
        <f>+IF(F97=0,"",'Ark1'!AI152)</f>
        <v>18</v>
      </c>
      <c r="P97" s="103"/>
      <c r="Q97" s="103"/>
      <c r="R97" s="103"/>
      <c r="S97" s="66">
        <f>+IF(F97=0,"",'Ark1'!S152)</f>
        <v>7.7307692307692291</v>
      </c>
      <c r="T97" s="66"/>
      <c r="U97" s="66"/>
      <c r="V97" s="152">
        <f>+IF(F97=0,"",'Ark1'!AJ152)</f>
        <v>117.9111111111111</v>
      </c>
      <c r="W97" s="374"/>
      <c r="X97" s="22">
        <f>+IF(F97=0,"",'Ark1'!AK152)</f>
        <v>25.765714884079301</v>
      </c>
      <c r="Y97" s="66"/>
      <c r="Z97" s="66">
        <f>+IF(F97=0,"",'Ark1'!T152)</f>
        <v>8</v>
      </c>
      <c r="AA97" s="66"/>
      <c r="AB97" s="66">
        <f>+IF(F97=0,"",'Ark1'!W152)</f>
        <v>36.538461538461554</v>
      </c>
      <c r="AC97" s="39"/>
      <c r="AD97" s="139">
        <f>+IF(F97=0,"",'Ark1'!X152)</f>
        <v>100</v>
      </c>
      <c r="AE97" s="139">
        <f>+IF(F97=0,"",'Ark1'!Y152)</f>
        <v>76.923076923076891</v>
      </c>
      <c r="AF97" s="139">
        <f>+IF(F97=0,"",'Ark1'!Z152)</f>
        <v>51.923076923076913</v>
      </c>
      <c r="AG97" s="139">
        <f>+IF(F97=0,"",'Ark1'!AA152)</f>
        <v>13.452442393890673</v>
      </c>
      <c r="AH97" s="66">
        <f>+IF(F97=0,"",'Ark1'!AB152)</f>
        <v>2.2024058926492924</v>
      </c>
      <c r="AI97" s="66">
        <f>+IF(F97=0,"",'Ark1'!AC152)</f>
        <v>1.593255013631383</v>
      </c>
      <c r="AJ97" s="25"/>
      <c r="AT97"/>
      <c r="AX97"/>
      <c r="AY97"/>
      <c r="AZ97"/>
      <c r="BA97"/>
      <c r="BB97"/>
      <c r="BC97"/>
      <c r="BG97"/>
      <c r="BH97"/>
      <c r="BI97"/>
    </row>
    <row r="98" spans="1:61" ht="15.6">
      <c r="A98" s="25"/>
      <c r="B98" s="65">
        <f>+'Ark1'!C153</f>
        <v>2023</v>
      </c>
      <c r="C98" s="65">
        <f>+'Ark1'!E153</f>
        <v>35</v>
      </c>
      <c r="D98" s="65">
        <f>+IF(F98=0,"",'Ark1'!Q153)</f>
        <v>59</v>
      </c>
      <c r="E98" s="66"/>
      <c r="F98" s="65">
        <f>+'Ark1'!R153</f>
        <v>93</v>
      </c>
      <c r="G98" s="66"/>
      <c r="H98" s="139">
        <f>+IF(F98=0,"",'Ark1'!AG153)</f>
        <v>1.7915623193989596</v>
      </c>
      <c r="I98" s="139">
        <f t="shared" si="15"/>
        <v>0.42323992014872514</v>
      </c>
      <c r="J98" s="139">
        <f>+IF(F98=0,"",'Ark1'!AH153)</f>
        <v>1.9892520625488477</v>
      </c>
      <c r="K98" s="103"/>
      <c r="L98" s="139">
        <f>+IF(F98=0,"",'Ark1'!U153)</f>
        <v>46.7430107526882</v>
      </c>
      <c r="M98" s="139"/>
      <c r="N98" s="139"/>
      <c r="O98" s="106">
        <f>+IF(F98=0,"",'Ark1'!AI153)</f>
        <v>42</v>
      </c>
      <c r="P98" s="103"/>
      <c r="Q98" s="103"/>
      <c r="R98" s="103"/>
      <c r="S98" s="66">
        <f>+IF(F98=0,"",'Ark1'!S153)</f>
        <v>8.5161290322580623</v>
      </c>
      <c r="T98" s="66"/>
      <c r="U98" s="66"/>
      <c r="V98" s="152">
        <f>+IF(F98=0,"",'Ark1'!AJ153)</f>
        <v>120.34523809523805</v>
      </c>
      <c r="W98" s="374"/>
      <c r="X98" s="22">
        <f>+IF(F98=0,"",'Ark1'!AK153)</f>
        <v>28.715888198492323</v>
      </c>
      <c r="Y98" s="66"/>
      <c r="Z98" s="66">
        <f>+IF(F98=0,"",'Ark1'!T153)</f>
        <v>8.870967741935484</v>
      </c>
      <c r="AA98" s="66"/>
      <c r="AB98" s="66">
        <f>+IF(F98=0,"",'Ark1'!W153)</f>
        <v>53.763440860215056</v>
      </c>
      <c r="AC98" s="39"/>
      <c r="AD98" s="139">
        <f>+IF(F98=0,"",'Ark1'!X153)</f>
        <v>98.924731182795696</v>
      </c>
      <c r="AE98" s="139">
        <f>+IF(F98=0,"",'Ark1'!Y153)</f>
        <v>95.6989247311828</v>
      </c>
      <c r="AF98" s="139">
        <f>+IF(F98=0,"",'Ark1'!Z153)</f>
        <v>86.021505376344095</v>
      </c>
      <c r="AG98" s="139">
        <f>+IF(F98=0,"",'Ark1'!AA153)</f>
        <v>11.809804545735998</v>
      </c>
      <c r="AH98" s="66">
        <f>+IF(F98=0,"",'Ark1'!AB153)</f>
        <v>1.7817045313727322</v>
      </c>
      <c r="AI98" s="66">
        <f>+IF(F98=0,"",'Ark1'!AC153)</f>
        <v>1.9020408193646388</v>
      </c>
      <c r="AJ98" s="25"/>
      <c r="AT98"/>
      <c r="AX98"/>
      <c r="AY98"/>
      <c r="AZ98"/>
      <c r="BA98"/>
      <c r="BB98"/>
      <c r="BC98"/>
      <c r="BG98"/>
      <c r="BH98"/>
      <c r="BI98"/>
    </row>
    <row r="99" spans="1:61" ht="15.6">
      <c r="A99" s="25"/>
      <c r="B99" s="65">
        <f>+'Ark1'!C154</f>
        <v>2023</v>
      </c>
      <c r="C99" s="65">
        <f>+'Ark1'!E154</f>
        <v>36</v>
      </c>
      <c r="D99" s="65">
        <f>+IF(F99=0,"",'Ark1'!Q154)</f>
        <v>26</v>
      </c>
      <c r="E99" s="66"/>
      <c r="F99" s="65">
        <f>+'Ark1'!R154</f>
        <v>34</v>
      </c>
      <c r="G99" s="66"/>
      <c r="H99" s="139">
        <f>+IF(F99=0,"",'Ark1'!AG154)</f>
        <v>0.65497977268349061</v>
      </c>
      <c r="I99" s="139">
        <f t="shared" si="15"/>
        <v>-5.7297640624850654E-2</v>
      </c>
      <c r="J99" s="139">
        <f>+IF(F99=0,"",'Ark1'!AH154)</f>
        <v>0.71367981338160658</v>
      </c>
      <c r="K99" s="103"/>
      <c r="L99" s="139">
        <f>+IF(F99=0,"",'Ark1'!U154)</f>
        <v>45.870588235294129</v>
      </c>
      <c r="M99" s="139"/>
      <c r="N99" s="139"/>
      <c r="O99" s="106">
        <f>+IF(F99=0,"",'Ark1'!AI154)</f>
        <v>18</v>
      </c>
      <c r="P99" s="103"/>
      <c r="Q99" s="103"/>
      <c r="R99" s="103"/>
      <c r="S99" s="66">
        <f>+IF(F99=0,"",'Ark1'!S154)</f>
        <v>8.4117647058823515</v>
      </c>
      <c r="T99" s="66"/>
      <c r="U99" s="66"/>
      <c r="V99" s="152">
        <f>+IF(F99=0,"",'Ark1'!AJ154)</f>
        <v>117.36666666666662</v>
      </c>
      <c r="W99" s="374"/>
      <c r="X99" s="22">
        <f>+IF(F99=0,"",'Ark1'!AK154)</f>
        <v>27.93060886463109</v>
      </c>
      <c r="Y99" s="66"/>
      <c r="Z99" s="66">
        <f>+IF(F99=0,"",'Ark1'!T154)</f>
        <v>8.5</v>
      </c>
      <c r="AA99" s="66"/>
      <c r="AB99" s="66">
        <f>+IF(F99=0,"",'Ark1'!W154)</f>
        <v>41.176470588235304</v>
      </c>
      <c r="AC99" s="39"/>
      <c r="AD99" s="139">
        <f>+IF(F99=0,"",'Ark1'!X154)</f>
        <v>100</v>
      </c>
      <c r="AE99" s="139">
        <f>+IF(F99=0,"",'Ark1'!Y154)</f>
        <v>100</v>
      </c>
      <c r="AF99" s="139">
        <f>+IF(F99=0,"",'Ark1'!Z154)</f>
        <v>82.352941176470608</v>
      </c>
      <c r="AG99" s="139">
        <f>+IF(F99=0,"",'Ark1'!AA154)</f>
        <v>10.653542062502412</v>
      </c>
      <c r="AH99" s="66">
        <f>+IF(F99=0,"",'Ark1'!AB154)</f>
        <v>1.5925866318448076</v>
      </c>
      <c r="AI99" s="66">
        <f>+IF(F99=0,"",'Ark1'!AC154)</f>
        <v>1.631491558630431</v>
      </c>
      <c r="AJ99" s="25"/>
      <c r="AT99"/>
      <c r="AX99"/>
      <c r="AY99"/>
      <c r="AZ99"/>
      <c r="BA99"/>
      <c r="BB99"/>
      <c r="BC99"/>
      <c r="BG99"/>
      <c r="BH99"/>
      <c r="BI99"/>
    </row>
    <row r="100" spans="1:61" ht="15.6">
      <c r="A100" s="25"/>
      <c r="B100" s="65">
        <f>+'Ark1'!C155</f>
        <v>2023</v>
      </c>
      <c r="C100" s="65">
        <f>+'Ark1'!E155</f>
        <v>37</v>
      </c>
      <c r="D100" s="65">
        <f>+IF(F100=0,"",'Ark1'!Q155)</f>
        <v>26</v>
      </c>
      <c r="E100" s="66"/>
      <c r="F100" s="65">
        <f>+'Ark1'!R155</f>
        <v>34</v>
      </c>
      <c r="G100" s="66"/>
      <c r="H100" s="139">
        <f>+IF(F100=0,"",'Ark1'!AG155)</f>
        <v>0.65497977268349061</v>
      </c>
      <c r="I100" s="139">
        <f t="shared" si="15"/>
        <v>-0.22599492272419452</v>
      </c>
      <c r="J100" s="139">
        <f>+IF(F100=0,"",'Ark1'!AH155)</f>
        <v>0.69226392772742684</v>
      </c>
      <c r="K100" s="103"/>
      <c r="L100" s="139">
        <f>+IF(F100=0,"",'Ark1'!U155)</f>
        <v>44.494117647058822</v>
      </c>
      <c r="M100" s="139"/>
      <c r="N100" s="139"/>
      <c r="O100" s="106">
        <f>+IF(F100=0,"",'Ark1'!AI155)</f>
        <v>8</v>
      </c>
      <c r="P100" s="103"/>
      <c r="Q100" s="103"/>
      <c r="R100" s="103"/>
      <c r="S100" s="66">
        <f>+IF(F100=0,"",'Ark1'!S155)</f>
        <v>8.6470588235294112</v>
      </c>
      <c r="T100" s="66"/>
      <c r="U100" s="66"/>
      <c r="V100" s="152">
        <f>+IF(F100=0,"",'Ark1'!AJ155)</f>
        <v>118.58750000000001</v>
      </c>
      <c r="W100" s="374"/>
      <c r="X100" s="22">
        <f>+IF(F100=0,"",'Ark1'!AK155)</f>
        <v>25.89276797104629</v>
      </c>
      <c r="Y100" s="66"/>
      <c r="Z100" s="66">
        <f>+IF(F100=0,"",'Ark1'!T155)</f>
        <v>9.117647058823529</v>
      </c>
      <c r="AA100" s="66"/>
      <c r="AB100" s="66">
        <f>+IF(F100=0,"",'Ark1'!W155)</f>
        <v>73.529411764705884</v>
      </c>
      <c r="AC100" s="39"/>
      <c r="AD100" s="139">
        <f>+IF(F100=0,"",'Ark1'!X155)</f>
        <v>100</v>
      </c>
      <c r="AE100" s="139">
        <f>+IF(F100=0,"",'Ark1'!Y155)</f>
        <v>94.117647058823522</v>
      </c>
      <c r="AF100" s="139">
        <f>+IF(F100=0,"",'Ark1'!Z155)</f>
        <v>85.294117647058812</v>
      </c>
      <c r="AG100" s="139">
        <f>+IF(F100=0,"",'Ark1'!AA155)</f>
        <v>11.775221770772099</v>
      </c>
      <c r="AH100" s="66">
        <f>+IF(F100=0,"",'Ark1'!AB155)</f>
        <v>1.9982691472309495</v>
      </c>
      <c r="AI100" s="66">
        <f>+IF(F100=0,"",'Ark1'!AC155)</f>
        <v>1.7783784068036474</v>
      </c>
      <c r="AJ100" s="25"/>
      <c r="AT100"/>
      <c r="AX100"/>
      <c r="AY100"/>
      <c r="AZ100"/>
      <c r="BA100"/>
      <c r="BB100"/>
      <c r="BC100"/>
      <c r="BG100"/>
      <c r="BH100"/>
      <c r="BI100"/>
    </row>
    <row r="101" spans="1:61" ht="15.6">
      <c r="A101" s="25"/>
      <c r="B101" s="65">
        <f>+'Ark1'!C156</f>
        <v>2023</v>
      </c>
      <c r="C101" s="65">
        <f>+'Ark1'!E156</f>
        <v>38</v>
      </c>
      <c r="D101" s="65">
        <f>+IF(F101=0,"",'Ark1'!Q156)</f>
        <v>33</v>
      </c>
      <c r="E101" s="66"/>
      <c r="F101" s="65">
        <f>+'Ark1'!R156</f>
        <v>54</v>
      </c>
      <c r="G101" s="66"/>
      <c r="H101" s="139">
        <f>+IF(F101=0,"",'Ark1'!AG156)</f>
        <v>1.0402619919090736</v>
      </c>
      <c r="I101" s="139">
        <f t="shared" si="15"/>
        <v>0.38421700596718056</v>
      </c>
      <c r="J101" s="139">
        <f>+IF(F101=0,"",'Ark1'!AH156)</f>
        <v>0.88752372278380753</v>
      </c>
      <c r="K101" s="103"/>
      <c r="L101" s="139">
        <f>+IF(F101=0,"",'Ark1'!U156)</f>
        <v>35.916666666666657</v>
      </c>
      <c r="M101" s="139"/>
      <c r="N101" s="139"/>
      <c r="O101" s="106">
        <f>+IF(F101=0,"",'Ark1'!AI156)</f>
        <v>5</v>
      </c>
      <c r="P101" s="103"/>
      <c r="Q101" s="103"/>
      <c r="R101" s="103"/>
      <c r="S101" s="66">
        <f>+IF(F101=0,"",'Ark1'!S156)</f>
        <v>7.648148148148147</v>
      </c>
      <c r="T101" s="66"/>
      <c r="U101" s="66"/>
      <c r="V101" s="152">
        <f>+IF(F101=0,"",'Ark1'!AJ156)</f>
        <v>116.24</v>
      </c>
      <c r="W101" s="374"/>
      <c r="X101" s="22">
        <f>+IF(F101=0,"",'Ark1'!AK156)</f>
        <v>33.708849873630058</v>
      </c>
      <c r="Y101" s="66"/>
      <c r="Z101" s="66">
        <f>+IF(F101=0,"",'Ark1'!T156)</f>
        <v>8.8148148148148149</v>
      </c>
      <c r="AA101" s="66"/>
      <c r="AB101" s="66">
        <f>+IF(F101=0,"",'Ark1'!W156)</f>
        <v>55.555555555555557</v>
      </c>
      <c r="AC101" s="39"/>
      <c r="AD101" s="139">
        <f>+IF(F101=0,"",'Ark1'!X156)</f>
        <v>87.037037037037052</v>
      </c>
      <c r="AE101" s="139">
        <f>+IF(F101=0,"",'Ark1'!Y156)</f>
        <v>81.481481481481467</v>
      </c>
      <c r="AF101" s="139">
        <f>+IF(F101=0,"",'Ark1'!Z156)</f>
        <v>50</v>
      </c>
      <c r="AG101" s="139">
        <f>+IF(F101=0,"",'Ark1'!AA156)</f>
        <v>15.340526694323747</v>
      </c>
      <c r="AH101" s="66">
        <f>+IF(F101=0,"",'Ark1'!AB156)</f>
        <v>1.73373293905897</v>
      </c>
      <c r="AI101" s="66">
        <f>+IF(F101=0,"",'Ark1'!AC156)</f>
        <v>1.8466593870100592</v>
      </c>
      <c r="AJ101" s="25"/>
      <c r="AT101"/>
      <c r="AX101"/>
      <c r="AY101"/>
      <c r="AZ101"/>
      <c r="BA101"/>
      <c r="BB101"/>
      <c r="BC101"/>
      <c r="BG101"/>
      <c r="BH101"/>
      <c r="BI101"/>
    </row>
    <row r="102" spans="1:61" ht="15.6">
      <c r="A102" s="25"/>
      <c r="B102" s="65">
        <f>+'Ark1'!C157</f>
        <v>2023</v>
      </c>
      <c r="C102" s="65">
        <f>+'Ark1'!E157</f>
        <v>39</v>
      </c>
      <c r="D102" s="65">
        <f>+IF(F102=0,"",'Ark1'!Q157)</f>
        <v>57</v>
      </c>
      <c r="E102" s="66"/>
      <c r="F102" s="65">
        <f>+'Ark1'!R157</f>
        <v>81</v>
      </c>
      <c r="G102" s="66"/>
      <c r="H102" s="139">
        <f>+IF(F102=0,"",'Ark1'!AG157)</f>
        <v>1.56039298786361</v>
      </c>
      <c r="I102" s="139">
        <f t="shared" si="15"/>
        <v>0.62318586508947693</v>
      </c>
      <c r="J102" s="139">
        <f>+IF(F102=0,"",'Ark1'!AH157)</f>
        <v>1.4249800839127496</v>
      </c>
      <c r="K102" s="103"/>
      <c r="L102" s="139">
        <f>+IF(F102=0,"",'Ark1'!U157)</f>
        <v>38.444444444444464</v>
      </c>
      <c r="M102" s="139"/>
      <c r="N102" s="139"/>
      <c r="O102" s="106">
        <f>+IF(F102=0,"",'Ark1'!AI157)</f>
        <v>33</v>
      </c>
      <c r="P102" s="103"/>
      <c r="Q102" s="103"/>
      <c r="R102" s="103"/>
      <c r="S102" s="66">
        <f>+IF(F102=0,"",'Ark1'!S157)</f>
        <v>7.9629629629629628</v>
      </c>
      <c r="T102" s="66"/>
      <c r="U102" s="66"/>
      <c r="V102" s="152">
        <f>+IF(F102=0,"",'Ark1'!AJ157)</f>
        <v>117.97878787878788</v>
      </c>
      <c r="W102" s="374"/>
      <c r="X102" s="22">
        <f>+IF(F102=0,"",'Ark1'!AK157)</f>
        <v>24.784304298488728</v>
      </c>
      <c r="Y102" s="66"/>
      <c r="Z102" s="66">
        <f>+IF(F102=0,"",'Ark1'!T157)</f>
        <v>9.2469135802469111</v>
      </c>
      <c r="AA102" s="66"/>
      <c r="AB102" s="66">
        <f>+IF(F102=0,"",'Ark1'!W157)</f>
        <v>50.617283950617278</v>
      </c>
      <c r="AC102" s="39"/>
      <c r="AD102" s="139">
        <f>+IF(F102=0,"",'Ark1'!X157)</f>
        <v>100</v>
      </c>
      <c r="AE102" s="139">
        <f>+IF(F102=0,"",'Ark1'!Y157)</f>
        <v>87.654320987654302</v>
      </c>
      <c r="AF102" s="139">
        <f>+IF(F102=0,"",'Ark1'!Z157)</f>
        <v>55.555555555555557</v>
      </c>
      <c r="AG102" s="139">
        <f>+IF(F102=0,"",'Ark1'!AA157)</f>
        <v>12.588619198837204</v>
      </c>
      <c r="AH102" s="66">
        <f>+IF(F102=0,"",'Ark1'!AB157)</f>
        <v>1.382826274266256</v>
      </c>
      <c r="AI102" s="66">
        <f>+IF(F102=0,"",'Ark1'!AC157)</f>
        <v>4.0719785108140778</v>
      </c>
      <c r="AJ102" s="25"/>
      <c r="AT102"/>
      <c r="AX102"/>
      <c r="AY102"/>
      <c r="AZ102"/>
      <c r="BA102"/>
      <c r="BB102"/>
      <c r="BC102"/>
      <c r="BG102"/>
      <c r="BH102"/>
      <c r="BI102"/>
    </row>
    <row r="103" spans="1:61" ht="15.6">
      <c r="A103" s="25"/>
      <c r="B103" s="65">
        <f>+'Ark1'!C158</f>
        <v>2023</v>
      </c>
      <c r="C103" s="65">
        <f>+'Ark1'!E158</f>
        <v>40</v>
      </c>
      <c r="D103" s="65">
        <f>+IF(F103=0,"",'Ark1'!Q158)</f>
        <v>64</v>
      </c>
      <c r="E103" s="66">
        <f t="shared" ref="E103:E115" si="19">+IF(F103=0,"",D103-D156)</f>
        <v>-2</v>
      </c>
      <c r="F103" s="65">
        <f>+'Ark1'!R158</f>
        <v>105</v>
      </c>
      <c r="G103" s="66">
        <f t="shared" ref="G103:G115" si="20">+IF(F103=0,"",F103-F156)</f>
        <v>19</v>
      </c>
      <c r="H103" s="139">
        <f>+IF(F103=0,"",'Ark1'!AG158)</f>
        <v>2.0227316509343094</v>
      </c>
      <c r="I103" s="139">
        <f t="shared" si="15"/>
        <v>0.41073539976280049</v>
      </c>
      <c r="J103" s="139">
        <f>+IF(F103=0,"",'Ark1'!AH158)</f>
        <v>1.7039357226902729</v>
      </c>
      <c r="K103" s="103"/>
      <c r="L103" s="139">
        <f>+IF(F103=0,"",'Ark1'!U158)</f>
        <v>35.462857142857125</v>
      </c>
      <c r="M103" s="139">
        <f t="shared" ref="M103:M115" si="21">+IF(F103=0,"",L103-L156)</f>
        <v>-5.7197009966777799</v>
      </c>
      <c r="N103" s="139"/>
      <c r="O103" s="106">
        <f>+IF(F103=0,"",'Ark1'!AI158)</f>
        <v>23</v>
      </c>
      <c r="P103" s="103"/>
      <c r="Q103" s="103"/>
      <c r="R103" s="103"/>
      <c r="S103" s="66">
        <f>+IF(F103=0,"",'Ark1'!S158)</f>
        <v>7.7714285714285696</v>
      </c>
      <c r="T103" s="66">
        <f t="shared" ref="T103:T115" si="22">+IF(F103=0,"",S103-S156)</f>
        <v>-0.42624584717607927</v>
      </c>
      <c r="U103" s="66"/>
      <c r="V103" s="152">
        <f>+IF(F103=0,"",'Ark1'!AJ158)</f>
        <v>115.7086956521739</v>
      </c>
      <c r="W103" s="374"/>
      <c r="X103" s="22">
        <f>+IF(F103=0,"",'Ark1'!AK158)</f>
        <v>23.903285256619601</v>
      </c>
      <c r="Y103" s="66"/>
      <c r="Z103" s="66">
        <f>+IF(F103=0,"",'Ark1'!T158)</f>
        <v>8.2666666666666693</v>
      </c>
      <c r="AA103" s="66">
        <f t="shared" ref="AA103:AA115" si="23">+IF(F103=0,"",Z103-Z156)</f>
        <v>-0.62868217054263553</v>
      </c>
      <c r="AB103" s="66">
        <f>+IF(F103=0,"",'Ark1'!W158)</f>
        <v>42.857142857142847</v>
      </c>
      <c r="AC103" s="39"/>
      <c r="AD103" s="139">
        <f>+IF(F103=0,"",'Ark1'!X158)</f>
        <v>96.190476190476176</v>
      </c>
      <c r="AE103" s="139">
        <f>+IF(F103=0,"",'Ark1'!Y158)</f>
        <v>80.952380952380949</v>
      </c>
      <c r="AF103" s="139">
        <f>+IF(F103=0,"",'Ark1'!Z158)</f>
        <v>43.80952380952381</v>
      </c>
      <c r="AG103" s="139">
        <f>+IF(F103=0,"",'Ark1'!AA158)</f>
        <v>13.586248349624988</v>
      </c>
      <c r="AH103" s="66">
        <f>+IF(F103=0,"",'Ark1'!AB158)</f>
        <v>1.9916833887665064</v>
      </c>
      <c r="AI103" s="66">
        <f>+IF(F103=0,"",'Ark1'!AC158)</f>
        <v>2.0668202707894121</v>
      </c>
      <c r="AJ103" s="25"/>
      <c r="AT103"/>
      <c r="AX103"/>
      <c r="AY103"/>
      <c r="AZ103"/>
      <c r="BA103"/>
      <c r="BB103"/>
      <c r="BC103"/>
      <c r="BG103"/>
      <c r="BH103"/>
      <c r="BI103"/>
    </row>
    <row r="104" spans="1:61" ht="15.6">
      <c r="A104" s="25"/>
      <c r="B104" s="65">
        <f>+'Ark1'!C159</f>
        <v>2023</v>
      </c>
      <c r="C104" s="65">
        <f>+'Ark1'!E159</f>
        <v>41</v>
      </c>
      <c r="D104" s="65">
        <f>+IF(F104=0,"",'Ark1'!Q159)</f>
        <v>78</v>
      </c>
      <c r="E104" s="66">
        <f t="shared" si="19"/>
        <v>-25</v>
      </c>
      <c r="F104" s="65">
        <f>+'Ark1'!R159</f>
        <v>103</v>
      </c>
      <c r="G104" s="66">
        <f t="shared" si="20"/>
        <v>-38</v>
      </c>
      <c r="H104" s="139">
        <f>+IF(F104=0,"",'Ark1'!AG159)</f>
        <v>1.9842034290117505</v>
      </c>
      <c r="I104" s="139">
        <f t="shared" si="15"/>
        <v>-0.6587206572113038</v>
      </c>
      <c r="J104" s="139">
        <f>+IF(F104=0,"",'Ark1'!AH159)</f>
        <v>1.787402764214258</v>
      </c>
      <c r="K104" s="103"/>
      <c r="L104" s="139">
        <f>+IF(F104=0,"",'Ark1'!U159)</f>
        <v>37.922330097087389</v>
      </c>
      <c r="M104" s="139">
        <f t="shared" si="21"/>
        <v>-4.4656131653239655</v>
      </c>
      <c r="N104" s="139"/>
      <c r="O104" s="106">
        <f>+IF(F104=0,"",'Ark1'!AI159)</f>
        <v>33</v>
      </c>
      <c r="P104" s="103"/>
      <c r="Q104" s="103"/>
      <c r="R104" s="103"/>
      <c r="S104" s="66">
        <f>+IF(F104=0,"",'Ark1'!S159)</f>
        <v>7.7669902912621378</v>
      </c>
      <c r="T104" s="66">
        <f t="shared" si="22"/>
        <v>-0.52378985058183325</v>
      </c>
      <c r="U104" s="66"/>
      <c r="V104" s="152">
        <f>+IF(F104=0,"",'Ark1'!AJ159)</f>
        <v>114.49393939393944</v>
      </c>
      <c r="W104" s="374"/>
      <c r="X104" s="22">
        <f>+IF(F104=0,"",'Ark1'!AK159)</f>
        <v>23.966045774781797</v>
      </c>
      <c r="Y104" s="66"/>
      <c r="Z104" s="66">
        <f>+IF(F104=0,"",'Ark1'!T159)</f>
        <v>8.4854368932038842</v>
      </c>
      <c r="AA104" s="66">
        <f t="shared" si="23"/>
        <v>0.30103973008331941</v>
      </c>
      <c r="AB104" s="66">
        <f>+IF(F104=0,"",'Ark1'!W159)</f>
        <v>44.660194174757294</v>
      </c>
      <c r="AC104" s="39"/>
      <c r="AD104" s="139">
        <f>+IF(F104=0,"",'Ark1'!X159)</f>
        <v>99.029126213592249</v>
      </c>
      <c r="AE104" s="139">
        <f>+IF(F104=0,"",'Ark1'!Y159)</f>
        <v>79.611650485436897</v>
      </c>
      <c r="AF104" s="139">
        <f>+IF(F104=0,"",'Ark1'!Z159)</f>
        <v>49.514563106796125</v>
      </c>
      <c r="AG104" s="139">
        <f>+IF(F104=0,"",'Ark1'!AA159)</f>
        <v>15.646228070147588</v>
      </c>
      <c r="AH104" s="66">
        <f>+IF(F104=0,"",'Ark1'!AB159)</f>
        <v>2.0251040174418562</v>
      </c>
      <c r="AI104" s="66">
        <f>+IF(F104=0,"",'Ark1'!AC159)</f>
        <v>2.3144295263466743</v>
      </c>
      <c r="AJ104" s="25"/>
      <c r="AT104"/>
      <c r="AX104"/>
      <c r="AY104"/>
      <c r="AZ104"/>
      <c r="BA104"/>
      <c r="BB104"/>
      <c r="BC104"/>
      <c r="BG104"/>
      <c r="BH104"/>
      <c r="BI104"/>
    </row>
    <row r="105" spans="1:61" ht="15.6">
      <c r="A105" s="25"/>
      <c r="B105" s="65">
        <f>+'Ark1'!C160</f>
        <v>2023</v>
      </c>
      <c r="C105" s="65">
        <f>+'Ark1'!E160</f>
        <v>42</v>
      </c>
      <c r="D105" s="65">
        <f>+IF(F105=0,"",'Ark1'!Q160)</f>
        <v>71</v>
      </c>
      <c r="E105" s="66">
        <f t="shared" si="19"/>
        <v>-67</v>
      </c>
      <c r="F105" s="65">
        <f>+'Ark1'!R160</f>
        <v>90</v>
      </c>
      <c r="G105" s="66">
        <f t="shared" si="20"/>
        <v>-93</v>
      </c>
      <c r="H105" s="139">
        <f>+IF(F105=0,"",'Ark1'!AG160)</f>
        <v>1.7337699865151222</v>
      </c>
      <c r="I105" s="139">
        <f t="shared" si="15"/>
        <v>-1.6964080828382051</v>
      </c>
      <c r="J105" s="139">
        <f>+IF(F105=0,"",'Ark1'!AH160)</f>
        <v>1.7245279204346777</v>
      </c>
      <c r="K105" s="103"/>
      <c r="L105" s="139">
        <f>+IF(F105=0,"",'Ark1'!U160)</f>
        <v>41.873333333333321</v>
      </c>
      <c r="M105" s="139">
        <f t="shared" si="21"/>
        <v>-0.7955191256830858</v>
      </c>
      <c r="N105" s="139"/>
      <c r="O105" s="106">
        <f>+IF(F105=0,"",'Ark1'!AI160)</f>
        <v>22</v>
      </c>
      <c r="P105" s="103"/>
      <c r="Q105" s="103"/>
      <c r="R105" s="103"/>
      <c r="S105" s="66">
        <f>+IF(F105=0,"",'Ark1'!S160)</f>
        <v>8.6333333333333311</v>
      </c>
      <c r="T105" s="66">
        <f t="shared" si="22"/>
        <v>0.48579234972677199</v>
      </c>
      <c r="U105" s="66"/>
      <c r="V105" s="152">
        <f>+IF(F105=0,"",'Ark1'!AJ160)</f>
        <v>117.79545454545456</v>
      </c>
      <c r="W105" s="374"/>
      <c r="X105" s="22">
        <f>+IF(F105=0,"",'Ark1'!AK160)</f>
        <v>26.810296909785265</v>
      </c>
      <c r="Y105" s="66"/>
      <c r="Z105" s="66">
        <f>+IF(F105=0,"",'Ark1'!T160)</f>
        <v>8.5777777777777775</v>
      </c>
      <c r="AA105" s="66">
        <f t="shared" si="23"/>
        <v>0.44116575591985807</v>
      </c>
      <c r="AB105" s="66">
        <f>+IF(F105=0,"",'Ark1'!W160)</f>
        <v>44.44444444444445</v>
      </c>
      <c r="AC105" s="39"/>
      <c r="AD105" s="139">
        <f>+IF(F105=0,"",'Ark1'!X160)</f>
        <v>100</v>
      </c>
      <c r="AE105" s="139">
        <f>+IF(F105=0,"",'Ark1'!Y160)</f>
        <v>90</v>
      </c>
      <c r="AF105" s="139">
        <f>+IF(F105=0,"",'Ark1'!Z160)</f>
        <v>65.555555555555557</v>
      </c>
      <c r="AG105" s="139">
        <f>+IF(F105=0,"",'Ark1'!AA160)</f>
        <v>14.181112634612202</v>
      </c>
      <c r="AH105" s="66">
        <f>+IF(F105=0,"",'Ark1'!AB160)</f>
        <v>1.6428295373802189</v>
      </c>
      <c r="AI105" s="66">
        <f>+IF(F105=0,"",'Ark1'!AC160)</f>
        <v>1.6463952392881318</v>
      </c>
      <c r="AJ105" s="25"/>
      <c r="AT105"/>
      <c r="AX105"/>
      <c r="AY105"/>
      <c r="AZ105"/>
      <c r="BA105"/>
      <c r="BB105"/>
      <c r="BC105"/>
      <c r="BG105"/>
      <c r="BH105"/>
      <c r="BI105"/>
    </row>
    <row r="106" spans="1:61" ht="15.6">
      <c r="A106" s="25"/>
      <c r="B106" s="65">
        <f>+'Ark1'!C161</f>
        <v>2023</v>
      </c>
      <c r="C106" s="65">
        <f>+'Ark1'!E161</f>
        <v>43</v>
      </c>
      <c r="D106" s="65">
        <f>+IF(F106=0,"",'Ark1'!Q161)</f>
        <v>110</v>
      </c>
      <c r="E106" s="66">
        <f t="shared" si="19"/>
        <v>-22</v>
      </c>
      <c r="F106" s="65">
        <f>+'Ark1'!R161</f>
        <v>159</v>
      </c>
      <c r="G106" s="66">
        <f t="shared" si="20"/>
        <v>-14</v>
      </c>
      <c r="H106" s="139">
        <f>+IF(F106=0,"",'Ark1'!AG161)</f>
        <v>3.0629936428433826</v>
      </c>
      <c r="I106" s="139">
        <f t="shared" si="15"/>
        <v>-0.17974300195511761</v>
      </c>
      <c r="J106" s="139">
        <f>+IF(F106=0,"",'Ark1'!AH161)</f>
        <v>2.9654457888200589</v>
      </c>
      <c r="K106" s="103"/>
      <c r="L106" s="139">
        <f>+IF(F106=0,"",'Ark1'!U161)</f>
        <v>40.757044025157256</v>
      </c>
      <c r="M106" s="139">
        <f t="shared" si="21"/>
        <v>-2.7926669575017371</v>
      </c>
      <c r="N106" s="139"/>
      <c r="O106" s="106">
        <f>+IF(F106=0,"",'Ark1'!AI161)</f>
        <v>41</v>
      </c>
      <c r="P106" s="103"/>
      <c r="Q106" s="103"/>
      <c r="R106" s="103"/>
      <c r="S106" s="66">
        <f>+IF(F106=0,"",'Ark1'!S161)</f>
        <v>8.32704402515723</v>
      </c>
      <c r="T106" s="66">
        <f t="shared" si="22"/>
        <v>0.3501654124404654</v>
      </c>
      <c r="U106" s="66"/>
      <c r="V106" s="152">
        <f>+IF(F106=0,"",'Ark1'!AJ161)</f>
        <v>117.1170731707317</v>
      </c>
      <c r="W106" s="374"/>
      <c r="X106" s="22">
        <f>+IF(F106=0,"",'Ark1'!AK161)</f>
        <v>26.293070061252156</v>
      </c>
      <c r="Y106" s="66"/>
      <c r="Z106" s="66">
        <f>+IF(F106=0,"",'Ark1'!T161)</f>
        <v>7.7924528301886751</v>
      </c>
      <c r="AA106" s="66">
        <f t="shared" si="23"/>
        <v>0.46297306140254868</v>
      </c>
      <c r="AB106" s="66">
        <f>+IF(F106=0,"",'Ark1'!W161)</f>
        <v>28.930817610062899</v>
      </c>
      <c r="AC106" s="39"/>
      <c r="AD106" s="139">
        <f>+IF(F106=0,"",'Ark1'!X161)</f>
        <v>99.371069182389988</v>
      </c>
      <c r="AE106" s="139">
        <f>+IF(F106=0,"",'Ark1'!Y161)</f>
        <v>89.308176100628941</v>
      </c>
      <c r="AF106" s="139">
        <f>+IF(F106=0,"",'Ark1'!Z161)</f>
        <v>62.893081761006258</v>
      </c>
      <c r="AG106" s="139">
        <f>+IF(F106=0,"",'Ark1'!AA161)</f>
        <v>14.33198242369243</v>
      </c>
      <c r="AH106" s="66">
        <f>+IF(F106=0,"",'Ark1'!AB161)</f>
        <v>1.9409420501619623</v>
      </c>
      <c r="AI106" s="66">
        <f>+IF(F106=0,"",'Ark1'!AC161)</f>
        <v>1.6255641369992986</v>
      </c>
      <c r="AJ106" s="25"/>
      <c r="AT106"/>
      <c r="AX106"/>
      <c r="AY106"/>
      <c r="AZ106"/>
      <c r="BA106"/>
      <c r="BB106"/>
      <c r="BC106"/>
      <c r="BG106"/>
      <c r="BH106"/>
      <c r="BI106"/>
    </row>
    <row r="107" spans="1:61" ht="15.6">
      <c r="A107" s="25"/>
      <c r="B107" s="65">
        <f>+'Ark1'!C162</f>
        <v>2023</v>
      </c>
      <c r="C107" s="65">
        <f>+'Ark1'!E162</f>
        <v>44</v>
      </c>
      <c r="D107" s="65">
        <f>+IF(F107=0,"",'Ark1'!Q162)</f>
        <v>105</v>
      </c>
      <c r="E107" s="66">
        <f t="shared" si="19"/>
        <v>-2</v>
      </c>
      <c r="F107" s="65">
        <f>+'Ark1'!R162</f>
        <v>139</v>
      </c>
      <c r="G107" s="66">
        <f t="shared" si="20"/>
        <v>-26</v>
      </c>
      <c r="H107" s="139">
        <f>+IF(F107=0,"",'Ark1'!AG162)</f>
        <v>2.6777114236177999</v>
      </c>
      <c r="I107" s="139">
        <f t="shared" si="15"/>
        <v>-0.41507208153683939</v>
      </c>
      <c r="J107" s="139">
        <f>+IF(F107=0,"",'Ark1'!AH162)</f>
        <v>2.693367944089164</v>
      </c>
      <c r="K107" s="103"/>
      <c r="L107" s="139">
        <f>+IF(F107=0,"",'Ark1'!U162)</f>
        <v>42.343884892086322</v>
      </c>
      <c r="M107" s="139">
        <f t="shared" si="21"/>
        <v>2.2475212557227096</v>
      </c>
      <c r="N107" s="139"/>
      <c r="O107" s="106">
        <f>+IF(F107=0,"",'Ark1'!AI162)</f>
        <v>43</v>
      </c>
      <c r="P107" s="103"/>
      <c r="Q107" s="103"/>
      <c r="R107" s="103"/>
      <c r="S107" s="66">
        <f>+IF(F107=0,"",'Ark1'!S162)</f>
        <v>8.0935251798561136</v>
      </c>
      <c r="T107" s="66">
        <f t="shared" si="22"/>
        <v>0.29352517985611382</v>
      </c>
      <c r="U107" s="66"/>
      <c r="V107" s="152">
        <f>+IF(F107=0,"",'Ark1'!AJ162)</f>
        <v>118.76744186046508</v>
      </c>
      <c r="W107" s="374"/>
      <c r="X107" s="22">
        <f>+IF(F107=0,"",'Ark1'!AK162)</f>
        <v>25.128467334850225</v>
      </c>
      <c r="Y107" s="66"/>
      <c r="Z107" s="66">
        <f>+IF(F107=0,"",'Ark1'!T162)</f>
        <v>7.47482014388489</v>
      </c>
      <c r="AA107" s="66">
        <f t="shared" si="23"/>
        <v>6.875953782428379E-2</v>
      </c>
      <c r="AB107" s="66">
        <f>+IF(F107=0,"",'Ark1'!W162)</f>
        <v>27.338129496402875</v>
      </c>
      <c r="AC107" s="39"/>
      <c r="AD107" s="139">
        <f>+IF(F107=0,"",'Ark1'!X162)</f>
        <v>100</v>
      </c>
      <c r="AE107" s="139">
        <f>+IF(F107=0,"",'Ark1'!Y162)</f>
        <v>92.08633093525178</v>
      </c>
      <c r="AF107" s="139">
        <f>+IF(F107=0,"",'Ark1'!Z162)</f>
        <v>69.784172661870485</v>
      </c>
      <c r="AG107" s="139">
        <f>+IF(F107=0,"",'Ark1'!AA162)</f>
        <v>13.328436172593358</v>
      </c>
      <c r="AH107" s="66">
        <f>+IF(F107=0,"",'Ark1'!AB162)</f>
        <v>1.9887890329824565</v>
      </c>
      <c r="AI107" s="66">
        <f>+IF(F107=0,"",'Ark1'!AC162)</f>
        <v>1.9242150048572964</v>
      </c>
      <c r="AJ107" s="25"/>
      <c r="AT107"/>
      <c r="AX107"/>
      <c r="AY107"/>
      <c r="AZ107"/>
      <c r="BA107"/>
      <c r="BB107"/>
      <c r="BC107"/>
      <c r="BG107"/>
      <c r="BH107"/>
      <c r="BI107"/>
    </row>
    <row r="108" spans="1:61" ht="15.6">
      <c r="A108" s="25"/>
      <c r="B108" s="65">
        <f>+'Ark1'!C163</f>
        <v>2023</v>
      </c>
      <c r="C108" s="65">
        <f>+'Ark1'!E163</f>
        <v>45</v>
      </c>
      <c r="D108" s="65">
        <f>+IF(F108=0,"",'Ark1'!Q163)</f>
        <v>79</v>
      </c>
      <c r="E108" s="66">
        <f t="shared" si="19"/>
        <v>-9</v>
      </c>
      <c r="F108" s="65">
        <f>+'Ark1'!R163</f>
        <v>110</v>
      </c>
      <c r="G108" s="66">
        <f t="shared" si="20"/>
        <v>-30</v>
      </c>
      <c r="H108" s="139">
        <f>+IF(F108=0,"",'Ark1'!AG163)</f>
        <v>2.1190522057407049</v>
      </c>
      <c r="I108" s="139">
        <f t="shared" si="15"/>
        <v>-0.5051277380268675</v>
      </c>
      <c r="J108" s="139">
        <f>+IF(F108=0,"",'Ark1'!AH163)</f>
        <v>1.9315023879856523</v>
      </c>
      <c r="K108" s="103"/>
      <c r="L108" s="139">
        <f>+IF(F108=0,"",'Ark1'!U163)</f>
        <v>38.371818181818178</v>
      </c>
      <c r="M108" s="139">
        <f t="shared" si="21"/>
        <v>-0.50032467532466995</v>
      </c>
      <c r="N108" s="139"/>
      <c r="O108" s="106">
        <f>+IF(F108=0,"",'Ark1'!AI163)</f>
        <v>46</v>
      </c>
      <c r="P108" s="103"/>
      <c r="Q108" s="103"/>
      <c r="R108" s="103"/>
      <c r="S108" s="66">
        <f>+IF(F108=0,"",'Ark1'!S163)</f>
        <v>7.5818181818181811</v>
      </c>
      <c r="T108" s="66">
        <f t="shared" si="22"/>
        <v>-0.2896103896103881</v>
      </c>
      <c r="U108" s="66"/>
      <c r="V108" s="152">
        <f>+IF(F108=0,"",'Ark1'!AJ163)</f>
        <v>116.6</v>
      </c>
      <c r="W108" s="374"/>
      <c r="X108" s="22">
        <f>+IF(F108=0,"",'Ark1'!AK163)</f>
        <v>24.965248636894071</v>
      </c>
      <c r="Y108" s="66"/>
      <c r="Z108" s="66">
        <f>+IF(F108=0,"",'Ark1'!T163)</f>
        <v>7.0272727272727282</v>
      </c>
      <c r="AA108" s="66">
        <f t="shared" si="23"/>
        <v>7.7272727272728048E-2</v>
      </c>
      <c r="AB108" s="66">
        <f>+IF(F108=0,"",'Ark1'!W163)</f>
        <v>22.727272727272723</v>
      </c>
      <c r="AC108" s="39"/>
      <c r="AD108" s="139">
        <f>+IF(F108=0,"",'Ark1'!X163)</f>
        <v>96.363636363636346</v>
      </c>
      <c r="AE108" s="139">
        <f>+IF(F108=0,"",'Ark1'!Y163)</f>
        <v>87.272727272727266</v>
      </c>
      <c r="AF108" s="139">
        <f>+IF(F108=0,"",'Ark1'!Z163)</f>
        <v>55.454545454545446</v>
      </c>
      <c r="AG108" s="139">
        <f>+IF(F108=0,"",'Ark1'!AA163)</f>
        <v>13.886082841975821</v>
      </c>
      <c r="AH108" s="66">
        <f>+IF(F108=0,"",'Ark1'!AB163)</f>
        <v>2.3330893221486328</v>
      </c>
      <c r="AI108" s="66">
        <f>+IF(F108=0,"",'Ark1'!AC163)</f>
        <v>2.1254265493140254</v>
      </c>
      <c r="AJ108" s="25"/>
      <c r="AT108"/>
      <c r="AX108"/>
      <c r="AY108"/>
      <c r="AZ108"/>
      <c r="BA108"/>
      <c r="BB108"/>
      <c r="BC108"/>
      <c r="BG108"/>
      <c r="BH108"/>
      <c r="BI108"/>
    </row>
    <row r="109" spans="1:61" ht="15.6">
      <c r="A109" s="25"/>
      <c r="B109" s="65">
        <f>+'Ark1'!C164</f>
        <v>2023</v>
      </c>
      <c r="C109" s="65">
        <f>+'Ark1'!E164</f>
        <v>46</v>
      </c>
      <c r="D109" s="65">
        <f>+IF(F109=0,"",'Ark1'!Q164)</f>
        <v>56</v>
      </c>
      <c r="E109" s="66">
        <f t="shared" si="19"/>
        <v>9</v>
      </c>
      <c r="F109" s="65">
        <f>+'Ark1'!R164</f>
        <v>82</v>
      </c>
      <c r="G109" s="66">
        <f t="shared" si="20"/>
        <v>12</v>
      </c>
      <c r="H109" s="139">
        <f>+IF(F109=0,"",'Ark1'!AG164)</f>
        <v>1.579657098824889</v>
      </c>
      <c r="I109" s="139">
        <f t="shared" si="15"/>
        <v>0.26756712694110285</v>
      </c>
      <c r="J109" s="139">
        <f>+IF(F109=0,"",'Ark1'!AH164)</f>
        <v>1.4885870947232405</v>
      </c>
      <c r="K109" s="103"/>
      <c r="L109" s="139">
        <f>+IF(F109=0,"",'Ark1'!U164)</f>
        <v>39.670731707317053</v>
      </c>
      <c r="M109" s="139">
        <f t="shared" si="21"/>
        <v>-4.9268292682953074E-2</v>
      </c>
      <c r="N109" s="139"/>
      <c r="O109" s="106">
        <f>+IF(F109=0,"",'Ark1'!AI164)</f>
        <v>29</v>
      </c>
      <c r="P109" s="103"/>
      <c r="Q109" s="103"/>
      <c r="R109" s="103"/>
      <c r="S109" s="66">
        <f>+IF(F109=0,"",'Ark1'!S164)</f>
        <v>8.2439024390243887</v>
      </c>
      <c r="T109" s="66">
        <f t="shared" si="22"/>
        <v>-5.6097560975612026E-2</v>
      </c>
      <c r="U109" s="66"/>
      <c r="V109" s="152">
        <f>+IF(F109=0,"",'Ark1'!AJ164)</f>
        <v>117.07931034482756</v>
      </c>
      <c r="W109" s="374"/>
      <c r="X109" s="22">
        <f>+IF(F109=0,"",'Ark1'!AK164)</f>
        <v>28.4924191262104</v>
      </c>
      <c r="Y109" s="66"/>
      <c r="Z109" s="66">
        <f>+IF(F109=0,"",'Ark1'!T164)</f>
        <v>6.9512195121951219</v>
      </c>
      <c r="AA109" s="66">
        <f t="shared" si="23"/>
        <v>0.19407665505226568</v>
      </c>
      <c r="AB109" s="66">
        <f>+IF(F109=0,"",'Ark1'!W164)</f>
        <v>17.073170731707322</v>
      </c>
      <c r="AC109" s="39"/>
      <c r="AD109" s="139">
        <f>+IF(F109=0,"",'Ark1'!X164)</f>
        <v>98.780487804878064</v>
      </c>
      <c r="AE109" s="139">
        <f>+IF(F109=0,"",'Ark1'!Y164)</f>
        <v>89.024390243902431</v>
      </c>
      <c r="AF109" s="139">
        <f>+IF(F109=0,"",'Ark1'!Z164)</f>
        <v>60.975609756097562</v>
      </c>
      <c r="AG109" s="139">
        <f>+IF(F109=0,"",'Ark1'!AA164)</f>
        <v>12.933228972678341</v>
      </c>
      <c r="AH109" s="66">
        <f>+IF(F109=0,"",'Ark1'!AB164)</f>
        <v>1.7076654696794435</v>
      </c>
      <c r="AI109" s="66">
        <f>+IF(F109=0,"",'Ark1'!AC164)</f>
        <v>1.8993094959933456</v>
      </c>
      <c r="AJ109" s="25"/>
      <c r="AT109"/>
      <c r="AX109"/>
      <c r="AY109"/>
      <c r="AZ109"/>
      <c r="BA109"/>
      <c r="BB109"/>
      <c r="BC109"/>
      <c r="BG109"/>
      <c r="BH109"/>
      <c r="BI109"/>
    </row>
    <row r="110" spans="1:61" ht="15.6">
      <c r="A110" s="25"/>
      <c r="B110" s="65">
        <f>+'Ark1'!C165</f>
        <v>2023</v>
      </c>
      <c r="C110" s="65">
        <f>+'Ark1'!E165</f>
        <v>47</v>
      </c>
      <c r="D110" s="65">
        <f>+IF(F110=0,"",'Ark1'!Q165)</f>
        <v>34</v>
      </c>
      <c r="E110" s="66">
        <f t="shared" si="19"/>
        <v>-30</v>
      </c>
      <c r="F110" s="65">
        <f>+'Ark1'!R165</f>
        <v>57</v>
      </c>
      <c r="G110" s="66">
        <f t="shared" si="20"/>
        <v>-38</v>
      </c>
      <c r="H110" s="139">
        <f>+IF(F110=0,"",'Ark1'!AG165)</f>
        <v>1.0980543247929109</v>
      </c>
      <c r="I110" s="139">
        <f t="shared" si="15"/>
        <v>-0.68263920847794224</v>
      </c>
      <c r="J110" s="139">
        <f>+IF(F110=0,"",'Ark1'!AH165)</f>
        <v>0.97314150496109508</v>
      </c>
      <c r="K110" s="103"/>
      <c r="L110" s="139">
        <f>+IF(F110=0,"",'Ark1'!U165)</f>
        <v>37.308771929824545</v>
      </c>
      <c r="M110" s="139">
        <f t="shared" si="21"/>
        <v>-3.8301754385965054</v>
      </c>
      <c r="N110" s="139"/>
      <c r="O110" s="106">
        <f>+IF(F110=0,"",'Ark1'!AI165)</f>
        <v>26</v>
      </c>
      <c r="P110" s="103"/>
      <c r="Q110" s="103"/>
      <c r="R110" s="103"/>
      <c r="S110" s="66">
        <f>+IF(F110=0,"",'Ark1'!S165)</f>
        <v>7.4912280701754383</v>
      </c>
      <c r="T110" s="66">
        <f t="shared" si="22"/>
        <v>-0.50877192982456165</v>
      </c>
      <c r="U110" s="66"/>
      <c r="V110" s="152">
        <f>+IF(F110=0,"",'Ark1'!AJ165)</f>
        <v>112.6346153846154</v>
      </c>
      <c r="W110" s="374"/>
      <c r="X110" s="22">
        <f>+IF(F110=0,"",'Ark1'!AK165)</f>
        <v>25.224835744228606</v>
      </c>
      <c r="Y110" s="66"/>
      <c r="Z110" s="66">
        <f>+IF(F110=0,"",'Ark1'!T165)</f>
        <v>6.1228070175438605</v>
      </c>
      <c r="AA110" s="66">
        <f t="shared" si="23"/>
        <v>-8.7719298245611199E-2</v>
      </c>
      <c r="AB110" s="66">
        <f>+IF(F110=0,"",'Ark1'!W165)</f>
        <v>8.7719298245614024</v>
      </c>
      <c r="AC110" s="39"/>
      <c r="AD110" s="139">
        <f>+IF(F110=0,"",'Ark1'!X165)</f>
        <v>98.24561403508774</v>
      </c>
      <c r="AE110" s="139">
        <f>+IF(F110=0,"",'Ark1'!Y165)</f>
        <v>85.964912280701739</v>
      </c>
      <c r="AF110" s="139">
        <f>+IF(F110=0,"",'Ark1'!Z165)</f>
        <v>56.140350877192979</v>
      </c>
      <c r="AG110" s="139">
        <f>+IF(F110=0,"",'Ark1'!AA165)</f>
        <v>12.405958962937529</v>
      </c>
      <c r="AH110" s="66">
        <f>+IF(F110=0,"",'Ark1'!AB165)</f>
        <v>1.8836583202062525</v>
      </c>
      <c r="AI110" s="66">
        <f>+IF(F110=0,"",'Ark1'!AC165)</f>
        <v>1.5225806283331309</v>
      </c>
      <c r="AJ110" s="25"/>
      <c r="AT110"/>
      <c r="AX110"/>
      <c r="AY110"/>
      <c r="AZ110"/>
      <c r="BA110"/>
      <c r="BB110"/>
      <c r="BC110"/>
      <c r="BG110"/>
      <c r="BH110"/>
      <c r="BI110"/>
    </row>
    <row r="111" spans="1:61" ht="15.6">
      <c r="A111" s="25"/>
      <c r="B111" s="65">
        <f>+'Ark1'!C166</f>
        <v>2023</v>
      </c>
      <c r="C111" s="65">
        <f>+'Ark1'!E166</f>
        <v>48</v>
      </c>
      <c r="D111" s="65">
        <f>+IF(F111=0,"",'Ark1'!Q166)</f>
        <v>50</v>
      </c>
      <c r="E111" s="66">
        <f t="shared" si="19"/>
        <v>5</v>
      </c>
      <c r="F111" s="65">
        <f>+'Ark1'!R166</f>
        <v>80</v>
      </c>
      <c r="G111" s="66">
        <f t="shared" si="20"/>
        <v>15</v>
      </c>
      <c r="H111" s="139">
        <f>+IF(F111=0,"",'Ark1'!AG166)</f>
        <v>1.5411288769023301</v>
      </c>
      <c r="I111" s="139">
        <f t="shared" si="15"/>
        <v>0.32275961729595704</v>
      </c>
      <c r="J111" s="139">
        <f>+IF(F111=0,"",'Ark1'!AH166)</f>
        <v>1.3565682269618959</v>
      </c>
      <c r="K111" s="103"/>
      <c r="L111" s="139">
        <f>+IF(F111=0,"",'Ark1'!U166)</f>
        <v>37.056249999999999</v>
      </c>
      <c r="M111" s="139">
        <f t="shared" si="21"/>
        <v>-4.5268269230769036</v>
      </c>
      <c r="N111" s="139"/>
      <c r="O111" s="106">
        <f>+IF(F111=0,"",'Ark1'!AI166)</f>
        <v>43</v>
      </c>
      <c r="P111" s="103"/>
      <c r="Q111" s="103"/>
      <c r="R111" s="103"/>
      <c r="S111" s="66">
        <f>+IF(F111=0,"",'Ark1'!S166)</f>
        <v>7.5750000000000002</v>
      </c>
      <c r="T111" s="66">
        <f t="shared" si="22"/>
        <v>-0.8096153846153884</v>
      </c>
      <c r="U111" s="66"/>
      <c r="V111" s="152">
        <f>+IF(F111=0,"",'Ark1'!AJ166)</f>
        <v>114.28139534883728</v>
      </c>
      <c r="W111" s="374"/>
      <c r="X111" s="22">
        <f>+IF(F111=0,"",'Ark1'!AK166)</f>
        <v>23.863641536406483</v>
      </c>
      <c r="Y111" s="66"/>
      <c r="Z111" s="66">
        <f>+IF(F111=0,"",'Ark1'!T166)</f>
        <v>5.7249999999999996</v>
      </c>
      <c r="AA111" s="66">
        <f t="shared" si="23"/>
        <v>-0.67500000000000071</v>
      </c>
      <c r="AB111" s="66">
        <f>+IF(F111=0,"",'Ark1'!W166)</f>
        <v>2.5</v>
      </c>
      <c r="AC111" s="39"/>
      <c r="AD111" s="139">
        <f>+IF(F111=0,"",'Ark1'!X166)</f>
        <v>96.25</v>
      </c>
      <c r="AE111" s="139">
        <f>+IF(F111=0,"",'Ark1'!Y166)</f>
        <v>85</v>
      </c>
      <c r="AF111" s="139">
        <f>+IF(F111=0,"",'Ark1'!Z166)</f>
        <v>55</v>
      </c>
      <c r="AG111" s="139">
        <f>+IF(F111=0,"",'Ark1'!AA166)</f>
        <v>11.970817053881497</v>
      </c>
      <c r="AH111" s="66">
        <f>+IF(F111=0,"",'Ark1'!AB166)</f>
        <v>1.8626258346753379</v>
      </c>
      <c r="AI111" s="66">
        <f>+IF(F111=0,"",'Ark1'!AC166)</f>
        <v>1.4489220130842111</v>
      </c>
      <c r="AJ111" s="25"/>
      <c r="AT111"/>
      <c r="AX111"/>
      <c r="AY111"/>
      <c r="AZ111"/>
      <c r="BA111"/>
      <c r="BB111"/>
      <c r="BC111"/>
      <c r="BG111"/>
      <c r="BH111"/>
      <c r="BI111"/>
    </row>
    <row r="112" spans="1:61" ht="15.6">
      <c r="A112" s="25"/>
      <c r="B112" s="65">
        <f>+'Ark1'!C167</f>
        <v>2023</v>
      </c>
      <c r="C112" s="65">
        <f>+'Ark1'!E167</f>
        <v>49</v>
      </c>
      <c r="D112" s="65">
        <f>+IF(F112=0,"",'Ark1'!Q167)</f>
        <v>30</v>
      </c>
      <c r="E112" s="66">
        <f t="shared" si="19"/>
        <v>-21</v>
      </c>
      <c r="F112" s="65">
        <f>+'Ark1'!R167</f>
        <v>43</v>
      </c>
      <c r="G112" s="66">
        <f t="shared" si="20"/>
        <v>-27</v>
      </c>
      <c r="H112" s="139">
        <f>+IF(F112=0,"",'Ark1'!AG167)</f>
        <v>0.82835677133500285</v>
      </c>
      <c r="I112" s="139">
        <f t="shared" si="15"/>
        <v>-0.48373320054878333</v>
      </c>
      <c r="J112" s="139">
        <f>+IF(F112=0,"",'Ark1'!AH167)</f>
        <v>0.81037162190144052</v>
      </c>
      <c r="K112" s="103"/>
      <c r="L112" s="139">
        <f>+IF(F112=0,"",'Ark1'!U167)</f>
        <v>41.183720930232553</v>
      </c>
      <c r="M112" s="139">
        <f t="shared" si="21"/>
        <v>1.6394352159468113</v>
      </c>
      <c r="N112" s="139"/>
      <c r="O112" s="106">
        <f>+IF(F112=0,"",'Ark1'!AI167)</f>
        <v>15</v>
      </c>
      <c r="P112" s="103"/>
      <c r="Q112" s="103"/>
      <c r="R112" s="103"/>
      <c r="S112" s="66">
        <f>+IF(F112=0,"",'Ark1'!S167)</f>
        <v>8.46511627906977</v>
      </c>
      <c r="T112" s="66">
        <f t="shared" si="22"/>
        <v>0.65083056478405776</v>
      </c>
      <c r="U112" s="66"/>
      <c r="V112" s="152">
        <f>+IF(F112=0,"",'Ark1'!AJ167)</f>
        <v>119.87333333333331</v>
      </c>
      <c r="W112" s="374"/>
      <c r="X112" s="22">
        <f>+IF(F112=0,"",'Ark1'!AK167)</f>
        <v>24.753127158320218</v>
      </c>
      <c r="Y112" s="66"/>
      <c r="Z112" s="66">
        <f>+IF(F112=0,"",'Ark1'!T167)</f>
        <v>5.8139534883720918</v>
      </c>
      <c r="AA112" s="66">
        <f t="shared" si="23"/>
        <v>-0.3717607973421968</v>
      </c>
      <c r="AB112" s="66">
        <f>+IF(F112=0,"",'Ark1'!W167)</f>
        <v>2.3255813953488378</v>
      </c>
      <c r="AC112" s="39"/>
      <c r="AD112" s="139">
        <f>+IF(F112=0,"",'Ark1'!X167)</f>
        <v>100</v>
      </c>
      <c r="AE112" s="139">
        <f>+IF(F112=0,"",'Ark1'!Y167)</f>
        <v>95.348837209302374</v>
      </c>
      <c r="AF112" s="139">
        <f>+IF(F112=0,"",'Ark1'!Z167)</f>
        <v>76.744186046511643</v>
      </c>
      <c r="AG112" s="139">
        <f>+IF(F112=0,"",'Ark1'!AA167)</f>
        <v>9.7738600175698913</v>
      </c>
      <c r="AH112" s="66">
        <f>+IF(F112=0,"",'Ark1'!AB167)</f>
        <v>1.8595928187631436</v>
      </c>
      <c r="AI112" s="66">
        <f>+IF(F112=0,"",'Ark1'!AC167)</f>
        <v>1.7287690734926331</v>
      </c>
      <c r="AJ112" s="25"/>
      <c r="AT112"/>
      <c r="AX112"/>
      <c r="AY112"/>
      <c r="AZ112"/>
      <c r="BA112"/>
      <c r="BB112"/>
      <c r="BC112"/>
      <c r="BG112"/>
      <c r="BH112"/>
      <c r="BI112"/>
    </row>
    <row r="113" spans="1:61" ht="15.6">
      <c r="A113" s="25"/>
      <c r="B113" s="65">
        <f>+'Ark1'!C168</f>
        <v>2023</v>
      </c>
      <c r="C113" s="65">
        <f>+'Ark1'!E168</f>
        <v>50</v>
      </c>
      <c r="D113" s="65">
        <f>+IF(F113=0,"",'Ark1'!Q168)</f>
        <v>7</v>
      </c>
      <c r="E113" s="66">
        <f t="shared" si="19"/>
        <v>-5</v>
      </c>
      <c r="F113" s="65">
        <f>+'Ark1'!R168</f>
        <v>11</v>
      </c>
      <c r="G113" s="66">
        <f t="shared" si="20"/>
        <v>-15</v>
      </c>
      <c r="H113" s="139">
        <f>+IF(F113=0,"",'Ark1'!AG168)</f>
        <v>0.21190522057407049</v>
      </c>
      <c r="I113" s="139">
        <f t="shared" si="15"/>
        <v>-0.27544248326847875</v>
      </c>
      <c r="J113" s="139">
        <f>+IF(F113=0,"",'Ark1'!AH168)</f>
        <v>0.21328940819259223</v>
      </c>
      <c r="K113" s="103"/>
      <c r="L113" s="139">
        <f>+IF(F113=0,"",'Ark1'!U168)</f>
        <v>42.372727272727282</v>
      </c>
      <c r="M113" s="139">
        <f t="shared" si="21"/>
        <v>13.068881118881112</v>
      </c>
      <c r="N113" s="139"/>
      <c r="O113" s="106">
        <f>+IF(F113=0,"",'Ark1'!AI168)</f>
        <v>2</v>
      </c>
      <c r="P113" s="103"/>
      <c r="Q113" s="103"/>
      <c r="R113" s="103"/>
      <c r="S113" s="66">
        <f>+IF(F113=0,"",'Ark1'!S168)</f>
        <v>7.8181818181818192</v>
      </c>
      <c r="T113" s="66">
        <f t="shared" si="22"/>
        <v>1.0874125874125884</v>
      </c>
      <c r="U113" s="66"/>
      <c r="V113" s="152">
        <f>+IF(F113=0,"",'Ark1'!AJ168)</f>
        <v>113.7</v>
      </c>
      <c r="W113" s="374"/>
      <c r="X113" s="22">
        <f>+IF(F113=0,"",'Ark1'!AK168)</f>
        <v>25.340739679769001</v>
      </c>
      <c r="Y113" s="66"/>
      <c r="Z113" s="66">
        <f>+IF(F113=0,"",'Ark1'!T168)</f>
        <v>6.2727272727272716</v>
      </c>
      <c r="AA113" s="66">
        <f t="shared" si="23"/>
        <v>1.2727272727272716</v>
      </c>
      <c r="AB113" s="66">
        <f>+IF(F113=0,"",'Ark1'!W168)</f>
        <v>9.0909090909090917</v>
      </c>
      <c r="AC113" s="39"/>
      <c r="AD113" s="139">
        <f>+IF(F113=0,"",'Ark1'!X168)</f>
        <v>100</v>
      </c>
      <c r="AE113" s="139">
        <f>+IF(F113=0,"",'Ark1'!Y168)</f>
        <v>100</v>
      </c>
      <c r="AF113" s="139">
        <f>+IF(F113=0,"",'Ark1'!Z168)</f>
        <v>63.636363636363633</v>
      </c>
      <c r="AG113" s="139">
        <f>+IF(F113=0,"",'Ark1'!AA168)</f>
        <v>10.005643035906463</v>
      </c>
      <c r="AH113" s="66">
        <f>+IF(F113=0,"",'Ark1'!AB168)</f>
        <v>1.266217116107647</v>
      </c>
      <c r="AI113" s="66">
        <f>+IF(F113=0,"",'Ark1'!AC168)</f>
        <v>1.482682402754554</v>
      </c>
      <c r="AJ113" s="25"/>
      <c r="AT113"/>
      <c r="AX113"/>
      <c r="AY113"/>
      <c r="AZ113"/>
      <c r="BA113"/>
      <c r="BB113"/>
      <c r="BC113"/>
      <c r="BG113"/>
      <c r="BH113"/>
      <c r="BI113"/>
    </row>
    <row r="114" spans="1:61" ht="15.6">
      <c r="A114" s="25"/>
      <c r="B114" s="65">
        <f>+'Ark1'!C169</f>
        <v>2023</v>
      </c>
      <c r="C114" s="65">
        <f>+'Ark1'!E169</f>
        <v>51</v>
      </c>
      <c r="D114" s="65">
        <f>+IF(F114=0,"",'Ark1'!Q169)</f>
        <v>5</v>
      </c>
      <c r="E114" s="66">
        <f t="shared" si="19"/>
        <v>4</v>
      </c>
      <c r="F114" s="65">
        <f>+'Ark1'!R169</f>
        <v>5</v>
      </c>
      <c r="G114" s="66">
        <f t="shared" si="20"/>
        <v>4</v>
      </c>
      <c r="H114" s="139">
        <f>+IF(F114=0,"",'Ark1'!AG169)</f>
        <v>9.6320554806395647E-2</v>
      </c>
      <c r="I114" s="139">
        <f t="shared" si="15"/>
        <v>7.757641235091299E-2</v>
      </c>
      <c r="J114" s="139">
        <f>+IF(F114=0,"",'Ark1'!AH169)</f>
        <v>7.9348601975102975E-2</v>
      </c>
      <c r="K114" s="103"/>
      <c r="L114" s="139">
        <f>+IF(F114=0,"",'Ark1'!U169)</f>
        <v>34.68</v>
      </c>
      <c r="M114" s="139">
        <f t="shared" si="21"/>
        <v>9.0799999999999983</v>
      </c>
      <c r="N114" s="139"/>
      <c r="O114" s="106">
        <f>+IF(F114=0,"",'Ark1'!AI169)</f>
        <v>4</v>
      </c>
      <c r="P114" s="103"/>
      <c r="Q114" s="103"/>
      <c r="R114" s="103"/>
      <c r="S114" s="66">
        <f>+IF(F114=0,"",'Ark1'!S169)</f>
        <v>7.2</v>
      </c>
      <c r="T114" s="66">
        <f t="shared" si="22"/>
        <v>1.2000000000000002</v>
      </c>
      <c r="U114" s="66"/>
      <c r="V114" s="152">
        <f>+IF(F114=0,"",'Ark1'!AJ169)</f>
        <v>114.125</v>
      </c>
      <c r="W114" s="374"/>
      <c r="X114" s="22">
        <f>+IF(F114=0,"",'Ark1'!AK169)</f>
        <v>22.127253358353876</v>
      </c>
      <c r="Y114" s="66"/>
      <c r="Z114" s="66">
        <f>+IF(F114=0,"",'Ark1'!T169)</f>
        <v>5.6</v>
      </c>
      <c r="AA114" s="66">
        <f t="shared" si="23"/>
        <v>1.5999999999999996</v>
      </c>
      <c r="AB114" s="66">
        <f>+IF(F114=0,"",'Ark1'!W169)</f>
        <v>0</v>
      </c>
      <c r="AC114" s="39"/>
      <c r="AD114" s="139">
        <f>+IF(F114=0,"",'Ark1'!X169)</f>
        <v>100</v>
      </c>
      <c r="AE114" s="139">
        <f>+IF(F114=0,"",'Ark1'!Y169)</f>
        <v>100</v>
      </c>
      <c r="AF114" s="139">
        <f>+IF(F114=0,"",'Ark1'!Z169)</f>
        <v>60</v>
      </c>
      <c r="AG114" s="139">
        <f>+IF(F114=0,"",'Ark1'!AA169)</f>
        <v>7.7543278238671487</v>
      </c>
      <c r="AH114" s="66">
        <f>+IF(F114=0,"",'Ark1'!AB169)</f>
        <v>2.3151673805580439</v>
      </c>
      <c r="AI114" s="66">
        <f>+IF(F114=0,"",'Ark1'!AC169)</f>
        <v>1.019803902718559</v>
      </c>
      <c r="AJ114" s="25"/>
      <c r="AT114"/>
      <c r="AX114"/>
      <c r="AY114"/>
      <c r="AZ114"/>
      <c r="BA114"/>
      <c r="BB114"/>
      <c r="BC114"/>
      <c r="BG114"/>
      <c r="BH114"/>
      <c r="BI114"/>
    </row>
    <row r="115" spans="1:61" ht="15.6">
      <c r="A115" s="25"/>
      <c r="B115" s="65">
        <f>+'Ark1'!C170</f>
        <v>2023</v>
      </c>
      <c r="C115" s="65">
        <f>+'Ark1'!E170</f>
        <v>52</v>
      </c>
      <c r="D115" s="65" t="str">
        <f>+IF(F115=0,"",'Ark1'!Q170)</f>
        <v/>
      </c>
      <c r="E115" s="66" t="str">
        <f t="shared" si="19"/>
        <v/>
      </c>
      <c r="F115" s="65">
        <f>+'Ark1'!R170</f>
        <v>0</v>
      </c>
      <c r="G115" s="66" t="str">
        <f t="shared" si="20"/>
        <v/>
      </c>
      <c r="H115" s="139" t="str">
        <f>+IF(F115=0,"",'Ark1'!AG170)</f>
        <v/>
      </c>
      <c r="I115" s="139" t="str">
        <f t="shared" si="15"/>
        <v/>
      </c>
      <c r="J115" s="139" t="str">
        <f>+IF(F115=0,"",'Ark1'!AH170)</f>
        <v/>
      </c>
      <c r="K115" s="103"/>
      <c r="L115" s="139" t="str">
        <f>+IF(F115=0,"",'Ark1'!U170)</f>
        <v/>
      </c>
      <c r="M115" s="139" t="str">
        <f t="shared" si="21"/>
        <v/>
      </c>
      <c r="N115" s="139"/>
      <c r="O115" s="106" t="str">
        <f>+IF(F115=0,"",'Ark1'!AI170)</f>
        <v/>
      </c>
      <c r="P115" s="103"/>
      <c r="Q115" s="103"/>
      <c r="R115" s="103"/>
      <c r="S115" s="66" t="str">
        <f>+IF(F115=0,"",'Ark1'!S170)</f>
        <v/>
      </c>
      <c r="T115" s="66" t="str">
        <f t="shared" si="22"/>
        <v/>
      </c>
      <c r="U115" s="66"/>
      <c r="V115" s="152" t="str">
        <f>+IF(F115=0,"",'Ark1'!AJ170)</f>
        <v/>
      </c>
      <c r="W115" s="374"/>
      <c r="X115" s="22" t="str">
        <f>+IF(F115=0,"",'Ark1'!AK170)</f>
        <v/>
      </c>
      <c r="Y115" s="66"/>
      <c r="Z115" s="66" t="str">
        <f>+IF(F115=0,"",'Ark1'!T170)</f>
        <v/>
      </c>
      <c r="AA115" s="66" t="str">
        <f t="shared" si="23"/>
        <v/>
      </c>
      <c r="AB115" s="66" t="str">
        <f>+IF(F115=0,"",'Ark1'!W170)</f>
        <v/>
      </c>
      <c r="AC115" s="39"/>
      <c r="AD115" s="139" t="str">
        <f>+IF(F115=0,"",'Ark1'!X170)</f>
        <v/>
      </c>
      <c r="AE115" s="139" t="str">
        <f>+IF(F115=0,"",'Ark1'!Y170)</f>
        <v/>
      </c>
      <c r="AF115" s="139" t="str">
        <f>+IF(F115=0,"",'Ark1'!Z170)</f>
        <v/>
      </c>
      <c r="AG115" s="139" t="str">
        <f>+IF(F115=0,"",'Ark1'!AA170)</f>
        <v/>
      </c>
      <c r="AH115" s="66" t="str">
        <f>+IF(F115=0,"",'Ark1'!AB170)</f>
        <v/>
      </c>
      <c r="AI115" s="66" t="str">
        <f>+IF(F115=0,"",'Ark1'!AC170)</f>
        <v/>
      </c>
      <c r="AJ115" s="25"/>
      <c r="AT115"/>
      <c r="AX115"/>
      <c r="AY115"/>
      <c r="AZ115"/>
      <c r="BA115"/>
      <c r="BB115"/>
      <c r="BC115"/>
      <c r="BG115"/>
      <c r="BH115"/>
      <c r="BI115"/>
    </row>
    <row r="116" spans="1:61" ht="15.6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102"/>
      <c r="M116" s="25"/>
      <c r="N116" s="25"/>
      <c r="O116" s="25"/>
      <c r="P116" s="25"/>
      <c r="Q116" s="25"/>
      <c r="R116" s="25"/>
      <c r="S116" s="25"/>
      <c r="T116" s="25"/>
      <c r="U116" s="25"/>
      <c r="V116" s="371"/>
      <c r="W116" s="371"/>
      <c r="X116" s="366"/>
      <c r="Y116" s="25"/>
      <c r="Z116" s="25"/>
      <c r="AA116" s="25"/>
      <c r="AB116" s="25"/>
      <c r="AC116" s="39"/>
      <c r="AD116" s="25"/>
      <c r="AE116" s="25"/>
      <c r="AF116" s="25"/>
      <c r="AG116" s="25"/>
      <c r="AH116" s="25"/>
      <c r="AI116" s="25"/>
      <c r="AJ116" s="25"/>
      <c r="AT116"/>
      <c r="AX116"/>
      <c r="AY116"/>
      <c r="AZ116"/>
      <c r="BA116"/>
      <c r="BB116"/>
      <c r="BC116"/>
      <c r="BG116"/>
      <c r="BH116"/>
      <c r="BI116"/>
    </row>
    <row r="117" spans="1:61" ht="15.6">
      <c r="A117" s="25"/>
      <c r="B117" s="44">
        <f>+'Ark1'!C171</f>
        <v>2022</v>
      </c>
      <c r="C117" s="44">
        <f>+'Ark1'!E171</f>
        <v>1</v>
      </c>
      <c r="D117" s="44">
        <f>+'Ark1'!Q171</f>
        <v>5</v>
      </c>
      <c r="E117" s="37"/>
      <c r="F117" s="44">
        <f>+'Ark1'!R171</f>
        <v>8</v>
      </c>
      <c r="G117" s="37"/>
      <c r="H117" s="104">
        <f>+'Ark1'!AG171</f>
        <v>0.14995313964386128</v>
      </c>
      <c r="I117" s="104"/>
      <c r="J117" s="104">
        <f>+'Ark1'!AH171</f>
        <v>0.1339109268502145</v>
      </c>
      <c r="K117" s="104"/>
      <c r="L117" s="104">
        <f>+'Ark1'!U171</f>
        <v>38.662499999999994</v>
      </c>
      <c r="M117" s="104"/>
      <c r="N117" s="104"/>
      <c r="O117" s="104"/>
      <c r="P117" s="104"/>
      <c r="Q117" s="104"/>
      <c r="R117" s="104"/>
      <c r="S117" s="37">
        <f>+'Ark1'!S171</f>
        <v>7.75</v>
      </c>
      <c r="T117" s="37"/>
      <c r="U117" s="37"/>
      <c r="V117" s="375"/>
      <c r="W117" s="375"/>
      <c r="X117" s="370"/>
      <c r="Y117" s="37"/>
      <c r="Z117" s="37">
        <f>+'Ark1'!T171</f>
        <v>4.625</v>
      </c>
      <c r="AA117" s="37"/>
      <c r="AB117" s="37">
        <f>+'Ark1'!W171</f>
        <v>0</v>
      </c>
      <c r="AC117" s="39"/>
      <c r="AD117" s="104">
        <f>+'Ark1'!X171</f>
        <v>100</v>
      </c>
      <c r="AE117" s="104">
        <f>+'Ark1'!Y171</f>
        <v>87.5</v>
      </c>
      <c r="AF117" s="104">
        <f>+'Ark1'!Z171</f>
        <v>62.5</v>
      </c>
      <c r="AG117" s="104">
        <f>+'Ark1'!AA171</f>
        <v>10.89850190393159</v>
      </c>
      <c r="AH117" s="37">
        <f>+'Ark1'!AB171</f>
        <v>1.5612494995995996</v>
      </c>
      <c r="AI117" s="37">
        <f>+'Ark1'!AC171</f>
        <v>0.99215674164922163</v>
      </c>
      <c r="AJ117" s="25"/>
      <c r="AT117"/>
      <c r="AX117"/>
      <c r="AY117"/>
      <c r="AZ117"/>
      <c r="BA117"/>
      <c r="BB117"/>
      <c r="BC117"/>
      <c r="BG117"/>
      <c r="BH117"/>
      <c r="BI117"/>
    </row>
    <row r="118" spans="1:61" ht="15.6">
      <c r="A118" s="25"/>
      <c r="B118" s="44">
        <f>+'Ark1'!C172</f>
        <v>2022</v>
      </c>
      <c r="C118" s="44">
        <f>+'Ark1'!E172</f>
        <v>2</v>
      </c>
      <c r="D118" s="44">
        <f>+'Ark1'!Q172</f>
        <v>113</v>
      </c>
      <c r="E118" s="37"/>
      <c r="F118" s="44">
        <f>+'Ark1'!R172</f>
        <v>174</v>
      </c>
      <c r="G118" s="37"/>
      <c r="H118" s="104">
        <f>+'Ark1'!AG172</f>
        <v>3.2614807872539826</v>
      </c>
      <c r="I118" s="104"/>
      <c r="J118" s="104">
        <f>+'Ark1'!AH172</f>
        <v>3.0651574721929178</v>
      </c>
      <c r="K118" s="104"/>
      <c r="L118" s="104">
        <f>+'Ark1'!U172</f>
        <v>40.688103448275847</v>
      </c>
      <c r="M118" s="104"/>
      <c r="N118" s="104"/>
      <c r="O118" s="104"/>
      <c r="P118" s="104"/>
      <c r="Q118" s="104"/>
      <c r="R118" s="104"/>
      <c r="S118" s="37">
        <f>+'Ark1'!S172</f>
        <v>8.0977011494252888</v>
      </c>
      <c r="T118" s="37"/>
      <c r="U118" s="37"/>
      <c r="V118" s="375"/>
      <c r="W118" s="375"/>
      <c r="X118" s="370"/>
      <c r="Y118" s="37"/>
      <c r="Z118" s="37">
        <f>+'Ark1'!T172</f>
        <v>6.0689655172413772</v>
      </c>
      <c r="AA118" s="37"/>
      <c r="AB118" s="37">
        <f>+'Ark1'!W172</f>
        <v>6.3218390804597684</v>
      </c>
      <c r="AC118" s="39"/>
      <c r="AD118" s="104">
        <f>+'Ark1'!X172</f>
        <v>98.275862068965509</v>
      </c>
      <c r="AE118" s="104">
        <f>+'Ark1'!Y172</f>
        <v>91.379310344827559</v>
      </c>
      <c r="AF118" s="104">
        <f>+'Ark1'!Z172</f>
        <v>71.264367816091934</v>
      </c>
      <c r="AG118" s="104">
        <f>+'Ark1'!AA172</f>
        <v>12.526798876059781</v>
      </c>
      <c r="AH118" s="37">
        <f>+'Ark1'!AB172</f>
        <v>2.0332566602179183</v>
      </c>
      <c r="AI118" s="37">
        <f>+'Ark1'!AC172</f>
        <v>1.9404532202453031</v>
      </c>
      <c r="AJ118" s="25"/>
      <c r="AT118"/>
      <c r="AX118"/>
      <c r="AY118"/>
      <c r="AZ118"/>
      <c r="BA118"/>
      <c r="BB118"/>
      <c r="BC118"/>
      <c r="BG118"/>
      <c r="BH118"/>
      <c r="BI118"/>
    </row>
    <row r="119" spans="1:61" ht="15.6">
      <c r="A119" s="25"/>
      <c r="B119" s="44">
        <f>+'Ark1'!C173</f>
        <v>2022</v>
      </c>
      <c r="C119" s="44">
        <f>+'Ark1'!E173</f>
        <v>3</v>
      </c>
      <c r="D119" s="44">
        <f>+'Ark1'!Q173</f>
        <v>51</v>
      </c>
      <c r="E119" s="37"/>
      <c r="F119" s="44">
        <f>+'Ark1'!R173</f>
        <v>74</v>
      </c>
      <c r="G119" s="37"/>
      <c r="H119" s="104">
        <f>+'Ark1'!AG173</f>
        <v>1.3870665417057171</v>
      </c>
      <c r="I119" s="104"/>
      <c r="J119" s="104">
        <f>+'Ark1'!AH173</f>
        <v>1.3124396497049473</v>
      </c>
      <c r="K119" s="104"/>
      <c r="L119" s="104">
        <f>+'Ark1'!U173</f>
        <v>40.964864864864872</v>
      </c>
      <c r="M119" s="104"/>
      <c r="N119" s="104"/>
      <c r="O119" s="104"/>
      <c r="P119" s="104"/>
      <c r="Q119" s="104"/>
      <c r="R119" s="104"/>
      <c r="S119" s="37">
        <f>+'Ark1'!S173</f>
        <v>7.5270270270270254</v>
      </c>
      <c r="T119" s="37"/>
      <c r="U119" s="37"/>
      <c r="V119" s="375"/>
      <c r="W119" s="375"/>
      <c r="X119" s="370"/>
      <c r="Y119" s="37"/>
      <c r="Z119" s="37">
        <f>+'Ark1'!T173</f>
        <v>5.9324324324324333</v>
      </c>
      <c r="AA119" s="37"/>
      <c r="AB119" s="37">
        <f>+'Ark1'!W173</f>
        <v>5.4054054054054061</v>
      </c>
      <c r="AC119" s="39"/>
      <c r="AD119" s="104">
        <f>+'Ark1'!X173</f>
        <v>100</v>
      </c>
      <c r="AE119" s="104">
        <f>+'Ark1'!Y173</f>
        <v>93.243243243243214</v>
      </c>
      <c r="AF119" s="104">
        <f>+'Ark1'!Z173</f>
        <v>62.162162162162176</v>
      </c>
      <c r="AG119" s="104">
        <f>+'Ark1'!AA173</f>
        <v>12.12185241878564</v>
      </c>
      <c r="AH119" s="37">
        <f>+'Ark1'!AB173</f>
        <v>2.1637240979945922</v>
      </c>
      <c r="AI119" s="37">
        <f>+'Ark1'!AC173</f>
        <v>1.9124844537865295</v>
      </c>
      <c r="AJ119" s="25"/>
      <c r="AT119"/>
      <c r="AX119"/>
      <c r="AY119"/>
      <c r="AZ119"/>
      <c r="BA119"/>
      <c r="BB119"/>
      <c r="BC119"/>
      <c r="BG119"/>
      <c r="BH119"/>
      <c r="BI119"/>
    </row>
    <row r="120" spans="1:61" ht="15.6">
      <c r="A120" s="25"/>
      <c r="B120" s="44">
        <f>+'Ark1'!C174</f>
        <v>2022</v>
      </c>
      <c r="C120" s="44">
        <f>+'Ark1'!E174</f>
        <v>4</v>
      </c>
      <c r="D120" s="44">
        <f>+'Ark1'!Q174</f>
        <v>74</v>
      </c>
      <c r="E120" s="37"/>
      <c r="F120" s="44">
        <f>+'Ark1'!R174</f>
        <v>118</v>
      </c>
      <c r="G120" s="37"/>
      <c r="H120" s="104">
        <f>+'Ark1'!AG174</f>
        <v>2.2118088097469535</v>
      </c>
      <c r="I120" s="104"/>
      <c r="J120" s="104">
        <f>+'Ark1'!AH174</f>
        <v>2.3172694916922194</v>
      </c>
      <c r="K120" s="104"/>
      <c r="L120" s="104">
        <f>+'Ark1'!U174</f>
        <v>45.358474576271192</v>
      </c>
      <c r="M120" s="104"/>
      <c r="N120" s="104"/>
      <c r="O120" s="104"/>
      <c r="P120" s="104"/>
      <c r="Q120" s="104"/>
      <c r="R120" s="104"/>
      <c r="S120" s="37">
        <f>+'Ark1'!S174</f>
        <v>8.2711864406779654</v>
      </c>
      <c r="T120" s="37"/>
      <c r="U120" s="37"/>
      <c r="V120" s="375"/>
      <c r="W120" s="375"/>
      <c r="X120" s="370"/>
      <c r="Y120" s="37"/>
      <c r="Z120" s="37">
        <f>+'Ark1'!T174</f>
        <v>6.9406779661016946</v>
      </c>
      <c r="AA120" s="37"/>
      <c r="AB120" s="37">
        <f>+'Ark1'!W174</f>
        <v>19.49152542372882</v>
      </c>
      <c r="AC120" s="39"/>
      <c r="AD120" s="104">
        <f>+'Ark1'!X174</f>
        <v>99.152542372881356</v>
      </c>
      <c r="AE120" s="104">
        <f>+'Ark1'!Y174</f>
        <v>95.762711864406796</v>
      </c>
      <c r="AF120" s="104">
        <f>+'Ark1'!Z174</f>
        <v>78.813559322033882</v>
      </c>
      <c r="AG120" s="104">
        <f>+'Ark1'!AA174</f>
        <v>13.415272894191309</v>
      </c>
      <c r="AH120" s="37">
        <f>+'Ark1'!AB174</f>
        <v>1.6398688297541379</v>
      </c>
      <c r="AI120" s="37">
        <f>+'Ark1'!AC174</f>
        <v>1.8968858193229263</v>
      </c>
      <c r="AJ120" s="25"/>
      <c r="AT120"/>
      <c r="AX120"/>
      <c r="AY120"/>
      <c r="AZ120"/>
      <c r="BA120"/>
      <c r="BB120"/>
      <c r="BC120"/>
      <c r="BG120"/>
      <c r="BH120"/>
      <c r="BI120"/>
    </row>
    <row r="121" spans="1:61" ht="15.6">
      <c r="A121" s="25"/>
      <c r="B121" s="44">
        <f>+'Ark1'!C175</f>
        <v>2022</v>
      </c>
      <c r="C121" s="44">
        <f>+'Ark1'!E175</f>
        <v>5</v>
      </c>
      <c r="D121" s="44">
        <f>+'Ark1'!Q175</f>
        <v>63</v>
      </c>
      <c r="E121" s="37"/>
      <c r="F121" s="44">
        <f>+'Ark1'!R175</f>
        <v>102</v>
      </c>
      <c r="G121" s="37"/>
      <c r="H121" s="104">
        <f>+'Ark1'!AG175</f>
        <v>1.9119025304592312</v>
      </c>
      <c r="I121" s="104"/>
      <c r="J121" s="104">
        <f>+'Ark1'!AH175</f>
        <v>1.8028835486248405</v>
      </c>
      <c r="K121" s="104"/>
      <c r="L121" s="104">
        <f>+'Ark1'!U175</f>
        <v>40.825490196078427</v>
      </c>
      <c r="M121" s="104"/>
      <c r="N121" s="104"/>
      <c r="O121" s="104"/>
      <c r="P121" s="104"/>
      <c r="Q121" s="104"/>
      <c r="R121" s="104"/>
      <c r="S121" s="37">
        <f>+'Ark1'!S175</f>
        <v>7.7843137254901986</v>
      </c>
      <c r="T121" s="37"/>
      <c r="U121" s="37"/>
      <c r="V121" s="375"/>
      <c r="W121" s="375"/>
      <c r="X121" s="370"/>
      <c r="Y121" s="37"/>
      <c r="Z121" s="37">
        <f>+'Ark1'!T175</f>
        <v>6.450980392156862</v>
      </c>
      <c r="AA121" s="37"/>
      <c r="AB121" s="37">
        <f>+'Ark1'!W175</f>
        <v>12.745098039215684</v>
      </c>
      <c r="AC121" s="39"/>
      <c r="AD121" s="104">
        <f>+'Ark1'!X175</f>
        <v>99.019607843137223</v>
      </c>
      <c r="AE121" s="104">
        <f>+'Ark1'!Y175</f>
        <v>91.17647058823529</v>
      </c>
      <c r="AF121" s="104">
        <f>+'Ark1'!Z175</f>
        <v>66.666666666666686</v>
      </c>
      <c r="AG121" s="104">
        <f>+'Ark1'!AA175</f>
        <v>11.898489657610236</v>
      </c>
      <c r="AH121" s="37">
        <f>+'Ark1'!AB175</f>
        <v>1.9231686016061551</v>
      </c>
      <c r="AI121" s="37">
        <f>+'Ark1'!AC175</f>
        <v>1.7242642703847142</v>
      </c>
      <c r="AJ121" s="25"/>
      <c r="AT121"/>
      <c r="AX121"/>
      <c r="AY121"/>
      <c r="AZ121"/>
      <c r="BA121"/>
      <c r="BB121"/>
      <c r="BC121"/>
      <c r="BG121"/>
      <c r="BH121"/>
      <c r="BI121"/>
    </row>
    <row r="122" spans="1:61" ht="15.6">
      <c r="A122" s="25"/>
      <c r="B122" s="44">
        <f>+'Ark1'!C176</f>
        <v>2022</v>
      </c>
      <c r="C122" s="44">
        <f>+'Ark1'!E176</f>
        <v>6</v>
      </c>
      <c r="D122" s="44">
        <f>+'Ark1'!Q176</f>
        <v>81</v>
      </c>
      <c r="E122" s="37"/>
      <c r="F122" s="44">
        <f>+'Ark1'!R176</f>
        <v>123</v>
      </c>
      <c r="G122" s="37"/>
      <c r="H122" s="104">
        <f>+'Ark1'!AG176</f>
        <v>2.3055295220243672</v>
      </c>
      <c r="I122" s="104"/>
      <c r="J122" s="104">
        <f>+'Ark1'!AH176</f>
        <v>2.2628045883693697</v>
      </c>
      <c r="K122" s="104"/>
      <c r="L122" s="104">
        <f>+'Ark1'!U176</f>
        <v>42.491869918699194</v>
      </c>
      <c r="M122" s="104"/>
      <c r="N122" s="104"/>
      <c r="O122" s="104"/>
      <c r="P122" s="104"/>
      <c r="Q122" s="104"/>
      <c r="R122" s="104"/>
      <c r="S122" s="37">
        <f>+'Ark1'!S176</f>
        <v>7.6829268292682915</v>
      </c>
      <c r="T122" s="37"/>
      <c r="U122" s="37"/>
      <c r="V122" s="375"/>
      <c r="W122" s="375"/>
      <c r="X122" s="370"/>
      <c r="Y122" s="37"/>
      <c r="Z122" s="37">
        <f>+'Ark1'!T176</f>
        <v>6.5447154471544717</v>
      </c>
      <c r="AA122" s="37"/>
      <c r="AB122" s="37">
        <f>+'Ark1'!W176</f>
        <v>14.634146341463419</v>
      </c>
      <c r="AC122" s="39"/>
      <c r="AD122" s="104">
        <f>+'Ark1'!X176</f>
        <v>99.186991869918714</v>
      </c>
      <c r="AE122" s="104">
        <f>+'Ark1'!Y176</f>
        <v>96.747967479674813</v>
      </c>
      <c r="AF122" s="104">
        <f>+'Ark1'!Z176</f>
        <v>74.796747967479689</v>
      </c>
      <c r="AG122" s="104">
        <f>+'Ark1'!AA176</f>
        <v>11.145560153601547</v>
      </c>
      <c r="AH122" s="37">
        <f>+'Ark1'!AB176</f>
        <v>1.7729543263791467</v>
      </c>
      <c r="AI122" s="37">
        <f>+'Ark1'!AC176</f>
        <v>2.0010242601631276</v>
      </c>
      <c r="AJ122" s="25"/>
      <c r="AT122"/>
      <c r="AX122"/>
      <c r="AY122"/>
      <c r="AZ122"/>
      <c r="BA122"/>
      <c r="BB122"/>
      <c r="BC122"/>
      <c r="BG122"/>
      <c r="BH122"/>
      <c r="BI122"/>
    </row>
    <row r="123" spans="1:61" ht="15.6">
      <c r="A123" s="25"/>
      <c r="B123" s="44">
        <f>+'Ark1'!C177</f>
        <v>2022</v>
      </c>
      <c r="C123" s="44">
        <f>+'Ark1'!E177</f>
        <v>7</v>
      </c>
      <c r="D123" s="44">
        <f>+'Ark1'!Q177</f>
        <v>72</v>
      </c>
      <c r="E123" s="37"/>
      <c r="F123" s="44">
        <f>+'Ark1'!R177</f>
        <v>100</v>
      </c>
      <c r="G123" s="37"/>
      <c r="H123" s="104">
        <f>+'Ark1'!AG177</f>
        <v>1.8744142455482664</v>
      </c>
      <c r="I123" s="104"/>
      <c r="J123" s="104">
        <f>+'Ark1'!AH177</f>
        <v>1.8351814960643036</v>
      </c>
      <c r="K123" s="104"/>
      <c r="L123" s="104">
        <f>+'Ark1'!U177</f>
        <v>42.387999999999991</v>
      </c>
      <c r="M123" s="104"/>
      <c r="N123" s="104"/>
      <c r="O123" s="104"/>
      <c r="P123" s="104"/>
      <c r="Q123" s="104"/>
      <c r="R123" s="104"/>
      <c r="S123" s="37">
        <f>+'Ark1'!S177</f>
        <v>8.08</v>
      </c>
      <c r="T123" s="37"/>
      <c r="U123" s="37"/>
      <c r="V123" s="375"/>
      <c r="W123" s="375"/>
      <c r="X123" s="370"/>
      <c r="Y123" s="37"/>
      <c r="Z123" s="37">
        <f>+'Ark1'!T177</f>
        <v>6.49</v>
      </c>
      <c r="AA123" s="37"/>
      <c r="AB123" s="37">
        <f>+'Ark1'!W177</f>
        <v>8</v>
      </c>
      <c r="AC123" s="39"/>
      <c r="AD123" s="104">
        <f>+'Ark1'!X177</f>
        <v>100</v>
      </c>
      <c r="AE123" s="104">
        <f>+'Ark1'!Y177</f>
        <v>100</v>
      </c>
      <c r="AF123" s="104">
        <f>+'Ark1'!Z177</f>
        <v>73</v>
      </c>
      <c r="AG123" s="104">
        <f>+'Ark1'!AA177</f>
        <v>10.293204360159223</v>
      </c>
      <c r="AH123" s="37">
        <f>+'Ark1'!AB177</f>
        <v>1.5341447128612076</v>
      </c>
      <c r="AI123" s="37">
        <f>+'Ark1'!AC177</f>
        <v>1.6400914608643011</v>
      </c>
      <c r="AJ123" s="25"/>
      <c r="AT123"/>
      <c r="AX123"/>
      <c r="AY123"/>
      <c r="AZ123"/>
      <c r="BA123"/>
      <c r="BB123"/>
      <c r="BC123"/>
      <c r="BG123"/>
      <c r="BH123"/>
      <c r="BI123"/>
    </row>
    <row r="124" spans="1:61" ht="15.6">
      <c r="A124" s="25"/>
      <c r="B124" s="44">
        <f>+'Ark1'!C178</f>
        <v>2022</v>
      </c>
      <c r="C124" s="44">
        <f>+'Ark1'!E178</f>
        <v>8</v>
      </c>
      <c r="D124" s="44">
        <f>+'Ark1'!Q178</f>
        <v>74</v>
      </c>
      <c r="E124" s="37"/>
      <c r="F124" s="44">
        <f>+'Ark1'!R178</f>
        <v>107</v>
      </c>
      <c r="G124" s="37"/>
      <c r="H124" s="104">
        <f>+'Ark1'!AG178</f>
        <v>2.0056232427366454</v>
      </c>
      <c r="I124" s="104"/>
      <c r="J124" s="104">
        <f>+'Ark1'!AH178</f>
        <v>1.9107309843777935</v>
      </c>
      <c r="K124" s="104"/>
      <c r="L124" s="104">
        <f>+'Ark1'!U178</f>
        <v>41.245794392523351</v>
      </c>
      <c r="M124" s="104"/>
      <c r="N124" s="104"/>
      <c r="O124" s="104"/>
      <c r="P124" s="104"/>
      <c r="Q124" s="104"/>
      <c r="R124" s="104"/>
      <c r="S124" s="37">
        <f>+'Ark1'!S178</f>
        <v>7.6355140186915875</v>
      </c>
      <c r="T124" s="37"/>
      <c r="U124" s="37"/>
      <c r="V124" s="375"/>
      <c r="W124" s="375"/>
      <c r="X124" s="370"/>
      <c r="Y124" s="37"/>
      <c r="Z124" s="37">
        <f>+'Ark1'!T178</f>
        <v>6.4018691588785037</v>
      </c>
      <c r="AA124" s="37"/>
      <c r="AB124" s="37">
        <f>+'Ark1'!W178</f>
        <v>9.3457943925233611</v>
      </c>
      <c r="AC124" s="39"/>
      <c r="AD124" s="104">
        <f>+'Ark1'!X178</f>
        <v>98.130841121495365</v>
      </c>
      <c r="AE124" s="104">
        <f>+'Ark1'!Y178</f>
        <v>90.654205607476626</v>
      </c>
      <c r="AF124" s="104">
        <f>+'Ark1'!Z178</f>
        <v>66.355140186915875</v>
      </c>
      <c r="AG124" s="104">
        <f>+'Ark1'!AA178</f>
        <v>12.498248702543201</v>
      </c>
      <c r="AH124" s="37">
        <f>+'Ark1'!AB178</f>
        <v>2.2146180589437412</v>
      </c>
      <c r="AI124" s="37">
        <f>+'Ark1'!AC178</f>
        <v>1.8437051940843705</v>
      </c>
      <c r="AJ124" s="25"/>
      <c r="AT124"/>
      <c r="AX124"/>
      <c r="AY124"/>
      <c r="AZ124"/>
      <c r="BA124"/>
      <c r="BB124"/>
      <c r="BC124"/>
      <c r="BG124"/>
      <c r="BH124"/>
      <c r="BI124"/>
    </row>
    <row r="125" spans="1:61" ht="15.6">
      <c r="A125" s="25"/>
      <c r="B125" s="44">
        <f>+'Ark1'!C179</f>
        <v>2022</v>
      </c>
      <c r="C125" s="44">
        <f>+'Ark1'!E179</f>
        <v>9</v>
      </c>
      <c r="D125" s="44">
        <f>+'Ark1'!Q179</f>
        <v>318</v>
      </c>
      <c r="E125" s="37"/>
      <c r="F125" s="44">
        <f>+'Ark1'!R179</f>
        <v>535</v>
      </c>
      <c r="G125" s="37"/>
      <c r="H125" s="104">
        <f>+'Ark1'!AG179</f>
        <v>10.028116213683226</v>
      </c>
      <c r="I125" s="104"/>
      <c r="J125" s="104">
        <f>+'Ark1'!AH179</f>
        <v>10.640268708531931</v>
      </c>
      <c r="K125" s="104"/>
      <c r="L125" s="104">
        <f>+'Ark1'!U179</f>
        <v>45.937009345794387</v>
      </c>
      <c r="M125" s="104"/>
      <c r="N125" s="104"/>
      <c r="O125" s="104"/>
      <c r="P125" s="104"/>
      <c r="Q125" s="104"/>
      <c r="R125" s="104"/>
      <c r="S125" s="37">
        <f>+'Ark1'!S179</f>
        <v>8.2448598130841102</v>
      </c>
      <c r="T125" s="37"/>
      <c r="U125" s="37"/>
      <c r="V125" s="375"/>
      <c r="W125" s="375"/>
      <c r="X125" s="370"/>
      <c r="Y125" s="37"/>
      <c r="Z125" s="37">
        <f>+'Ark1'!T179</f>
        <v>6.622429906542056</v>
      </c>
      <c r="AA125" s="37"/>
      <c r="AB125" s="37">
        <f>+'Ark1'!W179</f>
        <v>12.523364485981309</v>
      </c>
      <c r="AC125" s="39"/>
      <c r="AD125" s="104">
        <f>+'Ark1'!X179</f>
        <v>100</v>
      </c>
      <c r="AE125" s="104">
        <f>+'Ark1'!Y179</f>
        <v>97.757009345794387</v>
      </c>
      <c r="AF125" s="104">
        <f>+'Ark1'!Z179</f>
        <v>83.177570093457931</v>
      </c>
      <c r="AG125" s="104">
        <f>+'Ark1'!AA179</f>
        <v>11.033733086419394</v>
      </c>
      <c r="AH125" s="37">
        <f>+'Ark1'!AB179</f>
        <v>1.5831610190133285</v>
      </c>
      <c r="AI125" s="37">
        <f>+'Ark1'!AC179</f>
        <v>1.745344055266792</v>
      </c>
      <c r="AJ125" s="25"/>
      <c r="AT125"/>
      <c r="AX125"/>
      <c r="AY125"/>
      <c r="AZ125"/>
      <c r="BA125"/>
      <c r="BB125"/>
      <c r="BC125"/>
      <c r="BG125"/>
      <c r="BH125"/>
      <c r="BI125"/>
    </row>
    <row r="126" spans="1:61" ht="15.6">
      <c r="A126" s="25"/>
      <c r="B126" s="44">
        <f>+'Ark1'!C180</f>
        <v>2022</v>
      </c>
      <c r="C126" s="44">
        <f>+'Ark1'!E180</f>
        <v>10</v>
      </c>
      <c r="D126" s="44">
        <f>+'Ark1'!Q180</f>
        <v>537</v>
      </c>
      <c r="E126" s="37"/>
      <c r="F126" s="44">
        <f>+'Ark1'!R180</f>
        <v>764</v>
      </c>
      <c r="G126" s="37"/>
      <c r="H126" s="104">
        <f>+'Ark1'!AG180</f>
        <v>14.320524835988749</v>
      </c>
      <c r="I126" s="104"/>
      <c r="J126" s="104">
        <f>+'Ark1'!AH180</f>
        <v>15.18098778293338</v>
      </c>
      <c r="K126" s="104"/>
      <c r="L126" s="104">
        <f>+'Ark1'!U180</f>
        <v>45.895549738219913</v>
      </c>
      <c r="M126" s="104"/>
      <c r="N126" s="104"/>
      <c r="O126" s="104"/>
      <c r="P126" s="104"/>
      <c r="Q126" s="104"/>
      <c r="R126" s="104"/>
      <c r="S126" s="37">
        <f>+'Ark1'!S180</f>
        <v>8.3075916230366502</v>
      </c>
      <c r="T126" s="37"/>
      <c r="U126" s="37"/>
      <c r="V126" s="375"/>
      <c r="W126" s="375"/>
      <c r="X126" s="370"/>
      <c r="Y126" s="37"/>
      <c r="Z126" s="37">
        <f>+'Ark1'!T180</f>
        <v>7.1335078534031382</v>
      </c>
      <c r="AA126" s="37"/>
      <c r="AB126" s="37">
        <f>+'Ark1'!W180</f>
        <v>22.90575916230366</v>
      </c>
      <c r="AC126" s="39"/>
      <c r="AD126" s="104">
        <f>+'Ark1'!X180</f>
        <v>99.476439790575938</v>
      </c>
      <c r="AE126" s="104">
        <f>+'Ark1'!Y180</f>
        <v>97.774869109947645</v>
      </c>
      <c r="AF126" s="104">
        <f>+'Ark1'!Z180</f>
        <v>81.544502617801058</v>
      </c>
      <c r="AG126" s="104">
        <f>+'Ark1'!AA180</f>
        <v>11.871709787733829</v>
      </c>
      <c r="AH126" s="37">
        <f>+'Ark1'!AB180</f>
        <v>1.9552305900975968</v>
      </c>
      <c r="AI126" s="37">
        <f>+'Ark1'!AC180</f>
        <v>2.0626262293445703</v>
      </c>
      <c r="AJ126" s="25"/>
      <c r="AT126"/>
      <c r="AX126"/>
      <c r="AY126"/>
      <c r="AZ126"/>
      <c r="BA126"/>
      <c r="BB126"/>
      <c r="BC126"/>
      <c r="BG126"/>
      <c r="BH126"/>
      <c r="BI126"/>
    </row>
    <row r="127" spans="1:61" ht="15.6">
      <c r="A127" s="25"/>
      <c r="B127" s="44">
        <f>+'Ark1'!C181</f>
        <v>2022</v>
      </c>
      <c r="C127" s="44">
        <f>+'Ark1'!E181</f>
        <v>11</v>
      </c>
      <c r="D127" s="44">
        <f>+'Ark1'!Q181</f>
        <v>367</v>
      </c>
      <c r="E127" s="37"/>
      <c r="F127" s="44">
        <f>+'Ark1'!R181</f>
        <v>502</v>
      </c>
      <c r="G127" s="37"/>
      <c r="H127" s="104">
        <f>+'Ark1'!AG181</f>
        <v>9.4095595126522955</v>
      </c>
      <c r="I127" s="104"/>
      <c r="J127" s="104">
        <f>+'Ark1'!AH181</f>
        <v>9.6558740289996567</v>
      </c>
      <c r="K127" s="104"/>
      <c r="L127" s="104">
        <f>+'Ark1'!U181</f>
        <v>44.427490039840634</v>
      </c>
      <c r="M127" s="104"/>
      <c r="N127" s="104"/>
      <c r="O127" s="104"/>
      <c r="P127" s="104"/>
      <c r="Q127" s="104"/>
      <c r="R127" s="104"/>
      <c r="S127" s="37">
        <f>+'Ark1'!S181</f>
        <v>8.1613545816733062</v>
      </c>
      <c r="T127" s="37"/>
      <c r="U127" s="37"/>
      <c r="V127" s="375"/>
      <c r="W127" s="375"/>
      <c r="X127" s="370"/>
      <c r="Y127" s="37"/>
      <c r="Z127" s="37">
        <f>+'Ark1'!T181</f>
        <v>6.6633466135458148</v>
      </c>
      <c r="AA127" s="37"/>
      <c r="AB127" s="37">
        <f>+'Ark1'!W181</f>
        <v>15.936254980079676</v>
      </c>
      <c r="AC127" s="39"/>
      <c r="AD127" s="104">
        <f>+'Ark1'!X181</f>
        <v>99.601593625497983</v>
      </c>
      <c r="AE127" s="104">
        <f>+'Ark1'!Y181</f>
        <v>96.015936254980076</v>
      </c>
      <c r="AF127" s="104">
        <f>+'Ark1'!Z181</f>
        <v>78.087649402390426</v>
      </c>
      <c r="AG127" s="104">
        <f>+'Ark1'!AA181</f>
        <v>11.441806741457562</v>
      </c>
      <c r="AH127" s="37">
        <f>+'Ark1'!AB181</f>
        <v>1.7751776067837339</v>
      </c>
      <c r="AI127" s="37">
        <f>+'Ark1'!AC181</f>
        <v>1.8217945585942443</v>
      </c>
      <c r="AJ127" s="25"/>
      <c r="AT127"/>
      <c r="AX127"/>
      <c r="AY127"/>
      <c r="AZ127"/>
      <c r="BA127"/>
      <c r="BB127"/>
      <c r="BC127"/>
      <c r="BG127"/>
      <c r="BH127"/>
      <c r="BI127"/>
    </row>
    <row r="128" spans="1:61" ht="15.6">
      <c r="A128" s="25"/>
      <c r="B128" s="44">
        <f>+'Ark1'!C182</f>
        <v>2022</v>
      </c>
      <c r="C128" s="44">
        <f>+'Ark1'!E182</f>
        <v>12</v>
      </c>
      <c r="D128" s="44">
        <f>+'Ark1'!Q182</f>
        <v>226</v>
      </c>
      <c r="E128" s="37"/>
      <c r="F128" s="44">
        <f>+'Ark1'!R182</f>
        <v>335</v>
      </c>
      <c r="G128" s="37"/>
      <c r="H128" s="104">
        <f>+'Ark1'!AG182</f>
        <v>6.2792877225866901</v>
      </c>
      <c r="I128" s="104"/>
      <c r="J128" s="104">
        <f>+'Ark1'!AH182</f>
        <v>6.4818430334474604</v>
      </c>
      <c r="K128" s="104"/>
      <c r="L128" s="104">
        <f>+'Ark1'!U182</f>
        <v>44.690746268656653</v>
      </c>
      <c r="M128" s="104"/>
      <c r="N128" s="104"/>
      <c r="O128" s="104"/>
      <c r="P128" s="104"/>
      <c r="Q128" s="104"/>
      <c r="R128" s="104"/>
      <c r="S128" s="37">
        <f>+'Ark1'!S182</f>
        <v>8.1492537313432862</v>
      </c>
      <c r="T128" s="37"/>
      <c r="U128" s="37"/>
      <c r="V128" s="375"/>
      <c r="W128" s="375"/>
      <c r="X128" s="370"/>
      <c r="Y128" s="37"/>
      <c r="Z128" s="37">
        <f>+'Ark1'!T182</f>
        <v>7.1522388059701489</v>
      </c>
      <c r="AA128" s="37"/>
      <c r="AB128" s="37">
        <f>+'Ark1'!W182</f>
        <v>20.298507462686569</v>
      </c>
      <c r="AC128" s="39"/>
      <c r="AD128" s="104">
        <f>+'Ark1'!X182</f>
        <v>100</v>
      </c>
      <c r="AE128" s="104">
        <f>+'Ark1'!Y182</f>
        <v>100</v>
      </c>
      <c r="AF128" s="104">
        <f>+'Ark1'!Z182</f>
        <v>80.298507462686544</v>
      </c>
      <c r="AG128" s="104">
        <f>+'Ark1'!AA182</f>
        <v>11.065387923197648</v>
      </c>
      <c r="AH128" s="37">
        <f>+'Ark1'!AB182</f>
        <v>1.769169898469406</v>
      </c>
      <c r="AI128" s="37">
        <f>+'Ark1'!AC182</f>
        <v>2.036411697002384</v>
      </c>
      <c r="AJ128" s="25"/>
      <c r="AT128"/>
      <c r="AX128"/>
      <c r="AY128"/>
      <c r="AZ128"/>
      <c r="BA128"/>
      <c r="BB128"/>
      <c r="BC128"/>
      <c r="BG128"/>
      <c r="BH128"/>
      <c r="BI128"/>
    </row>
    <row r="129" spans="1:61" ht="15.6">
      <c r="A129" s="25"/>
      <c r="B129" s="44">
        <f>+'Ark1'!C183</f>
        <v>2022</v>
      </c>
      <c r="C129" s="44">
        <f>+'Ark1'!E183</f>
        <v>13</v>
      </c>
      <c r="D129" s="44">
        <f>+'Ark1'!Q183</f>
        <v>134</v>
      </c>
      <c r="E129" s="37"/>
      <c r="F129" s="44">
        <f>+'Ark1'!R183</f>
        <v>183</v>
      </c>
      <c r="G129" s="37"/>
      <c r="H129" s="104">
        <f>+'Ark1'!AG183</f>
        <v>3.4301780693533273</v>
      </c>
      <c r="I129" s="104"/>
      <c r="J129" s="104">
        <f>+'Ark1'!AH183</f>
        <v>3.4610324614720351</v>
      </c>
      <c r="K129" s="104"/>
      <c r="L129" s="104">
        <f>+'Ark1'!U183</f>
        <v>43.683606557377054</v>
      </c>
      <c r="M129" s="104"/>
      <c r="N129" s="104"/>
      <c r="O129" s="104"/>
      <c r="P129" s="104"/>
      <c r="Q129" s="104"/>
      <c r="R129" s="104"/>
      <c r="S129" s="37">
        <f>+'Ark1'!S183</f>
        <v>8.1256830601092904</v>
      </c>
      <c r="T129" s="37"/>
      <c r="U129" s="37"/>
      <c r="V129" s="375"/>
      <c r="W129" s="375"/>
      <c r="X129" s="370"/>
      <c r="Y129" s="37"/>
      <c r="Z129" s="37">
        <f>+'Ark1'!T183</f>
        <v>6.8087431693989053</v>
      </c>
      <c r="AA129" s="37"/>
      <c r="AB129" s="37">
        <f>+'Ark1'!W183</f>
        <v>17.486338797814213</v>
      </c>
      <c r="AC129" s="39"/>
      <c r="AD129" s="104">
        <f>+'Ark1'!X183</f>
        <v>99.453551912568287</v>
      </c>
      <c r="AE129" s="104">
        <f>+'Ark1'!Y183</f>
        <v>97.267759562841519</v>
      </c>
      <c r="AF129" s="104">
        <f>+'Ark1'!Z183</f>
        <v>77.049180327868854</v>
      </c>
      <c r="AG129" s="104">
        <f>+'Ark1'!AA183</f>
        <v>11.473383505716336</v>
      </c>
      <c r="AH129" s="37">
        <f>+'Ark1'!AB183</f>
        <v>1.8731774962175856</v>
      </c>
      <c r="AI129" s="37">
        <f>+'Ark1'!AC183</f>
        <v>2.0248537840067238</v>
      </c>
      <c r="AJ129" s="25"/>
      <c r="AT129"/>
      <c r="AX129"/>
      <c r="AY129"/>
      <c r="AZ129"/>
      <c r="BA129"/>
      <c r="BB129"/>
      <c r="BC129"/>
      <c r="BG129"/>
      <c r="BH129"/>
      <c r="BI129"/>
    </row>
    <row r="130" spans="1:61" ht="15.6">
      <c r="A130" s="25"/>
      <c r="B130" s="44">
        <f>+'Ark1'!C184</f>
        <v>2022</v>
      </c>
      <c r="C130" s="44">
        <f>+'Ark1'!E184</f>
        <v>14</v>
      </c>
      <c r="D130" s="44">
        <f>+'Ark1'!Q184</f>
        <v>174</v>
      </c>
      <c r="E130" s="37"/>
      <c r="F130" s="44">
        <f>+'Ark1'!R184</f>
        <v>261</v>
      </c>
      <c r="G130" s="37"/>
      <c r="H130" s="104">
        <f>+'Ark1'!AG184</f>
        <v>4.8922211808809752</v>
      </c>
      <c r="I130" s="104"/>
      <c r="J130" s="104">
        <f>+'Ark1'!AH184</f>
        <v>4.7668480013133916</v>
      </c>
      <c r="K130" s="104"/>
      <c r="L130" s="104">
        <f>+'Ark1'!U184</f>
        <v>42.184674329501931</v>
      </c>
      <c r="M130" s="104"/>
      <c r="N130" s="104"/>
      <c r="O130" s="104"/>
      <c r="P130" s="104"/>
      <c r="Q130" s="104"/>
      <c r="R130" s="104"/>
      <c r="S130" s="37">
        <f>+'Ark1'!S184</f>
        <v>7.8582375478927213</v>
      </c>
      <c r="T130" s="37"/>
      <c r="U130" s="37"/>
      <c r="V130" s="375"/>
      <c r="W130" s="375"/>
      <c r="X130" s="370"/>
      <c r="Y130" s="37"/>
      <c r="Z130" s="37">
        <f>+'Ark1'!T184</f>
        <v>7.1149425287356314</v>
      </c>
      <c r="AA130" s="37"/>
      <c r="AB130" s="37">
        <f>+'Ark1'!W184</f>
        <v>21.455938697318004</v>
      </c>
      <c r="AC130" s="39"/>
      <c r="AD130" s="104">
        <f>+'Ark1'!X184</f>
        <v>98.084291187739481</v>
      </c>
      <c r="AE130" s="104">
        <f>+'Ark1'!Y184</f>
        <v>95.78544061302685</v>
      </c>
      <c r="AF130" s="104">
        <f>+'Ark1'!Z184</f>
        <v>69.731800766283541</v>
      </c>
      <c r="AG130" s="104">
        <f>+'Ark1'!AA184</f>
        <v>11.820800988302372</v>
      </c>
      <c r="AH130" s="37">
        <f>+'Ark1'!AB184</f>
        <v>1.923592971650314</v>
      </c>
      <c r="AI130" s="37">
        <f>+'Ark1'!AC184</f>
        <v>2.0271639250619389</v>
      </c>
      <c r="AJ130" s="25"/>
      <c r="AT130"/>
      <c r="AX130"/>
      <c r="AY130"/>
      <c r="AZ130"/>
      <c r="BA130"/>
      <c r="BB130"/>
      <c r="BC130"/>
      <c r="BG130"/>
      <c r="BH130"/>
      <c r="BI130"/>
    </row>
    <row r="131" spans="1:61" ht="15.6">
      <c r="A131" s="25"/>
      <c r="B131" s="44">
        <f>+'Ark1'!C185</f>
        <v>2022</v>
      </c>
      <c r="C131" s="44">
        <f>+'Ark1'!E185</f>
        <v>15</v>
      </c>
      <c r="D131" s="44">
        <f>+'Ark1'!Q185</f>
        <v>0</v>
      </c>
      <c r="E131" s="37"/>
      <c r="F131" s="44">
        <f>+'Ark1'!R185</f>
        <v>0</v>
      </c>
      <c r="G131" s="37"/>
      <c r="H131" s="104">
        <f>+'Ark1'!AG185</f>
        <v>0</v>
      </c>
      <c r="I131" s="104"/>
      <c r="J131" s="104">
        <f>+'Ark1'!AH185</f>
        <v>0</v>
      </c>
      <c r="K131" s="104"/>
      <c r="L131" s="104">
        <f>+'Ark1'!U185</f>
        <v>0</v>
      </c>
      <c r="M131" s="104"/>
      <c r="N131" s="104"/>
      <c r="O131" s="104"/>
      <c r="P131" s="104"/>
      <c r="Q131" s="104"/>
      <c r="R131" s="104"/>
      <c r="S131" s="37">
        <f>+'Ark1'!S185</f>
        <v>0</v>
      </c>
      <c r="T131" s="37"/>
      <c r="U131" s="37"/>
      <c r="V131" s="375"/>
      <c r="W131" s="375"/>
      <c r="X131" s="370"/>
      <c r="Y131" s="37"/>
      <c r="Z131" s="37">
        <f>+'Ark1'!T185</f>
        <v>0</v>
      </c>
      <c r="AA131" s="37"/>
      <c r="AB131" s="37">
        <f>+'Ark1'!W185</f>
        <v>0</v>
      </c>
      <c r="AC131" s="39"/>
      <c r="AD131" s="104">
        <f>+'Ark1'!X185</f>
        <v>0</v>
      </c>
      <c r="AE131" s="104">
        <f>+'Ark1'!Y185</f>
        <v>0</v>
      </c>
      <c r="AF131" s="104">
        <f>+'Ark1'!Z185</f>
        <v>0</v>
      </c>
      <c r="AG131" s="104">
        <f>+'Ark1'!AA185</f>
        <v>0</v>
      </c>
      <c r="AH131" s="37">
        <f>+'Ark1'!AB185</f>
        <v>0</v>
      </c>
      <c r="AI131" s="37">
        <f>+'Ark1'!AC185</f>
        <v>0</v>
      </c>
      <c r="AJ131" s="25"/>
      <c r="AT131"/>
      <c r="AX131"/>
      <c r="AY131"/>
      <c r="AZ131"/>
      <c r="BA131"/>
      <c r="BB131"/>
      <c r="BC131"/>
      <c r="BG131"/>
      <c r="BH131"/>
      <c r="BI131"/>
    </row>
    <row r="132" spans="1:61" ht="15.6">
      <c r="A132" s="25"/>
      <c r="B132" s="44">
        <f>+'Ark1'!C186</f>
        <v>2022</v>
      </c>
      <c r="C132" s="44">
        <f>+'Ark1'!E186</f>
        <v>16</v>
      </c>
      <c r="D132" s="44">
        <f>+'Ark1'!Q186</f>
        <v>11</v>
      </c>
      <c r="E132" s="37"/>
      <c r="F132" s="44">
        <f>+'Ark1'!R186</f>
        <v>15</v>
      </c>
      <c r="G132" s="37"/>
      <c r="H132" s="104">
        <f>+'Ark1'!AG186</f>
        <v>0.28116213683223995</v>
      </c>
      <c r="I132" s="104"/>
      <c r="J132" s="104">
        <f>+'Ark1'!AH186</f>
        <v>0.29479453634759478</v>
      </c>
      <c r="K132" s="104"/>
      <c r="L132" s="104">
        <f>+'Ark1'!U186</f>
        <v>45.393333333333345</v>
      </c>
      <c r="M132" s="104"/>
      <c r="N132" s="104"/>
      <c r="O132" s="104"/>
      <c r="P132" s="104"/>
      <c r="Q132" s="104"/>
      <c r="R132" s="104"/>
      <c r="S132" s="37">
        <f>+'Ark1'!S186</f>
        <v>8.9333333333333353</v>
      </c>
      <c r="T132" s="37"/>
      <c r="U132" s="37"/>
      <c r="V132" s="375"/>
      <c r="W132" s="375"/>
      <c r="X132" s="370"/>
      <c r="Y132" s="37"/>
      <c r="Z132" s="37">
        <f>+'Ark1'!T186</f>
        <v>6.7333333333333316</v>
      </c>
      <c r="AA132" s="37"/>
      <c r="AB132" s="37">
        <f>+'Ark1'!W186</f>
        <v>13.333333333333337</v>
      </c>
      <c r="AC132" s="39"/>
      <c r="AD132" s="104">
        <f>+'Ark1'!X186</f>
        <v>100</v>
      </c>
      <c r="AE132" s="104">
        <f>+'Ark1'!Y186</f>
        <v>100</v>
      </c>
      <c r="AF132" s="104">
        <f>+'Ark1'!Z186</f>
        <v>73.333333333333314</v>
      </c>
      <c r="AG132" s="104">
        <f>+'Ark1'!AA186</f>
        <v>11.529641027465763</v>
      </c>
      <c r="AH132" s="37">
        <f>+'Ark1'!AB186</f>
        <v>1.9136933459209768</v>
      </c>
      <c r="AI132" s="37">
        <f>+'Ark1'!AC186</f>
        <v>1.6918103387266017</v>
      </c>
      <c r="AJ132" s="25"/>
      <c r="AT132"/>
      <c r="AX132"/>
      <c r="AY132"/>
      <c r="AZ132"/>
      <c r="BA132"/>
      <c r="BB132"/>
      <c r="BC132"/>
      <c r="BG132"/>
      <c r="BH132"/>
      <c r="BI132"/>
    </row>
    <row r="133" spans="1:61" ht="15.6">
      <c r="A133" s="25"/>
      <c r="B133" s="44">
        <f>+'Ark1'!C187</f>
        <v>2022</v>
      </c>
      <c r="C133" s="44">
        <f>+'Ark1'!E187</f>
        <v>17</v>
      </c>
      <c r="D133" s="44">
        <f>+'Ark1'!Q187</f>
        <v>28</v>
      </c>
      <c r="E133" s="37"/>
      <c r="F133" s="44">
        <f>+'Ark1'!R187</f>
        <v>46</v>
      </c>
      <c r="G133" s="37"/>
      <c r="H133" s="104">
        <f>+'Ark1'!AG187</f>
        <v>0.86223055295220219</v>
      </c>
      <c r="I133" s="104"/>
      <c r="J133" s="104">
        <f>+'Ark1'!AH187</f>
        <v>0.76783391131217427</v>
      </c>
      <c r="K133" s="104"/>
      <c r="L133" s="104">
        <f>+'Ark1'!U187</f>
        <v>38.554347826086961</v>
      </c>
      <c r="M133" s="104"/>
      <c r="N133" s="104"/>
      <c r="O133" s="104"/>
      <c r="P133" s="104"/>
      <c r="Q133" s="104"/>
      <c r="R133" s="104"/>
      <c r="S133" s="37">
        <f>+'Ark1'!S187</f>
        <v>7.2826086956521747</v>
      </c>
      <c r="T133" s="37"/>
      <c r="U133" s="37"/>
      <c r="V133" s="375"/>
      <c r="W133" s="375"/>
      <c r="X133" s="370"/>
      <c r="Y133" s="37"/>
      <c r="Z133" s="37">
        <f>+'Ark1'!T187</f>
        <v>6.7826086956521747</v>
      </c>
      <c r="AA133" s="37"/>
      <c r="AB133" s="37">
        <f>+'Ark1'!W187</f>
        <v>13.043478260869565</v>
      </c>
      <c r="AC133" s="39"/>
      <c r="AD133" s="104">
        <f>+'Ark1'!X187</f>
        <v>95.652173913043484</v>
      </c>
      <c r="AE133" s="104">
        <f>+'Ark1'!Y187</f>
        <v>93.478260869565219</v>
      </c>
      <c r="AF133" s="104">
        <f>+'Ark1'!Z187</f>
        <v>67.391304347826093</v>
      </c>
      <c r="AG133" s="104">
        <f>+'Ark1'!AA187</f>
        <v>10.260089552150465</v>
      </c>
      <c r="AH133" s="37">
        <f>+'Ark1'!AB187</f>
        <v>2.0071940557194976</v>
      </c>
      <c r="AI133" s="37">
        <f>+'Ark1'!AC187</f>
        <v>1.8522963829687624</v>
      </c>
      <c r="AJ133" s="25"/>
      <c r="AT133"/>
      <c r="AX133"/>
      <c r="AY133"/>
      <c r="AZ133"/>
      <c r="BA133"/>
      <c r="BB133"/>
      <c r="BC133"/>
      <c r="BG133"/>
      <c r="BH133"/>
      <c r="BI133"/>
    </row>
    <row r="134" spans="1:61" ht="15.6">
      <c r="A134" s="25"/>
      <c r="B134" s="44">
        <f>+'Ark1'!C188</f>
        <v>2022</v>
      </c>
      <c r="C134" s="44">
        <f>+'Ark1'!E188</f>
        <v>18</v>
      </c>
      <c r="D134" s="44">
        <f>+'Ark1'!Q188</f>
        <v>25</v>
      </c>
      <c r="E134" s="37"/>
      <c r="F134" s="44">
        <f>+'Ark1'!R188</f>
        <v>42</v>
      </c>
      <c r="G134" s="37"/>
      <c r="H134" s="104">
        <f>+'Ark1'!AG188</f>
        <v>0.78725398313027195</v>
      </c>
      <c r="I134" s="104"/>
      <c r="J134" s="104">
        <f>+'Ark1'!AH188</f>
        <v>0.69605107370543118</v>
      </c>
      <c r="K134" s="104"/>
      <c r="L134" s="104">
        <f>+'Ark1'!U188</f>
        <v>38.278571428571411</v>
      </c>
      <c r="M134" s="104"/>
      <c r="N134" s="104"/>
      <c r="O134" s="104"/>
      <c r="P134" s="104"/>
      <c r="Q134" s="104"/>
      <c r="R134" s="104"/>
      <c r="S134" s="37">
        <f>+'Ark1'!S188</f>
        <v>7.2619047619047645</v>
      </c>
      <c r="T134" s="37"/>
      <c r="U134" s="37"/>
      <c r="V134" s="375"/>
      <c r="W134" s="375"/>
      <c r="X134" s="370"/>
      <c r="Y134" s="37"/>
      <c r="Z134" s="37">
        <f>+'Ark1'!T188</f>
        <v>7.1428571428571441</v>
      </c>
      <c r="AA134" s="37"/>
      <c r="AB134" s="37">
        <f>+'Ark1'!W188</f>
        <v>16.666666666666671</v>
      </c>
      <c r="AC134" s="39"/>
      <c r="AD134" s="104">
        <f>+'Ark1'!X188</f>
        <v>100</v>
      </c>
      <c r="AE134" s="104">
        <f>+'Ark1'!Y188</f>
        <v>97.61904761904762</v>
      </c>
      <c r="AF134" s="104">
        <f>+'Ark1'!Z188</f>
        <v>52.380952380952387</v>
      </c>
      <c r="AG134" s="104">
        <f>+'Ark1'!AA188</f>
        <v>11.873731224736348</v>
      </c>
      <c r="AH134" s="37">
        <f>+'Ark1'!AB188</f>
        <v>2.1937087948595164</v>
      </c>
      <c r="AI134" s="37">
        <f>+'Ark1'!AC188</f>
        <v>1.9219462924390995</v>
      </c>
      <c r="AJ134" s="25"/>
      <c r="AT134"/>
      <c r="AX134"/>
      <c r="AY134"/>
      <c r="AZ134"/>
      <c r="BA134"/>
      <c r="BB134"/>
      <c r="BC134"/>
      <c r="BG134"/>
      <c r="BH134"/>
      <c r="BI134"/>
    </row>
    <row r="135" spans="1:61" ht="15.6">
      <c r="A135" s="25"/>
      <c r="B135" s="44">
        <f>+'Ark1'!C189</f>
        <v>2022</v>
      </c>
      <c r="C135" s="44">
        <f>+'Ark1'!E189</f>
        <v>19</v>
      </c>
      <c r="D135" s="44">
        <f>+'Ark1'!Q189</f>
        <v>41</v>
      </c>
      <c r="E135" s="37"/>
      <c r="F135" s="44">
        <f>+'Ark1'!R189</f>
        <v>50</v>
      </c>
      <c r="G135" s="37"/>
      <c r="H135" s="104">
        <f>+'Ark1'!AG189</f>
        <v>0.93720712277413309</v>
      </c>
      <c r="I135" s="104"/>
      <c r="J135" s="104">
        <f>+'Ark1'!AH189</f>
        <v>0.92469110108854846</v>
      </c>
      <c r="K135" s="104"/>
      <c r="L135" s="104">
        <f>+'Ark1'!U189</f>
        <v>42.715999999999994</v>
      </c>
      <c r="M135" s="104"/>
      <c r="N135" s="104"/>
      <c r="O135" s="104"/>
      <c r="P135" s="104"/>
      <c r="Q135" s="104"/>
      <c r="R135" s="104"/>
      <c r="S135" s="37">
        <f>+'Ark1'!S189</f>
        <v>7.5199999999999987</v>
      </c>
      <c r="T135" s="37"/>
      <c r="U135" s="37"/>
      <c r="V135" s="375"/>
      <c r="W135" s="375"/>
      <c r="X135" s="370"/>
      <c r="Y135" s="37"/>
      <c r="Z135" s="37">
        <f>+'Ark1'!T189</f>
        <v>6.02</v>
      </c>
      <c r="AA135" s="37"/>
      <c r="AB135" s="37">
        <f>+'Ark1'!W189</f>
        <v>12</v>
      </c>
      <c r="AC135" s="39"/>
      <c r="AD135" s="104">
        <f>+'Ark1'!X189</f>
        <v>98</v>
      </c>
      <c r="AE135" s="104">
        <f>+'Ark1'!Y189</f>
        <v>96</v>
      </c>
      <c r="AF135" s="104">
        <f>+'Ark1'!Z189</f>
        <v>76</v>
      </c>
      <c r="AG135" s="104">
        <f>+'Ark1'!AA189</f>
        <v>10.601950009314372</v>
      </c>
      <c r="AH135" s="37">
        <f>+'Ark1'!AB189</f>
        <v>1.8465102220134064</v>
      </c>
      <c r="AI135" s="37">
        <f>+'Ark1'!AC189</f>
        <v>2.0048940121612433</v>
      </c>
      <c r="AJ135" s="25"/>
      <c r="AT135"/>
      <c r="AX135"/>
      <c r="AY135"/>
      <c r="AZ135"/>
      <c r="BA135"/>
      <c r="BB135"/>
      <c r="BC135"/>
      <c r="BG135"/>
      <c r="BH135"/>
      <c r="BI135"/>
    </row>
    <row r="136" spans="1:61" ht="15.6">
      <c r="A136" s="25"/>
      <c r="B136" s="44">
        <f>+'Ark1'!C190</f>
        <v>2022</v>
      </c>
      <c r="C136" s="44">
        <f>+'Ark1'!E190</f>
        <v>20</v>
      </c>
      <c r="D136" s="44">
        <f>+'Ark1'!Q190</f>
        <v>18</v>
      </c>
      <c r="E136" s="37"/>
      <c r="F136" s="44">
        <f>+'Ark1'!R190</f>
        <v>30</v>
      </c>
      <c r="G136" s="37"/>
      <c r="H136" s="104">
        <f>+'Ark1'!AG190</f>
        <v>0.5623242736644799</v>
      </c>
      <c r="I136" s="104"/>
      <c r="J136" s="104">
        <f>+'Ark1'!AH190</f>
        <v>0.51590126231721811</v>
      </c>
      <c r="K136" s="104"/>
      <c r="L136" s="104">
        <f>+'Ark1'!U190</f>
        <v>39.72</v>
      </c>
      <c r="M136" s="104"/>
      <c r="N136" s="104"/>
      <c r="O136" s="104"/>
      <c r="P136" s="104"/>
      <c r="Q136" s="104"/>
      <c r="R136" s="104"/>
      <c r="S136" s="37">
        <f>+'Ark1'!S190</f>
        <v>7.7</v>
      </c>
      <c r="T136" s="37"/>
      <c r="U136" s="37"/>
      <c r="V136" s="375"/>
      <c r="W136" s="375"/>
      <c r="X136" s="370"/>
      <c r="Y136" s="37"/>
      <c r="Z136" s="37">
        <f>+'Ark1'!T190</f>
        <v>7.0666666666666647</v>
      </c>
      <c r="AA136" s="37"/>
      <c r="AB136" s="37">
        <f>+'Ark1'!W190</f>
        <v>26.666666666666675</v>
      </c>
      <c r="AC136" s="39"/>
      <c r="AD136" s="104">
        <f>+'Ark1'!X190</f>
        <v>100</v>
      </c>
      <c r="AE136" s="104">
        <f>+'Ark1'!Y190</f>
        <v>93.333333333333314</v>
      </c>
      <c r="AF136" s="104">
        <f>+'Ark1'!Z190</f>
        <v>56.66666666666665</v>
      </c>
      <c r="AG136" s="104">
        <f>+'Ark1'!AA190</f>
        <v>12.423322153648497</v>
      </c>
      <c r="AH136" s="37">
        <f>+'Ark1'!AB190</f>
        <v>2.2083176100069153</v>
      </c>
      <c r="AI136" s="37">
        <f>+'Ark1'!AC190</f>
        <v>2.2050447211388313</v>
      </c>
      <c r="AJ136" s="25"/>
      <c r="AT136"/>
      <c r="AX136"/>
      <c r="AY136"/>
      <c r="AZ136"/>
      <c r="BA136"/>
      <c r="BB136"/>
      <c r="BC136"/>
      <c r="BG136"/>
      <c r="BH136"/>
      <c r="BI136"/>
    </row>
    <row r="137" spans="1:61" ht="15.6">
      <c r="A137" s="25"/>
      <c r="B137" s="44">
        <f>+'Ark1'!C191</f>
        <v>2022</v>
      </c>
      <c r="C137" s="44">
        <f>+'Ark1'!E191</f>
        <v>21</v>
      </c>
      <c r="D137" s="44">
        <f>+'Ark1'!Q191</f>
        <v>21</v>
      </c>
      <c r="E137" s="37"/>
      <c r="F137" s="44">
        <f>+'Ark1'!R191</f>
        <v>28</v>
      </c>
      <c r="G137" s="37"/>
      <c r="H137" s="104">
        <f>+'Ark1'!AG191</f>
        <v>0.52483598875351445</v>
      </c>
      <c r="I137" s="104"/>
      <c r="J137" s="104">
        <f>+'Ark1'!AH191</f>
        <v>0.58525958912421605</v>
      </c>
      <c r="K137" s="104"/>
      <c r="L137" s="104">
        <f>+'Ark1'!U191</f>
        <v>48.278571428571475</v>
      </c>
      <c r="M137" s="104"/>
      <c r="N137" s="104"/>
      <c r="O137" s="104"/>
      <c r="P137" s="104"/>
      <c r="Q137" s="104"/>
      <c r="R137" s="104"/>
      <c r="S137" s="37">
        <f>+'Ark1'!S191</f>
        <v>7.8571428571428559</v>
      </c>
      <c r="T137" s="37"/>
      <c r="U137" s="37"/>
      <c r="V137" s="375"/>
      <c r="W137" s="375"/>
      <c r="X137" s="370"/>
      <c r="Y137" s="37"/>
      <c r="Z137" s="37">
        <f>+'Ark1'!T191</f>
        <v>7.6071428571428559</v>
      </c>
      <c r="AA137" s="37"/>
      <c r="AB137" s="37">
        <f>+'Ark1'!W191</f>
        <v>32.142857142857153</v>
      </c>
      <c r="AC137" s="39"/>
      <c r="AD137" s="104">
        <f>+'Ark1'!X191</f>
        <v>100</v>
      </c>
      <c r="AE137" s="104">
        <f>+'Ark1'!Y191</f>
        <v>100</v>
      </c>
      <c r="AF137" s="104">
        <f>+'Ark1'!Z191</f>
        <v>78.571428571428555</v>
      </c>
      <c r="AG137" s="104">
        <f>+'Ark1'!AA191</f>
        <v>14.23214061659773</v>
      </c>
      <c r="AH137" s="37">
        <f>+'Ark1'!AB191</f>
        <v>1.5971914124998512</v>
      </c>
      <c r="AI137" s="37">
        <f>+'Ark1'!AC191</f>
        <v>2.595866022768369</v>
      </c>
      <c r="AJ137" s="25"/>
      <c r="AT137"/>
      <c r="AX137"/>
      <c r="AY137"/>
      <c r="AZ137"/>
      <c r="BA137"/>
      <c r="BB137"/>
      <c r="BC137"/>
      <c r="BG137"/>
      <c r="BH137"/>
      <c r="BI137"/>
    </row>
    <row r="138" spans="1:61" ht="15.6">
      <c r="A138" s="25"/>
      <c r="B138" s="44">
        <f>+'Ark1'!C192</f>
        <v>2022</v>
      </c>
      <c r="C138" s="44">
        <f>+'Ark1'!E192</f>
        <v>22</v>
      </c>
      <c r="D138" s="44">
        <f>+'Ark1'!Q192</f>
        <v>64</v>
      </c>
      <c r="E138" s="37"/>
      <c r="F138" s="44">
        <f>+'Ark1'!R192</f>
        <v>89</v>
      </c>
      <c r="G138" s="37"/>
      <c r="H138" s="104">
        <f>+'Ark1'!AG192</f>
        <v>1.6682286785379579</v>
      </c>
      <c r="I138" s="104"/>
      <c r="J138" s="104">
        <f>+'Ark1'!AH192</f>
        <v>1.6247252996792756</v>
      </c>
      <c r="K138" s="104"/>
      <c r="L138" s="104">
        <f>+'Ark1'!U192</f>
        <v>42.165168539325826</v>
      </c>
      <c r="M138" s="104"/>
      <c r="N138" s="104"/>
      <c r="O138" s="104"/>
      <c r="P138" s="104"/>
      <c r="Q138" s="104"/>
      <c r="R138" s="104"/>
      <c r="S138" s="37">
        <f>+'Ark1'!S192</f>
        <v>7.7415730337078621</v>
      </c>
      <c r="T138" s="37"/>
      <c r="U138" s="37"/>
      <c r="V138" s="375"/>
      <c r="W138" s="375"/>
      <c r="X138" s="370"/>
      <c r="Y138" s="37"/>
      <c r="Z138" s="37">
        <f>+'Ark1'!T192</f>
        <v>7.0337078651685374</v>
      </c>
      <c r="AA138" s="37"/>
      <c r="AB138" s="37">
        <f>+'Ark1'!W192</f>
        <v>16.853932584269664</v>
      </c>
      <c r="AC138" s="39"/>
      <c r="AD138" s="104">
        <f>+'Ark1'!X192</f>
        <v>97.752808988764031</v>
      </c>
      <c r="AE138" s="104">
        <f>+'Ark1'!Y192</f>
        <v>95.50561797752809</v>
      </c>
      <c r="AF138" s="104">
        <f>+'Ark1'!Z192</f>
        <v>69.662921348314626</v>
      </c>
      <c r="AG138" s="104">
        <f>+'Ark1'!AA192</f>
        <v>12.420272492655741</v>
      </c>
      <c r="AH138" s="37">
        <f>+'Ark1'!AB192</f>
        <v>1.7959260381635227</v>
      </c>
      <c r="AI138" s="37">
        <f>+'Ark1'!AC192</f>
        <v>1.9223665085797048</v>
      </c>
      <c r="AJ138" s="25"/>
      <c r="AT138"/>
      <c r="AX138"/>
      <c r="AY138"/>
      <c r="AZ138"/>
      <c r="BA138"/>
      <c r="BB138"/>
      <c r="BC138"/>
      <c r="BG138"/>
      <c r="BH138"/>
      <c r="BI138"/>
    </row>
    <row r="139" spans="1:61" ht="15.6">
      <c r="A139" s="25"/>
      <c r="B139" s="44">
        <f>+'Ark1'!C193</f>
        <v>2022</v>
      </c>
      <c r="C139" s="44">
        <f>+'Ark1'!E193</f>
        <v>23</v>
      </c>
      <c r="D139" s="44">
        <f>+'Ark1'!Q193</f>
        <v>12</v>
      </c>
      <c r="E139" s="37"/>
      <c r="F139" s="44">
        <f>+'Ark1'!R193</f>
        <v>17</v>
      </c>
      <c r="G139" s="37"/>
      <c r="H139" s="104">
        <f>+'Ark1'!AG193</f>
        <v>0.31865042174320524</v>
      </c>
      <c r="I139" s="104"/>
      <c r="J139" s="104">
        <f>+'Ark1'!AH193</f>
        <v>0.33518861806477879</v>
      </c>
      <c r="K139" s="104"/>
      <c r="L139" s="104">
        <f>+'Ark1'!U193</f>
        <v>45.541176470588255</v>
      </c>
      <c r="M139" s="104"/>
      <c r="N139" s="104"/>
      <c r="O139" s="104"/>
      <c r="P139" s="104"/>
      <c r="Q139" s="104"/>
      <c r="R139" s="104"/>
      <c r="S139" s="37">
        <f>+'Ark1'!S193</f>
        <v>8.8235294117647047</v>
      </c>
      <c r="T139" s="37"/>
      <c r="U139" s="37"/>
      <c r="V139" s="375"/>
      <c r="W139" s="375"/>
      <c r="X139" s="370"/>
      <c r="Y139" s="37"/>
      <c r="Z139" s="37">
        <f>+'Ark1'!T193</f>
        <v>7.7647058823529393</v>
      </c>
      <c r="AA139" s="37"/>
      <c r="AB139" s="37">
        <f>+'Ark1'!W193</f>
        <v>41.176470588235304</v>
      </c>
      <c r="AC139" s="39"/>
      <c r="AD139" s="104">
        <f>+'Ark1'!X193</f>
        <v>94.117647058823522</v>
      </c>
      <c r="AE139" s="104">
        <f>+'Ark1'!Y193</f>
        <v>94.117647058823522</v>
      </c>
      <c r="AF139" s="104">
        <f>+'Ark1'!Z193</f>
        <v>70.588235294117652</v>
      </c>
      <c r="AG139" s="104">
        <f>+'Ark1'!AA193</f>
        <v>13.19434187216042</v>
      </c>
      <c r="AH139" s="37">
        <f>+'Ark1'!AB193</f>
        <v>1.8545744435805205</v>
      </c>
      <c r="AI139" s="37">
        <f>+'Ark1'!AC193</f>
        <v>2.8186231884025723</v>
      </c>
      <c r="AJ139" s="25"/>
      <c r="AT139"/>
      <c r="AX139"/>
      <c r="AY139"/>
      <c r="AZ139"/>
      <c r="BA139"/>
      <c r="BB139"/>
      <c r="BC139"/>
      <c r="BG139"/>
      <c r="BH139"/>
      <c r="BI139"/>
    </row>
    <row r="140" spans="1:61" ht="15.6">
      <c r="A140" s="25"/>
      <c r="B140" s="44">
        <f>+'Ark1'!C194</f>
        <v>2022</v>
      </c>
      <c r="C140" s="44">
        <f>+'Ark1'!E194</f>
        <v>24</v>
      </c>
      <c r="D140" s="44">
        <f>+'Ark1'!Q194</f>
        <v>7</v>
      </c>
      <c r="E140" s="37"/>
      <c r="F140" s="44">
        <f>+'Ark1'!R194</f>
        <v>8</v>
      </c>
      <c r="G140" s="37"/>
      <c r="H140" s="104">
        <f>+'Ark1'!AG194</f>
        <v>0.14995313964386128</v>
      </c>
      <c r="I140" s="104"/>
      <c r="J140" s="104">
        <f>+'Ark1'!AH194</f>
        <v>0.17326593251036485</v>
      </c>
      <c r="K140" s="104"/>
      <c r="L140" s="104">
        <f>+'Ark1'!U194</f>
        <v>50.024999999999999</v>
      </c>
      <c r="M140" s="104"/>
      <c r="N140" s="104"/>
      <c r="O140" s="104"/>
      <c r="P140" s="104"/>
      <c r="Q140" s="104"/>
      <c r="R140" s="104"/>
      <c r="S140" s="37">
        <f>+'Ark1'!S194</f>
        <v>8.25</v>
      </c>
      <c r="T140" s="37"/>
      <c r="U140" s="37"/>
      <c r="V140" s="375"/>
      <c r="W140" s="375"/>
      <c r="X140" s="370"/>
      <c r="Y140" s="37"/>
      <c r="Z140" s="37">
        <f>+'Ark1'!T194</f>
        <v>8.625</v>
      </c>
      <c r="AA140" s="37"/>
      <c r="AB140" s="37">
        <f>+'Ark1'!W194</f>
        <v>37.5</v>
      </c>
      <c r="AC140" s="39"/>
      <c r="AD140" s="104">
        <f>+'Ark1'!X194</f>
        <v>100</v>
      </c>
      <c r="AE140" s="104">
        <f>+'Ark1'!Y194</f>
        <v>100</v>
      </c>
      <c r="AF140" s="104">
        <f>+'Ark1'!Z194</f>
        <v>87.5</v>
      </c>
      <c r="AG140" s="104">
        <f>+'Ark1'!AA194</f>
        <v>11.880419815814601</v>
      </c>
      <c r="AH140" s="37">
        <f>+'Ark1'!AB194</f>
        <v>1.19895788082818</v>
      </c>
      <c r="AI140" s="37">
        <f>+'Ark1'!AC194</f>
        <v>2.4462982238476161</v>
      </c>
      <c r="AJ140" s="25"/>
      <c r="AT140"/>
      <c r="AX140"/>
      <c r="AY140"/>
      <c r="AZ140"/>
      <c r="BA140"/>
      <c r="BB140"/>
      <c r="BC140"/>
      <c r="BG140"/>
      <c r="BH140"/>
      <c r="BI140"/>
    </row>
    <row r="141" spans="1:61" ht="15.6">
      <c r="A141" s="25"/>
      <c r="B141" s="44">
        <f>+'Ark1'!C195</f>
        <v>2022</v>
      </c>
      <c r="C141" s="44">
        <f>+'Ark1'!E195</f>
        <v>25</v>
      </c>
      <c r="D141" s="44">
        <f>+'Ark1'!Q195</f>
        <v>23</v>
      </c>
      <c r="E141" s="37"/>
      <c r="F141" s="44">
        <f>+'Ark1'!R195</f>
        <v>33</v>
      </c>
      <c r="G141" s="37"/>
      <c r="H141" s="104">
        <f>+'Ark1'!AG195</f>
        <v>0.61855670103092786</v>
      </c>
      <c r="I141" s="104"/>
      <c r="J141" s="104">
        <f>+'Ark1'!AH195</f>
        <v>0.63245096004782864</v>
      </c>
      <c r="K141" s="104"/>
      <c r="L141" s="104">
        <f>+'Ark1'!U195</f>
        <v>44.26666666666668</v>
      </c>
      <c r="M141" s="104"/>
      <c r="N141" s="104"/>
      <c r="O141" s="104"/>
      <c r="P141" s="104"/>
      <c r="Q141" s="104"/>
      <c r="R141" s="104"/>
      <c r="S141" s="37">
        <f>+'Ark1'!S195</f>
        <v>7.9696969696969697</v>
      </c>
      <c r="T141" s="37"/>
      <c r="U141" s="37"/>
      <c r="V141" s="375"/>
      <c r="W141" s="375"/>
      <c r="X141" s="370"/>
      <c r="Y141" s="37"/>
      <c r="Z141" s="37">
        <f>+'Ark1'!T195</f>
        <v>7.6666666666666687</v>
      </c>
      <c r="AA141" s="37"/>
      <c r="AB141" s="37">
        <f>+'Ark1'!W195</f>
        <v>36.363636363636367</v>
      </c>
      <c r="AC141" s="39"/>
      <c r="AD141" s="104">
        <f>+'Ark1'!X195</f>
        <v>100</v>
      </c>
      <c r="AE141" s="104">
        <f>+'Ark1'!Y195</f>
        <v>96.969696969696983</v>
      </c>
      <c r="AF141" s="104">
        <f>+'Ark1'!Z195</f>
        <v>78.787878787878782</v>
      </c>
      <c r="AG141" s="104">
        <f>+'Ark1'!AA195</f>
        <v>11.888386659834785</v>
      </c>
      <c r="AH141" s="37">
        <f>+'Ark1'!AB195</f>
        <v>1.6784705968637856</v>
      </c>
      <c r="AI141" s="37">
        <f>+'Ark1'!AC195</f>
        <v>2.1414617871581498</v>
      </c>
      <c r="AJ141" s="25"/>
      <c r="AT141"/>
      <c r="AX141"/>
      <c r="AY141"/>
      <c r="AZ141"/>
      <c r="BA141"/>
      <c r="BB141"/>
      <c r="BC141"/>
      <c r="BG141"/>
      <c r="BH141"/>
      <c r="BI141"/>
    </row>
    <row r="142" spans="1:61" ht="15.6">
      <c r="A142" s="25"/>
      <c r="B142" s="44">
        <f>+'Ark1'!C196</f>
        <v>2022</v>
      </c>
      <c r="C142" s="44">
        <f>+'Ark1'!E196</f>
        <v>26</v>
      </c>
      <c r="D142" s="44">
        <f>+'Ark1'!Q196</f>
        <v>7</v>
      </c>
      <c r="E142" s="37"/>
      <c r="F142" s="44">
        <f>+'Ark1'!R196</f>
        <v>8</v>
      </c>
      <c r="G142" s="37"/>
      <c r="H142" s="104">
        <f>+'Ark1'!AG196</f>
        <v>0.14995313964386128</v>
      </c>
      <c r="I142" s="104"/>
      <c r="J142" s="104">
        <f>+'Ark1'!AH196</f>
        <v>0.12148530900152016</v>
      </c>
      <c r="K142" s="104"/>
      <c r="L142" s="104">
        <f>+'Ark1'!U196</f>
        <v>35.074999999999989</v>
      </c>
      <c r="M142" s="104"/>
      <c r="N142" s="104"/>
      <c r="O142" s="104"/>
      <c r="P142" s="104"/>
      <c r="Q142" s="104"/>
      <c r="R142" s="104"/>
      <c r="S142" s="37">
        <f>+'Ark1'!S196</f>
        <v>6.125</v>
      </c>
      <c r="T142" s="37"/>
      <c r="U142" s="37"/>
      <c r="V142" s="375"/>
      <c r="W142" s="375"/>
      <c r="X142" s="370"/>
      <c r="Y142" s="37"/>
      <c r="Z142" s="37">
        <f>+'Ark1'!T196</f>
        <v>8.5</v>
      </c>
      <c r="AA142" s="37"/>
      <c r="AB142" s="37">
        <f>+'Ark1'!W196</f>
        <v>37.5</v>
      </c>
      <c r="AC142" s="39"/>
      <c r="AD142" s="104">
        <f>+'Ark1'!X196</f>
        <v>100</v>
      </c>
      <c r="AE142" s="104">
        <f>+'Ark1'!Y196</f>
        <v>100</v>
      </c>
      <c r="AF142" s="104">
        <f>+'Ark1'!Z196</f>
        <v>50</v>
      </c>
      <c r="AG142" s="104">
        <f>+'Ark1'!AA196</f>
        <v>5.9934860473684468</v>
      </c>
      <c r="AH142" s="37">
        <f>+'Ark1'!AB196</f>
        <v>2.7128168017763379</v>
      </c>
      <c r="AI142" s="37">
        <f>+'Ark1'!AC196</f>
        <v>2.9580398915498072</v>
      </c>
      <c r="AJ142" s="25"/>
      <c r="AT142"/>
      <c r="AX142"/>
      <c r="AY142"/>
      <c r="AZ142"/>
      <c r="BA142"/>
      <c r="BB142"/>
      <c r="BC142"/>
      <c r="BG142"/>
      <c r="BH142"/>
      <c r="BI142"/>
    </row>
    <row r="143" spans="1:61" ht="15.6">
      <c r="A143" s="25"/>
      <c r="B143" s="44">
        <f>+'Ark1'!C197</f>
        <v>2022</v>
      </c>
      <c r="C143" s="44">
        <f>+'Ark1'!E197</f>
        <v>27</v>
      </c>
      <c r="D143" s="44">
        <f>+'Ark1'!Q197</f>
        <v>8</v>
      </c>
      <c r="E143" s="37"/>
      <c r="F143" s="44">
        <f>+'Ark1'!R197</f>
        <v>14</v>
      </c>
      <c r="G143" s="37"/>
      <c r="H143" s="104">
        <f>+'Ark1'!AG197</f>
        <v>0.26241799437675722</v>
      </c>
      <c r="I143" s="104"/>
      <c r="J143" s="104">
        <f>+'Ark1'!AH197</f>
        <v>0.27124214572149807</v>
      </c>
      <c r="K143" s="104"/>
      <c r="L143" s="104">
        <f>+'Ark1'!U197</f>
        <v>44.749999999999993</v>
      </c>
      <c r="M143" s="104"/>
      <c r="N143" s="104"/>
      <c r="O143" s="104"/>
      <c r="P143" s="104"/>
      <c r="Q143" s="104"/>
      <c r="R143" s="104"/>
      <c r="S143" s="37">
        <f>+'Ark1'!S197</f>
        <v>7.5</v>
      </c>
      <c r="T143" s="37"/>
      <c r="U143" s="37"/>
      <c r="V143" s="375"/>
      <c r="W143" s="375"/>
      <c r="X143" s="370"/>
      <c r="Y143" s="37"/>
      <c r="Z143" s="37">
        <f>+'Ark1'!T197</f>
        <v>6.6428571428571441</v>
      </c>
      <c r="AA143" s="37"/>
      <c r="AB143" s="37">
        <f>+'Ark1'!W197</f>
        <v>35.714285714285722</v>
      </c>
      <c r="AC143" s="39"/>
      <c r="AD143" s="104">
        <f>+'Ark1'!X197</f>
        <v>100</v>
      </c>
      <c r="AE143" s="104">
        <f>+'Ark1'!Y197</f>
        <v>100</v>
      </c>
      <c r="AF143" s="104">
        <f>+'Ark1'!Z197</f>
        <v>71.428571428571445</v>
      </c>
      <c r="AG143" s="104">
        <f>+'Ark1'!AA197</f>
        <v>13.434483880777041</v>
      </c>
      <c r="AH143" s="37">
        <f>+'Ark1'!AB197</f>
        <v>1.7217101133134214</v>
      </c>
      <c r="AI143" s="37">
        <f>+'Ark1'!AC197</f>
        <v>3.3296748630876181</v>
      </c>
      <c r="AJ143" s="25"/>
      <c r="AT143"/>
      <c r="AX143"/>
      <c r="AY143"/>
      <c r="AZ143"/>
      <c r="BA143"/>
      <c r="BB143"/>
      <c r="BC143"/>
      <c r="BG143"/>
      <c r="BH143"/>
      <c r="BI143"/>
    </row>
    <row r="144" spans="1:61" ht="15.6">
      <c r="A144" s="25"/>
      <c r="B144" s="44">
        <f>+'Ark1'!C198</f>
        <v>2022</v>
      </c>
      <c r="C144" s="44">
        <f>+'Ark1'!E198</f>
        <v>28</v>
      </c>
      <c r="D144" s="44">
        <f>+'Ark1'!Q198</f>
        <v>3</v>
      </c>
      <c r="E144" s="37"/>
      <c r="F144" s="44">
        <f>+'Ark1'!R198</f>
        <v>5</v>
      </c>
      <c r="G144" s="37"/>
      <c r="H144" s="104">
        <f>+'Ark1'!AG198</f>
        <v>9.3720712277413312E-2</v>
      </c>
      <c r="I144" s="104"/>
      <c r="J144" s="104">
        <f>+'Ark1'!AH198</f>
        <v>6.5851445114509008E-2</v>
      </c>
      <c r="K144" s="104"/>
      <c r="L144" s="104">
        <f>+'Ark1'!U198</f>
        <v>30.420000000000009</v>
      </c>
      <c r="M144" s="104"/>
      <c r="N144" s="104"/>
      <c r="O144" s="104"/>
      <c r="P144" s="104"/>
      <c r="Q144" s="104"/>
      <c r="R144" s="104"/>
      <c r="S144" s="37">
        <f>+'Ark1'!S198</f>
        <v>6.2</v>
      </c>
      <c r="T144" s="37"/>
      <c r="U144" s="37"/>
      <c r="V144" s="375"/>
      <c r="W144" s="375"/>
      <c r="X144" s="370"/>
      <c r="Y144" s="37"/>
      <c r="Z144" s="37">
        <f>+'Ark1'!T198</f>
        <v>5.2</v>
      </c>
      <c r="AA144" s="37"/>
      <c r="AB144" s="37">
        <f>+'Ark1'!W198</f>
        <v>0</v>
      </c>
      <c r="AC144" s="39"/>
      <c r="AD144" s="104">
        <f>+'Ark1'!X198</f>
        <v>80</v>
      </c>
      <c r="AE144" s="104">
        <f>+'Ark1'!Y198</f>
        <v>60</v>
      </c>
      <c r="AF144" s="104">
        <f>+'Ark1'!Z198</f>
        <v>60</v>
      </c>
      <c r="AG144" s="104">
        <f>+'Ark1'!AA198</f>
        <v>13.207179865512536</v>
      </c>
      <c r="AH144" s="37">
        <f>+'Ark1'!AB198</f>
        <v>1.5999999999999988</v>
      </c>
      <c r="AI144" s="37">
        <f>+'Ark1'!AC198</f>
        <v>1.4696938456699062</v>
      </c>
      <c r="AJ144" s="25"/>
      <c r="AT144"/>
      <c r="AX144"/>
      <c r="AY144"/>
      <c r="AZ144"/>
      <c r="BA144"/>
      <c r="BB144"/>
      <c r="BC144"/>
      <c r="BG144"/>
      <c r="BH144"/>
      <c r="BI144"/>
    </row>
    <row r="145" spans="1:61" ht="15.6">
      <c r="A145" s="25"/>
      <c r="B145" s="44">
        <f>+'Ark1'!C199</f>
        <v>2022</v>
      </c>
      <c r="C145" s="44">
        <f>+'Ark1'!E199</f>
        <v>29</v>
      </c>
      <c r="D145" s="44">
        <f>+'Ark1'!Q199</f>
        <v>1</v>
      </c>
      <c r="E145" s="37"/>
      <c r="F145" s="44">
        <f>+'Ark1'!R199</f>
        <v>2</v>
      </c>
      <c r="G145" s="37"/>
      <c r="H145" s="104">
        <f>+'Ark1'!AG199</f>
        <v>3.7488284910965321E-2</v>
      </c>
      <c r="I145" s="104"/>
      <c r="J145" s="104">
        <f>+'Ark1'!AH199</f>
        <v>6.3729998164731891E-2</v>
      </c>
      <c r="K145" s="104"/>
      <c r="L145" s="104">
        <f>+'Ark1'!U199</f>
        <v>73.599999999999994</v>
      </c>
      <c r="M145" s="104"/>
      <c r="N145" s="104"/>
      <c r="O145" s="104"/>
      <c r="P145" s="104"/>
      <c r="Q145" s="104"/>
      <c r="R145" s="104"/>
      <c r="S145" s="37">
        <f>+'Ark1'!S199</f>
        <v>10</v>
      </c>
      <c r="T145" s="37"/>
      <c r="U145" s="37"/>
      <c r="V145" s="375"/>
      <c r="W145" s="375"/>
      <c r="X145" s="370"/>
      <c r="Y145" s="37"/>
      <c r="Z145" s="37">
        <f>+'Ark1'!T199</f>
        <v>12</v>
      </c>
      <c r="AA145" s="37"/>
      <c r="AB145" s="37">
        <f>+'Ark1'!W199</f>
        <v>100</v>
      </c>
      <c r="AC145" s="39"/>
      <c r="AD145" s="104">
        <f>+'Ark1'!X199</f>
        <v>100</v>
      </c>
      <c r="AE145" s="104">
        <f>+'Ark1'!Y199</f>
        <v>100</v>
      </c>
      <c r="AF145" s="104">
        <f>+'Ark1'!Z199</f>
        <v>100</v>
      </c>
      <c r="AG145" s="104">
        <f>+'Ark1'!AA199</f>
        <v>1.60000000000041</v>
      </c>
      <c r="AH145" s="37">
        <f>+'Ark1'!AB199</f>
        <v>0</v>
      </c>
      <c r="AI145" s="37">
        <f>+'Ark1'!AC199</f>
        <v>0</v>
      </c>
      <c r="AJ145" s="25"/>
      <c r="AT145"/>
      <c r="AX145"/>
      <c r="AY145"/>
      <c r="AZ145"/>
      <c r="BA145"/>
      <c r="BB145"/>
      <c r="BC145"/>
      <c r="BG145"/>
      <c r="BH145"/>
      <c r="BI145"/>
    </row>
    <row r="146" spans="1:61" ht="15.6">
      <c r="A146" s="25"/>
      <c r="B146" s="44">
        <f>+'Ark1'!C200</f>
        <v>2022</v>
      </c>
      <c r="C146" s="44">
        <f>+'Ark1'!E200</f>
        <v>30</v>
      </c>
      <c r="D146" s="44">
        <f>+'Ark1'!Q200</f>
        <v>6</v>
      </c>
      <c r="E146" s="37"/>
      <c r="F146" s="44">
        <f>+'Ark1'!R200</f>
        <v>7</v>
      </c>
      <c r="G146" s="37"/>
      <c r="H146" s="104">
        <f>+'Ark1'!AG200</f>
        <v>0.13120899718837861</v>
      </c>
      <c r="I146" s="104"/>
      <c r="J146" s="104">
        <f>+'Ark1'!AH200</f>
        <v>0.13966913999960948</v>
      </c>
      <c r="K146" s="104"/>
      <c r="L146" s="104">
        <f>+'Ark1'!U200</f>
        <v>46.085714285714303</v>
      </c>
      <c r="M146" s="104"/>
      <c r="N146" s="104"/>
      <c r="O146" s="104"/>
      <c r="P146" s="104"/>
      <c r="Q146" s="104"/>
      <c r="R146" s="104"/>
      <c r="S146" s="37">
        <f>+'Ark1'!S200</f>
        <v>7.8571428571428559</v>
      </c>
      <c r="T146" s="37"/>
      <c r="U146" s="37"/>
      <c r="V146" s="375"/>
      <c r="W146" s="375"/>
      <c r="X146" s="370"/>
      <c r="Y146" s="37"/>
      <c r="Z146" s="37">
        <f>+'Ark1'!T200</f>
        <v>8.2857142857142883</v>
      </c>
      <c r="AA146" s="37"/>
      <c r="AB146" s="37">
        <f>+'Ark1'!W200</f>
        <v>28.571428571428577</v>
      </c>
      <c r="AC146" s="39"/>
      <c r="AD146" s="104">
        <f>+'Ark1'!X200</f>
        <v>100</v>
      </c>
      <c r="AE146" s="104">
        <f>+'Ark1'!Y200</f>
        <v>100</v>
      </c>
      <c r="AF146" s="104">
        <f>+'Ark1'!Z200</f>
        <v>71.428571428571445</v>
      </c>
      <c r="AG146" s="104">
        <f>+'Ark1'!AA200</f>
        <v>14.330629392162452</v>
      </c>
      <c r="AH146" s="37">
        <f>+'Ark1'!AB200</f>
        <v>1.2453996981544797</v>
      </c>
      <c r="AI146" s="37">
        <f>+'Ark1'!AC200</f>
        <v>2.602981022612656</v>
      </c>
      <c r="AJ146" s="25"/>
      <c r="AT146"/>
      <c r="AX146"/>
      <c r="AY146"/>
      <c r="AZ146"/>
      <c r="BA146"/>
      <c r="BB146"/>
      <c r="BC146"/>
      <c r="BG146"/>
      <c r="BH146"/>
      <c r="BI146"/>
    </row>
    <row r="147" spans="1:61" ht="15.6">
      <c r="A147" s="25"/>
      <c r="B147" s="44">
        <f>+'Ark1'!C201</f>
        <v>2022</v>
      </c>
      <c r="C147" s="44">
        <f>+'Ark1'!E201</f>
        <v>31</v>
      </c>
      <c r="D147" s="44">
        <f>+'Ark1'!Q201</f>
        <v>5</v>
      </c>
      <c r="E147" s="37"/>
      <c r="F147" s="44">
        <f>+'Ark1'!R201</f>
        <v>6</v>
      </c>
      <c r="G147" s="37"/>
      <c r="H147" s="104">
        <f>+'Ark1'!AG201</f>
        <v>0.11246485473289594</v>
      </c>
      <c r="I147" s="104"/>
      <c r="J147" s="104">
        <f>+'Ark1'!AH201</f>
        <v>9.2737538090255228E-2</v>
      </c>
      <c r="K147" s="104"/>
      <c r="L147" s="104">
        <f>+'Ark1'!U201</f>
        <v>35.699999999999989</v>
      </c>
      <c r="M147" s="104"/>
      <c r="N147" s="104"/>
      <c r="O147" s="104"/>
      <c r="P147" s="104"/>
      <c r="Q147" s="104"/>
      <c r="R147" s="104"/>
      <c r="S147" s="37">
        <f>+'Ark1'!S201</f>
        <v>7</v>
      </c>
      <c r="T147" s="37"/>
      <c r="U147" s="37"/>
      <c r="V147" s="375"/>
      <c r="W147" s="375"/>
      <c r="X147" s="370"/>
      <c r="Y147" s="37"/>
      <c r="Z147" s="37">
        <f>+'Ark1'!T201</f>
        <v>7.3333333333333313</v>
      </c>
      <c r="AA147" s="37"/>
      <c r="AB147" s="37">
        <f>+'Ark1'!W201</f>
        <v>33.333333333333343</v>
      </c>
      <c r="AC147" s="39"/>
      <c r="AD147" s="104">
        <f>+'Ark1'!X201</f>
        <v>100</v>
      </c>
      <c r="AE147" s="104">
        <f>+'Ark1'!Y201</f>
        <v>83.333333333333314</v>
      </c>
      <c r="AF147" s="104">
        <f>+'Ark1'!Z201</f>
        <v>50</v>
      </c>
      <c r="AG147" s="104">
        <f>+'Ark1'!AA201</f>
        <v>9.4549810505715364</v>
      </c>
      <c r="AH147" s="37">
        <f>+'Ark1'!AB201</f>
        <v>1</v>
      </c>
      <c r="AI147" s="37">
        <f>+'Ark1'!AC201</f>
        <v>1.2472191289246499</v>
      </c>
      <c r="AJ147" s="25"/>
      <c r="AT147"/>
      <c r="AX147"/>
      <c r="AY147"/>
      <c r="AZ147"/>
      <c r="BA147"/>
      <c r="BB147"/>
      <c r="BC147"/>
      <c r="BG147"/>
      <c r="BH147"/>
      <c r="BI147"/>
    </row>
    <row r="148" spans="1:61" ht="15.6">
      <c r="A148" s="25"/>
      <c r="B148" s="44">
        <f>+'Ark1'!C202</f>
        <v>2022</v>
      </c>
      <c r="C148" s="44">
        <f>+'Ark1'!E202</f>
        <v>32</v>
      </c>
      <c r="D148" s="44">
        <f>+'Ark1'!Q202</f>
        <v>12</v>
      </c>
      <c r="E148" s="37"/>
      <c r="F148" s="44">
        <f>+'Ark1'!R202</f>
        <v>18</v>
      </c>
      <c r="G148" s="37"/>
      <c r="H148" s="104">
        <f>+'Ark1'!AG202</f>
        <v>0.33739456419868802</v>
      </c>
      <c r="I148" s="104"/>
      <c r="J148" s="104">
        <f>+'Ark1'!AH202</f>
        <v>0.26656630346484661</v>
      </c>
      <c r="K148" s="104"/>
      <c r="L148" s="104">
        <f>+'Ark1'!U202</f>
        <v>34.205555555555563</v>
      </c>
      <c r="M148" s="104"/>
      <c r="N148" s="104"/>
      <c r="O148" s="104"/>
      <c r="P148" s="104"/>
      <c r="Q148" s="104"/>
      <c r="R148" s="104"/>
      <c r="S148" s="37">
        <f>+'Ark1'!S202</f>
        <v>7.6666666666666687</v>
      </c>
      <c r="T148" s="37"/>
      <c r="U148" s="37"/>
      <c r="V148" s="375"/>
      <c r="W148" s="375"/>
      <c r="X148" s="370"/>
      <c r="Y148" s="37"/>
      <c r="Z148" s="37">
        <f>+'Ark1'!T202</f>
        <v>8.0555555555555554</v>
      </c>
      <c r="AA148" s="37"/>
      <c r="AB148" s="37">
        <f>+'Ark1'!W202</f>
        <v>27.777777777777779</v>
      </c>
      <c r="AC148" s="39"/>
      <c r="AD148" s="104">
        <f>+'Ark1'!X202</f>
        <v>100</v>
      </c>
      <c r="AE148" s="104">
        <f>+'Ark1'!Y202</f>
        <v>83.333333333333314</v>
      </c>
      <c r="AF148" s="104">
        <f>+'Ark1'!Z202</f>
        <v>38.888888888888886</v>
      </c>
      <c r="AG148" s="104">
        <f>+'Ark1'!AA202</f>
        <v>11.750436030785393</v>
      </c>
      <c r="AH148" s="37">
        <f>+'Ark1'!AB202</f>
        <v>1.5634719199411389</v>
      </c>
      <c r="AI148" s="37">
        <f>+'Ark1'!AC202</f>
        <v>1.223484196974733</v>
      </c>
      <c r="AJ148" s="25"/>
      <c r="AT148"/>
      <c r="AX148"/>
      <c r="AY148"/>
      <c r="AZ148"/>
      <c r="BA148"/>
      <c r="BB148"/>
      <c r="BC148"/>
      <c r="BG148"/>
      <c r="BH148"/>
      <c r="BI148"/>
    </row>
    <row r="149" spans="1:61" ht="15.6">
      <c r="A149" s="25"/>
      <c r="B149" s="44">
        <f>+'Ark1'!C203</f>
        <v>2022</v>
      </c>
      <c r="C149" s="44">
        <f>+'Ark1'!E203</f>
        <v>33</v>
      </c>
      <c r="D149" s="44">
        <f>+'Ark1'!Q203</f>
        <v>28</v>
      </c>
      <c r="E149" s="37"/>
      <c r="F149" s="44">
        <f>+'Ark1'!R203</f>
        <v>33</v>
      </c>
      <c r="G149" s="37"/>
      <c r="H149" s="104">
        <f>+'Ark1'!AG203</f>
        <v>0.61855670103092786</v>
      </c>
      <c r="I149" s="104"/>
      <c r="J149" s="104">
        <f>+'Ark1'!AH203</f>
        <v>0.63483217601186404</v>
      </c>
      <c r="K149" s="104"/>
      <c r="L149" s="104">
        <f>+'Ark1'!U203</f>
        <v>44.433333333333323</v>
      </c>
      <c r="M149" s="104"/>
      <c r="N149" s="104"/>
      <c r="O149" s="104"/>
      <c r="P149" s="104"/>
      <c r="Q149" s="104"/>
      <c r="R149" s="104"/>
      <c r="S149" s="37">
        <f>+'Ark1'!S203</f>
        <v>8.3939393939393927</v>
      </c>
      <c r="T149" s="37"/>
      <c r="U149" s="37"/>
      <c r="V149" s="375"/>
      <c r="W149" s="375"/>
      <c r="X149" s="370"/>
      <c r="Y149" s="37"/>
      <c r="Z149" s="37">
        <f>+'Ark1'!T203</f>
        <v>8.8484848484848477</v>
      </c>
      <c r="AA149" s="37"/>
      <c r="AB149" s="37">
        <f>+'Ark1'!W203</f>
        <v>63.636363636363633</v>
      </c>
      <c r="AC149" s="39"/>
      <c r="AD149" s="104">
        <f>+'Ark1'!X203</f>
        <v>100</v>
      </c>
      <c r="AE149" s="104">
        <f>+'Ark1'!Y203</f>
        <v>87.878787878787875</v>
      </c>
      <c r="AF149" s="104">
        <f>+'Ark1'!Z203</f>
        <v>69.696969696969703</v>
      </c>
      <c r="AG149" s="104">
        <f>+'Ark1'!AA203</f>
        <v>15.993647728919376</v>
      </c>
      <c r="AH149" s="37">
        <f>+'Ark1'!AB203</f>
        <v>1.6503331883866759</v>
      </c>
      <c r="AI149" s="37">
        <f>+'Ark1'!AC203</f>
        <v>2.1478842602023498</v>
      </c>
      <c r="AJ149" s="25"/>
      <c r="AT149"/>
      <c r="AX149"/>
      <c r="AY149"/>
      <c r="AZ149"/>
      <c r="BA149"/>
      <c r="BB149"/>
      <c r="BC149"/>
      <c r="BG149"/>
      <c r="BH149"/>
      <c r="BI149"/>
    </row>
    <row r="150" spans="1:61" ht="15.6">
      <c r="A150" s="25"/>
      <c r="B150" s="44">
        <f>+'Ark1'!C204</f>
        <v>2022</v>
      </c>
      <c r="C150" s="44">
        <f>+'Ark1'!E204</f>
        <v>34</v>
      </c>
      <c r="D150" s="44">
        <f>+'Ark1'!Q204</f>
        <v>32</v>
      </c>
      <c r="E150" s="37"/>
      <c r="F150" s="44">
        <f>+'Ark1'!R204</f>
        <v>40</v>
      </c>
      <c r="G150" s="37"/>
      <c r="H150" s="104">
        <f>+'Ark1'!AG204</f>
        <v>0.74976569821930661</v>
      </c>
      <c r="I150" s="104"/>
      <c r="J150" s="104">
        <f>+'Ark1'!AH204</f>
        <v>0.83481102215513647</v>
      </c>
      <c r="K150" s="104"/>
      <c r="L150" s="104">
        <f>+'Ark1'!U204</f>
        <v>48.205000000000005</v>
      </c>
      <c r="M150" s="104"/>
      <c r="N150" s="104"/>
      <c r="O150" s="104"/>
      <c r="P150" s="104"/>
      <c r="Q150" s="104"/>
      <c r="R150" s="104"/>
      <c r="S150" s="37">
        <f>+'Ark1'!S204</f>
        <v>8.7750000000000004</v>
      </c>
      <c r="T150" s="37"/>
      <c r="U150" s="37"/>
      <c r="V150" s="375"/>
      <c r="W150" s="375"/>
      <c r="X150" s="370"/>
      <c r="Y150" s="37"/>
      <c r="Z150" s="37">
        <f>+'Ark1'!T204</f>
        <v>9.1750000000000007</v>
      </c>
      <c r="AA150" s="37"/>
      <c r="AB150" s="37">
        <f>+'Ark1'!W204</f>
        <v>62.5</v>
      </c>
      <c r="AC150" s="39"/>
      <c r="AD150" s="104">
        <f>+'Ark1'!X204</f>
        <v>100</v>
      </c>
      <c r="AE150" s="104">
        <f>+'Ark1'!Y204</f>
        <v>92.5</v>
      </c>
      <c r="AF150" s="104">
        <f>+'Ark1'!Z204</f>
        <v>77.5</v>
      </c>
      <c r="AG150" s="104">
        <f>+'Ark1'!AA204</f>
        <v>16.710370283150521</v>
      </c>
      <c r="AH150" s="37">
        <f>+'Ark1'!AB204</f>
        <v>1.6656455205114913</v>
      </c>
      <c r="AI150" s="37">
        <f>+'Ark1'!AC204</f>
        <v>1.6865274975522901</v>
      </c>
      <c r="AJ150" s="25"/>
      <c r="AT150"/>
      <c r="AX150"/>
      <c r="AY150"/>
      <c r="AZ150"/>
      <c r="BA150"/>
      <c r="BB150"/>
      <c r="BC150"/>
      <c r="BG150"/>
      <c r="BH150"/>
      <c r="BI150"/>
    </row>
    <row r="151" spans="1:61" ht="15.6">
      <c r="A151" s="25"/>
      <c r="B151" s="44">
        <f>+'Ark1'!C205</f>
        <v>2022</v>
      </c>
      <c r="C151" s="44">
        <f>+'Ark1'!E205</f>
        <v>35</v>
      </c>
      <c r="D151" s="44">
        <f>+'Ark1'!Q205</f>
        <v>49</v>
      </c>
      <c r="E151" s="37"/>
      <c r="F151" s="44">
        <f>+'Ark1'!R205</f>
        <v>73</v>
      </c>
      <c r="G151" s="37"/>
      <c r="H151" s="104">
        <f>+'Ark1'!AG205</f>
        <v>1.3683223992502345</v>
      </c>
      <c r="I151" s="104"/>
      <c r="J151" s="104">
        <f>+'Ark1'!AH205</f>
        <v>1.4857921718867324</v>
      </c>
      <c r="K151" s="104"/>
      <c r="L151" s="104">
        <f>+'Ark1'!U205</f>
        <v>47.010958904109607</v>
      </c>
      <c r="M151" s="104"/>
      <c r="N151" s="104"/>
      <c r="O151" s="104"/>
      <c r="P151" s="104"/>
      <c r="Q151" s="104"/>
      <c r="R151" s="104"/>
      <c r="S151" s="37">
        <f>+'Ark1'!S205</f>
        <v>8.7671232876712324</v>
      </c>
      <c r="T151" s="37"/>
      <c r="U151" s="37"/>
      <c r="V151" s="375"/>
      <c r="W151" s="375"/>
      <c r="X151" s="370"/>
      <c r="Y151" s="37"/>
      <c r="Z151" s="37">
        <f>+'Ark1'!T205</f>
        <v>9.2191780821917799</v>
      </c>
      <c r="AA151" s="37"/>
      <c r="AB151" s="37">
        <f>+'Ark1'!W205</f>
        <v>63.013698630136986</v>
      </c>
      <c r="AC151" s="39"/>
      <c r="AD151" s="104">
        <f>+'Ark1'!X205</f>
        <v>100</v>
      </c>
      <c r="AE151" s="104">
        <f>+'Ark1'!Y205</f>
        <v>94.520547945205479</v>
      </c>
      <c r="AF151" s="104">
        <f>+'Ark1'!Z205</f>
        <v>75.342465753424676</v>
      </c>
      <c r="AG151" s="104">
        <f>+'Ark1'!AA205</f>
        <v>14.112421048410679</v>
      </c>
      <c r="AH151" s="37">
        <f>+'Ark1'!AB205</f>
        <v>1.8019817701266181</v>
      </c>
      <c r="AI151" s="37">
        <f>+'Ark1'!AC205</f>
        <v>1.8150555698686937</v>
      </c>
      <c r="AJ151" s="25"/>
      <c r="AT151"/>
      <c r="AX151"/>
      <c r="AY151"/>
      <c r="AZ151"/>
      <c r="BA151"/>
      <c r="BB151"/>
      <c r="BC151"/>
      <c r="BG151"/>
      <c r="BH151"/>
      <c r="BI151"/>
    </row>
    <row r="152" spans="1:61" ht="15.6">
      <c r="A152" s="25"/>
      <c r="B152" s="44">
        <f>+'Ark1'!C206</f>
        <v>2022</v>
      </c>
      <c r="C152" s="44">
        <f>+'Ark1'!E206</f>
        <v>36</v>
      </c>
      <c r="D152" s="44">
        <f>+'Ark1'!Q206</f>
        <v>28</v>
      </c>
      <c r="E152" s="37"/>
      <c r="F152" s="44">
        <f>+'Ark1'!R206</f>
        <v>38</v>
      </c>
      <c r="G152" s="37"/>
      <c r="H152" s="104">
        <f>+'Ark1'!AG206</f>
        <v>0.71227741330834127</v>
      </c>
      <c r="I152" s="104"/>
      <c r="J152" s="104">
        <f>+'Ark1'!AH206</f>
        <v>0.78030282399657824</v>
      </c>
      <c r="K152" s="104"/>
      <c r="L152" s="104">
        <f>+'Ark1'!U206</f>
        <v>47.428947368421078</v>
      </c>
      <c r="M152" s="104"/>
      <c r="N152" s="104"/>
      <c r="O152" s="104"/>
      <c r="P152" s="104"/>
      <c r="Q152" s="104"/>
      <c r="R152" s="104"/>
      <c r="S152" s="37">
        <f>+'Ark1'!S206</f>
        <v>8.3421052631578974</v>
      </c>
      <c r="T152" s="37"/>
      <c r="U152" s="37"/>
      <c r="V152" s="375"/>
      <c r="W152" s="375"/>
      <c r="X152" s="370"/>
      <c r="Y152" s="37"/>
      <c r="Z152" s="37">
        <f>+'Ark1'!T206</f>
        <v>8.9210526315789451</v>
      </c>
      <c r="AA152" s="37"/>
      <c r="AB152" s="37">
        <f>+'Ark1'!W206</f>
        <v>57.894736842105239</v>
      </c>
      <c r="AC152" s="39"/>
      <c r="AD152" s="104">
        <f>+'Ark1'!X206</f>
        <v>100</v>
      </c>
      <c r="AE152" s="104">
        <f>+'Ark1'!Y206</f>
        <v>97.368421052631547</v>
      </c>
      <c r="AF152" s="104">
        <f>+'Ark1'!Z206</f>
        <v>81.578947368421055</v>
      </c>
      <c r="AG152" s="104">
        <f>+'Ark1'!AA206</f>
        <v>12.896896972665377</v>
      </c>
      <c r="AH152" s="37">
        <f>+'Ark1'!AB206</f>
        <v>1.9232143569045728</v>
      </c>
      <c r="AI152" s="37">
        <f>+'Ark1'!AC206</f>
        <v>2.4535857642424239</v>
      </c>
      <c r="AJ152" s="25"/>
      <c r="AT152"/>
      <c r="AX152"/>
      <c r="AY152"/>
      <c r="AZ152"/>
      <c r="BA152"/>
      <c r="BB152"/>
      <c r="BC152"/>
      <c r="BG152"/>
      <c r="BH152"/>
      <c r="BI152"/>
    </row>
    <row r="153" spans="1:61" ht="15.6">
      <c r="A153" s="25"/>
      <c r="B153" s="44">
        <f>+'Ark1'!C207</f>
        <v>2022</v>
      </c>
      <c r="C153" s="44">
        <f>+'Ark1'!E207</f>
        <v>37</v>
      </c>
      <c r="D153" s="44">
        <f>+'Ark1'!Q207</f>
        <v>35</v>
      </c>
      <c r="E153" s="37"/>
      <c r="F153" s="44">
        <f>+'Ark1'!R207</f>
        <v>47</v>
      </c>
      <c r="G153" s="37"/>
      <c r="H153" s="104">
        <f>+'Ark1'!AG207</f>
        <v>0.88097469540768514</v>
      </c>
      <c r="I153" s="104"/>
      <c r="J153" s="104">
        <f>+'Ark1'!AH207</f>
        <v>0.82056702120663316</v>
      </c>
      <c r="K153" s="104"/>
      <c r="L153" s="104">
        <f>+'Ark1'!U207</f>
        <v>40.325531914893624</v>
      </c>
      <c r="M153" s="104"/>
      <c r="N153" s="104"/>
      <c r="O153" s="104"/>
      <c r="P153" s="104"/>
      <c r="Q153" s="104"/>
      <c r="R153" s="104"/>
      <c r="S153" s="37">
        <f>+'Ark1'!S207</f>
        <v>7.9148936170212751</v>
      </c>
      <c r="T153" s="37"/>
      <c r="U153" s="37"/>
      <c r="V153" s="375"/>
      <c r="W153" s="375"/>
      <c r="X153" s="370"/>
      <c r="Y153" s="37"/>
      <c r="Z153" s="37">
        <f>+'Ark1'!T207</f>
        <v>9.4468085106382969</v>
      </c>
      <c r="AA153" s="37"/>
      <c r="AB153" s="37">
        <f>+'Ark1'!W207</f>
        <v>61.702127659574487</v>
      </c>
      <c r="AC153" s="39"/>
      <c r="AD153" s="104">
        <f>+'Ark1'!X207</f>
        <v>100</v>
      </c>
      <c r="AE153" s="104">
        <f>+'Ark1'!Y207</f>
        <v>97.872340425531874</v>
      </c>
      <c r="AF153" s="104">
        <f>+'Ark1'!Z207</f>
        <v>61.702127659574487</v>
      </c>
      <c r="AG153" s="104">
        <f>+'Ark1'!AA207</f>
        <v>12.326868562082341</v>
      </c>
      <c r="AH153" s="37">
        <f>+'Ark1'!AB207</f>
        <v>1.4266429458927821</v>
      </c>
      <c r="AI153" s="37">
        <f>+'Ark1'!AC207</f>
        <v>2.3320934859395344</v>
      </c>
      <c r="AJ153" s="25"/>
      <c r="AT153"/>
      <c r="AX153"/>
      <c r="AY153"/>
      <c r="AZ153"/>
      <c r="BA153"/>
      <c r="BB153"/>
      <c r="BC153"/>
      <c r="BG153"/>
      <c r="BH153"/>
      <c r="BI153"/>
    </row>
    <row r="154" spans="1:61" ht="15.6">
      <c r="A154" s="25"/>
      <c r="B154" s="44">
        <f>+'Ark1'!C208</f>
        <v>2022</v>
      </c>
      <c r="C154" s="44">
        <f>+'Ark1'!E208</f>
        <v>38</v>
      </c>
      <c r="D154" s="44">
        <f>+'Ark1'!Q208</f>
        <v>24</v>
      </c>
      <c r="E154" s="37"/>
      <c r="F154" s="44">
        <f>+'Ark1'!R208</f>
        <v>35</v>
      </c>
      <c r="G154" s="37"/>
      <c r="H154" s="104">
        <f>+'Ark1'!AG208</f>
        <v>0.65604498594189309</v>
      </c>
      <c r="I154" s="104"/>
      <c r="J154" s="104">
        <f>+'Ark1'!AH208</f>
        <v>0.63751645582586769</v>
      </c>
      <c r="K154" s="104"/>
      <c r="L154" s="104">
        <f>+'Ark1'!U208</f>
        <v>42.071428571428562</v>
      </c>
      <c r="M154" s="104"/>
      <c r="N154" s="104"/>
      <c r="O154" s="104"/>
      <c r="P154" s="104"/>
      <c r="Q154" s="104"/>
      <c r="R154" s="104"/>
      <c r="S154" s="37">
        <f>+'Ark1'!S208</f>
        <v>8.6285714285714263</v>
      </c>
      <c r="T154" s="37"/>
      <c r="U154" s="37"/>
      <c r="V154" s="375"/>
      <c r="W154" s="375"/>
      <c r="X154" s="370"/>
      <c r="Y154" s="37"/>
      <c r="Z154" s="37">
        <f>+'Ark1'!T208</f>
        <v>9.1999999999999993</v>
      </c>
      <c r="AA154" s="37"/>
      <c r="AB154" s="37">
        <f>+'Ark1'!W208</f>
        <v>62.857142857142847</v>
      </c>
      <c r="AC154" s="39"/>
      <c r="AD154" s="104">
        <f>+'Ark1'!X208</f>
        <v>100</v>
      </c>
      <c r="AE154" s="104">
        <f>+'Ark1'!Y208</f>
        <v>97.142857142857125</v>
      </c>
      <c r="AF154" s="104">
        <f>+'Ark1'!Z208</f>
        <v>65.714285714285694</v>
      </c>
      <c r="AG154" s="104">
        <f>+'Ark1'!AA208</f>
        <v>12.323695443646573</v>
      </c>
      <c r="AH154" s="37">
        <f>+'Ark1'!AB208</f>
        <v>1.7416857890432218</v>
      </c>
      <c r="AI154" s="37">
        <f>+'Ark1'!AC208</f>
        <v>1.9827830369025703</v>
      </c>
      <c r="AJ154" s="25"/>
      <c r="AT154"/>
      <c r="AX154"/>
      <c r="AY154"/>
      <c r="AZ154"/>
      <c r="BA154"/>
      <c r="BB154"/>
      <c r="BC154"/>
      <c r="BG154"/>
      <c r="BH154"/>
      <c r="BI154"/>
    </row>
    <row r="155" spans="1:61" ht="15.6">
      <c r="A155" s="25"/>
      <c r="B155" s="44">
        <f>+'Ark1'!C209</f>
        <v>2022</v>
      </c>
      <c r="C155" s="44">
        <f>+'Ark1'!E209</f>
        <v>39</v>
      </c>
      <c r="D155" s="44">
        <f>+'Ark1'!Q209</f>
        <v>44</v>
      </c>
      <c r="E155" s="37"/>
      <c r="F155" s="44">
        <f>+'Ark1'!R209</f>
        <v>50</v>
      </c>
      <c r="G155" s="37"/>
      <c r="H155" s="104">
        <f>+'Ark1'!AG209</f>
        <v>0.93720712277413309</v>
      </c>
      <c r="I155" s="104"/>
      <c r="J155" s="104">
        <f>+'Ark1'!AH209</f>
        <v>0.81809921557117771</v>
      </c>
      <c r="K155" s="104"/>
      <c r="L155" s="104">
        <f>+'Ark1'!U209</f>
        <v>37.792000000000002</v>
      </c>
      <c r="M155" s="104"/>
      <c r="N155" s="104"/>
      <c r="O155" s="104"/>
      <c r="P155" s="104"/>
      <c r="Q155" s="104"/>
      <c r="R155" s="104"/>
      <c r="S155" s="37">
        <f>+'Ark1'!S209</f>
        <v>8.24</v>
      </c>
      <c r="T155" s="37"/>
      <c r="U155" s="37"/>
      <c r="V155" s="375"/>
      <c r="W155" s="375"/>
      <c r="X155" s="370"/>
      <c r="Y155" s="37"/>
      <c r="Z155" s="37">
        <f>+'Ark1'!T209</f>
        <v>8.7799999999999994</v>
      </c>
      <c r="AA155" s="37"/>
      <c r="AB155" s="37">
        <f>+'Ark1'!W209</f>
        <v>50</v>
      </c>
      <c r="AC155" s="39"/>
      <c r="AD155" s="104">
        <f>+'Ark1'!X209</f>
        <v>100</v>
      </c>
      <c r="AE155" s="104">
        <f>+'Ark1'!Y209</f>
        <v>90</v>
      </c>
      <c r="AF155" s="104">
        <f>+'Ark1'!Z209</f>
        <v>48</v>
      </c>
      <c r="AG155" s="104">
        <f>+'Ark1'!AA209</f>
        <v>14.630226792500544</v>
      </c>
      <c r="AH155" s="37">
        <f>+'Ark1'!AB209</f>
        <v>1.9955951493226287</v>
      </c>
      <c r="AI155" s="37">
        <f>+'Ark1'!AC209</f>
        <v>1.9625493624365236</v>
      </c>
      <c r="AJ155" s="25"/>
      <c r="AT155"/>
      <c r="AX155"/>
      <c r="AY155"/>
      <c r="AZ155"/>
      <c r="BA155"/>
      <c r="BB155"/>
      <c r="BC155"/>
      <c r="BG155"/>
      <c r="BH155"/>
      <c r="BI155"/>
    </row>
    <row r="156" spans="1:61" ht="15.6">
      <c r="A156" s="25"/>
      <c r="B156" s="44">
        <f>+'Ark1'!C210</f>
        <v>2022</v>
      </c>
      <c r="C156" s="44">
        <f>+'Ark1'!E210</f>
        <v>40</v>
      </c>
      <c r="D156" s="44">
        <f>+'Ark1'!Q210</f>
        <v>66</v>
      </c>
      <c r="E156" s="37"/>
      <c r="F156" s="44">
        <f>+'Ark1'!R210</f>
        <v>86</v>
      </c>
      <c r="G156" s="37"/>
      <c r="H156" s="104">
        <f>+'Ark1'!AG210</f>
        <v>1.6119962511715089</v>
      </c>
      <c r="I156" s="104"/>
      <c r="J156" s="104">
        <f>+'Ark1'!AH210</f>
        <v>1.5333731963317323</v>
      </c>
      <c r="K156" s="104"/>
      <c r="L156" s="104">
        <f>+'Ark1'!U210</f>
        <v>41.182558139534905</v>
      </c>
      <c r="M156" s="104"/>
      <c r="N156" s="104"/>
      <c r="O156" s="104"/>
      <c r="P156" s="104"/>
      <c r="Q156" s="104"/>
      <c r="R156" s="104"/>
      <c r="S156" s="37">
        <f>+'Ark1'!S210</f>
        <v>8.1976744186046488</v>
      </c>
      <c r="T156" s="37"/>
      <c r="U156" s="37"/>
      <c r="V156" s="375"/>
      <c r="W156" s="375"/>
      <c r="X156" s="370"/>
      <c r="Y156" s="37"/>
      <c r="Z156" s="37">
        <f>+'Ark1'!T210</f>
        <v>8.8953488372093048</v>
      </c>
      <c r="AA156" s="37"/>
      <c r="AB156" s="37">
        <f>+'Ark1'!W210</f>
        <v>63.953488372093005</v>
      </c>
      <c r="AC156" s="39"/>
      <c r="AD156" s="104">
        <f>+'Ark1'!X210</f>
        <v>98.837209302325562</v>
      </c>
      <c r="AE156" s="104">
        <f>+'Ark1'!Y210</f>
        <v>88.372093023255857</v>
      </c>
      <c r="AF156" s="104">
        <f>+'Ark1'!Z210</f>
        <v>61.62790697674415</v>
      </c>
      <c r="AG156" s="104">
        <f>+'Ark1'!AA210</f>
        <v>14.889681083161125</v>
      </c>
      <c r="AH156" s="37">
        <f>+'Ark1'!AB210</f>
        <v>1.9931263711079787</v>
      </c>
      <c r="AI156" s="37">
        <f>+'Ark1'!AC210</f>
        <v>1.6212905408493179</v>
      </c>
      <c r="AJ156" s="25"/>
      <c r="AT156"/>
      <c r="AX156"/>
      <c r="AY156"/>
      <c r="AZ156"/>
      <c r="BA156"/>
      <c r="BB156"/>
      <c r="BC156"/>
      <c r="BG156"/>
      <c r="BH156"/>
      <c r="BI156"/>
    </row>
    <row r="157" spans="1:61" ht="15.6">
      <c r="A157" s="25"/>
      <c r="B157" s="44">
        <f>+'Ark1'!C211</f>
        <v>2022</v>
      </c>
      <c r="C157" s="44">
        <f>+'Ark1'!E211</f>
        <v>41</v>
      </c>
      <c r="D157" s="44">
        <f>+'Ark1'!Q211</f>
        <v>103</v>
      </c>
      <c r="E157" s="37"/>
      <c r="F157" s="44">
        <f>+'Ark1'!R211</f>
        <v>141</v>
      </c>
      <c r="G157" s="37"/>
      <c r="H157" s="104">
        <f>+'Ark1'!AG211</f>
        <v>2.6429240862230543</v>
      </c>
      <c r="I157" s="104"/>
      <c r="J157" s="104">
        <f>+'Ark1'!AH211</f>
        <v>2.5876024458638125</v>
      </c>
      <c r="K157" s="104"/>
      <c r="L157" s="104">
        <f>+'Ark1'!U211</f>
        <v>42.387943262411355</v>
      </c>
      <c r="M157" s="104"/>
      <c r="N157" s="104"/>
      <c r="O157" s="104"/>
      <c r="P157" s="104"/>
      <c r="Q157" s="104"/>
      <c r="R157" s="104"/>
      <c r="S157" s="37">
        <f>+'Ark1'!S211</f>
        <v>8.2907801418439711</v>
      </c>
      <c r="T157" s="37"/>
      <c r="U157" s="37"/>
      <c r="V157" s="375"/>
      <c r="W157" s="375"/>
      <c r="X157" s="370"/>
      <c r="Y157" s="37"/>
      <c r="Z157" s="37">
        <f>+'Ark1'!T211</f>
        <v>8.1843971631205648</v>
      </c>
      <c r="AA157" s="37"/>
      <c r="AB157" s="37">
        <f>+'Ark1'!W211</f>
        <v>34.751773049645408</v>
      </c>
      <c r="AC157" s="39"/>
      <c r="AD157" s="104">
        <f>+'Ark1'!X211</f>
        <v>98.581560283687978</v>
      </c>
      <c r="AE157" s="104">
        <f>+'Ark1'!Y211</f>
        <v>95.035460992907829</v>
      </c>
      <c r="AF157" s="104">
        <f>+'Ark1'!Z211</f>
        <v>64.539007092198588</v>
      </c>
      <c r="AG157" s="104">
        <f>+'Ark1'!AA211</f>
        <v>14.20854540185225</v>
      </c>
      <c r="AH157" s="37">
        <f>+'Ark1'!AB211</f>
        <v>2.0300543509902536</v>
      </c>
      <c r="AI157" s="37">
        <f>+'Ark1'!AC211</f>
        <v>1.6994068088118075</v>
      </c>
      <c r="AJ157" s="25"/>
      <c r="AT157"/>
      <c r="AX157"/>
      <c r="AY157"/>
      <c r="AZ157"/>
      <c r="BA157"/>
      <c r="BB157"/>
      <c r="BC157"/>
      <c r="BG157"/>
      <c r="BH157"/>
      <c r="BI157"/>
    </row>
    <row r="158" spans="1:61" ht="15.6">
      <c r="A158" s="25"/>
      <c r="B158" s="44">
        <f>+'Ark1'!C212</f>
        <v>2022</v>
      </c>
      <c r="C158" s="44">
        <f>+'Ark1'!E212</f>
        <v>42</v>
      </c>
      <c r="D158" s="44">
        <f>+'Ark1'!Q212</f>
        <v>138</v>
      </c>
      <c r="E158" s="37"/>
      <c r="F158" s="44">
        <f>+'Ark1'!R212</f>
        <v>183</v>
      </c>
      <c r="G158" s="37"/>
      <c r="H158" s="104">
        <f>+'Ark1'!AG212</f>
        <v>3.4301780693533273</v>
      </c>
      <c r="I158" s="104"/>
      <c r="J158" s="104">
        <f>+'Ark1'!AH212</f>
        <v>3.380633951559052</v>
      </c>
      <c r="K158" s="104"/>
      <c r="L158" s="104">
        <f>+'Ark1'!U212</f>
        <v>42.668852459016406</v>
      </c>
      <c r="M158" s="104"/>
      <c r="N158" s="104"/>
      <c r="O158" s="104"/>
      <c r="P158" s="104"/>
      <c r="Q158" s="104"/>
      <c r="R158" s="104"/>
      <c r="S158" s="37">
        <f>+'Ark1'!S212</f>
        <v>8.1475409836065591</v>
      </c>
      <c r="T158" s="37"/>
      <c r="U158" s="37"/>
      <c r="V158" s="375"/>
      <c r="W158" s="375"/>
      <c r="X158" s="370"/>
      <c r="Y158" s="37"/>
      <c r="Z158" s="37">
        <f>+'Ark1'!T212</f>
        <v>8.1366120218579194</v>
      </c>
      <c r="AA158" s="37"/>
      <c r="AB158" s="37">
        <f>+'Ark1'!W212</f>
        <v>38.251366120218577</v>
      </c>
      <c r="AC158" s="39"/>
      <c r="AD158" s="104">
        <f>+'Ark1'!X212</f>
        <v>100</v>
      </c>
      <c r="AE158" s="104">
        <f>+'Ark1'!Y212</f>
        <v>95.628415300546436</v>
      </c>
      <c r="AF158" s="104">
        <f>+'Ark1'!Z212</f>
        <v>69.398907103825138</v>
      </c>
      <c r="AG158" s="104">
        <f>+'Ark1'!AA212</f>
        <v>12.73371508146953</v>
      </c>
      <c r="AH158" s="37">
        <f>+'Ark1'!AB212</f>
        <v>1.8332335692318609</v>
      </c>
      <c r="AI158" s="37">
        <f>+'Ark1'!AC212</f>
        <v>1.6522623990351284</v>
      </c>
      <c r="AJ158" s="25"/>
      <c r="AT158"/>
      <c r="AX158"/>
      <c r="AY158"/>
      <c r="AZ158"/>
      <c r="BA158"/>
      <c r="BB158"/>
      <c r="BC158"/>
      <c r="BG158"/>
      <c r="BH158"/>
      <c r="BI158"/>
    </row>
    <row r="159" spans="1:61" ht="15.6">
      <c r="A159" s="25"/>
      <c r="B159" s="44">
        <f>+'Ark1'!C213</f>
        <v>2022</v>
      </c>
      <c r="C159" s="44">
        <f>+'Ark1'!E213</f>
        <v>43</v>
      </c>
      <c r="D159" s="44">
        <f>+'Ark1'!Q213</f>
        <v>132</v>
      </c>
      <c r="E159" s="37"/>
      <c r="F159" s="44">
        <f>+'Ark1'!R213</f>
        <v>173</v>
      </c>
      <c r="G159" s="37"/>
      <c r="H159" s="104">
        <f>+'Ark1'!AG213</f>
        <v>3.2427366447985002</v>
      </c>
      <c r="I159" s="104"/>
      <c r="J159" s="104">
        <f>+'Ark1'!AH213</f>
        <v>3.2618762172072482</v>
      </c>
      <c r="K159" s="104"/>
      <c r="L159" s="104">
        <f>+'Ark1'!U213</f>
        <v>43.549710982658993</v>
      </c>
      <c r="M159" s="104"/>
      <c r="N159" s="104"/>
      <c r="O159" s="104"/>
      <c r="P159" s="104"/>
      <c r="Q159" s="104"/>
      <c r="R159" s="104"/>
      <c r="S159" s="37">
        <f>+'Ark1'!S213</f>
        <v>7.9768786127167646</v>
      </c>
      <c r="T159" s="37"/>
      <c r="U159" s="37"/>
      <c r="V159" s="375"/>
      <c r="W159" s="375"/>
      <c r="X159" s="370"/>
      <c r="Y159" s="37"/>
      <c r="Z159" s="37">
        <f>+'Ark1'!T213</f>
        <v>7.3294797687861264</v>
      </c>
      <c r="AA159" s="37"/>
      <c r="AB159" s="37">
        <f>+'Ark1'!W213</f>
        <v>27.745664739884379</v>
      </c>
      <c r="AC159" s="39"/>
      <c r="AD159" s="104">
        <f>+'Ark1'!X213</f>
        <v>99.421965317919074</v>
      </c>
      <c r="AE159" s="104">
        <f>+'Ark1'!Y213</f>
        <v>94.219653179190757</v>
      </c>
      <c r="AF159" s="104">
        <f>+'Ark1'!Z213</f>
        <v>75.144508670520196</v>
      </c>
      <c r="AG159" s="104">
        <f>+'Ark1'!AA213</f>
        <v>11.393333535423897</v>
      </c>
      <c r="AH159" s="37">
        <f>+'Ark1'!AB213</f>
        <v>1.9411984773890929</v>
      </c>
      <c r="AI159" s="37">
        <f>+'Ark1'!AC213</f>
        <v>1.9086351586057095</v>
      </c>
      <c r="AJ159" s="25"/>
      <c r="AT159"/>
      <c r="AX159"/>
      <c r="AY159"/>
      <c r="AZ159"/>
      <c r="BA159"/>
      <c r="BB159"/>
      <c r="BC159"/>
      <c r="BG159"/>
      <c r="BH159"/>
      <c r="BI159"/>
    </row>
    <row r="160" spans="1:61" ht="15.6">
      <c r="A160" s="25"/>
      <c r="B160" s="44">
        <f>+'Ark1'!C214</f>
        <v>2022</v>
      </c>
      <c r="C160" s="44">
        <f>+'Ark1'!E214</f>
        <v>44</v>
      </c>
      <c r="D160" s="44">
        <f>+'Ark1'!Q214</f>
        <v>107</v>
      </c>
      <c r="E160" s="37"/>
      <c r="F160" s="44">
        <f>+'Ark1'!R214</f>
        <v>165</v>
      </c>
      <c r="G160" s="37"/>
      <c r="H160" s="104">
        <f>+'Ark1'!AG214</f>
        <v>3.0927835051546393</v>
      </c>
      <c r="I160" s="104"/>
      <c r="J160" s="104">
        <f>+'Ark1'!AH214</f>
        <v>2.864343035720446</v>
      </c>
      <c r="K160" s="104"/>
      <c r="L160" s="104">
        <f>+'Ark1'!U214</f>
        <v>40.096363636363613</v>
      </c>
      <c r="M160" s="104"/>
      <c r="N160" s="104"/>
      <c r="O160" s="104"/>
      <c r="P160" s="104"/>
      <c r="Q160" s="104"/>
      <c r="R160" s="104"/>
      <c r="S160" s="37">
        <f>+'Ark1'!S214</f>
        <v>7.8</v>
      </c>
      <c r="T160" s="37"/>
      <c r="U160" s="37"/>
      <c r="V160" s="375"/>
      <c r="W160" s="375"/>
      <c r="X160" s="370"/>
      <c r="Y160" s="37"/>
      <c r="Z160" s="37">
        <f>+'Ark1'!T214</f>
        <v>7.4060606060606062</v>
      </c>
      <c r="AA160" s="37"/>
      <c r="AB160" s="37">
        <f>+'Ark1'!W214</f>
        <v>21.818181818181817</v>
      </c>
      <c r="AC160" s="39"/>
      <c r="AD160" s="104">
        <f>+'Ark1'!X214</f>
        <v>99.393939393939377</v>
      </c>
      <c r="AE160" s="104">
        <f>+'Ark1'!Y214</f>
        <v>88.484848484848484</v>
      </c>
      <c r="AF160" s="104">
        <f>+'Ark1'!Z214</f>
        <v>60</v>
      </c>
      <c r="AG160" s="104">
        <f>+'Ark1'!AA214</f>
        <v>14.197767177886297</v>
      </c>
      <c r="AH160" s="37">
        <f>+'Ark1'!AB214</f>
        <v>1.5616618964384985</v>
      </c>
      <c r="AI160" s="37">
        <f>+'Ark1'!AC214</f>
        <v>1.6139429215132315</v>
      </c>
      <c r="AJ160" s="25"/>
      <c r="AT160"/>
      <c r="AX160"/>
      <c r="AY160"/>
      <c r="AZ160"/>
      <c r="BA160"/>
      <c r="BB160"/>
      <c r="BC160"/>
      <c r="BG160"/>
      <c r="BH160"/>
      <c r="BI160"/>
    </row>
    <row r="161" spans="1:61" ht="15.6">
      <c r="A161" s="25"/>
      <c r="B161" s="44">
        <f>+'Ark1'!C215</f>
        <v>2022</v>
      </c>
      <c r="C161" s="44">
        <f>+'Ark1'!E215</f>
        <v>45</v>
      </c>
      <c r="D161" s="44">
        <f>+'Ark1'!Q215</f>
        <v>88</v>
      </c>
      <c r="E161" s="37"/>
      <c r="F161" s="44">
        <f>+'Ark1'!R215</f>
        <v>140</v>
      </c>
      <c r="G161" s="37"/>
      <c r="H161" s="104">
        <f>+'Ark1'!AG215</f>
        <v>2.6241799437675724</v>
      </c>
      <c r="I161" s="104"/>
      <c r="J161" s="104">
        <f>+'Ark1'!AH215</f>
        <v>2.3561482541595606</v>
      </c>
      <c r="K161" s="104"/>
      <c r="L161" s="104">
        <f>+'Ark1'!U215</f>
        <v>38.872142857142848</v>
      </c>
      <c r="M161" s="104"/>
      <c r="N161" s="104"/>
      <c r="O161" s="104"/>
      <c r="P161" s="104"/>
      <c r="Q161" s="104"/>
      <c r="R161" s="104"/>
      <c r="S161" s="37">
        <f>+'Ark1'!S215</f>
        <v>7.8714285714285692</v>
      </c>
      <c r="T161" s="37"/>
      <c r="U161" s="37"/>
      <c r="V161" s="375"/>
      <c r="W161" s="375"/>
      <c r="X161" s="370"/>
      <c r="Y161" s="37"/>
      <c r="Z161" s="37">
        <f>+'Ark1'!T215</f>
        <v>6.95</v>
      </c>
      <c r="AA161" s="37"/>
      <c r="AB161" s="37">
        <f>+'Ark1'!W215</f>
        <v>14.285714285714288</v>
      </c>
      <c r="AC161" s="39"/>
      <c r="AD161" s="104">
        <f>+'Ark1'!X215</f>
        <v>97.857142857142875</v>
      </c>
      <c r="AE161" s="104">
        <f>+'Ark1'!Y215</f>
        <v>87.142857142857125</v>
      </c>
      <c r="AF161" s="104">
        <f>+'Ark1'!Z215</f>
        <v>56.428571428571438</v>
      </c>
      <c r="AG161" s="104">
        <f>+'Ark1'!AA215</f>
        <v>13.53955616416023</v>
      </c>
      <c r="AH161" s="37">
        <f>+'Ark1'!AB215</f>
        <v>2.0207596066220019</v>
      </c>
      <c r="AI161" s="37">
        <f>+'Ark1'!AC215</f>
        <v>1.7901516296512026</v>
      </c>
      <c r="AJ161" s="25"/>
      <c r="AT161"/>
      <c r="AX161"/>
      <c r="AY161"/>
      <c r="AZ161"/>
      <c r="BA161"/>
      <c r="BB161"/>
      <c r="BC161"/>
      <c r="BG161"/>
      <c r="BH161"/>
      <c r="BI161"/>
    </row>
    <row r="162" spans="1:61" ht="15.6">
      <c r="A162" s="25"/>
      <c r="B162" s="44">
        <f>+'Ark1'!C216</f>
        <v>2022</v>
      </c>
      <c r="C162" s="44">
        <f>+'Ark1'!E216</f>
        <v>46</v>
      </c>
      <c r="D162" s="44">
        <f>+'Ark1'!Q216</f>
        <v>47</v>
      </c>
      <c r="E162" s="37"/>
      <c r="F162" s="44">
        <f>+'Ark1'!R216</f>
        <v>70</v>
      </c>
      <c r="G162" s="37"/>
      <c r="H162" s="104">
        <f>+'Ark1'!AG216</f>
        <v>1.3120899718837862</v>
      </c>
      <c r="I162" s="104"/>
      <c r="J162" s="104">
        <f>+'Ark1'!AH216</f>
        <v>1.2037696120735095</v>
      </c>
      <c r="K162" s="104"/>
      <c r="L162" s="104">
        <f>+'Ark1'!U216</f>
        <v>39.720000000000006</v>
      </c>
      <c r="M162" s="104"/>
      <c r="N162" s="104"/>
      <c r="O162" s="104"/>
      <c r="P162" s="104"/>
      <c r="Q162" s="104"/>
      <c r="R162" s="104"/>
      <c r="S162" s="37">
        <f>+'Ark1'!S216</f>
        <v>8.3000000000000007</v>
      </c>
      <c r="T162" s="37"/>
      <c r="U162" s="37"/>
      <c r="V162" s="375"/>
      <c r="W162" s="375"/>
      <c r="X162" s="370"/>
      <c r="Y162" s="37"/>
      <c r="Z162" s="37">
        <f>+'Ark1'!T216</f>
        <v>6.7571428571428562</v>
      </c>
      <c r="AA162" s="37"/>
      <c r="AB162" s="37">
        <f>+'Ark1'!W216</f>
        <v>12.857142857142859</v>
      </c>
      <c r="AC162" s="39"/>
      <c r="AD162" s="104">
        <f>+'Ark1'!X216</f>
        <v>100</v>
      </c>
      <c r="AE162" s="104">
        <f>+'Ark1'!Y216</f>
        <v>90</v>
      </c>
      <c r="AF162" s="104">
        <f>+'Ark1'!Z216</f>
        <v>54.285714285714306</v>
      </c>
      <c r="AG162" s="104">
        <f>+'Ark1'!AA216</f>
        <v>14.572965185085499</v>
      </c>
      <c r="AH162" s="37">
        <f>+'Ark1'!AB216</f>
        <v>1.5339025858434188</v>
      </c>
      <c r="AI162" s="37">
        <f>+'Ark1'!AC216</f>
        <v>1.7191003817255643</v>
      </c>
      <c r="AJ162" s="25"/>
      <c r="AT162"/>
      <c r="AX162"/>
      <c r="AY162"/>
      <c r="AZ162"/>
      <c r="BA162"/>
      <c r="BB162"/>
      <c r="BC162"/>
      <c r="BG162"/>
      <c r="BH162"/>
      <c r="BI162"/>
    </row>
    <row r="163" spans="1:61" ht="15.6">
      <c r="A163" s="25"/>
      <c r="B163" s="44">
        <f>+'Ark1'!C217</f>
        <v>2022</v>
      </c>
      <c r="C163" s="44">
        <f>+'Ark1'!E217</f>
        <v>47</v>
      </c>
      <c r="D163" s="44">
        <f>+'Ark1'!Q217</f>
        <v>64</v>
      </c>
      <c r="E163" s="37"/>
      <c r="F163" s="44">
        <f>+'Ark1'!R217</f>
        <v>95</v>
      </c>
      <c r="G163" s="37"/>
      <c r="H163" s="104">
        <f>+'Ark1'!AG217</f>
        <v>1.7806935332708531</v>
      </c>
      <c r="I163" s="104"/>
      <c r="J163" s="104">
        <f>+'Ark1'!AH217</f>
        <v>1.6920487692079162</v>
      </c>
      <c r="K163" s="104"/>
      <c r="L163" s="104">
        <f>+'Ark1'!U217</f>
        <v>41.13894736842105</v>
      </c>
      <c r="M163" s="104"/>
      <c r="N163" s="104"/>
      <c r="O163" s="104"/>
      <c r="P163" s="104"/>
      <c r="Q163" s="104"/>
      <c r="R163" s="104"/>
      <c r="S163" s="37">
        <f>+'Ark1'!S217</f>
        <v>8</v>
      </c>
      <c r="T163" s="37"/>
      <c r="U163" s="37"/>
      <c r="V163" s="375"/>
      <c r="W163" s="375"/>
      <c r="X163" s="370"/>
      <c r="Y163" s="37"/>
      <c r="Z163" s="37">
        <f>+'Ark1'!T217</f>
        <v>6.2105263157894717</v>
      </c>
      <c r="AA163" s="37"/>
      <c r="AB163" s="37">
        <f>+'Ark1'!W217</f>
        <v>7.3684210526315779</v>
      </c>
      <c r="AC163" s="39"/>
      <c r="AD163" s="104">
        <f>+'Ark1'!X217</f>
        <v>98.94736842105263</v>
      </c>
      <c r="AE163" s="104">
        <f>+'Ark1'!Y217</f>
        <v>91.578947368421055</v>
      </c>
      <c r="AF163" s="104">
        <f>+'Ark1'!Z217</f>
        <v>70.526315789473685</v>
      </c>
      <c r="AG163" s="104">
        <f>+'Ark1'!AA217</f>
        <v>12.054038805460417</v>
      </c>
      <c r="AH163" s="37">
        <f>+'Ark1'!AB217</f>
        <v>1.8581258243045244</v>
      </c>
      <c r="AI163" s="37">
        <f>+'Ark1'!AC217</f>
        <v>1.7038330585514374</v>
      </c>
      <c r="AJ163" s="25"/>
      <c r="AT163"/>
      <c r="AX163"/>
      <c r="AY163"/>
      <c r="AZ163"/>
      <c r="BA163"/>
      <c r="BB163"/>
      <c r="BC163"/>
      <c r="BG163"/>
      <c r="BH163"/>
      <c r="BI163"/>
    </row>
    <row r="164" spans="1:61" ht="15.6">
      <c r="A164" s="25"/>
      <c r="B164" s="44">
        <f>+'Ark1'!C218</f>
        <v>2022</v>
      </c>
      <c r="C164" s="44">
        <f>+'Ark1'!E218</f>
        <v>48</v>
      </c>
      <c r="D164" s="44">
        <f>+'Ark1'!Q218</f>
        <v>45</v>
      </c>
      <c r="E164" s="37"/>
      <c r="F164" s="44">
        <f>+'Ark1'!R218</f>
        <v>65</v>
      </c>
      <c r="G164" s="37"/>
      <c r="H164" s="104">
        <f>+'Ark1'!AG218</f>
        <v>1.2183692596063731</v>
      </c>
      <c r="I164" s="104"/>
      <c r="J164" s="104">
        <f>+'Ark1'!AH218</f>
        <v>1.1702161143984633</v>
      </c>
      <c r="K164" s="104"/>
      <c r="L164" s="104">
        <f>+'Ark1'!U218</f>
        <v>41.583076923076902</v>
      </c>
      <c r="M164" s="104"/>
      <c r="N164" s="104"/>
      <c r="O164" s="104"/>
      <c r="P164" s="104"/>
      <c r="Q164" s="104"/>
      <c r="R164" s="104"/>
      <c r="S164" s="37">
        <f>+'Ark1'!S218</f>
        <v>8.3846153846153886</v>
      </c>
      <c r="T164" s="37"/>
      <c r="U164" s="37"/>
      <c r="V164" s="375"/>
      <c r="W164" s="375"/>
      <c r="X164" s="370"/>
      <c r="Y164" s="37"/>
      <c r="Z164" s="37">
        <f>+'Ark1'!T218</f>
        <v>6.4</v>
      </c>
      <c r="AA164" s="37"/>
      <c r="AB164" s="37">
        <f>+'Ark1'!W218</f>
        <v>9.2307692307692282</v>
      </c>
      <c r="AC164" s="39"/>
      <c r="AD164" s="104">
        <f>+'Ark1'!X218</f>
        <v>96.923076923076891</v>
      </c>
      <c r="AE164" s="104">
        <f>+'Ark1'!Y218</f>
        <v>95.384615384615358</v>
      </c>
      <c r="AF164" s="104">
        <f>+'Ark1'!Z218</f>
        <v>67.692307692307693</v>
      </c>
      <c r="AG164" s="104">
        <f>+'Ark1'!AA218</f>
        <v>12.756700432210543</v>
      </c>
      <c r="AH164" s="37">
        <f>+'Ark1'!AB218</f>
        <v>1.9821690348807837</v>
      </c>
      <c r="AI164" s="37">
        <f>+'Ark1'!AC218</f>
        <v>1.6714802283742829</v>
      </c>
      <c r="AJ164" s="25"/>
      <c r="AT164"/>
      <c r="AX164"/>
      <c r="AY164"/>
      <c r="AZ164"/>
      <c r="BA164"/>
      <c r="BB164"/>
      <c r="BC164"/>
      <c r="BG164"/>
      <c r="BH164"/>
      <c r="BI164"/>
    </row>
    <row r="165" spans="1:61" ht="15.6">
      <c r="A165" s="25"/>
      <c r="B165" s="44">
        <f>+'Ark1'!C219</f>
        <v>2022</v>
      </c>
      <c r="C165" s="44">
        <f>+'Ark1'!E219</f>
        <v>49</v>
      </c>
      <c r="D165" s="44">
        <f>+'Ark1'!Q219</f>
        <v>51</v>
      </c>
      <c r="E165" s="37"/>
      <c r="F165" s="44">
        <f>+'Ark1'!R219</f>
        <v>70</v>
      </c>
      <c r="G165" s="37"/>
      <c r="H165" s="104">
        <f>+'Ark1'!AG219</f>
        <v>1.3120899718837862</v>
      </c>
      <c r="I165" s="104"/>
      <c r="J165" s="104">
        <f>+'Ark1'!AH219</f>
        <v>1.1984443472812121</v>
      </c>
      <c r="K165" s="104"/>
      <c r="L165" s="104">
        <f>+'Ark1'!U219</f>
        <v>39.544285714285742</v>
      </c>
      <c r="M165" s="104"/>
      <c r="N165" s="104"/>
      <c r="O165" s="104"/>
      <c r="P165" s="104"/>
      <c r="Q165" s="104"/>
      <c r="R165" s="104"/>
      <c r="S165" s="37">
        <f>+'Ark1'!S219</f>
        <v>7.8142857142857123</v>
      </c>
      <c r="T165" s="37"/>
      <c r="U165" s="37"/>
      <c r="V165" s="375"/>
      <c r="W165" s="375"/>
      <c r="X165" s="370"/>
      <c r="Y165" s="37"/>
      <c r="Z165" s="37">
        <f>+'Ark1'!T219</f>
        <v>6.1857142857142886</v>
      </c>
      <c r="AA165" s="37"/>
      <c r="AB165" s="37">
        <f>+'Ark1'!W219</f>
        <v>5.7142857142857153</v>
      </c>
      <c r="AC165" s="39"/>
      <c r="AD165" s="104">
        <f>+'Ark1'!X219</f>
        <v>98.571428571428555</v>
      </c>
      <c r="AE165" s="104">
        <f>+'Ark1'!Y219</f>
        <v>88.571428571428555</v>
      </c>
      <c r="AF165" s="104">
        <f>+'Ark1'!Z219</f>
        <v>61.428571428571438</v>
      </c>
      <c r="AG165" s="104">
        <f>+'Ark1'!AA219</f>
        <v>12.25571162140078</v>
      </c>
      <c r="AH165" s="37">
        <f>+'Ark1'!AB219</f>
        <v>1.5882862025543436</v>
      </c>
      <c r="AI165" s="37">
        <f>+'Ark1'!AC219</f>
        <v>1.4569327579625939</v>
      </c>
      <c r="AJ165" s="25"/>
      <c r="AT165"/>
      <c r="AX165"/>
      <c r="AY165"/>
      <c r="AZ165"/>
      <c r="BA165"/>
      <c r="BB165"/>
      <c r="BC165"/>
      <c r="BG165"/>
      <c r="BH165"/>
      <c r="BI165"/>
    </row>
    <row r="166" spans="1:61" ht="15.6">
      <c r="A166" s="25"/>
      <c r="B166" s="44">
        <f>+'Ark1'!C220</f>
        <v>2022</v>
      </c>
      <c r="C166" s="44">
        <f>+'Ark1'!E220</f>
        <v>50</v>
      </c>
      <c r="D166" s="44">
        <f>+'Ark1'!Q220</f>
        <v>12</v>
      </c>
      <c r="E166" s="37"/>
      <c r="F166" s="44">
        <f>+'Ark1'!R220</f>
        <v>26</v>
      </c>
      <c r="G166" s="37"/>
      <c r="H166" s="104">
        <f>+'Ark1'!AG220</f>
        <v>0.48734770384254922</v>
      </c>
      <c r="I166" s="104"/>
      <c r="J166" s="104">
        <f>+'Ark1'!AH220</f>
        <v>0.32986335327248129</v>
      </c>
      <c r="K166" s="104"/>
      <c r="L166" s="104">
        <f>+'Ark1'!U220</f>
        <v>29.30384615384617</v>
      </c>
      <c r="M166" s="104"/>
      <c r="N166" s="104"/>
      <c r="O166" s="104"/>
      <c r="P166" s="104"/>
      <c r="Q166" s="104"/>
      <c r="R166" s="104"/>
      <c r="S166" s="37">
        <f>+'Ark1'!S220</f>
        <v>6.7307692307692308</v>
      </c>
      <c r="T166" s="37"/>
      <c r="U166" s="37"/>
      <c r="V166" s="375"/>
      <c r="W166" s="375"/>
      <c r="X166" s="370"/>
      <c r="Y166" s="37"/>
      <c r="Z166" s="37">
        <f>+'Ark1'!T220</f>
        <v>5</v>
      </c>
      <c r="AA166" s="37"/>
      <c r="AB166" s="37">
        <f>+'Ark1'!W220</f>
        <v>0</v>
      </c>
      <c r="AC166" s="39"/>
      <c r="AD166" s="104">
        <f>+'Ark1'!X220</f>
        <v>92.307692307692321</v>
      </c>
      <c r="AE166" s="104">
        <f>+'Ark1'!Y220</f>
        <v>57.692307692307693</v>
      </c>
      <c r="AF166" s="104">
        <f>+'Ark1'!Z220</f>
        <v>30.769230769230759</v>
      </c>
      <c r="AG166" s="104">
        <f>+'Ark1'!AA220</f>
        <v>10.981819968588296</v>
      </c>
      <c r="AH166" s="37">
        <f>+'Ark1'!AB220</f>
        <v>2.0297345849167319</v>
      </c>
      <c r="AI166" s="37">
        <f>+'Ark1'!AC220</f>
        <v>1.3587324409735153</v>
      </c>
      <c r="AJ166" s="25"/>
      <c r="AT166"/>
      <c r="AX166"/>
      <c r="AY166"/>
      <c r="AZ166"/>
      <c r="BA166"/>
      <c r="BB166"/>
      <c r="BC166"/>
      <c r="BG166"/>
      <c r="BH166"/>
      <c r="BI166"/>
    </row>
    <row r="167" spans="1:61" ht="15.6">
      <c r="A167" s="25"/>
      <c r="B167" s="44">
        <f>+'Ark1'!C221</f>
        <v>2022</v>
      </c>
      <c r="C167" s="44">
        <f>+'Ark1'!E221</f>
        <v>51</v>
      </c>
      <c r="D167" s="44">
        <f>+'Ark1'!Q221</f>
        <v>1</v>
      </c>
      <c r="E167" s="37"/>
      <c r="F167" s="44">
        <f>+'Ark1'!R221</f>
        <v>1</v>
      </c>
      <c r="G167" s="37"/>
      <c r="H167" s="104">
        <f>+'Ark1'!AG221</f>
        <v>1.874414245548266E-2</v>
      </c>
      <c r="I167" s="104"/>
      <c r="J167" s="104">
        <f>+'Ark1'!AH221</f>
        <v>1.1083477941692508E-2</v>
      </c>
      <c r="K167" s="104"/>
      <c r="L167" s="104">
        <f>+'Ark1'!U221</f>
        <v>25.6</v>
      </c>
      <c r="M167" s="104"/>
      <c r="N167" s="104"/>
      <c r="O167" s="104"/>
      <c r="P167" s="104"/>
      <c r="Q167" s="104"/>
      <c r="R167" s="104"/>
      <c r="S167" s="37">
        <f>+'Ark1'!S221</f>
        <v>6</v>
      </c>
      <c r="T167" s="37"/>
      <c r="U167" s="37"/>
      <c r="V167" s="375"/>
      <c r="W167" s="375"/>
      <c r="X167" s="370"/>
      <c r="Y167" s="37"/>
      <c r="Z167" s="37">
        <f>+'Ark1'!T221</f>
        <v>4</v>
      </c>
      <c r="AA167" s="37"/>
      <c r="AB167" s="37">
        <f>+'Ark1'!W221</f>
        <v>0</v>
      </c>
      <c r="AC167" s="39"/>
      <c r="AD167" s="104">
        <f>+'Ark1'!X221</f>
        <v>100</v>
      </c>
      <c r="AE167" s="104">
        <f>+'Ark1'!Y221</f>
        <v>100</v>
      </c>
      <c r="AF167" s="104">
        <f>+'Ark1'!Z221</f>
        <v>0</v>
      </c>
      <c r="AG167" s="104">
        <f>+'Ark1'!AA221</f>
        <v>0</v>
      </c>
      <c r="AH167" s="37">
        <f>+'Ark1'!AB221</f>
        <v>0</v>
      </c>
      <c r="AI167" s="37">
        <f>+'Ark1'!AC221</f>
        <v>0</v>
      </c>
      <c r="AJ167" s="25"/>
      <c r="AT167"/>
      <c r="AX167"/>
      <c r="AY167"/>
      <c r="AZ167"/>
      <c r="BA167"/>
      <c r="BB167"/>
      <c r="BC167"/>
      <c r="BG167"/>
      <c r="BH167"/>
      <c r="BI167"/>
    </row>
    <row r="168" spans="1:61" ht="15.6">
      <c r="A168" s="25"/>
      <c r="B168" s="44">
        <f>+'Ark1'!C222</f>
        <v>2022</v>
      </c>
      <c r="C168" s="44">
        <f>+'Ark1'!E222</f>
        <v>52</v>
      </c>
      <c r="D168" s="44">
        <f>+'Ark1'!Q222</f>
        <v>0</v>
      </c>
      <c r="E168" s="37"/>
      <c r="F168" s="44">
        <f>+'Ark1'!R222</f>
        <v>0</v>
      </c>
      <c r="G168" s="37"/>
      <c r="H168" s="104">
        <f>+'Ark1'!AG222</f>
        <v>0</v>
      </c>
      <c r="I168" s="104"/>
      <c r="J168" s="104">
        <f>+'Ark1'!AH222</f>
        <v>0</v>
      </c>
      <c r="K168" s="104"/>
      <c r="L168" s="104">
        <f>+'Ark1'!U222</f>
        <v>0</v>
      </c>
      <c r="M168" s="104"/>
      <c r="N168" s="104"/>
      <c r="O168" s="104"/>
      <c r="P168" s="104"/>
      <c r="Q168" s="104"/>
      <c r="R168" s="104"/>
      <c r="S168" s="37">
        <f>+'Ark1'!S222</f>
        <v>0</v>
      </c>
      <c r="T168" s="37"/>
      <c r="U168" s="37"/>
      <c r="V168" s="375"/>
      <c r="W168" s="375"/>
      <c r="X168" s="370"/>
      <c r="Y168" s="37"/>
      <c r="Z168" s="37">
        <f>+'Ark1'!T222</f>
        <v>0</v>
      </c>
      <c r="AA168" s="37"/>
      <c r="AB168" s="37">
        <f>+'Ark1'!W222</f>
        <v>0</v>
      </c>
      <c r="AC168" s="39"/>
      <c r="AD168" s="104">
        <f>+'Ark1'!X222</f>
        <v>0</v>
      </c>
      <c r="AE168" s="104">
        <f>+'Ark1'!Y222</f>
        <v>0</v>
      </c>
      <c r="AF168" s="104">
        <f>+'Ark1'!Z222</f>
        <v>0</v>
      </c>
      <c r="AG168" s="104">
        <f>+'Ark1'!AA222</f>
        <v>0</v>
      </c>
      <c r="AH168" s="37">
        <f>+'Ark1'!AB222</f>
        <v>0</v>
      </c>
      <c r="AI168" s="37">
        <f>+'Ark1'!AC222</f>
        <v>0</v>
      </c>
      <c r="AJ168" s="25"/>
      <c r="AT168"/>
      <c r="AX168"/>
      <c r="AY168"/>
      <c r="AZ168"/>
      <c r="BA168"/>
      <c r="BB168"/>
      <c r="BC168"/>
      <c r="BG168"/>
      <c r="BH168"/>
      <c r="BI168"/>
    </row>
    <row r="169" spans="1:6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T169"/>
      <c r="AX169"/>
      <c r="AY169"/>
      <c r="AZ169"/>
      <c r="BA169"/>
      <c r="BB169"/>
      <c r="BC169"/>
      <c r="BG169"/>
      <c r="BH169"/>
      <c r="BI169"/>
    </row>
    <row r="170" spans="1:61" ht="15.6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102"/>
      <c r="M170" s="25"/>
      <c r="N170" s="25"/>
      <c r="O170" s="25"/>
      <c r="P170" s="25"/>
      <c r="Q170" s="25"/>
      <c r="R170" s="25"/>
      <c r="S170" s="25"/>
      <c r="T170" s="25"/>
      <c r="U170" s="25"/>
      <c r="V170" s="371"/>
      <c r="W170" s="371"/>
      <c r="X170" s="366"/>
      <c r="Y170" s="25"/>
      <c r="Z170" s="25"/>
      <c r="AA170" s="25"/>
      <c r="AB170" s="25"/>
      <c r="AC170" s="39"/>
      <c r="AD170" s="25"/>
      <c r="AE170" s="25"/>
      <c r="AF170" s="25"/>
      <c r="AG170" s="25"/>
      <c r="AH170" s="25"/>
      <c r="AI170" s="25"/>
      <c r="AJ170" s="25"/>
      <c r="AT170"/>
      <c r="AX170"/>
      <c r="AY170"/>
      <c r="AZ170"/>
      <c r="BA170"/>
      <c r="BB170"/>
      <c r="BC170"/>
      <c r="BG170"/>
      <c r="BH170"/>
      <c r="BI170"/>
    </row>
    <row r="171" spans="1:61" ht="15.6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102"/>
      <c r="M171" s="25"/>
      <c r="N171" s="25"/>
      <c r="O171" s="25"/>
      <c r="P171" s="25"/>
      <c r="Q171" s="25"/>
      <c r="R171" s="25"/>
      <c r="S171" s="25"/>
      <c r="T171" s="25"/>
      <c r="U171" s="25"/>
      <c r="V171" s="371"/>
      <c r="W171" s="371"/>
      <c r="X171" s="366"/>
      <c r="Y171" s="25"/>
      <c r="Z171" s="25"/>
      <c r="AA171" s="25"/>
      <c r="AB171" s="25"/>
      <c r="AC171" s="39"/>
      <c r="AD171" s="25"/>
      <c r="AE171" s="25"/>
      <c r="AF171" s="25"/>
      <c r="AG171" s="25"/>
      <c r="AH171" s="25"/>
      <c r="AI171" s="25"/>
      <c r="AJ171" s="25"/>
      <c r="AT171"/>
      <c r="AX171"/>
      <c r="AY171"/>
      <c r="AZ171"/>
      <c r="BA171"/>
      <c r="BB171"/>
      <c r="BC171"/>
      <c r="BG171"/>
      <c r="BH171"/>
      <c r="BI171"/>
    </row>
    <row r="172" spans="1:61">
      <c r="H172"/>
      <c r="J172"/>
      <c r="K172"/>
      <c r="O172"/>
      <c r="P172"/>
      <c r="Q172" s="495"/>
      <c r="R172" s="495"/>
      <c r="AG172"/>
      <c r="AT172"/>
      <c r="AX172"/>
      <c r="AY172"/>
      <c r="AZ172"/>
      <c r="BA172"/>
      <c r="BB172"/>
      <c r="BC172"/>
      <c r="BG172"/>
      <c r="BH172"/>
      <c r="BI172"/>
    </row>
    <row r="173" spans="1:61">
      <c r="H173"/>
      <c r="J173"/>
      <c r="K173"/>
      <c r="O173"/>
      <c r="P173"/>
      <c r="Q173" s="495"/>
      <c r="R173" s="495"/>
      <c r="AG173"/>
      <c r="AT173"/>
      <c r="AX173"/>
      <c r="AY173"/>
      <c r="AZ173"/>
      <c r="BA173"/>
      <c r="BB173"/>
      <c r="BC173"/>
      <c r="BG173"/>
      <c r="BH173"/>
      <c r="BI173"/>
    </row>
    <row r="174" spans="1:61">
      <c r="H174"/>
      <c r="J174"/>
      <c r="K174"/>
      <c r="O174"/>
      <c r="P174"/>
      <c r="Q174" s="495"/>
      <c r="R174" s="495"/>
      <c r="AG174"/>
      <c r="AT174"/>
      <c r="AX174"/>
      <c r="AY174"/>
      <c r="AZ174"/>
      <c r="BA174"/>
      <c r="BB174"/>
      <c r="BC174"/>
      <c r="BG174"/>
      <c r="BH174"/>
      <c r="BI174"/>
    </row>
    <row r="175" spans="1:61">
      <c r="H175"/>
      <c r="J175"/>
      <c r="K175"/>
      <c r="O175"/>
      <c r="P175"/>
      <c r="Q175" s="495"/>
      <c r="R175" s="495"/>
      <c r="AG175"/>
      <c r="AT175"/>
      <c r="AX175"/>
      <c r="AY175"/>
      <c r="AZ175"/>
      <c r="BA175"/>
      <c r="BB175"/>
      <c r="BC175"/>
      <c r="BG175"/>
      <c r="BH175"/>
      <c r="BI175"/>
    </row>
    <row r="176" spans="1:61">
      <c r="H176"/>
      <c r="J176"/>
      <c r="K176"/>
      <c r="O176"/>
      <c r="P176"/>
      <c r="Q176" s="495"/>
      <c r="R176" s="495"/>
      <c r="AG176"/>
      <c r="AT176"/>
      <c r="AX176"/>
      <c r="AY176"/>
      <c r="AZ176"/>
      <c r="BA176"/>
      <c r="BB176"/>
      <c r="BC176"/>
      <c r="BG176"/>
      <c r="BH176"/>
      <c r="BI176"/>
    </row>
    <row r="177" spans="12:24" customFormat="1">
      <c r="L177" s="93"/>
      <c r="N177" s="523"/>
      <c r="Q177" s="495"/>
      <c r="R177" s="495"/>
      <c r="V177" s="330"/>
      <c r="W177" s="330"/>
      <c r="X177" s="32"/>
    </row>
    <row r="178" spans="12:24" customFormat="1">
      <c r="L178" s="93"/>
      <c r="N178" s="523"/>
      <c r="Q178" s="495"/>
      <c r="R178" s="495"/>
      <c r="V178" s="330"/>
      <c r="W178" s="330"/>
      <c r="X178" s="32"/>
    </row>
    <row r="179" spans="12:24" customFormat="1">
      <c r="L179" s="93"/>
      <c r="N179" s="523"/>
      <c r="Q179" s="495"/>
      <c r="R179" s="495"/>
      <c r="V179" s="330"/>
      <c r="W179" s="330"/>
      <c r="X179" s="32"/>
    </row>
    <row r="180" spans="12:24" customFormat="1">
      <c r="L180" s="93"/>
      <c r="N180" s="523"/>
      <c r="Q180" s="495"/>
      <c r="R180" s="495"/>
      <c r="V180" s="330"/>
      <c r="W180" s="330"/>
      <c r="X180" s="32"/>
    </row>
    <row r="181" spans="12:24" customFormat="1">
      <c r="L181" s="93"/>
      <c r="N181" s="523"/>
      <c r="Q181" s="495"/>
      <c r="R181" s="495"/>
      <c r="V181" s="330"/>
      <c r="W181" s="330"/>
      <c r="X181" s="32"/>
    </row>
    <row r="182" spans="12:24" customFormat="1">
      <c r="L182" s="93"/>
      <c r="N182" s="523"/>
      <c r="Q182" s="495"/>
      <c r="R182" s="495"/>
      <c r="V182" s="330"/>
      <c r="W182" s="330"/>
      <c r="X182" s="32"/>
    </row>
    <row r="183" spans="12:24" customFormat="1">
      <c r="L183" s="93"/>
      <c r="N183" s="523"/>
      <c r="Q183" s="495"/>
      <c r="R183" s="495"/>
      <c r="V183" s="330"/>
      <c r="W183" s="330"/>
      <c r="X183" s="32"/>
    </row>
    <row r="184" spans="12:24" customFormat="1">
      <c r="L184" s="93"/>
      <c r="N184" s="523"/>
      <c r="Q184" s="495"/>
      <c r="R184" s="495"/>
      <c r="V184" s="330"/>
      <c r="W184" s="330"/>
      <c r="X184" s="32"/>
    </row>
    <row r="185" spans="12:24" customFormat="1">
      <c r="L185" s="93"/>
      <c r="N185" s="523"/>
      <c r="Q185" s="495"/>
      <c r="R185" s="495"/>
      <c r="V185" s="330"/>
      <c r="W185" s="330"/>
      <c r="X185" s="32"/>
    </row>
    <row r="186" spans="12:24" customFormat="1">
      <c r="L186" s="93"/>
      <c r="N186" s="523"/>
      <c r="Q186" s="495"/>
      <c r="R186" s="495"/>
      <c r="V186" s="330"/>
      <c r="W186" s="330"/>
      <c r="X186" s="32"/>
    </row>
    <row r="187" spans="12:24" customFormat="1">
      <c r="L187" s="93"/>
      <c r="N187" s="523"/>
      <c r="Q187" s="495"/>
      <c r="R187" s="495"/>
      <c r="V187" s="330"/>
      <c r="W187" s="330"/>
      <c r="X187" s="32"/>
    </row>
    <row r="188" spans="12:24" customFormat="1">
      <c r="L188" s="93"/>
      <c r="N188" s="523"/>
      <c r="Q188" s="495"/>
      <c r="R188" s="495"/>
      <c r="V188" s="330"/>
      <c r="W188" s="330"/>
      <c r="X188" s="32"/>
    </row>
    <row r="189" spans="12:24" customFormat="1">
      <c r="L189" s="93"/>
      <c r="N189" s="523"/>
      <c r="Q189" s="495"/>
      <c r="R189" s="495"/>
      <c r="V189" s="330"/>
      <c r="W189" s="330"/>
      <c r="X189" s="32"/>
    </row>
    <row r="190" spans="12:24" customFormat="1">
      <c r="L190" s="93"/>
      <c r="N190" s="523"/>
      <c r="Q190" s="495"/>
      <c r="R190" s="495"/>
      <c r="V190" s="330"/>
      <c r="W190" s="330"/>
      <c r="X190" s="32"/>
    </row>
    <row r="191" spans="12:24" customFormat="1">
      <c r="L191" s="93"/>
      <c r="N191" s="523"/>
      <c r="Q191" s="495"/>
      <c r="R191" s="495"/>
      <c r="V191" s="330"/>
      <c r="W191" s="330"/>
      <c r="X191" s="32"/>
    </row>
    <row r="192" spans="12:24" customFormat="1">
      <c r="L192" s="93"/>
      <c r="N192" s="523"/>
      <c r="Q192" s="495"/>
      <c r="R192" s="495"/>
      <c r="V192" s="330"/>
      <c r="W192" s="330"/>
      <c r="X192" s="32"/>
    </row>
    <row r="193" spans="12:24" customFormat="1">
      <c r="L193" s="93"/>
      <c r="N193" s="523"/>
      <c r="Q193" s="495"/>
      <c r="R193" s="495"/>
      <c r="V193" s="330"/>
      <c r="W193" s="330"/>
      <c r="X193" s="32"/>
    </row>
    <row r="194" spans="12:24" customFormat="1">
      <c r="L194" s="93"/>
      <c r="N194" s="523"/>
      <c r="Q194" s="495"/>
      <c r="R194" s="495"/>
      <c r="V194" s="330"/>
      <c r="W194" s="330"/>
      <c r="X194" s="32"/>
    </row>
    <row r="195" spans="12:24" customFormat="1">
      <c r="L195" s="93"/>
      <c r="N195" s="523"/>
      <c r="Q195" s="495"/>
      <c r="R195" s="495"/>
      <c r="V195" s="330"/>
      <c r="W195" s="330"/>
      <c r="X195" s="32"/>
    </row>
    <row r="196" spans="12:24" customFormat="1">
      <c r="L196" s="93"/>
      <c r="N196" s="523"/>
      <c r="Q196" s="495"/>
      <c r="R196" s="495"/>
      <c r="V196" s="330"/>
      <c r="W196" s="330"/>
      <c r="X196" s="32"/>
    </row>
    <row r="197" spans="12:24" customFormat="1">
      <c r="L197" s="93"/>
      <c r="N197" s="523"/>
      <c r="Q197" s="495"/>
      <c r="R197" s="495"/>
      <c r="V197" s="330"/>
      <c r="W197" s="330"/>
      <c r="X197" s="32"/>
    </row>
    <row r="198" spans="12:24" customFormat="1">
      <c r="L198" s="93"/>
      <c r="N198" s="523"/>
      <c r="Q198" s="495"/>
      <c r="R198" s="495"/>
      <c r="V198" s="330"/>
      <c r="W198" s="330"/>
      <c r="X198" s="32"/>
    </row>
    <row r="199" spans="12:24" customFormat="1">
      <c r="L199" s="93"/>
      <c r="N199" s="523"/>
      <c r="Q199" s="495"/>
      <c r="R199" s="495"/>
      <c r="V199" s="330"/>
      <c r="W199" s="330"/>
      <c r="X199" s="32"/>
    </row>
    <row r="200" spans="12:24" customFormat="1">
      <c r="L200" s="93"/>
      <c r="N200" s="523"/>
      <c r="Q200" s="495"/>
      <c r="R200" s="495"/>
      <c r="V200" s="330"/>
      <c r="W200" s="330"/>
      <c r="X200" s="32"/>
    </row>
    <row r="201" spans="12:24" customFormat="1">
      <c r="L201" s="93"/>
      <c r="N201" s="523"/>
      <c r="Q201" s="495"/>
      <c r="R201" s="495"/>
      <c r="V201" s="330"/>
      <c r="W201" s="330"/>
      <c r="X201" s="32"/>
    </row>
    <row r="202" spans="12:24" customFormat="1">
      <c r="L202" s="93"/>
      <c r="N202" s="523"/>
      <c r="Q202" s="495"/>
      <c r="R202" s="495"/>
      <c r="V202" s="330"/>
      <c r="W202" s="330"/>
      <c r="X202" s="32"/>
    </row>
    <row r="203" spans="12:24" customFormat="1">
      <c r="L203" s="93"/>
      <c r="N203" s="523"/>
      <c r="Q203" s="495"/>
      <c r="R203" s="495"/>
      <c r="V203" s="330"/>
      <c r="W203" s="330"/>
      <c r="X203" s="32"/>
    </row>
    <row r="204" spans="12:24" customFormat="1">
      <c r="L204" s="93"/>
      <c r="N204" s="523"/>
      <c r="Q204" s="495"/>
      <c r="R204" s="495"/>
      <c r="V204" s="330"/>
      <c r="W204" s="330"/>
      <c r="X204" s="32"/>
    </row>
    <row r="205" spans="12:24" customFormat="1">
      <c r="L205" s="93"/>
      <c r="N205" s="523"/>
      <c r="Q205" s="495"/>
      <c r="R205" s="495"/>
      <c r="V205" s="330"/>
      <c r="W205" s="330"/>
      <c r="X205" s="32"/>
    </row>
    <row r="206" spans="12:24" customFormat="1">
      <c r="L206" s="93"/>
      <c r="N206" s="523"/>
      <c r="Q206" s="495"/>
      <c r="R206" s="495"/>
      <c r="V206" s="330"/>
      <c r="W206" s="330"/>
      <c r="X206" s="32"/>
    </row>
    <row r="207" spans="12:24" customFormat="1">
      <c r="L207" s="93"/>
      <c r="N207" s="523"/>
      <c r="Q207" s="495"/>
      <c r="R207" s="495"/>
      <c r="V207" s="330"/>
      <c r="W207" s="330"/>
      <c r="X207" s="32"/>
    </row>
    <row r="208" spans="12:24" customFormat="1">
      <c r="L208" s="93"/>
      <c r="N208" s="523"/>
      <c r="Q208" s="495"/>
      <c r="R208" s="495"/>
      <c r="V208" s="330"/>
      <c r="W208" s="330"/>
      <c r="X208" s="32"/>
    </row>
    <row r="209" spans="12:24" customFormat="1">
      <c r="L209" s="93"/>
      <c r="N209" s="523"/>
      <c r="Q209" s="495"/>
      <c r="R209" s="495"/>
      <c r="V209" s="330"/>
      <c r="W209" s="330"/>
      <c r="X209" s="32"/>
    </row>
    <row r="210" spans="12:24" customFormat="1">
      <c r="L210" s="93"/>
      <c r="N210" s="523"/>
      <c r="Q210" s="495"/>
      <c r="R210" s="495"/>
      <c r="V210" s="330"/>
      <c r="W210" s="330"/>
      <c r="X210" s="32"/>
    </row>
    <row r="211" spans="12:24" customFormat="1">
      <c r="L211" s="93"/>
      <c r="N211" s="523"/>
      <c r="Q211" s="495"/>
      <c r="R211" s="495"/>
      <c r="V211" s="330"/>
      <c r="W211" s="330"/>
      <c r="X211" s="32"/>
    </row>
    <row r="212" spans="12:24" customFormat="1">
      <c r="L212" s="93"/>
      <c r="N212" s="523"/>
      <c r="Q212" s="495"/>
      <c r="R212" s="495"/>
      <c r="V212" s="330"/>
      <c r="W212" s="330"/>
      <c r="X212" s="32"/>
    </row>
    <row r="213" spans="12:24" customFormat="1">
      <c r="L213" s="93"/>
      <c r="N213" s="523"/>
      <c r="Q213" s="495"/>
      <c r="R213" s="495"/>
      <c r="V213" s="330"/>
      <c r="W213" s="330"/>
      <c r="X213" s="32"/>
    </row>
    <row r="214" spans="12:24" customFormat="1">
      <c r="L214" s="93"/>
      <c r="N214" s="523"/>
      <c r="Q214" s="495"/>
      <c r="R214" s="495"/>
      <c r="V214" s="330"/>
      <c r="W214" s="330"/>
      <c r="X214" s="32"/>
    </row>
    <row r="215" spans="12:24" customFormat="1">
      <c r="L215" s="93"/>
      <c r="N215" s="523"/>
      <c r="Q215" s="495"/>
      <c r="R215" s="495"/>
      <c r="V215" s="330"/>
      <c r="W215" s="330"/>
      <c r="X215" s="32"/>
    </row>
    <row r="216" spans="12:24" customFormat="1">
      <c r="L216" s="93"/>
      <c r="N216" s="523"/>
      <c r="Q216" s="495"/>
      <c r="R216" s="495"/>
      <c r="V216" s="330"/>
      <c r="W216" s="330"/>
      <c r="X216" s="32"/>
    </row>
    <row r="217" spans="12:24" customFormat="1">
      <c r="L217" s="93"/>
      <c r="N217" s="523"/>
      <c r="Q217" s="495"/>
      <c r="R217" s="495"/>
      <c r="V217" s="330"/>
      <c r="W217" s="330"/>
      <c r="X217" s="32"/>
    </row>
    <row r="218" spans="12:24" customFormat="1">
      <c r="L218" s="93"/>
      <c r="N218" s="523"/>
      <c r="Q218" s="495"/>
      <c r="R218" s="495"/>
      <c r="V218" s="330"/>
      <c r="W218" s="330"/>
      <c r="X218" s="32"/>
    </row>
    <row r="219" spans="12:24" customFormat="1">
      <c r="L219" s="93"/>
      <c r="N219" s="523"/>
      <c r="Q219" s="495"/>
      <c r="R219" s="495"/>
      <c r="V219" s="330"/>
      <c r="W219" s="330"/>
      <c r="X219" s="32"/>
    </row>
    <row r="220" spans="12:24" customFormat="1">
      <c r="L220" s="93"/>
      <c r="N220" s="523"/>
      <c r="Q220" s="495"/>
      <c r="R220" s="495"/>
      <c r="V220" s="330"/>
      <c r="W220" s="330"/>
      <c r="X220" s="32"/>
    </row>
    <row r="221" spans="12:24" customFormat="1">
      <c r="L221" s="93"/>
      <c r="N221" s="523"/>
      <c r="Q221" s="495"/>
      <c r="R221" s="495"/>
      <c r="V221" s="330"/>
      <c r="W221" s="330"/>
      <c r="X221" s="32"/>
    </row>
    <row r="222" spans="12:24" customFormat="1">
      <c r="L222" s="93"/>
      <c r="N222" s="523"/>
      <c r="Q222" s="495"/>
      <c r="R222" s="495"/>
      <c r="V222" s="330"/>
      <c r="W222" s="330"/>
      <c r="X222" s="32"/>
    </row>
    <row r="223" spans="12:24" customFormat="1">
      <c r="L223" s="93"/>
      <c r="N223" s="523"/>
      <c r="Q223" s="495"/>
      <c r="R223" s="495"/>
      <c r="V223" s="330"/>
      <c r="W223" s="330"/>
      <c r="X223" s="32"/>
    </row>
    <row r="224" spans="12:24" customFormat="1">
      <c r="L224" s="93"/>
      <c r="N224" s="523"/>
      <c r="Q224" s="495"/>
      <c r="R224" s="495"/>
      <c r="V224" s="330"/>
      <c r="W224" s="330"/>
      <c r="X224" s="32"/>
    </row>
    <row r="225" spans="12:24" customFormat="1">
      <c r="L225" s="93"/>
      <c r="N225" s="523"/>
      <c r="Q225" s="495"/>
      <c r="R225" s="495"/>
      <c r="V225" s="330"/>
      <c r="W225" s="330"/>
      <c r="X225" s="32"/>
    </row>
    <row r="226" spans="12:24" customFormat="1">
      <c r="L226" s="93"/>
      <c r="N226" s="523"/>
      <c r="Q226" s="495"/>
      <c r="R226" s="495"/>
      <c r="V226" s="330"/>
      <c r="W226" s="330"/>
      <c r="X226" s="32"/>
    </row>
    <row r="227" spans="12:24" customFormat="1">
      <c r="L227" s="93"/>
      <c r="N227" s="523"/>
      <c r="Q227" s="495"/>
      <c r="R227" s="495"/>
      <c r="V227" s="330"/>
      <c r="W227" s="330"/>
      <c r="X227" s="32"/>
    </row>
    <row r="228" spans="12:24" customFormat="1">
      <c r="L228" s="93"/>
      <c r="N228" s="523"/>
      <c r="Q228" s="495"/>
      <c r="R228" s="495"/>
      <c r="V228" s="330"/>
      <c r="W228" s="330"/>
      <c r="X228" s="32"/>
    </row>
    <row r="229" spans="12:24" customFormat="1">
      <c r="L229" s="93"/>
      <c r="N229" s="523"/>
      <c r="Q229" s="495"/>
      <c r="R229" s="495"/>
      <c r="V229" s="330"/>
      <c r="W229" s="330"/>
      <c r="X229" s="32"/>
    </row>
    <row r="230" spans="12:24" customFormat="1">
      <c r="L230" s="93"/>
      <c r="N230" s="523"/>
      <c r="Q230" s="495"/>
      <c r="R230" s="495"/>
      <c r="V230" s="330"/>
      <c r="W230" s="330"/>
      <c r="X230" s="32"/>
    </row>
    <row r="231" spans="12:24" customFormat="1">
      <c r="L231" s="93"/>
      <c r="N231" s="523"/>
      <c r="Q231" s="495"/>
      <c r="R231" s="495"/>
      <c r="V231" s="330"/>
      <c r="W231" s="330"/>
      <c r="X231" s="32"/>
    </row>
    <row r="232" spans="12:24" customFormat="1">
      <c r="L232" s="93"/>
      <c r="N232" s="523"/>
      <c r="Q232" s="495"/>
      <c r="R232" s="495"/>
      <c r="V232" s="330"/>
      <c r="W232" s="330"/>
      <c r="X232" s="32"/>
    </row>
    <row r="233" spans="12:24" customFormat="1">
      <c r="L233" s="93"/>
      <c r="N233" s="523"/>
      <c r="Q233" s="495"/>
      <c r="R233" s="495"/>
      <c r="V233" s="330"/>
      <c r="W233" s="330"/>
      <c r="X233" s="32"/>
    </row>
    <row r="234" spans="12:24" customFormat="1">
      <c r="L234" s="93"/>
      <c r="N234" s="523"/>
      <c r="Q234" s="495"/>
      <c r="R234" s="495"/>
      <c r="V234" s="330"/>
      <c r="W234" s="330"/>
      <c r="X234" s="32"/>
    </row>
    <row r="235" spans="12:24" customFormat="1">
      <c r="L235" s="93"/>
      <c r="N235" s="523"/>
      <c r="Q235" s="495"/>
      <c r="R235" s="495"/>
      <c r="V235" s="330"/>
      <c r="W235" s="330"/>
      <c r="X235" s="32"/>
    </row>
    <row r="236" spans="12:24" customFormat="1">
      <c r="L236" s="93"/>
      <c r="N236" s="523"/>
      <c r="Q236" s="495"/>
      <c r="R236" s="495"/>
      <c r="V236" s="330"/>
      <c r="W236" s="330"/>
      <c r="X236" s="32"/>
    </row>
    <row r="237" spans="12:24" customFormat="1">
      <c r="L237" s="93"/>
      <c r="N237" s="523"/>
      <c r="Q237" s="495"/>
      <c r="R237" s="495"/>
      <c r="V237" s="330"/>
      <c r="W237" s="330"/>
      <c r="X237" s="32"/>
    </row>
    <row r="238" spans="12:24" customFormat="1">
      <c r="L238" s="93"/>
      <c r="N238" s="523"/>
      <c r="Q238" s="495"/>
      <c r="R238" s="495"/>
      <c r="V238" s="330"/>
      <c r="W238" s="330"/>
      <c r="X238" s="32"/>
    </row>
    <row r="239" spans="12:24" customFormat="1">
      <c r="L239" s="93"/>
      <c r="N239" s="523"/>
      <c r="Q239" s="495"/>
      <c r="R239" s="495"/>
      <c r="V239" s="330"/>
      <c r="W239" s="330"/>
      <c r="X239" s="32"/>
    </row>
    <row r="240" spans="12:24" customFormat="1">
      <c r="L240" s="93"/>
      <c r="N240" s="523"/>
      <c r="Q240" s="495"/>
      <c r="R240" s="495"/>
      <c r="V240" s="330"/>
      <c r="W240" s="330"/>
      <c r="X240" s="32"/>
    </row>
    <row r="241" spans="12:24" customFormat="1">
      <c r="L241" s="93"/>
      <c r="N241" s="523"/>
      <c r="Q241" s="495"/>
      <c r="R241" s="495"/>
      <c r="V241" s="330"/>
      <c r="W241" s="330"/>
      <c r="X241" s="32"/>
    </row>
    <row r="242" spans="12:24" customFormat="1">
      <c r="L242" s="93"/>
      <c r="N242" s="523"/>
      <c r="Q242" s="495"/>
      <c r="R242" s="495"/>
      <c r="V242" s="330"/>
      <c r="W242" s="330"/>
      <c r="X242" s="32"/>
    </row>
    <row r="243" spans="12:24" customFormat="1">
      <c r="L243" s="93"/>
      <c r="N243" s="523"/>
      <c r="Q243" s="495"/>
      <c r="R243" s="495"/>
      <c r="V243" s="330"/>
      <c r="W243" s="330"/>
      <c r="X243" s="32"/>
    </row>
    <row r="244" spans="12:24" customFormat="1">
      <c r="L244" s="93"/>
      <c r="N244" s="523"/>
      <c r="Q244" s="495"/>
      <c r="R244" s="495"/>
      <c r="V244" s="330"/>
      <c r="W244" s="330"/>
      <c r="X244" s="32"/>
    </row>
    <row r="245" spans="12:24" customFormat="1">
      <c r="L245" s="93"/>
      <c r="N245" s="523"/>
      <c r="Q245" s="495"/>
      <c r="R245" s="495"/>
      <c r="V245" s="330"/>
      <c r="W245" s="330"/>
      <c r="X245" s="32"/>
    </row>
    <row r="246" spans="12:24" customFormat="1">
      <c r="L246" s="93"/>
      <c r="N246" s="523"/>
      <c r="Q246" s="495"/>
      <c r="R246" s="495"/>
      <c r="V246" s="330"/>
      <c r="W246" s="330"/>
      <c r="X246" s="32"/>
    </row>
    <row r="247" spans="12:24" customFormat="1">
      <c r="L247" s="93"/>
      <c r="N247" s="523"/>
      <c r="Q247" s="495"/>
      <c r="R247" s="495"/>
      <c r="V247" s="330"/>
      <c r="W247" s="330"/>
      <c r="X247" s="32"/>
    </row>
    <row r="248" spans="12:24" customFormat="1">
      <c r="L248" s="93"/>
      <c r="N248" s="523"/>
      <c r="Q248" s="495"/>
      <c r="R248" s="495"/>
      <c r="V248" s="330"/>
      <c r="W248" s="330"/>
      <c r="X248" s="32"/>
    </row>
    <row r="249" spans="12:24" customFormat="1">
      <c r="L249" s="93"/>
      <c r="N249" s="523"/>
      <c r="Q249" s="495"/>
      <c r="R249" s="495"/>
      <c r="V249" s="330"/>
      <c r="W249" s="330"/>
      <c r="X249" s="32"/>
    </row>
    <row r="250" spans="12:24" customFormat="1">
      <c r="L250" s="93"/>
      <c r="N250" s="523"/>
      <c r="Q250" s="495"/>
      <c r="R250" s="495"/>
      <c r="V250" s="330"/>
      <c r="W250" s="330"/>
      <c r="X250" s="32"/>
    </row>
    <row r="251" spans="12:24" customFormat="1">
      <c r="L251" s="93"/>
      <c r="N251" s="523"/>
      <c r="Q251" s="495"/>
      <c r="R251" s="495"/>
      <c r="V251" s="330"/>
      <c r="W251" s="330"/>
      <c r="X251" s="32"/>
    </row>
    <row r="252" spans="12:24" customFormat="1">
      <c r="L252" s="93"/>
      <c r="N252" s="523"/>
      <c r="Q252" s="495"/>
      <c r="R252" s="495"/>
      <c r="V252" s="330"/>
      <c r="W252" s="330"/>
      <c r="X252" s="32"/>
    </row>
    <row r="253" spans="12:24" customFormat="1">
      <c r="L253" s="93"/>
      <c r="N253" s="523"/>
      <c r="Q253" s="495"/>
      <c r="R253" s="495"/>
      <c r="V253" s="330"/>
      <c r="W253" s="330"/>
      <c r="X253" s="32"/>
    </row>
    <row r="254" spans="12:24" customFormat="1">
      <c r="L254" s="93"/>
      <c r="N254" s="523"/>
      <c r="Q254" s="495"/>
      <c r="R254" s="495"/>
      <c r="V254" s="330"/>
      <c r="W254" s="330"/>
      <c r="X254" s="32"/>
    </row>
    <row r="255" spans="12:24" customFormat="1">
      <c r="L255" s="93"/>
      <c r="N255" s="523"/>
      <c r="Q255" s="495"/>
      <c r="R255" s="495"/>
      <c r="V255" s="330"/>
      <c r="W255" s="330"/>
      <c r="X255" s="32"/>
    </row>
    <row r="256" spans="12:24" customFormat="1">
      <c r="L256" s="93"/>
      <c r="N256" s="523"/>
      <c r="Q256" s="495"/>
      <c r="R256" s="495"/>
      <c r="V256" s="330"/>
      <c r="W256" s="330"/>
      <c r="X256" s="32"/>
    </row>
    <row r="257" spans="12:24" customFormat="1">
      <c r="L257" s="93"/>
      <c r="N257" s="523"/>
      <c r="Q257" s="495"/>
      <c r="R257" s="495"/>
      <c r="V257" s="330"/>
      <c r="W257" s="330"/>
      <c r="X257" s="32"/>
    </row>
    <row r="258" spans="12:24" customFormat="1">
      <c r="L258" s="93"/>
      <c r="N258" s="523"/>
      <c r="Q258" s="495"/>
      <c r="R258" s="495"/>
      <c r="V258" s="330"/>
      <c r="W258" s="330"/>
      <c r="X258" s="32"/>
    </row>
    <row r="259" spans="12:24" customFormat="1">
      <c r="L259" s="93"/>
      <c r="N259" s="523"/>
      <c r="Q259" s="495"/>
      <c r="R259" s="495"/>
      <c r="V259" s="330"/>
      <c r="W259" s="330"/>
      <c r="X259" s="32"/>
    </row>
    <row r="260" spans="12:24" customFormat="1">
      <c r="L260" s="93"/>
      <c r="N260" s="523"/>
      <c r="Q260" s="495"/>
      <c r="R260" s="495"/>
      <c r="V260" s="330"/>
      <c r="W260" s="330"/>
      <c r="X260" s="32"/>
    </row>
    <row r="261" spans="12:24" customFormat="1">
      <c r="L261" s="93"/>
      <c r="N261" s="523"/>
      <c r="Q261" s="495"/>
      <c r="R261" s="495"/>
      <c r="V261" s="330"/>
      <c r="W261" s="330"/>
      <c r="X261" s="32"/>
    </row>
    <row r="262" spans="12:24" customFormat="1">
      <c r="L262" s="93"/>
      <c r="N262" s="523"/>
      <c r="Q262" s="495"/>
      <c r="R262" s="495"/>
      <c r="V262" s="330"/>
      <c r="W262" s="330"/>
      <c r="X262" s="32"/>
    </row>
    <row r="263" spans="12:24" customFormat="1">
      <c r="L263" s="93"/>
      <c r="N263" s="523"/>
      <c r="Q263" s="495"/>
      <c r="R263" s="495"/>
      <c r="V263" s="330"/>
      <c r="W263" s="330"/>
      <c r="X263" s="32"/>
    </row>
    <row r="264" spans="12:24" customFormat="1">
      <c r="L264" s="93"/>
      <c r="N264" s="523"/>
      <c r="Q264" s="495"/>
      <c r="R264" s="495"/>
      <c r="V264" s="330"/>
      <c r="W264" s="330"/>
      <c r="X264" s="32"/>
    </row>
    <row r="265" spans="12:24" customFormat="1">
      <c r="L265" s="93"/>
      <c r="N265" s="523"/>
      <c r="Q265" s="495"/>
      <c r="R265" s="495"/>
      <c r="V265" s="330"/>
      <c r="W265" s="330"/>
      <c r="X265" s="32"/>
    </row>
    <row r="266" spans="12:24" customFormat="1">
      <c r="L266" s="93"/>
      <c r="N266" s="523"/>
      <c r="Q266" s="495"/>
      <c r="R266" s="495"/>
      <c r="V266" s="330"/>
      <c r="W266" s="330"/>
      <c r="X266" s="32"/>
    </row>
    <row r="267" spans="12:24" customFormat="1">
      <c r="L267" s="93"/>
      <c r="N267" s="523"/>
      <c r="Q267" s="495"/>
      <c r="R267" s="495"/>
      <c r="V267" s="330"/>
      <c r="W267" s="330"/>
      <c r="X267" s="32"/>
    </row>
    <row r="268" spans="12:24" customFormat="1">
      <c r="L268" s="93"/>
      <c r="N268" s="523"/>
      <c r="Q268" s="495"/>
      <c r="R268" s="495"/>
      <c r="V268" s="330"/>
      <c r="W268" s="330"/>
      <c r="X268" s="32"/>
    </row>
    <row r="269" spans="12:24" customFormat="1">
      <c r="L269" s="93"/>
      <c r="N269" s="523"/>
      <c r="Q269" s="495"/>
      <c r="R269" s="495"/>
      <c r="V269" s="330"/>
      <c r="W269" s="330"/>
      <c r="X269" s="32"/>
    </row>
    <row r="270" spans="12:24" customFormat="1">
      <c r="L270" s="93"/>
      <c r="N270" s="523"/>
      <c r="Q270" s="495"/>
      <c r="R270" s="495"/>
      <c r="V270" s="330"/>
      <c r="W270" s="330"/>
      <c r="X270" s="32"/>
    </row>
    <row r="271" spans="12:24" customFormat="1">
      <c r="L271" s="93"/>
      <c r="N271" s="523"/>
      <c r="Q271" s="495"/>
      <c r="R271" s="495"/>
      <c r="V271" s="330"/>
      <c r="W271" s="330"/>
      <c r="X271" s="32"/>
    </row>
    <row r="272" spans="12:24" customFormat="1">
      <c r="L272" s="93"/>
      <c r="N272" s="523"/>
      <c r="Q272" s="495"/>
      <c r="R272" s="495"/>
      <c r="V272" s="330"/>
      <c r="W272" s="330"/>
      <c r="X272" s="32"/>
    </row>
    <row r="273" spans="12:24" customFormat="1">
      <c r="L273" s="93"/>
      <c r="N273" s="523"/>
      <c r="Q273" s="495"/>
      <c r="R273" s="495"/>
      <c r="V273" s="330"/>
      <c r="W273" s="330"/>
      <c r="X273" s="32"/>
    </row>
    <row r="274" spans="12:24" customFormat="1">
      <c r="L274" s="93"/>
      <c r="N274" s="523"/>
      <c r="Q274" s="495"/>
      <c r="R274" s="495"/>
      <c r="V274" s="330"/>
      <c r="W274" s="330"/>
      <c r="X274" s="32"/>
    </row>
    <row r="275" spans="12:24" customFormat="1">
      <c r="L275" s="93"/>
      <c r="N275" s="523"/>
      <c r="Q275" s="495"/>
      <c r="R275" s="495"/>
      <c r="V275" s="330"/>
      <c r="W275" s="330"/>
      <c r="X275" s="32"/>
    </row>
    <row r="276" spans="12:24" customFormat="1">
      <c r="L276" s="93"/>
      <c r="N276" s="523"/>
      <c r="Q276" s="495"/>
      <c r="R276" s="495"/>
      <c r="V276" s="330"/>
      <c r="W276" s="330"/>
      <c r="X276" s="32"/>
    </row>
    <row r="277" spans="12:24" customFormat="1">
      <c r="L277" s="93"/>
      <c r="N277" s="523"/>
      <c r="Q277" s="495"/>
      <c r="R277" s="495"/>
      <c r="V277" s="330"/>
      <c r="W277" s="330"/>
      <c r="X277" s="32"/>
    </row>
    <row r="278" spans="12:24" customFormat="1">
      <c r="L278" s="93"/>
      <c r="N278" s="523"/>
      <c r="Q278" s="495"/>
      <c r="R278" s="495"/>
      <c r="V278" s="330"/>
      <c r="W278" s="330"/>
      <c r="X278" s="32"/>
    </row>
    <row r="279" spans="12:24" customFormat="1">
      <c r="L279" s="93"/>
      <c r="N279" s="523"/>
      <c r="Q279" s="495"/>
      <c r="R279" s="495"/>
      <c r="V279" s="330"/>
      <c r="W279" s="330"/>
      <c r="X279" s="32"/>
    </row>
    <row r="280" spans="12:24" customFormat="1">
      <c r="L280" s="93"/>
      <c r="N280" s="523"/>
      <c r="Q280" s="495"/>
      <c r="R280" s="495"/>
      <c r="V280" s="330"/>
      <c r="W280" s="330"/>
      <c r="X280" s="32"/>
    </row>
    <row r="281" spans="12:24" customFormat="1">
      <c r="L281" s="93"/>
      <c r="N281" s="523"/>
      <c r="Q281" s="495"/>
      <c r="R281" s="495"/>
      <c r="V281" s="330"/>
      <c r="W281" s="330"/>
      <c r="X281" s="32"/>
    </row>
    <row r="282" spans="12:24" customFormat="1">
      <c r="L282" s="93"/>
      <c r="N282" s="523"/>
      <c r="Q282" s="495"/>
      <c r="R282" s="495"/>
      <c r="V282" s="330"/>
      <c r="W282" s="330"/>
      <c r="X282" s="32"/>
    </row>
    <row r="283" spans="12:24" customFormat="1">
      <c r="L283" s="93"/>
      <c r="N283" s="523"/>
      <c r="Q283" s="495"/>
      <c r="R283" s="495"/>
      <c r="V283" s="330"/>
      <c r="W283" s="330"/>
      <c r="X283" s="32"/>
    </row>
    <row r="284" spans="12:24" customFormat="1">
      <c r="L284" s="93"/>
      <c r="N284" s="523"/>
      <c r="Q284" s="495"/>
      <c r="R284" s="495"/>
      <c r="V284" s="330"/>
      <c r="W284" s="330"/>
      <c r="X284" s="32"/>
    </row>
    <row r="285" spans="12:24" customFormat="1">
      <c r="L285" s="93"/>
      <c r="N285" s="523"/>
      <c r="Q285" s="495"/>
      <c r="R285" s="495"/>
      <c r="V285" s="330"/>
      <c r="W285" s="330"/>
      <c r="X285" s="32"/>
    </row>
    <row r="286" spans="12:24" customFormat="1">
      <c r="L286" s="93"/>
      <c r="N286" s="523"/>
      <c r="Q286" s="495"/>
      <c r="R286" s="495"/>
      <c r="V286" s="330"/>
      <c r="W286" s="330"/>
      <c r="X286" s="32"/>
    </row>
    <row r="287" spans="12:24" customFormat="1">
      <c r="L287" s="93"/>
      <c r="N287" s="523"/>
      <c r="Q287" s="495"/>
      <c r="R287" s="495"/>
      <c r="V287" s="330"/>
      <c r="W287" s="330"/>
      <c r="X287" s="32"/>
    </row>
    <row r="288" spans="12:24" customFormat="1">
      <c r="L288" s="93"/>
      <c r="N288" s="523"/>
      <c r="Q288" s="495"/>
      <c r="R288" s="495"/>
      <c r="V288" s="330"/>
      <c r="W288" s="330"/>
      <c r="X288" s="32"/>
    </row>
    <row r="289" spans="12:24" customFormat="1">
      <c r="L289" s="93"/>
      <c r="N289" s="523"/>
      <c r="Q289" s="495"/>
      <c r="R289" s="495"/>
      <c r="V289" s="330"/>
      <c r="W289" s="330"/>
      <c r="X289" s="32"/>
    </row>
    <row r="290" spans="12:24" customFormat="1">
      <c r="L290" s="93"/>
      <c r="N290" s="523"/>
      <c r="Q290" s="495"/>
      <c r="R290" s="495"/>
      <c r="V290" s="330"/>
      <c r="W290" s="330"/>
      <c r="X290" s="32"/>
    </row>
    <row r="291" spans="12:24" customFormat="1">
      <c r="L291" s="93"/>
      <c r="N291" s="523"/>
      <c r="Q291" s="495"/>
      <c r="R291" s="495"/>
      <c r="V291" s="330"/>
      <c r="W291" s="330"/>
      <c r="X291" s="32"/>
    </row>
    <row r="292" spans="12:24" customFormat="1">
      <c r="L292" s="93"/>
      <c r="N292" s="523"/>
      <c r="Q292" s="495"/>
      <c r="R292" s="495"/>
      <c r="V292" s="330"/>
      <c r="W292" s="330"/>
      <c r="X292" s="32"/>
    </row>
    <row r="293" spans="12:24" customFormat="1">
      <c r="L293" s="93"/>
      <c r="N293" s="523"/>
      <c r="Q293" s="495"/>
      <c r="R293" s="495"/>
      <c r="V293" s="330"/>
      <c r="W293" s="330"/>
      <c r="X293" s="32"/>
    </row>
    <row r="294" spans="12:24" customFormat="1">
      <c r="L294" s="93"/>
      <c r="N294" s="523"/>
      <c r="Q294" s="495"/>
      <c r="R294" s="495"/>
      <c r="V294" s="330"/>
      <c r="W294" s="330"/>
      <c r="X294" s="32"/>
    </row>
    <row r="295" spans="12:24" customFormat="1">
      <c r="L295" s="93"/>
      <c r="N295" s="523"/>
      <c r="Q295" s="495"/>
      <c r="R295" s="495"/>
      <c r="V295" s="330"/>
      <c r="W295" s="330"/>
      <c r="X295" s="32"/>
    </row>
    <row r="296" spans="12:24" customFormat="1">
      <c r="L296" s="93"/>
      <c r="N296" s="523"/>
      <c r="Q296" s="495"/>
      <c r="R296" s="495"/>
      <c r="V296" s="330"/>
      <c r="W296" s="330"/>
      <c r="X296" s="32"/>
    </row>
    <row r="297" spans="12:24" customFormat="1">
      <c r="L297" s="93"/>
      <c r="N297" s="523"/>
      <c r="Q297" s="495"/>
      <c r="R297" s="495"/>
      <c r="V297" s="330"/>
      <c r="W297" s="330"/>
      <c r="X297" s="32"/>
    </row>
    <row r="298" spans="12:24" customFormat="1">
      <c r="L298" s="93"/>
      <c r="N298" s="523"/>
      <c r="Q298" s="495"/>
      <c r="R298" s="495"/>
      <c r="V298" s="330"/>
      <c r="W298" s="330"/>
      <c r="X298" s="32"/>
    </row>
    <row r="299" spans="12:24" customFormat="1">
      <c r="L299" s="93"/>
      <c r="N299" s="523"/>
      <c r="Q299" s="495"/>
      <c r="R299" s="495"/>
      <c r="V299" s="330"/>
      <c r="W299" s="330"/>
      <c r="X299" s="32"/>
    </row>
    <row r="300" spans="12:24" customFormat="1">
      <c r="L300" s="93"/>
      <c r="N300" s="523"/>
      <c r="Q300" s="495"/>
      <c r="R300" s="495"/>
      <c r="V300" s="330"/>
      <c r="W300" s="330"/>
      <c r="X300" s="32"/>
    </row>
    <row r="301" spans="12:24" customFormat="1">
      <c r="L301" s="93"/>
      <c r="N301" s="523"/>
      <c r="Q301" s="495"/>
      <c r="R301" s="495"/>
      <c r="V301" s="330"/>
      <c r="W301" s="330"/>
      <c r="X301" s="32"/>
    </row>
    <row r="302" spans="12:24" customFormat="1">
      <c r="L302" s="93"/>
      <c r="N302" s="523"/>
      <c r="Q302" s="495"/>
      <c r="R302" s="495"/>
      <c r="V302" s="330"/>
      <c r="W302" s="330"/>
      <c r="X302" s="32"/>
    </row>
    <row r="303" spans="12:24" customFormat="1">
      <c r="L303" s="93"/>
      <c r="N303" s="523"/>
      <c r="Q303" s="495"/>
      <c r="R303" s="495"/>
      <c r="V303" s="330"/>
      <c r="W303" s="330"/>
      <c r="X303" s="32"/>
    </row>
    <row r="304" spans="12:24" customFormat="1">
      <c r="L304" s="93"/>
      <c r="N304" s="523"/>
      <c r="Q304" s="495"/>
      <c r="R304" s="495"/>
      <c r="V304" s="330"/>
      <c r="W304" s="330"/>
      <c r="X304" s="32"/>
    </row>
    <row r="305" spans="12:24" customFormat="1">
      <c r="L305" s="93"/>
      <c r="N305" s="523"/>
      <c r="Q305" s="495"/>
      <c r="R305" s="495"/>
      <c r="V305" s="330"/>
      <c r="W305" s="330"/>
      <c r="X305" s="32"/>
    </row>
    <row r="306" spans="12:24" customFormat="1">
      <c r="L306" s="93"/>
      <c r="N306" s="523"/>
      <c r="Q306" s="495"/>
      <c r="R306" s="495"/>
      <c r="V306" s="330"/>
      <c r="W306" s="330"/>
      <c r="X306" s="32"/>
    </row>
    <row r="307" spans="12:24" customFormat="1">
      <c r="L307" s="93"/>
      <c r="N307" s="523"/>
      <c r="Q307" s="495"/>
      <c r="R307" s="495"/>
      <c r="V307" s="330"/>
      <c r="W307" s="330"/>
      <c r="X307" s="32"/>
    </row>
    <row r="308" spans="12:24" customFormat="1">
      <c r="L308" s="93"/>
      <c r="N308" s="523"/>
      <c r="Q308" s="495"/>
      <c r="R308" s="495"/>
      <c r="V308" s="330"/>
      <c r="W308" s="330"/>
      <c r="X308" s="32"/>
    </row>
    <row r="309" spans="12:24" customFormat="1">
      <c r="L309" s="93"/>
      <c r="N309" s="523"/>
      <c r="Q309" s="495"/>
      <c r="R309" s="495"/>
      <c r="V309" s="330"/>
      <c r="W309" s="330"/>
      <c r="X309" s="32"/>
    </row>
    <row r="310" spans="12:24" customFormat="1">
      <c r="L310" s="93"/>
      <c r="N310" s="523"/>
      <c r="Q310" s="495"/>
      <c r="R310" s="495"/>
      <c r="V310" s="330"/>
      <c r="W310" s="330"/>
      <c r="X310" s="32"/>
    </row>
    <row r="311" spans="12:24" customFormat="1">
      <c r="L311" s="93"/>
      <c r="N311" s="523"/>
      <c r="Q311" s="495"/>
      <c r="R311" s="495"/>
      <c r="V311" s="330"/>
      <c r="W311" s="330"/>
      <c r="X311" s="32"/>
    </row>
    <row r="312" spans="12:24" customFormat="1">
      <c r="L312" s="93"/>
      <c r="N312" s="523"/>
      <c r="Q312" s="495"/>
      <c r="R312" s="495"/>
      <c r="V312" s="330"/>
      <c r="W312" s="330"/>
      <c r="X312" s="32"/>
    </row>
    <row r="313" spans="12:24" customFormat="1">
      <c r="L313" s="93"/>
      <c r="N313" s="523"/>
      <c r="Q313" s="495"/>
      <c r="R313" s="495"/>
      <c r="V313" s="330"/>
      <c r="W313" s="330"/>
      <c r="X313" s="32"/>
    </row>
    <row r="314" spans="12:24" customFormat="1">
      <c r="L314" s="93"/>
      <c r="N314" s="523"/>
      <c r="Q314" s="495"/>
      <c r="R314" s="495"/>
      <c r="V314" s="330"/>
      <c r="W314" s="330"/>
      <c r="X314" s="32"/>
    </row>
    <row r="315" spans="12:24" customFormat="1">
      <c r="L315" s="93"/>
      <c r="N315" s="523"/>
      <c r="Q315" s="495"/>
      <c r="R315" s="495"/>
      <c r="V315" s="330"/>
      <c r="W315" s="330"/>
      <c r="X315" s="32"/>
    </row>
    <row r="316" spans="12:24" customFormat="1">
      <c r="L316" s="93"/>
      <c r="N316" s="523"/>
      <c r="Q316" s="495"/>
      <c r="R316" s="495"/>
      <c r="V316" s="330"/>
      <c r="W316" s="330"/>
      <c r="X316" s="32"/>
    </row>
    <row r="317" spans="12:24" customFormat="1">
      <c r="L317" s="93"/>
      <c r="N317" s="523"/>
      <c r="Q317" s="495"/>
      <c r="R317" s="495"/>
      <c r="V317" s="330"/>
      <c r="W317" s="330"/>
      <c r="X317" s="32"/>
    </row>
    <row r="318" spans="12:24" customFormat="1">
      <c r="L318" s="93"/>
      <c r="N318" s="523"/>
      <c r="Q318" s="495"/>
      <c r="R318" s="495"/>
      <c r="V318" s="330"/>
      <c r="W318" s="330"/>
      <c r="X318" s="32"/>
    </row>
    <row r="319" spans="12:24" customFormat="1">
      <c r="L319" s="93"/>
      <c r="N319" s="523"/>
      <c r="Q319" s="495"/>
      <c r="R319" s="495"/>
      <c r="V319" s="330"/>
      <c r="W319" s="330"/>
      <c r="X319" s="32"/>
    </row>
    <row r="320" spans="12:24" customFormat="1">
      <c r="L320" s="93"/>
      <c r="N320" s="523"/>
      <c r="Q320" s="495"/>
      <c r="R320" s="495"/>
      <c r="V320" s="330"/>
      <c r="W320" s="330"/>
      <c r="X320" s="32"/>
    </row>
    <row r="321" spans="1:64">
      <c r="H321"/>
      <c r="J321"/>
      <c r="K321"/>
      <c r="O321"/>
      <c r="P321"/>
      <c r="Q321" s="495"/>
      <c r="R321" s="495"/>
      <c r="AG321"/>
      <c r="AT321"/>
      <c r="AX321"/>
      <c r="AY321"/>
      <c r="AZ321"/>
      <c r="BA321"/>
      <c r="BB321"/>
      <c r="BC321"/>
      <c r="BG321"/>
      <c r="BH321"/>
      <c r="BI321"/>
    </row>
    <row r="322" spans="1:64">
      <c r="H322"/>
      <c r="J322"/>
      <c r="K322"/>
      <c r="O322"/>
      <c r="P322"/>
      <c r="Q322" s="495"/>
      <c r="R322" s="495"/>
      <c r="AG322"/>
      <c r="AT322"/>
      <c r="AX322"/>
      <c r="AY322"/>
      <c r="AZ322"/>
      <c r="BA322"/>
      <c r="BB322"/>
      <c r="BC322"/>
      <c r="BG322"/>
      <c r="BH322"/>
      <c r="BI322"/>
    </row>
    <row r="323" spans="1:64">
      <c r="H323"/>
      <c r="J323"/>
      <c r="K323"/>
      <c r="O323"/>
      <c r="P323"/>
      <c r="Q323" s="495"/>
      <c r="R323" s="495"/>
      <c r="AG323"/>
      <c r="AT323"/>
      <c r="AX323"/>
      <c r="AY323"/>
      <c r="AZ323"/>
      <c r="BA323"/>
      <c r="BB323"/>
      <c r="BC323"/>
      <c r="BG323"/>
      <c r="BH323"/>
      <c r="BI323"/>
    </row>
    <row r="324" spans="1:64">
      <c r="H324"/>
      <c r="J324"/>
      <c r="K324"/>
      <c r="O324"/>
      <c r="P324"/>
      <c r="Q324" s="495"/>
      <c r="R324" s="495"/>
      <c r="AG324"/>
      <c r="AT324"/>
      <c r="AX324"/>
      <c r="AY324"/>
      <c r="AZ324"/>
      <c r="BA324"/>
      <c r="BB324"/>
      <c r="BC324"/>
      <c r="BG324"/>
      <c r="BH324"/>
      <c r="BI324"/>
    </row>
    <row r="325" spans="1:64">
      <c r="A325" s="25"/>
      <c r="B325" s="25"/>
      <c r="C325" s="25"/>
      <c r="D325" s="25"/>
      <c r="E325" s="25"/>
      <c r="F325" s="25"/>
      <c r="G325" s="25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25"/>
      <c r="T325" s="25"/>
      <c r="U325" s="25"/>
      <c r="V325" s="371"/>
      <c r="W325" s="371"/>
      <c r="X325" s="366"/>
      <c r="Y325" s="25"/>
      <c r="Z325" s="25"/>
      <c r="AA325" s="25"/>
      <c r="AB325" s="25"/>
      <c r="AC325" s="25"/>
      <c r="AD325" s="102"/>
      <c r="AE325" s="102"/>
      <c r="AF325" s="102"/>
      <c r="AG325" s="102"/>
      <c r="AH325" s="25"/>
      <c r="AI325" s="25"/>
      <c r="AJ325" s="25"/>
      <c r="AT325"/>
      <c r="AX325"/>
      <c r="AY325"/>
      <c r="AZ325"/>
      <c r="BA325"/>
      <c r="BB325"/>
      <c r="BC325"/>
      <c r="BG325"/>
      <c r="BH325"/>
      <c r="BI325"/>
    </row>
    <row r="326" spans="1:64">
      <c r="A326" s="25"/>
      <c r="B326" s="25"/>
      <c r="C326" s="25"/>
      <c r="D326" s="25"/>
      <c r="E326" s="25"/>
      <c r="F326" s="25"/>
      <c r="G326" s="25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25"/>
      <c r="T326" s="25"/>
      <c r="U326" s="25"/>
      <c r="V326" s="371"/>
      <c r="W326" s="371"/>
      <c r="X326" s="366"/>
      <c r="Y326" s="25"/>
      <c r="Z326" s="25"/>
      <c r="AA326" s="25"/>
      <c r="AB326" s="25"/>
      <c r="AC326" s="25"/>
      <c r="AD326" s="102"/>
      <c r="AE326" s="102"/>
      <c r="AF326" s="102"/>
      <c r="AG326" s="102"/>
      <c r="AH326" s="25"/>
      <c r="AI326" s="25"/>
      <c r="AJ326" s="25"/>
      <c r="AT326"/>
      <c r="AX326"/>
      <c r="AY326"/>
      <c r="AZ326"/>
      <c r="BA326"/>
      <c r="BB326"/>
      <c r="BC326"/>
      <c r="BG326"/>
      <c r="BH326"/>
      <c r="BI326"/>
    </row>
    <row r="327" spans="1:64">
      <c r="AN327" s="1"/>
      <c r="AO327" s="1"/>
      <c r="AP327" s="1"/>
      <c r="AQ327" s="1"/>
      <c r="AR327" s="1"/>
      <c r="AS327" s="1"/>
      <c r="AU327" s="1"/>
      <c r="AV327" s="1"/>
      <c r="AW327" s="1"/>
      <c r="BD327" s="1"/>
      <c r="BE327" s="1"/>
      <c r="BF327" s="1"/>
      <c r="BJ327" s="1"/>
      <c r="BK327" s="1"/>
      <c r="BL327" s="1"/>
    </row>
    <row r="328" spans="1:64">
      <c r="AN328" s="1"/>
      <c r="AO328" s="1"/>
      <c r="AP328" s="1"/>
      <c r="AQ328" s="1"/>
      <c r="AR328" s="1"/>
      <c r="AS328" s="1"/>
      <c r="AU328" s="1"/>
      <c r="AV328" s="1"/>
      <c r="AW328" s="1"/>
      <c r="BD328" s="1"/>
      <c r="BE328" s="1"/>
      <c r="BF328" s="1"/>
      <c r="BJ328" s="1"/>
      <c r="BK328" s="1"/>
      <c r="BL328" s="1"/>
    </row>
    <row r="329" spans="1:64">
      <c r="AN329" s="1"/>
      <c r="AO329" s="1"/>
      <c r="AP329" s="1"/>
      <c r="AQ329" s="1"/>
      <c r="AR329" s="1"/>
      <c r="AS329" s="1"/>
      <c r="AU329" s="1"/>
      <c r="AV329" s="1"/>
      <c r="AW329" s="1"/>
      <c r="BD329" s="1"/>
      <c r="BE329" s="1"/>
      <c r="BF329" s="1"/>
      <c r="BJ329" s="1"/>
      <c r="BK329" s="1"/>
      <c r="BL329" s="1"/>
    </row>
    <row r="330" spans="1:64">
      <c r="AN330" s="1"/>
      <c r="AO330" s="1"/>
      <c r="AP330" s="1"/>
      <c r="AQ330" s="1"/>
      <c r="AR330" s="1"/>
      <c r="AS330" s="1"/>
      <c r="AU330" s="1"/>
      <c r="AV330" s="1"/>
      <c r="AW330" s="1"/>
      <c r="BD330" s="1"/>
      <c r="BE330" s="1"/>
      <c r="BF330" s="1"/>
      <c r="BJ330" s="1"/>
      <c r="BK330" s="1"/>
      <c r="BL330" s="1"/>
    </row>
    <row r="331" spans="1:64">
      <c r="AN331" s="1"/>
      <c r="AO331" s="1"/>
      <c r="AP331" s="1"/>
      <c r="AQ331" s="1"/>
      <c r="AR331" s="1"/>
      <c r="AS331" s="1"/>
      <c r="AU331" s="1"/>
      <c r="AV331" s="1"/>
      <c r="AW331" s="1"/>
      <c r="BD331" s="1"/>
      <c r="BE331" s="1"/>
      <c r="BF331" s="1"/>
      <c r="BJ331" s="1"/>
      <c r="BK331" s="1"/>
      <c r="BL331" s="1"/>
    </row>
    <row r="332" spans="1:64">
      <c r="AN332" s="1"/>
      <c r="AO332" s="1"/>
      <c r="AP332" s="1"/>
      <c r="AQ332" s="1"/>
      <c r="AR332" s="1"/>
      <c r="AS332" s="1"/>
      <c r="AU332" s="1"/>
      <c r="AV332" s="1"/>
      <c r="AW332" s="1"/>
      <c r="BD332" s="1"/>
      <c r="BE332" s="1"/>
      <c r="BF332" s="1"/>
      <c r="BJ332" s="1"/>
      <c r="BK332" s="1"/>
      <c r="BL332" s="1"/>
    </row>
    <row r="333" spans="1:64">
      <c r="AN333" s="1"/>
      <c r="AO333" s="1"/>
      <c r="AP333" s="1"/>
      <c r="AQ333" s="1"/>
      <c r="AR333" s="1"/>
      <c r="AS333" s="1"/>
      <c r="AU333" s="1"/>
      <c r="AV333" s="1"/>
      <c r="AW333" s="1"/>
      <c r="BD333" s="1"/>
      <c r="BE333" s="1"/>
      <c r="BF333" s="1"/>
      <c r="BJ333" s="1"/>
      <c r="BK333" s="1"/>
      <c r="BL333" s="1"/>
    </row>
    <row r="334" spans="1:64">
      <c r="AN334" s="1"/>
      <c r="AO334" s="1"/>
      <c r="AP334" s="1"/>
      <c r="AQ334" s="1"/>
      <c r="AR334" s="1"/>
      <c r="AS334" s="1"/>
      <c r="AU334" s="1"/>
      <c r="AV334" s="1"/>
      <c r="AW334" s="1"/>
      <c r="BD334" s="1"/>
      <c r="BE334" s="1"/>
      <c r="BF334" s="1"/>
      <c r="BJ334" s="1"/>
      <c r="BK334" s="1"/>
      <c r="BL334" s="1"/>
    </row>
    <row r="335" spans="1:64">
      <c r="AN335" s="1"/>
      <c r="AO335" s="1"/>
      <c r="AP335" s="1"/>
      <c r="AQ335" s="1"/>
      <c r="AR335" s="1"/>
      <c r="AS335" s="1"/>
      <c r="AU335" s="1"/>
      <c r="AV335" s="1"/>
      <c r="AW335" s="1"/>
      <c r="BD335" s="1"/>
      <c r="BE335" s="1"/>
      <c r="BF335" s="1"/>
      <c r="BJ335" s="1"/>
      <c r="BK335" s="1"/>
      <c r="BL335" s="1"/>
    </row>
    <row r="336" spans="1:64">
      <c r="AN336" s="1"/>
      <c r="AO336" s="1"/>
      <c r="AP336" s="1"/>
      <c r="AQ336" s="1"/>
      <c r="AR336" s="1"/>
      <c r="AS336" s="1"/>
      <c r="AU336" s="1"/>
      <c r="AV336" s="1"/>
      <c r="AW336" s="1"/>
      <c r="BD336" s="1"/>
      <c r="BE336" s="1"/>
      <c r="BF336" s="1"/>
      <c r="BJ336" s="1"/>
      <c r="BK336" s="1"/>
      <c r="BL336" s="1"/>
    </row>
    <row r="337" spans="40:64">
      <c r="AN337" s="1"/>
      <c r="AO337" s="1"/>
      <c r="AP337" s="1"/>
      <c r="AQ337" s="1"/>
      <c r="AR337" s="1"/>
      <c r="AS337" s="1"/>
      <c r="AU337" s="1"/>
      <c r="AV337" s="1"/>
      <c r="AW337" s="1"/>
      <c r="BD337" s="1"/>
      <c r="BE337" s="1"/>
      <c r="BF337" s="1"/>
      <c r="BJ337" s="1"/>
      <c r="BK337" s="1"/>
      <c r="BL337" s="1"/>
    </row>
    <row r="338" spans="40:64">
      <c r="AN338" s="1"/>
      <c r="AO338" s="1"/>
      <c r="AP338" s="1"/>
      <c r="AQ338" s="1"/>
      <c r="AR338" s="1"/>
      <c r="AS338" s="1"/>
      <c r="AU338" s="1"/>
      <c r="AV338" s="1"/>
      <c r="AW338" s="1"/>
      <c r="BD338" s="1"/>
      <c r="BE338" s="1"/>
      <c r="BF338" s="1"/>
      <c r="BJ338" s="1"/>
      <c r="BK338" s="1"/>
      <c r="BL338" s="1"/>
    </row>
    <row r="339" spans="40:64">
      <c r="AN339" s="1"/>
      <c r="AO339" s="1"/>
      <c r="AP339" s="1"/>
      <c r="AQ339" s="1"/>
      <c r="AR339" s="1"/>
      <c r="AS339" s="1"/>
      <c r="AU339" s="1"/>
      <c r="AV339" s="1"/>
      <c r="AW339" s="1"/>
      <c r="BD339" s="1"/>
      <c r="BE339" s="1"/>
      <c r="BF339" s="1"/>
      <c r="BJ339" s="1"/>
      <c r="BK339" s="1"/>
      <c r="BL339" s="1"/>
    </row>
    <row r="340" spans="40:64">
      <c r="AN340" s="1"/>
      <c r="AO340" s="1"/>
      <c r="AP340" s="1"/>
      <c r="AQ340" s="1"/>
      <c r="AR340" s="1"/>
      <c r="AS340" s="1"/>
      <c r="AU340" s="1"/>
      <c r="AV340" s="1"/>
      <c r="AW340" s="1"/>
      <c r="BD340" s="1"/>
      <c r="BE340" s="1"/>
      <c r="BF340" s="1"/>
      <c r="BJ340" s="1"/>
      <c r="BK340" s="1"/>
      <c r="BL340" s="1"/>
    </row>
    <row r="341" spans="40:64">
      <c r="AN341" s="1"/>
      <c r="AO341" s="1"/>
      <c r="AP341" s="1"/>
      <c r="AQ341" s="1"/>
      <c r="AR341" s="1"/>
      <c r="AS341" s="1"/>
      <c r="AU341" s="1"/>
      <c r="AV341" s="1"/>
      <c r="AW341" s="1"/>
      <c r="BD341" s="1"/>
      <c r="BE341" s="1"/>
      <c r="BF341" s="1"/>
      <c r="BJ341" s="1"/>
      <c r="BK341" s="1"/>
      <c r="BL341" s="1"/>
    </row>
    <row r="342" spans="40:64">
      <c r="AN342" s="1"/>
      <c r="AO342" s="1"/>
      <c r="AP342" s="1"/>
      <c r="AQ342" s="1"/>
      <c r="AR342" s="1"/>
      <c r="AS342" s="1"/>
      <c r="AU342" s="1"/>
      <c r="AV342" s="1"/>
      <c r="AW342" s="1"/>
      <c r="BD342" s="1"/>
      <c r="BE342" s="1"/>
      <c r="BF342" s="1"/>
      <c r="BJ342" s="1"/>
      <c r="BK342" s="1"/>
      <c r="BL342" s="1"/>
    </row>
    <row r="343" spans="40:64">
      <c r="AN343" s="1"/>
      <c r="AO343" s="1"/>
      <c r="AP343" s="1"/>
      <c r="AQ343" s="1"/>
      <c r="AR343" s="1"/>
      <c r="AS343" s="1"/>
      <c r="AU343" s="1"/>
      <c r="AV343" s="1"/>
      <c r="AW343" s="1"/>
      <c r="BD343" s="1"/>
      <c r="BE343" s="1"/>
      <c r="BF343" s="1"/>
      <c r="BJ343" s="1"/>
      <c r="BK343" s="1"/>
      <c r="BL343" s="1"/>
    </row>
    <row r="344" spans="40:64">
      <c r="AN344" s="1"/>
      <c r="AO344" s="1"/>
      <c r="AP344" s="1"/>
      <c r="AQ344" s="1"/>
      <c r="AR344" s="1"/>
      <c r="AS344" s="1"/>
      <c r="AU344" s="1"/>
      <c r="AV344" s="1"/>
      <c r="AW344" s="1"/>
      <c r="BD344" s="1"/>
      <c r="BE344" s="1"/>
      <c r="BF344" s="1"/>
      <c r="BJ344" s="1"/>
      <c r="BK344" s="1"/>
      <c r="BL344" s="1"/>
    </row>
    <row r="345" spans="40:64">
      <c r="AN345" s="1"/>
      <c r="AO345" s="1"/>
      <c r="AP345" s="1"/>
      <c r="AQ345" s="1"/>
      <c r="AR345" s="1"/>
      <c r="AS345" s="1"/>
      <c r="AU345" s="1"/>
      <c r="AV345" s="1"/>
      <c r="AW345" s="1"/>
      <c r="BD345" s="1"/>
      <c r="BE345" s="1"/>
      <c r="BF345" s="1"/>
      <c r="BJ345" s="1"/>
      <c r="BK345" s="1"/>
      <c r="BL345" s="1"/>
    </row>
    <row r="346" spans="40:64">
      <c r="AN346" s="1"/>
      <c r="AO346" s="1"/>
      <c r="AP346" s="1"/>
      <c r="AQ346" s="1"/>
      <c r="AR346" s="1"/>
      <c r="AS346" s="1"/>
      <c r="AU346" s="1"/>
      <c r="AV346" s="1"/>
      <c r="AW346" s="1"/>
      <c r="BD346" s="1"/>
      <c r="BE346" s="1"/>
      <c r="BF346" s="1"/>
      <c r="BJ346" s="1"/>
      <c r="BK346" s="1"/>
      <c r="BL346" s="1"/>
    </row>
    <row r="347" spans="40:64">
      <c r="AN347" s="1"/>
      <c r="AO347" s="1"/>
      <c r="AP347" s="1"/>
      <c r="AQ347" s="1"/>
      <c r="AR347" s="1"/>
      <c r="AS347" s="1"/>
      <c r="AU347" s="1"/>
      <c r="AV347" s="1"/>
      <c r="AW347" s="1"/>
      <c r="BD347" s="1"/>
      <c r="BE347" s="1"/>
      <c r="BF347" s="1"/>
      <c r="BJ347" s="1"/>
      <c r="BK347" s="1"/>
      <c r="BL347" s="1"/>
    </row>
    <row r="348" spans="40:64">
      <c r="AN348" s="1"/>
      <c r="AO348" s="1"/>
      <c r="AP348" s="1"/>
      <c r="AQ348" s="1"/>
      <c r="AR348" s="1"/>
      <c r="AS348" s="1"/>
      <c r="AU348" s="1"/>
      <c r="AV348" s="1"/>
      <c r="AW348" s="1"/>
      <c r="BD348" s="1"/>
      <c r="BE348" s="1"/>
      <c r="BF348" s="1"/>
      <c r="BJ348" s="1"/>
      <c r="BK348" s="1"/>
      <c r="BL348" s="1"/>
    </row>
    <row r="349" spans="40:64">
      <c r="AN349" s="1"/>
      <c r="AO349" s="1"/>
      <c r="AP349" s="1"/>
      <c r="AQ349" s="1"/>
      <c r="AR349" s="1"/>
      <c r="AS349" s="1"/>
      <c r="AU349" s="1"/>
      <c r="AV349" s="1"/>
      <c r="AW349" s="1"/>
      <c r="BD349" s="1"/>
      <c r="BE349" s="1"/>
      <c r="BF349" s="1"/>
      <c r="BJ349" s="1"/>
      <c r="BK349" s="1"/>
      <c r="BL349" s="1"/>
    </row>
    <row r="350" spans="40:64">
      <c r="AN350" s="1"/>
      <c r="AO350" s="1"/>
      <c r="AP350" s="1"/>
      <c r="AQ350" s="1"/>
      <c r="AR350" s="1"/>
      <c r="AS350" s="1"/>
      <c r="AU350" s="1"/>
      <c r="AV350" s="1"/>
      <c r="AW350" s="1"/>
      <c r="BD350" s="1"/>
      <c r="BE350" s="1"/>
      <c r="BF350" s="1"/>
      <c r="BJ350" s="1"/>
      <c r="BK350" s="1"/>
      <c r="BL350" s="1"/>
    </row>
    <row r="351" spans="40:64">
      <c r="AN351" s="1"/>
      <c r="AO351" s="1"/>
      <c r="AP351" s="1"/>
      <c r="AQ351" s="1"/>
      <c r="AR351" s="1"/>
      <c r="AS351" s="1"/>
      <c r="AU351" s="1"/>
      <c r="AV351" s="1"/>
      <c r="AW351" s="1"/>
      <c r="BD351" s="1"/>
      <c r="BE351" s="1"/>
      <c r="BF351" s="1"/>
      <c r="BJ351" s="1"/>
      <c r="BK351" s="1"/>
      <c r="BL351" s="1"/>
    </row>
    <row r="352" spans="40:64">
      <c r="AN352" s="1"/>
      <c r="AO352" s="1"/>
      <c r="AP352" s="1"/>
      <c r="AQ352" s="1"/>
      <c r="AR352" s="1"/>
      <c r="AS352" s="1"/>
      <c r="AU352" s="1"/>
      <c r="AV352" s="1"/>
      <c r="AW352" s="1"/>
      <c r="BD352" s="1"/>
      <c r="BE352" s="1"/>
      <c r="BF352" s="1"/>
      <c r="BJ352" s="1"/>
      <c r="BK352" s="1"/>
      <c r="BL352" s="1"/>
    </row>
    <row r="353" spans="40:64">
      <c r="AN353" s="1"/>
      <c r="AO353" s="1"/>
      <c r="AP353" s="1"/>
      <c r="AQ353" s="1"/>
      <c r="AR353" s="1"/>
      <c r="AS353" s="1"/>
      <c r="AU353" s="1"/>
      <c r="AV353" s="1"/>
      <c r="AW353" s="1"/>
      <c r="BD353" s="1"/>
      <c r="BE353" s="1"/>
      <c r="BF353" s="1"/>
      <c r="BJ353" s="1"/>
      <c r="BK353" s="1"/>
      <c r="BL353" s="1"/>
    </row>
    <row r="354" spans="40:64">
      <c r="AN354" s="1"/>
      <c r="AO354" s="1"/>
      <c r="AP354" s="1"/>
      <c r="AQ354" s="1"/>
      <c r="AR354" s="1"/>
      <c r="AS354" s="1"/>
      <c r="AU354" s="1"/>
      <c r="AV354" s="1"/>
      <c r="AW354" s="1"/>
      <c r="BD354" s="1"/>
      <c r="BE354" s="1"/>
      <c r="BF354" s="1"/>
      <c r="BJ354" s="1"/>
      <c r="BK354" s="1"/>
      <c r="BL354" s="1"/>
    </row>
    <row r="355" spans="40:64">
      <c r="AN355" s="1"/>
      <c r="AO355" s="1"/>
      <c r="AP355" s="1"/>
      <c r="AQ355" s="1"/>
      <c r="AR355" s="1"/>
      <c r="AS355" s="1"/>
      <c r="AU355" s="1"/>
      <c r="AV355" s="1"/>
      <c r="AW355" s="1"/>
      <c r="BD355" s="1"/>
      <c r="BE355" s="1"/>
      <c r="BF355" s="1"/>
      <c r="BJ355" s="1"/>
      <c r="BK355" s="1"/>
      <c r="BL355" s="1"/>
    </row>
    <row r="356" spans="40:64">
      <c r="AN356" s="1"/>
      <c r="AO356" s="1"/>
      <c r="AP356" s="1"/>
      <c r="AQ356" s="1"/>
      <c r="AR356" s="1"/>
      <c r="AS356" s="1"/>
      <c r="AU356" s="1"/>
      <c r="AV356" s="1"/>
      <c r="AW356" s="1"/>
      <c r="BD356" s="1"/>
      <c r="BE356" s="1"/>
      <c r="BF356" s="1"/>
      <c r="BJ356" s="1"/>
      <c r="BK356" s="1"/>
      <c r="BL356" s="1"/>
    </row>
    <row r="357" spans="40:64">
      <c r="AN357" s="1"/>
      <c r="AO357" s="1"/>
      <c r="AP357" s="1"/>
      <c r="AQ357" s="1"/>
      <c r="AR357" s="1"/>
      <c r="AS357" s="1"/>
      <c r="AU357" s="1"/>
      <c r="AV357" s="1"/>
      <c r="AW357" s="1"/>
      <c r="BD357" s="1"/>
      <c r="BE357" s="1"/>
      <c r="BF357" s="1"/>
      <c r="BJ357" s="1"/>
      <c r="BK357" s="1"/>
      <c r="BL357" s="1"/>
    </row>
    <row r="358" spans="40:64">
      <c r="AN358" s="1"/>
      <c r="AO358" s="1"/>
      <c r="AP358" s="1"/>
      <c r="AQ358" s="1"/>
      <c r="AR358" s="1"/>
      <c r="AS358" s="1"/>
      <c r="AU358" s="1"/>
      <c r="AV358" s="1"/>
      <c r="AW358" s="1"/>
      <c r="BD358" s="1"/>
      <c r="BE358" s="1"/>
      <c r="BF358" s="1"/>
      <c r="BJ358" s="1"/>
      <c r="BK358" s="1"/>
      <c r="BL358" s="1"/>
    </row>
    <row r="359" spans="40:64">
      <c r="AN359" s="1"/>
      <c r="AO359" s="1"/>
      <c r="AP359" s="1"/>
      <c r="AQ359" s="1"/>
      <c r="AR359" s="1"/>
      <c r="AS359" s="1"/>
      <c r="AU359" s="1"/>
      <c r="AV359" s="1"/>
      <c r="AW359" s="1"/>
      <c r="BD359" s="1"/>
      <c r="BE359" s="1"/>
      <c r="BF359" s="1"/>
      <c r="BJ359" s="1"/>
      <c r="BK359" s="1"/>
      <c r="BL359" s="1"/>
    </row>
    <row r="360" spans="40:64">
      <c r="AN360" s="1"/>
      <c r="AO360" s="1"/>
      <c r="AP360" s="1"/>
      <c r="AQ360" s="1"/>
      <c r="AR360" s="1"/>
      <c r="AS360" s="1"/>
      <c r="AU360" s="1"/>
      <c r="AV360" s="1"/>
      <c r="AW360" s="1"/>
      <c r="BD360" s="1"/>
      <c r="BE360" s="1"/>
      <c r="BF360" s="1"/>
      <c r="BJ360" s="1"/>
      <c r="BK360" s="1"/>
      <c r="BL360" s="1"/>
    </row>
    <row r="361" spans="40:64">
      <c r="AN361" s="1"/>
      <c r="AO361" s="1"/>
      <c r="AP361" s="1"/>
      <c r="AQ361" s="1"/>
      <c r="AR361" s="1"/>
      <c r="AS361" s="1"/>
      <c r="AU361" s="1"/>
      <c r="AV361" s="1"/>
      <c r="AW361" s="1"/>
      <c r="BD361" s="1"/>
      <c r="BE361" s="1"/>
      <c r="BF361" s="1"/>
      <c r="BJ361" s="1"/>
      <c r="BK361" s="1"/>
      <c r="BL361" s="1"/>
    </row>
    <row r="362" spans="40:64">
      <c r="AN362" s="1"/>
      <c r="AO362" s="1"/>
      <c r="AP362" s="1"/>
      <c r="AQ362" s="1"/>
      <c r="AR362" s="1"/>
      <c r="AS362" s="1"/>
      <c r="AU362" s="1"/>
      <c r="AV362" s="1"/>
      <c r="AW362" s="1"/>
      <c r="BD362" s="1"/>
      <c r="BE362" s="1"/>
      <c r="BF362" s="1"/>
      <c r="BJ362" s="1"/>
      <c r="BK362" s="1"/>
      <c r="BL362" s="1"/>
    </row>
    <row r="363" spans="40:64">
      <c r="AN363" s="1"/>
      <c r="AO363" s="1"/>
      <c r="AP363" s="1"/>
      <c r="AQ363" s="1"/>
      <c r="AR363" s="1"/>
      <c r="AS363" s="1"/>
      <c r="AU363" s="1"/>
      <c r="AV363" s="1"/>
      <c r="AW363" s="1"/>
      <c r="BD363" s="1"/>
      <c r="BE363" s="1"/>
      <c r="BF363" s="1"/>
      <c r="BJ363" s="1"/>
      <c r="BK363" s="1"/>
      <c r="BL363" s="1"/>
    </row>
    <row r="364" spans="40:64">
      <c r="AN364" s="1"/>
      <c r="AO364" s="1"/>
      <c r="AP364" s="1"/>
      <c r="AQ364" s="1"/>
      <c r="AR364" s="1"/>
      <c r="AS364" s="1"/>
      <c r="AU364" s="1"/>
      <c r="AV364" s="1"/>
      <c r="AW364" s="1"/>
      <c r="BD364" s="1"/>
      <c r="BE364" s="1"/>
      <c r="BF364" s="1"/>
      <c r="BJ364" s="1"/>
      <c r="BK364" s="1"/>
      <c r="BL364" s="1"/>
    </row>
    <row r="365" spans="40:64">
      <c r="AN365" s="1"/>
      <c r="AO365" s="1"/>
      <c r="AP365" s="1"/>
      <c r="AQ365" s="1"/>
      <c r="AR365" s="1"/>
      <c r="AS365" s="1"/>
      <c r="AU365" s="1"/>
      <c r="AV365" s="1"/>
      <c r="AW365" s="1"/>
      <c r="BD365" s="1"/>
      <c r="BE365" s="1"/>
      <c r="BF365" s="1"/>
      <c r="BJ365" s="1"/>
      <c r="BK365" s="1"/>
      <c r="BL365" s="1"/>
    </row>
    <row r="366" spans="40:64">
      <c r="AN366" s="1"/>
      <c r="AO366" s="1"/>
      <c r="AP366" s="1"/>
      <c r="AQ366" s="1"/>
      <c r="AR366" s="1"/>
      <c r="AS366" s="1"/>
      <c r="AU366" s="1"/>
      <c r="AV366" s="1"/>
      <c r="AW366" s="1"/>
      <c r="BD366" s="1"/>
      <c r="BE366" s="1"/>
      <c r="BF366" s="1"/>
      <c r="BJ366" s="1"/>
      <c r="BK366" s="1"/>
      <c r="BL366" s="1"/>
    </row>
    <row r="367" spans="40:64">
      <c r="AN367" s="1"/>
      <c r="AO367" s="1"/>
      <c r="AP367" s="1"/>
      <c r="AQ367" s="1"/>
      <c r="AR367" s="1"/>
      <c r="AS367" s="1"/>
      <c r="AU367" s="1"/>
      <c r="AV367" s="1"/>
      <c r="AW367" s="1"/>
      <c r="BD367" s="1"/>
      <c r="BE367" s="1"/>
      <c r="BF367" s="1"/>
      <c r="BJ367" s="1"/>
      <c r="BK367" s="1"/>
      <c r="BL367" s="1"/>
    </row>
    <row r="368" spans="40:64">
      <c r="AN368" s="1"/>
      <c r="AO368" s="1"/>
      <c r="AP368" s="1"/>
      <c r="AQ368" s="1"/>
      <c r="AR368" s="1"/>
      <c r="AS368" s="1"/>
      <c r="AU368" s="1"/>
      <c r="AV368" s="1"/>
      <c r="AW368" s="1"/>
      <c r="BD368" s="1"/>
      <c r="BE368" s="1"/>
      <c r="BF368" s="1"/>
      <c r="BJ368" s="1"/>
      <c r="BK368" s="1"/>
      <c r="BL368" s="1"/>
    </row>
    <row r="369" spans="40:64">
      <c r="AN369" s="1"/>
      <c r="AO369" s="1"/>
      <c r="AP369" s="1"/>
      <c r="AQ369" s="1"/>
      <c r="AR369" s="1"/>
      <c r="AS369" s="1"/>
      <c r="AU369" s="1"/>
      <c r="AV369" s="1"/>
      <c r="AW369" s="1"/>
      <c r="BD369" s="1"/>
      <c r="BE369" s="1"/>
      <c r="BF369" s="1"/>
      <c r="BJ369" s="1"/>
      <c r="BK369" s="1"/>
      <c r="BL369" s="1"/>
    </row>
    <row r="370" spans="40:64">
      <c r="AN370" s="1"/>
      <c r="AO370" s="1"/>
      <c r="AP370" s="1"/>
      <c r="AQ370" s="1"/>
      <c r="AR370" s="1"/>
      <c r="AS370" s="1"/>
      <c r="AU370" s="1"/>
      <c r="AV370" s="1"/>
      <c r="AW370" s="1"/>
      <c r="BD370" s="1"/>
      <c r="BE370" s="1"/>
      <c r="BF370" s="1"/>
      <c r="BJ370" s="1"/>
      <c r="BK370" s="1"/>
      <c r="BL370" s="1"/>
    </row>
    <row r="371" spans="40:64">
      <c r="AN371" s="1"/>
      <c r="AO371" s="1"/>
      <c r="AP371" s="1"/>
      <c r="AQ371" s="1"/>
      <c r="AR371" s="1"/>
      <c r="AS371" s="1"/>
      <c r="AU371" s="1"/>
      <c r="AV371" s="1"/>
      <c r="AW371" s="1"/>
      <c r="BD371" s="1"/>
      <c r="BE371" s="1"/>
      <c r="BF371" s="1"/>
      <c r="BJ371" s="1"/>
      <c r="BK371" s="1"/>
      <c r="BL371" s="1"/>
    </row>
    <row r="372" spans="40:64">
      <c r="AN372" s="1"/>
      <c r="AO372" s="1"/>
      <c r="AP372" s="1"/>
      <c r="AQ372" s="1"/>
      <c r="AR372" s="1"/>
      <c r="AS372" s="1"/>
      <c r="AU372" s="1"/>
      <c r="AV372" s="1"/>
      <c r="AW372" s="1"/>
      <c r="BD372" s="1"/>
      <c r="BE372" s="1"/>
      <c r="BF372" s="1"/>
      <c r="BJ372" s="1"/>
      <c r="BK372" s="1"/>
      <c r="BL372" s="1"/>
    </row>
    <row r="373" spans="40:64">
      <c r="AN373" s="1"/>
      <c r="AO373" s="1"/>
      <c r="AP373" s="1"/>
      <c r="AQ373" s="1"/>
      <c r="AR373" s="1"/>
      <c r="AS373" s="1"/>
      <c r="AU373" s="1"/>
      <c r="AV373" s="1"/>
      <c r="AW373" s="1"/>
      <c r="BD373" s="1"/>
      <c r="BE373" s="1"/>
      <c r="BF373" s="1"/>
      <c r="BJ373" s="1"/>
      <c r="BK373" s="1"/>
      <c r="BL373" s="1"/>
    </row>
    <row r="374" spans="40:64">
      <c r="AN374" s="1"/>
      <c r="AO374" s="1"/>
      <c r="AP374" s="1"/>
      <c r="AQ374" s="1"/>
      <c r="AR374" s="1"/>
      <c r="AS374" s="1"/>
      <c r="AU374" s="1"/>
      <c r="AV374" s="1"/>
      <c r="AW374" s="1"/>
      <c r="BD374" s="1"/>
      <c r="BE374" s="1"/>
      <c r="BF374" s="1"/>
      <c r="BJ374" s="1"/>
      <c r="BK374" s="1"/>
      <c r="BL374" s="1"/>
    </row>
    <row r="375" spans="40:64">
      <c r="AN375" s="1"/>
      <c r="AO375" s="1"/>
      <c r="AP375" s="1"/>
      <c r="AQ375" s="1"/>
      <c r="AR375" s="1"/>
      <c r="AS375" s="1"/>
      <c r="AU375" s="1"/>
      <c r="AV375" s="1"/>
      <c r="AW375" s="1"/>
      <c r="BD375" s="1"/>
      <c r="BE375" s="1"/>
      <c r="BF375" s="1"/>
      <c r="BJ375" s="1"/>
      <c r="BK375" s="1"/>
      <c r="BL375" s="1"/>
    </row>
    <row r="376" spans="40:64">
      <c r="AN376" s="1"/>
      <c r="AO376" s="1"/>
      <c r="AP376" s="1"/>
      <c r="AQ376" s="1"/>
      <c r="AR376" s="1"/>
      <c r="AS376" s="1"/>
      <c r="AU376" s="1"/>
      <c r="AV376" s="1"/>
      <c r="AW376" s="1"/>
      <c r="BD376" s="1"/>
      <c r="BE376" s="1"/>
      <c r="BF376" s="1"/>
      <c r="BJ376" s="1"/>
      <c r="BK376" s="1"/>
      <c r="BL376" s="1"/>
    </row>
    <row r="377" spans="40:64">
      <c r="AN377" s="1"/>
      <c r="AO377" s="1"/>
      <c r="AP377" s="1"/>
      <c r="AQ377" s="1"/>
      <c r="AR377" s="1"/>
      <c r="AS377" s="1"/>
      <c r="AU377" s="1"/>
      <c r="AV377" s="1"/>
      <c r="AW377" s="1"/>
      <c r="BD377" s="1"/>
      <c r="BE377" s="1"/>
      <c r="BF377" s="1"/>
      <c r="BJ377" s="1"/>
      <c r="BK377" s="1"/>
      <c r="BL377" s="1"/>
    </row>
    <row r="378" spans="40:64">
      <c r="AN378" s="1"/>
      <c r="AO378" s="1"/>
      <c r="AP378" s="1"/>
      <c r="AQ378" s="1"/>
      <c r="AR378" s="1"/>
      <c r="AS378" s="1"/>
      <c r="AU378" s="1"/>
      <c r="AV378" s="1"/>
      <c r="AW378" s="1"/>
      <c r="BD378" s="1"/>
      <c r="BE378" s="1"/>
      <c r="BF378" s="1"/>
      <c r="BJ378" s="1"/>
      <c r="BK378" s="1"/>
      <c r="BL378" s="1"/>
    </row>
    <row r="379" spans="40:64">
      <c r="AN379" s="1"/>
      <c r="AO379" s="1"/>
      <c r="AP379" s="1"/>
      <c r="AQ379" s="1"/>
      <c r="AR379" s="1"/>
      <c r="AS379" s="1"/>
      <c r="AU379" s="1"/>
      <c r="AV379" s="1"/>
      <c r="AW379" s="1"/>
      <c r="BD379" s="1"/>
      <c r="BE379" s="1"/>
      <c r="BF379" s="1"/>
      <c r="BJ379" s="1"/>
      <c r="BK379" s="1"/>
      <c r="BL379" s="1"/>
    </row>
    <row r="380" spans="40:64">
      <c r="AN380" s="1"/>
      <c r="AO380" s="1"/>
      <c r="AP380" s="1"/>
      <c r="AQ380" s="1"/>
      <c r="AR380" s="1"/>
      <c r="AS380" s="1"/>
      <c r="AU380" s="1"/>
      <c r="AV380" s="1"/>
      <c r="AW380" s="1"/>
      <c r="BD380" s="1"/>
      <c r="BE380" s="1"/>
      <c r="BF380" s="1"/>
      <c r="BJ380" s="1"/>
      <c r="BK380" s="1"/>
      <c r="BL380" s="1"/>
    </row>
    <row r="381" spans="40:64">
      <c r="AN381" s="1"/>
      <c r="AO381" s="1"/>
      <c r="AP381" s="1"/>
      <c r="AQ381" s="1"/>
      <c r="AR381" s="1"/>
      <c r="AS381" s="1"/>
      <c r="AU381" s="1"/>
      <c r="AV381" s="1"/>
      <c r="AW381" s="1"/>
      <c r="BD381" s="1"/>
      <c r="BE381" s="1"/>
      <c r="BF381" s="1"/>
      <c r="BJ381" s="1"/>
      <c r="BK381" s="1"/>
      <c r="BL381" s="1"/>
    </row>
    <row r="382" spans="40:64">
      <c r="AN382" s="1"/>
      <c r="AO382" s="1"/>
      <c r="AP382" s="1"/>
      <c r="AQ382" s="1"/>
      <c r="AR382" s="1"/>
      <c r="AS382" s="1"/>
      <c r="AU382" s="1"/>
      <c r="AV382" s="1"/>
      <c r="AW382" s="1"/>
      <c r="BD382" s="1"/>
      <c r="BE382" s="1"/>
      <c r="BF382" s="1"/>
      <c r="BJ382" s="1"/>
      <c r="BK382" s="1"/>
      <c r="BL382" s="1"/>
    </row>
    <row r="383" spans="40:64">
      <c r="AN383" s="1"/>
      <c r="AO383" s="1"/>
      <c r="AP383" s="1"/>
      <c r="AQ383" s="1"/>
      <c r="AR383" s="1"/>
      <c r="AS383" s="1"/>
      <c r="AU383" s="1"/>
      <c r="AV383" s="1"/>
      <c r="AW383" s="1"/>
      <c r="BD383" s="1"/>
      <c r="BE383" s="1"/>
      <c r="BF383" s="1"/>
      <c r="BJ383" s="1"/>
      <c r="BK383" s="1"/>
      <c r="BL383" s="1"/>
    </row>
    <row r="384" spans="40:64">
      <c r="AN384" s="1"/>
      <c r="AO384" s="1"/>
      <c r="AP384" s="1"/>
      <c r="AQ384" s="1"/>
      <c r="AR384" s="1"/>
      <c r="AS384" s="1"/>
      <c r="AU384" s="1"/>
      <c r="AV384" s="1"/>
      <c r="AW384" s="1"/>
      <c r="BD384" s="1"/>
      <c r="BE384" s="1"/>
      <c r="BF384" s="1"/>
      <c r="BJ384" s="1"/>
      <c r="BK384" s="1"/>
      <c r="BL384" s="1"/>
    </row>
    <row r="385" spans="40:64">
      <c r="AN385" s="1"/>
      <c r="AO385" s="1"/>
      <c r="AP385" s="1"/>
      <c r="AQ385" s="1"/>
      <c r="AR385" s="1"/>
      <c r="AS385" s="1"/>
      <c r="AU385" s="1"/>
      <c r="AV385" s="1"/>
      <c r="AW385" s="1"/>
      <c r="BD385" s="1"/>
      <c r="BE385" s="1"/>
      <c r="BF385" s="1"/>
      <c r="BJ385" s="1"/>
      <c r="BK385" s="1"/>
      <c r="BL385" s="1"/>
    </row>
    <row r="386" spans="40:64">
      <c r="AN386" s="1"/>
      <c r="AO386" s="1"/>
      <c r="AP386" s="1"/>
      <c r="AQ386" s="1"/>
      <c r="AR386" s="1"/>
      <c r="AS386" s="1"/>
      <c r="AU386" s="1"/>
      <c r="AV386" s="1"/>
      <c r="AW386" s="1"/>
      <c r="BD386" s="1"/>
      <c r="BE386" s="1"/>
      <c r="BF386" s="1"/>
      <c r="BJ386" s="1"/>
      <c r="BK386" s="1"/>
      <c r="BL386" s="1"/>
    </row>
    <row r="387" spans="40:64">
      <c r="AN387" s="1"/>
      <c r="AO387" s="1"/>
      <c r="AP387" s="1"/>
      <c r="AQ387" s="1"/>
      <c r="AR387" s="1"/>
      <c r="AS387" s="1"/>
      <c r="AU387" s="1"/>
      <c r="AV387" s="1"/>
      <c r="AW387" s="1"/>
      <c r="BD387" s="1"/>
      <c r="BE387" s="1"/>
      <c r="BF387" s="1"/>
      <c r="BJ387" s="1"/>
      <c r="BK387" s="1"/>
      <c r="BL387" s="1"/>
    </row>
    <row r="388" spans="40:64">
      <c r="AN388" s="1"/>
      <c r="AO388" s="1"/>
      <c r="AP388" s="1"/>
      <c r="AQ388" s="1"/>
      <c r="AR388" s="1"/>
      <c r="AS388" s="1"/>
      <c r="AU388" s="1"/>
      <c r="AV388" s="1"/>
      <c r="AW388" s="1"/>
      <c r="BD388" s="1"/>
      <c r="BE388" s="1"/>
      <c r="BF388" s="1"/>
      <c r="BJ388" s="1"/>
      <c r="BK388" s="1"/>
      <c r="BL388" s="1"/>
    </row>
    <row r="389" spans="40:64">
      <c r="AN389" s="1"/>
      <c r="AO389" s="1"/>
      <c r="AP389" s="1"/>
      <c r="AQ389" s="1"/>
      <c r="AR389" s="1"/>
      <c r="AS389" s="1"/>
      <c r="AU389" s="1"/>
      <c r="AV389" s="1"/>
      <c r="AW389" s="1"/>
      <c r="BD389" s="1"/>
      <c r="BE389" s="1"/>
      <c r="BF389" s="1"/>
      <c r="BJ389" s="1"/>
      <c r="BK389" s="1"/>
      <c r="BL389" s="1"/>
    </row>
    <row r="390" spans="40:64">
      <c r="AN390" s="1"/>
      <c r="AO390" s="1"/>
      <c r="AP390" s="1"/>
      <c r="AQ390" s="1"/>
      <c r="AR390" s="1"/>
      <c r="AS390" s="1"/>
      <c r="AU390" s="1"/>
      <c r="AV390" s="1"/>
      <c r="AW390" s="1"/>
      <c r="BD390" s="1"/>
      <c r="BE390" s="1"/>
      <c r="BF390" s="1"/>
      <c r="BJ390" s="1"/>
      <c r="BK390" s="1"/>
      <c r="BL390" s="1"/>
    </row>
    <row r="391" spans="40:64">
      <c r="AN391" s="1"/>
      <c r="AO391" s="1"/>
      <c r="AP391" s="1"/>
      <c r="AQ391" s="1"/>
      <c r="AR391" s="1"/>
      <c r="AS391" s="1"/>
      <c r="AU391" s="1"/>
      <c r="AV391" s="1"/>
      <c r="AW391" s="1"/>
      <c r="BD391" s="1"/>
      <c r="BE391" s="1"/>
      <c r="BF391" s="1"/>
      <c r="BJ391" s="1"/>
      <c r="BK391" s="1"/>
      <c r="BL391" s="1"/>
    </row>
    <row r="392" spans="40:64">
      <c r="AN392" s="1"/>
      <c r="AO392" s="1"/>
      <c r="AP392" s="1"/>
      <c r="AQ392" s="1"/>
      <c r="AR392" s="1"/>
      <c r="AS392" s="1"/>
      <c r="AU392" s="1"/>
      <c r="AV392" s="1"/>
      <c r="AW392" s="1"/>
      <c r="BD392" s="1"/>
      <c r="BE392" s="1"/>
      <c r="BF392" s="1"/>
      <c r="BJ392" s="1"/>
      <c r="BK392" s="1"/>
      <c r="BL392" s="1"/>
    </row>
    <row r="393" spans="40:64">
      <c r="AN393" s="1"/>
      <c r="AO393" s="1"/>
      <c r="AP393" s="1"/>
      <c r="AQ393" s="1"/>
      <c r="AR393" s="1"/>
      <c r="AS393" s="1"/>
      <c r="AU393" s="1"/>
      <c r="AV393" s="1"/>
      <c r="AW393" s="1"/>
      <c r="BD393" s="1"/>
      <c r="BE393" s="1"/>
      <c r="BF393" s="1"/>
      <c r="BJ393" s="1"/>
      <c r="BK393" s="1"/>
      <c r="BL393" s="1"/>
    </row>
    <row r="394" spans="40:64">
      <c r="AN394" s="1"/>
      <c r="AO394" s="1"/>
      <c r="AP394" s="1"/>
      <c r="AQ394" s="1"/>
      <c r="AR394" s="1"/>
      <c r="AS394" s="1"/>
      <c r="AU394" s="1"/>
      <c r="AV394" s="1"/>
      <c r="AW394" s="1"/>
      <c r="BD394" s="1"/>
      <c r="BE394" s="1"/>
      <c r="BF394" s="1"/>
      <c r="BJ394" s="1"/>
      <c r="BK394" s="1"/>
      <c r="BL394" s="1"/>
    </row>
    <row r="395" spans="40:64">
      <c r="AN395" s="1"/>
      <c r="AO395" s="1"/>
      <c r="AP395" s="1"/>
      <c r="AQ395" s="1"/>
      <c r="AR395" s="1"/>
      <c r="AS395" s="1"/>
      <c r="AU395" s="1"/>
      <c r="AV395" s="1"/>
      <c r="AW395" s="1"/>
      <c r="BD395" s="1"/>
      <c r="BE395" s="1"/>
      <c r="BF395" s="1"/>
      <c r="BJ395" s="1"/>
      <c r="BK395" s="1"/>
      <c r="BL395" s="1"/>
    </row>
    <row r="396" spans="40:64">
      <c r="AN396" s="1"/>
      <c r="AO396" s="1"/>
      <c r="AP396" s="1"/>
      <c r="AQ396" s="1"/>
      <c r="AR396" s="1"/>
      <c r="AS396" s="1"/>
      <c r="AU396" s="1"/>
      <c r="AV396" s="1"/>
      <c r="AW396" s="1"/>
      <c r="BD396" s="1"/>
      <c r="BE396" s="1"/>
      <c r="BF396" s="1"/>
      <c r="BJ396" s="1"/>
      <c r="BK396" s="1"/>
      <c r="BL396" s="1"/>
    </row>
    <row r="397" spans="40:64">
      <c r="AN397" s="1"/>
      <c r="AO397" s="1"/>
      <c r="AP397" s="1"/>
      <c r="AQ397" s="1"/>
      <c r="AR397" s="1"/>
      <c r="AS397" s="1"/>
      <c r="AU397" s="1"/>
      <c r="AV397" s="1"/>
      <c r="AW397" s="1"/>
      <c r="BD397" s="1"/>
      <c r="BE397" s="1"/>
      <c r="BF397" s="1"/>
      <c r="BJ397" s="1"/>
      <c r="BK397" s="1"/>
      <c r="BL397" s="1"/>
    </row>
    <row r="398" spans="40:64">
      <c r="AN398" s="1"/>
      <c r="AO398" s="1"/>
      <c r="AP398" s="1"/>
      <c r="AQ398" s="1"/>
      <c r="AR398" s="1"/>
      <c r="AS398" s="1"/>
      <c r="AU398" s="1"/>
      <c r="AV398" s="1"/>
      <c r="AW398" s="1"/>
      <c r="BD398" s="1"/>
      <c r="BE398" s="1"/>
      <c r="BF398" s="1"/>
      <c r="BJ398" s="1"/>
      <c r="BK398" s="1"/>
      <c r="BL398" s="1"/>
    </row>
    <row r="399" spans="40:64">
      <c r="AN399" s="1"/>
      <c r="AO399" s="1"/>
      <c r="AP399" s="1"/>
      <c r="AQ399" s="1"/>
      <c r="AR399" s="1"/>
      <c r="AS399" s="1"/>
      <c r="AU399" s="1"/>
      <c r="AV399" s="1"/>
      <c r="AW399" s="1"/>
      <c r="BD399" s="1"/>
      <c r="BE399" s="1"/>
      <c r="BF399" s="1"/>
      <c r="BJ399" s="1"/>
      <c r="BK399" s="1"/>
      <c r="BL399" s="1"/>
    </row>
    <row r="400" spans="40:64">
      <c r="AN400" s="1"/>
      <c r="AO400" s="1"/>
      <c r="AP400" s="1"/>
      <c r="AQ400" s="1"/>
      <c r="AR400" s="1"/>
      <c r="AS400" s="1"/>
      <c r="AU400" s="1"/>
      <c r="AV400" s="1"/>
      <c r="AW400" s="1"/>
      <c r="BD400" s="1"/>
      <c r="BE400" s="1"/>
      <c r="BF400" s="1"/>
      <c r="BJ400" s="1"/>
      <c r="BK400" s="1"/>
      <c r="BL400" s="1"/>
    </row>
    <row r="401" spans="40:64">
      <c r="AN401" s="1"/>
      <c r="AO401" s="1"/>
      <c r="AP401" s="1"/>
      <c r="AQ401" s="1"/>
      <c r="AR401" s="1"/>
      <c r="AS401" s="1"/>
      <c r="AU401" s="1"/>
      <c r="AV401" s="1"/>
      <c r="AW401" s="1"/>
      <c r="BD401" s="1"/>
      <c r="BE401" s="1"/>
      <c r="BF401" s="1"/>
      <c r="BJ401" s="1"/>
      <c r="BK401" s="1"/>
      <c r="BL401" s="1"/>
    </row>
    <row r="402" spans="40:64">
      <c r="AN402" s="1"/>
      <c r="AO402" s="1"/>
      <c r="AP402" s="1"/>
      <c r="AQ402" s="1"/>
      <c r="AR402" s="1"/>
      <c r="AS402" s="1"/>
      <c r="AU402" s="1"/>
      <c r="AV402" s="1"/>
      <c r="AW402" s="1"/>
      <c r="BD402" s="1"/>
      <c r="BE402" s="1"/>
      <c r="BF402" s="1"/>
      <c r="BJ402" s="1"/>
      <c r="BK402" s="1"/>
      <c r="BL402" s="1"/>
    </row>
    <row r="403" spans="40:64">
      <c r="AN403" s="1"/>
      <c r="AO403" s="1"/>
      <c r="AP403" s="1"/>
      <c r="AQ403" s="1"/>
      <c r="AR403" s="1"/>
      <c r="AS403" s="1"/>
      <c r="AU403" s="1"/>
      <c r="AV403" s="1"/>
      <c r="AW403" s="1"/>
      <c r="BD403" s="1"/>
      <c r="BE403" s="1"/>
      <c r="BF403" s="1"/>
      <c r="BJ403" s="1"/>
      <c r="BK403" s="1"/>
      <c r="BL403" s="1"/>
    </row>
    <row r="404" spans="40:64">
      <c r="AN404" s="1"/>
      <c r="AO404" s="1"/>
      <c r="AP404" s="1"/>
      <c r="AQ404" s="1"/>
      <c r="AR404" s="1"/>
      <c r="AS404" s="1"/>
      <c r="AU404" s="1"/>
      <c r="AV404" s="1"/>
      <c r="AW404" s="1"/>
      <c r="BD404" s="1"/>
      <c r="BE404" s="1"/>
      <c r="BF404" s="1"/>
      <c r="BJ404" s="1"/>
      <c r="BK404" s="1"/>
      <c r="BL404" s="1"/>
    </row>
    <row r="405" spans="40:64">
      <c r="AN405" s="1"/>
      <c r="AO405" s="1"/>
      <c r="AP405" s="1"/>
      <c r="AQ405" s="1"/>
      <c r="AR405" s="1"/>
      <c r="AS405" s="1"/>
      <c r="AU405" s="1"/>
      <c r="AV405" s="1"/>
      <c r="AW405" s="1"/>
      <c r="BD405" s="1"/>
      <c r="BE405" s="1"/>
      <c r="BF405" s="1"/>
      <c r="BJ405" s="1"/>
      <c r="BK405" s="1"/>
      <c r="BL405" s="1"/>
    </row>
    <row r="406" spans="40:64">
      <c r="AN406" s="1"/>
      <c r="AO406" s="1"/>
      <c r="AP406" s="1"/>
      <c r="AQ406" s="1"/>
      <c r="AR406" s="1"/>
      <c r="AS406" s="1"/>
      <c r="AU406" s="1"/>
      <c r="AV406" s="1"/>
      <c r="AW406" s="1"/>
      <c r="BD406" s="1"/>
      <c r="BE406" s="1"/>
      <c r="BF406" s="1"/>
      <c r="BJ406" s="1"/>
      <c r="BK406" s="1"/>
      <c r="BL406" s="1"/>
    </row>
    <row r="407" spans="40:64">
      <c r="AN407" s="1"/>
      <c r="AO407" s="1"/>
      <c r="AP407" s="1"/>
      <c r="AQ407" s="1"/>
      <c r="AR407" s="1"/>
      <c r="AS407" s="1"/>
      <c r="AU407" s="1"/>
      <c r="AV407" s="1"/>
      <c r="AW407" s="1"/>
      <c r="BD407" s="1"/>
      <c r="BE407" s="1"/>
      <c r="BF407" s="1"/>
      <c r="BJ407" s="1"/>
      <c r="BK407" s="1"/>
      <c r="BL407" s="1"/>
    </row>
    <row r="408" spans="40:64">
      <c r="AN408" s="1"/>
      <c r="AO408" s="1"/>
      <c r="AP408" s="1"/>
      <c r="AQ408" s="1"/>
      <c r="AR408" s="1"/>
      <c r="AS408" s="1"/>
      <c r="AU408" s="1"/>
      <c r="AV408" s="1"/>
      <c r="AW408" s="1"/>
      <c r="BD408" s="1"/>
      <c r="BE408" s="1"/>
      <c r="BF408" s="1"/>
      <c r="BJ408" s="1"/>
      <c r="BK408" s="1"/>
      <c r="BL408" s="1"/>
    </row>
    <row r="409" spans="40:64">
      <c r="AN409" s="1"/>
      <c r="AO409" s="1"/>
      <c r="AP409" s="1"/>
      <c r="AQ409" s="1"/>
      <c r="AR409" s="1"/>
      <c r="AS409" s="1"/>
      <c r="AU409" s="1"/>
      <c r="AV409" s="1"/>
      <c r="AW409" s="1"/>
      <c r="BD409" s="1"/>
      <c r="BE409" s="1"/>
      <c r="BF409" s="1"/>
      <c r="BJ409" s="1"/>
      <c r="BK409" s="1"/>
      <c r="BL409" s="1"/>
    </row>
    <row r="410" spans="40:64">
      <c r="AN410" s="1"/>
      <c r="AO410" s="1"/>
      <c r="AP410" s="1"/>
      <c r="AQ410" s="1"/>
      <c r="AR410" s="1"/>
      <c r="AS410" s="1"/>
      <c r="AU410" s="1"/>
      <c r="AV410" s="1"/>
      <c r="AW410" s="1"/>
      <c r="BD410" s="1"/>
      <c r="BE410" s="1"/>
      <c r="BF410" s="1"/>
      <c r="BJ410" s="1"/>
      <c r="BK410" s="1"/>
      <c r="BL410" s="1"/>
    </row>
    <row r="411" spans="40:64">
      <c r="AN411" s="1"/>
      <c r="AO411" s="1"/>
      <c r="AP411" s="1"/>
      <c r="AQ411" s="1"/>
      <c r="AR411" s="1"/>
      <c r="AS411" s="1"/>
      <c r="AU411" s="1"/>
      <c r="AV411" s="1"/>
      <c r="AW411" s="1"/>
      <c r="BD411" s="1"/>
      <c r="BE411" s="1"/>
      <c r="BF411" s="1"/>
      <c r="BJ411" s="1"/>
      <c r="BK411" s="1"/>
      <c r="BL411" s="1"/>
    </row>
    <row r="412" spans="40:64">
      <c r="AN412" s="1"/>
      <c r="AO412" s="1"/>
      <c r="AP412" s="1"/>
      <c r="AQ412" s="1"/>
      <c r="AR412" s="1"/>
      <c r="AS412" s="1"/>
      <c r="AU412" s="1"/>
      <c r="AV412" s="1"/>
      <c r="AW412" s="1"/>
      <c r="BD412" s="1"/>
      <c r="BE412" s="1"/>
      <c r="BF412" s="1"/>
      <c r="BJ412" s="1"/>
      <c r="BK412" s="1"/>
      <c r="BL412" s="1"/>
    </row>
    <row r="413" spans="40:64">
      <c r="AN413" s="1"/>
      <c r="AO413" s="1"/>
      <c r="AP413" s="1"/>
      <c r="AQ413" s="1"/>
      <c r="AR413" s="1"/>
      <c r="AS413" s="1"/>
      <c r="AU413" s="1"/>
      <c r="AV413" s="1"/>
      <c r="AW413" s="1"/>
      <c r="BD413" s="1"/>
      <c r="BE413" s="1"/>
      <c r="BF413" s="1"/>
      <c r="BJ413" s="1"/>
      <c r="BK413" s="1"/>
      <c r="BL413" s="1"/>
    </row>
    <row r="414" spans="40:64">
      <c r="AN414" s="1"/>
      <c r="AO414" s="1"/>
      <c r="AP414" s="1"/>
      <c r="AQ414" s="1"/>
      <c r="AR414" s="1"/>
      <c r="AS414" s="1"/>
      <c r="AU414" s="1"/>
      <c r="AV414" s="1"/>
      <c r="AW414" s="1"/>
      <c r="BD414" s="1"/>
      <c r="BE414" s="1"/>
      <c r="BF414" s="1"/>
      <c r="BJ414" s="1"/>
      <c r="BK414" s="1"/>
      <c r="BL414" s="1"/>
    </row>
    <row r="415" spans="40:64">
      <c r="AN415" s="1"/>
      <c r="AO415" s="1"/>
      <c r="AP415" s="1"/>
      <c r="AQ415" s="1"/>
      <c r="AR415" s="1"/>
      <c r="AS415" s="1"/>
      <c r="AU415" s="1"/>
      <c r="AV415" s="1"/>
      <c r="AW415" s="1"/>
      <c r="BD415" s="1"/>
      <c r="BE415" s="1"/>
      <c r="BF415" s="1"/>
      <c r="BJ415" s="1"/>
      <c r="BK415" s="1"/>
      <c r="BL415" s="1"/>
    </row>
    <row r="416" spans="40:64">
      <c r="AN416" s="1"/>
      <c r="AO416" s="1"/>
      <c r="AP416" s="1"/>
      <c r="AQ416" s="1"/>
      <c r="AR416" s="1"/>
      <c r="AS416" s="1"/>
      <c r="AU416" s="1"/>
      <c r="AV416" s="1"/>
      <c r="AW416" s="1"/>
      <c r="BD416" s="1"/>
      <c r="BE416" s="1"/>
      <c r="BF416" s="1"/>
      <c r="BJ416" s="1"/>
      <c r="BK416" s="1"/>
      <c r="BL416" s="1"/>
    </row>
    <row r="417" spans="40:64">
      <c r="AN417" s="1"/>
      <c r="AO417" s="1"/>
      <c r="AP417" s="1"/>
      <c r="AQ417" s="1"/>
      <c r="AR417" s="1"/>
      <c r="AS417" s="1"/>
      <c r="AU417" s="1"/>
      <c r="AV417" s="1"/>
      <c r="AW417" s="1"/>
      <c r="BD417" s="1"/>
      <c r="BE417" s="1"/>
      <c r="BF417" s="1"/>
      <c r="BJ417" s="1"/>
      <c r="BK417" s="1"/>
      <c r="BL417" s="1"/>
    </row>
    <row r="418" spans="40:64">
      <c r="AN418" s="1"/>
      <c r="AO418" s="1"/>
      <c r="AP418" s="1"/>
      <c r="AQ418" s="1"/>
      <c r="AR418" s="1"/>
      <c r="AS418" s="1"/>
      <c r="AU418" s="1"/>
      <c r="AV418" s="1"/>
      <c r="AW418" s="1"/>
      <c r="BD418" s="1"/>
      <c r="BE418" s="1"/>
      <c r="BF418" s="1"/>
      <c r="BJ418" s="1"/>
      <c r="BK418" s="1"/>
      <c r="BL418" s="1"/>
    </row>
    <row r="419" spans="40:64">
      <c r="AN419" s="1"/>
      <c r="AO419" s="1"/>
      <c r="AP419" s="1"/>
      <c r="AQ419" s="1"/>
      <c r="AR419" s="1"/>
      <c r="AS419" s="1"/>
      <c r="AU419" s="1"/>
      <c r="AV419" s="1"/>
      <c r="AW419" s="1"/>
      <c r="BD419" s="1"/>
      <c r="BE419" s="1"/>
      <c r="BF419" s="1"/>
      <c r="BJ419" s="1"/>
      <c r="BK419" s="1"/>
      <c r="BL419" s="1"/>
    </row>
    <row r="420" spans="40:64">
      <c r="AN420" s="1"/>
      <c r="AO420" s="1"/>
      <c r="AP420" s="1"/>
      <c r="AQ420" s="1"/>
      <c r="AR420" s="1"/>
      <c r="AS420" s="1"/>
      <c r="AU420" s="1"/>
      <c r="AV420" s="1"/>
      <c r="AW420" s="1"/>
      <c r="BD420" s="1"/>
      <c r="BE420" s="1"/>
      <c r="BF420" s="1"/>
      <c r="BJ420" s="1"/>
      <c r="BK420" s="1"/>
      <c r="BL420" s="1"/>
    </row>
    <row r="421" spans="40:64">
      <c r="AN421" s="1"/>
      <c r="AO421" s="1"/>
      <c r="AP421" s="1"/>
      <c r="AQ421" s="1"/>
      <c r="AR421" s="1"/>
      <c r="AS421" s="1"/>
      <c r="AU421" s="1"/>
      <c r="AV421" s="1"/>
      <c r="AW421" s="1"/>
      <c r="BD421" s="1"/>
      <c r="BE421" s="1"/>
      <c r="BF421" s="1"/>
      <c r="BJ421" s="1"/>
      <c r="BK421" s="1"/>
      <c r="BL421" s="1"/>
    </row>
    <row r="422" spans="40:64">
      <c r="AN422" s="1"/>
      <c r="AO422" s="1"/>
      <c r="AP422" s="1"/>
      <c r="AQ422" s="1"/>
      <c r="AR422" s="1"/>
      <c r="AS422" s="1"/>
      <c r="AU422" s="1"/>
      <c r="AV422" s="1"/>
      <c r="AW422" s="1"/>
      <c r="BD422" s="1"/>
      <c r="BE422" s="1"/>
      <c r="BF422" s="1"/>
      <c r="BJ422" s="1"/>
      <c r="BK422" s="1"/>
      <c r="BL422" s="1"/>
    </row>
    <row r="423" spans="40:64">
      <c r="AN423" s="1"/>
      <c r="AO423" s="1"/>
      <c r="AP423" s="1"/>
      <c r="AQ423" s="1"/>
      <c r="AR423" s="1"/>
      <c r="AS423" s="1"/>
      <c r="AU423" s="1"/>
      <c r="AV423" s="1"/>
      <c r="AW423" s="1"/>
      <c r="BD423" s="1"/>
      <c r="BE423" s="1"/>
      <c r="BF423" s="1"/>
      <c r="BJ423" s="1"/>
      <c r="BK423" s="1"/>
      <c r="BL423" s="1"/>
    </row>
    <row r="424" spans="40:64">
      <c r="AN424" s="1"/>
      <c r="AO424" s="1"/>
      <c r="AP424" s="1"/>
      <c r="AQ424" s="1"/>
      <c r="AR424" s="1"/>
      <c r="AS424" s="1"/>
      <c r="AU424" s="1"/>
      <c r="AV424" s="1"/>
      <c r="AW424" s="1"/>
      <c r="BD424" s="1"/>
      <c r="BE424" s="1"/>
      <c r="BF424" s="1"/>
      <c r="BJ424" s="1"/>
      <c r="BK424" s="1"/>
      <c r="BL424" s="1"/>
    </row>
    <row r="425" spans="40:64">
      <c r="AN425" s="1"/>
      <c r="AO425" s="1"/>
      <c r="AP425" s="1"/>
      <c r="AQ425" s="1"/>
      <c r="AR425" s="1"/>
      <c r="AS425" s="1"/>
      <c r="AU425" s="1"/>
      <c r="AV425" s="1"/>
      <c r="AW425" s="1"/>
      <c r="BD425" s="1"/>
      <c r="BE425" s="1"/>
      <c r="BF425" s="1"/>
      <c r="BJ425" s="1"/>
      <c r="BK425" s="1"/>
      <c r="BL425" s="1"/>
    </row>
    <row r="426" spans="40:64">
      <c r="AN426" s="1"/>
      <c r="AO426" s="1"/>
      <c r="AP426" s="1"/>
      <c r="AQ426" s="1"/>
      <c r="AR426" s="1"/>
      <c r="AS426" s="1"/>
      <c r="AU426" s="1"/>
      <c r="AV426" s="1"/>
      <c r="AW426" s="1"/>
      <c r="BD426" s="1"/>
      <c r="BE426" s="1"/>
      <c r="BF426" s="1"/>
      <c r="BJ426" s="1"/>
      <c r="BK426" s="1"/>
      <c r="BL426" s="1"/>
    </row>
    <row r="427" spans="40:64">
      <c r="AN427" s="1"/>
      <c r="AO427" s="1"/>
      <c r="AP427" s="1"/>
      <c r="AQ427" s="1"/>
      <c r="AR427" s="1"/>
      <c r="AS427" s="1"/>
      <c r="AU427" s="1"/>
      <c r="AV427" s="1"/>
      <c r="AW427" s="1"/>
      <c r="BD427" s="1"/>
      <c r="BE427" s="1"/>
      <c r="BF427" s="1"/>
      <c r="BJ427" s="1"/>
      <c r="BK427" s="1"/>
      <c r="BL427" s="1"/>
    </row>
    <row r="428" spans="40:64">
      <c r="AN428" s="1"/>
      <c r="AO428" s="1"/>
      <c r="AP428" s="1"/>
      <c r="AQ428" s="1"/>
      <c r="AR428" s="1"/>
      <c r="AS428" s="1"/>
      <c r="AU428" s="1"/>
      <c r="AV428" s="1"/>
      <c r="AW428" s="1"/>
      <c r="BD428" s="1"/>
      <c r="BE428" s="1"/>
      <c r="BF428" s="1"/>
      <c r="BJ428" s="1"/>
      <c r="BK428" s="1"/>
      <c r="BL428" s="1"/>
    </row>
    <row r="429" spans="40:64">
      <c r="AN429" s="1"/>
      <c r="AO429" s="1"/>
      <c r="AP429" s="1"/>
      <c r="AQ429" s="1"/>
      <c r="AR429" s="1"/>
      <c r="AS429" s="1"/>
      <c r="AU429" s="1"/>
      <c r="AV429" s="1"/>
      <c r="AW429" s="1"/>
      <c r="BD429" s="1"/>
      <c r="BE429" s="1"/>
      <c r="BF429" s="1"/>
      <c r="BJ429" s="1"/>
      <c r="BK429" s="1"/>
      <c r="BL429" s="1"/>
    </row>
    <row r="430" spans="40:64">
      <c r="AN430" s="1"/>
      <c r="AO430" s="1"/>
      <c r="AP430" s="1"/>
      <c r="AQ430" s="1"/>
      <c r="AR430" s="1"/>
      <c r="AS430" s="1"/>
      <c r="AU430" s="1"/>
      <c r="AV430" s="1"/>
      <c r="AW430" s="1"/>
      <c r="BD430" s="1"/>
      <c r="BE430" s="1"/>
      <c r="BF430" s="1"/>
      <c r="BJ430" s="1"/>
      <c r="BK430" s="1"/>
      <c r="BL430" s="1"/>
    </row>
    <row r="431" spans="40:64">
      <c r="AN431" s="1"/>
      <c r="AO431" s="1"/>
      <c r="AP431" s="1"/>
      <c r="AQ431" s="1"/>
      <c r="AR431" s="1"/>
      <c r="AS431" s="1"/>
      <c r="AU431" s="1"/>
      <c r="AV431" s="1"/>
      <c r="AW431" s="1"/>
      <c r="BD431" s="1"/>
      <c r="BE431" s="1"/>
      <c r="BF431" s="1"/>
      <c r="BJ431" s="1"/>
      <c r="BK431" s="1"/>
      <c r="BL431" s="1"/>
    </row>
    <row r="432" spans="40:64">
      <c r="AN432" s="1"/>
      <c r="AO432" s="1"/>
      <c r="AP432" s="1"/>
      <c r="AQ432" s="1"/>
      <c r="AR432" s="1"/>
      <c r="AS432" s="1"/>
      <c r="AU432" s="1"/>
      <c r="AV432" s="1"/>
      <c r="AW432" s="1"/>
      <c r="BD432" s="1"/>
      <c r="BE432" s="1"/>
      <c r="BF432" s="1"/>
      <c r="BJ432" s="1"/>
      <c r="BK432" s="1"/>
      <c r="BL432" s="1"/>
    </row>
    <row r="433" spans="40:64">
      <c r="AN433" s="1"/>
      <c r="AO433" s="1"/>
      <c r="AP433" s="1"/>
      <c r="AQ433" s="1"/>
      <c r="AR433" s="1"/>
      <c r="AS433" s="1"/>
      <c r="AU433" s="1"/>
      <c r="AV433" s="1"/>
      <c r="AW433" s="1"/>
      <c r="BD433" s="1"/>
      <c r="BE433" s="1"/>
      <c r="BF433" s="1"/>
      <c r="BJ433" s="1"/>
      <c r="BK433" s="1"/>
      <c r="BL433" s="1"/>
    </row>
    <row r="434" spans="40:64">
      <c r="AN434" s="1"/>
      <c r="AO434" s="1"/>
      <c r="AP434" s="1"/>
      <c r="AQ434" s="1"/>
      <c r="AR434" s="1"/>
      <c r="AS434" s="1"/>
      <c r="AU434" s="1"/>
      <c r="AV434" s="1"/>
      <c r="AW434" s="1"/>
      <c r="BD434" s="1"/>
      <c r="BE434" s="1"/>
      <c r="BF434" s="1"/>
      <c r="BJ434" s="1"/>
      <c r="BK434" s="1"/>
      <c r="BL434" s="1"/>
    </row>
    <row r="435" spans="40:64">
      <c r="AN435" s="1"/>
      <c r="AO435" s="1"/>
      <c r="AP435" s="1"/>
      <c r="AQ435" s="1"/>
      <c r="AR435" s="1"/>
      <c r="AS435" s="1"/>
      <c r="AU435" s="1"/>
      <c r="AV435" s="1"/>
      <c r="AW435" s="1"/>
      <c r="BD435" s="1"/>
      <c r="BE435" s="1"/>
      <c r="BF435" s="1"/>
      <c r="BJ435" s="1"/>
      <c r="BK435" s="1"/>
      <c r="BL435" s="1"/>
    </row>
    <row r="436" spans="40:64">
      <c r="AN436" s="1"/>
      <c r="AO436" s="1"/>
      <c r="AP436" s="1"/>
      <c r="AQ436" s="1"/>
      <c r="AR436" s="1"/>
      <c r="AS436" s="1"/>
      <c r="AU436" s="1"/>
      <c r="AV436" s="1"/>
      <c r="AW436" s="1"/>
      <c r="BD436" s="1"/>
      <c r="BE436" s="1"/>
      <c r="BF436" s="1"/>
      <c r="BJ436" s="1"/>
      <c r="BK436" s="1"/>
      <c r="BL436" s="1"/>
    </row>
    <row r="437" spans="40:64">
      <c r="AN437" s="1"/>
      <c r="AO437" s="1"/>
      <c r="AP437" s="1"/>
      <c r="AQ437" s="1"/>
      <c r="AR437" s="1"/>
      <c r="AS437" s="1"/>
      <c r="AU437" s="1"/>
      <c r="AV437" s="1"/>
      <c r="AW437" s="1"/>
      <c r="BD437" s="1"/>
      <c r="BE437" s="1"/>
      <c r="BF437" s="1"/>
      <c r="BJ437" s="1"/>
      <c r="BK437" s="1"/>
      <c r="BL437" s="1"/>
    </row>
    <row r="438" spans="40:64">
      <c r="AN438" s="1"/>
      <c r="AO438" s="1"/>
      <c r="AP438" s="1"/>
      <c r="AQ438" s="1"/>
      <c r="AR438" s="1"/>
      <c r="AS438" s="1"/>
      <c r="AU438" s="1"/>
      <c r="AV438" s="1"/>
      <c r="AW438" s="1"/>
      <c r="BD438" s="1"/>
      <c r="BE438" s="1"/>
      <c r="BF438" s="1"/>
      <c r="BJ438" s="1"/>
      <c r="BK438" s="1"/>
      <c r="BL438" s="1"/>
    </row>
    <row r="439" spans="40:64">
      <c r="AN439" s="1"/>
      <c r="AO439" s="1"/>
      <c r="AP439" s="1"/>
      <c r="AQ439" s="1"/>
      <c r="AR439" s="1"/>
      <c r="AS439" s="1"/>
      <c r="AU439" s="1"/>
      <c r="AV439" s="1"/>
      <c r="AW439" s="1"/>
      <c r="BD439" s="1"/>
      <c r="BE439" s="1"/>
      <c r="BF439" s="1"/>
      <c r="BJ439" s="1"/>
      <c r="BK439" s="1"/>
      <c r="BL439" s="1"/>
    </row>
    <row r="440" spans="40:64">
      <c r="AN440" s="1"/>
      <c r="AO440" s="1"/>
      <c r="AP440" s="1"/>
      <c r="AQ440" s="1"/>
      <c r="AR440" s="1"/>
      <c r="AS440" s="1"/>
      <c r="AU440" s="1"/>
      <c r="AV440" s="1"/>
      <c r="AW440" s="1"/>
      <c r="BD440" s="1"/>
      <c r="BE440" s="1"/>
      <c r="BF440" s="1"/>
      <c r="BJ440" s="1"/>
      <c r="BK440" s="1"/>
      <c r="BL440" s="1"/>
    </row>
    <row r="441" spans="40:64">
      <c r="AN441" s="1"/>
      <c r="AO441" s="1"/>
      <c r="AP441" s="1"/>
      <c r="AQ441" s="1"/>
      <c r="AR441" s="1"/>
      <c r="AS441" s="1"/>
      <c r="AU441" s="1"/>
      <c r="AV441" s="1"/>
      <c r="AW441" s="1"/>
      <c r="BD441" s="1"/>
      <c r="BE441" s="1"/>
      <c r="BF441" s="1"/>
      <c r="BJ441" s="1"/>
      <c r="BK441" s="1"/>
      <c r="BL441" s="1"/>
    </row>
    <row r="442" spans="40:64">
      <c r="AN442" s="1"/>
      <c r="AO442" s="1"/>
      <c r="AP442" s="1"/>
      <c r="AQ442" s="1"/>
      <c r="AR442" s="1"/>
      <c r="AS442" s="1"/>
      <c r="AU442" s="1"/>
      <c r="AV442" s="1"/>
      <c r="AW442" s="1"/>
      <c r="BD442" s="1"/>
      <c r="BE442" s="1"/>
      <c r="BF442" s="1"/>
      <c r="BJ442" s="1"/>
      <c r="BK442" s="1"/>
      <c r="BL442" s="1"/>
    </row>
    <row r="443" spans="40:64">
      <c r="AN443" s="1"/>
      <c r="AO443" s="1"/>
      <c r="AP443" s="1"/>
      <c r="AQ443" s="1"/>
      <c r="AR443" s="1"/>
      <c r="AS443" s="1"/>
      <c r="AU443" s="1"/>
      <c r="AV443" s="1"/>
      <c r="AW443" s="1"/>
      <c r="BD443" s="1"/>
      <c r="BE443" s="1"/>
      <c r="BF443" s="1"/>
      <c r="BJ443" s="1"/>
      <c r="BK443" s="1"/>
      <c r="BL443" s="1"/>
    </row>
    <row r="444" spans="40:64">
      <c r="AN444" s="1"/>
      <c r="AO444" s="1"/>
      <c r="AP444" s="1"/>
      <c r="AQ444" s="1"/>
      <c r="AR444" s="1"/>
      <c r="AS444" s="1"/>
      <c r="AU444" s="1"/>
      <c r="AV444" s="1"/>
      <c r="AW444" s="1"/>
      <c r="BD444" s="1"/>
      <c r="BE444" s="1"/>
      <c r="BF444" s="1"/>
      <c r="BJ444" s="1"/>
      <c r="BK444" s="1"/>
      <c r="BL444" s="1"/>
    </row>
    <row r="445" spans="40:64">
      <c r="AN445" s="1"/>
      <c r="AO445" s="1"/>
      <c r="AP445" s="1"/>
      <c r="AQ445" s="1"/>
      <c r="AR445" s="1"/>
      <c r="AS445" s="1"/>
      <c r="AU445" s="1"/>
      <c r="AV445" s="1"/>
      <c r="AW445" s="1"/>
      <c r="BD445" s="1"/>
      <c r="BE445" s="1"/>
      <c r="BF445" s="1"/>
      <c r="BJ445" s="1"/>
      <c r="BK445" s="1"/>
      <c r="BL445" s="1"/>
    </row>
    <row r="446" spans="40:64">
      <c r="AN446" s="1"/>
      <c r="AO446" s="1"/>
      <c r="AP446" s="1"/>
      <c r="AQ446" s="1"/>
      <c r="AR446" s="1"/>
      <c r="AS446" s="1"/>
      <c r="AU446" s="1"/>
      <c r="AV446" s="1"/>
      <c r="AW446" s="1"/>
      <c r="BD446" s="1"/>
      <c r="BE446" s="1"/>
      <c r="BF446" s="1"/>
      <c r="BJ446" s="1"/>
      <c r="BK446" s="1"/>
      <c r="BL446" s="1"/>
    </row>
    <row r="447" spans="40:64">
      <c r="AN447" s="1"/>
      <c r="AO447" s="1"/>
      <c r="AP447" s="1"/>
      <c r="AQ447" s="1"/>
      <c r="AR447" s="1"/>
      <c r="AS447" s="1"/>
      <c r="AU447" s="1"/>
      <c r="AV447" s="1"/>
      <c r="AW447" s="1"/>
      <c r="BD447" s="1"/>
      <c r="BE447" s="1"/>
      <c r="BF447" s="1"/>
      <c r="BJ447" s="1"/>
      <c r="BK447" s="1"/>
      <c r="BL447" s="1"/>
    </row>
    <row r="448" spans="40:64">
      <c r="AN448" s="1"/>
      <c r="AO448" s="1"/>
      <c r="AP448" s="1"/>
      <c r="AQ448" s="1"/>
      <c r="AR448" s="1"/>
      <c r="AS448" s="1"/>
      <c r="AU448" s="1"/>
      <c r="AV448" s="1"/>
      <c r="AW448" s="1"/>
      <c r="BD448" s="1"/>
      <c r="BE448" s="1"/>
      <c r="BF448" s="1"/>
      <c r="BJ448" s="1"/>
      <c r="BK448" s="1"/>
      <c r="BL448" s="1"/>
    </row>
    <row r="449" spans="40:64">
      <c r="AN449" s="1"/>
      <c r="AO449" s="1"/>
      <c r="AP449" s="1"/>
      <c r="AQ449" s="1"/>
      <c r="AR449" s="1"/>
      <c r="AS449" s="1"/>
      <c r="AU449" s="1"/>
      <c r="AV449" s="1"/>
      <c r="AW449" s="1"/>
      <c r="BD449" s="1"/>
      <c r="BE449" s="1"/>
      <c r="BF449" s="1"/>
      <c r="BJ449" s="1"/>
      <c r="BK449" s="1"/>
      <c r="BL449" s="1"/>
    </row>
    <row r="450" spans="40:64">
      <c r="AN450" s="1"/>
      <c r="AO450" s="1"/>
      <c r="AP450" s="1"/>
      <c r="AQ450" s="1"/>
      <c r="AR450" s="1"/>
      <c r="AS450" s="1"/>
      <c r="AU450" s="1"/>
      <c r="AV450" s="1"/>
      <c r="AW450" s="1"/>
      <c r="BD450" s="1"/>
      <c r="BE450" s="1"/>
      <c r="BF450" s="1"/>
      <c r="BJ450" s="1"/>
      <c r="BK450" s="1"/>
      <c r="BL450" s="1"/>
    </row>
    <row r="451" spans="40:64">
      <c r="AN451" s="1"/>
      <c r="AO451" s="1"/>
      <c r="AP451" s="1"/>
      <c r="AQ451" s="1"/>
      <c r="AR451" s="1"/>
      <c r="AS451" s="1"/>
      <c r="AU451" s="1"/>
      <c r="AV451" s="1"/>
      <c r="AW451" s="1"/>
      <c r="BD451" s="1"/>
      <c r="BE451" s="1"/>
      <c r="BF451" s="1"/>
      <c r="BJ451" s="1"/>
      <c r="BK451" s="1"/>
      <c r="BL451" s="1"/>
    </row>
    <row r="452" spans="40:64">
      <c r="AN452" s="1"/>
      <c r="AO452" s="1"/>
      <c r="AP452" s="1"/>
      <c r="AQ452" s="1"/>
      <c r="AR452" s="1"/>
      <c r="AS452" s="1"/>
      <c r="AU452" s="1"/>
      <c r="AV452" s="1"/>
      <c r="AW452" s="1"/>
      <c r="BD452" s="1"/>
      <c r="BE452" s="1"/>
      <c r="BF452" s="1"/>
      <c r="BJ452" s="1"/>
      <c r="BK452" s="1"/>
      <c r="BL452" s="1"/>
    </row>
    <row r="453" spans="40:64">
      <c r="AN453" s="1"/>
      <c r="AO453" s="1"/>
      <c r="AP453" s="1"/>
      <c r="AQ453" s="1"/>
      <c r="AR453" s="1"/>
      <c r="AS453" s="1"/>
      <c r="AU453" s="1"/>
      <c r="AV453" s="1"/>
      <c r="AW453" s="1"/>
      <c r="BD453" s="1"/>
      <c r="BE453" s="1"/>
      <c r="BF453" s="1"/>
      <c r="BJ453" s="1"/>
      <c r="BK453" s="1"/>
      <c r="BL453" s="1"/>
    </row>
    <row r="454" spans="40:64">
      <c r="AN454" s="1"/>
      <c r="AO454" s="1"/>
      <c r="AP454" s="1"/>
      <c r="AQ454" s="1"/>
      <c r="AR454" s="1"/>
      <c r="AS454" s="1"/>
      <c r="AU454" s="1"/>
      <c r="AV454" s="1"/>
      <c r="AW454" s="1"/>
      <c r="BD454" s="1"/>
      <c r="BE454" s="1"/>
      <c r="BF454" s="1"/>
      <c r="BJ454" s="1"/>
      <c r="BK454" s="1"/>
      <c r="BL454" s="1"/>
    </row>
    <row r="455" spans="40:64">
      <c r="AN455" s="1"/>
      <c r="AO455" s="1"/>
      <c r="AP455" s="1"/>
      <c r="AQ455" s="1"/>
      <c r="AR455" s="1"/>
      <c r="AS455" s="1"/>
      <c r="AU455" s="1"/>
      <c r="AV455" s="1"/>
      <c r="AW455" s="1"/>
      <c r="BD455" s="1"/>
      <c r="BE455" s="1"/>
      <c r="BF455" s="1"/>
      <c r="BJ455" s="1"/>
      <c r="BK455" s="1"/>
      <c r="BL455" s="1"/>
    </row>
    <row r="456" spans="40:64">
      <c r="AN456" s="1"/>
      <c r="AO456" s="1"/>
      <c r="AP456" s="1"/>
      <c r="AQ456" s="1"/>
      <c r="AR456" s="1"/>
      <c r="AS456" s="1"/>
      <c r="AU456" s="1"/>
      <c r="AV456" s="1"/>
      <c r="AW456" s="1"/>
      <c r="BD456" s="1"/>
      <c r="BE456" s="1"/>
      <c r="BF456" s="1"/>
      <c r="BJ456" s="1"/>
      <c r="BK456" s="1"/>
      <c r="BL456" s="1"/>
    </row>
    <row r="457" spans="40:64">
      <c r="AN457" s="1"/>
      <c r="AO457" s="1"/>
      <c r="AP457" s="1"/>
      <c r="AQ457" s="1"/>
      <c r="AR457" s="1"/>
      <c r="AS457" s="1"/>
      <c r="AU457" s="1"/>
      <c r="AV457" s="1"/>
      <c r="AW457" s="1"/>
      <c r="BD457" s="1"/>
      <c r="BE457" s="1"/>
      <c r="BF457" s="1"/>
      <c r="BJ457" s="1"/>
      <c r="BK457" s="1"/>
      <c r="BL457" s="1"/>
    </row>
    <row r="458" spans="40:64">
      <c r="AN458" s="1"/>
      <c r="AO458" s="1"/>
      <c r="AP458" s="1"/>
      <c r="AQ458" s="1"/>
      <c r="AR458" s="1"/>
      <c r="AS458" s="1"/>
      <c r="AU458" s="1"/>
      <c r="AV458" s="1"/>
      <c r="AW458" s="1"/>
      <c r="BD458" s="1"/>
      <c r="BE458" s="1"/>
      <c r="BF458" s="1"/>
      <c r="BJ458" s="1"/>
      <c r="BK458" s="1"/>
      <c r="BL458" s="1"/>
    </row>
    <row r="459" spans="40:64">
      <c r="AN459" s="1"/>
      <c r="AO459" s="1"/>
      <c r="AP459" s="1"/>
      <c r="AQ459" s="1"/>
      <c r="AR459" s="1"/>
      <c r="AS459" s="1"/>
      <c r="AU459" s="1"/>
      <c r="AV459" s="1"/>
      <c r="AW459" s="1"/>
      <c r="BD459" s="1"/>
      <c r="BE459" s="1"/>
      <c r="BF459" s="1"/>
      <c r="BJ459" s="1"/>
      <c r="BK459" s="1"/>
      <c r="BL459" s="1"/>
    </row>
    <row r="460" spans="40:64">
      <c r="AN460" s="1"/>
      <c r="AO460" s="1"/>
      <c r="AP460" s="1"/>
      <c r="AQ460" s="1"/>
      <c r="AR460" s="1"/>
      <c r="AS460" s="1"/>
      <c r="AU460" s="1"/>
      <c r="AV460" s="1"/>
      <c r="AW460" s="1"/>
      <c r="BD460" s="1"/>
      <c r="BE460" s="1"/>
      <c r="BF460" s="1"/>
      <c r="BJ460" s="1"/>
      <c r="BK460" s="1"/>
      <c r="BL460" s="1"/>
    </row>
    <row r="461" spans="40:64">
      <c r="AN461" s="1"/>
      <c r="AO461" s="1"/>
      <c r="AP461" s="1"/>
      <c r="AQ461" s="1"/>
      <c r="AR461" s="1"/>
      <c r="AS461" s="1"/>
      <c r="AU461" s="1"/>
      <c r="AV461" s="1"/>
      <c r="AW461" s="1"/>
      <c r="BD461" s="1"/>
      <c r="BE461" s="1"/>
      <c r="BF461" s="1"/>
      <c r="BJ461" s="1"/>
      <c r="BK461" s="1"/>
      <c r="BL461" s="1"/>
    </row>
    <row r="462" spans="40:64">
      <c r="AN462" s="1"/>
      <c r="AO462" s="1"/>
      <c r="AP462" s="1"/>
      <c r="AQ462" s="1"/>
      <c r="AR462" s="1"/>
      <c r="AS462" s="1"/>
      <c r="AU462" s="1"/>
      <c r="AV462" s="1"/>
      <c r="AW462" s="1"/>
      <c r="BD462" s="1"/>
      <c r="BE462" s="1"/>
      <c r="BF462" s="1"/>
      <c r="BJ462" s="1"/>
      <c r="BK462" s="1"/>
      <c r="BL462" s="1"/>
    </row>
    <row r="463" spans="40:64">
      <c r="AN463" s="1"/>
      <c r="AO463" s="1"/>
      <c r="AP463" s="1"/>
      <c r="AQ463" s="1"/>
      <c r="AR463" s="1"/>
      <c r="AS463" s="1"/>
      <c r="AU463" s="1"/>
      <c r="AV463" s="1"/>
      <c r="AW463" s="1"/>
      <c r="BD463" s="1"/>
      <c r="BE463" s="1"/>
      <c r="BF463" s="1"/>
      <c r="BJ463" s="1"/>
      <c r="BK463" s="1"/>
      <c r="BL463" s="1"/>
    </row>
    <row r="464" spans="40:64">
      <c r="AN464" s="1"/>
      <c r="AO464" s="1"/>
      <c r="AP464" s="1"/>
      <c r="AQ464" s="1"/>
      <c r="AR464" s="1"/>
      <c r="AS464" s="1"/>
      <c r="AU464" s="1"/>
      <c r="AV464" s="1"/>
      <c r="AW464" s="1"/>
      <c r="BD464" s="1"/>
      <c r="BE464" s="1"/>
      <c r="BF464" s="1"/>
      <c r="BJ464" s="1"/>
      <c r="BK464" s="1"/>
      <c r="BL464" s="1"/>
    </row>
    <row r="465" spans="40:64">
      <c r="AN465" s="1"/>
      <c r="AO465" s="1"/>
      <c r="AP465" s="1"/>
      <c r="AQ465" s="1"/>
      <c r="AR465" s="1"/>
      <c r="AS465" s="1"/>
      <c r="AU465" s="1"/>
      <c r="AV465" s="1"/>
      <c r="AW465" s="1"/>
      <c r="BD465" s="1"/>
      <c r="BE465" s="1"/>
      <c r="BF465" s="1"/>
      <c r="BJ465" s="1"/>
      <c r="BK465" s="1"/>
      <c r="BL465" s="1"/>
    </row>
    <row r="466" spans="40:64">
      <c r="AN466" s="1"/>
      <c r="AO466" s="1"/>
      <c r="AP466" s="1"/>
      <c r="AQ466" s="1"/>
      <c r="AR466" s="1"/>
      <c r="AS466" s="1"/>
      <c r="AU466" s="1"/>
      <c r="AV466" s="1"/>
      <c r="AW466" s="1"/>
      <c r="BD466" s="1"/>
      <c r="BE466" s="1"/>
      <c r="BF466" s="1"/>
      <c r="BJ466" s="1"/>
      <c r="BK466" s="1"/>
      <c r="BL466" s="1"/>
    </row>
    <row r="467" spans="40:64">
      <c r="AN467" s="1"/>
      <c r="AO467" s="1"/>
      <c r="AP467" s="1"/>
      <c r="AQ467" s="1"/>
      <c r="AR467" s="1"/>
      <c r="AS467" s="1"/>
      <c r="AU467" s="1"/>
      <c r="AV467" s="1"/>
      <c r="AW467" s="1"/>
      <c r="BD467" s="1"/>
      <c r="BE467" s="1"/>
      <c r="BF467" s="1"/>
      <c r="BJ467" s="1"/>
      <c r="BK467" s="1"/>
      <c r="BL467" s="1"/>
    </row>
    <row r="468" spans="40:64">
      <c r="AN468" s="1"/>
      <c r="AO468" s="1"/>
      <c r="AP468" s="1"/>
      <c r="AQ468" s="1"/>
      <c r="AR468" s="1"/>
      <c r="AS468" s="1"/>
      <c r="AU468" s="1"/>
      <c r="AV468" s="1"/>
      <c r="AW468" s="1"/>
      <c r="BD468" s="1"/>
      <c r="BE468" s="1"/>
      <c r="BF468" s="1"/>
      <c r="BJ468" s="1"/>
      <c r="BK468" s="1"/>
      <c r="BL468" s="1"/>
    </row>
    <row r="469" spans="40:64">
      <c r="AN469" s="1"/>
      <c r="AO469" s="1"/>
      <c r="AP469" s="1"/>
      <c r="AQ469" s="1"/>
      <c r="AR469" s="1"/>
      <c r="AS469" s="1"/>
      <c r="AU469" s="1"/>
      <c r="AV469" s="1"/>
      <c r="AW469" s="1"/>
      <c r="BD469" s="1"/>
      <c r="BE469" s="1"/>
      <c r="BF469" s="1"/>
      <c r="BJ469" s="1"/>
      <c r="BK469" s="1"/>
      <c r="BL469" s="1"/>
    </row>
    <row r="470" spans="40:64">
      <c r="AN470" s="1"/>
      <c r="AO470" s="1"/>
      <c r="AP470" s="1"/>
      <c r="AQ470" s="1"/>
      <c r="AR470" s="1"/>
      <c r="AS470" s="1"/>
      <c r="AU470" s="1"/>
      <c r="AV470" s="1"/>
      <c r="AW470" s="1"/>
      <c r="BD470" s="1"/>
      <c r="BE470" s="1"/>
      <c r="BF470" s="1"/>
      <c r="BJ470" s="1"/>
      <c r="BK470" s="1"/>
      <c r="BL470" s="1"/>
    </row>
    <row r="471" spans="40:64">
      <c r="AN471" s="1"/>
      <c r="AO471" s="1"/>
      <c r="AP471" s="1"/>
      <c r="AQ471" s="1"/>
      <c r="AR471" s="1"/>
      <c r="AS471" s="1"/>
      <c r="AU471" s="1"/>
      <c r="AV471" s="1"/>
      <c r="AW471" s="1"/>
      <c r="BD471" s="1"/>
      <c r="BE471" s="1"/>
      <c r="BF471" s="1"/>
      <c r="BJ471" s="1"/>
      <c r="BK471" s="1"/>
      <c r="BL471" s="1"/>
    </row>
    <row r="472" spans="40:64">
      <c r="AN472" s="1"/>
      <c r="AO472" s="1"/>
      <c r="AP472" s="1"/>
      <c r="AQ472" s="1"/>
      <c r="AR472" s="1"/>
      <c r="AS472" s="1"/>
      <c r="AU472" s="1"/>
      <c r="AV472" s="1"/>
      <c r="AW472" s="1"/>
      <c r="BD472" s="1"/>
      <c r="BE472" s="1"/>
      <c r="BF472" s="1"/>
      <c r="BJ472" s="1"/>
      <c r="BK472" s="1"/>
      <c r="BL472" s="1"/>
    </row>
    <row r="473" spans="40:64">
      <c r="AN473" s="1"/>
      <c r="AO473" s="1"/>
      <c r="AP473" s="1"/>
      <c r="AQ473" s="1"/>
      <c r="AR473" s="1"/>
      <c r="AS473" s="1"/>
      <c r="AU473" s="1"/>
      <c r="AV473" s="1"/>
      <c r="AW473" s="1"/>
      <c r="BD473" s="1"/>
      <c r="BE473" s="1"/>
      <c r="BF473" s="1"/>
      <c r="BJ473" s="1"/>
      <c r="BK473" s="1"/>
      <c r="BL473" s="1"/>
    </row>
    <row r="474" spans="40:64">
      <c r="AN474" s="1"/>
      <c r="AO474" s="1"/>
      <c r="AP474" s="1"/>
      <c r="AQ474" s="1"/>
      <c r="AR474" s="1"/>
      <c r="AS474" s="1"/>
      <c r="AU474" s="1"/>
      <c r="AV474" s="1"/>
      <c r="AW474" s="1"/>
      <c r="BD474" s="1"/>
      <c r="BE474" s="1"/>
      <c r="BF474" s="1"/>
      <c r="BJ474" s="1"/>
      <c r="BK474" s="1"/>
      <c r="BL474" s="1"/>
    </row>
    <row r="475" spans="40:64">
      <c r="AN475" s="1"/>
      <c r="AO475" s="1"/>
      <c r="AP475" s="1"/>
      <c r="AQ475" s="1"/>
      <c r="AR475" s="1"/>
      <c r="AS475" s="1"/>
      <c r="AU475" s="1"/>
      <c r="AV475" s="1"/>
      <c r="AW475" s="1"/>
      <c r="BD475" s="1"/>
      <c r="BE475" s="1"/>
      <c r="BF475" s="1"/>
      <c r="BJ475" s="1"/>
      <c r="BK475" s="1"/>
      <c r="BL475" s="1"/>
    </row>
    <row r="476" spans="40:64">
      <c r="AN476" s="1"/>
      <c r="AO476" s="1"/>
      <c r="AP476" s="1"/>
      <c r="AQ476" s="1"/>
      <c r="AR476" s="1"/>
      <c r="AS476" s="1"/>
      <c r="AU476" s="1"/>
      <c r="AV476" s="1"/>
      <c r="AW476" s="1"/>
      <c r="BD476" s="1"/>
      <c r="BE476" s="1"/>
      <c r="BF476" s="1"/>
      <c r="BJ476" s="1"/>
      <c r="BK476" s="1"/>
      <c r="BL476" s="1"/>
    </row>
    <row r="477" spans="40:64">
      <c r="AN477" s="1"/>
      <c r="AO477" s="1"/>
      <c r="AP477" s="1"/>
      <c r="AQ477" s="1"/>
      <c r="AR477" s="1"/>
      <c r="AS477" s="1"/>
      <c r="AU477" s="1"/>
      <c r="AV477" s="1"/>
      <c r="AW477" s="1"/>
      <c r="BD477" s="1"/>
      <c r="BE477" s="1"/>
      <c r="BF477" s="1"/>
      <c r="BJ477" s="1"/>
      <c r="BK477" s="1"/>
      <c r="BL477" s="1"/>
    </row>
    <row r="478" spans="40:64">
      <c r="AN478" s="1"/>
      <c r="AO478" s="1"/>
      <c r="AP478" s="1"/>
      <c r="AQ478" s="1"/>
      <c r="AR478" s="1"/>
      <c r="AS478" s="1"/>
      <c r="AU478" s="1"/>
      <c r="AV478" s="1"/>
      <c r="AW478" s="1"/>
      <c r="BD478" s="1"/>
      <c r="BE478" s="1"/>
      <c r="BF478" s="1"/>
      <c r="BJ478" s="1"/>
      <c r="BK478" s="1"/>
      <c r="BL478" s="1"/>
    </row>
    <row r="479" spans="40:64">
      <c r="AN479" s="1"/>
      <c r="AO479" s="1"/>
      <c r="AP479" s="1"/>
      <c r="AQ479" s="1"/>
      <c r="AR479" s="1"/>
      <c r="AS479" s="1"/>
      <c r="AU479" s="1"/>
      <c r="AV479" s="1"/>
      <c r="AW479" s="1"/>
      <c r="BD479" s="1"/>
      <c r="BE479" s="1"/>
      <c r="BF479" s="1"/>
      <c r="BJ479" s="1"/>
      <c r="BK479" s="1"/>
      <c r="BL479" s="1"/>
    </row>
    <row r="480" spans="40:64">
      <c r="AN480" s="1"/>
      <c r="AO480" s="1"/>
      <c r="AP480" s="1"/>
      <c r="AQ480" s="1"/>
      <c r="AR480" s="1"/>
      <c r="AS480" s="1"/>
      <c r="AU480" s="1"/>
      <c r="AV480" s="1"/>
      <c r="AW480" s="1"/>
      <c r="BD480" s="1"/>
      <c r="BE480" s="1"/>
      <c r="BF480" s="1"/>
      <c r="BJ480" s="1"/>
      <c r="BK480" s="1"/>
      <c r="BL480" s="1"/>
    </row>
    <row r="481" spans="40:64">
      <c r="AN481" s="1"/>
      <c r="AO481" s="1"/>
      <c r="AP481" s="1"/>
      <c r="AQ481" s="1"/>
      <c r="AR481" s="1"/>
      <c r="AS481" s="1"/>
      <c r="AU481" s="1"/>
      <c r="AV481" s="1"/>
      <c r="AW481" s="1"/>
      <c r="BD481" s="1"/>
      <c r="BE481" s="1"/>
      <c r="BF481" s="1"/>
      <c r="BJ481" s="1"/>
      <c r="BK481" s="1"/>
      <c r="BL481" s="1"/>
    </row>
    <row r="482" spans="40:64">
      <c r="AN482" s="1"/>
      <c r="AO482" s="1"/>
      <c r="AP482" s="1"/>
      <c r="AQ482" s="1"/>
      <c r="AR482" s="1"/>
      <c r="AS482" s="1"/>
      <c r="AU482" s="1"/>
      <c r="AV482" s="1"/>
      <c r="AW482" s="1"/>
      <c r="BD482" s="1"/>
      <c r="BE482" s="1"/>
      <c r="BF482" s="1"/>
      <c r="BJ482" s="1"/>
      <c r="BK482" s="1"/>
      <c r="BL482" s="1"/>
    </row>
    <row r="483" spans="40:64">
      <c r="AN483" s="1"/>
      <c r="AO483" s="1"/>
      <c r="AP483" s="1"/>
      <c r="AQ483" s="1"/>
      <c r="AR483" s="1"/>
      <c r="AS483" s="1"/>
      <c r="AU483" s="1"/>
      <c r="AV483" s="1"/>
      <c r="AW483" s="1"/>
      <c r="BD483" s="1"/>
      <c r="BE483" s="1"/>
      <c r="BF483" s="1"/>
      <c r="BJ483" s="1"/>
      <c r="BK483" s="1"/>
      <c r="BL483" s="1"/>
    </row>
    <row r="484" spans="40:64">
      <c r="AN484" s="1"/>
      <c r="AO484" s="1"/>
      <c r="AP484" s="1"/>
      <c r="AQ484" s="1"/>
      <c r="AR484" s="1"/>
      <c r="AS484" s="1"/>
      <c r="AU484" s="1"/>
      <c r="AV484" s="1"/>
      <c r="AW484" s="1"/>
      <c r="BD484" s="1"/>
      <c r="BE484" s="1"/>
      <c r="BF484" s="1"/>
      <c r="BJ484" s="1"/>
      <c r="BK484" s="1"/>
      <c r="BL484" s="1"/>
    </row>
    <row r="485" spans="40:64">
      <c r="AN485" s="1"/>
      <c r="AO485" s="1"/>
      <c r="AP485" s="1"/>
      <c r="AQ485" s="1"/>
      <c r="AR485" s="1"/>
      <c r="AS485" s="1"/>
      <c r="AU485" s="1"/>
      <c r="AV485" s="1"/>
      <c r="AW485" s="1"/>
      <c r="BD485" s="1"/>
      <c r="BE485" s="1"/>
      <c r="BF485" s="1"/>
      <c r="BJ485" s="1"/>
      <c r="BK485" s="1"/>
      <c r="BL485" s="1"/>
    </row>
    <row r="486" spans="40:64">
      <c r="AN486" s="1"/>
      <c r="AO486" s="1"/>
      <c r="AP486" s="1"/>
      <c r="AQ486" s="1"/>
      <c r="AR486" s="1"/>
      <c r="AS486" s="1"/>
      <c r="AU486" s="1"/>
      <c r="AV486" s="1"/>
      <c r="AW486" s="1"/>
      <c r="BD486" s="1"/>
      <c r="BE486" s="1"/>
      <c r="BF486" s="1"/>
      <c r="BJ486" s="1"/>
      <c r="BK486" s="1"/>
      <c r="BL486" s="1"/>
    </row>
    <row r="487" spans="40:64">
      <c r="AN487" s="1"/>
      <c r="AO487" s="1"/>
      <c r="AP487" s="1"/>
      <c r="AQ487" s="1"/>
      <c r="AR487" s="1"/>
      <c r="AS487" s="1"/>
      <c r="AU487" s="1"/>
      <c r="AV487" s="1"/>
      <c r="AW487" s="1"/>
      <c r="BD487" s="1"/>
      <c r="BE487" s="1"/>
      <c r="BF487" s="1"/>
      <c r="BJ487" s="1"/>
      <c r="BK487" s="1"/>
      <c r="BL487" s="1"/>
    </row>
    <row r="488" spans="40:64">
      <c r="AN488" s="1"/>
      <c r="AO488" s="1"/>
      <c r="AP488" s="1"/>
      <c r="AQ488" s="1"/>
      <c r="AR488" s="1"/>
      <c r="AS488" s="1"/>
      <c r="AU488" s="1"/>
      <c r="AV488" s="1"/>
      <c r="AW488" s="1"/>
      <c r="BD488" s="1"/>
      <c r="BE488" s="1"/>
      <c r="BF488" s="1"/>
      <c r="BJ488" s="1"/>
      <c r="BK488" s="1"/>
      <c r="BL488" s="1"/>
    </row>
    <row r="489" spans="40:64">
      <c r="AN489" s="1"/>
      <c r="AO489" s="1"/>
      <c r="AP489" s="1"/>
      <c r="AQ489" s="1"/>
      <c r="AR489" s="1"/>
      <c r="AS489" s="1"/>
      <c r="AU489" s="1"/>
      <c r="AV489" s="1"/>
      <c r="AW489" s="1"/>
      <c r="BD489" s="1"/>
      <c r="BE489" s="1"/>
      <c r="BF489" s="1"/>
      <c r="BJ489" s="1"/>
      <c r="BK489" s="1"/>
      <c r="BL489" s="1"/>
    </row>
    <row r="490" spans="40:64">
      <c r="AN490" s="1"/>
      <c r="AO490" s="1"/>
      <c r="AP490" s="1"/>
      <c r="AQ490" s="1"/>
      <c r="AR490" s="1"/>
      <c r="AS490" s="1"/>
      <c r="AU490" s="1"/>
      <c r="AV490" s="1"/>
      <c r="AW490" s="1"/>
      <c r="BD490" s="1"/>
      <c r="BE490" s="1"/>
      <c r="BF490" s="1"/>
      <c r="BJ490" s="1"/>
      <c r="BK490" s="1"/>
      <c r="BL490" s="1"/>
    </row>
    <row r="491" spans="40:64">
      <c r="AN491" s="1"/>
      <c r="AO491" s="1"/>
      <c r="AP491" s="1"/>
      <c r="AQ491" s="1"/>
      <c r="AR491" s="1"/>
      <c r="AS491" s="1"/>
      <c r="AU491" s="1"/>
      <c r="AV491" s="1"/>
      <c r="AW491" s="1"/>
      <c r="BD491" s="1"/>
      <c r="BE491" s="1"/>
      <c r="BF491" s="1"/>
      <c r="BJ491" s="1"/>
      <c r="BK491" s="1"/>
      <c r="BL491" s="1"/>
    </row>
    <row r="492" spans="40:64">
      <c r="AN492" s="1"/>
      <c r="AO492" s="1"/>
      <c r="AP492" s="1"/>
      <c r="AQ492" s="1"/>
      <c r="AR492" s="1"/>
      <c r="AS492" s="1"/>
      <c r="AU492" s="1"/>
      <c r="AV492" s="1"/>
      <c r="AW492" s="1"/>
      <c r="BD492" s="1"/>
      <c r="BE492" s="1"/>
      <c r="BF492" s="1"/>
      <c r="BJ492" s="1"/>
      <c r="BK492" s="1"/>
      <c r="BL492" s="1"/>
    </row>
    <row r="493" spans="40:64">
      <c r="AN493" s="1"/>
      <c r="AO493" s="1"/>
      <c r="AP493" s="1"/>
      <c r="AQ493" s="1"/>
      <c r="AR493" s="1"/>
      <c r="AS493" s="1"/>
      <c r="AU493" s="1"/>
      <c r="AV493" s="1"/>
      <c r="AW493" s="1"/>
      <c r="BD493" s="1"/>
      <c r="BE493" s="1"/>
      <c r="BF493" s="1"/>
      <c r="BJ493" s="1"/>
      <c r="BK493" s="1"/>
      <c r="BL493" s="1"/>
    </row>
    <row r="494" spans="40:64">
      <c r="AN494" s="1"/>
      <c r="AO494" s="1"/>
      <c r="AP494" s="1"/>
      <c r="AQ494" s="1"/>
      <c r="AR494" s="1"/>
      <c r="AS494" s="1"/>
      <c r="AU494" s="1"/>
      <c r="AV494" s="1"/>
      <c r="AW494" s="1"/>
      <c r="BD494" s="1"/>
      <c r="BE494" s="1"/>
      <c r="BF494" s="1"/>
      <c r="BJ494" s="1"/>
      <c r="BK494" s="1"/>
      <c r="BL494" s="1"/>
    </row>
    <row r="495" spans="40:64">
      <c r="AN495" s="1"/>
      <c r="AO495" s="1"/>
      <c r="AP495" s="1"/>
      <c r="AQ495" s="1"/>
      <c r="AR495" s="1"/>
      <c r="AS495" s="1"/>
      <c r="AU495" s="1"/>
      <c r="AV495" s="1"/>
      <c r="AW495" s="1"/>
      <c r="BD495" s="1"/>
      <c r="BE495" s="1"/>
      <c r="BF495" s="1"/>
      <c r="BJ495" s="1"/>
      <c r="BK495" s="1"/>
      <c r="BL495" s="1"/>
    </row>
    <row r="496" spans="40:64">
      <c r="AN496" s="1"/>
      <c r="AO496" s="1"/>
      <c r="AP496" s="1"/>
      <c r="AQ496" s="1"/>
      <c r="AR496" s="1"/>
      <c r="AS496" s="1"/>
      <c r="AU496" s="1"/>
      <c r="AV496" s="1"/>
      <c r="AW496" s="1"/>
      <c r="BD496" s="1"/>
      <c r="BE496" s="1"/>
      <c r="BF496" s="1"/>
      <c r="BJ496" s="1"/>
      <c r="BK496" s="1"/>
      <c r="BL496" s="1"/>
    </row>
    <row r="497" spans="40:64">
      <c r="AN497" s="1"/>
      <c r="AO497" s="1"/>
      <c r="AP497" s="1"/>
      <c r="AQ497" s="1"/>
      <c r="AR497" s="1"/>
      <c r="AS497" s="1"/>
      <c r="AU497" s="1"/>
      <c r="AV497" s="1"/>
      <c r="AW497" s="1"/>
      <c r="BD497" s="1"/>
      <c r="BE497" s="1"/>
      <c r="BF497" s="1"/>
      <c r="BJ497" s="1"/>
      <c r="BK497" s="1"/>
      <c r="BL497" s="1"/>
    </row>
    <row r="498" spans="40:64">
      <c r="AN498" s="1"/>
      <c r="AO498" s="1"/>
      <c r="AP498" s="1"/>
      <c r="AQ498" s="1"/>
      <c r="AR498" s="1"/>
      <c r="AS498" s="1"/>
      <c r="AU498" s="1"/>
      <c r="AV498" s="1"/>
      <c r="AW498" s="1"/>
      <c r="BD498" s="1"/>
      <c r="BE498" s="1"/>
      <c r="BF498" s="1"/>
      <c r="BJ498" s="1"/>
      <c r="BK498" s="1"/>
      <c r="BL498" s="1"/>
    </row>
    <row r="499" spans="40:64">
      <c r="AN499" s="1"/>
      <c r="AO499" s="1"/>
      <c r="AP499" s="1"/>
      <c r="AQ499" s="1"/>
      <c r="AR499" s="1"/>
      <c r="AS499" s="1"/>
      <c r="AU499" s="1"/>
      <c r="AV499" s="1"/>
      <c r="AW499" s="1"/>
      <c r="BD499" s="1"/>
      <c r="BE499" s="1"/>
      <c r="BF499" s="1"/>
      <c r="BJ499" s="1"/>
      <c r="BK499" s="1"/>
      <c r="BL499" s="1"/>
    </row>
    <row r="500" spans="40:64">
      <c r="AN500" s="1"/>
      <c r="AO500" s="1"/>
      <c r="AP500" s="1"/>
      <c r="AQ500" s="1"/>
      <c r="AR500" s="1"/>
      <c r="AS500" s="1"/>
      <c r="AU500" s="1"/>
      <c r="AV500" s="1"/>
      <c r="AW500" s="1"/>
      <c r="BD500" s="1"/>
      <c r="BE500" s="1"/>
      <c r="BF500" s="1"/>
      <c r="BJ500" s="1"/>
      <c r="BK500" s="1"/>
      <c r="BL500" s="1"/>
    </row>
    <row r="501" spans="40:64">
      <c r="AN501" s="1"/>
      <c r="AO501" s="1"/>
      <c r="AP501" s="1"/>
      <c r="AQ501" s="1"/>
      <c r="AR501" s="1"/>
      <c r="AS501" s="1"/>
      <c r="AU501" s="1"/>
      <c r="AV501" s="1"/>
      <c r="AW501" s="1"/>
      <c r="BD501" s="1"/>
      <c r="BE501" s="1"/>
      <c r="BF501" s="1"/>
      <c r="BJ501" s="1"/>
      <c r="BK501" s="1"/>
      <c r="BL501" s="1"/>
    </row>
    <row r="502" spans="40:64">
      <c r="AN502" s="1"/>
      <c r="AO502" s="1"/>
      <c r="AP502" s="1"/>
      <c r="AQ502" s="1"/>
      <c r="AR502" s="1"/>
      <c r="AS502" s="1"/>
      <c r="AU502" s="1"/>
      <c r="AV502" s="1"/>
      <c r="AW502" s="1"/>
      <c r="BD502" s="1"/>
      <c r="BE502" s="1"/>
      <c r="BF502" s="1"/>
      <c r="BJ502" s="1"/>
      <c r="BK502" s="1"/>
      <c r="BL502" s="1"/>
    </row>
    <row r="503" spans="40:64">
      <c r="AN503" s="1"/>
      <c r="AO503" s="1"/>
      <c r="AP503" s="1"/>
      <c r="AQ503" s="1"/>
      <c r="AR503" s="1"/>
      <c r="AS503" s="1"/>
      <c r="AU503" s="1"/>
      <c r="AV503" s="1"/>
      <c r="AW503" s="1"/>
      <c r="BD503" s="1"/>
      <c r="BE503" s="1"/>
      <c r="BF503" s="1"/>
      <c r="BJ503" s="1"/>
      <c r="BK503" s="1"/>
      <c r="BL503" s="1"/>
    </row>
    <row r="504" spans="40:64">
      <c r="AN504" s="1"/>
      <c r="AO504" s="1"/>
      <c r="AP504" s="1"/>
      <c r="AQ504" s="1"/>
      <c r="AR504" s="1"/>
      <c r="AS504" s="1"/>
      <c r="AU504" s="1"/>
      <c r="AV504" s="1"/>
      <c r="AW504" s="1"/>
      <c r="BD504" s="1"/>
      <c r="BE504" s="1"/>
      <c r="BF504" s="1"/>
      <c r="BJ504" s="1"/>
      <c r="BK504" s="1"/>
      <c r="BL504" s="1"/>
    </row>
    <row r="505" spans="40:64">
      <c r="AN505" s="1"/>
      <c r="AO505" s="1"/>
      <c r="AP505" s="1"/>
      <c r="AQ505" s="1"/>
      <c r="AR505" s="1"/>
      <c r="AS505" s="1"/>
      <c r="AU505" s="1"/>
      <c r="AV505" s="1"/>
      <c r="AW505" s="1"/>
      <c r="BD505" s="1"/>
      <c r="BE505" s="1"/>
      <c r="BF505" s="1"/>
      <c r="BJ505" s="1"/>
      <c r="BK505" s="1"/>
      <c r="BL505" s="1"/>
    </row>
    <row r="506" spans="40:64">
      <c r="AN506" s="1"/>
      <c r="AO506" s="1"/>
      <c r="AP506" s="1"/>
      <c r="AQ506" s="1"/>
      <c r="AR506" s="1"/>
      <c r="AS506" s="1"/>
      <c r="AU506" s="1"/>
      <c r="AV506" s="1"/>
      <c r="AW506" s="1"/>
      <c r="BD506" s="1"/>
      <c r="BE506" s="1"/>
      <c r="BF506" s="1"/>
      <c r="BJ506" s="1"/>
      <c r="BK506" s="1"/>
      <c r="BL506" s="1"/>
    </row>
    <row r="507" spans="40:64">
      <c r="AN507" s="1"/>
      <c r="AO507" s="1"/>
      <c r="AP507" s="1"/>
      <c r="AQ507" s="1"/>
      <c r="AR507" s="1"/>
      <c r="AS507" s="1"/>
      <c r="AU507" s="1"/>
      <c r="AV507" s="1"/>
      <c r="AW507" s="1"/>
      <c r="BD507" s="1"/>
      <c r="BE507" s="1"/>
      <c r="BF507" s="1"/>
      <c r="BJ507" s="1"/>
      <c r="BK507" s="1"/>
      <c r="BL507" s="1"/>
    </row>
    <row r="508" spans="40:64">
      <c r="AN508" s="1"/>
      <c r="AO508" s="1"/>
      <c r="AP508" s="1"/>
      <c r="AQ508" s="1"/>
      <c r="AR508" s="1"/>
      <c r="AS508" s="1"/>
      <c r="AU508" s="1"/>
      <c r="AV508" s="1"/>
      <c r="AW508" s="1"/>
      <c r="BD508" s="1"/>
      <c r="BE508" s="1"/>
      <c r="BF508" s="1"/>
      <c r="BJ508" s="1"/>
      <c r="BK508" s="1"/>
      <c r="BL508" s="1"/>
    </row>
    <row r="509" spans="40:64">
      <c r="AN509" s="1"/>
      <c r="AO509" s="1"/>
      <c r="AP509" s="1"/>
      <c r="AQ509" s="1"/>
      <c r="AR509" s="1"/>
      <c r="AS509" s="1"/>
      <c r="AU509" s="1"/>
      <c r="AV509" s="1"/>
      <c r="AW509" s="1"/>
      <c r="BD509" s="1"/>
      <c r="BE509" s="1"/>
      <c r="BF509" s="1"/>
      <c r="BJ509" s="1"/>
      <c r="BK509" s="1"/>
      <c r="BL509" s="1"/>
    </row>
    <row r="510" spans="40:64">
      <c r="AN510" s="1"/>
      <c r="AO510" s="1"/>
      <c r="AP510" s="1"/>
      <c r="AQ510" s="1"/>
      <c r="AR510" s="1"/>
      <c r="AS510" s="1"/>
      <c r="AU510" s="1"/>
      <c r="AV510" s="1"/>
      <c r="AW510" s="1"/>
      <c r="BD510" s="1"/>
      <c r="BE510" s="1"/>
      <c r="BF510" s="1"/>
      <c r="BJ510" s="1"/>
      <c r="BK510" s="1"/>
      <c r="BL510" s="1"/>
    </row>
    <row r="511" spans="40:64">
      <c r="AN511" s="1"/>
      <c r="AO511" s="1"/>
      <c r="AP511" s="1"/>
      <c r="AQ511" s="1"/>
      <c r="AR511" s="1"/>
      <c r="AS511" s="1"/>
      <c r="AU511" s="1"/>
      <c r="AV511" s="1"/>
      <c r="AW511" s="1"/>
      <c r="BD511" s="1"/>
      <c r="BE511" s="1"/>
      <c r="BF511" s="1"/>
      <c r="BJ511" s="1"/>
      <c r="BK511" s="1"/>
      <c r="BL511" s="1"/>
    </row>
    <row r="512" spans="40:64">
      <c r="AN512" s="1"/>
      <c r="AO512" s="1"/>
      <c r="AP512" s="1"/>
      <c r="AQ512" s="1"/>
      <c r="AR512" s="1"/>
      <c r="AS512" s="1"/>
      <c r="AU512" s="1"/>
      <c r="AV512" s="1"/>
      <c r="AW512" s="1"/>
      <c r="BD512" s="1"/>
      <c r="BE512" s="1"/>
      <c r="BF512" s="1"/>
      <c r="BJ512" s="1"/>
      <c r="BK512" s="1"/>
      <c r="BL512" s="1"/>
    </row>
    <row r="513" spans="40:64">
      <c r="AN513" s="1"/>
      <c r="AO513" s="1"/>
      <c r="AP513" s="1"/>
      <c r="AQ513" s="1"/>
      <c r="AR513" s="1"/>
      <c r="AS513" s="1"/>
      <c r="AU513" s="1"/>
      <c r="AV513" s="1"/>
      <c r="AW513" s="1"/>
      <c r="BD513" s="1"/>
      <c r="BE513" s="1"/>
      <c r="BF513" s="1"/>
      <c r="BJ513" s="1"/>
      <c r="BK513" s="1"/>
      <c r="BL513" s="1"/>
    </row>
    <row r="514" spans="40:64">
      <c r="AN514" s="1"/>
      <c r="AO514" s="1"/>
      <c r="AP514" s="1"/>
      <c r="AQ514" s="1"/>
      <c r="AR514" s="1"/>
      <c r="AS514" s="1"/>
      <c r="AU514" s="1"/>
      <c r="AV514" s="1"/>
      <c r="AW514" s="1"/>
      <c r="BD514" s="1"/>
      <c r="BE514" s="1"/>
      <c r="BF514" s="1"/>
      <c r="BJ514" s="1"/>
      <c r="BK514" s="1"/>
      <c r="BL514" s="1"/>
    </row>
    <row r="515" spans="40:64">
      <c r="AN515" s="1"/>
      <c r="AO515" s="1"/>
      <c r="AP515" s="1"/>
      <c r="AQ515" s="1"/>
      <c r="AR515" s="1"/>
      <c r="AS515" s="1"/>
      <c r="AU515" s="1"/>
      <c r="AV515" s="1"/>
      <c r="AW515" s="1"/>
      <c r="BD515" s="1"/>
      <c r="BE515" s="1"/>
      <c r="BF515" s="1"/>
      <c r="BJ515" s="1"/>
      <c r="BK515" s="1"/>
      <c r="BL515" s="1"/>
    </row>
    <row r="516" spans="40:64">
      <c r="AN516" s="1"/>
      <c r="AO516" s="1"/>
      <c r="AP516" s="1"/>
      <c r="AQ516" s="1"/>
      <c r="AR516" s="1"/>
      <c r="AS516" s="1"/>
      <c r="AU516" s="1"/>
      <c r="AV516" s="1"/>
      <c r="AW516" s="1"/>
      <c r="BD516" s="1"/>
      <c r="BE516" s="1"/>
      <c r="BF516" s="1"/>
      <c r="BJ516" s="1"/>
      <c r="BK516" s="1"/>
      <c r="BL516" s="1"/>
    </row>
    <row r="517" spans="40:64">
      <c r="AN517" s="1"/>
      <c r="AO517" s="1"/>
      <c r="AP517" s="1"/>
      <c r="AQ517" s="1"/>
      <c r="AR517" s="1"/>
      <c r="AS517" s="1"/>
      <c r="AU517" s="1"/>
      <c r="AV517" s="1"/>
      <c r="AW517" s="1"/>
      <c r="BD517" s="1"/>
      <c r="BE517" s="1"/>
      <c r="BF517" s="1"/>
      <c r="BJ517" s="1"/>
      <c r="BK517" s="1"/>
      <c r="BL517" s="1"/>
    </row>
    <row r="518" spans="40:64">
      <c r="AN518" s="1"/>
      <c r="AO518" s="1"/>
      <c r="AP518" s="1"/>
      <c r="AQ518" s="1"/>
      <c r="AR518" s="1"/>
      <c r="AS518" s="1"/>
      <c r="AU518" s="1"/>
      <c r="AV518" s="1"/>
      <c r="AW518" s="1"/>
      <c r="BD518" s="1"/>
      <c r="BE518" s="1"/>
      <c r="BF518" s="1"/>
      <c r="BJ518" s="1"/>
      <c r="BK518" s="1"/>
      <c r="BL518" s="1"/>
    </row>
    <row r="519" spans="40:64">
      <c r="AN519" s="1"/>
      <c r="AO519" s="1"/>
      <c r="AP519" s="1"/>
      <c r="AQ519" s="1"/>
      <c r="AR519" s="1"/>
      <c r="AS519" s="1"/>
      <c r="AU519" s="1"/>
      <c r="AV519" s="1"/>
      <c r="AW519" s="1"/>
      <c r="BD519" s="1"/>
      <c r="BE519" s="1"/>
      <c r="BF519" s="1"/>
      <c r="BJ519" s="1"/>
      <c r="BK519" s="1"/>
      <c r="BL519" s="1"/>
    </row>
    <row r="520" spans="40:64">
      <c r="AN520" s="1"/>
      <c r="AO520" s="1"/>
      <c r="AP520" s="1"/>
      <c r="AQ520" s="1"/>
      <c r="AR520" s="1"/>
      <c r="AS520" s="1"/>
      <c r="AU520" s="1"/>
      <c r="AV520" s="1"/>
      <c r="AW520" s="1"/>
      <c r="BD520" s="1"/>
      <c r="BE520" s="1"/>
      <c r="BF520" s="1"/>
      <c r="BJ520" s="1"/>
      <c r="BK520" s="1"/>
      <c r="BL520" s="1"/>
    </row>
    <row r="521" spans="40:64">
      <c r="AN521" s="1"/>
      <c r="AO521" s="1"/>
      <c r="AP521" s="1"/>
      <c r="AQ521" s="1"/>
      <c r="AR521" s="1"/>
      <c r="AS521" s="1"/>
      <c r="AU521" s="1"/>
      <c r="AV521" s="1"/>
      <c r="AW521" s="1"/>
      <c r="BD521" s="1"/>
      <c r="BE521" s="1"/>
      <c r="BF521" s="1"/>
      <c r="BJ521" s="1"/>
      <c r="BK521" s="1"/>
      <c r="BL521" s="1"/>
    </row>
    <row r="522" spans="40:64">
      <c r="AN522" s="1"/>
      <c r="AO522" s="1"/>
      <c r="AP522" s="1"/>
      <c r="AQ522" s="1"/>
      <c r="AR522" s="1"/>
      <c r="AS522" s="1"/>
      <c r="AU522" s="1"/>
      <c r="AV522" s="1"/>
      <c r="AW522" s="1"/>
      <c r="BD522" s="1"/>
      <c r="BE522" s="1"/>
      <c r="BF522" s="1"/>
      <c r="BJ522" s="1"/>
      <c r="BK522" s="1"/>
      <c r="BL522" s="1"/>
    </row>
    <row r="523" spans="40:64">
      <c r="AN523" s="1"/>
      <c r="AO523" s="1"/>
      <c r="AP523" s="1"/>
      <c r="AQ523" s="1"/>
      <c r="AR523" s="1"/>
      <c r="AS523" s="1"/>
      <c r="AU523" s="1"/>
      <c r="AV523" s="1"/>
      <c r="AW523" s="1"/>
      <c r="BD523" s="1"/>
      <c r="BE523" s="1"/>
      <c r="BF523" s="1"/>
      <c r="BJ523" s="1"/>
      <c r="BK523" s="1"/>
      <c r="BL523" s="1"/>
    </row>
    <row r="524" spans="40:64">
      <c r="AN524" s="1"/>
      <c r="AO524" s="1"/>
      <c r="AP524" s="1"/>
      <c r="AQ524" s="1"/>
      <c r="AR524" s="1"/>
      <c r="AS524" s="1"/>
      <c r="AU524" s="1"/>
      <c r="AV524" s="1"/>
      <c r="AW524" s="1"/>
      <c r="BD524" s="1"/>
      <c r="BE524" s="1"/>
      <c r="BF524" s="1"/>
      <c r="BJ524" s="1"/>
      <c r="BK524" s="1"/>
      <c r="BL524" s="1"/>
    </row>
    <row r="525" spans="40:64">
      <c r="AN525" s="1"/>
      <c r="AO525" s="1"/>
      <c r="AP525" s="1"/>
      <c r="AQ525" s="1"/>
      <c r="AR525" s="1"/>
      <c r="AS525" s="1"/>
      <c r="AU525" s="1"/>
      <c r="AV525" s="1"/>
      <c r="AW525" s="1"/>
      <c r="BD525" s="1"/>
      <c r="BE525" s="1"/>
      <c r="BF525" s="1"/>
      <c r="BJ525" s="1"/>
      <c r="BK525" s="1"/>
      <c r="BL525" s="1"/>
    </row>
    <row r="526" spans="40:64">
      <c r="AN526" s="1"/>
      <c r="AO526" s="1"/>
      <c r="AP526" s="1"/>
      <c r="AQ526" s="1"/>
      <c r="AR526" s="1"/>
      <c r="AS526" s="1"/>
      <c r="AU526" s="1"/>
      <c r="AV526" s="1"/>
      <c r="AW526" s="1"/>
      <c r="BD526" s="1"/>
      <c r="BE526" s="1"/>
      <c r="BF526" s="1"/>
      <c r="BJ526" s="1"/>
      <c r="BK526" s="1"/>
      <c r="BL526" s="1"/>
    </row>
    <row r="527" spans="40:64">
      <c r="AN527" s="1"/>
      <c r="AO527" s="1"/>
      <c r="AP527" s="1"/>
      <c r="AQ527" s="1"/>
      <c r="AR527" s="1"/>
      <c r="AS527" s="1"/>
      <c r="AU527" s="1"/>
      <c r="AV527" s="1"/>
      <c r="AW527" s="1"/>
      <c r="BD527" s="1"/>
      <c r="BE527" s="1"/>
      <c r="BF527" s="1"/>
      <c r="BJ527" s="1"/>
      <c r="BK527" s="1"/>
      <c r="BL527" s="1"/>
    </row>
    <row r="528" spans="40:64">
      <c r="AN528" s="1"/>
      <c r="AO528" s="1"/>
      <c r="AP528" s="1"/>
      <c r="AQ528" s="1"/>
      <c r="AR528" s="1"/>
      <c r="AS528" s="1"/>
      <c r="AU528" s="1"/>
      <c r="AV528" s="1"/>
      <c r="AW528" s="1"/>
      <c r="BD528" s="1"/>
      <c r="BE528" s="1"/>
      <c r="BF528" s="1"/>
      <c r="BJ528" s="1"/>
      <c r="BK528" s="1"/>
      <c r="BL528" s="1"/>
    </row>
    <row r="529" spans="40:64">
      <c r="AN529" s="1"/>
      <c r="AO529" s="1"/>
      <c r="AP529" s="1"/>
      <c r="AQ529" s="1"/>
      <c r="AR529" s="1"/>
      <c r="AS529" s="1"/>
      <c r="AU529" s="1"/>
      <c r="AV529" s="1"/>
      <c r="AW529" s="1"/>
      <c r="BD529" s="1"/>
      <c r="BE529" s="1"/>
      <c r="BF529" s="1"/>
      <c r="BJ529" s="1"/>
      <c r="BK529" s="1"/>
      <c r="BL529" s="1"/>
    </row>
    <row r="530" spans="40:64">
      <c r="AN530" s="1"/>
      <c r="AO530" s="1"/>
      <c r="AP530" s="1"/>
      <c r="AQ530" s="1"/>
      <c r="AR530" s="1"/>
      <c r="AS530" s="1"/>
      <c r="AU530" s="1"/>
      <c r="AV530" s="1"/>
      <c r="AW530" s="1"/>
      <c r="BD530" s="1"/>
      <c r="BE530" s="1"/>
      <c r="BF530" s="1"/>
      <c r="BJ530" s="1"/>
      <c r="BK530" s="1"/>
      <c r="BL530" s="1"/>
    </row>
    <row r="531" spans="40:64">
      <c r="AN531" s="1"/>
      <c r="AO531" s="1"/>
      <c r="AP531" s="1"/>
      <c r="AQ531" s="1"/>
      <c r="AR531" s="1"/>
      <c r="AS531" s="1"/>
      <c r="AU531" s="1"/>
      <c r="AV531" s="1"/>
      <c r="AW531" s="1"/>
      <c r="BD531" s="1"/>
      <c r="BE531" s="1"/>
      <c r="BF531" s="1"/>
      <c r="BJ531" s="1"/>
      <c r="BK531" s="1"/>
      <c r="BL531" s="1"/>
    </row>
    <row r="532" spans="40:64">
      <c r="AN532" s="1"/>
      <c r="AO532" s="1"/>
      <c r="AP532" s="1"/>
      <c r="AQ532" s="1"/>
      <c r="AR532" s="1"/>
      <c r="AS532" s="1"/>
      <c r="AU532" s="1"/>
      <c r="AV532" s="1"/>
      <c r="AW532" s="1"/>
      <c r="BD532" s="1"/>
      <c r="BE532" s="1"/>
      <c r="BF532" s="1"/>
      <c r="BJ532" s="1"/>
      <c r="BK532" s="1"/>
      <c r="BL532" s="1"/>
    </row>
    <row r="533" spans="40:64">
      <c r="AN533" s="1"/>
      <c r="AO533" s="1"/>
      <c r="AP533" s="1"/>
      <c r="AQ533" s="1"/>
      <c r="AR533" s="1"/>
      <c r="AS533" s="1"/>
      <c r="AU533" s="1"/>
      <c r="AV533" s="1"/>
      <c r="AW533" s="1"/>
      <c r="BD533" s="1"/>
      <c r="BE533" s="1"/>
      <c r="BF533" s="1"/>
      <c r="BJ533" s="1"/>
      <c r="BK533" s="1"/>
      <c r="BL533" s="1"/>
    </row>
    <row r="534" spans="40:64">
      <c r="AN534" s="1"/>
      <c r="AO534" s="1"/>
      <c r="AP534" s="1"/>
      <c r="AQ534" s="1"/>
      <c r="AR534" s="1"/>
      <c r="AS534" s="1"/>
      <c r="AU534" s="1"/>
      <c r="AV534" s="1"/>
      <c r="AW534" s="1"/>
      <c r="BD534" s="1"/>
      <c r="BE534" s="1"/>
      <c r="BF534" s="1"/>
      <c r="BJ534" s="1"/>
      <c r="BK534" s="1"/>
      <c r="BL534" s="1"/>
    </row>
    <row r="535" spans="40:64">
      <c r="AN535" s="1"/>
      <c r="AO535" s="1"/>
      <c r="AP535" s="1"/>
      <c r="AQ535" s="1"/>
      <c r="AR535" s="1"/>
      <c r="AS535" s="1"/>
      <c r="AU535" s="1"/>
      <c r="AV535" s="1"/>
      <c r="AW535" s="1"/>
      <c r="BD535" s="1"/>
      <c r="BE535" s="1"/>
      <c r="BF535" s="1"/>
      <c r="BJ535" s="1"/>
      <c r="BK535" s="1"/>
      <c r="BL535" s="1"/>
    </row>
    <row r="536" spans="40:64">
      <c r="AN536" s="1"/>
      <c r="AO536" s="1"/>
      <c r="AP536" s="1"/>
      <c r="AQ536" s="1"/>
      <c r="AR536" s="1"/>
      <c r="AS536" s="1"/>
      <c r="AU536" s="1"/>
      <c r="AV536" s="1"/>
      <c r="AW536" s="1"/>
      <c r="BD536" s="1"/>
      <c r="BE536" s="1"/>
      <c r="BF536" s="1"/>
      <c r="BJ536" s="1"/>
      <c r="BK536" s="1"/>
      <c r="BL536" s="1"/>
    </row>
    <row r="537" spans="40:64">
      <c r="AN537" s="1"/>
      <c r="AO537" s="1"/>
      <c r="AP537" s="1"/>
      <c r="AQ537" s="1"/>
      <c r="AR537" s="1"/>
      <c r="AS537" s="1"/>
      <c r="AU537" s="1"/>
      <c r="AV537" s="1"/>
      <c r="AW537" s="1"/>
      <c r="BD537" s="1"/>
      <c r="BE537" s="1"/>
      <c r="BF537" s="1"/>
      <c r="BJ537" s="1"/>
      <c r="BK537" s="1"/>
      <c r="BL537" s="1"/>
    </row>
    <row r="538" spans="40:64">
      <c r="AN538" s="1"/>
      <c r="AO538" s="1"/>
      <c r="AP538" s="1"/>
      <c r="AQ538" s="1"/>
      <c r="AR538" s="1"/>
      <c r="AS538" s="1"/>
      <c r="AU538" s="1"/>
      <c r="AV538" s="1"/>
      <c r="AW538" s="1"/>
      <c r="BD538" s="1"/>
      <c r="BE538" s="1"/>
      <c r="BF538" s="1"/>
      <c r="BJ538" s="1"/>
      <c r="BK538" s="1"/>
      <c r="BL538" s="1"/>
    </row>
    <row r="539" spans="40:64">
      <c r="AN539" s="1"/>
      <c r="AO539" s="1"/>
      <c r="AP539" s="1"/>
      <c r="AQ539" s="1"/>
      <c r="AR539" s="1"/>
      <c r="AS539" s="1"/>
      <c r="AU539" s="1"/>
      <c r="AV539" s="1"/>
      <c r="AW539" s="1"/>
      <c r="BD539" s="1"/>
      <c r="BE539" s="1"/>
      <c r="BF539" s="1"/>
      <c r="BJ539" s="1"/>
      <c r="BK539" s="1"/>
      <c r="BL539" s="1"/>
    </row>
    <row r="540" spans="40:64">
      <c r="AN540" s="1"/>
      <c r="AO540" s="1"/>
      <c r="AP540" s="1"/>
      <c r="AQ540" s="1"/>
      <c r="AR540" s="1"/>
      <c r="AS540" s="1"/>
      <c r="AU540" s="1"/>
      <c r="AV540" s="1"/>
      <c r="AW540" s="1"/>
      <c r="BD540" s="1"/>
      <c r="BE540" s="1"/>
      <c r="BF540" s="1"/>
      <c r="BJ540" s="1"/>
      <c r="BK540" s="1"/>
      <c r="BL540" s="1"/>
    </row>
    <row r="541" spans="40:64">
      <c r="AN541" s="1"/>
      <c r="AO541" s="1"/>
      <c r="AP541" s="1"/>
      <c r="AQ541" s="1"/>
      <c r="AR541" s="1"/>
      <c r="AS541" s="1"/>
      <c r="AU541" s="1"/>
      <c r="AV541" s="1"/>
      <c r="AW541" s="1"/>
      <c r="BD541" s="1"/>
      <c r="BE541" s="1"/>
      <c r="BF541" s="1"/>
      <c r="BJ541" s="1"/>
      <c r="BK541" s="1"/>
      <c r="BL541" s="1"/>
    </row>
    <row r="542" spans="40:64">
      <c r="AN542" s="1"/>
      <c r="AO542" s="1"/>
      <c r="AP542" s="1"/>
      <c r="AQ542" s="1"/>
      <c r="AR542" s="1"/>
      <c r="AS542" s="1"/>
      <c r="AU542" s="1"/>
      <c r="AV542" s="1"/>
      <c r="AW542" s="1"/>
      <c r="BD542" s="1"/>
      <c r="BE542" s="1"/>
      <c r="BF542" s="1"/>
      <c r="BJ542" s="1"/>
      <c r="BK542" s="1"/>
      <c r="BL542" s="1"/>
    </row>
    <row r="543" spans="40:64">
      <c r="AN543" s="1"/>
      <c r="AO543" s="1"/>
      <c r="AP543" s="1"/>
      <c r="AQ543" s="1"/>
      <c r="AR543" s="1"/>
      <c r="AS543" s="1"/>
      <c r="AU543" s="1"/>
      <c r="AV543" s="1"/>
      <c r="AW543" s="1"/>
      <c r="BD543" s="1"/>
      <c r="BE543" s="1"/>
      <c r="BF543" s="1"/>
      <c r="BJ543" s="1"/>
      <c r="BK543" s="1"/>
      <c r="BL543" s="1"/>
    </row>
    <row r="544" spans="40:64">
      <c r="AN544" s="1"/>
      <c r="AO544" s="1"/>
      <c r="AP544" s="1"/>
      <c r="AQ544" s="1"/>
      <c r="AR544" s="1"/>
      <c r="AS544" s="1"/>
      <c r="AU544" s="1"/>
      <c r="AV544" s="1"/>
      <c r="AW544" s="1"/>
      <c r="BD544" s="1"/>
      <c r="BE544" s="1"/>
      <c r="BF544" s="1"/>
      <c r="BJ544" s="1"/>
      <c r="BK544" s="1"/>
      <c r="BL544" s="1"/>
    </row>
    <row r="545" spans="40:64">
      <c r="AN545" s="1"/>
      <c r="AO545" s="1"/>
      <c r="AP545" s="1"/>
      <c r="AQ545" s="1"/>
      <c r="AR545" s="1"/>
      <c r="AS545" s="1"/>
      <c r="AU545" s="1"/>
      <c r="AV545" s="1"/>
      <c r="AW545" s="1"/>
      <c r="BD545" s="1"/>
      <c r="BE545" s="1"/>
      <c r="BF545" s="1"/>
      <c r="BJ545" s="1"/>
      <c r="BK545" s="1"/>
      <c r="BL545" s="1"/>
    </row>
    <row r="546" spans="40:64">
      <c r="AN546" s="1"/>
      <c r="AO546" s="1"/>
      <c r="AP546" s="1"/>
      <c r="AQ546" s="1"/>
      <c r="AR546" s="1"/>
      <c r="AS546" s="1"/>
      <c r="AU546" s="1"/>
      <c r="AV546" s="1"/>
      <c r="AW546" s="1"/>
      <c r="BD546" s="1"/>
      <c r="BE546" s="1"/>
      <c r="BF546" s="1"/>
      <c r="BJ546" s="1"/>
      <c r="BK546" s="1"/>
      <c r="BL546" s="1"/>
    </row>
    <row r="547" spans="40:64">
      <c r="AN547" s="1"/>
      <c r="AO547" s="1"/>
      <c r="AP547" s="1"/>
      <c r="AQ547" s="1"/>
      <c r="AR547" s="1"/>
      <c r="AS547" s="1"/>
      <c r="AU547" s="1"/>
      <c r="AV547" s="1"/>
      <c r="AW547" s="1"/>
      <c r="BD547" s="1"/>
      <c r="BE547" s="1"/>
      <c r="BF547" s="1"/>
      <c r="BJ547" s="1"/>
      <c r="BK547" s="1"/>
      <c r="BL547" s="1"/>
    </row>
    <row r="548" spans="40:64">
      <c r="AN548" s="1"/>
      <c r="AO548" s="1"/>
      <c r="AP548" s="1"/>
      <c r="AQ548" s="1"/>
      <c r="AR548" s="1"/>
      <c r="AS548" s="1"/>
      <c r="AU548" s="1"/>
      <c r="AV548" s="1"/>
      <c r="AW548" s="1"/>
      <c r="BD548" s="1"/>
      <c r="BE548" s="1"/>
      <c r="BF548" s="1"/>
      <c r="BJ548" s="1"/>
      <c r="BK548" s="1"/>
      <c r="BL548" s="1"/>
    </row>
    <row r="549" spans="40:64">
      <c r="AN549" s="1"/>
      <c r="AO549" s="1"/>
      <c r="AP549" s="1"/>
      <c r="AQ549" s="1"/>
      <c r="AR549" s="1"/>
      <c r="AS549" s="1"/>
      <c r="AU549" s="1"/>
      <c r="AV549" s="1"/>
      <c r="AW549" s="1"/>
      <c r="BD549" s="1"/>
      <c r="BE549" s="1"/>
      <c r="BF549" s="1"/>
      <c r="BJ549" s="1"/>
      <c r="BK549" s="1"/>
      <c r="BL549" s="1"/>
    </row>
    <row r="550" spans="40:64">
      <c r="AN550" s="1"/>
      <c r="AO550" s="1"/>
      <c r="AP550" s="1"/>
      <c r="AQ550" s="1"/>
      <c r="AR550" s="1"/>
      <c r="AS550" s="1"/>
      <c r="AU550" s="1"/>
      <c r="AV550" s="1"/>
      <c r="AW550" s="1"/>
      <c r="BD550" s="1"/>
      <c r="BE550" s="1"/>
      <c r="BF550" s="1"/>
      <c r="BJ550" s="1"/>
      <c r="BK550" s="1"/>
      <c r="BL550" s="1"/>
    </row>
    <row r="551" spans="40:64">
      <c r="AN551" s="1"/>
      <c r="AO551" s="1"/>
      <c r="AP551" s="1"/>
      <c r="AQ551" s="1"/>
      <c r="AR551" s="1"/>
      <c r="AS551" s="1"/>
      <c r="AU551" s="1"/>
      <c r="AV551" s="1"/>
      <c r="AW551" s="1"/>
      <c r="BD551" s="1"/>
      <c r="BE551" s="1"/>
      <c r="BF551" s="1"/>
      <c r="BJ551" s="1"/>
      <c r="BK551" s="1"/>
      <c r="BL551" s="1"/>
    </row>
    <row r="552" spans="40:64">
      <c r="AN552" s="1"/>
      <c r="AO552" s="1"/>
      <c r="AP552" s="1"/>
      <c r="AQ552" s="1"/>
      <c r="AR552" s="1"/>
      <c r="AS552" s="1"/>
      <c r="AU552" s="1"/>
      <c r="AV552" s="1"/>
      <c r="AW552" s="1"/>
      <c r="BD552" s="1"/>
      <c r="BE552" s="1"/>
      <c r="BF552" s="1"/>
      <c r="BJ552" s="1"/>
      <c r="BK552" s="1"/>
      <c r="BL552" s="1"/>
    </row>
    <row r="553" spans="40:64">
      <c r="AN553" s="1"/>
      <c r="AO553" s="1"/>
      <c r="AP553" s="1"/>
      <c r="AQ553" s="1"/>
      <c r="AR553" s="1"/>
      <c r="AS553" s="1"/>
      <c r="AU553" s="1"/>
      <c r="AV553" s="1"/>
      <c r="AW553" s="1"/>
      <c r="BD553" s="1"/>
      <c r="BE553" s="1"/>
      <c r="BF553" s="1"/>
      <c r="BJ553" s="1"/>
      <c r="BK553" s="1"/>
      <c r="BL553" s="1"/>
    </row>
    <row r="554" spans="40:64">
      <c r="AN554" s="1"/>
      <c r="AO554" s="1"/>
      <c r="AP554" s="1"/>
      <c r="AQ554" s="1"/>
      <c r="AR554" s="1"/>
      <c r="AS554" s="1"/>
      <c r="AU554" s="1"/>
      <c r="AV554" s="1"/>
      <c r="AW554" s="1"/>
      <c r="BD554" s="1"/>
      <c r="BE554" s="1"/>
      <c r="BF554" s="1"/>
      <c r="BJ554" s="1"/>
      <c r="BK554" s="1"/>
      <c r="BL554" s="1"/>
    </row>
    <row r="555" spans="40:64">
      <c r="AN555" s="1"/>
      <c r="AO555" s="1"/>
      <c r="AP555" s="1"/>
      <c r="AQ555" s="1"/>
      <c r="AR555" s="1"/>
      <c r="AS555" s="1"/>
      <c r="AU555" s="1"/>
      <c r="AV555" s="1"/>
      <c r="AW555" s="1"/>
      <c r="BD555" s="1"/>
      <c r="BE555" s="1"/>
      <c r="BF555" s="1"/>
      <c r="BJ555" s="1"/>
      <c r="BK555" s="1"/>
      <c r="BL555" s="1"/>
    </row>
    <row r="556" spans="40:64">
      <c r="AN556" s="1"/>
      <c r="AO556" s="1"/>
      <c r="AP556" s="1"/>
      <c r="AQ556" s="1"/>
      <c r="AR556" s="1"/>
      <c r="AS556" s="1"/>
      <c r="AU556" s="1"/>
      <c r="AV556" s="1"/>
      <c r="AW556" s="1"/>
      <c r="BD556" s="1"/>
      <c r="BE556" s="1"/>
      <c r="BF556" s="1"/>
      <c r="BJ556" s="1"/>
      <c r="BK556" s="1"/>
      <c r="BL556" s="1"/>
    </row>
    <row r="557" spans="40:64">
      <c r="AN557" s="1"/>
      <c r="AO557" s="1"/>
      <c r="AP557" s="1"/>
      <c r="AQ557" s="1"/>
      <c r="AR557" s="1"/>
      <c r="AS557" s="1"/>
      <c r="AU557" s="1"/>
      <c r="AV557" s="1"/>
      <c r="AW557" s="1"/>
      <c r="BD557" s="1"/>
      <c r="BE557" s="1"/>
      <c r="BF557" s="1"/>
      <c r="BJ557" s="1"/>
      <c r="BK557" s="1"/>
      <c r="BL557" s="1"/>
    </row>
    <row r="558" spans="40:64">
      <c r="AN558" s="1"/>
      <c r="AO558" s="1"/>
      <c r="AP558" s="1"/>
      <c r="AQ558" s="1"/>
      <c r="AR558" s="1"/>
      <c r="AS558" s="1"/>
      <c r="AU558" s="1"/>
      <c r="AV558" s="1"/>
      <c r="AW558" s="1"/>
      <c r="BD558" s="1"/>
      <c r="BE558" s="1"/>
      <c r="BF558" s="1"/>
      <c r="BJ558" s="1"/>
      <c r="BK558" s="1"/>
      <c r="BL558" s="1"/>
    </row>
    <row r="559" spans="40:64">
      <c r="AN559" s="1"/>
      <c r="AO559" s="1"/>
      <c r="AP559" s="1"/>
      <c r="AQ559" s="1"/>
      <c r="AR559" s="1"/>
      <c r="AS559" s="1"/>
      <c r="AU559" s="1"/>
      <c r="AV559" s="1"/>
      <c r="AW559" s="1"/>
      <c r="BD559" s="1"/>
      <c r="BE559" s="1"/>
      <c r="BF559" s="1"/>
      <c r="BJ559" s="1"/>
      <c r="BK559" s="1"/>
      <c r="BL559" s="1"/>
    </row>
    <row r="560" spans="40:64">
      <c r="AN560" s="1"/>
      <c r="AO560" s="1"/>
      <c r="AP560" s="1"/>
      <c r="AQ560" s="1"/>
      <c r="AR560" s="1"/>
      <c r="AS560" s="1"/>
      <c r="AU560" s="1"/>
      <c r="AV560" s="1"/>
      <c r="AW560" s="1"/>
      <c r="BD560" s="1"/>
      <c r="BE560" s="1"/>
      <c r="BF560" s="1"/>
      <c r="BJ560" s="1"/>
      <c r="BK560" s="1"/>
      <c r="BL560" s="1"/>
    </row>
    <row r="561" spans="40:64">
      <c r="AN561" s="1"/>
      <c r="AO561" s="1"/>
      <c r="AP561" s="1"/>
      <c r="AQ561" s="1"/>
      <c r="AR561" s="1"/>
      <c r="AS561" s="1"/>
      <c r="AU561" s="1"/>
      <c r="AV561" s="1"/>
      <c r="AW561" s="1"/>
      <c r="BD561" s="1"/>
      <c r="BE561" s="1"/>
      <c r="BF561" s="1"/>
      <c r="BJ561" s="1"/>
      <c r="BK561" s="1"/>
      <c r="BL561" s="1"/>
    </row>
    <row r="562" spans="40:64">
      <c r="AN562" s="1"/>
      <c r="AO562" s="1"/>
      <c r="AP562" s="1"/>
      <c r="AQ562" s="1"/>
      <c r="AR562" s="1"/>
      <c r="AS562" s="1"/>
      <c r="AU562" s="1"/>
      <c r="AV562" s="1"/>
      <c r="AW562" s="1"/>
      <c r="BD562" s="1"/>
      <c r="BE562" s="1"/>
      <c r="BF562" s="1"/>
      <c r="BJ562" s="1"/>
      <c r="BK562" s="1"/>
      <c r="BL562" s="1"/>
    </row>
    <row r="563" spans="40:64">
      <c r="AN563" s="1"/>
      <c r="AO563" s="1"/>
      <c r="AP563" s="1"/>
      <c r="AQ563" s="1"/>
      <c r="AR563" s="1"/>
      <c r="AS563" s="1"/>
      <c r="AU563" s="1"/>
      <c r="AV563" s="1"/>
      <c r="AW563" s="1"/>
      <c r="BD563" s="1"/>
      <c r="BE563" s="1"/>
      <c r="BF563" s="1"/>
      <c r="BJ563" s="1"/>
      <c r="BK563" s="1"/>
      <c r="BL563" s="1"/>
    </row>
    <row r="564" spans="40:64">
      <c r="AN564" s="1"/>
      <c r="AO564" s="1"/>
      <c r="AP564" s="1"/>
      <c r="AQ564" s="1"/>
      <c r="AR564" s="1"/>
      <c r="AS564" s="1"/>
      <c r="AU564" s="1"/>
      <c r="AV564" s="1"/>
      <c r="AW564" s="1"/>
      <c r="BD564" s="1"/>
      <c r="BE564" s="1"/>
      <c r="BF564" s="1"/>
      <c r="BJ564" s="1"/>
      <c r="BK564" s="1"/>
      <c r="BL564" s="1"/>
    </row>
    <row r="565" spans="40:64">
      <c r="AN565" s="1"/>
      <c r="AO565" s="1"/>
      <c r="AP565" s="1"/>
      <c r="AQ565" s="1"/>
      <c r="AR565" s="1"/>
      <c r="AS565" s="1"/>
      <c r="AU565" s="1"/>
      <c r="AV565" s="1"/>
      <c r="AW565" s="1"/>
      <c r="BD565" s="1"/>
      <c r="BE565" s="1"/>
      <c r="BF565" s="1"/>
      <c r="BJ565" s="1"/>
      <c r="BK565" s="1"/>
      <c r="BL565" s="1"/>
    </row>
    <row r="566" spans="40:64">
      <c r="AN566" s="1"/>
      <c r="AO566" s="1"/>
      <c r="AP566" s="1"/>
      <c r="AQ566" s="1"/>
      <c r="AR566" s="1"/>
      <c r="AS566" s="1"/>
      <c r="AU566" s="1"/>
      <c r="AV566" s="1"/>
      <c r="AW566" s="1"/>
      <c r="BD566" s="1"/>
      <c r="BE566" s="1"/>
      <c r="BF566" s="1"/>
      <c r="BJ566" s="1"/>
      <c r="BK566" s="1"/>
      <c r="BL566" s="1"/>
    </row>
    <row r="567" spans="40:64">
      <c r="AN567" s="1"/>
      <c r="AO567" s="1"/>
      <c r="AP567" s="1"/>
      <c r="AQ567" s="1"/>
      <c r="AR567" s="1"/>
      <c r="AS567" s="1"/>
      <c r="AU567" s="1"/>
      <c r="AV567" s="1"/>
      <c r="AW567" s="1"/>
      <c r="BD567" s="1"/>
      <c r="BE567" s="1"/>
      <c r="BF567" s="1"/>
      <c r="BJ567" s="1"/>
      <c r="BK567" s="1"/>
      <c r="BL567" s="1"/>
    </row>
    <row r="568" spans="40:64">
      <c r="AN568" s="1"/>
      <c r="AO568" s="1"/>
      <c r="AP568" s="1"/>
      <c r="AQ568" s="1"/>
      <c r="AR568" s="1"/>
      <c r="AS568" s="1"/>
      <c r="AU568" s="1"/>
      <c r="AV568" s="1"/>
      <c r="AW568" s="1"/>
      <c r="BD568" s="1"/>
      <c r="BE568" s="1"/>
      <c r="BF568" s="1"/>
      <c r="BJ568" s="1"/>
      <c r="BK568" s="1"/>
      <c r="BL568" s="1"/>
    </row>
    <row r="569" spans="40:64">
      <c r="AN569" s="1"/>
      <c r="AO569" s="1"/>
      <c r="AP569" s="1"/>
      <c r="AQ569" s="1"/>
      <c r="AR569" s="1"/>
      <c r="AS569" s="1"/>
      <c r="AU569" s="1"/>
      <c r="AV569" s="1"/>
      <c r="AW569" s="1"/>
      <c r="BD569" s="1"/>
      <c r="BE569" s="1"/>
      <c r="BF569" s="1"/>
      <c r="BJ569" s="1"/>
      <c r="BK569" s="1"/>
      <c r="BL569" s="1"/>
    </row>
    <row r="570" spans="40:64">
      <c r="AN570" s="1"/>
      <c r="AO570" s="1"/>
      <c r="AP570" s="1"/>
      <c r="AQ570" s="1"/>
      <c r="AR570" s="1"/>
      <c r="AS570" s="1"/>
      <c r="AU570" s="1"/>
      <c r="AV570" s="1"/>
      <c r="AW570" s="1"/>
      <c r="BD570" s="1"/>
      <c r="BE570" s="1"/>
      <c r="BF570" s="1"/>
      <c r="BJ570" s="1"/>
      <c r="BK570" s="1"/>
      <c r="BL570" s="1"/>
    </row>
    <row r="571" spans="40:64">
      <c r="AN571" s="1"/>
      <c r="AO571" s="1"/>
      <c r="AP571" s="1"/>
      <c r="AQ571" s="1"/>
      <c r="AR571" s="1"/>
      <c r="AS571" s="1"/>
      <c r="AU571" s="1"/>
      <c r="AV571" s="1"/>
      <c r="AW571" s="1"/>
      <c r="BD571" s="1"/>
      <c r="BE571" s="1"/>
      <c r="BF571" s="1"/>
      <c r="BJ571" s="1"/>
      <c r="BK571" s="1"/>
      <c r="BL571" s="1"/>
    </row>
    <row r="572" spans="40:64">
      <c r="AN572" s="1"/>
      <c r="AO572" s="1"/>
      <c r="AP572" s="1"/>
      <c r="AQ572" s="1"/>
      <c r="AR572" s="1"/>
      <c r="AS572" s="1"/>
      <c r="AU572" s="1"/>
      <c r="AV572" s="1"/>
      <c r="AW572" s="1"/>
      <c r="BD572" s="1"/>
      <c r="BE572" s="1"/>
      <c r="BF572" s="1"/>
      <c r="BJ572" s="1"/>
      <c r="BK572" s="1"/>
      <c r="BL572" s="1"/>
    </row>
    <row r="573" spans="40:64">
      <c r="AN573" s="1"/>
      <c r="AO573" s="1"/>
      <c r="AP573" s="1"/>
      <c r="AQ573" s="1"/>
      <c r="AR573" s="1"/>
      <c r="AS573" s="1"/>
      <c r="AU573" s="1"/>
      <c r="AV573" s="1"/>
      <c r="AW573" s="1"/>
      <c r="BD573" s="1"/>
      <c r="BE573" s="1"/>
      <c r="BF573" s="1"/>
      <c r="BJ573" s="1"/>
      <c r="BK573" s="1"/>
      <c r="BL573" s="1"/>
    </row>
    <row r="574" spans="40:64">
      <c r="AN574" s="1"/>
      <c r="AO574" s="1"/>
      <c r="AP574" s="1"/>
      <c r="AQ574" s="1"/>
      <c r="AR574" s="1"/>
      <c r="AS574" s="1"/>
      <c r="AU574" s="1"/>
      <c r="AV574" s="1"/>
      <c r="AW574" s="1"/>
      <c r="BD574" s="1"/>
      <c r="BE574" s="1"/>
      <c r="BF574" s="1"/>
      <c r="BJ574" s="1"/>
      <c r="BK574" s="1"/>
      <c r="BL574" s="1"/>
    </row>
    <row r="575" spans="40:64">
      <c r="AN575" s="1"/>
      <c r="AO575" s="1"/>
      <c r="AP575" s="1"/>
      <c r="AQ575" s="1"/>
      <c r="AR575" s="1"/>
      <c r="AS575" s="1"/>
      <c r="AU575" s="1"/>
      <c r="AV575" s="1"/>
      <c r="AW575" s="1"/>
      <c r="BD575" s="1"/>
      <c r="BE575" s="1"/>
      <c r="BF575" s="1"/>
      <c r="BJ575" s="1"/>
      <c r="BK575" s="1"/>
      <c r="BL575" s="1"/>
    </row>
    <row r="576" spans="40:64">
      <c r="AN576" s="1"/>
      <c r="AO576" s="1"/>
      <c r="AP576" s="1"/>
      <c r="AQ576" s="1"/>
      <c r="AR576" s="1"/>
      <c r="AS576" s="1"/>
      <c r="AU576" s="1"/>
      <c r="AV576" s="1"/>
      <c r="AW576" s="1"/>
      <c r="BD576" s="1"/>
      <c r="BE576" s="1"/>
      <c r="BF576" s="1"/>
      <c r="BJ576" s="1"/>
      <c r="BK576" s="1"/>
      <c r="BL576" s="1"/>
    </row>
    <row r="577" spans="40:64">
      <c r="AN577" s="1"/>
      <c r="AO577" s="1"/>
      <c r="AP577" s="1"/>
      <c r="AQ577" s="1"/>
      <c r="AR577" s="1"/>
      <c r="AS577" s="1"/>
      <c r="AU577" s="1"/>
      <c r="AV577" s="1"/>
      <c r="AW577" s="1"/>
      <c r="BD577" s="1"/>
      <c r="BE577" s="1"/>
      <c r="BF577" s="1"/>
      <c r="BJ577" s="1"/>
      <c r="BK577" s="1"/>
      <c r="BL577" s="1"/>
    </row>
    <row r="578" spans="40:64">
      <c r="AN578" s="1"/>
      <c r="AO578" s="1"/>
      <c r="AP578" s="1"/>
      <c r="AQ578" s="1"/>
      <c r="AR578" s="1"/>
      <c r="AS578" s="1"/>
      <c r="AU578" s="1"/>
      <c r="AV578" s="1"/>
      <c r="AW578" s="1"/>
      <c r="BD578" s="1"/>
      <c r="BE578" s="1"/>
      <c r="BF578" s="1"/>
      <c r="BJ578" s="1"/>
      <c r="BK578" s="1"/>
      <c r="BL578" s="1"/>
    </row>
    <row r="579" spans="40:64">
      <c r="AN579" s="1"/>
      <c r="AO579" s="1"/>
      <c r="AP579" s="1"/>
      <c r="AQ579" s="1"/>
      <c r="AR579" s="1"/>
      <c r="AS579" s="1"/>
      <c r="AU579" s="1"/>
      <c r="AV579" s="1"/>
      <c r="AW579" s="1"/>
      <c r="BD579" s="1"/>
      <c r="BE579" s="1"/>
      <c r="BF579" s="1"/>
      <c r="BJ579" s="1"/>
      <c r="BK579" s="1"/>
      <c r="BL579" s="1"/>
    </row>
    <row r="580" spans="40:64">
      <c r="AN580" s="1"/>
      <c r="AO580" s="1"/>
      <c r="AP580" s="1"/>
      <c r="AQ580" s="1"/>
      <c r="AR580" s="1"/>
      <c r="AS580" s="1"/>
      <c r="AU580" s="1"/>
      <c r="AV580" s="1"/>
      <c r="AW580" s="1"/>
      <c r="BD580" s="1"/>
      <c r="BE580" s="1"/>
      <c r="BF580" s="1"/>
      <c r="BJ580" s="1"/>
      <c r="BK580" s="1"/>
      <c r="BL580" s="1"/>
    </row>
    <row r="581" spans="40:64">
      <c r="AN581" s="1"/>
      <c r="AO581" s="1"/>
      <c r="AP581" s="1"/>
      <c r="AQ581" s="1"/>
      <c r="AR581" s="1"/>
      <c r="AS581" s="1"/>
      <c r="AU581" s="1"/>
      <c r="AV581" s="1"/>
      <c r="AW581" s="1"/>
      <c r="BD581" s="1"/>
      <c r="BE581" s="1"/>
      <c r="BF581" s="1"/>
      <c r="BJ581" s="1"/>
      <c r="BK581" s="1"/>
      <c r="BL581" s="1"/>
    </row>
    <row r="582" spans="40:64">
      <c r="AN582" s="1"/>
      <c r="AO582" s="1"/>
      <c r="AP582" s="1"/>
      <c r="AQ582" s="1"/>
      <c r="AR582" s="1"/>
      <c r="AS582" s="1"/>
      <c r="AU582" s="1"/>
      <c r="AV582" s="1"/>
      <c r="AW582" s="1"/>
      <c r="BD582" s="1"/>
      <c r="BE582" s="1"/>
      <c r="BF582" s="1"/>
      <c r="BJ582" s="1"/>
      <c r="BK582" s="1"/>
      <c r="BL582" s="1"/>
    </row>
    <row r="583" spans="40:64">
      <c r="AN583" s="1"/>
      <c r="AO583" s="1"/>
      <c r="AP583" s="1"/>
      <c r="AQ583" s="1"/>
      <c r="AR583" s="1"/>
      <c r="AS583" s="1"/>
      <c r="AU583" s="1"/>
      <c r="AV583" s="1"/>
      <c r="AW583" s="1"/>
      <c r="BD583" s="1"/>
      <c r="BE583" s="1"/>
      <c r="BF583" s="1"/>
      <c r="BJ583" s="1"/>
      <c r="BK583" s="1"/>
      <c r="BL583" s="1"/>
    </row>
    <row r="584" spans="40:64">
      <c r="AN584" s="1"/>
      <c r="AO584" s="1"/>
      <c r="AP584" s="1"/>
      <c r="AQ584" s="1"/>
      <c r="AR584" s="1"/>
      <c r="AS584" s="1"/>
      <c r="AU584" s="1"/>
      <c r="AV584" s="1"/>
      <c r="AW584" s="1"/>
      <c r="BD584" s="1"/>
      <c r="BE584" s="1"/>
      <c r="BF584" s="1"/>
      <c r="BJ584" s="1"/>
      <c r="BK584" s="1"/>
      <c r="BL584" s="1"/>
    </row>
    <row r="585" spans="40:64">
      <c r="AN585" s="1"/>
      <c r="AO585" s="1"/>
      <c r="AP585" s="1"/>
      <c r="AQ585" s="1"/>
      <c r="AR585" s="1"/>
      <c r="AS585" s="1"/>
      <c r="AU585" s="1"/>
      <c r="AV585" s="1"/>
      <c r="AW585" s="1"/>
      <c r="BD585" s="1"/>
      <c r="BE585" s="1"/>
      <c r="BF585" s="1"/>
      <c r="BJ585" s="1"/>
      <c r="BK585" s="1"/>
      <c r="BL585" s="1"/>
    </row>
    <row r="586" spans="40:64">
      <c r="AN586" s="1"/>
      <c r="AO586" s="1"/>
      <c r="AP586" s="1"/>
      <c r="AQ586" s="1"/>
      <c r="AR586" s="1"/>
      <c r="AS586" s="1"/>
      <c r="AU586" s="1"/>
      <c r="AV586" s="1"/>
      <c r="AW586" s="1"/>
      <c r="BD586" s="1"/>
      <c r="BE586" s="1"/>
      <c r="BF586" s="1"/>
      <c r="BJ586" s="1"/>
      <c r="BK586" s="1"/>
      <c r="BL586" s="1"/>
    </row>
    <row r="587" spans="40:64">
      <c r="AN587" s="1"/>
      <c r="AO587" s="1"/>
      <c r="AP587" s="1"/>
      <c r="AQ587" s="1"/>
      <c r="AR587" s="1"/>
      <c r="AS587" s="1"/>
      <c r="AU587" s="1"/>
      <c r="AV587" s="1"/>
      <c r="AW587" s="1"/>
      <c r="BD587" s="1"/>
      <c r="BE587" s="1"/>
      <c r="BF587" s="1"/>
      <c r="BJ587" s="1"/>
      <c r="BK587" s="1"/>
      <c r="BL587" s="1"/>
    </row>
    <row r="588" spans="40:64">
      <c r="AN588" s="1"/>
      <c r="AO588" s="1"/>
      <c r="AP588" s="1"/>
      <c r="AQ588" s="1"/>
      <c r="AR588" s="1"/>
      <c r="AS588" s="1"/>
      <c r="AU588" s="1"/>
      <c r="AV588" s="1"/>
      <c r="AW588" s="1"/>
      <c r="BD588" s="1"/>
      <c r="BE588" s="1"/>
      <c r="BF588" s="1"/>
      <c r="BJ588" s="1"/>
      <c r="BK588" s="1"/>
      <c r="BL588" s="1"/>
    </row>
    <row r="589" spans="40:64">
      <c r="AN589" s="1"/>
      <c r="AO589" s="1"/>
      <c r="AP589" s="1"/>
      <c r="AQ589" s="1"/>
      <c r="AR589" s="1"/>
      <c r="AS589" s="1"/>
      <c r="AU589" s="1"/>
      <c r="AV589" s="1"/>
      <c r="AW589" s="1"/>
      <c r="BD589" s="1"/>
      <c r="BE589" s="1"/>
      <c r="BF589" s="1"/>
      <c r="BJ589" s="1"/>
      <c r="BK589" s="1"/>
      <c r="BL589" s="1"/>
    </row>
    <row r="590" spans="40:64">
      <c r="AN590" s="1"/>
      <c r="AO590" s="1"/>
      <c r="AP590" s="1"/>
      <c r="AQ590" s="1"/>
      <c r="AR590" s="1"/>
      <c r="AS590" s="1"/>
      <c r="AU590" s="1"/>
      <c r="AV590" s="1"/>
      <c r="AW590" s="1"/>
      <c r="BD590" s="1"/>
      <c r="BE590" s="1"/>
      <c r="BF590" s="1"/>
      <c r="BJ590" s="1"/>
      <c r="BK590" s="1"/>
      <c r="BL590" s="1"/>
    </row>
    <row r="591" spans="40:64">
      <c r="AN591" s="1"/>
      <c r="AO591" s="1"/>
      <c r="AP591" s="1"/>
      <c r="AQ591" s="1"/>
      <c r="AR591" s="1"/>
      <c r="AS591" s="1"/>
      <c r="AU591" s="1"/>
      <c r="AV591" s="1"/>
      <c r="AW591" s="1"/>
      <c r="BD591" s="1"/>
      <c r="BE591" s="1"/>
      <c r="BF591" s="1"/>
      <c r="BJ591" s="1"/>
      <c r="BK591" s="1"/>
      <c r="BL591" s="1"/>
    </row>
    <row r="592" spans="40:64">
      <c r="AN592" s="1"/>
      <c r="AO592" s="1"/>
      <c r="AP592" s="1"/>
      <c r="AQ592" s="1"/>
      <c r="AR592" s="1"/>
      <c r="AS592" s="1"/>
      <c r="AU592" s="1"/>
      <c r="AV592" s="1"/>
      <c r="AW592" s="1"/>
      <c r="BD592" s="1"/>
      <c r="BE592" s="1"/>
      <c r="BF592" s="1"/>
      <c r="BJ592" s="1"/>
      <c r="BK592" s="1"/>
      <c r="BL592" s="1"/>
    </row>
    <row r="593" spans="40:64">
      <c r="AN593" s="1"/>
      <c r="AO593" s="1"/>
      <c r="AP593" s="1"/>
      <c r="AQ593" s="1"/>
      <c r="AR593" s="1"/>
      <c r="AS593" s="1"/>
      <c r="AU593" s="1"/>
      <c r="AV593" s="1"/>
      <c r="AW593" s="1"/>
      <c r="BD593" s="1"/>
      <c r="BE593" s="1"/>
      <c r="BF593" s="1"/>
      <c r="BJ593" s="1"/>
      <c r="BK593" s="1"/>
      <c r="BL593" s="1"/>
    </row>
    <row r="594" spans="40:64">
      <c r="AN594" s="1"/>
      <c r="AO594" s="1"/>
      <c r="AP594" s="1"/>
      <c r="AQ594" s="1"/>
      <c r="AR594" s="1"/>
      <c r="AS594" s="1"/>
      <c r="AU594" s="1"/>
      <c r="AV594" s="1"/>
      <c r="AW594" s="1"/>
      <c r="BD594" s="1"/>
      <c r="BE594" s="1"/>
      <c r="BF594" s="1"/>
      <c r="BJ594" s="1"/>
      <c r="BK594" s="1"/>
      <c r="BL594" s="1"/>
    </row>
    <row r="595" spans="40:64">
      <c r="AN595" s="1"/>
      <c r="AO595" s="1"/>
      <c r="AP595" s="1"/>
      <c r="AQ595" s="1"/>
      <c r="AR595" s="1"/>
      <c r="AS595" s="1"/>
      <c r="AU595" s="1"/>
      <c r="AV595" s="1"/>
      <c r="AW595" s="1"/>
      <c r="BD595" s="1"/>
      <c r="BE595" s="1"/>
      <c r="BF595" s="1"/>
      <c r="BJ595" s="1"/>
      <c r="BK595" s="1"/>
      <c r="BL595" s="1"/>
    </row>
    <row r="596" spans="40:64">
      <c r="AN596" s="1"/>
      <c r="AO596" s="1"/>
      <c r="AP596" s="1"/>
      <c r="AQ596" s="1"/>
      <c r="AR596" s="1"/>
      <c r="AS596" s="1"/>
      <c r="AU596" s="1"/>
      <c r="AV596" s="1"/>
      <c r="AW596" s="1"/>
      <c r="BD596" s="1"/>
      <c r="BE596" s="1"/>
      <c r="BF596" s="1"/>
      <c r="BJ596" s="1"/>
      <c r="BK596" s="1"/>
      <c r="BL596" s="1"/>
    </row>
    <row r="597" spans="40:64">
      <c r="AN597" s="1"/>
      <c r="AO597" s="1"/>
      <c r="AP597" s="1"/>
      <c r="AQ597" s="1"/>
      <c r="AR597" s="1"/>
      <c r="AS597" s="1"/>
      <c r="AU597" s="1"/>
      <c r="AV597" s="1"/>
      <c r="AW597" s="1"/>
      <c r="BD597" s="1"/>
      <c r="BE597" s="1"/>
      <c r="BF597" s="1"/>
      <c r="BJ597" s="1"/>
      <c r="BK597" s="1"/>
      <c r="BL597" s="1"/>
    </row>
    <row r="598" spans="40:64">
      <c r="AN598" s="1"/>
      <c r="AO598" s="1"/>
      <c r="AP598" s="1"/>
      <c r="AQ598" s="1"/>
      <c r="AR598" s="1"/>
      <c r="AS598" s="1"/>
      <c r="AU598" s="1"/>
      <c r="AV598" s="1"/>
      <c r="AW598" s="1"/>
      <c r="BD598" s="1"/>
      <c r="BE598" s="1"/>
      <c r="BF598" s="1"/>
      <c r="BJ598" s="1"/>
      <c r="BK598" s="1"/>
      <c r="BL598" s="1"/>
    </row>
    <row r="599" spans="40:64">
      <c r="AN599" s="1"/>
      <c r="AO599" s="1"/>
      <c r="AP599" s="1"/>
      <c r="AQ599" s="1"/>
      <c r="AR599" s="1"/>
      <c r="AS599" s="1"/>
      <c r="AU599" s="1"/>
      <c r="AV599" s="1"/>
      <c r="AW599" s="1"/>
      <c r="BD599" s="1"/>
      <c r="BE599" s="1"/>
      <c r="BF599" s="1"/>
      <c r="BJ599" s="1"/>
      <c r="BK599" s="1"/>
      <c r="BL599" s="1"/>
    </row>
    <row r="600" spans="40:64">
      <c r="AN600" s="1"/>
      <c r="AO600" s="1"/>
      <c r="AP600" s="1"/>
      <c r="AQ600" s="1"/>
      <c r="AR600" s="1"/>
      <c r="AS600" s="1"/>
      <c r="AU600" s="1"/>
      <c r="AV600" s="1"/>
      <c r="AW600" s="1"/>
      <c r="BD600" s="1"/>
      <c r="BE600" s="1"/>
      <c r="BF600" s="1"/>
      <c r="BJ600" s="1"/>
      <c r="BK600" s="1"/>
      <c r="BL600" s="1"/>
    </row>
    <row r="601" spans="40:64">
      <c r="AN601" s="1"/>
      <c r="AO601" s="1"/>
      <c r="AP601" s="1"/>
      <c r="AQ601" s="1"/>
      <c r="AR601" s="1"/>
      <c r="AS601" s="1"/>
      <c r="AU601" s="1"/>
      <c r="AV601" s="1"/>
      <c r="AW601" s="1"/>
      <c r="BD601" s="1"/>
      <c r="BE601" s="1"/>
      <c r="BF601" s="1"/>
      <c r="BJ601" s="1"/>
      <c r="BK601" s="1"/>
      <c r="BL601" s="1"/>
    </row>
    <row r="602" spans="40:64">
      <c r="AN602" s="1"/>
      <c r="AO602" s="1"/>
      <c r="AP602" s="1"/>
      <c r="AQ602" s="1"/>
      <c r="AR602" s="1"/>
      <c r="AS602" s="1"/>
      <c r="AU602" s="1"/>
      <c r="AV602" s="1"/>
      <c r="AW602" s="1"/>
      <c r="BD602" s="1"/>
      <c r="BE602" s="1"/>
      <c r="BF602" s="1"/>
      <c r="BJ602" s="1"/>
      <c r="BK602" s="1"/>
      <c r="BL602" s="1"/>
    </row>
    <row r="603" spans="40:64">
      <c r="AN603" s="1"/>
      <c r="AO603" s="1"/>
      <c r="AP603" s="1"/>
      <c r="AQ603" s="1"/>
      <c r="AR603" s="1"/>
      <c r="AS603" s="1"/>
      <c r="AU603" s="1"/>
      <c r="AV603" s="1"/>
      <c r="AW603" s="1"/>
      <c r="BD603" s="1"/>
      <c r="BE603" s="1"/>
      <c r="BF603" s="1"/>
      <c r="BJ603" s="1"/>
      <c r="BK603" s="1"/>
      <c r="BL603" s="1"/>
    </row>
    <row r="604" spans="40:64">
      <c r="AN604" s="1"/>
      <c r="AO604" s="1"/>
      <c r="AP604" s="1"/>
      <c r="AQ604" s="1"/>
      <c r="AR604" s="1"/>
      <c r="AS604" s="1"/>
      <c r="AU604" s="1"/>
      <c r="AV604" s="1"/>
      <c r="AW604" s="1"/>
      <c r="BD604" s="1"/>
      <c r="BE604" s="1"/>
      <c r="BF604" s="1"/>
      <c r="BJ604" s="1"/>
      <c r="BK604" s="1"/>
      <c r="BL604" s="1"/>
    </row>
    <row r="605" spans="40:64">
      <c r="AN605" s="1"/>
      <c r="AO605" s="1"/>
      <c r="AP605" s="1"/>
      <c r="AQ605" s="1"/>
      <c r="AR605" s="1"/>
      <c r="AS605" s="1"/>
      <c r="AU605" s="1"/>
      <c r="AV605" s="1"/>
      <c r="AW605" s="1"/>
      <c r="BD605" s="1"/>
      <c r="BE605" s="1"/>
      <c r="BF605" s="1"/>
      <c r="BJ605" s="1"/>
      <c r="BK605" s="1"/>
      <c r="BL605" s="1"/>
    </row>
    <row r="606" spans="40:64">
      <c r="AN606" s="1"/>
      <c r="AO606" s="1"/>
      <c r="AP606" s="1"/>
      <c r="AQ606" s="1"/>
      <c r="AR606" s="1"/>
      <c r="AS606" s="1"/>
      <c r="AU606" s="1"/>
      <c r="AV606" s="1"/>
      <c r="AW606" s="1"/>
      <c r="BD606" s="1"/>
      <c r="BE606" s="1"/>
      <c r="BF606" s="1"/>
      <c r="BJ606" s="1"/>
      <c r="BK606" s="1"/>
      <c r="BL606" s="1"/>
    </row>
    <row r="607" spans="40:64">
      <c r="AN607" s="1"/>
      <c r="AO607" s="1"/>
      <c r="AP607" s="1"/>
      <c r="AQ607" s="1"/>
      <c r="AR607" s="1"/>
      <c r="AS607" s="1"/>
      <c r="AU607" s="1"/>
      <c r="AV607" s="1"/>
      <c r="AW607" s="1"/>
      <c r="BD607" s="1"/>
      <c r="BE607" s="1"/>
      <c r="BF607" s="1"/>
      <c r="BJ607" s="1"/>
      <c r="BK607" s="1"/>
      <c r="BL607" s="1"/>
    </row>
    <row r="608" spans="40:64">
      <c r="AN608" s="1"/>
      <c r="AO608" s="1"/>
      <c r="AP608" s="1"/>
      <c r="AQ608" s="1"/>
      <c r="AR608" s="1"/>
      <c r="AS608" s="1"/>
      <c r="AU608" s="1"/>
      <c r="AV608" s="1"/>
      <c r="AW608" s="1"/>
      <c r="BD608" s="1"/>
      <c r="BE608" s="1"/>
      <c r="BF608" s="1"/>
      <c r="BJ608" s="1"/>
      <c r="BK608" s="1"/>
      <c r="BL608" s="1"/>
    </row>
    <row r="609" spans="40:64">
      <c r="AN609" s="1"/>
      <c r="AO609" s="1"/>
      <c r="AP609" s="1"/>
      <c r="AQ609" s="1"/>
      <c r="AR609" s="1"/>
      <c r="AS609" s="1"/>
      <c r="AU609" s="1"/>
      <c r="AV609" s="1"/>
      <c r="AW609" s="1"/>
      <c r="BD609" s="1"/>
      <c r="BE609" s="1"/>
      <c r="BF609" s="1"/>
      <c r="BJ609" s="1"/>
      <c r="BK609" s="1"/>
      <c r="BL609" s="1"/>
    </row>
    <row r="610" spans="40:64">
      <c r="AN610" s="1"/>
      <c r="AO610" s="1"/>
      <c r="AP610" s="1"/>
      <c r="AQ610" s="1"/>
      <c r="AR610" s="1"/>
      <c r="AS610" s="1"/>
      <c r="AU610" s="1"/>
      <c r="AV610" s="1"/>
      <c r="AW610" s="1"/>
      <c r="BD610" s="1"/>
      <c r="BE610" s="1"/>
      <c r="BF610" s="1"/>
      <c r="BJ610" s="1"/>
      <c r="BK610" s="1"/>
      <c r="BL610" s="1"/>
    </row>
    <row r="611" spans="40:64">
      <c r="AN611" s="1"/>
      <c r="AO611" s="1"/>
      <c r="AP611" s="1"/>
      <c r="AQ611" s="1"/>
      <c r="AR611" s="1"/>
      <c r="AS611" s="1"/>
      <c r="AU611" s="1"/>
      <c r="AV611" s="1"/>
      <c r="AW611" s="1"/>
      <c r="BD611" s="1"/>
      <c r="BE611" s="1"/>
      <c r="BF611" s="1"/>
      <c r="BJ611" s="1"/>
      <c r="BK611" s="1"/>
      <c r="BL611" s="1"/>
    </row>
    <row r="612" spans="40:64">
      <c r="AN612" s="1"/>
      <c r="AO612" s="1"/>
      <c r="AP612" s="1"/>
      <c r="AQ612" s="1"/>
      <c r="AR612" s="1"/>
      <c r="AS612" s="1"/>
      <c r="AU612" s="1"/>
      <c r="AV612" s="1"/>
      <c r="AW612" s="1"/>
      <c r="BD612" s="1"/>
      <c r="BE612" s="1"/>
      <c r="BF612" s="1"/>
      <c r="BJ612" s="1"/>
      <c r="BK612" s="1"/>
      <c r="BL612" s="1"/>
    </row>
    <row r="613" spans="40:64">
      <c r="AN613" s="1"/>
      <c r="AO613" s="1"/>
      <c r="AP613" s="1"/>
      <c r="AQ613" s="1"/>
      <c r="AR613" s="1"/>
      <c r="AS613" s="1"/>
      <c r="AU613" s="1"/>
      <c r="AV613" s="1"/>
      <c r="AW613" s="1"/>
      <c r="BD613" s="1"/>
      <c r="BE613" s="1"/>
      <c r="BF613" s="1"/>
      <c r="BJ613" s="1"/>
      <c r="BK613" s="1"/>
      <c r="BL613" s="1"/>
    </row>
    <row r="614" spans="40:64">
      <c r="AN614" s="1"/>
      <c r="AO614" s="1"/>
      <c r="AP614" s="1"/>
      <c r="AQ614" s="1"/>
      <c r="AR614" s="1"/>
      <c r="AS614" s="1"/>
      <c r="AU614" s="1"/>
      <c r="AV614" s="1"/>
      <c r="AW614" s="1"/>
      <c r="BD614" s="1"/>
      <c r="BE614" s="1"/>
      <c r="BF614" s="1"/>
      <c r="BJ614" s="1"/>
      <c r="BK614" s="1"/>
      <c r="BL614" s="1"/>
    </row>
    <row r="615" spans="40:64">
      <c r="AN615" s="1"/>
      <c r="AO615" s="1"/>
      <c r="AP615" s="1"/>
      <c r="AQ615" s="1"/>
      <c r="AR615" s="1"/>
      <c r="AS615" s="1"/>
      <c r="AU615" s="1"/>
      <c r="AV615" s="1"/>
      <c r="AW615" s="1"/>
      <c r="BD615" s="1"/>
      <c r="BE615" s="1"/>
      <c r="BF615" s="1"/>
      <c r="BJ615" s="1"/>
      <c r="BK615" s="1"/>
      <c r="BL615" s="1"/>
    </row>
    <row r="616" spans="40:64">
      <c r="AN616" s="1"/>
      <c r="AO616" s="1"/>
      <c r="AP616" s="1"/>
      <c r="AQ616" s="1"/>
      <c r="AR616" s="1"/>
      <c r="AS616" s="1"/>
      <c r="AU616" s="1"/>
      <c r="AV616" s="1"/>
      <c r="AW616" s="1"/>
      <c r="BD616" s="1"/>
      <c r="BE616" s="1"/>
      <c r="BF616" s="1"/>
      <c r="BJ616" s="1"/>
      <c r="BK616" s="1"/>
      <c r="BL616" s="1"/>
    </row>
    <row r="617" spans="40:64">
      <c r="AN617" s="1"/>
      <c r="AO617" s="1"/>
      <c r="AP617" s="1"/>
      <c r="AQ617" s="1"/>
      <c r="AR617" s="1"/>
      <c r="AS617" s="1"/>
      <c r="AU617" s="1"/>
      <c r="AV617" s="1"/>
      <c r="AW617" s="1"/>
      <c r="BD617" s="1"/>
      <c r="BE617" s="1"/>
      <c r="BF617" s="1"/>
      <c r="BJ617" s="1"/>
      <c r="BK617" s="1"/>
      <c r="BL617" s="1"/>
    </row>
    <row r="618" spans="40:64">
      <c r="AN618" s="1"/>
      <c r="AO618" s="1"/>
      <c r="AP618" s="1"/>
      <c r="AQ618" s="1"/>
      <c r="AR618" s="1"/>
      <c r="AS618" s="1"/>
      <c r="AU618" s="1"/>
      <c r="AV618" s="1"/>
      <c r="AW618" s="1"/>
      <c r="BD618" s="1"/>
      <c r="BE618" s="1"/>
      <c r="BF618" s="1"/>
      <c r="BJ618" s="1"/>
      <c r="BK618" s="1"/>
      <c r="BL618" s="1"/>
    </row>
    <row r="619" spans="40:64">
      <c r="AN619" s="1"/>
      <c r="AO619" s="1"/>
      <c r="AP619" s="1"/>
      <c r="AQ619" s="1"/>
      <c r="AR619" s="1"/>
      <c r="AS619" s="1"/>
      <c r="AU619" s="1"/>
      <c r="AV619" s="1"/>
      <c r="AW619" s="1"/>
      <c r="BD619" s="1"/>
      <c r="BE619" s="1"/>
      <c r="BF619" s="1"/>
      <c r="BJ619" s="1"/>
      <c r="BK619" s="1"/>
      <c r="BL619" s="1"/>
    </row>
    <row r="620" spans="40:64">
      <c r="AN620" s="1"/>
      <c r="AO620" s="1"/>
      <c r="AP620" s="1"/>
      <c r="AQ620" s="1"/>
      <c r="AR620" s="1"/>
      <c r="AS620" s="1"/>
      <c r="AU620" s="1"/>
      <c r="AV620" s="1"/>
      <c r="AW620" s="1"/>
      <c r="BD620" s="1"/>
      <c r="BE620" s="1"/>
      <c r="BF620" s="1"/>
      <c r="BJ620" s="1"/>
      <c r="BK620" s="1"/>
      <c r="BL620" s="1"/>
    </row>
    <row r="621" spans="40:64">
      <c r="AN621" s="1"/>
      <c r="AO621" s="1"/>
      <c r="AP621" s="1"/>
      <c r="AQ621" s="1"/>
      <c r="AR621" s="1"/>
      <c r="AS621" s="1"/>
      <c r="AU621" s="1"/>
      <c r="AV621" s="1"/>
      <c r="AW621" s="1"/>
      <c r="BD621" s="1"/>
      <c r="BE621" s="1"/>
      <c r="BF621" s="1"/>
      <c r="BJ621" s="1"/>
      <c r="BK621" s="1"/>
      <c r="BL621" s="1"/>
    </row>
    <row r="622" spans="40:64">
      <c r="AN622" s="1"/>
      <c r="AO622" s="1"/>
      <c r="AP622" s="1"/>
      <c r="AQ622" s="1"/>
      <c r="AR622" s="1"/>
      <c r="AS622" s="1"/>
      <c r="AU622" s="1"/>
      <c r="AV622" s="1"/>
      <c r="AW622" s="1"/>
      <c r="BD622" s="1"/>
      <c r="BE622" s="1"/>
      <c r="BF622" s="1"/>
      <c r="BJ622" s="1"/>
      <c r="BK622" s="1"/>
      <c r="BL622" s="1"/>
    </row>
    <row r="623" spans="40:64">
      <c r="AN623" s="1"/>
      <c r="AO623" s="1"/>
      <c r="AP623" s="1"/>
      <c r="AQ623" s="1"/>
      <c r="AR623" s="1"/>
      <c r="AS623" s="1"/>
      <c r="AU623" s="1"/>
      <c r="AV623" s="1"/>
      <c r="AW623" s="1"/>
      <c r="BD623" s="1"/>
      <c r="BE623" s="1"/>
      <c r="BF623" s="1"/>
      <c r="BJ623" s="1"/>
      <c r="BK623" s="1"/>
      <c r="BL623" s="1"/>
    </row>
    <row r="624" spans="40:64">
      <c r="AN624" s="1"/>
      <c r="AO624" s="1"/>
      <c r="AP624" s="1"/>
      <c r="AQ624" s="1"/>
      <c r="AR624" s="1"/>
      <c r="AS624" s="1"/>
      <c r="AU624" s="1"/>
      <c r="AV624" s="1"/>
      <c r="AW624" s="1"/>
      <c r="BD624" s="1"/>
      <c r="BE624" s="1"/>
      <c r="BF624" s="1"/>
      <c r="BJ624" s="1"/>
      <c r="BK624" s="1"/>
      <c r="BL624" s="1"/>
    </row>
    <row r="625" spans="40:64">
      <c r="AN625" s="1"/>
      <c r="AO625" s="1"/>
      <c r="AP625" s="1"/>
      <c r="AQ625" s="1"/>
      <c r="AR625" s="1"/>
      <c r="AS625" s="1"/>
      <c r="AU625" s="1"/>
      <c r="AV625" s="1"/>
      <c r="AW625" s="1"/>
      <c r="BD625" s="1"/>
      <c r="BE625" s="1"/>
      <c r="BF625" s="1"/>
      <c r="BJ625" s="1"/>
      <c r="BK625" s="1"/>
      <c r="BL625" s="1"/>
    </row>
    <row r="626" spans="40:64">
      <c r="AN626" s="1"/>
      <c r="AO626" s="1"/>
      <c r="AP626" s="1"/>
      <c r="AQ626" s="1"/>
      <c r="AR626" s="1"/>
      <c r="AS626" s="1"/>
      <c r="AU626" s="1"/>
      <c r="AV626" s="1"/>
      <c r="AW626" s="1"/>
      <c r="BD626" s="1"/>
      <c r="BE626" s="1"/>
      <c r="BF626" s="1"/>
      <c r="BJ626" s="1"/>
      <c r="BK626" s="1"/>
      <c r="BL626" s="1"/>
    </row>
    <row r="627" spans="40:64">
      <c r="AN627" s="1"/>
      <c r="AO627" s="1"/>
      <c r="AP627" s="1"/>
      <c r="AQ627" s="1"/>
      <c r="AR627" s="1"/>
      <c r="AS627" s="1"/>
      <c r="AU627" s="1"/>
      <c r="AV627" s="1"/>
      <c r="AW627" s="1"/>
      <c r="BD627" s="1"/>
      <c r="BE627" s="1"/>
      <c r="BF627" s="1"/>
      <c r="BJ627" s="1"/>
      <c r="BK627" s="1"/>
      <c r="BL627" s="1"/>
    </row>
    <row r="628" spans="40:64">
      <c r="AN628" s="1"/>
      <c r="AO628" s="1"/>
      <c r="AP628" s="1"/>
      <c r="AQ628" s="1"/>
      <c r="AR628" s="1"/>
      <c r="AS628" s="1"/>
      <c r="AU628" s="1"/>
      <c r="AV628" s="1"/>
      <c r="AW628" s="1"/>
      <c r="BD628" s="1"/>
      <c r="BE628" s="1"/>
      <c r="BF628" s="1"/>
      <c r="BJ628" s="1"/>
      <c r="BK628" s="1"/>
      <c r="BL628" s="1"/>
    </row>
    <row r="629" spans="40:64">
      <c r="AN629" s="1"/>
      <c r="AO629" s="1"/>
      <c r="AP629" s="1"/>
      <c r="AQ629" s="1"/>
      <c r="AR629" s="1"/>
      <c r="AS629" s="1"/>
      <c r="AU629" s="1"/>
      <c r="AV629" s="1"/>
      <c r="AW629" s="1"/>
      <c r="BD629" s="1"/>
      <c r="BE629" s="1"/>
      <c r="BF629" s="1"/>
      <c r="BJ629" s="1"/>
      <c r="BK629" s="1"/>
      <c r="BL629" s="1"/>
    </row>
    <row r="630" spans="40:64">
      <c r="AN630" s="1"/>
      <c r="AO630" s="1"/>
      <c r="AP630" s="1"/>
      <c r="AQ630" s="1"/>
      <c r="AR630" s="1"/>
      <c r="AS630" s="1"/>
      <c r="AU630" s="1"/>
      <c r="AV630" s="1"/>
      <c r="AW630" s="1"/>
      <c r="BD630" s="1"/>
      <c r="BE630" s="1"/>
      <c r="BF630" s="1"/>
      <c r="BJ630" s="1"/>
      <c r="BK630" s="1"/>
      <c r="BL630" s="1"/>
    </row>
    <row r="631" spans="40:64">
      <c r="AN631" s="1"/>
      <c r="AO631" s="1"/>
      <c r="AP631" s="1"/>
      <c r="AQ631" s="1"/>
      <c r="AR631" s="1"/>
      <c r="AS631" s="1"/>
      <c r="AU631" s="1"/>
      <c r="AV631" s="1"/>
      <c r="AW631" s="1"/>
      <c r="BD631" s="1"/>
      <c r="BE631" s="1"/>
      <c r="BF631" s="1"/>
      <c r="BJ631" s="1"/>
      <c r="BK631" s="1"/>
      <c r="BL631" s="1"/>
    </row>
    <row r="632" spans="40:64">
      <c r="AN632" s="1"/>
      <c r="AO632" s="1"/>
      <c r="AP632" s="1"/>
      <c r="AQ632" s="1"/>
      <c r="AR632" s="1"/>
      <c r="AS632" s="1"/>
      <c r="AU632" s="1"/>
      <c r="AV632" s="1"/>
      <c r="AW632" s="1"/>
      <c r="BD632" s="1"/>
      <c r="BE632" s="1"/>
      <c r="BF632" s="1"/>
      <c r="BJ632" s="1"/>
      <c r="BK632" s="1"/>
      <c r="BL632" s="1"/>
    </row>
    <row r="633" spans="40:64">
      <c r="AN633" s="1"/>
      <c r="AO633" s="1"/>
      <c r="AP633" s="1"/>
      <c r="AQ633" s="1"/>
      <c r="AR633" s="1"/>
      <c r="AS633" s="1"/>
      <c r="AU633" s="1"/>
      <c r="AV633" s="1"/>
      <c r="AW633" s="1"/>
      <c r="BD633" s="1"/>
      <c r="BE633" s="1"/>
      <c r="BF633" s="1"/>
      <c r="BJ633" s="1"/>
      <c r="BK633" s="1"/>
      <c r="BL633" s="1"/>
    </row>
    <row r="634" spans="40:64">
      <c r="AN634" s="1"/>
      <c r="AO634" s="1"/>
      <c r="AP634" s="1"/>
      <c r="AQ634" s="1"/>
      <c r="AR634" s="1"/>
      <c r="AS634" s="1"/>
      <c r="AU634" s="1"/>
      <c r="AV634" s="1"/>
      <c r="AW634" s="1"/>
      <c r="BD634" s="1"/>
      <c r="BE634" s="1"/>
      <c r="BF634" s="1"/>
      <c r="BJ634" s="1"/>
      <c r="BK634" s="1"/>
      <c r="BL634" s="1"/>
    </row>
    <row r="635" spans="40:64">
      <c r="AN635" s="1"/>
      <c r="AO635" s="1"/>
      <c r="AP635" s="1"/>
      <c r="AQ635" s="1"/>
      <c r="AR635" s="1"/>
      <c r="AS635" s="1"/>
      <c r="AU635" s="1"/>
      <c r="AV635" s="1"/>
      <c r="AW635" s="1"/>
      <c r="BD635" s="1"/>
      <c r="BE635" s="1"/>
      <c r="BF635" s="1"/>
      <c r="BJ635" s="1"/>
      <c r="BK635" s="1"/>
      <c r="BL635" s="1"/>
    </row>
    <row r="636" spans="40:64">
      <c r="AN636" s="1"/>
      <c r="AO636" s="1"/>
      <c r="AP636" s="1"/>
      <c r="AQ636" s="1"/>
      <c r="AR636" s="1"/>
      <c r="AS636" s="1"/>
      <c r="AU636" s="1"/>
      <c r="AV636" s="1"/>
      <c r="AW636" s="1"/>
      <c r="BD636" s="1"/>
      <c r="BE636" s="1"/>
      <c r="BF636" s="1"/>
      <c r="BJ636" s="1"/>
      <c r="BK636" s="1"/>
      <c r="BL636" s="1"/>
    </row>
    <row r="637" spans="40:64">
      <c r="AN637" s="1"/>
      <c r="AO637" s="1"/>
      <c r="AP637" s="1"/>
      <c r="AQ637" s="1"/>
      <c r="AR637" s="1"/>
      <c r="AS637" s="1"/>
      <c r="AU637" s="1"/>
      <c r="AV637" s="1"/>
      <c r="AW637" s="1"/>
      <c r="BD637" s="1"/>
      <c r="BE637" s="1"/>
      <c r="BF637" s="1"/>
      <c r="BJ637" s="1"/>
      <c r="BK637" s="1"/>
      <c r="BL637" s="1"/>
    </row>
    <row r="638" spans="40:64">
      <c r="AN638" s="1"/>
      <c r="AO638" s="1"/>
      <c r="AP638" s="1"/>
      <c r="AQ638" s="1"/>
      <c r="AR638" s="1"/>
      <c r="AS638" s="1"/>
      <c r="AU638" s="1"/>
      <c r="AV638" s="1"/>
      <c r="AW638" s="1"/>
      <c r="BD638" s="1"/>
      <c r="BE638" s="1"/>
      <c r="BF638" s="1"/>
      <c r="BJ638" s="1"/>
      <c r="BK638" s="1"/>
      <c r="BL638" s="1"/>
    </row>
    <row r="639" spans="40:64">
      <c r="AN639" s="1"/>
      <c r="AO639" s="1"/>
      <c r="AP639" s="1"/>
      <c r="AQ639" s="1"/>
      <c r="AR639" s="1"/>
      <c r="AS639" s="1"/>
      <c r="AU639" s="1"/>
      <c r="AV639" s="1"/>
      <c r="AW639" s="1"/>
      <c r="BD639" s="1"/>
      <c r="BE639" s="1"/>
      <c r="BF639" s="1"/>
      <c r="BJ639" s="1"/>
      <c r="BK639" s="1"/>
      <c r="BL639" s="1"/>
    </row>
    <row r="640" spans="40:64">
      <c r="AN640" s="1"/>
      <c r="AO640" s="1"/>
      <c r="AP640" s="1"/>
      <c r="AQ640" s="1"/>
      <c r="AR640" s="1"/>
      <c r="AS640" s="1"/>
      <c r="AU640" s="1"/>
      <c r="AV640" s="1"/>
      <c r="AW640" s="1"/>
      <c r="BD640" s="1"/>
      <c r="BE640" s="1"/>
      <c r="BF640" s="1"/>
      <c r="BJ640" s="1"/>
      <c r="BK640" s="1"/>
      <c r="BL640" s="1"/>
    </row>
    <row r="641" spans="40:64">
      <c r="AN641" s="1"/>
      <c r="AO641" s="1"/>
      <c r="AP641" s="1"/>
      <c r="AQ641" s="1"/>
      <c r="AR641" s="1"/>
      <c r="AS641" s="1"/>
      <c r="AU641" s="1"/>
      <c r="AV641" s="1"/>
      <c r="AW641" s="1"/>
      <c r="BD641" s="1"/>
      <c r="BE641" s="1"/>
      <c r="BF641" s="1"/>
      <c r="BJ641" s="1"/>
      <c r="BK641" s="1"/>
      <c r="BL641" s="1"/>
    </row>
    <row r="642" spans="40:64">
      <c r="AN642" s="1"/>
      <c r="AO642" s="1"/>
      <c r="AP642" s="1"/>
      <c r="AQ642" s="1"/>
      <c r="AR642" s="1"/>
      <c r="AS642" s="1"/>
      <c r="AU642" s="1"/>
      <c r="AV642" s="1"/>
      <c r="AW642" s="1"/>
      <c r="BD642" s="1"/>
      <c r="BE642" s="1"/>
      <c r="BF642" s="1"/>
      <c r="BJ642" s="1"/>
      <c r="BK642" s="1"/>
      <c r="BL642" s="1"/>
    </row>
    <row r="643" spans="40:64">
      <c r="AN643" s="1"/>
      <c r="AO643" s="1"/>
      <c r="AP643" s="1"/>
      <c r="AQ643" s="1"/>
      <c r="AR643" s="1"/>
      <c r="AS643" s="1"/>
      <c r="AU643" s="1"/>
      <c r="AV643" s="1"/>
      <c r="AW643" s="1"/>
      <c r="BD643" s="1"/>
      <c r="BE643" s="1"/>
      <c r="BF643" s="1"/>
      <c r="BJ643" s="1"/>
      <c r="BK643" s="1"/>
      <c r="BL643" s="1"/>
    </row>
    <row r="644" spans="40:64">
      <c r="AN644" s="1"/>
      <c r="AO644" s="1"/>
      <c r="AP644" s="1"/>
      <c r="AQ644" s="1"/>
      <c r="AR644" s="1"/>
      <c r="AS644" s="1"/>
      <c r="AU644" s="1"/>
      <c r="AV644" s="1"/>
      <c r="AW644" s="1"/>
      <c r="BD644" s="1"/>
      <c r="BE644" s="1"/>
      <c r="BF644" s="1"/>
      <c r="BJ644" s="1"/>
      <c r="BK644" s="1"/>
      <c r="BL644" s="1"/>
    </row>
    <row r="645" spans="40:64">
      <c r="AN645" s="1"/>
      <c r="AO645" s="1"/>
      <c r="AP645" s="1"/>
      <c r="AQ645" s="1"/>
      <c r="AR645" s="1"/>
      <c r="AS645" s="1"/>
      <c r="AU645" s="1"/>
      <c r="AV645" s="1"/>
      <c r="AW645" s="1"/>
      <c r="BD645" s="1"/>
      <c r="BE645" s="1"/>
      <c r="BF645" s="1"/>
      <c r="BJ645" s="1"/>
      <c r="BK645" s="1"/>
      <c r="BL645" s="1"/>
    </row>
    <row r="646" spans="40:64">
      <c r="AN646" s="1"/>
      <c r="AO646" s="1"/>
      <c r="AP646" s="1"/>
      <c r="AQ646" s="1"/>
      <c r="AR646" s="1"/>
      <c r="AS646" s="1"/>
      <c r="AU646" s="1"/>
      <c r="AV646" s="1"/>
      <c r="AW646" s="1"/>
      <c r="BD646" s="1"/>
      <c r="BE646" s="1"/>
      <c r="BF646" s="1"/>
      <c r="BJ646" s="1"/>
      <c r="BK646" s="1"/>
      <c r="BL646" s="1"/>
    </row>
    <row r="647" spans="40:64">
      <c r="AN647" s="1"/>
      <c r="AO647" s="1"/>
      <c r="AP647" s="1"/>
      <c r="AQ647" s="1"/>
      <c r="AR647" s="1"/>
      <c r="AS647" s="1"/>
      <c r="AU647" s="1"/>
      <c r="AV647" s="1"/>
      <c r="AW647" s="1"/>
      <c r="BD647" s="1"/>
      <c r="BE647" s="1"/>
      <c r="BF647" s="1"/>
      <c r="BJ647" s="1"/>
      <c r="BK647" s="1"/>
      <c r="BL647" s="1"/>
    </row>
    <row r="648" spans="40:64">
      <c r="AN648" s="1"/>
      <c r="AO648" s="1"/>
      <c r="AP648" s="1"/>
      <c r="AQ648" s="1"/>
      <c r="AR648" s="1"/>
      <c r="AS648" s="1"/>
      <c r="AU648" s="1"/>
      <c r="AV648" s="1"/>
      <c r="AW648" s="1"/>
      <c r="BD648" s="1"/>
      <c r="BE648" s="1"/>
      <c r="BF648" s="1"/>
      <c r="BJ648" s="1"/>
      <c r="BK648" s="1"/>
      <c r="BL648" s="1"/>
    </row>
    <row r="649" spans="40:64">
      <c r="AN649" s="1"/>
      <c r="AO649" s="1"/>
      <c r="AP649" s="1"/>
      <c r="AQ649" s="1"/>
      <c r="AR649" s="1"/>
      <c r="AS649" s="1"/>
      <c r="AU649" s="1"/>
      <c r="AV649" s="1"/>
      <c r="AW649" s="1"/>
      <c r="BD649" s="1"/>
      <c r="BE649" s="1"/>
      <c r="BF649" s="1"/>
      <c r="BJ649" s="1"/>
      <c r="BK649" s="1"/>
      <c r="BL649" s="1"/>
    </row>
    <row r="650" spans="40:64">
      <c r="AN650" s="1"/>
      <c r="AO650" s="1"/>
      <c r="AP650" s="1"/>
      <c r="AQ650" s="1"/>
      <c r="AR650" s="1"/>
      <c r="AS650" s="1"/>
      <c r="AU650" s="1"/>
      <c r="AV650" s="1"/>
      <c r="AW650" s="1"/>
      <c r="BD650" s="1"/>
      <c r="BE650" s="1"/>
      <c r="BF650" s="1"/>
      <c r="BJ650" s="1"/>
      <c r="BK650" s="1"/>
      <c r="BL650" s="1"/>
    </row>
    <row r="651" spans="40:64">
      <c r="AN651" s="1"/>
      <c r="AO651" s="1"/>
      <c r="AP651" s="1"/>
      <c r="AQ651" s="1"/>
      <c r="AR651" s="1"/>
      <c r="AS651" s="1"/>
      <c r="AU651" s="1"/>
      <c r="AV651" s="1"/>
      <c r="AW651" s="1"/>
      <c r="BD651" s="1"/>
      <c r="BE651" s="1"/>
      <c r="BF651" s="1"/>
      <c r="BJ651" s="1"/>
      <c r="BK651" s="1"/>
      <c r="BL651" s="1"/>
    </row>
    <row r="652" spans="40:64">
      <c r="AN652" s="1"/>
      <c r="AO652" s="1"/>
      <c r="AP652" s="1"/>
      <c r="AQ652" s="1"/>
      <c r="AR652" s="1"/>
      <c r="AS652" s="1"/>
      <c r="AU652" s="1"/>
      <c r="AV652" s="1"/>
      <c r="AW652" s="1"/>
      <c r="BD652" s="1"/>
      <c r="BE652" s="1"/>
      <c r="BF652" s="1"/>
      <c r="BJ652" s="1"/>
      <c r="BK652" s="1"/>
      <c r="BL652" s="1"/>
    </row>
    <row r="653" spans="40:64">
      <c r="AN653" s="1"/>
      <c r="AO653" s="1"/>
      <c r="AP653" s="1"/>
      <c r="AQ653" s="1"/>
      <c r="AR653" s="1"/>
      <c r="AS653" s="1"/>
      <c r="AU653" s="1"/>
      <c r="AV653" s="1"/>
      <c r="AW653" s="1"/>
      <c r="BD653" s="1"/>
      <c r="BE653" s="1"/>
      <c r="BF653" s="1"/>
      <c r="BJ653" s="1"/>
      <c r="BK653" s="1"/>
      <c r="BL653" s="1"/>
    </row>
    <row r="654" spans="40:64">
      <c r="AN654" s="1"/>
      <c r="AO654" s="1"/>
      <c r="AP654" s="1"/>
      <c r="AQ654" s="1"/>
      <c r="AR654" s="1"/>
      <c r="AS654" s="1"/>
      <c r="AU654" s="1"/>
      <c r="AV654" s="1"/>
      <c r="AW654" s="1"/>
      <c r="BD654" s="1"/>
      <c r="BE654" s="1"/>
      <c r="BF654" s="1"/>
      <c r="BJ654" s="1"/>
      <c r="BK654" s="1"/>
      <c r="BL654" s="1"/>
    </row>
    <row r="655" spans="40:64">
      <c r="AN655" s="1"/>
      <c r="AO655" s="1"/>
      <c r="AP655" s="1"/>
      <c r="AQ655" s="1"/>
      <c r="AR655" s="1"/>
      <c r="AS655" s="1"/>
      <c r="AU655" s="1"/>
      <c r="AV655" s="1"/>
      <c r="AW655" s="1"/>
      <c r="BD655" s="1"/>
      <c r="BE655" s="1"/>
      <c r="BF655" s="1"/>
      <c r="BJ655" s="1"/>
      <c r="BK655" s="1"/>
      <c r="BL655" s="1"/>
    </row>
    <row r="656" spans="40:64">
      <c r="AN656" s="1"/>
      <c r="AO656" s="1"/>
      <c r="AP656" s="1"/>
      <c r="AQ656" s="1"/>
      <c r="AR656" s="1"/>
      <c r="AS656" s="1"/>
      <c r="AU656" s="1"/>
      <c r="AV656" s="1"/>
      <c r="AW656" s="1"/>
      <c r="BD656" s="1"/>
      <c r="BE656" s="1"/>
      <c r="BF656" s="1"/>
      <c r="BJ656" s="1"/>
      <c r="BK656" s="1"/>
      <c r="BL656" s="1"/>
    </row>
    <row r="657" spans="40:64">
      <c r="AN657" s="1"/>
      <c r="AO657" s="1"/>
      <c r="AP657" s="1"/>
      <c r="AQ657" s="1"/>
      <c r="AR657" s="1"/>
      <c r="AS657" s="1"/>
      <c r="AU657" s="1"/>
      <c r="AV657" s="1"/>
      <c r="AW657" s="1"/>
      <c r="BD657" s="1"/>
      <c r="BE657" s="1"/>
      <c r="BF657" s="1"/>
      <c r="BJ657" s="1"/>
      <c r="BK657" s="1"/>
      <c r="BL657" s="1"/>
    </row>
    <row r="658" spans="40:64">
      <c r="AN658" s="1"/>
      <c r="AO658" s="1"/>
      <c r="AP658" s="1"/>
      <c r="AQ658" s="1"/>
      <c r="AR658" s="1"/>
      <c r="AS658" s="1"/>
      <c r="AU658" s="1"/>
      <c r="AV658" s="1"/>
      <c r="AW658" s="1"/>
      <c r="BD658" s="1"/>
      <c r="BE658" s="1"/>
      <c r="BF658" s="1"/>
      <c r="BJ658" s="1"/>
      <c r="BK658" s="1"/>
      <c r="BL658" s="1"/>
    </row>
    <row r="659" spans="40:64">
      <c r="AN659" s="1"/>
      <c r="AO659" s="1"/>
      <c r="AP659" s="1"/>
      <c r="AQ659" s="1"/>
      <c r="AR659" s="1"/>
      <c r="AS659" s="1"/>
      <c r="AU659" s="1"/>
      <c r="AV659" s="1"/>
      <c r="AW659" s="1"/>
      <c r="BD659" s="1"/>
      <c r="BE659" s="1"/>
      <c r="BF659" s="1"/>
      <c r="BJ659" s="1"/>
      <c r="BK659" s="1"/>
      <c r="BL659" s="1"/>
    </row>
    <row r="660" spans="40:64">
      <c r="AN660" s="1"/>
      <c r="AO660" s="1"/>
      <c r="AP660" s="1"/>
      <c r="AQ660" s="1"/>
      <c r="AR660" s="1"/>
      <c r="AS660" s="1"/>
      <c r="AU660" s="1"/>
      <c r="AV660" s="1"/>
      <c r="AW660" s="1"/>
      <c r="BD660" s="1"/>
      <c r="BE660" s="1"/>
      <c r="BF660" s="1"/>
      <c r="BJ660" s="1"/>
      <c r="BK660" s="1"/>
      <c r="BL660" s="1"/>
    </row>
    <row r="661" spans="40:64">
      <c r="AN661" s="1"/>
      <c r="AO661" s="1"/>
      <c r="AP661" s="1"/>
      <c r="AQ661" s="1"/>
      <c r="AR661" s="1"/>
      <c r="AS661" s="1"/>
      <c r="AU661" s="1"/>
      <c r="AV661" s="1"/>
      <c r="AW661" s="1"/>
      <c r="BD661" s="1"/>
      <c r="BE661" s="1"/>
      <c r="BF661" s="1"/>
      <c r="BJ661" s="1"/>
      <c r="BK661" s="1"/>
      <c r="BL661" s="1"/>
    </row>
    <row r="662" spans="40:64">
      <c r="AN662" s="1"/>
      <c r="AO662" s="1"/>
      <c r="AP662" s="1"/>
      <c r="AQ662" s="1"/>
      <c r="AR662" s="1"/>
      <c r="AS662" s="1"/>
      <c r="AU662" s="1"/>
      <c r="AV662" s="1"/>
      <c r="AW662" s="1"/>
      <c r="BD662" s="1"/>
      <c r="BE662" s="1"/>
      <c r="BF662" s="1"/>
      <c r="BJ662" s="1"/>
      <c r="BK662" s="1"/>
      <c r="BL662" s="1"/>
    </row>
    <row r="663" spans="40:64">
      <c r="AN663" s="1"/>
      <c r="AO663" s="1"/>
      <c r="AP663" s="1"/>
      <c r="AQ663" s="1"/>
      <c r="AR663" s="1"/>
      <c r="AS663" s="1"/>
      <c r="AU663" s="1"/>
      <c r="AV663" s="1"/>
      <c r="AW663" s="1"/>
      <c r="BD663" s="1"/>
      <c r="BE663" s="1"/>
      <c r="BF663" s="1"/>
      <c r="BJ663" s="1"/>
      <c r="BK663" s="1"/>
      <c r="BL663" s="1"/>
    </row>
    <row r="664" spans="40:64">
      <c r="AN664" s="1"/>
      <c r="AO664" s="1"/>
      <c r="AP664" s="1"/>
      <c r="AQ664" s="1"/>
      <c r="AR664" s="1"/>
      <c r="AS664" s="1"/>
      <c r="AU664" s="1"/>
      <c r="AV664" s="1"/>
      <c r="AW664" s="1"/>
      <c r="BD664" s="1"/>
      <c r="BE664" s="1"/>
      <c r="BF664" s="1"/>
      <c r="BJ664" s="1"/>
      <c r="BK664" s="1"/>
      <c r="BL664" s="1"/>
    </row>
    <row r="665" spans="40:64">
      <c r="AN665" s="1"/>
      <c r="AO665" s="1"/>
      <c r="AP665" s="1"/>
      <c r="AQ665" s="1"/>
      <c r="AR665" s="1"/>
      <c r="AS665" s="1"/>
      <c r="AU665" s="1"/>
      <c r="AV665" s="1"/>
      <c r="AW665" s="1"/>
      <c r="BD665" s="1"/>
      <c r="BE665" s="1"/>
      <c r="BF665" s="1"/>
      <c r="BJ665" s="1"/>
      <c r="BK665" s="1"/>
      <c r="BL665" s="1"/>
    </row>
    <row r="666" spans="40:64">
      <c r="AN666" s="1"/>
      <c r="AO666" s="1"/>
      <c r="AP666" s="1"/>
      <c r="AQ666" s="1"/>
      <c r="AR666" s="1"/>
      <c r="AS666" s="1"/>
      <c r="AU666" s="1"/>
      <c r="AV666" s="1"/>
      <c r="AW666" s="1"/>
      <c r="BD666" s="1"/>
      <c r="BE666" s="1"/>
      <c r="BF666" s="1"/>
      <c r="BJ666" s="1"/>
      <c r="BK666" s="1"/>
      <c r="BL666" s="1"/>
    </row>
    <row r="667" spans="40:64">
      <c r="AN667" s="1"/>
      <c r="AO667" s="1"/>
      <c r="AP667" s="1"/>
      <c r="AQ667" s="1"/>
      <c r="AR667" s="1"/>
      <c r="AS667" s="1"/>
      <c r="AU667" s="1"/>
      <c r="AV667" s="1"/>
      <c r="AW667" s="1"/>
      <c r="BD667" s="1"/>
      <c r="BE667" s="1"/>
      <c r="BF667" s="1"/>
      <c r="BJ667" s="1"/>
      <c r="BK667" s="1"/>
      <c r="BL667" s="1"/>
    </row>
    <row r="668" spans="40:64">
      <c r="AN668" s="1"/>
      <c r="AO668" s="1"/>
      <c r="AP668" s="1"/>
      <c r="AQ668" s="1"/>
      <c r="AR668" s="1"/>
      <c r="AS668" s="1"/>
      <c r="AU668" s="1"/>
      <c r="AV668" s="1"/>
      <c r="AW668" s="1"/>
      <c r="BD668" s="1"/>
      <c r="BE668" s="1"/>
      <c r="BF668" s="1"/>
      <c r="BJ668" s="1"/>
      <c r="BK668" s="1"/>
      <c r="BL668" s="1"/>
    </row>
    <row r="669" spans="40:64">
      <c r="AN669" s="1"/>
      <c r="AO669" s="1"/>
      <c r="AP669" s="1"/>
      <c r="AQ669" s="1"/>
      <c r="AR669" s="1"/>
      <c r="AS669" s="1"/>
      <c r="AU669" s="1"/>
      <c r="AV669" s="1"/>
      <c r="AW669" s="1"/>
      <c r="BD669" s="1"/>
      <c r="BE669" s="1"/>
      <c r="BF669" s="1"/>
      <c r="BJ669" s="1"/>
      <c r="BK669" s="1"/>
      <c r="BL669" s="1"/>
    </row>
    <row r="670" spans="40:64">
      <c r="AN670" s="1"/>
      <c r="AO670" s="1"/>
      <c r="AP670" s="1"/>
      <c r="AQ670" s="1"/>
      <c r="AR670" s="1"/>
      <c r="AS670" s="1"/>
      <c r="AU670" s="1"/>
      <c r="AV670" s="1"/>
      <c r="AW670" s="1"/>
      <c r="BD670" s="1"/>
      <c r="BE670" s="1"/>
      <c r="BF670" s="1"/>
      <c r="BJ670" s="1"/>
      <c r="BK670" s="1"/>
      <c r="BL670" s="1"/>
    </row>
    <row r="671" spans="40:64">
      <c r="AN671" s="1"/>
      <c r="AO671" s="1"/>
      <c r="AP671" s="1"/>
      <c r="AQ671" s="1"/>
      <c r="AR671" s="1"/>
      <c r="AS671" s="1"/>
      <c r="AU671" s="1"/>
      <c r="AV671" s="1"/>
      <c r="AW671" s="1"/>
      <c r="BD671" s="1"/>
      <c r="BE671" s="1"/>
      <c r="BF671" s="1"/>
      <c r="BJ671" s="1"/>
      <c r="BK671" s="1"/>
      <c r="BL671" s="1"/>
    </row>
    <row r="672" spans="40:64">
      <c r="AN672" s="1"/>
      <c r="AO672" s="1"/>
      <c r="AP672" s="1"/>
      <c r="AQ672" s="1"/>
      <c r="AR672" s="1"/>
      <c r="AS672" s="1"/>
      <c r="AU672" s="1"/>
      <c r="AV672" s="1"/>
      <c r="AW672" s="1"/>
      <c r="BD672" s="1"/>
      <c r="BE672" s="1"/>
      <c r="BF672" s="1"/>
      <c r="BJ672" s="1"/>
      <c r="BK672" s="1"/>
      <c r="BL672" s="1"/>
    </row>
    <row r="673" spans="40:64">
      <c r="AN673" s="1"/>
      <c r="AO673" s="1"/>
      <c r="AP673" s="1"/>
      <c r="AQ673" s="1"/>
      <c r="AR673" s="1"/>
      <c r="AS673" s="1"/>
      <c r="AU673" s="1"/>
      <c r="AV673" s="1"/>
      <c r="AW673" s="1"/>
      <c r="BD673" s="1"/>
      <c r="BE673" s="1"/>
      <c r="BF673" s="1"/>
      <c r="BJ673" s="1"/>
      <c r="BK673" s="1"/>
      <c r="BL673" s="1"/>
    </row>
    <row r="674" spans="40:64">
      <c r="AN674" s="1"/>
      <c r="AO674" s="1"/>
      <c r="AP674" s="1"/>
      <c r="AQ674" s="1"/>
      <c r="AR674" s="1"/>
      <c r="AS674" s="1"/>
      <c r="AU674" s="1"/>
      <c r="AV674" s="1"/>
      <c r="AW674" s="1"/>
      <c r="BD674" s="1"/>
      <c r="BE674" s="1"/>
      <c r="BF674" s="1"/>
      <c r="BJ674" s="1"/>
      <c r="BK674" s="1"/>
      <c r="BL674" s="1"/>
    </row>
    <row r="675" spans="40:64">
      <c r="AN675" s="1"/>
      <c r="AO675" s="1"/>
      <c r="AP675" s="1"/>
      <c r="AQ675" s="1"/>
      <c r="AR675" s="1"/>
      <c r="AS675" s="1"/>
      <c r="AU675" s="1"/>
      <c r="AV675" s="1"/>
      <c r="AW675" s="1"/>
      <c r="BD675" s="1"/>
      <c r="BE675" s="1"/>
      <c r="BF675" s="1"/>
      <c r="BJ675" s="1"/>
      <c r="BK675" s="1"/>
      <c r="BL675" s="1"/>
    </row>
    <row r="676" spans="40:64">
      <c r="AN676" s="1"/>
      <c r="AO676" s="1"/>
      <c r="AP676" s="1"/>
      <c r="AQ676" s="1"/>
      <c r="AR676" s="1"/>
      <c r="AS676" s="1"/>
      <c r="AU676" s="1"/>
      <c r="AV676" s="1"/>
      <c r="AW676" s="1"/>
      <c r="BD676" s="1"/>
      <c r="BE676" s="1"/>
      <c r="BF676" s="1"/>
      <c r="BJ676" s="1"/>
      <c r="BK676" s="1"/>
      <c r="BL676" s="1"/>
    </row>
    <row r="677" spans="40:64">
      <c r="AN677" s="1"/>
      <c r="AO677" s="1"/>
      <c r="AP677" s="1"/>
      <c r="AQ677" s="1"/>
      <c r="AR677" s="1"/>
      <c r="AS677" s="1"/>
      <c r="AU677" s="1"/>
      <c r="AV677" s="1"/>
      <c r="AW677" s="1"/>
      <c r="BD677" s="1"/>
      <c r="BE677" s="1"/>
      <c r="BF677" s="1"/>
      <c r="BJ677" s="1"/>
      <c r="BK677" s="1"/>
      <c r="BL677" s="1"/>
    </row>
    <row r="678" spans="40:64">
      <c r="AN678" s="1"/>
      <c r="AO678" s="1"/>
      <c r="AP678" s="1"/>
      <c r="AQ678" s="1"/>
      <c r="AR678" s="1"/>
      <c r="AS678" s="1"/>
      <c r="AU678" s="1"/>
      <c r="AV678" s="1"/>
      <c r="AW678" s="1"/>
      <c r="BD678" s="1"/>
      <c r="BE678" s="1"/>
      <c r="BF678" s="1"/>
      <c r="BJ678" s="1"/>
      <c r="BK678" s="1"/>
      <c r="BL678" s="1"/>
    </row>
    <row r="679" spans="40:64">
      <c r="AN679" s="1"/>
      <c r="AO679" s="1"/>
      <c r="AP679" s="1"/>
      <c r="AQ679" s="1"/>
      <c r="AR679" s="1"/>
      <c r="AS679" s="1"/>
      <c r="AU679" s="1"/>
      <c r="AV679" s="1"/>
      <c r="AW679" s="1"/>
      <c r="BD679" s="1"/>
      <c r="BE679" s="1"/>
      <c r="BF679" s="1"/>
      <c r="BJ679" s="1"/>
      <c r="BK679" s="1"/>
      <c r="BL679" s="1"/>
    </row>
    <row r="680" spans="40:64">
      <c r="AN680" s="1"/>
      <c r="AO680" s="1"/>
      <c r="AP680" s="1"/>
      <c r="AQ680" s="1"/>
      <c r="AR680" s="1"/>
      <c r="AS680" s="1"/>
      <c r="AU680" s="1"/>
      <c r="AV680" s="1"/>
      <c r="AW680" s="1"/>
      <c r="BD680" s="1"/>
      <c r="BE680" s="1"/>
      <c r="BF680" s="1"/>
      <c r="BJ680" s="1"/>
      <c r="BK680" s="1"/>
      <c r="BL680" s="1"/>
    </row>
    <row r="681" spans="40:64">
      <c r="AN681" s="1"/>
      <c r="AO681" s="1"/>
      <c r="AP681" s="1"/>
      <c r="AQ681" s="1"/>
      <c r="AR681" s="1"/>
      <c r="AS681" s="1"/>
      <c r="AU681" s="1"/>
      <c r="AV681" s="1"/>
      <c r="AW681" s="1"/>
      <c r="BD681" s="1"/>
      <c r="BE681" s="1"/>
      <c r="BF681" s="1"/>
      <c r="BJ681" s="1"/>
      <c r="BK681" s="1"/>
      <c r="BL681" s="1"/>
    </row>
    <row r="682" spans="40:64">
      <c r="AN682" s="1"/>
      <c r="AO682" s="1"/>
      <c r="AP682" s="1"/>
      <c r="AQ682" s="1"/>
      <c r="AR682" s="1"/>
      <c r="AS682" s="1"/>
      <c r="AU682" s="1"/>
      <c r="AV682" s="1"/>
      <c r="AW682" s="1"/>
      <c r="BD682" s="1"/>
      <c r="BE682" s="1"/>
      <c r="BF682" s="1"/>
      <c r="BJ682" s="1"/>
      <c r="BK682" s="1"/>
      <c r="BL682" s="1"/>
    </row>
    <row r="683" spans="40:64">
      <c r="AN683" s="1"/>
      <c r="AO683" s="1"/>
      <c r="AP683" s="1"/>
      <c r="AQ683" s="1"/>
      <c r="AR683" s="1"/>
      <c r="AS683" s="1"/>
      <c r="AU683" s="1"/>
      <c r="AV683" s="1"/>
      <c r="AW683" s="1"/>
      <c r="BD683" s="1"/>
      <c r="BE683" s="1"/>
      <c r="BF683" s="1"/>
      <c r="BJ683" s="1"/>
      <c r="BK683" s="1"/>
      <c r="BL683" s="1"/>
    </row>
    <row r="684" spans="40:64">
      <c r="AN684" s="1"/>
      <c r="AO684" s="1"/>
      <c r="AP684" s="1"/>
      <c r="AQ684" s="1"/>
      <c r="AR684" s="1"/>
      <c r="AS684" s="1"/>
      <c r="AU684" s="1"/>
      <c r="AV684" s="1"/>
      <c r="AW684" s="1"/>
      <c r="BD684" s="1"/>
      <c r="BE684" s="1"/>
      <c r="BF684" s="1"/>
      <c r="BJ684" s="1"/>
      <c r="BK684" s="1"/>
      <c r="BL684" s="1"/>
    </row>
    <row r="685" spans="40:64">
      <c r="AN685" s="1"/>
      <c r="AO685" s="1"/>
      <c r="AP685" s="1"/>
      <c r="AQ685" s="1"/>
      <c r="AR685" s="1"/>
      <c r="AS685" s="1"/>
      <c r="AU685" s="1"/>
      <c r="AV685" s="1"/>
      <c r="AW685" s="1"/>
      <c r="BD685" s="1"/>
      <c r="BE685" s="1"/>
      <c r="BF685" s="1"/>
      <c r="BJ685" s="1"/>
      <c r="BK685" s="1"/>
      <c r="BL685" s="1"/>
    </row>
    <row r="686" spans="40:64">
      <c r="AN686" s="1"/>
      <c r="AO686" s="1"/>
      <c r="AP686" s="1"/>
      <c r="AQ686" s="1"/>
      <c r="AR686" s="1"/>
      <c r="AS686" s="1"/>
      <c r="AU686" s="1"/>
      <c r="AV686" s="1"/>
      <c r="AW686" s="1"/>
      <c r="BD686" s="1"/>
      <c r="BE686" s="1"/>
      <c r="BF686" s="1"/>
      <c r="BJ686" s="1"/>
      <c r="BK686" s="1"/>
      <c r="BL686" s="1"/>
    </row>
    <row r="687" spans="40:64">
      <c r="AN687" s="1"/>
      <c r="AO687" s="1"/>
      <c r="AP687" s="1"/>
      <c r="AQ687" s="1"/>
      <c r="AR687" s="1"/>
      <c r="AS687" s="1"/>
      <c r="AU687" s="1"/>
      <c r="AV687" s="1"/>
      <c r="AW687" s="1"/>
      <c r="BD687" s="1"/>
      <c r="BE687" s="1"/>
      <c r="BF687" s="1"/>
      <c r="BJ687" s="1"/>
      <c r="BK687" s="1"/>
      <c r="BL687" s="1"/>
    </row>
    <row r="688" spans="40:64">
      <c r="AN688" s="1"/>
      <c r="AO688" s="1"/>
      <c r="AP688" s="1"/>
      <c r="AQ688" s="1"/>
      <c r="AR688" s="1"/>
      <c r="AS688" s="1"/>
      <c r="AU688" s="1"/>
      <c r="AV688" s="1"/>
      <c r="AW688" s="1"/>
      <c r="BD688" s="1"/>
      <c r="BE688" s="1"/>
      <c r="BF688" s="1"/>
      <c r="BJ688" s="1"/>
      <c r="BK688" s="1"/>
      <c r="BL688" s="1"/>
    </row>
    <row r="689" spans="40:64">
      <c r="AN689" s="1"/>
      <c r="AO689" s="1"/>
      <c r="AP689" s="1"/>
      <c r="AQ689" s="1"/>
      <c r="AR689" s="1"/>
      <c r="AS689" s="1"/>
      <c r="AU689" s="1"/>
      <c r="AV689" s="1"/>
      <c r="AW689" s="1"/>
      <c r="BD689" s="1"/>
      <c r="BE689" s="1"/>
      <c r="BF689" s="1"/>
      <c r="BJ689" s="1"/>
      <c r="BK689" s="1"/>
      <c r="BL689" s="1"/>
    </row>
    <row r="690" spans="40:64">
      <c r="AN690" s="1"/>
      <c r="AO690" s="1"/>
      <c r="AP690" s="1"/>
      <c r="AQ690" s="1"/>
      <c r="AR690" s="1"/>
      <c r="AS690" s="1"/>
      <c r="AU690" s="1"/>
      <c r="AV690" s="1"/>
      <c r="AW690" s="1"/>
      <c r="BD690" s="1"/>
      <c r="BE690" s="1"/>
      <c r="BF690" s="1"/>
      <c r="BJ690" s="1"/>
      <c r="BK690" s="1"/>
      <c r="BL690" s="1"/>
    </row>
    <row r="691" spans="40:64">
      <c r="AN691" s="1"/>
      <c r="AO691" s="1"/>
      <c r="AP691" s="1"/>
      <c r="AQ691" s="1"/>
      <c r="AR691" s="1"/>
      <c r="AS691" s="1"/>
      <c r="AU691" s="1"/>
      <c r="AV691" s="1"/>
      <c r="AW691" s="1"/>
      <c r="BD691" s="1"/>
      <c r="BE691" s="1"/>
      <c r="BF691" s="1"/>
      <c r="BJ691" s="1"/>
      <c r="BK691" s="1"/>
      <c r="BL691" s="1"/>
    </row>
    <row r="692" spans="40:64">
      <c r="AN692" s="1"/>
      <c r="AO692" s="1"/>
      <c r="AP692" s="1"/>
      <c r="AQ692" s="1"/>
      <c r="AR692" s="1"/>
      <c r="AS692" s="1"/>
      <c r="AU692" s="1"/>
      <c r="AV692" s="1"/>
      <c r="AW692" s="1"/>
      <c r="BD692" s="1"/>
      <c r="BE692" s="1"/>
      <c r="BF692" s="1"/>
      <c r="BJ692" s="1"/>
      <c r="BK692" s="1"/>
      <c r="BL692" s="1"/>
    </row>
    <row r="693" spans="40:64">
      <c r="AN693" s="1"/>
      <c r="AO693" s="1"/>
      <c r="AP693" s="1"/>
      <c r="AQ693" s="1"/>
      <c r="AR693" s="1"/>
      <c r="AS693" s="1"/>
      <c r="AU693" s="1"/>
      <c r="AV693" s="1"/>
      <c r="AW693" s="1"/>
      <c r="BD693" s="1"/>
      <c r="BE693" s="1"/>
      <c r="BF693" s="1"/>
      <c r="BJ693" s="1"/>
      <c r="BK693" s="1"/>
      <c r="BL693" s="1"/>
    </row>
    <row r="694" spans="40:64">
      <c r="AN694" s="1"/>
      <c r="AO694" s="1"/>
      <c r="AP694" s="1"/>
      <c r="AQ694" s="1"/>
      <c r="AR694" s="1"/>
      <c r="AS694" s="1"/>
      <c r="AU694" s="1"/>
      <c r="AV694" s="1"/>
      <c r="AW694" s="1"/>
      <c r="BD694" s="1"/>
      <c r="BE694" s="1"/>
      <c r="BF694" s="1"/>
      <c r="BJ694" s="1"/>
      <c r="BK694" s="1"/>
      <c r="BL694" s="1"/>
    </row>
    <row r="695" spans="40:64">
      <c r="AN695" s="1"/>
      <c r="AO695" s="1"/>
      <c r="AP695" s="1"/>
      <c r="AQ695" s="1"/>
      <c r="AR695" s="1"/>
      <c r="AS695" s="1"/>
      <c r="AU695" s="1"/>
      <c r="AV695" s="1"/>
      <c r="AW695" s="1"/>
      <c r="BD695" s="1"/>
      <c r="BE695" s="1"/>
      <c r="BF695" s="1"/>
      <c r="BJ695" s="1"/>
      <c r="BK695" s="1"/>
      <c r="BL695" s="1"/>
    </row>
    <row r="696" spans="40:64">
      <c r="AN696" s="1"/>
      <c r="AO696" s="1"/>
      <c r="AP696" s="1"/>
      <c r="AQ696" s="1"/>
      <c r="AR696" s="1"/>
      <c r="AS696" s="1"/>
      <c r="AU696" s="1"/>
      <c r="AV696" s="1"/>
      <c r="AW696" s="1"/>
      <c r="BD696" s="1"/>
      <c r="BE696" s="1"/>
      <c r="BF696" s="1"/>
      <c r="BJ696" s="1"/>
      <c r="BK696" s="1"/>
      <c r="BL696" s="1"/>
    </row>
    <row r="697" spans="40:64">
      <c r="AN697" s="1"/>
      <c r="AO697" s="1"/>
      <c r="AP697" s="1"/>
      <c r="AQ697" s="1"/>
      <c r="AR697" s="1"/>
      <c r="AS697" s="1"/>
      <c r="AU697" s="1"/>
      <c r="AV697" s="1"/>
      <c r="AW697" s="1"/>
      <c r="BD697" s="1"/>
      <c r="BE697" s="1"/>
      <c r="BF697" s="1"/>
      <c r="BJ697" s="1"/>
      <c r="BK697" s="1"/>
      <c r="BL697" s="1"/>
    </row>
    <row r="698" spans="40:64">
      <c r="AN698" s="1"/>
      <c r="AO698" s="1"/>
      <c r="AP698" s="1"/>
      <c r="AQ698" s="1"/>
      <c r="AR698" s="1"/>
      <c r="AS698" s="1"/>
      <c r="AU698" s="1"/>
      <c r="AV698" s="1"/>
      <c r="AW698" s="1"/>
      <c r="BD698" s="1"/>
      <c r="BE698" s="1"/>
      <c r="BF698" s="1"/>
      <c r="BJ698" s="1"/>
      <c r="BK698" s="1"/>
      <c r="BL698" s="1"/>
    </row>
    <row r="699" spans="40:64">
      <c r="AN699" s="1"/>
      <c r="AO699" s="1"/>
      <c r="AP699" s="1"/>
      <c r="AQ699" s="1"/>
      <c r="AR699" s="1"/>
      <c r="AS699" s="1"/>
      <c r="AU699" s="1"/>
      <c r="AV699" s="1"/>
      <c r="AW699" s="1"/>
      <c r="BD699" s="1"/>
      <c r="BE699" s="1"/>
      <c r="BF699" s="1"/>
      <c r="BJ699" s="1"/>
      <c r="BK699" s="1"/>
      <c r="BL699" s="1"/>
    </row>
    <row r="700" spans="40:64">
      <c r="AN700" s="1"/>
      <c r="AO700" s="1"/>
      <c r="AP700" s="1"/>
      <c r="AQ700" s="1"/>
      <c r="AR700" s="1"/>
      <c r="AS700" s="1"/>
      <c r="AU700" s="1"/>
      <c r="AV700" s="1"/>
      <c r="AW700" s="1"/>
      <c r="BD700" s="1"/>
      <c r="BE700" s="1"/>
      <c r="BF700" s="1"/>
      <c r="BJ700" s="1"/>
      <c r="BK700" s="1"/>
      <c r="BL700" s="1"/>
    </row>
    <row r="701" spans="40:64">
      <c r="AN701" s="1"/>
      <c r="AO701" s="1"/>
      <c r="AP701" s="1"/>
      <c r="AQ701" s="1"/>
      <c r="AR701" s="1"/>
      <c r="AS701" s="1"/>
      <c r="AU701" s="1"/>
      <c r="AV701" s="1"/>
      <c r="AW701" s="1"/>
      <c r="BD701" s="1"/>
      <c r="BE701" s="1"/>
      <c r="BF701" s="1"/>
      <c r="BJ701" s="1"/>
      <c r="BK701" s="1"/>
      <c r="BL701" s="1"/>
    </row>
    <row r="702" spans="40:64">
      <c r="AN702" s="1"/>
      <c r="AO702" s="1"/>
      <c r="AP702" s="1"/>
      <c r="AQ702" s="1"/>
      <c r="AR702" s="1"/>
      <c r="AS702" s="1"/>
      <c r="AU702" s="1"/>
      <c r="AV702" s="1"/>
      <c r="AW702" s="1"/>
      <c r="BD702" s="1"/>
      <c r="BE702" s="1"/>
      <c r="BF702" s="1"/>
      <c r="BJ702" s="1"/>
      <c r="BK702" s="1"/>
      <c r="BL702" s="1"/>
    </row>
    <row r="703" spans="40:64">
      <c r="AN703" s="1"/>
      <c r="AO703" s="1"/>
      <c r="AP703" s="1"/>
      <c r="AQ703" s="1"/>
      <c r="AR703" s="1"/>
      <c r="AS703" s="1"/>
      <c r="AU703" s="1"/>
      <c r="AV703" s="1"/>
      <c r="AW703" s="1"/>
      <c r="BD703" s="1"/>
      <c r="BE703" s="1"/>
      <c r="BF703" s="1"/>
      <c r="BJ703" s="1"/>
      <c r="BK703" s="1"/>
      <c r="BL703" s="1"/>
    </row>
    <row r="704" spans="40:64">
      <c r="AN704" s="1"/>
      <c r="AO704" s="1"/>
      <c r="AP704" s="1"/>
      <c r="AQ704" s="1"/>
      <c r="AR704" s="1"/>
      <c r="AS704" s="1"/>
      <c r="AU704" s="1"/>
      <c r="AV704" s="1"/>
      <c r="AW704" s="1"/>
      <c r="BD704" s="1"/>
      <c r="BE704" s="1"/>
      <c r="BF704" s="1"/>
      <c r="BJ704" s="1"/>
      <c r="BK704" s="1"/>
      <c r="BL704" s="1"/>
    </row>
    <row r="705" spans="40:64">
      <c r="AN705" s="1"/>
      <c r="AO705" s="1"/>
      <c r="AP705" s="1"/>
      <c r="AQ705" s="1"/>
      <c r="AR705" s="1"/>
      <c r="AS705" s="1"/>
      <c r="AU705" s="1"/>
      <c r="AV705" s="1"/>
      <c r="AW705" s="1"/>
      <c r="BD705" s="1"/>
      <c r="BE705" s="1"/>
      <c r="BF705" s="1"/>
      <c r="BJ705" s="1"/>
      <c r="BK705" s="1"/>
      <c r="BL705" s="1"/>
    </row>
    <row r="706" spans="40:64">
      <c r="AN706" s="1"/>
      <c r="AO706" s="1"/>
      <c r="AP706" s="1"/>
      <c r="AQ706" s="1"/>
      <c r="AR706" s="1"/>
      <c r="AS706" s="1"/>
      <c r="AU706" s="1"/>
      <c r="AV706" s="1"/>
      <c r="AW706" s="1"/>
      <c r="BD706" s="1"/>
      <c r="BE706" s="1"/>
      <c r="BF706" s="1"/>
      <c r="BJ706" s="1"/>
      <c r="BK706" s="1"/>
      <c r="BL706" s="1"/>
    </row>
    <row r="707" spans="40:64">
      <c r="AN707" s="1"/>
      <c r="AO707" s="1"/>
      <c r="AP707" s="1"/>
      <c r="AQ707" s="1"/>
      <c r="AR707" s="1"/>
      <c r="AS707" s="1"/>
      <c r="AU707" s="1"/>
      <c r="AV707" s="1"/>
      <c r="AW707" s="1"/>
      <c r="BD707" s="1"/>
      <c r="BE707" s="1"/>
      <c r="BF707" s="1"/>
      <c r="BJ707" s="1"/>
      <c r="BK707" s="1"/>
      <c r="BL707" s="1"/>
    </row>
    <row r="708" spans="40:64">
      <c r="AN708" s="1"/>
      <c r="AO708" s="1"/>
      <c r="AP708" s="1"/>
      <c r="AQ708" s="1"/>
      <c r="AR708" s="1"/>
      <c r="AS708" s="1"/>
      <c r="AU708" s="1"/>
      <c r="AV708" s="1"/>
      <c r="AW708" s="1"/>
      <c r="BD708" s="1"/>
      <c r="BE708" s="1"/>
      <c r="BF708" s="1"/>
      <c r="BJ708" s="1"/>
      <c r="BK708" s="1"/>
      <c r="BL708" s="1"/>
    </row>
    <row r="709" spans="40:64">
      <c r="AN709" s="1"/>
      <c r="AO709" s="1"/>
      <c r="AP709" s="1"/>
      <c r="AQ709" s="1"/>
      <c r="AR709" s="1"/>
      <c r="AS709" s="1"/>
      <c r="AU709" s="1"/>
      <c r="AV709" s="1"/>
      <c r="AW709" s="1"/>
      <c r="BD709" s="1"/>
      <c r="BE709" s="1"/>
      <c r="BF709" s="1"/>
      <c r="BJ709" s="1"/>
      <c r="BK709" s="1"/>
      <c r="BL709" s="1"/>
    </row>
    <row r="710" spans="40:64">
      <c r="AN710" s="1"/>
      <c r="AO710" s="1"/>
      <c r="AP710" s="1"/>
      <c r="AQ710" s="1"/>
      <c r="AR710" s="1"/>
      <c r="AS710" s="1"/>
      <c r="AU710" s="1"/>
      <c r="AV710" s="1"/>
      <c r="AW710" s="1"/>
      <c r="BD710" s="1"/>
      <c r="BE710" s="1"/>
      <c r="BF710" s="1"/>
      <c r="BJ710" s="1"/>
      <c r="BK710" s="1"/>
      <c r="BL710" s="1"/>
    </row>
    <row r="711" spans="40:64">
      <c r="AN711" s="1"/>
      <c r="AO711" s="1"/>
      <c r="AP711" s="1"/>
      <c r="AQ711" s="1"/>
      <c r="AR711" s="1"/>
      <c r="AS711" s="1"/>
      <c r="AU711" s="1"/>
      <c r="AV711" s="1"/>
      <c r="AW711" s="1"/>
      <c r="BD711" s="1"/>
      <c r="BE711" s="1"/>
      <c r="BF711" s="1"/>
      <c r="BJ711" s="1"/>
      <c r="BK711" s="1"/>
      <c r="BL711" s="1"/>
    </row>
    <row r="712" spans="40:64">
      <c r="AN712" s="1"/>
      <c r="AO712" s="1"/>
      <c r="AP712" s="1"/>
      <c r="AQ712" s="1"/>
      <c r="AR712" s="1"/>
      <c r="AS712" s="1"/>
      <c r="AU712" s="1"/>
      <c r="AV712" s="1"/>
      <c r="AW712" s="1"/>
      <c r="BD712" s="1"/>
      <c r="BE712" s="1"/>
      <c r="BF712" s="1"/>
      <c r="BJ712" s="1"/>
      <c r="BK712" s="1"/>
      <c r="BL712" s="1"/>
    </row>
    <row r="713" spans="40:64">
      <c r="AN713" s="1"/>
      <c r="AO713" s="1"/>
      <c r="AP713" s="1"/>
      <c r="AQ713" s="1"/>
      <c r="AR713" s="1"/>
      <c r="AS713" s="1"/>
      <c r="AU713" s="1"/>
      <c r="AV713" s="1"/>
      <c r="AW713" s="1"/>
      <c r="BD713" s="1"/>
      <c r="BE713" s="1"/>
      <c r="BF713" s="1"/>
      <c r="BJ713" s="1"/>
      <c r="BK713" s="1"/>
      <c r="BL713" s="1"/>
    </row>
    <row r="714" spans="40:64">
      <c r="AN714" s="1"/>
      <c r="AO714" s="1"/>
      <c r="AP714" s="1"/>
      <c r="AQ714" s="1"/>
      <c r="AR714" s="1"/>
      <c r="AS714" s="1"/>
      <c r="AU714" s="1"/>
      <c r="AV714" s="1"/>
      <c r="AW714" s="1"/>
      <c r="BD714" s="1"/>
      <c r="BE714" s="1"/>
      <c r="BF714" s="1"/>
      <c r="BJ714" s="1"/>
      <c r="BK714" s="1"/>
      <c r="BL714" s="1"/>
    </row>
    <row r="715" spans="40:64">
      <c r="AN715" s="1"/>
      <c r="AO715" s="1"/>
      <c r="AP715" s="1"/>
      <c r="AQ715" s="1"/>
      <c r="AR715" s="1"/>
      <c r="AS715" s="1"/>
      <c r="AU715" s="1"/>
      <c r="AV715" s="1"/>
      <c r="AW715" s="1"/>
      <c r="BD715" s="1"/>
      <c r="BE715" s="1"/>
      <c r="BF715" s="1"/>
      <c r="BJ715" s="1"/>
      <c r="BK715" s="1"/>
      <c r="BL715" s="1"/>
    </row>
    <row r="716" spans="40:64">
      <c r="AN716" s="1"/>
      <c r="AO716" s="1"/>
      <c r="AP716" s="1"/>
      <c r="AQ716" s="1"/>
      <c r="AR716" s="1"/>
      <c r="AS716" s="1"/>
      <c r="AU716" s="1"/>
      <c r="AV716" s="1"/>
      <c r="AW716" s="1"/>
      <c r="BD716" s="1"/>
      <c r="BE716" s="1"/>
      <c r="BF716" s="1"/>
      <c r="BJ716" s="1"/>
      <c r="BK716" s="1"/>
      <c r="BL716" s="1"/>
    </row>
    <row r="717" spans="40:64">
      <c r="AN717" s="1"/>
      <c r="AO717" s="1"/>
      <c r="AP717" s="1"/>
      <c r="AQ717" s="1"/>
      <c r="AR717" s="1"/>
      <c r="AS717" s="1"/>
      <c r="AU717" s="1"/>
      <c r="AV717" s="1"/>
      <c r="AW717" s="1"/>
      <c r="BD717" s="1"/>
      <c r="BE717" s="1"/>
      <c r="BF717" s="1"/>
      <c r="BJ717" s="1"/>
      <c r="BK717" s="1"/>
      <c r="BL717" s="1"/>
    </row>
    <row r="718" spans="40:64">
      <c r="AN718" s="1"/>
      <c r="AO718" s="1"/>
      <c r="AP718" s="1"/>
      <c r="AQ718" s="1"/>
      <c r="AR718" s="1"/>
      <c r="AS718" s="1"/>
      <c r="AU718" s="1"/>
      <c r="AV718" s="1"/>
      <c r="AW718" s="1"/>
      <c r="BD718" s="1"/>
      <c r="BE718" s="1"/>
      <c r="BF718" s="1"/>
      <c r="BJ718" s="1"/>
      <c r="BK718" s="1"/>
      <c r="BL718" s="1"/>
    </row>
    <row r="719" spans="40:64">
      <c r="AN719" s="1"/>
      <c r="AO719" s="1"/>
      <c r="AP719" s="1"/>
      <c r="AQ719" s="1"/>
      <c r="AR719" s="1"/>
      <c r="AS719" s="1"/>
      <c r="AU719" s="1"/>
      <c r="AV719" s="1"/>
      <c r="AW719" s="1"/>
      <c r="BD719" s="1"/>
      <c r="BE719" s="1"/>
      <c r="BF719" s="1"/>
      <c r="BJ719" s="1"/>
      <c r="BK719" s="1"/>
      <c r="BL719" s="1"/>
    </row>
    <row r="720" spans="40:64">
      <c r="AN720" s="1"/>
      <c r="AO720" s="1"/>
      <c r="AP720" s="1"/>
      <c r="AQ720" s="1"/>
      <c r="AR720" s="1"/>
      <c r="AS720" s="1"/>
      <c r="AU720" s="1"/>
      <c r="AV720" s="1"/>
      <c r="AW720" s="1"/>
      <c r="BD720" s="1"/>
      <c r="BE720" s="1"/>
      <c r="BF720" s="1"/>
      <c r="BJ720" s="1"/>
      <c r="BK720" s="1"/>
      <c r="BL720" s="1"/>
    </row>
    <row r="721" spans="40:64">
      <c r="AN721" s="1"/>
      <c r="AO721" s="1"/>
      <c r="AP721" s="1"/>
      <c r="AQ721" s="1"/>
      <c r="AR721" s="1"/>
      <c r="AS721" s="1"/>
      <c r="AU721" s="1"/>
      <c r="AV721" s="1"/>
      <c r="AW721" s="1"/>
      <c r="BD721" s="1"/>
      <c r="BE721" s="1"/>
      <c r="BF721" s="1"/>
      <c r="BJ721" s="1"/>
      <c r="BK721" s="1"/>
      <c r="BL721" s="1"/>
    </row>
    <row r="722" spans="40:64">
      <c r="AN722" s="1"/>
      <c r="AO722" s="1"/>
      <c r="AP722" s="1"/>
      <c r="AQ722" s="1"/>
      <c r="AR722" s="1"/>
      <c r="AS722" s="1"/>
      <c r="AU722" s="1"/>
      <c r="AV722" s="1"/>
      <c r="AW722" s="1"/>
      <c r="BD722" s="1"/>
      <c r="BE722" s="1"/>
      <c r="BF722" s="1"/>
      <c r="BJ722" s="1"/>
      <c r="BK722" s="1"/>
      <c r="BL722" s="1"/>
    </row>
    <row r="723" spans="40:64">
      <c r="AN723" s="1"/>
      <c r="AO723" s="1"/>
      <c r="AP723" s="1"/>
      <c r="AQ723" s="1"/>
      <c r="AR723" s="1"/>
      <c r="AS723" s="1"/>
      <c r="AU723" s="1"/>
      <c r="AV723" s="1"/>
      <c r="AW723" s="1"/>
      <c r="BD723" s="1"/>
      <c r="BE723" s="1"/>
      <c r="BF723" s="1"/>
      <c r="BJ723" s="1"/>
      <c r="BK723" s="1"/>
      <c r="BL723" s="1"/>
    </row>
    <row r="724" spans="40:64">
      <c r="AN724" s="1"/>
      <c r="AO724" s="1"/>
      <c r="AP724" s="1"/>
      <c r="AQ724" s="1"/>
      <c r="AR724" s="1"/>
      <c r="AS724" s="1"/>
      <c r="AU724" s="1"/>
      <c r="AV724" s="1"/>
      <c r="AW724" s="1"/>
      <c r="BD724" s="1"/>
      <c r="BE724" s="1"/>
      <c r="BF724" s="1"/>
      <c r="BJ724" s="1"/>
      <c r="BK724" s="1"/>
      <c r="BL724" s="1"/>
    </row>
    <row r="725" spans="40:64">
      <c r="AN725" s="1"/>
      <c r="AO725" s="1"/>
      <c r="AP725" s="1"/>
      <c r="AQ725" s="1"/>
      <c r="AR725" s="1"/>
      <c r="AS725" s="1"/>
      <c r="AU725" s="1"/>
      <c r="AV725" s="1"/>
      <c r="AW725" s="1"/>
      <c r="BD725" s="1"/>
      <c r="BE725" s="1"/>
      <c r="BF725" s="1"/>
      <c r="BJ725" s="1"/>
      <c r="BK725" s="1"/>
      <c r="BL725" s="1"/>
    </row>
    <row r="726" spans="40:64">
      <c r="AN726" s="1"/>
      <c r="AO726" s="1"/>
      <c r="AP726" s="1"/>
      <c r="AQ726" s="1"/>
      <c r="AR726" s="1"/>
      <c r="AS726" s="1"/>
      <c r="AU726" s="1"/>
      <c r="AV726" s="1"/>
      <c r="AW726" s="1"/>
      <c r="BD726" s="1"/>
      <c r="BE726" s="1"/>
      <c r="BF726" s="1"/>
      <c r="BJ726" s="1"/>
      <c r="BK726" s="1"/>
      <c r="BL726" s="1"/>
    </row>
    <row r="727" spans="40:64">
      <c r="AN727" s="1"/>
      <c r="AO727" s="1"/>
      <c r="AP727" s="1"/>
      <c r="AQ727" s="1"/>
      <c r="AR727" s="1"/>
      <c r="AS727" s="1"/>
      <c r="AU727" s="1"/>
      <c r="AV727" s="1"/>
      <c r="AW727" s="1"/>
      <c r="BD727" s="1"/>
      <c r="BE727" s="1"/>
      <c r="BF727" s="1"/>
      <c r="BJ727" s="1"/>
      <c r="BK727" s="1"/>
      <c r="BL727" s="1"/>
    </row>
    <row r="728" spans="40:64">
      <c r="AN728" s="1"/>
      <c r="AO728" s="1"/>
      <c r="AP728" s="1"/>
      <c r="AQ728" s="1"/>
      <c r="AR728" s="1"/>
      <c r="AS728" s="1"/>
      <c r="AU728" s="1"/>
      <c r="AV728" s="1"/>
      <c r="AW728" s="1"/>
      <c r="BD728" s="1"/>
      <c r="BE728" s="1"/>
      <c r="BF728" s="1"/>
      <c r="BJ728" s="1"/>
      <c r="BK728" s="1"/>
      <c r="BL728" s="1"/>
    </row>
    <row r="729" spans="40:64">
      <c r="AN729" s="1"/>
      <c r="AO729" s="1"/>
      <c r="AP729" s="1"/>
      <c r="AQ729" s="1"/>
      <c r="AR729" s="1"/>
      <c r="AS729" s="1"/>
      <c r="AU729" s="1"/>
      <c r="AV729" s="1"/>
      <c r="AW729" s="1"/>
      <c r="BD729" s="1"/>
      <c r="BE729" s="1"/>
      <c r="BF729" s="1"/>
      <c r="BJ729" s="1"/>
      <c r="BK729" s="1"/>
      <c r="BL729" s="1"/>
    </row>
    <row r="730" spans="40:64">
      <c r="AN730" s="1"/>
      <c r="AO730" s="1"/>
      <c r="AP730" s="1"/>
      <c r="AQ730" s="1"/>
      <c r="AR730" s="1"/>
      <c r="AS730" s="1"/>
      <c r="AU730" s="1"/>
      <c r="AV730" s="1"/>
      <c r="AW730" s="1"/>
      <c r="BD730" s="1"/>
      <c r="BE730" s="1"/>
      <c r="BF730" s="1"/>
      <c r="BJ730" s="1"/>
      <c r="BK730" s="1"/>
      <c r="BL730" s="1"/>
    </row>
    <row r="731" spans="40:64">
      <c r="AN731" s="1"/>
      <c r="AO731" s="1"/>
      <c r="AP731" s="1"/>
      <c r="AQ731" s="1"/>
      <c r="AR731" s="1"/>
      <c r="AS731" s="1"/>
      <c r="AU731" s="1"/>
      <c r="AV731" s="1"/>
      <c r="AW731" s="1"/>
      <c r="BD731" s="1"/>
      <c r="BE731" s="1"/>
      <c r="BF731" s="1"/>
      <c r="BJ731" s="1"/>
      <c r="BK731" s="1"/>
      <c r="BL731" s="1"/>
    </row>
    <row r="732" spans="40:64">
      <c r="AN732" s="1"/>
      <c r="AO732" s="1"/>
      <c r="AP732" s="1"/>
      <c r="AQ732" s="1"/>
      <c r="AR732" s="1"/>
      <c r="AS732" s="1"/>
      <c r="AU732" s="1"/>
      <c r="AV732" s="1"/>
      <c r="AW732" s="1"/>
      <c r="BD732" s="1"/>
      <c r="BE732" s="1"/>
      <c r="BF732" s="1"/>
      <c r="BJ732" s="1"/>
      <c r="BK732" s="1"/>
      <c r="BL732" s="1"/>
    </row>
    <row r="733" spans="40:64">
      <c r="AN733" s="1"/>
      <c r="AO733" s="1"/>
      <c r="AP733" s="1"/>
      <c r="AQ733" s="1"/>
      <c r="AR733" s="1"/>
      <c r="AS733" s="1"/>
      <c r="AU733" s="1"/>
      <c r="AV733" s="1"/>
      <c r="AW733" s="1"/>
      <c r="BD733" s="1"/>
      <c r="BE733" s="1"/>
      <c r="BF733" s="1"/>
      <c r="BJ733" s="1"/>
      <c r="BK733" s="1"/>
      <c r="BL733" s="1"/>
    </row>
    <row r="734" spans="40:64">
      <c r="AN734" s="1"/>
      <c r="AO734" s="1"/>
      <c r="AP734" s="1"/>
      <c r="AQ734" s="1"/>
      <c r="AR734" s="1"/>
      <c r="AS734" s="1"/>
      <c r="AU734" s="1"/>
      <c r="AV734" s="1"/>
      <c r="AW734" s="1"/>
      <c r="BD734" s="1"/>
      <c r="BE734" s="1"/>
      <c r="BF734" s="1"/>
      <c r="BJ734" s="1"/>
      <c r="BK734" s="1"/>
      <c r="BL734" s="1"/>
    </row>
    <row r="735" spans="40:64">
      <c r="AN735" s="1"/>
      <c r="AO735" s="1"/>
      <c r="AP735" s="1"/>
      <c r="AQ735" s="1"/>
      <c r="AR735" s="1"/>
      <c r="AS735" s="1"/>
      <c r="AU735" s="1"/>
      <c r="AV735" s="1"/>
      <c r="AW735" s="1"/>
      <c r="BD735" s="1"/>
      <c r="BE735" s="1"/>
      <c r="BF735" s="1"/>
      <c r="BJ735" s="1"/>
      <c r="BK735" s="1"/>
      <c r="BL735" s="1"/>
    </row>
    <row r="736" spans="40:64">
      <c r="AN736" s="1"/>
      <c r="AO736" s="1"/>
      <c r="AP736" s="1"/>
      <c r="AQ736" s="1"/>
      <c r="AR736" s="1"/>
      <c r="AS736" s="1"/>
      <c r="AU736" s="1"/>
      <c r="AV736" s="1"/>
      <c r="AW736" s="1"/>
      <c r="BD736" s="1"/>
      <c r="BE736" s="1"/>
      <c r="BF736" s="1"/>
      <c r="BJ736" s="1"/>
      <c r="BK736" s="1"/>
      <c r="BL736" s="1"/>
    </row>
    <row r="737" spans="40:64">
      <c r="AN737" s="1"/>
      <c r="AO737" s="1"/>
      <c r="AP737" s="1"/>
      <c r="AQ737" s="1"/>
      <c r="AR737" s="1"/>
      <c r="AS737" s="1"/>
      <c r="AU737" s="1"/>
      <c r="AV737" s="1"/>
      <c r="AW737" s="1"/>
      <c r="BD737" s="1"/>
      <c r="BE737" s="1"/>
      <c r="BF737" s="1"/>
      <c r="BJ737" s="1"/>
      <c r="BK737" s="1"/>
      <c r="BL737" s="1"/>
    </row>
    <row r="738" spans="40:64">
      <c r="AN738" s="1"/>
      <c r="AO738" s="1"/>
      <c r="AP738" s="1"/>
      <c r="AQ738" s="1"/>
      <c r="AR738" s="1"/>
      <c r="AS738" s="1"/>
      <c r="AU738" s="1"/>
      <c r="AV738" s="1"/>
      <c r="AW738" s="1"/>
      <c r="BD738" s="1"/>
      <c r="BE738" s="1"/>
      <c r="BF738" s="1"/>
      <c r="BJ738" s="1"/>
      <c r="BK738" s="1"/>
      <c r="BL738" s="1"/>
    </row>
    <row r="739" spans="40:64">
      <c r="AN739" s="1"/>
      <c r="AO739" s="1"/>
      <c r="AP739" s="1"/>
      <c r="AQ739" s="1"/>
      <c r="AR739" s="1"/>
      <c r="AS739" s="1"/>
      <c r="AU739" s="1"/>
      <c r="AV739" s="1"/>
      <c r="AW739" s="1"/>
      <c r="BD739" s="1"/>
      <c r="BE739" s="1"/>
      <c r="BF739" s="1"/>
      <c r="BJ739" s="1"/>
      <c r="BK739" s="1"/>
      <c r="BL739" s="1"/>
    </row>
    <row r="740" spans="40:64">
      <c r="AN740" s="1"/>
      <c r="AO740" s="1"/>
      <c r="AP740" s="1"/>
      <c r="AQ740" s="1"/>
      <c r="AR740" s="1"/>
      <c r="AS740" s="1"/>
      <c r="AU740" s="1"/>
      <c r="AV740" s="1"/>
      <c r="AW740" s="1"/>
      <c r="BD740" s="1"/>
      <c r="BE740" s="1"/>
      <c r="BF740" s="1"/>
      <c r="BJ740" s="1"/>
      <c r="BK740" s="1"/>
      <c r="BL740" s="1"/>
    </row>
    <row r="741" spans="40:64">
      <c r="AN741" s="1"/>
      <c r="AO741" s="1"/>
      <c r="AP741" s="1"/>
      <c r="AQ741" s="1"/>
      <c r="AR741" s="1"/>
      <c r="AS741" s="1"/>
      <c r="AU741" s="1"/>
      <c r="AV741" s="1"/>
      <c r="AW741" s="1"/>
      <c r="BD741" s="1"/>
      <c r="BE741" s="1"/>
      <c r="BF741" s="1"/>
      <c r="BJ741" s="1"/>
      <c r="BK741" s="1"/>
      <c r="BL741" s="1"/>
    </row>
    <row r="742" spans="40:64">
      <c r="AN742" s="1"/>
      <c r="AO742" s="1"/>
      <c r="AP742" s="1"/>
      <c r="AQ742" s="1"/>
      <c r="AR742" s="1"/>
      <c r="AS742" s="1"/>
      <c r="AU742" s="1"/>
      <c r="AV742" s="1"/>
      <c r="AW742" s="1"/>
      <c r="BD742" s="1"/>
      <c r="BE742" s="1"/>
      <c r="BF742" s="1"/>
      <c r="BJ742" s="1"/>
      <c r="BK742" s="1"/>
      <c r="BL742" s="1"/>
    </row>
    <row r="743" spans="40:64">
      <c r="AN743" s="1"/>
      <c r="AO743" s="1"/>
      <c r="AP743" s="1"/>
      <c r="AQ743" s="1"/>
      <c r="AR743" s="1"/>
      <c r="AS743" s="1"/>
      <c r="AU743" s="1"/>
      <c r="AV743" s="1"/>
      <c r="AW743" s="1"/>
      <c r="BD743" s="1"/>
      <c r="BE743" s="1"/>
      <c r="BF743" s="1"/>
      <c r="BJ743" s="1"/>
      <c r="BK743" s="1"/>
      <c r="BL743" s="1"/>
    </row>
    <row r="744" spans="40:64">
      <c r="AN744" s="1"/>
      <c r="AO744" s="1"/>
      <c r="AP744" s="1"/>
      <c r="AQ744" s="1"/>
      <c r="AR744" s="1"/>
      <c r="AS744" s="1"/>
      <c r="AU744" s="1"/>
      <c r="AV744" s="1"/>
      <c r="AW744" s="1"/>
      <c r="BD744" s="1"/>
      <c r="BE744" s="1"/>
      <c r="BF744" s="1"/>
      <c r="BJ744" s="1"/>
      <c r="BK744" s="1"/>
      <c r="BL744" s="1"/>
    </row>
    <row r="745" spans="40:64">
      <c r="AN745" s="1"/>
      <c r="AO745" s="1"/>
      <c r="AP745" s="1"/>
      <c r="AQ745" s="1"/>
      <c r="AR745" s="1"/>
      <c r="AS745" s="1"/>
      <c r="AU745" s="1"/>
      <c r="AV745" s="1"/>
      <c r="AW745" s="1"/>
      <c r="BD745" s="1"/>
      <c r="BE745" s="1"/>
      <c r="BF745" s="1"/>
      <c r="BJ745" s="1"/>
      <c r="BK745" s="1"/>
      <c r="BL745" s="1"/>
    </row>
    <row r="746" spans="40:64">
      <c r="AN746" s="1"/>
      <c r="AO746" s="1"/>
      <c r="AP746" s="1"/>
      <c r="AQ746" s="1"/>
      <c r="AR746" s="1"/>
      <c r="AS746" s="1"/>
      <c r="AU746" s="1"/>
      <c r="AV746" s="1"/>
      <c r="AW746" s="1"/>
      <c r="BD746" s="1"/>
      <c r="BE746" s="1"/>
      <c r="BF746" s="1"/>
      <c r="BJ746" s="1"/>
      <c r="BK746" s="1"/>
      <c r="BL746" s="1"/>
    </row>
    <row r="747" spans="40:64">
      <c r="AN747" s="1"/>
      <c r="AO747" s="1"/>
      <c r="AP747" s="1"/>
      <c r="AQ747" s="1"/>
      <c r="AR747" s="1"/>
      <c r="AS747" s="1"/>
      <c r="AU747" s="1"/>
      <c r="AV747" s="1"/>
      <c r="AW747" s="1"/>
      <c r="BD747" s="1"/>
      <c r="BE747" s="1"/>
      <c r="BF747" s="1"/>
      <c r="BJ747" s="1"/>
      <c r="BK747" s="1"/>
      <c r="BL747" s="1"/>
    </row>
    <row r="748" spans="40:64">
      <c r="AN748" s="1"/>
      <c r="AO748" s="1"/>
      <c r="AP748" s="1"/>
      <c r="AQ748" s="1"/>
      <c r="AR748" s="1"/>
      <c r="AS748" s="1"/>
      <c r="AU748" s="1"/>
      <c r="AV748" s="1"/>
      <c r="AW748" s="1"/>
      <c r="BD748" s="1"/>
      <c r="BE748" s="1"/>
      <c r="BF748" s="1"/>
      <c r="BJ748" s="1"/>
      <c r="BK748" s="1"/>
      <c r="BL748" s="1"/>
    </row>
    <row r="749" spans="40:64">
      <c r="AN749" s="1"/>
      <c r="AO749" s="1"/>
      <c r="AP749" s="1"/>
      <c r="AQ749" s="1"/>
      <c r="AR749" s="1"/>
      <c r="AS749" s="1"/>
      <c r="AU749" s="1"/>
      <c r="AV749" s="1"/>
      <c r="AW749" s="1"/>
      <c r="BD749" s="1"/>
      <c r="BE749" s="1"/>
      <c r="BF749" s="1"/>
      <c r="BJ749" s="1"/>
      <c r="BK749" s="1"/>
      <c r="BL749" s="1"/>
    </row>
    <row r="750" spans="40:64">
      <c r="AN750" s="1"/>
      <c r="AO750" s="1"/>
      <c r="AP750" s="1"/>
      <c r="AQ750" s="1"/>
      <c r="AR750" s="1"/>
      <c r="AS750" s="1"/>
      <c r="AU750" s="1"/>
      <c r="AV750" s="1"/>
      <c r="AW750" s="1"/>
      <c r="BD750" s="1"/>
      <c r="BE750" s="1"/>
      <c r="BF750" s="1"/>
      <c r="BJ750" s="1"/>
      <c r="BK750" s="1"/>
      <c r="BL750" s="1"/>
    </row>
    <row r="751" spans="40:64">
      <c r="AN751" s="1"/>
      <c r="AO751" s="1"/>
      <c r="AP751" s="1"/>
      <c r="AQ751" s="1"/>
      <c r="AR751" s="1"/>
      <c r="AS751" s="1"/>
      <c r="AU751" s="1"/>
      <c r="AV751" s="1"/>
      <c r="AW751" s="1"/>
      <c r="BD751" s="1"/>
      <c r="BE751" s="1"/>
      <c r="BF751" s="1"/>
      <c r="BJ751" s="1"/>
      <c r="BK751" s="1"/>
      <c r="BL751" s="1"/>
    </row>
    <row r="752" spans="40:64">
      <c r="AN752" s="1"/>
      <c r="AO752" s="1"/>
      <c r="AP752" s="1"/>
      <c r="AQ752" s="1"/>
      <c r="AR752" s="1"/>
      <c r="AS752" s="1"/>
      <c r="AU752" s="1"/>
      <c r="AV752" s="1"/>
      <c r="AW752" s="1"/>
      <c r="BD752" s="1"/>
      <c r="BE752" s="1"/>
      <c r="BF752" s="1"/>
      <c r="BJ752" s="1"/>
      <c r="BK752" s="1"/>
      <c r="BL752" s="1"/>
    </row>
    <row r="753" spans="40:64">
      <c r="AN753" s="1"/>
      <c r="AO753" s="1"/>
      <c r="AP753" s="1"/>
      <c r="AQ753" s="1"/>
      <c r="AR753" s="1"/>
      <c r="AS753" s="1"/>
      <c r="AU753" s="1"/>
      <c r="AV753" s="1"/>
      <c r="AW753" s="1"/>
      <c r="BD753" s="1"/>
      <c r="BE753" s="1"/>
      <c r="BF753" s="1"/>
      <c r="BJ753" s="1"/>
      <c r="BK753" s="1"/>
      <c r="BL753" s="1"/>
    </row>
    <row r="754" spans="40:64">
      <c r="AN754" s="1"/>
      <c r="AO754" s="1"/>
      <c r="AP754" s="1"/>
      <c r="AQ754" s="1"/>
      <c r="AR754" s="1"/>
      <c r="AS754" s="1"/>
      <c r="AU754" s="1"/>
      <c r="AV754" s="1"/>
      <c r="AW754" s="1"/>
      <c r="BD754" s="1"/>
      <c r="BE754" s="1"/>
      <c r="BF754" s="1"/>
      <c r="BJ754" s="1"/>
      <c r="BK754" s="1"/>
      <c r="BL754" s="1"/>
    </row>
    <row r="755" spans="40:64">
      <c r="AN755" s="1"/>
      <c r="AO755" s="1"/>
      <c r="AP755" s="1"/>
      <c r="AQ755" s="1"/>
      <c r="AR755" s="1"/>
      <c r="AS755" s="1"/>
      <c r="AU755" s="1"/>
      <c r="AV755" s="1"/>
      <c r="AW755" s="1"/>
      <c r="BD755" s="1"/>
      <c r="BE755" s="1"/>
      <c r="BF755" s="1"/>
      <c r="BJ755" s="1"/>
      <c r="BK755" s="1"/>
      <c r="BL755" s="1"/>
    </row>
    <row r="756" spans="40:64">
      <c r="AN756" s="1"/>
      <c r="AO756" s="1"/>
      <c r="AP756" s="1"/>
      <c r="AQ756" s="1"/>
      <c r="AR756" s="1"/>
      <c r="AS756" s="1"/>
      <c r="AU756" s="1"/>
      <c r="AV756" s="1"/>
      <c r="AW756" s="1"/>
      <c r="BD756" s="1"/>
      <c r="BE756" s="1"/>
      <c r="BF756" s="1"/>
      <c r="BJ756" s="1"/>
      <c r="BK756" s="1"/>
      <c r="BL756" s="1"/>
    </row>
    <row r="757" spans="40:64">
      <c r="AN757" s="1"/>
      <c r="AO757" s="1"/>
      <c r="AP757" s="1"/>
      <c r="AQ757" s="1"/>
      <c r="AR757" s="1"/>
      <c r="AS757" s="1"/>
      <c r="AU757" s="1"/>
      <c r="AV757" s="1"/>
      <c r="AW757" s="1"/>
      <c r="BD757" s="1"/>
      <c r="BE757" s="1"/>
      <c r="BF757" s="1"/>
      <c r="BJ757" s="1"/>
      <c r="BK757" s="1"/>
      <c r="BL757" s="1"/>
    </row>
    <row r="758" spans="40:64">
      <c r="AN758" s="1"/>
      <c r="AO758" s="1"/>
      <c r="AP758" s="1"/>
      <c r="AQ758" s="1"/>
      <c r="AR758" s="1"/>
      <c r="AS758" s="1"/>
      <c r="AU758" s="1"/>
      <c r="AV758" s="1"/>
      <c r="AW758" s="1"/>
      <c r="BD758" s="1"/>
      <c r="BE758" s="1"/>
      <c r="BF758" s="1"/>
      <c r="BJ758" s="1"/>
      <c r="BK758" s="1"/>
      <c r="BL758" s="1"/>
    </row>
    <row r="759" spans="40:64">
      <c r="AN759" s="1"/>
      <c r="AO759" s="1"/>
      <c r="AP759" s="1"/>
      <c r="AQ759" s="1"/>
      <c r="AR759" s="1"/>
      <c r="AS759" s="1"/>
      <c r="AU759" s="1"/>
      <c r="AV759" s="1"/>
      <c r="AW759" s="1"/>
      <c r="BD759" s="1"/>
      <c r="BE759" s="1"/>
      <c r="BF759" s="1"/>
      <c r="BJ759" s="1"/>
      <c r="BK759" s="1"/>
      <c r="BL759" s="1"/>
    </row>
    <row r="760" spans="40:64">
      <c r="AN760" s="1"/>
      <c r="AO760" s="1"/>
      <c r="AP760" s="1"/>
      <c r="AQ760" s="1"/>
      <c r="AR760" s="1"/>
      <c r="AS760" s="1"/>
      <c r="AU760" s="1"/>
      <c r="AV760" s="1"/>
      <c r="AW760" s="1"/>
      <c r="BD760" s="1"/>
      <c r="BE760" s="1"/>
      <c r="BF760" s="1"/>
      <c r="BJ760" s="1"/>
      <c r="BK760" s="1"/>
      <c r="BL760" s="1"/>
    </row>
    <row r="761" spans="40:64">
      <c r="AN761" s="1"/>
      <c r="AO761" s="1"/>
      <c r="AP761" s="1"/>
      <c r="AQ761" s="1"/>
      <c r="AR761" s="1"/>
      <c r="AS761" s="1"/>
      <c r="AU761" s="1"/>
      <c r="AV761" s="1"/>
      <c r="AW761" s="1"/>
      <c r="BD761" s="1"/>
      <c r="BE761" s="1"/>
      <c r="BF761" s="1"/>
      <c r="BJ761" s="1"/>
      <c r="BK761" s="1"/>
      <c r="BL761" s="1"/>
    </row>
    <row r="762" spans="40:64">
      <c r="AN762" s="1"/>
      <c r="AO762" s="1"/>
      <c r="AP762" s="1"/>
      <c r="AQ762" s="1"/>
      <c r="AR762" s="1"/>
      <c r="AS762" s="1"/>
      <c r="AU762" s="1"/>
      <c r="AV762" s="1"/>
      <c r="AW762" s="1"/>
      <c r="BD762" s="1"/>
      <c r="BE762" s="1"/>
      <c r="BF762" s="1"/>
      <c r="BJ762" s="1"/>
      <c r="BK762" s="1"/>
      <c r="BL762" s="1"/>
    </row>
    <row r="763" spans="40:64">
      <c r="AN763" s="1"/>
      <c r="AO763" s="1"/>
      <c r="AP763" s="1"/>
      <c r="AQ763" s="1"/>
      <c r="AR763" s="1"/>
      <c r="AS763" s="1"/>
      <c r="AU763" s="1"/>
      <c r="AV763" s="1"/>
      <c r="AW763" s="1"/>
      <c r="BD763" s="1"/>
      <c r="BE763" s="1"/>
      <c r="BF763" s="1"/>
      <c r="BJ763" s="1"/>
      <c r="BK763" s="1"/>
      <c r="BL763" s="1"/>
    </row>
    <row r="764" spans="40:64">
      <c r="AN764" s="1"/>
      <c r="AO764" s="1"/>
      <c r="AP764" s="1"/>
      <c r="AQ764" s="1"/>
      <c r="AR764" s="1"/>
      <c r="AS764" s="1"/>
      <c r="AU764" s="1"/>
      <c r="AV764" s="1"/>
      <c r="AW764" s="1"/>
      <c r="BD764" s="1"/>
      <c r="BE764" s="1"/>
      <c r="BF764" s="1"/>
      <c r="BJ764" s="1"/>
      <c r="BK764" s="1"/>
      <c r="BL764" s="1"/>
    </row>
    <row r="765" spans="40:64">
      <c r="AN765" s="1"/>
      <c r="AO765" s="1"/>
      <c r="AP765" s="1"/>
      <c r="AQ765" s="1"/>
      <c r="AR765" s="1"/>
      <c r="AS765" s="1"/>
      <c r="AU765" s="1"/>
      <c r="AV765" s="1"/>
      <c r="AW765" s="1"/>
      <c r="BD765" s="1"/>
      <c r="BE765" s="1"/>
      <c r="BF765" s="1"/>
      <c r="BJ765" s="1"/>
      <c r="BK765" s="1"/>
      <c r="BL765" s="1"/>
    </row>
    <row r="766" spans="40:64">
      <c r="AN766" s="1"/>
      <c r="AO766" s="1"/>
      <c r="AP766" s="1"/>
      <c r="AQ766" s="1"/>
      <c r="AR766" s="1"/>
      <c r="AS766" s="1"/>
      <c r="AU766" s="1"/>
      <c r="AV766" s="1"/>
      <c r="AW766" s="1"/>
      <c r="BD766" s="1"/>
      <c r="BE766" s="1"/>
      <c r="BF766" s="1"/>
      <c r="BJ766" s="1"/>
      <c r="BK766" s="1"/>
      <c r="BL766" s="1"/>
    </row>
    <row r="767" spans="40:64">
      <c r="AN767" s="1"/>
      <c r="AO767" s="1"/>
      <c r="AP767" s="1"/>
      <c r="AQ767" s="1"/>
      <c r="AR767" s="1"/>
      <c r="AS767" s="1"/>
      <c r="AU767" s="1"/>
      <c r="AV767" s="1"/>
      <c r="AW767" s="1"/>
      <c r="BD767" s="1"/>
      <c r="BE767" s="1"/>
      <c r="BF767" s="1"/>
      <c r="BJ767" s="1"/>
      <c r="BK767" s="1"/>
      <c r="BL767" s="1"/>
    </row>
    <row r="768" spans="40:64">
      <c r="AN768" s="1"/>
      <c r="AO768" s="1"/>
      <c r="AP768" s="1"/>
      <c r="AQ768" s="1"/>
      <c r="AR768" s="1"/>
      <c r="AS768" s="1"/>
      <c r="AU768" s="1"/>
      <c r="AV768" s="1"/>
      <c r="AW768" s="1"/>
      <c r="BD768" s="1"/>
      <c r="BE768" s="1"/>
      <c r="BF768" s="1"/>
      <c r="BJ768" s="1"/>
      <c r="BK768" s="1"/>
      <c r="BL768" s="1"/>
    </row>
    <row r="769" spans="40:64">
      <c r="AN769" s="1"/>
      <c r="AO769" s="1"/>
      <c r="AP769" s="1"/>
      <c r="AQ769" s="1"/>
      <c r="AR769" s="1"/>
      <c r="AS769" s="1"/>
      <c r="AU769" s="1"/>
      <c r="AV769" s="1"/>
      <c r="AW769" s="1"/>
      <c r="BD769" s="1"/>
      <c r="BE769" s="1"/>
      <c r="BF769" s="1"/>
      <c r="BJ769" s="1"/>
      <c r="BK769" s="1"/>
      <c r="BL769" s="1"/>
    </row>
    <row r="770" spans="40:64">
      <c r="AN770" s="1"/>
      <c r="AO770" s="1"/>
      <c r="AP770" s="1"/>
      <c r="AQ770" s="1"/>
      <c r="AR770" s="1"/>
      <c r="AS770" s="1"/>
      <c r="AU770" s="1"/>
      <c r="AV770" s="1"/>
      <c r="AW770" s="1"/>
      <c r="BD770" s="1"/>
      <c r="BE770" s="1"/>
      <c r="BF770" s="1"/>
      <c r="BJ770" s="1"/>
      <c r="BK770" s="1"/>
      <c r="BL770" s="1"/>
    </row>
    <row r="771" spans="40:64">
      <c r="AN771" s="1"/>
      <c r="AO771" s="1"/>
      <c r="AP771" s="1"/>
      <c r="AQ771" s="1"/>
      <c r="AR771" s="1"/>
      <c r="AS771" s="1"/>
      <c r="AU771" s="1"/>
      <c r="AV771" s="1"/>
      <c r="AW771" s="1"/>
      <c r="BD771" s="1"/>
      <c r="BE771" s="1"/>
      <c r="BF771" s="1"/>
      <c r="BJ771" s="1"/>
      <c r="BK771" s="1"/>
      <c r="BL771" s="1"/>
    </row>
    <row r="772" spans="40:64">
      <c r="AN772" s="1"/>
      <c r="AO772" s="1"/>
      <c r="AP772" s="1"/>
      <c r="AQ772" s="1"/>
      <c r="AR772" s="1"/>
      <c r="AS772" s="1"/>
      <c r="AU772" s="1"/>
      <c r="AV772" s="1"/>
      <c r="AW772" s="1"/>
      <c r="BD772" s="1"/>
      <c r="BE772" s="1"/>
      <c r="BF772" s="1"/>
      <c r="BJ772" s="1"/>
      <c r="BK772" s="1"/>
      <c r="BL772" s="1"/>
    </row>
    <row r="773" spans="40:64">
      <c r="AN773" s="1"/>
      <c r="AO773" s="1"/>
      <c r="AP773" s="1"/>
      <c r="AQ773" s="1"/>
      <c r="AR773" s="1"/>
      <c r="AS773" s="1"/>
      <c r="AU773" s="1"/>
      <c r="AV773" s="1"/>
      <c r="AW773" s="1"/>
      <c r="BD773" s="1"/>
      <c r="BE773" s="1"/>
      <c r="BF773" s="1"/>
      <c r="BJ773" s="1"/>
      <c r="BK773" s="1"/>
      <c r="BL773" s="1"/>
    </row>
    <row r="774" spans="40:64">
      <c r="AN774" s="1"/>
      <c r="AO774" s="1"/>
      <c r="AP774" s="1"/>
      <c r="AQ774" s="1"/>
      <c r="AR774" s="1"/>
      <c r="AS774" s="1"/>
      <c r="AU774" s="1"/>
      <c r="AV774" s="1"/>
      <c r="AW774" s="1"/>
      <c r="BD774" s="1"/>
      <c r="BE774" s="1"/>
      <c r="BF774" s="1"/>
      <c r="BJ774" s="1"/>
      <c r="BK774" s="1"/>
      <c r="BL774" s="1"/>
    </row>
    <row r="775" spans="40:64">
      <c r="AN775" s="1"/>
      <c r="AO775" s="1"/>
      <c r="AP775" s="1"/>
      <c r="AQ775" s="1"/>
      <c r="AR775" s="1"/>
      <c r="AS775" s="1"/>
      <c r="AU775" s="1"/>
      <c r="AV775" s="1"/>
      <c r="AW775" s="1"/>
      <c r="BD775" s="1"/>
      <c r="BE775" s="1"/>
      <c r="BF775" s="1"/>
      <c r="BJ775" s="1"/>
      <c r="BK775" s="1"/>
      <c r="BL775" s="1"/>
    </row>
    <row r="776" spans="40:64">
      <c r="AN776" s="1"/>
      <c r="AO776" s="1"/>
      <c r="AP776" s="1"/>
      <c r="AQ776" s="1"/>
      <c r="AR776" s="1"/>
      <c r="AS776" s="1"/>
      <c r="AU776" s="1"/>
      <c r="AV776" s="1"/>
      <c r="AW776" s="1"/>
      <c r="BD776" s="1"/>
      <c r="BE776" s="1"/>
      <c r="BF776" s="1"/>
      <c r="BJ776" s="1"/>
      <c r="BK776" s="1"/>
      <c r="BL776" s="1"/>
    </row>
    <row r="777" spans="40:64">
      <c r="AN777" s="1"/>
      <c r="AO777" s="1"/>
      <c r="AP777" s="1"/>
      <c r="AQ777" s="1"/>
      <c r="AR777" s="1"/>
      <c r="AS777" s="1"/>
      <c r="AU777" s="1"/>
      <c r="AV777" s="1"/>
      <c r="AW777" s="1"/>
      <c r="BD777" s="1"/>
      <c r="BE777" s="1"/>
      <c r="BF777" s="1"/>
      <c r="BJ777" s="1"/>
      <c r="BK777" s="1"/>
      <c r="BL777" s="1"/>
    </row>
    <row r="778" spans="40:64">
      <c r="AN778" s="1"/>
      <c r="AO778" s="1"/>
      <c r="AP778" s="1"/>
      <c r="AQ778" s="1"/>
      <c r="AR778" s="1"/>
      <c r="AS778" s="1"/>
      <c r="AU778" s="1"/>
      <c r="AV778" s="1"/>
      <c r="AW778" s="1"/>
      <c r="BD778" s="1"/>
      <c r="BE778" s="1"/>
      <c r="BF778" s="1"/>
      <c r="BJ778" s="1"/>
      <c r="BK778" s="1"/>
      <c r="BL778" s="1"/>
    </row>
    <row r="779" spans="40:64">
      <c r="AN779" s="1"/>
      <c r="AO779" s="1"/>
      <c r="AP779" s="1"/>
      <c r="AQ779" s="1"/>
      <c r="AR779" s="1"/>
      <c r="AS779" s="1"/>
      <c r="AU779" s="1"/>
      <c r="AV779" s="1"/>
      <c r="AW779" s="1"/>
      <c r="BD779" s="1"/>
      <c r="BE779" s="1"/>
      <c r="BF779" s="1"/>
      <c r="BJ779" s="1"/>
      <c r="BK779" s="1"/>
      <c r="BL779" s="1"/>
    </row>
    <row r="780" spans="40:64">
      <c r="AN780" s="1"/>
      <c r="AO780" s="1"/>
      <c r="AP780" s="1"/>
      <c r="AQ780" s="1"/>
      <c r="AR780" s="1"/>
      <c r="AS780" s="1"/>
      <c r="AU780" s="1"/>
      <c r="AV780" s="1"/>
      <c r="AW780" s="1"/>
      <c r="BD780" s="1"/>
      <c r="BE780" s="1"/>
      <c r="BF780" s="1"/>
      <c r="BJ780" s="1"/>
      <c r="BK780" s="1"/>
      <c r="BL780" s="1"/>
    </row>
    <row r="781" spans="40:64">
      <c r="AN781" s="1"/>
      <c r="AO781" s="1"/>
      <c r="AP781" s="1"/>
      <c r="AQ781" s="1"/>
      <c r="AR781" s="1"/>
      <c r="AS781" s="1"/>
      <c r="AU781" s="1"/>
      <c r="AV781" s="1"/>
      <c r="AW781" s="1"/>
      <c r="BD781" s="1"/>
      <c r="BE781" s="1"/>
      <c r="BF781" s="1"/>
      <c r="BJ781" s="1"/>
      <c r="BK781" s="1"/>
      <c r="BL781" s="1"/>
    </row>
    <row r="782" spans="40:64">
      <c r="AN782" s="1"/>
      <c r="AO782" s="1"/>
      <c r="AP782" s="1"/>
      <c r="AQ782" s="1"/>
      <c r="AR782" s="1"/>
      <c r="AS782" s="1"/>
      <c r="AU782" s="1"/>
      <c r="AV782" s="1"/>
      <c r="AW782" s="1"/>
      <c r="BD782" s="1"/>
      <c r="BE782" s="1"/>
      <c r="BF782" s="1"/>
      <c r="BJ782" s="1"/>
      <c r="BK782" s="1"/>
      <c r="BL782" s="1"/>
    </row>
    <row r="783" spans="40:64">
      <c r="AN783" s="1"/>
      <c r="AO783" s="1"/>
      <c r="AP783" s="1"/>
      <c r="AQ783" s="1"/>
      <c r="AR783" s="1"/>
      <c r="AS783" s="1"/>
      <c r="AU783" s="1"/>
      <c r="AV783" s="1"/>
      <c r="AW783" s="1"/>
      <c r="BD783" s="1"/>
      <c r="BE783" s="1"/>
      <c r="BF783" s="1"/>
      <c r="BJ783" s="1"/>
      <c r="BK783" s="1"/>
      <c r="BL783" s="1"/>
    </row>
    <row r="784" spans="40:64">
      <c r="AN784" s="1"/>
      <c r="AO784" s="1"/>
      <c r="AP784" s="1"/>
      <c r="AQ784" s="1"/>
      <c r="AR784" s="1"/>
      <c r="AS784" s="1"/>
      <c r="AU784" s="1"/>
      <c r="AV784" s="1"/>
      <c r="AW784" s="1"/>
      <c r="BD784" s="1"/>
      <c r="BE784" s="1"/>
      <c r="BF784" s="1"/>
      <c r="BJ784" s="1"/>
      <c r="BK784" s="1"/>
      <c r="BL784" s="1"/>
    </row>
    <row r="785" spans="40:64">
      <c r="AN785" s="1"/>
      <c r="AO785" s="1"/>
      <c r="AP785" s="1"/>
      <c r="AQ785" s="1"/>
      <c r="AR785" s="1"/>
      <c r="AS785" s="1"/>
      <c r="AU785" s="1"/>
      <c r="AV785" s="1"/>
      <c r="AW785" s="1"/>
      <c r="BD785" s="1"/>
      <c r="BE785" s="1"/>
      <c r="BF785" s="1"/>
      <c r="BJ785" s="1"/>
      <c r="BK785" s="1"/>
      <c r="BL785" s="1"/>
    </row>
    <row r="786" spans="40:64">
      <c r="AN786" s="1"/>
      <c r="AO786" s="1"/>
      <c r="AP786" s="1"/>
      <c r="AQ786" s="1"/>
      <c r="AR786" s="1"/>
      <c r="AS786" s="1"/>
      <c r="AU786" s="1"/>
      <c r="AV786" s="1"/>
      <c r="AW786" s="1"/>
      <c r="BD786" s="1"/>
      <c r="BE786" s="1"/>
      <c r="BF786" s="1"/>
      <c r="BJ786" s="1"/>
      <c r="BK786" s="1"/>
      <c r="BL786" s="1"/>
    </row>
    <row r="787" spans="40:64">
      <c r="AN787" s="1"/>
      <c r="AO787" s="1"/>
      <c r="AP787" s="1"/>
      <c r="AQ787" s="1"/>
      <c r="AR787" s="1"/>
      <c r="AS787" s="1"/>
      <c r="AU787" s="1"/>
      <c r="AV787" s="1"/>
      <c r="AW787" s="1"/>
      <c r="BD787" s="1"/>
      <c r="BE787" s="1"/>
      <c r="BF787" s="1"/>
      <c r="BJ787" s="1"/>
      <c r="BK787" s="1"/>
      <c r="BL787" s="1"/>
    </row>
    <row r="788" spans="40:64">
      <c r="AN788" s="1"/>
      <c r="AO788" s="1"/>
      <c r="AP788" s="1"/>
      <c r="AQ788" s="1"/>
      <c r="AR788" s="1"/>
      <c r="AS788" s="1"/>
      <c r="AU788" s="1"/>
      <c r="AV788" s="1"/>
      <c r="AW788" s="1"/>
      <c r="BD788" s="1"/>
      <c r="BE788" s="1"/>
      <c r="BF788" s="1"/>
      <c r="BJ788" s="1"/>
      <c r="BK788" s="1"/>
      <c r="BL788" s="1"/>
    </row>
    <row r="789" spans="40:64">
      <c r="AN789" s="1"/>
      <c r="AO789" s="1"/>
      <c r="AP789" s="1"/>
      <c r="AQ789" s="1"/>
      <c r="AR789" s="1"/>
      <c r="AS789" s="1"/>
      <c r="AU789" s="1"/>
      <c r="AV789" s="1"/>
      <c r="AW789" s="1"/>
      <c r="BD789" s="1"/>
      <c r="BE789" s="1"/>
      <c r="BF789" s="1"/>
      <c r="BJ789" s="1"/>
      <c r="BK789" s="1"/>
      <c r="BL789" s="1"/>
    </row>
    <row r="790" spans="40:64">
      <c r="AN790" s="1"/>
      <c r="AO790" s="1"/>
      <c r="AP790" s="1"/>
      <c r="AQ790" s="1"/>
      <c r="AR790" s="1"/>
      <c r="AS790" s="1"/>
      <c r="AU790" s="1"/>
      <c r="AV790" s="1"/>
      <c r="AW790" s="1"/>
      <c r="BD790" s="1"/>
      <c r="BE790" s="1"/>
      <c r="BF790" s="1"/>
      <c r="BJ790" s="1"/>
      <c r="BK790" s="1"/>
      <c r="BL790" s="1"/>
    </row>
    <row r="791" spans="40:64">
      <c r="AN791" s="1"/>
      <c r="AO791" s="1"/>
      <c r="AP791" s="1"/>
      <c r="AQ791" s="1"/>
      <c r="AR791" s="1"/>
      <c r="AS791" s="1"/>
      <c r="AU791" s="1"/>
      <c r="AV791" s="1"/>
      <c r="AW791" s="1"/>
      <c r="BD791" s="1"/>
      <c r="BE791" s="1"/>
      <c r="BF791" s="1"/>
      <c r="BJ791" s="1"/>
      <c r="BK791" s="1"/>
      <c r="BL791" s="1"/>
    </row>
    <row r="792" spans="40:64">
      <c r="AN792" s="1"/>
      <c r="AO792" s="1"/>
      <c r="AP792" s="1"/>
      <c r="AQ792" s="1"/>
      <c r="AR792" s="1"/>
      <c r="AS792" s="1"/>
      <c r="AU792" s="1"/>
      <c r="AV792" s="1"/>
      <c r="AW792" s="1"/>
      <c r="BD792" s="1"/>
      <c r="BE792" s="1"/>
      <c r="BF792" s="1"/>
      <c r="BJ792" s="1"/>
      <c r="BK792" s="1"/>
      <c r="BL792" s="1"/>
    </row>
    <row r="793" spans="40:64">
      <c r="AN793" s="1"/>
      <c r="AO793" s="1"/>
      <c r="AP793" s="1"/>
      <c r="AQ793" s="1"/>
      <c r="AR793" s="1"/>
      <c r="AS793" s="1"/>
      <c r="AU793" s="1"/>
      <c r="AV793" s="1"/>
      <c r="AW793" s="1"/>
      <c r="BD793" s="1"/>
      <c r="BE793" s="1"/>
      <c r="BF793" s="1"/>
      <c r="BJ793" s="1"/>
      <c r="BK793" s="1"/>
      <c r="BL793" s="1"/>
    </row>
    <row r="794" spans="40:64">
      <c r="AN794" s="1"/>
      <c r="AO794" s="1"/>
      <c r="AP794" s="1"/>
      <c r="AQ794" s="1"/>
      <c r="AR794" s="1"/>
      <c r="AS794" s="1"/>
      <c r="AU794" s="1"/>
      <c r="AV794" s="1"/>
      <c r="AW794" s="1"/>
      <c r="BD794" s="1"/>
      <c r="BE794" s="1"/>
      <c r="BF794" s="1"/>
      <c r="BJ794" s="1"/>
      <c r="BK794" s="1"/>
      <c r="BL794" s="1"/>
    </row>
    <row r="795" spans="40:64">
      <c r="AN795" s="1"/>
      <c r="AO795" s="1"/>
      <c r="AP795" s="1"/>
      <c r="AQ795" s="1"/>
      <c r="AR795" s="1"/>
      <c r="AS795" s="1"/>
      <c r="AU795" s="1"/>
      <c r="AV795" s="1"/>
      <c r="AW795" s="1"/>
      <c r="BD795" s="1"/>
      <c r="BE795" s="1"/>
      <c r="BF795" s="1"/>
      <c r="BJ795" s="1"/>
      <c r="BK795" s="1"/>
      <c r="BL795" s="1"/>
    </row>
    <row r="796" spans="40:64">
      <c r="AN796" s="1"/>
      <c r="AO796" s="1"/>
      <c r="AP796" s="1"/>
      <c r="AQ796" s="1"/>
      <c r="AR796" s="1"/>
      <c r="AS796" s="1"/>
      <c r="AU796" s="1"/>
      <c r="AV796" s="1"/>
      <c r="AW796" s="1"/>
      <c r="BD796" s="1"/>
      <c r="BE796" s="1"/>
      <c r="BF796" s="1"/>
      <c r="BJ796" s="1"/>
      <c r="BK796" s="1"/>
      <c r="BL796" s="1"/>
    </row>
    <row r="797" spans="40:64">
      <c r="AN797" s="1"/>
      <c r="AO797" s="1"/>
      <c r="AP797" s="1"/>
      <c r="AQ797" s="1"/>
      <c r="AR797" s="1"/>
      <c r="AS797" s="1"/>
      <c r="AU797" s="1"/>
      <c r="AV797" s="1"/>
      <c r="AW797" s="1"/>
      <c r="BD797" s="1"/>
      <c r="BE797" s="1"/>
      <c r="BF797" s="1"/>
      <c r="BJ797" s="1"/>
      <c r="BK797" s="1"/>
      <c r="BL797" s="1"/>
    </row>
    <row r="798" spans="40:64">
      <c r="AN798" s="1"/>
      <c r="AO798" s="1"/>
      <c r="AP798" s="1"/>
      <c r="AQ798" s="1"/>
      <c r="AR798" s="1"/>
      <c r="AS798" s="1"/>
      <c r="AU798" s="1"/>
      <c r="AV798" s="1"/>
      <c r="AW798" s="1"/>
      <c r="BD798" s="1"/>
      <c r="BE798" s="1"/>
      <c r="BF798" s="1"/>
      <c r="BJ798" s="1"/>
      <c r="BK798" s="1"/>
      <c r="BL798" s="1"/>
    </row>
    <row r="799" spans="40:64">
      <c r="AN799" s="1"/>
      <c r="AO799" s="1"/>
      <c r="AP799" s="1"/>
      <c r="AQ799" s="1"/>
      <c r="AR799" s="1"/>
      <c r="AS799" s="1"/>
      <c r="AU799" s="1"/>
      <c r="AV799" s="1"/>
      <c r="AW799" s="1"/>
      <c r="BD799" s="1"/>
      <c r="BE799" s="1"/>
      <c r="BF799" s="1"/>
      <c r="BJ799" s="1"/>
      <c r="BK799" s="1"/>
      <c r="BL799" s="1"/>
    </row>
    <row r="800" spans="40:64">
      <c r="AN800" s="1"/>
      <c r="AO800" s="1"/>
      <c r="AP800" s="1"/>
      <c r="AQ800" s="1"/>
      <c r="AR800" s="1"/>
      <c r="AS800" s="1"/>
      <c r="AU800" s="1"/>
      <c r="AV800" s="1"/>
      <c r="AW800" s="1"/>
      <c r="BD800" s="1"/>
      <c r="BE800" s="1"/>
      <c r="BF800" s="1"/>
      <c r="BJ800" s="1"/>
      <c r="BK800" s="1"/>
      <c r="BL800" s="1"/>
    </row>
    <row r="801" spans="40:64">
      <c r="AN801" s="1"/>
      <c r="AO801" s="1"/>
      <c r="AP801" s="1"/>
      <c r="AQ801" s="1"/>
      <c r="AR801" s="1"/>
      <c r="AS801" s="1"/>
      <c r="AU801" s="1"/>
      <c r="AV801" s="1"/>
      <c r="AW801" s="1"/>
      <c r="BD801" s="1"/>
      <c r="BE801" s="1"/>
      <c r="BF801" s="1"/>
      <c r="BJ801" s="1"/>
      <c r="BK801" s="1"/>
      <c r="BL801" s="1"/>
    </row>
    <row r="802" spans="40:64">
      <c r="AN802" s="1"/>
      <c r="AO802" s="1"/>
      <c r="AP802" s="1"/>
      <c r="AQ802" s="1"/>
      <c r="AR802" s="1"/>
      <c r="AS802" s="1"/>
      <c r="AU802" s="1"/>
      <c r="AV802" s="1"/>
      <c r="AW802" s="1"/>
      <c r="BD802" s="1"/>
      <c r="BE802" s="1"/>
      <c r="BF802" s="1"/>
      <c r="BJ802" s="1"/>
      <c r="BK802" s="1"/>
      <c r="BL802" s="1"/>
    </row>
    <row r="803" spans="40:64">
      <c r="AN803" s="1"/>
      <c r="AO803" s="1"/>
      <c r="AP803" s="1"/>
      <c r="AQ803" s="1"/>
      <c r="AR803" s="1"/>
      <c r="AS803" s="1"/>
      <c r="AU803" s="1"/>
      <c r="AV803" s="1"/>
      <c r="AW803" s="1"/>
      <c r="BD803" s="1"/>
      <c r="BE803" s="1"/>
      <c r="BF803" s="1"/>
      <c r="BJ803" s="1"/>
      <c r="BK803" s="1"/>
      <c r="BL803" s="1"/>
    </row>
    <row r="804" spans="40:64">
      <c r="AN804" s="1"/>
      <c r="AO804" s="1"/>
      <c r="AP804" s="1"/>
      <c r="AQ804" s="1"/>
      <c r="AR804" s="1"/>
      <c r="AS804" s="1"/>
      <c r="AU804" s="1"/>
      <c r="AV804" s="1"/>
      <c r="AW804" s="1"/>
      <c r="BD804" s="1"/>
      <c r="BE804" s="1"/>
      <c r="BF804" s="1"/>
      <c r="BJ804" s="1"/>
      <c r="BK804" s="1"/>
      <c r="BL804" s="1"/>
    </row>
    <row r="805" spans="40:64">
      <c r="AN805" s="1"/>
      <c r="AO805" s="1"/>
      <c r="AP805" s="1"/>
      <c r="AQ805" s="1"/>
      <c r="AR805" s="1"/>
      <c r="AS805" s="1"/>
      <c r="AU805" s="1"/>
      <c r="AV805" s="1"/>
      <c r="AW805" s="1"/>
      <c r="BD805" s="1"/>
      <c r="BE805" s="1"/>
      <c r="BF805" s="1"/>
      <c r="BJ805" s="1"/>
      <c r="BK805" s="1"/>
      <c r="BL805" s="1"/>
    </row>
    <row r="806" spans="40:64">
      <c r="AN806" s="1"/>
      <c r="AO806" s="1"/>
      <c r="AP806" s="1"/>
      <c r="AQ806" s="1"/>
      <c r="AR806" s="1"/>
      <c r="AS806" s="1"/>
      <c r="AU806" s="1"/>
      <c r="AV806" s="1"/>
      <c r="AW806" s="1"/>
      <c r="BD806" s="1"/>
      <c r="BE806" s="1"/>
      <c r="BF806" s="1"/>
      <c r="BJ806" s="1"/>
      <c r="BK806" s="1"/>
      <c r="BL806" s="1"/>
    </row>
    <row r="807" spans="40:64">
      <c r="AN807" s="1"/>
      <c r="AO807" s="1"/>
      <c r="AP807" s="1"/>
      <c r="AQ807" s="1"/>
      <c r="AR807" s="1"/>
      <c r="AS807" s="1"/>
      <c r="AU807" s="1"/>
      <c r="AV807" s="1"/>
      <c r="AW807" s="1"/>
      <c r="BD807" s="1"/>
      <c r="BE807" s="1"/>
      <c r="BF807" s="1"/>
      <c r="BJ807" s="1"/>
      <c r="BK807" s="1"/>
      <c r="BL807" s="1"/>
    </row>
    <row r="808" spans="40:64">
      <c r="AN808" s="1"/>
      <c r="AO808" s="1"/>
      <c r="AP808" s="1"/>
      <c r="AQ808" s="1"/>
      <c r="AR808" s="1"/>
      <c r="AS808" s="1"/>
      <c r="AU808" s="1"/>
      <c r="AV808" s="1"/>
      <c r="AW808" s="1"/>
      <c r="BD808" s="1"/>
      <c r="BE808" s="1"/>
      <c r="BF808" s="1"/>
      <c r="BJ808" s="1"/>
      <c r="BK808" s="1"/>
      <c r="BL808" s="1"/>
    </row>
    <row r="809" spans="40:64">
      <c r="AN809" s="1"/>
      <c r="AO809" s="1"/>
      <c r="AP809" s="1"/>
      <c r="AQ809" s="1"/>
      <c r="AR809" s="1"/>
      <c r="AS809" s="1"/>
      <c r="AU809" s="1"/>
      <c r="AV809" s="1"/>
      <c r="AW809" s="1"/>
      <c r="BD809" s="1"/>
      <c r="BE809" s="1"/>
      <c r="BF809" s="1"/>
      <c r="BJ809" s="1"/>
      <c r="BK809" s="1"/>
      <c r="BL809" s="1"/>
    </row>
    <row r="810" spans="40:64">
      <c r="AN810" s="1"/>
      <c r="AO810" s="1"/>
      <c r="AP810" s="1"/>
      <c r="AQ810" s="1"/>
      <c r="AR810" s="1"/>
      <c r="AS810" s="1"/>
      <c r="AU810" s="1"/>
      <c r="AV810" s="1"/>
      <c r="AW810" s="1"/>
      <c r="BD810" s="1"/>
      <c r="BE810" s="1"/>
      <c r="BF810" s="1"/>
      <c r="BJ810" s="1"/>
      <c r="BK810" s="1"/>
      <c r="BL810" s="1"/>
    </row>
    <row r="811" spans="40:64">
      <c r="AN811" s="1"/>
      <c r="AO811" s="1"/>
      <c r="AP811" s="1"/>
      <c r="AQ811" s="1"/>
      <c r="AR811" s="1"/>
      <c r="AS811" s="1"/>
      <c r="AU811" s="1"/>
      <c r="AV811" s="1"/>
      <c r="AW811" s="1"/>
      <c r="BD811" s="1"/>
      <c r="BE811" s="1"/>
      <c r="BF811" s="1"/>
      <c r="BJ811" s="1"/>
      <c r="BK811" s="1"/>
      <c r="BL811" s="1"/>
    </row>
    <row r="812" spans="40:64">
      <c r="AN812" s="1"/>
      <c r="AO812" s="1"/>
      <c r="AP812" s="1"/>
      <c r="AQ812" s="1"/>
      <c r="AR812" s="1"/>
      <c r="AS812" s="1"/>
      <c r="AU812" s="1"/>
      <c r="AV812" s="1"/>
      <c r="AW812" s="1"/>
      <c r="BD812" s="1"/>
      <c r="BE812" s="1"/>
      <c r="BF812" s="1"/>
      <c r="BJ812" s="1"/>
      <c r="BK812" s="1"/>
      <c r="BL812" s="1"/>
    </row>
    <row r="813" spans="40:64">
      <c r="AN813" s="1"/>
      <c r="AO813" s="1"/>
      <c r="AP813" s="1"/>
      <c r="AQ813" s="1"/>
      <c r="AR813" s="1"/>
      <c r="AS813" s="1"/>
      <c r="AU813" s="1"/>
      <c r="AV813" s="1"/>
      <c r="AW813" s="1"/>
      <c r="BD813" s="1"/>
      <c r="BE813" s="1"/>
      <c r="BF813" s="1"/>
      <c r="BJ813" s="1"/>
      <c r="BK813" s="1"/>
      <c r="BL813" s="1"/>
    </row>
    <row r="814" spans="40:64">
      <c r="AN814" s="1"/>
      <c r="AO814" s="1"/>
      <c r="AP814" s="1"/>
      <c r="AQ814" s="1"/>
      <c r="AR814" s="1"/>
      <c r="AS814" s="1"/>
      <c r="AU814" s="1"/>
      <c r="AV814" s="1"/>
      <c r="AW814" s="1"/>
      <c r="BD814" s="1"/>
      <c r="BE814" s="1"/>
      <c r="BF814" s="1"/>
      <c r="BJ814" s="1"/>
      <c r="BK814" s="1"/>
      <c r="BL814" s="1"/>
    </row>
    <row r="815" spans="40:64">
      <c r="AN815" s="1"/>
      <c r="AO815" s="1"/>
      <c r="AP815" s="1"/>
      <c r="AQ815" s="1"/>
      <c r="AR815" s="1"/>
      <c r="AS815" s="1"/>
      <c r="AU815" s="1"/>
      <c r="AV815" s="1"/>
      <c r="AW815" s="1"/>
      <c r="BD815" s="1"/>
      <c r="BE815" s="1"/>
      <c r="BF815" s="1"/>
      <c r="BJ815" s="1"/>
      <c r="BK815" s="1"/>
      <c r="BL815" s="1"/>
    </row>
    <row r="816" spans="40:64">
      <c r="AN816" s="1"/>
      <c r="AO816" s="1"/>
      <c r="AP816" s="1"/>
      <c r="AQ816" s="1"/>
      <c r="AR816" s="1"/>
      <c r="AS816" s="1"/>
      <c r="AU816" s="1"/>
      <c r="AV816" s="1"/>
      <c r="AW816" s="1"/>
      <c r="BD816" s="1"/>
      <c r="BE816" s="1"/>
      <c r="BF816" s="1"/>
      <c r="BJ816" s="1"/>
      <c r="BK816" s="1"/>
      <c r="BL816" s="1"/>
    </row>
    <row r="817" spans="40:64">
      <c r="AN817" s="1"/>
      <c r="AO817" s="1"/>
      <c r="AP817" s="1"/>
      <c r="AQ817" s="1"/>
      <c r="AR817" s="1"/>
      <c r="AS817" s="1"/>
      <c r="AU817" s="1"/>
      <c r="AV817" s="1"/>
      <c r="AW817" s="1"/>
      <c r="BD817" s="1"/>
      <c r="BE817" s="1"/>
      <c r="BF817" s="1"/>
      <c r="BJ817" s="1"/>
      <c r="BK817" s="1"/>
      <c r="BL817" s="1"/>
    </row>
    <row r="818" spans="40:64">
      <c r="AN818" s="1"/>
      <c r="AO818" s="1"/>
      <c r="AP818" s="1"/>
      <c r="AQ818" s="1"/>
      <c r="AR818" s="1"/>
      <c r="AS818" s="1"/>
      <c r="AU818" s="1"/>
      <c r="AV818" s="1"/>
      <c r="AW818" s="1"/>
      <c r="BD818" s="1"/>
      <c r="BE818" s="1"/>
      <c r="BF818" s="1"/>
      <c r="BJ818" s="1"/>
      <c r="BK818" s="1"/>
      <c r="BL818" s="1"/>
    </row>
    <row r="819" spans="40:64">
      <c r="AN819" s="1"/>
      <c r="AO819" s="1"/>
      <c r="AP819" s="1"/>
      <c r="AQ819" s="1"/>
      <c r="AR819" s="1"/>
      <c r="AS819" s="1"/>
      <c r="AU819" s="1"/>
      <c r="AV819" s="1"/>
      <c r="AW819" s="1"/>
      <c r="BD819" s="1"/>
      <c r="BE819" s="1"/>
      <c r="BF819" s="1"/>
      <c r="BJ819" s="1"/>
      <c r="BK819" s="1"/>
      <c r="BL819" s="1"/>
    </row>
    <row r="820" spans="40:64">
      <c r="AN820" s="1"/>
      <c r="AO820" s="1"/>
      <c r="AP820" s="1"/>
      <c r="AQ820" s="1"/>
      <c r="AR820" s="1"/>
      <c r="AS820" s="1"/>
      <c r="AU820" s="1"/>
      <c r="AV820" s="1"/>
      <c r="AW820" s="1"/>
      <c r="BD820" s="1"/>
      <c r="BE820" s="1"/>
      <c r="BF820" s="1"/>
      <c r="BJ820" s="1"/>
      <c r="BK820" s="1"/>
      <c r="BL820" s="1"/>
    </row>
    <row r="821" spans="40:64">
      <c r="AN821" s="1"/>
      <c r="AO821" s="1"/>
      <c r="AP821" s="1"/>
      <c r="AQ821" s="1"/>
      <c r="AR821" s="1"/>
      <c r="AS821" s="1"/>
      <c r="AU821" s="1"/>
      <c r="AV821" s="1"/>
      <c r="AW821" s="1"/>
      <c r="BD821" s="1"/>
      <c r="BE821" s="1"/>
      <c r="BF821" s="1"/>
      <c r="BJ821" s="1"/>
      <c r="BK821" s="1"/>
      <c r="BL821" s="1"/>
    </row>
    <row r="822" spans="40:64">
      <c r="AN822" s="1"/>
      <c r="AO822" s="1"/>
      <c r="AP822" s="1"/>
      <c r="AQ822" s="1"/>
      <c r="AR822" s="1"/>
      <c r="AS822" s="1"/>
      <c r="AU822" s="1"/>
      <c r="AV822" s="1"/>
      <c r="AW822" s="1"/>
      <c r="BD822" s="1"/>
      <c r="BE822" s="1"/>
      <c r="BF822" s="1"/>
      <c r="BJ822" s="1"/>
      <c r="BK822" s="1"/>
      <c r="BL822" s="1"/>
    </row>
    <row r="823" spans="40:64">
      <c r="AN823" s="1"/>
      <c r="AO823" s="1"/>
      <c r="AP823" s="1"/>
      <c r="AQ823" s="1"/>
      <c r="AR823" s="1"/>
      <c r="AS823" s="1"/>
      <c r="AU823" s="1"/>
      <c r="AV823" s="1"/>
      <c r="AW823" s="1"/>
      <c r="BD823" s="1"/>
      <c r="BE823" s="1"/>
      <c r="BF823" s="1"/>
      <c r="BJ823" s="1"/>
      <c r="BK823" s="1"/>
      <c r="BL823" s="1"/>
    </row>
    <row r="824" spans="40:64">
      <c r="AN824" s="1"/>
      <c r="AO824" s="1"/>
      <c r="AP824" s="1"/>
      <c r="AQ824" s="1"/>
      <c r="AR824" s="1"/>
      <c r="AS824" s="1"/>
      <c r="AU824" s="1"/>
      <c r="AV824" s="1"/>
      <c r="AW824" s="1"/>
      <c r="BD824" s="1"/>
      <c r="BE824" s="1"/>
      <c r="BF824" s="1"/>
      <c r="BJ824" s="1"/>
      <c r="BK824" s="1"/>
      <c r="BL824" s="1"/>
    </row>
    <row r="825" spans="40:64">
      <c r="AN825" s="1"/>
      <c r="AO825" s="1"/>
      <c r="AP825" s="1"/>
      <c r="AQ825" s="1"/>
      <c r="AR825" s="1"/>
      <c r="AS825" s="1"/>
      <c r="AU825" s="1"/>
      <c r="AV825" s="1"/>
      <c r="AW825" s="1"/>
      <c r="BD825" s="1"/>
      <c r="BE825" s="1"/>
      <c r="BF825" s="1"/>
      <c r="BJ825" s="1"/>
      <c r="BK825" s="1"/>
      <c r="BL825" s="1"/>
    </row>
    <row r="826" spans="40:64">
      <c r="AN826" s="1"/>
      <c r="AO826" s="1"/>
      <c r="AP826" s="1"/>
      <c r="AQ826" s="1"/>
      <c r="AR826" s="1"/>
      <c r="AS826" s="1"/>
      <c r="AU826" s="1"/>
      <c r="AV826" s="1"/>
      <c r="AW826" s="1"/>
      <c r="BD826" s="1"/>
      <c r="BE826" s="1"/>
      <c r="BF826" s="1"/>
      <c r="BJ826" s="1"/>
      <c r="BK826" s="1"/>
      <c r="BL826" s="1"/>
    </row>
    <row r="827" spans="40:64">
      <c r="AN827" s="1"/>
      <c r="AO827" s="1"/>
      <c r="AP827" s="1"/>
      <c r="AQ827" s="1"/>
      <c r="AR827" s="1"/>
      <c r="AS827" s="1"/>
      <c r="AU827" s="1"/>
      <c r="AV827" s="1"/>
      <c r="AW827" s="1"/>
      <c r="BD827" s="1"/>
      <c r="BE827" s="1"/>
      <c r="BF827" s="1"/>
      <c r="BJ827" s="1"/>
      <c r="BK827" s="1"/>
      <c r="BL827" s="1"/>
    </row>
    <row r="828" spans="40:64">
      <c r="AN828" s="1"/>
      <c r="AO828" s="1"/>
      <c r="AP828" s="1"/>
      <c r="AQ828" s="1"/>
      <c r="AR828" s="1"/>
      <c r="AS828" s="1"/>
      <c r="AU828" s="1"/>
      <c r="AV828" s="1"/>
      <c r="AW828" s="1"/>
      <c r="BD828" s="1"/>
      <c r="BE828" s="1"/>
      <c r="BF828" s="1"/>
      <c r="BJ828" s="1"/>
      <c r="BK828" s="1"/>
      <c r="BL828" s="1"/>
    </row>
    <row r="829" spans="40:64">
      <c r="AN829" s="1"/>
      <c r="AO829" s="1"/>
      <c r="AP829" s="1"/>
      <c r="AQ829" s="1"/>
      <c r="AR829" s="1"/>
      <c r="AS829" s="1"/>
      <c r="AU829" s="1"/>
      <c r="AV829" s="1"/>
      <c r="AW829" s="1"/>
      <c r="BD829" s="1"/>
      <c r="BE829" s="1"/>
      <c r="BF829" s="1"/>
      <c r="BJ829" s="1"/>
      <c r="BK829" s="1"/>
      <c r="BL829" s="1"/>
    </row>
    <row r="830" spans="40:64">
      <c r="AN830" s="1"/>
      <c r="AO830" s="1"/>
      <c r="AP830" s="1"/>
      <c r="AQ830" s="1"/>
      <c r="AR830" s="1"/>
      <c r="AS830" s="1"/>
      <c r="AU830" s="1"/>
      <c r="AV830" s="1"/>
      <c r="AW830" s="1"/>
      <c r="BD830" s="1"/>
      <c r="BE830" s="1"/>
      <c r="BF830" s="1"/>
      <c r="BJ830" s="1"/>
      <c r="BK830" s="1"/>
      <c r="BL830" s="1"/>
    </row>
    <row r="831" spans="40:64">
      <c r="AN831" s="1"/>
      <c r="AO831" s="1"/>
      <c r="AP831" s="1"/>
      <c r="AQ831" s="1"/>
      <c r="AR831" s="1"/>
      <c r="AS831" s="1"/>
      <c r="AU831" s="1"/>
      <c r="AV831" s="1"/>
      <c r="AW831" s="1"/>
      <c r="BD831" s="1"/>
      <c r="BE831" s="1"/>
      <c r="BF831" s="1"/>
      <c r="BJ831" s="1"/>
      <c r="BK831" s="1"/>
      <c r="BL831" s="1"/>
    </row>
    <row r="832" spans="40:64">
      <c r="AN832" s="1"/>
      <c r="AO832" s="1"/>
      <c r="AP832" s="1"/>
      <c r="AQ832" s="1"/>
      <c r="AR832" s="1"/>
      <c r="AS832" s="1"/>
      <c r="AU832" s="1"/>
      <c r="AV832" s="1"/>
      <c r="AW832" s="1"/>
      <c r="BD832" s="1"/>
      <c r="BE832" s="1"/>
      <c r="BF832" s="1"/>
      <c r="BJ832" s="1"/>
      <c r="BK832" s="1"/>
      <c r="BL832" s="1"/>
    </row>
    <row r="833" spans="40:64">
      <c r="AN833" s="1"/>
      <c r="AO833" s="1"/>
      <c r="AP833" s="1"/>
      <c r="AQ833" s="1"/>
      <c r="AR833" s="1"/>
      <c r="AS833" s="1"/>
      <c r="AU833" s="1"/>
      <c r="AV833" s="1"/>
      <c r="AW833" s="1"/>
      <c r="BD833" s="1"/>
      <c r="BE833" s="1"/>
      <c r="BF833" s="1"/>
      <c r="BJ833" s="1"/>
      <c r="BK833" s="1"/>
      <c r="BL833" s="1"/>
    </row>
    <row r="834" spans="40:64">
      <c r="AN834" s="1"/>
      <c r="AO834" s="1"/>
      <c r="AP834" s="1"/>
      <c r="AQ834" s="1"/>
      <c r="AR834" s="1"/>
      <c r="AS834" s="1"/>
      <c r="AU834" s="1"/>
      <c r="AV834" s="1"/>
      <c r="AW834" s="1"/>
      <c r="BD834" s="1"/>
      <c r="BE834" s="1"/>
      <c r="BF834" s="1"/>
      <c r="BJ834" s="1"/>
      <c r="BK834" s="1"/>
      <c r="BL834" s="1"/>
    </row>
    <row r="835" spans="40:64">
      <c r="AN835" s="1"/>
      <c r="AO835" s="1"/>
      <c r="AP835" s="1"/>
      <c r="AQ835" s="1"/>
      <c r="AR835" s="1"/>
      <c r="AS835" s="1"/>
      <c r="AU835" s="1"/>
      <c r="AV835" s="1"/>
      <c r="AW835" s="1"/>
      <c r="BD835" s="1"/>
      <c r="BE835" s="1"/>
      <c r="BF835" s="1"/>
      <c r="BJ835" s="1"/>
      <c r="BK835" s="1"/>
      <c r="BL835" s="1"/>
    </row>
    <row r="836" spans="40:64">
      <c r="AN836" s="1"/>
      <c r="AO836" s="1"/>
      <c r="AP836" s="1"/>
      <c r="AQ836" s="1"/>
      <c r="AR836" s="1"/>
      <c r="AS836" s="1"/>
      <c r="AU836" s="1"/>
      <c r="AV836" s="1"/>
      <c r="AW836" s="1"/>
      <c r="BD836" s="1"/>
      <c r="BE836" s="1"/>
      <c r="BF836" s="1"/>
      <c r="BJ836" s="1"/>
      <c r="BK836" s="1"/>
      <c r="BL836" s="1"/>
    </row>
    <row r="837" spans="40:64">
      <c r="AN837" s="1"/>
      <c r="AO837" s="1"/>
      <c r="AP837" s="1"/>
      <c r="AQ837" s="1"/>
      <c r="AR837" s="1"/>
      <c r="AS837" s="1"/>
      <c r="AU837" s="1"/>
      <c r="AV837" s="1"/>
      <c r="AW837" s="1"/>
      <c r="BD837" s="1"/>
      <c r="BE837" s="1"/>
      <c r="BF837" s="1"/>
      <c r="BJ837" s="1"/>
      <c r="BK837" s="1"/>
      <c r="BL837" s="1"/>
    </row>
    <row r="838" spans="40:64">
      <c r="AN838" s="1"/>
      <c r="AO838" s="1"/>
      <c r="AP838" s="1"/>
      <c r="AQ838" s="1"/>
      <c r="AR838" s="1"/>
      <c r="AS838" s="1"/>
      <c r="AU838" s="1"/>
      <c r="AV838" s="1"/>
      <c r="AW838" s="1"/>
      <c r="BD838" s="1"/>
      <c r="BE838" s="1"/>
      <c r="BF838" s="1"/>
      <c r="BJ838" s="1"/>
      <c r="BK838" s="1"/>
      <c r="BL838" s="1"/>
    </row>
    <row r="839" spans="40:64">
      <c r="AN839" s="1"/>
      <c r="AO839" s="1"/>
      <c r="AP839" s="1"/>
      <c r="AQ839" s="1"/>
      <c r="AR839" s="1"/>
      <c r="AS839" s="1"/>
      <c r="AU839" s="1"/>
      <c r="AV839" s="1"/>
      <c r="AW839" s="1"/>
      <c r="BD839" s="1"/>
      <c r="BE839" s="1"/>
      <c r="BF839" s="1"/>
      <c r="BJ839" s="1"/>
      <c r="BK839" s="1"/>
      <c r="BL839" s="1"/>
    </row>
    <row r="840" spans="40:64">
      <c r="AN840" s="1"/>
      <c r="AO840" s="1"/>
      <c r="AP840" s="1"/>
      <c r="AQ840" s="1"/>
      <c r="AR840" s="1"/>
      <c r="AS840" s="1"/>
      <c r="AU840" s="1"/>
      <c r="AV840" s="1"/>
      <c r="AW840" s="1"/>
      <c r="BD840" s="1"/>
      <c r="BE840" s="1"/>
      <c r="BF840" s="1"/>
      <c r="BJ840" s="1"/>
      <c r="BK840" s="1"/>
      <c r="BL840" s="1"/>
    </row>
    <row r="841" spans="40:64">
      <c r="AN841" s="1"/>
      <c r="AO841" s="1"/>
      <c r="AP841" s="1"/>
      <c r="AQ841" s="1"/>
      <c r="AR841" s="1"/>
      <c r="AS841" s="1"/>
      <c r="AU841" s="1"/>
      <c r="AV841" s="1"/>
      <c r="AW841" s="1"/>
      <c r="BD841" s="1"/>
      <c r="BE841" s="1"/>
      <c r="BF841" s="1"/>
      <c r="BJ841" s="1"/>
      <c r="BK841" s="1"/>
      <c r="BL841" s="1"/>
    </row>
    <row r="842" spans="40:64">
      <c r="AN842" s="1"/>
      <c r="AO842" s="1"/>
      <c r="AP842" s="1"/>
      <c r="AQ842" s="1"/>
      <c r="AR842" s="1"/>
      <c r="AS842" s="1"/>
      <c r="AU842" s="1"/>
      <c r="AV842" s="1"/>
      <c r="AW842" s="1"/>
      <c r="BD842" s="1"/>
      <c r="BE842" s="1"/>
      <c r="BF842" s="1"/>
      <c r="BJ842" s="1"/>
      <c r="BK842" s="1"/>
      <c r="BL842" s="1"/>
    </row>
    <row r="843" spans="40:64">
      <c r="AN843" s="1"/>
      <c r="AO843" s="1"/>
      <c r="AP843" s="1"/>
      <c r="AQ843" s="1"/>
      <c r="AR843" s="1"/>
      <c r="AS843" s="1"/>
      <c r="AU843" s="1"/>
      <c r="AV843" s="1"/>
      <c r="AW843" s="1"/>
      <c r="BD843" s="1"/>
      <c r="BE843" s="1"/>
      <c r="BF843" s="1"/>
      <c r="BJ843" s="1"/>
      <c r="BK843" s="1"/>
      <c r="BL843" s="1"/>
    </row>
    <row r="844" spans="40:64">
      <c r="AN844" s="1"/>
      <c r="AO844" s="1"/>
      <c r="AP844" s="1"/>
      <c r="AQ844" s="1"/>
      <c r="AR844" s="1"/>
      <c r="AS844" s="1"/>
      <c r="AU844" s="1"/>
      <c r="AV844" s="1"/>
      <c r="AW844" s="1"/>
      <c r="BD844" s="1"/>
      <c r="BE844" s="1"/>
      <c r="BF844" s="1"/>
      <c r="BJ844" s="1"/>
      <c r="BK844" s="1"/>
      <c r="BL844" s="1"/>
    </row>
    <row r="845" spans="40:64">
      <c r="AN845" s="1"/>
      <c r="AO845" s="1"/>
      <c r="AP845" s="1"/>
      <c r="AQ845" s="1"/>
      <c r="AR845" s="1"/>
      <c r="AS845" s="1"/>
      <c r="AU845" s="1"/>
      <c r="AV845" s="1"/>
      <c r="AW845" s="1"/>
      <c r="BD845" s="1"/>
      <c r="BE845" s="1"/>
      <c r="BF845" s="1"/>
      <c r="BJ845" s="1"/>
      <c r="BK845" s="1"/>
      <c r="BL845" s="1"/>
    </row>
    <row r="846" spans="40:64">
      <c r="AN846" s="1"/>
      <c r="AO846" s="1"/>
      <c r="AP846" s="1"/>
      <c r="AQ846" s="1"/>
      <c r="AR846" s="1"/>
      <c r="AS846" s="1"/>
      <c r="AU846" s="1"/>
      <c r="AV846" s="1"/>
      <c r="AW846" s="1"/>
      <c r="BD846" s="1"/>
      <c r="BE846" s="1"/>
      <c r="BF846" s="1"/>
      <c r="BJ846" s="1"/>
      <c r="BK846" s="1"/>
      <c r="BL846" s="1"/>
    </row>
    <row r="847" spans="40:64">
      <c r="AN847" s="1"/>
      <c r="AO847" s="1"/>
      <c r="AP847" s="1"/>
      <c r="AQ847" s="1"/>
      <c r="AR847" s="1"/>
      <c r="AS847" s="1"/>
      <c r="AU847" s="1"/>
      <c r="AV847" s="1"/>
      <c r="AW847" s="1"/>
      <c r="BD847" s="1"/>
      <c r="BE847" s="1"/>
      <c r="BF847" s="1"/>
      <c r="BJ847" s="1"/>
      <c r="BK847" s="1"/>
      <c r="BL847" s="1"/>
    </row>
    <row r="848" spans="40:64">
      <c r="AN848" s="1"/>
      <c r="AO848" s="1"/>
      <c r="AP848" s="1"/>
      <c r="AQ848" s="1"/>
      <c r="AR848" s="1"/>
      <c r="AS848" s="1"/>
      <c r="AU848" s="1"/>
      <c r="AV848" s="1"/>
      <c r="AW848" s="1"/>
      <c r="BD848" s="1"/>
      <c r="BE848" s="1"/>
      <c r="BF848" s="1"/>
      <c r="BJ848" s="1"/>
      <c r="BK848" s="1"/>
      <c r="BL848" s="1"/>
    </row>
    <row r="849" spans="40:64">
      <c r="AN849" s="1"/>
      <c r="AO849" s="1"/>
      <c r="AP849" s="1"/>
      <c r="AQ849" s="1"/>
      <c r="AR849" s="1"/>
      <c r="AS849" s="1"/>
      <c r="AU849" s="1"/>
      <c r="AV849" s="1"/>
      <c r="AW849" s="1"/>
      <c r="BD849" s="1"/>
      <c r="BE849" s="1"/>
      <c r="BF849" s="1"/>
      <c r="BJ849" s="1"/>
      <c r="BK849" s="1"/>
      <c r="BL849" s="1"/>
    </row>
    <row r="850" spans="40:64">
      <c r="AN850" s="1"/>
      <c r="AO850" s="1"/>
      <c r="AP850" s="1"/>
      <c r="AQ850" s="1"/>
      <c r="AR850" s="1"/>
      <c r="AS850" s="1"/>
      <c r="AU850" s="1"/>
      <c r="AV850" s="1"/>
      <c r="AW850" s="1"/>
      <c r="BD850" s="1"/>
      <c r="BE850" s="1"/>
      <c r="BF850" s="1"/>
      <c r="BJ850" s="1"/>
      <c r="BK850" s="1"/>
      <c r="BL850" s="1"/>
    </row>
    <row r="851" spans="40:64">
      <c r="AN851" s="1"/>
      <c r="AO851" s="1"/>
      <c r="AP851" s="1"/>
      <c r="AQ851" s="1"/>
      <c r="AR851" s="1"/>
      <c r="AS851" s="1"/>
      <c r="AU851" s="1"/>
      <c r="AV851" s="1"/>
      <c r="AW851" s="1"/>
      <c r="BD851" s="1"/>
      <c r="BE851" s="1"/>
      <c r="BF851" s="1"/>
      <c r="BJ851" s="1"/>
      <c r="BK851" s="1"/>
      <c r="BL851" s="1"/>
    </row>
    <row r="852" spans="40:64">
      <c r="AN852" s="1"/>
      <c r="AO852" s="1"/>
      <c r="AP852" s="1"/>
      <c r="AQ852" s="1"/>
      <c r="AR852" s="1"/>
      <c r="AS852" s="1"/>
      <c r="AU852" s="1"/>
      <c r="AV852" s="1"/>
      <c r="AW852" s="1"/>
      <c r="BD852" s="1"/>
      <c r="BE852" s="1"/>
      <c r="BF852" s="1"/>
      <c r="BJ852" s="1"/>
      <c r="BK852" s="1"/>
      <c r="BL852" s="1"/>
    </row>
    <row r="853" spans="40:64">
      <c r="AN853" s="1"/>
      <c r="AO853" s="1"/>
      <c r="AP853" s="1"/>
      <c r="AQ853" s="1"/>
      <c r="AR853" s="1"/>
      <c r="AS853" s="1"/>
      <c r="AU853" s="1"/>
      <c r="AV853" s="1"/>
      <c r="AW853" s="1"/>
      <c r="BD853" s="1"/>
      <c r="BE853" s="1"/>
      <c r="BF853" s="1"/>
      <c r="BJ853" s="1"/>
      <c r="BK853" s="1"/>
      <c r="BL853" s="1"/>
    </row>
    <row r="854" spans="40:64">
      <c r="AN854" s="1"/>
      <c r="AO854" s="1"/>
      <c r="AP854" s="1"/>
      <c r="AQ854" s="1"/>
      <c r="AR854" s="1"/>
      <c r="AS854" s="1"/>
      <c r="AU854" s="1"/>
      <c r="AV854" s="1"/>
      <c r="AW854" s="1"/>
      <c r="BD854" s="1"/>
      <c r="BE854" s="1"/>
      <c r="BF854" s="1"/>
      <c r="BJ854" s="1"/>
      <c r="BK854" s="1"/>
      <c r="BL854" s="1"/>
    </row>
    <row r="855" spans="40:64">
      <c r="AN855" s="1"/>
      <c r="AO855" s="1"/>
      <c r="AP855" s="1"/>
      <c r="AQ855" s="1"/>
      <c r="AR855" s="1"/>
      <c r="AS855" s="1"/>
      <c r="AU855" s="1"/>
      <c r="AV855" s="1"/>
      <c r="AW855" s="1"/>
      <c r="BD855" s="1"/>
      <c r="BE855" s="1"/>
      <c r="BF855" s="1"/>
      <c r="BJ855" s="1"/>
      <c r="BK855" s="1"/>
      <c r="BL855" s="1"/>
    </row>
    <row r="856" spans="40:64">
      <c r="AN856" s="1"/>
      <c r="AO856" s="1"/>
      <c r="AP856" s="1"/>
      <c r="AQ856" s="1"/>
      <c r="AR856" s="1"/>
      <c r="AS856" s="1"/>
      <c r="AU856" s="1"/>
      <c r="AV856" s="1"/>
      <c r="AW856" s="1"/>
      <c r="BD856" s="1"/>
      <c r="BE856" s="1"/>
      <c r="BF856" s="1"/>
      <c r="BJ856" s="1"/>
      <c r="BK856" s="1"/>
      <c r="BL856" s="1"/>
    </row>
    <row r="857" spans="40:64">
      <c r="AN857" s="1"/>
      <c r="AO857" s="1"/>
      <c r="AP857" s="1"/>
      <c r="AQ857" s="1"/>
      <c r="AR857" s="1"/>
      <c r="AS857" s="1"/>
      <c r="AU857" s="1"/>
      <c r="AV857" s="1"/>
      <c r="AW857" s="1"/>
      <c r="BD857" s="1"/>
      <c r="BE857" s="1"/>
      <c r="BF857" s="1"/>
      <c r="BJ857" s="1"/>
      <c r="BK857" s="1"/>
      <c r="BL857" s="1"/>
    </row>
    <row r="858" spans="40:64">
      <c r="AN858" s="1"/>
      <c r="AO858" s="1"/>
      <c r="AP858" s="1"/>
      <c r="AQ858" s="1"/>
      <c r="AR858" s="1"/>
      <c r="AS858" s="1"/>
      <c r="AU858" s="1"/>
      <c r="AV858" s="1"/>
      <c r="AW858" s="1"/>
      <c r="BD858" s="1"/>
      <c r="BE858" s="1"/>
      <c r="BF858" s="1"/>
      <c r="BJ858" s="1"/>
      <c r="BK858" s="1"/>
      <c r="BL858" s="1"/>
    </row>
    <row r="859" spans="40:64">
      <c r="AN859" s="1"/>
      <c r="AO859" s="1"/>
      <c r="AP859" s="1"/>
      <c r="AQ859" s="1"/>
      <c r="AR859" s="1"/>
      <c r="AS859" s="1"/>
      <c r="AU859" s="1"/>
      <c r="AV859" s="1"/>
      <c r="AW859" s="1"/>
      <c r="BD859" s="1"/>
      <c r="BE859" s="1"/>
      <c r="BF859" s="1"/>
      <c r="BJ859" s="1"/>
      <c r="BK859" s="1"/>
      <c r="BL859" s="1"/>
    </row>
    <row r="860" spans="40:64">
      <c r="AN860" s="1"/>
      <c r="AO860" s="1"/>
      <c r="AP860" s="1"/>
      <c r="AQ860" s="1"/>
      <c r="AR860" s="1"/>
      <c r="AS860" s="1"/>
      <c r="AU860" s="1"/>
      <c r="AV860" s="1"/>
      <c r="AW860" s="1"/>
      <c r="BD860" s="1"/>
      <c r="BE860" s="1"/>
      <c r="BF860" s="1"/>
      <c r="BJ860" s="1"/>
      <c r="BK860" s="1"/>
      <c r="BL860" s="1"/>
    </row>
    <row r="861" spans="40:64">
      <c r="AN861" s="1"/>
      <c r="AO861" s="1"/>
      <c r="AP861" s="1"/>
      <c r="AQ861" s="1"/>
      <c r="AR861" s="1"/>
      <c r="AS861" s="1"/>
      <c r="AU861" s="1"/>
      <c r="AV861" s="1"/>
      <c r="AW861" s="1"/>
      <c r="BD861" s="1"/>
      <c r="BE861" s="1"/>
      <c r="BF861" s="1"/>
      <c r="BJ861" s="1"/>
      <c r="BK861" s="1"/>
      <c r="BL861" s="1"/>
    </row>
    <row r="862" spans="40:64">
      <c r="AN862" s="1"/>
      <c r="AO862" s="1"/>
      <c r="AP862" s="1"/>
      <c r="AQ862" s="1"/>
      <c r="AR862" s="1"/>
      <c r="AS862" s="1"/>
      <c r="AU862" s="1"/>
      <c r="AV862" s="1"/>
      <c r="AW862" s="1"/>
      <c r="BD862" s="1"/>
      <c r="BE862" s="1"/>
      <c r="BF862" s="1"/>
      <c r="BJ862" s="1"/>
      <c r="BK862" s="1"/>
      <c r="BL862" s="1"/>
    </row>
    <row r="863" spans="40:64">
      <c r="AN863" s="1"/>
      <c r="AO863" s="1"/>
      <c r="AP863" s="1"/>
      <c r="AQ863" s="1"/>
      <c r="AR863" s="1"/>
      <c r="AS863" s="1"/>
      <c r="AU863" s="1"/>
      <c r="AV863" s="1"/>
      <c r="AW863" s="1"/>
      <c r="BD863" s="1"/>
      <c r="BE863" s="1"/>
      <c r="BF863" s="1"/>
      <c r="BJ863" s="1"/>
      <c r="BK863" s="1"/>
      <c r="BL863" s="1"/>
    </row>
    <row r="864" spans="40:64">
      <c r="AN864" s="1"/>
      <c r="AO864" s="1"/>
      <c r="AP864" s="1"/>
      <c r="AQ864" s="1"/>
      <c r="AR864" s="1"/>
      <c r="AS864" s="1"/>
      <c r="AU864" s="1"/>
      <c r="AV864" s="1"/>
      <c r="AW864" s="1"/>
      <c r="BD864" s="1"/>
      <c r="BE864" s="1"/>
      <c r="BF864" s="1"/>
      <c r="BJ864" s="1"/>
      <c r="BK864" s="1"/>
      <c r="BL864" s="1"/>
    </row>
    <row r="865" spans="40:64">
      <c r="AN865" s="1"/>
      <c r="AO865" s="1"/>
      <c r="AP865" s="1"/>
      <c r="AQ865" s="1"/>
      <c r="AR865" s="1"/>
      <c r="AS865" s="1"/>
      <c r="AU865" s="1"/>
      <c r="AV865" s="1"/>
      <c r="AW865" s="1"/>
      <c r="BD865" s="1"/>
      <c r="BE865" s="1"/>
      <c r="BF865" s="1"/>
      <c r="BJ865" s="1"/>
      <c r="BK865" s="1"/>
      <c r="BL865" s="1"/>
    </row>
    <row r="866" spans="40:64">
      <c r="AN866" s="1"/>
      <c r="AO866" s="1"/>
      <c r="AP866" s="1"/>
      <c r="AQ866" s="1"/>
      <c r="AR866" s="1"/>
      <c r="AS866" s="1"/>
      <c r="AU866" s="1"/>
      <c r="AV866" s="1"/>
      <c r="AW866" s="1"/>
      <c r="BD866" s="1"/>
      <c r="BE866" s="1"/>
      <c r="BF866" s="1"/>
      <c r="BJ866" s="1"/>
      <c r="BK866" s="1"/>
      <c r="BL866" s="1"/>
    </row>
    <row r="867" spans="40:64">
      <c r="AN867" s="1"/>
      <c r="AO867" s="1"/>
      <c r="AP867" s="1"/>
      <c r="AQ867" s="1"/>
      <c r="AR867" s="1"/>
      <c r="AS867" s="1"/>
      <c r="AU867" s="1"/>
      <c r="AV867" s="1"/>
      <c r="AW867" s="1"/>
      <c r="BD867" s="1"/>
      <c r="BE867" s="1"/>
      <c r="BF867" s="1"/>
      <c r="BJ867" s="1"/>
      <c r="BK867" s="1"/>
      <c r="BL867" s="1"/>
    </row>
    <row r="868" spans="40:64">
      <c r="AN868" s="1"/>
      <c r="AO868" s="1"/>
      <c r="AP868" s="1"/>
      <c r="AQ868" s="1"/>
      <c r="AR868" s="1"/>
      <c r="AS868" s="1"/>
      <c r="AU868" s="1"/>
      <c r="AV868" s="1"/>
      <c r="AW868" s="1"/>
      <c r="BD868" s="1"/>
      <c r="BE868" s="1"/>
      <c r="BF868" s="1"/>
      <c r="BJ868" s="1"/>
      <c r="BK868" s="1"/>
      <c r="BL868" s="1"/>
    </row>
    <row r="869" spans="40:64">
      <c r="AN869" s="1"/>
      <c r="AO869" s="1"/>
      <c r="AP869" s="1"/>
      <c r="AQ869" s="1"/>
      <c r="AR869" s="1"/>
      <c r="AS869" s="1"/>
      <c r="AU869" s="1"/>
      <c r="AV869" s="1"/>
      <c r="AW869" s="1"/>
      <c r="BD869" s="1"/>
      <c r="BE869" s="1"/>
      <c r="BF869" s="1"/>
      <c r="BJ869" s="1"/>
      <c r="BK869" s="1"/>
      <c r="BL869" s="1"/>
    </row>
    <row r="870" spans="40:64">
      <c r="AN870" s="1"/>
      <c r="AO870" s="1"/>
      <c r="AP870" s="1"/>
      <c r="AQ870" s="1"/>
      <c r="AR870" s="1"/>
      <c r="AS870" s="1"/>
      <c r="AU870" s="1"/>
      <c r="AV870" s="1"/>
      <c r="AW870" s="1"/>
      <c r="BD870" s="1"/>
      <c r="BE870" s="1"/>
      <c r="BF870" s="1"/>
      <c r="BJ870" s="1"/>
      <c r="BK870" s="1"/>
      <c r="BL870" s="1"/>
    </row>
    <row r="871" spans="40:64">
      <c r="AN871" s="1"/>
      <c r="AO871" s="1"/>
      <c r="AP871" s="1"/>
      <c r="AQ871" s="1"/>
      <c r="AR871" s="1"/>
      <c r="AS871" s="1"/>
      <c r="AU871" s="1"/>
      <c r="AV871" s="1"/>
      <c r="AW871" s="1"/>
      <c r="BD871" s="1"/>
      <c r="BE871" s="1"/>
      <c r="BF871" s="1"/>
      <c r="BJ871" s="1"/>
      <c r="BK871" s="1"/>
      <c r="BL871" s="1"/>
    </row>
    <row r="872" spans="40:64">
      <c r="AN872" s="1"/>
      <c r="AO872" s="1"/>
      <c r="AP872" s="1"/>
      <c r="AQ872" s="1"/>
      <c r="AR872" s="1"/>
      <c r="AS872" s="1"/>
      <c r="AU872" s="1"/>
      <c r="AV872" s="1"/>
      <c r="AW872" s="1"/>
      <c r="BD872" s="1"/>
      <c r="BE872" s="1"/>
      <c r="BF872" s="1"/>
      <c r="BJ872" s="1"/>
      <c r="BK872" s="1"/>
      <c r="BL872" s="1"/>
    </row>
    <row r="873" spans="40:64">
      <c r="AN873" s="1"/>
      <c r="AO873" s="1"/>
      <c r="AP873" s="1"/>
      <c r="AQ873" s="1"/>
      <c r="AR873" s="1"/>
      <c r="AS873" s="1"/>
      <c r="AU873" s="1"/>
      <c r="AV873" s="1"/>
      <c r="AW873" s="1"/>
      <c r="BD873" s="1"/>
      <c r="BE873" s="1"/>
      <c r="BF873" s="1"/>
      <c r="BJ873" s="1"/>
      <c r="BK873" s="1"/>
      <c r="BL873" s="1"/>
    </row>
    <row r="874" spans="40:64">
      <c r="AN874" s="1"/>
      <c r="AO874" s="1"/>
      <c r="AP874" s="1"/>
      <c r="AQ874" s="1"/>
      <c r="AR874" s="1"/>
      <c r="AS874" s="1"/>
      <c r="AU874" s="1"/>
      <c r="AV874" s="1"/>
      <c r="AW874" s="1"/>
      <c r="BD874" s="1"/>
      <c r="BE874" s="1"/>
      <c r="BF874" s="1"/>
      <c r="BJ874" s="1"/>
      <c r="BK874" s="1"/>
      <c r="BL874" s="1"/>
    </row>
    <row r="875" spans="40:64">
      <c r="AN875" s="1"/>
      <c r="AO875" s="1"/>
      <c r="AP875" s="1"/>
      <c r="AQ875" s="1"/>
      <c r="AR875" s="1"/>
      <c r="AS875" s="1"/>
      <c r="AU875" s="1"/>
      <c r="AV875" s="1"/>
      <c r="AW875" s="1"/>
      <c r="BD875" s="1"/>
      <c r="BE875" s="1"/>
      <c r="BF875" s="1"/>
      <c r="BJ875" s="1"/>
      <c r="BK875" s="1"/>
      <c r="BL875" s="1"/>
    </row>
    <row r="876" spans="40:64">
      <c r="AN876" s="1"/>
      <c r="AO876" s="1"/>
      <c r="AP876" s="1"/>
      <c r="AQ876" s="1"/>
      <c r="AR876" s="1"/>
      <c r="AS876" s="1"/>
      <c r="AU876" s="1"/>
      <c r="AV876" s="1"/>
      <c r="AW876" s="1"/>
      <c r="BD876" s="1"/>
      <c r="BE876" s="1"/>
      <c r="BF876" s="1"/>
      <c r="BJ876" s="1"/>
      <c r="BK876" s="1"/>
      <c r="BL876" s="1"/>
    </row>
    <row r="877" spans="40:64">
      <c r="AN877" s="1"/>
      <c r="AO877" s="1"/>
      <c r="AP877" s="1"/>
      <c r="AQ877" s="1"/>
      <c r="AR877" s="1"/>
      <c r="AS877" s="1"/>
      <c r="AU877" s="1"/>
      <c r="AV877" s="1"/>
      <c r="AW877" s="1"/>
      <c r="BD877" s="1"/>
      <c r="BE877" s="1"/>
      <c r="BF877" s="1"/>
      <c r="BJ877" s="1"/>
      <c r="BK877" s="1"/>
      <c r="BL877" s="1"/>
    </row>
    <row r="878" spans="40:64">
      <c r="AN878" s="1"/>
      <c r="AO878" s="1"/>
      <c r="AP878" s="1"/>
      <c r="AQ878" s="1"/>
      <c r="AR878" s="1"/>
      <c r="AS878" s="1"/>
      <c r="AU878" s="1"/>
      <c r="AV878" s="1"/>
      <c r="AW878" s="1"/>
      <c r="BD878" s="1"/>
      <c r="BE878" s="1"/>
      <c r="BF878" s="1"/>
      <c r="BJ878" s="1"/>
      <c r="BK878" s="1"/>
      <c r="BL878" s="1"/>
    </row>
    <row r="879" spans="40:64">
      <c r="AN879" s="1"/>
      <c r="AO879" s="1"/>
      <c r="AP879" s="1"/>
      <c r="AQ879" s="1"/>
      <c r="AR879" s="1"/>
      <c r="AS879" s="1"/>
      <c r="AU879" s="1"/>
      <c r="AV879" s="1"/>
      <c r="AW879" s="1"/>
      <c r="BD879" s="1"/>
      <c r="BE879" s="1"/>
      <c r="BF879" s="1"/>
      <c r="BJ879" s="1"/>
      <c r="BK879" s="1"/>
      <c r="BL879" s="1"/>
    </row>
    <row r="880" spans="40:64">
      <c r="AN880" s="1"/>
      <c r="AO880" s="1"/>
      <c r="AP880" s="1"/>
      <c r="AQ880" s="1"/>
      <c r="AR880" s="1"/>
      <c r="AS880" s="1"/>
      <c r="AU880" s="1"/>
      <c r="AV880" s="1"/>
      <c r="AW880" s="1"/>
      <c r="BD880" s="1"/>
      <c r="BE880" s="1"/>
      <c r="BF880" s="1"/>
      <c r="BJ880" s="1"/>
      <c r="BK880" s="1"/>
      <c r="BL880" s="1"/>
    </row>
    <row r="881" spans="40:64">
      <c r="AN881" s="1"/>
      <c r="AO881" s="1"/>
      <c r="AP881" s="1"/>
      <c r="AQ881" s="1"/>
      <c r="AR881" s="1"/>
      <c r="AS881" s="1"/>
      <c r="AU881" s="1"/>
      <c r="AV881" s="1"/>
      <c r="AW881" s="1"/>
      <c r="BD881" s="1"/>
      <c r="BE881" s="1"/>
      <c r="BF881" s="1"/>
      <c r="BJ881" s="1"/>
      <c r="BK881" s="1"/>
      <c r="BL881" s="1"/>
    </row>
    <row r="882" spans="40:64">
      <c r="AN882" s="1"/>
      <c r="AO882" s="1"/>
      <c r="AP882" s="1"/>
      <c r="AQ882" s="1"/>
      <c r="AR882" s="1"/>
      <c r="AS882" s="1"/>
      <c r="AU882" s="1"/>
      <c r="AV882" s="1"/>
      <c r="AW882" s="1"/>
      <c r="BD882" s="1"/>
      <c r="BE882" s="1"/>
      <c r="BF882" s="1"/>
      <c r="BJ882" s="1"/>
      <c r="BK882" s="1"/>
      <c r="BL882" s="1"/>
    </row>
    <row r="883" spans="40:64">
      <c r="AN883" s="1"/>
      <c r="AO883" s="1"/>
      <c r="AP883" s="1"/>
      <c r="AQ883" s="1"/>
      <c r="AR883" s="1"/>
      <c r="AS883" s="1"/>
      <c r="AU883" s="1"/>
      <c r="AV883" s="1"/>
      <c r="AW883" s="1"/>
      <c r="BD883" s="1"/>
      <c r="BE883" s="1"/>
      <c r="BF883" s="1"/>
      <c r="BJ883" s="1"/>
      <c r="BK883" s="1"/>
      <c r="BL883" s="1"/>
    </row>
    <row r="884" spans="40:64">
      <c r="AN884" s="1"/>
      <c r="AO884" s="1"/>
      <c r="AP884" s="1"/>
      <c r="AQ884" s="1"/>
      <c r="AR884" s="1"/>
      <c r="AS884" s="1"/>
      <c r="AU884" s="1"/>
      <c r="AV884" s="1"/>
      <c r="AW884" s="1"/>
      <c r="BD884" s="1"/>
      <c r="BE884" s="1"/>
      <c r="BF884" s="1"/>
      <c r="BJ884" s="1"/>
      <c r="BK884" s="1"/>
      <c r="BL884" s="1"/>
    </row>
    <row r="885" spans="40:64">
      <c r="AN885" s="1"/>
      <c r="AO885" s="1"/>
      <c r="AP885" s="1"/>
      <c r="AQ885" s="1"/>
      <c r="AR885" s="1"/>
      <c r="AS885" s="1"/>
      <c r="AU885" s="1"/>
      <c r="AV885" s="1"/>
      <c r="AW885" s="1"/>
      <c r="BD885" s="1"/>
      <c r="BE885" s="1"/>
      <c r="BF885" s="1"/>
      <c r="BJ885" s="1"/>
      <c r="BK885" s="1"/>
      <c r="BL885" s="1"/>
    </row>
    <row r="886" spans="40:64">
      <c r="AN886" s="1"/>
      <c r="AO886" s="1"/>
      <c r="AP886" s="1"/>
      <c r="AQ886" s="1"/>
      <c r="AR886" s="1"/>
      <c r="AS886" s="1"/>
      <c r="AU886" s="1"/>
      <c r="AV886" s="1"/>
      <c r="AW886" s="1"/>
      <c r="BD886" s="1"/>
      <c r="BE886" s="1"/>
      <c r="BF886" s="1"/>
      <c r="BJ886" s="1"/>
      <c r="BK886" s="1"/>
      <c r="BL886" s="1"/>
    </row>
    <row r="887" spans="40:64">
      <c r="AN887" s="1"/>
      <c r="AO887" s="1"/>
      <c r="AP887" s="1"/>
      <c r="AQ887" s="1"/>
      <c r="AR887" s="1"/>
      <c r="AS887" s="1"/>
      <c r="AU887" s="1"/>
      <c r="AV887" s="1"/>
      <c r="AW887" s="1"/>
      <c r="BD887" s="1"/>
      <c r="BE887" s="1"/>
      <c r="BF887" s="1"/>
      <c r="BJ887" s="1"/>
      <c r="BK887" s="1"/>
      <c r="BL887" s="1"/>
    </row>
    <row r="888" spans="40:64">
      <c r="AN888" s="1"/>
      <c r="AO888" s="1"/>
      <c r="AP888" s="1"/>
      <c r="AQ888" s="1"/>
      <c r="AR888" s="1"/>
      <c r="AS888" s="1"/>
      <c r="AU888" s="1"/>
      <c r="AV888" s="1"/>
      <c r="AW888" s="1"/>
      <c r="BD888" s="1"/>
      <c r="BE888" s="1"/>
      <c r="BF888" s="1"/>
      <c r="BJ888" s="1"/>
      <c r="BK888" s="1"/>
      <c r="BL888" s="1"/>
    </row>
    <row r="889" spans="40:64">
      <c r="AN889" s="1"/>
      <c r="AO889" s="1"/>
      <c r="AP889" s="1"/>
      <c r="AQ889" s="1"/>
      <c r="AR889" s="1"/>
      <c r="AS889" s="1"/>
      <c r="AU889" s="1"/>
      <c r="AV889" s="1"/>
      <c r="AW889" s="1"/>
      <c r="BD889" s="1"/>
      <c r="BE889" s="1"/>
      <c r="BF889" s="1"/>
      <c r="BJ889" s="1"/>
      <c r="BK889" s="1"/>
      <c r="BL889" s="1"/>
    </row>
    <row r="890" spans="40:64">
      <c r="AN890" s="1"/>
      <c r="AO890" s="1"/>
      <c r="AP890" s="1"/>
      <c r="AQ890" s="1"/>
      <c r="AR890" s="1"/>
      <c r="AS890" s="1"/>
      <c r="AU890" s="1"/>
      <c r="AV890" s="1"/>
      <c r="AW890" s="1"/>
      <c r="BD890" s="1"/>
      <c r="BE890" s="1"/>
      <c r="BF890" s="1"/>
      <c r="BJ890" s="1"/>
      <c r="BK890" s="1"/>
      <c r="BL890" s="1"/>
    </row>
    <row r="891" spans="40:64">
      <c r="AN891" s="1"/>
      <c r="AO891" s="1"/>
      <c r="AP891" s="1"/>
      <c r="AQ891" s="1"/>
      <c r="AR891" s="1"/>
      <c r="AS891" s="1"/>
      <c r="AU891" s="1"/>
      <c r="AV891" s="1"/>
      <c r="AW891" s="1"/>
      <c r="BD891" s="1"/>
      <c r="BE891" s="1"/>
      <c r="BF891" s="1"/>
      <c r="BJ891" s="1"/>
      <c r="BK891" s="1"/>
      <c r="BL891" s="1"/>
    </row>
    <row r="892" spans="40:64">
      <c r="AN892" s="1"/>
      <c r="AO892" s="1"/>
      <c r="AP892" s="1"/>
      <c r="AQ892" s="1"/>
      <c r="AR892" s="1"/>
      <c r="AS892" s="1"/>
      <c r="AU892" s="1"/>
      <c r="AV892" s="1"/>
      <c r="AW892" s="1"/>
      <c r="BD892" s="1"/>
      <c r="BE892" s="1"/>
      <c r="BF892" s="1"/>
      <c r="BJ892" s="1"/>
      <c r="BK892" s="1"/>
      <c r="BL892" s="1"/>
    </row>
    <row r="893" spans="40:64">
      <c r="AN893" s="1"/>
      <c r="AO893" s="1"/>
      <c r="AP893" s="1"/>
      <c r="AQ893" s="1"/>
      <c r="AR893" s="1"/>
      <c r="AS893" s="1"/>
      <c r="AU893" s="1"/>
      <c r="AV893" s="1"/>
      <c r="AW893" s="1"/>
      <c r="BD893" s="1"/>
      <c r="BE893" s="1"/>
      <c r="BF893" s="1"/>
      <c r="BJ893" s="1"/>
      <c r="BK893" s="1"/>
      <c r="BL893" s="1"/>
    </row>
    <row r="894" spans="40:64">
      <c r="AN894" s="1"/>
      <c r="AO894" s="1"/>
      <c r="AP894" s="1"/>
      <c r="AQ894" s="1"/>
      <c r="AR894" s="1"/>
      <c r="AS894" s="1"/>
      <c r="AU894" s="1"/>
      <c r="AV894" s="1"/>
      <c r="AW894" s="1"/>
      <c r="BD894" s="1"/>
      <c r="BE894" s="1"/>
      <c r="BF894" s="1"/>
      <c r="BJ894" s="1"/>
      <c r="BK894" s="1"/>
      <c r="BL894" s="1"/>
    </row>
    <row r="895" spans="40:64">
      <c r="AN895" s="1"/>
      <c r="AO895" s="1"/>
      <c r="AP895" s="1"/>
      <c r="AQ895" s="1"/>
      <c r="AR895" s="1"/>
      <c r="AS895" s="1"/>
      <c r="AU895" s="1"/>
      <c r="AV895" s="1"/>
      <c r="AW895" s="1"/>
      <c r="BD895" s="1"/>
      <c r="BE895" s="1"/>
      <c r="BF895" s="1"/>
      <c r="BJ895" s="1"/>
      <c r="BK895" s="1"/>
      <c r="BL895" s="1"/>
    </row>
    <row r="896" spans="40:64">
      <c r="AN896" s="1"/>
      <c r="AO896" s="1"/>
      <c r="AP896" s="1"/>
      <c r="AQ896" s="1"/>
      <c r="AR896" s="1"/>
      <c r="AS896" s="1"/>
      <c r="AU896" s="1"/>
      <c r="AV896" s="1"/>
      <c r="AW896" s="1"/>
      <c r="BD896" s="1"/>
      <c r="BE896" s="1"/>
      <c r="BF896" s="1"/>
      <c r="BJ896" s="1"/>
      <c r="BK896" s="1"/>
      <c r="BL896" s="1"/>
    </row>
    <row r="897" spans="40:64">
      <c r="AN897" s="1"/>
      <c r="AO897" s="1"/>
      <c r="AP897" s="1"/>
      <c r="AQ897" s="1"/>
      <c r="AR897" s="1"/>
      <c r="AS897" s="1"/>
      <c r="AU897" s="1"/>
      <c r="AV897" s="1"/>
      <c r="AW897" s="1"/>
      <c r="BD897" s="1"/>
      <c r="BE897" s="1"/>
      <c r="BF897" s="1"/>
      <c r="BJ897" s="1"/>
      <c r="BK897" s="1"/>
      <c r="BL897" s="1"/>
    </row>
    <row r="898" spans="40:64">
      <c r="AN898" s="1"/>
      <c r="AO898" s="1"/>
      <c r="AP898" s="1"/>
      <c r="AQ898" s="1"/>
      <c r="AR898" s="1"/>
      <c r="AS898" s="1"/>
      <c r="AU898" s="1"/>
      <c r="AV898" s="1"/>
      <c r="AW898" s="1"/>
      <c r="BD898" s="1"/>
      <c r="BE898" s="1"/>
      <c r="BF898" s="1"/>
      <c r="BJ898" s="1"/>
      <c r="BK898" s="1"/>
      <c r="BL898" s="1"/>
    </row>
    <row r="899" spans="40:64">
      <c r="AN899" s="1"/>
      <c r="AO899" s="1"/>
      <c r="AP899" s="1"/>
      <c r="AQ899" s="1"/>
      <c r="AR899" s="1"/>
      <c r="AS899" s="1"/>
      <c r="AU899" s="1"/>
      <c r="AV899" s="1"/>
      <c r="AW899" s="1"/>
      <c r="BD899" s="1"/>
      <c r="BE899" s="1"/>
      <c r="BF899" s="1"/>
      <c r="BJ899" s="1"/>
      <c r="BK899" s="1"/>
      <c r="BL899" s="1"/>
    </row>
    <row r="900" spans="40:64">
      <c r="AN900" s="1"/>
      <c r="AO900" s="1"/>
      <c r="AP900" s="1"/>
      <c r="AQ900" s="1"/>
      <c r="AR900" s="1"/>
      <c r="AS900" s="1"/>
      <c r="AU900" s="1"/>
      <c r="AV900" s="1"/>
      <c r="AW900" s="1"/>
      <c r="BD900" s="1"/>
      <c r="BE900" s="1"/>
      <c r="BF900" s="1"/>
      <c r="BJ900" s="1"/>
      <c r="BK900" s="1"/>
      <c r="BL900" s="1"/>
    </row>
    <row r="901" spans="40:64">
      <c r="AN901" s="1"/>
      <c r="AO901" s="1"/>
      <c r="AP901" s="1"/>
      <c r="AQ901" s="1"/>
      <c r="AR901" s="1"/>
      <c r="AS901" s="1"/>
      <c r="AU901" s="1"/>
      <c r="AV901" s="1"/>
      <c r="AW901" s="1"/>
      <c r="BD901" s="1"/>
      <c r="BE901" s="1"/>
      <c r="BF901" s="1"/>
      <c r="BJ901" s="1"/>
      <c r="BK901" s="1"/>
      <c r="BL901" s="1"/>
    </row>
    <row r="902" spans="40:64">
      <c r="AN902" s="1"/>
      <c r="AO902" s="1"/>
      <c r="AP902" s="1"/>
      <c r="AQ902" s="1"/>
      <c r="AR902" s="1"/>
      <c r="AS902" s="1"/>
      <c r="AU902" s="1"/>
      <c r="AV902" s="1"/>
      <c r="AW902" s="1"/>
      <c r="BD902" s="1"/>
      <c r="BE902" s="1"/>
      <c r="BF902" s="1"/>
      <c r="BJ902" s="1"/>
      <c r="BK902" s="1"/>
      <c r="BL902" s="1"/>
    </row>
    <row r="903" spans="40:64">
      <c r="AN903" s="1"/>
      <c r="AO903" s="1"/>
      <c r="AP903" s="1"/>
      <c r="AQ903" s="1"/>
      <c r="AR903" s="1"/>
      <c r="AS903" s="1"/>
      <c r="AU903" s="1"/>
      <c r="AV903" s="1"/>
      <c r="AW903" s="1"/>
      <c r="BD903" s="1"/>
      <c r="BE903" s="1"/>
      <c r="BF903" s="1"/>
      <c r="BJ903" s="1"/>
      <c r="BK903" s="1"/>
      <c r="BL903" s="1"/>
    </row>
    <row r="904" spans="40:64">
      <c r="AN904" s="1"/>
      <c r="AO904" s="1"/>
      <c r="AP904" s="1"/>
      <c r="AQ904" s="1"/>
      <c r="AR904" s="1"/>
      <c r="AS904" s="1"/>
      <c r="AU904" s="1"/>
      <c r="AV904" s="1"/>
      <c r="AW904" s="1"/>
      <c r="BD904" s="1"/>
      <c r="BE904" s="1"/>
      <c r="BF904" s="1"/>
      <c r="BJ904" s="1"/>
      <c r="BK904" s="1"/>
      <c r="BL904" s="1"/>
    </row>
    <row r="905" spans="40:64">
      <c r="AN905" s="1"/>
      <c r="AO905" s="1"/>
      <c r="AP905" s="1"/>
      <c r="AQ905" s="1"/>
      <c r="AR905" s="1"/>
      <c r="AS905" s="1"/>
      <c r="AU905" s="1"/>
      <c r="AV905" s="1"/>
      <c r="AW905" s="1"/>
      <c r="BD905" s="1"/>
      <c r="BE905" s="1"/>
      <c r="BF905" s="1"/>
      <c r="BJ905" s="1"/>
      <c r="BK905" s="1"/>
      <c r="BL905" s="1"/>
    </row>
    <row r="906" spans="40:64">
      <c r="AN906" s="1"/>
      <c r="AO906" s="1"/>
      <c r="AP906" s="1"/>
      <c r="AQ906" s="1"/>
      <c r="AR906" s="1"/>
      <c r="AS906" s="1"/>
      <c r="AU906" s="1"/>
      <c r="AV906" s="1"/>
      <c r="AW906" s="1"/>
      <c r="BD906" s="1"/>
      <c r="BE906" s="1"/>
      <c r="BF906" s="1"/>
      <c r="BJ906" s="1"/>
      <c r="BK906" s="1"/>
      <c r="BL906" s="1"/>
    </row>
    <row r="907" spans="40:64">
      <c r="AN907" s="1"/>
      <c r="AO907" s="1"/>
      <c r="AP907" s="1"/>
      <c r="AQ907" s="1"/>
      <c r="AR907" s="1"/>
      <c r="AS907" s="1"/>
      <c r="AU907" s="1"/>
      <c r="AV907" s="1"/>
      <c r="AW907" s="1"/>
      <c r="BD907" s="1"/>
      <c r="BE907" s="1"/>
      <c r="BF907" s="1"/>
      <c r="BJ907" s="1"/>
      <c r="BK907" s="1"/>
      <c r="BL907" s="1"/>
    </row>
    <row r="908" spans="40:64">
      <c r="AN908" s="1"/>
      <c r="AO908" s="1"/>
      <c r="AP908" s="1"/>
      <c r="AQ908" s="1"/>
      <c r="AR908" s="1"/>
      <c r="AS908" s="1"/>
      <c r="AU908" s="1"/>
      <c r="AV908" s="1"/>
      <c r="AW908" s="1"/>
      <c r="BD908" s="1"/>
      <c r="BE908" s="1"/>
      <c r="BF908" s="1"/>
      <c r="BJ908" s="1"/>
      <c r="BK908" s="1"/>
      <c r="BL908" s="1"/>
    </row>
    <row r="909" spans="40:64">
      <c r="AN909" s="1"/>
      <c r="AO909" s="1"/>
      <c r="AP909" s="1"/>
      <c r="AQ909" s="1"/>
      <c r="AR909" s="1"/>
      <c r="AS909" s="1"/>
      <c r="AU909" s="1"/>
      <c r="AV909" s="1"/>
      <c r="AW909" s="1"/>
      <c r="BD909" s="1"/>
      <c r="BE909" s="1"/>
      <c r="BF909" s="1"/>
      <c r="BJ909" s="1"/>
      <c r="BK909" s="1"/>
      <c r="BL909" s="1"/>
    </row>
    <row r="910" spans="40:64">
      <c r="AN910" s="1"/>
      <c r="AO910" s="1"/>
      <c r="AP910" s="1"/>
      <c r="AQ910" s="1"/>
      <c r="AR910" s="1"/>
      <c r="AS910" s="1"/>
      <c r="AU910" s="1"/>
      <c r="AV910" s="1"/>
      <c r="AW910" s="1"/>
      <c r="BD910" s="1"/>
      <c r="BE910" s="1"/>
      <c r="BF910" s="1"/>
      <c r="BJ910" s="1"/>
      <c r="BK910" s="1"/>
      <c r="BL910" s="1"/>
    </row>
    <row r="911" spans="40:64">
      <c r="AN911" s="1"/>
      <c r="AO911" s="1"/>
      <c r="AP911" s="1"/>
      <c r="AQ911" s="1"/>
      <c r="AR911" s="1"/>
      <c r="AS911" s="1"/>
      <c r="AU911" s="1"/>
      <c r="AV911" s="1"/>
      <c r="AW911" s="1"/>
      <c r="BD911" s="1"/>
      <c r="BE911" s="1"/>
      <c r="BF911" s="1"/>
      <c r="BJ911" s="1"/>
      <c r="BK911" s="1"/>
      <c r="BL911" s="1"/>
    </row>
    <row r="912" spans="40:64">
      <c r="AN912" s="1"/>
      <c r="AO912" s="1"/>
      <c r="AP912" s="1"/>
      <c r="AQ912" s="1"/>
      <c r="AR912" s="1"/>
      <c r="AS912" s="1"/>
      <c r="AU912" s="1"/>
      <c r="AV912" s="1"/>
      <c r="AW912" s="1"/>
      <c r="BD912" s="1"/>
      <c r="BE912" s="1"/>
      <c r="BF912" s="1"/>
      <c r="BJ912" s="1"/>
      <c r="BK912" s="1"/>
      <c r="BL912" s="1"/>
    </row>
    <row r="913" spans="40:64">
      <c r="AN913" s="1"/>
      <c r="AO913" s="1"/>
      <c r="AP913" s="1"/>
      <c r="AQ913" s="1"/>
      <c r="AR913" s="1"/>
      <c r="AS913" s="1"/>
      <c r="AU913" s="1"/>
      <c r="AV913" s="1"/>
      <c r="AW913" s="1"/>
      <c r="BD913" s="1"/>
      <c r="BE913" s="1"/>
      <c r="BF913" s="1"/>
      <c r="BJ913" s="1"/>
      <c r="BK913" s="1"/>
      <c r="BL913" s="1"/>
    </row>
    <row r="914" spans="40:64">
      <c r="AN914" s="1"/>
      <c r="AO914" s="1"/>
      <c r="AP914" s="1"/>
      <c r="AQ914" s="1"/>
      <c r="AR914" s="1"/>
      <c r="AS914" s="1"/>
      <c r="AU914" s="1"/>
      <c r="AV914" s="1"/>
      <c r="AW914" s="1"/>
      <c r="BD914" s="1"/>
      <c r="BE914" s="1"/>
      <c r="BF914" s="1"/>
      <c r="BJ914" s="1"/>
      <c r="BK914" s="1"/>
      <c r="BL914" s="1"/>
    </row>
    <row r="915" spans="40:64">
      <c r="AN915" s="1"/>
      <c r="AO915" s="1"/>
      <c r="AP915" s="1"/>
      <c r="AQ915" s="1"/>
      <c r="AR915" s="1"/>
      <c r="AS915" s="1"/>
      <c r="AU915" s="1"/>
      <c r="AV915" s="1"/>
      <c r="AW915" s="1"/>
      <c r="BD915" s="1"/>
      <c r="BE915" s="1"/>
      <c r="BF915" s="1"/>
      <c r="BJ915" s="1"/>
      <c r="BK915" s="1"/>
      <c r="BL915" s="1"/>
    </row>
    <row r="916" spans="40:64">
      <c r="AN916" s="1"/>
      <c r="AO916" s="1"/>
      <c r="AP916" s="1"/>
      <c r="AQ916" s="1"/>
      <c r="AR916" s="1"/>
      <c r="AS916" s="1"/>
      <c r="AU916" s="1"/>
      <c r="AV916" s="1"/>
      <c r="AW916" s="1"/>
      <c r="BD916" s="1"/>
      <c r="BE916" s="1"/>
      <c r="BF916" s="1"/>
      <c r="BJ916" s="1"/>
      <c r="BK916" s="1"/>
      <c r="BL916" s="1"/>
    </row>
    <row r="917" spans="40:64">
      <c r="AN917" s="1"/>
      <c r="AO917" s="1"/>
      <c r="AP917" s="1"/>
      <c r="AQ917" s="1"/>
      <c r="AR917" s="1"/>
      <c r="AS917" s="1"/>
      <c r="AU917" s="1"/>
      <c r="AV917" s="1"/>
      <c r="AW917" s="1"/>
      <c r="BD917" s="1"/>
      <c r="BE917" s="1"/>
      <c r="BF917" s="1"/>
      <c r="BJ917" s="1"/>
      <c r="BK917" s="1"/>
      <c r="BL917" s="1"/>
    </row>
    <row r="918" spans="40:64">
      <c r="AN918" s="1"/>
      <c r="AO918" s="1"/>
      <c r="AP918" s="1"/>
      <c r="AQ918" s="1"/>
      <c r="AR918" s="1"/>
      <c r="AS918" s="1"/>
      <c r="AU918" s="1"/>
      <c r="AV918" s="1"/>
      <c r="AW918" s="1"/>
      <c r="BD918" s="1"/>
      <c r="BE918" s="1"/>
      <c r="BF918" s="1"/>
      <c r="BJ918" s="1"/>
      <c r="BK918" s="1"/>
      <c r="BL918" s="1"/>
    </row>
    <row r="919" spans="40:64">
      <c r="AN919" s="1"/>
      <c r="AO919" s="1"/>
      <c r="AP919" s="1"/>
      <c r="AQ919" s="1"/>
      <c r="AR919" s="1"/>
      <c r="AS919" s="1"/>
      <c r="AU919" s="1"/>
      <c r="AV919" s="1"/>
      <c r="AW919" s="1"/>
      <c r="BD919" s="1"/>
      <c r="BE919" s="1"/>
      <c r="BF919" s="1"/>
      <c r="BJ919" s="1"/>
      <c r="BK919" s="1"/>
      <c r="BL919" s="1"/>
    </row>
    <row r="920" spans="40:64">
      <c r="AN920" s="1"/>
      <c r="AO920" s="1"/>
      <c r="AP920" s="1"/>
      <c r="AQ920" s="1"/>
      <c r="AR920" s="1"/>
      <c r="AS920" s="1"/>
      <c r="AU920" s="1"/>
      <c r="AV920" s="1"/>
      <c r="AW920" s="1"/>
      <c r="BD920" s="1"/>
      <c r="BE920" s="1"/>
      <c r="BF920" s="1"/>
      <c r="BJ920" s="1"/>
      <c r="BK920" s="1"/>
      <c r="BL920" s="1"/>
    </row>
    <row r="921" spans="40:64">
      <c r="AN921" s="1"/>
      <c r="AO921" s="1"/>
      <c r="AP921" s="1"/>
      <c r="AQ921" s="1"/>
      <c r="AR921" s="1"/>
      <c r="AS921" s="1"/>
      <c r="AU921" s="1"/>
      <c r="AV921" s="1"/>
      <c r="AW921" s="1"/>
      <c r="BD921" s="1"/>
      <c r="BE921" s="1"/>
      <c r="BF921" s="1"/>
      <c r="BJ921" s="1"/>
      <c r="BK921" s="1"/>
      <c r="BL921" s="1"/>
    </row>
    <row r="922" spans="40:64">
      <c r="AN922" s="1"/>
      <c r="AO922" s="1"/>
      <c r="AP922" s="1"/>
      <c r="AQ922" s="1"/>
      <c r="AR922" s="1"/>
      <c r="AS922" s="1"/>
      <c r="AU922" s="1"/>
      <c r="AV922" s="1"/>
      <c r="AW922" s="1"/>
      <c r="BD922" s="1"/>
      <c r="BE922" s="1"/>
      <c r="BF922" s="1"/>
      <c r="BJ922" s="1"/>
      <c r="BK922" s="1"/>
      <c r="BL922" s="1"/>
    </row>
    <row r="923" spans="40:64">
      <c r="AN923" s="1"/>
      <c r="AO923" s="1"/>
      <c r="AP923" s="1"/>
      <c r="AQ923" s="1"/>
      <c r="AR923" s="1"/>
      <c r="AS923" s="1"/>
      <c r="AU923" s="1"/>
      <c r="AV923" s="1"/>
      <c r="AW923" s="1"/>
      <c r="BD923" s="1"/>
      <c r="BE923" s="1"/>
      <c r="BF923" s="1"/>
      <c r="BJ923" s="1"/>
      <c r="BK923" s="1"/>
      <c r="BL923" s="1"/>
    </row>
    <row r="924" spans="40:64">
      <c r="AN924" s="1"/>
      <c r="AO924" s="1"/>
      <c r="AP924" s="1"/>
      <c r="AQ924" s="1"/>
      <c r="AR924" s="1"/>
      <c r="AS924" s="1"/>
      <c r="AU924" s="1"/>
      <c r="AV924" s="1"/>
      <c r="AW924" s="1"/>
      <c r="BD924" s="1"/>
      <c r="BE924" s="1"/>
      <c r="BF924" s="1"/>
      <c r="BJ924" s="1"/>
      <c r="BK924" s="1"/>
      <c r="BL924" s="1"/>
    </row>
    <row r="925" spans="40:64">
      <c r="AN925" s="1"/>
      <c r="AO925" s="1"/>
      <c r="AP925" s="1"/>
      <c r="AQ925" s="1"/>
      <c r="AR925" s="1"/>
      <c r="AS925" s="1"/>
      <c r="AU925" s="1"/>
      <c r="AV925" s="1"/>
      <c r="AW925" s="1"/>
      <c r="BD925" s="1"/>
      <c r="BE925" s="1"/>
      <c r="BF925" s="1"/>
      <c r="BJ925" s="1"/>
      <c r="BK925" s="1"/>
      <c r="BL925" s="1"/>
    </row>
    <row r="926" spans="40:64">
      <c r="AN926" s="1"/>
      <c r="AO926" s="1"/>
      <c r="AP926" s="1"/>
      <c r="AQ926" s="1"/>
      <c r="AR926" s="1"/>
      <c r="AS926" s="1"/>
      <c r="AU926" s="1"/>
      <c r="AV926" s="1"/>
      <c r="AW926" s="1"/>
      <c r="BD926" s="1"/>
      <c r="BE926" s="1"/>
      <c r="BF926" s="1"/>
      <c r="BJ926" s="1"/>
      <c r="BK926" s="1"/>
      <c r="BL926" s="1"/>
    </row>
    <row r="927" spans="40:64">
      <c r="AN927" s="1"/>
      <c r="AO927" s="1"/>
      <c r="AP927" s="1"/>
      <c r="AQ927" s="1"/>
      <c r="AR927" s="1"/>
      <c r="AS927" s="1"/>
      <c r="AU927" s="1"/>
      <c r="AV927" s="1"/>
      <c r="AW927" s="1"/>
      <c r="BD927" s="1"/>
      <c r="BE927" s="1"/>
      <c r="BF927" s="1"/>
      <c r="BJ927" s="1"/>
      <c r="BK927" s="1"/>
      <c r="BL927" s="1"/>
    </row>
    <row r="928" spans="40:64">
      <c r="AN928" s="1"/>
      <c r="AO928" s="1"/>
      <c r="AP928" s="1"/>
      <c r="AQ928" s="1"/>
      <c r="AR928" s="1"/>
      <c r="AS928" s="1"/>
      <c r="AU928" s="1"/>
      <c r="AV928" s="1"/>
      <c r="AW928" s="1"/>
      <c r="BD928" s="1"/>
      <c r="BE928" s="1"/>
      <c r="BF928" s="1"/>
      <c r="BJ928" s="1"/>
      <c r="BK928" s="1"/>
      <c r="BL928" s="1"/>
    </row>
    <row r="929" spans="40:64">
      <c r="AN929" s="1"/>
      <c r="AO929" s="1"/>
      <c r="AP929" s="1"/>
      <c r="AQ929" s="1"/>
      <c r="AR929" s="1"/>
      <c r="AS929" s="1"/>
      <c r="AU929" s="1"/>
      <c r="AV929" s="1"/>
      <c r="AW929" s="1"/>
      <c r="BD929" s="1"/>
      <c r="BE929" s="1"/>
      <c r="BF929" s="1"/>
      <c r="BJ929" s="1"/>
      <c r="BK929" s="1"/>
      <c r="BL929" s="1"/>
    </row>
    <row r="930" spans="40:64">
      <c r="AN930" s="1"/>
      <c r="AO930" s="1"/>
      <c r="AP930" s="1"/>
      <c r="AQ930" s="1"/>
      <c r="AR930" s="1"/>
      <c r="AS930" s="1"/>
      <c r="AU930" s="1"/>
      <c r="AV930" s="1"/>
      <c r="AW930" s="1"/>
      <c r="BD930" s="1"/>
      <c r="BE930" s="1"/>
      <c r="BF930" s="1"/>
      <c r="BJ930" s="1"/>
      <c r="BK930" s="1"/>
      <c r="BL930" s="1"/>
    </row>
    <row r="931" spans="40:64">
      <c r="AN931" s="1"/>
      <c r="AO931" s="1"/>
      <c r="AP931" s="1"/>
      <c r="AQ931" s="1"/>
      <c r="AR931" s="1"/>
      <c r="AS931" s="1"/>
      <c r="AU931" s="1"/>
      <c r="AV931" s="1"/>
      <c r="AW931" s="1"/>
      <c r="BD931" s="1"/>
      <c r="BE931" s="1"/>
      <c r="BF931" s="1"/>
      <c r="BJ931" s="1"/>
      <c r="BK931" s="1"/>
      <c r="BL931" s="1"/>
    </row>
    <row r="932" spans="40:64">
      <c r="AN932" s="1"/>
      <c r="AO932" s="1"/>
      <c r="AP932" s="1"/>
      <c r="AQ932" s="1"/>
      <c r="AR932" s="1"/>
      <c r="AS932" s="1"/>
      <c r="AU932" s="1"/>
      <c r="AV932" s="1"/>
      <c r="AW932" s="1"/>
      <c r="BD932" s="1"/>
      <c r="BE932" s="1"/>
      <c r="BF932" s="1"/>
      <c r="BJ932" s="1"/>
      <c r="BK932" s="1"/>
      <c r="BL932" s="1"/>
    </row>
    <row r="933" spans="40:64">
      <c r="AN933" s="1"/>
      <c r="AO933" s="1"/>
      <c r="AP933" s="1"/>
      <c r="AQ933" s="1"/>
      <c r="AR933" s="1"/>
      <c r="AS933" s="1"/>
      <c r="AU933" s="1"/>
      <c r="AV933" s="1"/>
      <c r="AW933" s="1"/>
      <c r="BD933" s="1"/>
      <c r="BE933" s="1"/>
      <c r="BF933" s="1"/>
      <c r="BJ933" s="1"/>
      <c r="BK933" s="1"/>
      <c r="BL933" s="1"/>
    </row>
    <row r="934" spans="40:64">
      <c r="AN934" s="1"/>
      <c r="AO934" s="1"/>
      <c r="AP934" s="1"/>
      <c r="AQ934" s="1"/>
      <c r="AR934" s="1"/>
      <c r="AS934" s="1"/>
      <c r="AU934" s="1"/>
      <c r="AV934" s="1"/>
      <c r="AW934" s="1"/>
      <c r="BD934" s="1"/>
      <c r="BE934" s="1"/>
      <c r="BF934" s="1"/>
      <c r="BJ934" s="1"/>
      <c r="BK934" s="1"/>
      <c r="BL934" s="1"/>
    </row>
    <row r="935" spans="40:64">
      <c r="AN935" s="1"/>
      <c r="AO935" s="1"/>
      <c r="AP935" s="1"/>
      <c r="AQ935" s="1"/>
      <c r="AR935" s="1"/>
      <c r="AS935" s="1"/>
      <c r="AU935" s="1"/>
      <c r="AV935" s="1"/>
      <c r="AW935" s="1"/>
      <c r="BD935" s="1"/>
      <c r="BE935" s="1"/>
      <c r="BF935" s="1"/>
      <c r="BJ935" s="1"/>
      <c r="BK935" s="1"/>
      <c r="BL935" s="1"/>
    </row>
    <row r="936" spans="40:64">
      <c r="AN936" s="1"/>
      <c r="AO936" s="1"/>
      <c r="AP936" s="1"/>
      <c r="AQ936" s="1"/>
      <c r="AR936" s="1"/>
      <c r="AS936" s="1"/>
      <c r="AU936" s="1"/>
      <c r="AV936" s="1"/>
      <c r="AW936" s="1"/>
      <c r="BD936" s="1"/>
      <c r="BE936" s="1"/>
      <c r="BF936" s="1"/>
      <c r="BJ936" s="1"/>
      <c r="BK936" s="1"/>
      <c r="BL936" s="1"/>
    </row>
    <row r="937" spans="40:64">
      <c r="AN937" s="1"/>
      <c r="AO937" s="1"/>
      <c r="AP937" s="1"/>
      <c r="AQ937" s="1"/>
      <c r="AR937" s="1"/>
      <c r="AS937" s="1"/>
      <c r="AU937" s="1"/>
      <c r="AV937" s="1"/>
      <c r="AW937" s="1"/>
      <c r="BD937" s="1"/>
      <c r="BE937" s="1"/>
      <c r="BF937" s="1"/>
      <c r="BJ937" s="1"/>
      <c r="BK937" s="1"/>
      <c r="BL937" s="1"/>
    </row>
    <row r="938" spans="40:64">
      <c r="AN938" s="1"/>
      <c r="AO938" s="1"/>
      <c r="AP938" s="1"/>
      <c r="AQ938" s="1"/>
      <c r="AR938" s="1"/>
      <c r="AS938" s="1"/>
      <c r="AU938" s="1"/>
      <c r="AV938" s="1"/>
      <c r="AW938" s="1"/>
      <c r="BD938" s="1"/>
      <c r="BE938" s="1"/>
      <c r="BF938" s="1"/>
      <c r="BJ938" s="1"/>
      <c r="BK938" s="1"/>
      <c r="BL938" s="1"/>
    </row>
    <row r="939" spans="40:64">
      <c r="AN939" s="1"/>
      <c r="AO939" s="1"/>
      <c r="AP939" s="1"/>
      <c r="AQ939" s="1"/>
      <c r="AR939" s="1"/>
      <c r="AS939" s="1"/>
      <c r="AU939" s="1"/>
      <c r="AV939" s="1"/>
      <c r="AW939" s="1"/>
      <c r="BD939" s="1"/>
      <c r="BE939" s="1"/>
      <c r="BF939" s="1"/>
      <c r="BJ939" s="1"/>
      <c r="BK939" s="1"/>
      <c r="BL939" s="1"/>
    </row>
    <row r="940" spans="40:64">
      <c r="AN940" s="1"/>
      <c r="AO940" s="1"/>
      <c r="AP940" s="1"/>
      <c r="AQ940" s="1"/>
      <c r="AR940" s="1"/>
      <c r="AS940" s="1"/>
      <c r="AU940" s="1"/>
      <c r="AV940" s="1"/>
      <c r="AW940" s="1"/>
      <c r="BD940" s="1"/>
      <c r="BE940" s="1"/>
      <c r="BF940" s="1"/>
      <c r="BJ940" s="1"/>
      <c r="BK940" s="1"/>
      <c r="BL940" s="1"/>
    </row>
    <row r="941" spans="40:64">
      <c r="AN941" s="1"/>
      <c r="AO941" s="1"/>
      <c r="AP941" s="1"/>
      <c r="AQ941" s="1"/>
      <c r="AR941" s="1"/>
      <c r="AS941" s="1"/>
      <c r="AU941" s="1"/>
      <c r="AV941" s="1"/>
      <c r="AW941" s="1"/>
      <c r="BD941" s="1"/>
      <c r="BE941" s="1"/>
      <c r="BF941" s="1"/>
      <c r="BJ941" s="1"/>
      <c r="BK941" s="1"/>
      <c r="BL941" s="1"/>
    </row>
    <row r="942" spans="40:64">
      <c r="AN942" s="1"/>
      <c r="AO942" s="1"/>
      <c r="AP942" s="1"/>
      <c r="AQ942" s="1"/>
      <c r="AR942" s="1"/>
      <c r="AS942" s="1"/>
      <c r="AU942" s="1"/>
      <c r="AV942" s="1"/>
      <c r="AW942" s="1"/>
      <c r="BD942" s="1"/>
      <c r="BE942" s="1"/>
      <c r="BF942" s="1"/>
      <c r="BJ942" s="1"/>
      <c r="BK942" s="1"/>
      <c r="BL942" s="1"/>
    </row>
    <row r="943" spans="40:64">
      <c r="AN943" s="1"/>
      <c r="AO943" s="1"/>
      <c r="AP943" s="1"/>
      <c r="AQ943" s="1"/>
      <c r="AR943" s="1"/>
      <c r="AS943" s="1"/>
      <c r="AU943" s="1"/>
      <c r="AV943" s="1"/>
      <c r="AW943" s="1"/>
      <c r="BD943" s="1"/>
      <c r="BE943" s="1"/>
      <c r="BF943" s="1"/>
      <c r="BJ943" s="1"/>
      <c r="BK943" s="1"/>
      <c r="BL943" s="1"/>
    </row>
    <row r="944" spans="40:64">
      <c r="AN944" s="1"/>
      <c r="AO944" s="1"/>
      <c r="AP944" s="1"/>
      <c r="AQ944" s="1"/>
      <c r="AR944" s="1"/>
      <c r="AS944" s="1"/>
      <c r="AU944" s="1"/>
      <c r="AV944" s="1"/>
      <c r="AW944" s="1"/>
      <c r="BD944" s="1"/>
      <c r="BE944" s="1"/>
      <c r="BF944" s="1"/>
      <c r="BJ944" s="1"/>
      <c r="BK944" s="1"/>
      <c r="BL944" s="1"/>
    </row>
    <row r="945" spans="40:64">
      <c r="AN945" s="1"/>
      <c r="AO945" s="1"/>
      <c r="AP945" s="1"/>
      <c r="AQ945" s="1"/>
      <c r="AR945" s="1"/>
      <c r="AS945" s="1"/>
      <c r="AU945" s="1"/>
      <c r="AV945" s="1"/>
      <c r="AW945" s="1"/>
      <c r="BD945" s="1"/>
      <c r="BE945" s="1"/>
      <c r="BF945" s="1"/>
      <c r="BJ945" s="1"/>
      <c r="BK945" s="1"/>
      <c r="BL945" s="1"/>
    </row>
    <row r="946" spans="40:64">
      <c r="AN946" s="1"/>
      <c r="AO946" s="1"/>
      <c r="AP946" s="1"/>
      <c r="AQ946" s="1"/>
      <c r="AR946" s="1"/>
      <c r="AS946" s="1"/>
      <c r="AU946" s="1"/>
      <c r="AV946" s="1"/>
      <c r="AW946" s="1"/>
      <c r="BD946" s="1"/>
      <c r="BE946" s="1"/>
      <c r="BF946" s="1"/>
      <c r="BJ946" s="1"/>
      <c r="BK946" s="1"/>
      <c r="BL946" s="1"/>
    </row>
    <row r="947" spans="40:64">
      <c r="AN947" s="1"/>
      <c r="AO947" s="1"/>
      <c r="AP947" s="1"/>
      <c r="AQ947" s="1"/>
      <c r="AR947" s="1"/>
      <c r="AS947" s="1"/>
      <c r="AU947" s="1"/>
      <c r="AV947" s="1"/>
      <c r="AW947" s="1"/>
      <c r="BD947" s="1"/>
      <c r="BE947" s="1"/>
      <c r="BF947" s="1"/>
      <c r="BJ947" s="1"/>
      <c r="BK947" s="1"/>
      <c r="BL947" s="1"/>
    </row>
    <row r="948" spans="40:64">
      <c r="AN948" s="1"/>
      <c r="AO948" s="1"/>
      <c r="AP948" s="1"/>
      <c r="AQ948" s="1"/>
      <c r="AR948" s="1"/>
      <c r="AS948" s="1"/>
      <c r="AU948" s="1"/>
      <c r="AV948" s="1"/>
      <c r="AW948" s="1"/>
      <c r="BD948" s="1"/>
      <c r="BE948" s="1"/>
      <c r="BF948" s="1"/>
      <c r="BJ948" s="1"/>
      <c r="BK948" s="1"/>
      <c r="BL948" s="1"/>
    </row>
    <row r="949" spans="40:64">
      <c r="AN949" s="1"/>
      <c r="AO949" s="1"/>
      <c r="AP949" s="1"/>
      <c r="AQ949" s="1"/>
      <c r="AR949" s="1"/>
      <c r="AS949" s="1"/>
      <c r="AU949" s="1"/>
      <c r="AV949" s="1"/>
      <c r="AW949" s="1"/>
      <c r="BD949" s="1"/>
      <c r="BE949" s="1"/>
      <c r="BF949" s="1"/>
      <c r="BJ949" s="1"/>
      <c r="BK949" s="1"/>
      <c r="BL949" s="1"/>
    </row>
    <row r="950" spans="40:64">
      <c r="AN950" s="1"/>
      <c r="AO950" s="1"/>
      <c r="AP950" s="1"/>
      <c r="AQ950" s="1"/>
      <c r="AR950" s="1"/>
      <c r="AS950" s="1"/>
      <c r="AU950" s="1"/>
      <c r="AV950" s="1"/>
      <c r="AW950" s="1"/>
      <c r="BD950" s="1"/>
      <c r="BE950" s="1"/>
      <c r="BF950" s="1"/>
      <c r="BJ950" s="1"/>
      <c r="BK950" s="1"/>
      <c r="BL950" s="1"/>
    </row>
    <row r="951" spans="40:64">
      <c r="AN951" s="1"/>
      <c r="AO951" s="1"/>
      <c r="AP951" s="1"/>
      <c r="AQ951" s="1"/>
      <c r="AR951" s="1"/>
      <c r="AS951" s="1"/>
      <c r="AU951" s="1"/>
      <c r="AV951" s="1"/>
      <c r="AW951" s="1"/>
      <c r="BD951" s="1"/>
      <c r="BE951" s="1"/>
      <c r="BF951" s="1"/>
      <c r="BJ951" s="1"/>
      <c r="BK951" s="1"/>
      <c r="BL951" s="1"/>
    </row>
    <row r="952" spans="40:64">
      <c r="AN952" s="1"/>
      <c r="AO952" s="1"/>
      <c r="AP952" s="1"/>
      <c r="AQ952" s="1"/>
      <c r="AR952" s="1"/>
      <c r="AS952" s="1"/>
      <c r="AU952" s="1"/>
      <c r="AV952" s="1"/>
      <c r="AW952" s="1"/>
      <c r="BD952" s="1"/>
      <c r="BE952" s="1"/>
      <c r="BF952" s="1"/>
      <c r="BJ952" s="1"/>
      <c r="BK952" s="1"/>
      <c r="BL952" s="1"/>
    </row>
    <row r="953" spans="40:64">
      <c r="AN953" s="1"/>
      <c r="AO953" s="1"/>
      <c r="AP953" s="1"/>
      <c r="AQ953" s="1"/>
      <c r="AR953" s="1"/>
      <c r="AS953" s="1"/>
      <c r="AU953" s="1"/>
      <c r="AV953" s="1"/>
      <c r="AW953" s="1"/>
      <c r="BD953" s="1"/>
      <c r="BE953" s="1"/>
      <c r="BF953" s="1"/>
      <c r="BJ953" s="1"/>
      <c r="BK953" s="1"/>
      <c r="BL953" s="1"/>
    </row>
    <row r="954" spans="40:64">
      <c r="AN954" s="1"/>
      <c r="AO954" s="1"/>
      <c r="AP954" s="1"/>
      <c r="AQ954" s="1"/>
      <c r="AR954" s="1"/>
      <c r="AS954" s="1"/>
      <c r="AU954" s="1"/>
      <c r="AV954" s="1"/>
      <c r="AW954" s="1"/>
      <c r="BD954" s="1"/>
      <c r="BE954" s="1"/>
      <c r="BF954" s="1"/>
      <c r="BJ954" s="1"/>
      <c r="BK954" s="1"/>
      <c r="BL954" s="1"/>
    </row>
    <row r="955" spans="40:64">
      <c r="AN955" s="1"/>
      <c r="AO955" s="1"/>
      <c r="AP955" s="1"/>
      <c r="AQ955" s="1"/>
      <c r="AR955" s="1"/>
      <c r="AS955" s="1"/>
      <c r="AU955" s="1"/>
      <c r="AV955" s="1"/>
      <c r="AW955" s="1"/>
      <c r="BD955" s="1"/>
      <c r="BE955" s="1"/>
      <c r="BF955" s="1"/>
      <c r="BJ955" s="1"/>
      <c r="BK955" s="1"/>
      <c r="BL955" s="1"/>
    </row>
    <row r="956" spans="40:64">
      <c r="AN956" s="1"/>
      <c r="AO956" s="1"/>
      <c r="AP956" s="1"/>
      <c r="AQ956" s="1"/>
      <c r="AR956" s="1"/>
      <c r="AS956" s="1"/>
      <c r="AU956" s="1"/>
      <c r="AV956" s="1"/>
      <c r="AW956" s="1"/>
      <c r="BD956" s="1"/>
      <c r="BE956" s="1"/>
      <c r="BF956" s="1"/>
      <c r="BJ956" s="1"/>
      <c r="BK956" s="1"/>
      <c r="BL956" s="1"/>
    </row>
    <row r="957" spans="40:64">
      <c r="AN957" s="1"/>
      <c r="AO957" s="1"/>
      <c r="AP957" s="1"/>
      <c r="AQ957" s="1"/>
      <c r="AR957" s="1"/>
      <c r="AS957" s="1"/>
      <c r="AU957" s="1"/>
      <c r="AV957" s="1"/>
      <c r="AW957" s="1"/>
      <c r="BD957" s="1"/>
      <c r="BE957" s="1"/>
      <c r="BF957" s="1"/>
      <c r="BJ957" s="1"/>
      <c r="BK957" s="1"/>
      <c r="BL957" s="1"/>
    </row>
    <row r="958" spans="40:64">
      <c r="AN958" s="1"/>
      <c r="AO958" s="1"/>
      <c r="AP958" s="1"/>
      <c r="AQ958" s="1"/>
      <c r="AR958" s="1"/>
      <c r="AS958" s="1"/>
      <c r="AU958" s="1"/>
      <c r="AV958" s="1"/>
      <c r="AW958" s="1"/>
      <c r="BD958" s="1"/>
      <c r="BE958" s="1"/>
      <c r="BF958" s="1"/>
      <c r="BJ958" s="1"/>
      <c r="BK958" s="1"/>
      <c r="BL958" s="1"/>
    </row>
    <row r="959" spans="40:64">
      <c r="AN959" s="1"/>
      <c r="AO959" s="1"/>
      <c r="AP959" s="1"/>
      <c r="AQ959" s="1"/>
      <c r="AR959" s="1"/>
      <c r="AS959" s="1"/>
      <c r="AU959" s="1"/>
      <c r="AV959" s="1"/>
      <c r="AW959" s="1"/>
      <c r="BD959" s="1"/>
      <c r="BE959" s="1"/>
      <c r="BF959" s="1"/>
      <c r="BJ959" s="1"/>
      <c r="BK959" s="1"/>
      <c r="BL959" s="1"/>
    </row>
    <row r="960" spans="40:64">
      <c r="AN960" s="1"/>
      <c r="AO960" s="1"/>
      <c r="AP960" s="1"/>
      <c r="AQ960" s="1"/>
      <c r="AR960" s="1"/>
      <c r="AS960" s="1"/>
      <c r="AU960" s="1"/>
      <c r="AV960" s="1"/>
      <c r="AW960" s="1"/>
      <c r="BD960" s="1"/>
      <c r="BE960" s="1"/>
      <c r="BF960" s="1"/>
      <c r="BJ960" s="1"/>
      <c r="BK960" s="1"/>
      <c r="BL960" s="1"/>
    </row>
    <row r="961" spans="40:64">
      <c r="AN961" s="1"/>
      <c r="AO961" s="1"/>
      <c r="AP961" s="1"/>
      <c r="AQ961" s="1"/>
      <c r="AR961" s="1"/>
      <c r="AS961" s="1"/>
      <c r="AU961" s="1"/>
      <c r="AV961" s="1"/>
      <c r="AW961" s="1"/>
      <c r="BD961" s="1"/>
      <c r="BE961" s="1"/>
      <c r="BF961" s="1"/>
      <c r="BJ961" s="1"/>
      <c r="BK961" s="1"/>
      <c r="BL961" s="1"/>
    </row>
    <row r="962" spans="40:64">
      <c r="AN962" s="1"/>
      <c r="AO962" s="1"/>
      <c r="AP962" s="1"/>
      <c r="AQ962" s="1"/>
      <c r="AR962" s="1"/>
      <c r="AS962" s="1"/>
      <c r="AU962" s="1"/>
      <c r="AV962" s="1"/>
      <c r="AW962" s="1"/>
      <c r="BD962" s="1"/>
      <c r="BE962" s="1"/>
      <c r="BF962" s="1"/>
      <c r="BJ962" s="1"/>
      <c r="BK962" s="1"/>
      <c r="BL962" s="1"/>
    </row>
    <row r="963" spans="40:64">
      <c r="AN963" s="1"/>
      <c r="AO963" s="1"/>
      <c r="AP963" s="1"/>
      <c r="AQ963" s="1"/>
      <c r="AR963" s="1"/>
      <c r="AS963" s="1"/>
      <c r="AU963" s="1"/>
      <c r="AV963" s="1"/>
      <c r="AW963" s="1"/>
      <c r="BD963" s="1"/>
      <c r="BE963" s="1"/>
      <c r="BF963" s="1"/>
      <c r="BJ963" s="1"/>
      <c r="BK963" s="1"/>
      <c r="BL963" s="1"/>
    </row>
    <row r="964" spans="40:64">
      <c r="AN964" s="1"/>
      <c r="AO964" s="1"/>
      <c r="AP964" s="1"/>
      <c r="AQ964" s="1"/>
      <c r="AR964" s="1"/>
      <c r="AS964" s="1"/>
      <c r="AU964" s="1"/>
      <c r="AV964" s="1"/>
      <c r="AW964" s="1"/>
      <c r="BD964" s="1"/>
      <c r="BE964" s="1"/>
      <c r="BF964" s="1"/>
      <c r="BJ964" s="1"/>
      <c r="BK964" s="1"/>
      <c r="BL964" s="1"/>
    </row>
    <row r="965" spans="40:64">
      <c r="AN965" s="1"/>
      <c r="AO965" s="1"/>
      <c r="AP965" s="1"/>
      <c r="AQ965" s="1"/>
      <c r="AR965" s="1"/>
      <c r="AS965" s="1"/>
      <c r="AU965" s="1"/>
      <c r="AV965" s="1"/>
      <c r="AW965" s="1"/>
      <c r="BD965" s="1"/>
      <c r="BE965" s="1"/>
      <c r="BF965" s="1"/>
      <c r="BJ965" s="1"/>
      <c r="BK965" s="1"/>
      <c r="BL965" s="1"/>
    </row>
    <row r="966" spans="40:64">
      <c r="AN966" s="1"/>
      <c r="AO966" s="1"/>
      <c r="AP966" s="1"/>
      <c r="AQ966" s="1"/>
      <c r="AR966" s="1"/>
      <c r="AS966" s="1"/>
      <c r="AU966" s="1"/>
      <c r="AV966" s="1"/>
      <c r="AW966" s="1"/>
      <c r="BD966" s="1"/>
      <c r="BE966" s="1"/>
      <c r="BF966" s="1"/>
      <c r="BJ966" s="1"/>
      <c r="BK966" s="1"/>
      <c r="BL966" s="1"/>
    </row>
    <row r="967" spans="40:64">
      <c r="AN967" s="1"/>
      <c r="AO967" s="1"/>
      <c r="AP967" s="1"/>
      <c r="AQ967" s="1"/>
      <c r="AR967" s="1"/>
      <c r="AS967" s="1"/>
      <c r="AU967" s="1"/>
      <c r="AV967" s="1"/>
      <c r="AW967" s="1"/>
      <c r="BD967" s="1"/>
      <c r="BE967" s="1"/>
      <c r="BF967" s="1"/>
      <c r="BJ967" s="1"/>
      <c r="BK967" s="1"/>
      <c r="BL967" s="1"/>
    </row>
    <row r="968" spans="40:64">
      <c r="AN968" s="1"/>
      <c r="AO968" s="1"/>
      <c r="AP968" s="1"/>
      <c r="AQ968" s="1"/>
      <c r="AR968" s="1"/>
      <c r="AS968" s="1"/>
      <c r="AU968" s="1"/>
      <c r="AV968" s="1"/>
      <c r="AW968" s="1"/>
      <c r="BD968" s="1"/>
      <c r="BE968" s="1"/>
      <c r="BF968" s="1"/>
      <c r="BJ968" s="1"/>
      <c r="BK968" s="1"/>
      <c r="BL968" s="1"/>
    </row>
    <row r="969" spans="40:64">
      <c r="AN969" s="1"/>
      <c r="AO969" s="1"/>
      <c r="AP969" s="1"/>
      <c r="AQ969" s="1"/>
      <c r="AR969" s="1"/>
      <c r="AS969" s="1"/>
      <c r="AU969" s="1"/>
      <c r="AV969" s="1"/>
      <c r="AW969" s="1"/>
      <c r="BD969" s="1"/>
      <c r="BE969" s="1"/>
      <c r="BF969" s="1"/>
      <c r="BJ969" s="1"/>
      <c r="BK969" s="1"/>
      <c r="BL969" s="1"/>
    </row>
    <row r="970" spans="40:64">
      <c r="AN970" s="1"/>
      <c r="AO970" s="1"/>
      <c r="AP970" s="1"/>
      <c r="AQ970" s="1"/>
      <c r="AR970" s="1"/>
      <c r="AS970" s="1"/>
      <c r="AU970" s="1"/>
      <c r="AV970" s="1"/>
      <c r="AW970" s="1"/>
      <c r="BD970" s="1"/>
      <c r="BE970" s="1"/>
      <c r="BF970" s="1"/>
      <c r="BJ970" s="1"/>
      <c r="BK970" s="1"/>
      <c r="BL970" s="1"/>
    </row>
    <row r="971" spans="40:64">
      <c r="AN971" s="1"/>
      <c r="AO971" s="1"/>
      <c r="AP971" s="1"/>
      <c r="AQ971" s="1"/>
      <c r="AR971" s="1"/>
      <c r="AS971" s="1"/>
      <c r="AU971" s="1"/>
      <c r="AV971" s="1"/>
      <c r="AW971" s="1"/>
      <c r="BD971" s="1"/>
      <c r="BE971" s="1"/>
      <c r="BF971" s="1"/>
      <c r="BJ971" s="1"/>
      <c r="BK971" s="1"/>
      <c r="BL971" s="1"/>
    </row>
    <row r="972" spans="40:64">
      <c r="AN972" s="1"/>
      <c r="AO972" s="1"/>
      <c r="AP972" s="1"/>
      <c r="AQ972" s="1"/>
      <c r="AR972" s="1"/>
      <c r="AS972" s="1"/>
      <c r="AU972" s="1"/>
      <c r="AV972" s="1"/>
      <c r="AW972" s="1"/>
      <c r="BD972" s="1"/>
      <c r="BE972" s="1"/>
      <c r="BF972" s="1"/>
      <c r="BJ972" s="1"/>
      <c r="BK972" s="1"/>
      <c r="BL972" s="1"/>
    </row>
    <row r="973" spans="40:64">
      <c r="AN973" s="1"/>
      <c r="AO973" s="1"/>
      <c r="AP973" s="1"/>
      <c r="AQ973" s="1"/>
      <c r="AR973" s="1"/>
      <c r="AS973" s="1"/>
      <c r="AU973" s="1"/>
      <c r="AV973" s="1"/>
      <c r="AW973" s="1"/>
      <c r="BD973" s="1"/>
      <c r="BE973" s="1"/>
      <c r="BF973" s="1"/>
      <c r="BJ973" s="1"/>
      <c r="BK973" s="1"/>
      <c r="BL973" s="1"/>
    </row>
    <row r="974" spans="40:64">
      <c r="AN974" s="1"/>
      <c r="AO974" s="1"/>
      <c r="AP974" s="1"/>
      <c r="AQ974" s="1"/>
      <c r="AR974" s="1"/>
      <c r="AS974" s="1"/>
      <c r="AU974" s="1"/>
      <c r="AV974" s="1"/>
      <c r="AW974" s="1"/>
      <c r="BD974" s="1"/>
      <c r="BE974" s="1"/>
      <c r="BF974" s="1"/>
      <c r="BJ974" s="1"/>
      <c r="BK974" s="1"/>
      <c r="BL974" s="1"/>
    </row>
    <row r="975" spans="40:64">
      <c r="AN975" s="1"/>
      <c r="AO975" s="1"/>
      <c r="AP975" s="1"/>
      <c r="AQ975" s="1"/>
      <c r="AR975" s="1"/>
      <c r="AS975" s="1"/>
      <c r="AU975" s="1"/>
      <c r="AV975" s="1"/>
      <c r="AW975" s="1"/>
      <c r="BD975" s="1"/>
      <c r="BE975" s="1"/>
      <c r="BF975" s="1"/>
      <c r="BJ975" s="1"/>
      <c r="BK975" s="1"/>
      <c r="BL975" s="1"/>
    </row>
    <row r="976" spans="40:64">
      <c r="AN976" s="1"/>
      <c r="AO976" s="1"/>
      <c r="AP976" s="1"/>
      <c r="AQ976" s="1"/>
      <c r="AR976" s="1"/>
      <c r="AS976" s="1"/>
      <c r="AU976" s="1"/>
      <c r="AV976" s="1"/>
      <c r="AW976" s="1"/>
      <c r="BD976" s="1"/>
      <c r="BE976" s="1"/>
      <c r="BF976" s="1"/>
      <c r="BJ976" s="1"/>
      <c r="BK976" s="1"/>
      <c r="BL976" s="1"/>
    </row>
    <row r="977" spans="40:64">
      <c r="AN977" s="1"/>
      <c r="AO977" s="1"/>
      <c r="AP977" s="1"/>
      <c r="AQ977" s="1"/>
      <c r="AR977" s="1"/>
      <c r="AS977" s="1"/>
      <c r="AU977" s="1"/>
      <c r="AV977" s="1"/>
      <c r="AW977" s="1"/>
      <c r="BD977" s="1"/>
      <c r="BE977" s="1"/>
      <c r="BF977" s="1"/>
      <c r="BJ977" s="1"/>
      <c r="BK977" s="1"/>
      <c r="BL977" s="1"/>
    </row>
    <row r="978" spans="40:64">
      <c r="AN978" s="1"/>
      <c r="AO978" s="1"/>
      <c r="AP978" s="1"/>
      <c r="AQ978" s="1"/>
      <c r="AR978" s="1"/>
      <c r="AS978" s="1"/>
      <c r="AU978" s="1"/>
      <c r="AV978" s="1"/>
      <c r="AW978" s="1"/>
      <c r="BD978" s="1"/>
      <c r="BE978" s="1"/>
      <c r="BF978" s="1"/>
      <c r="BJ978" s="1"/>
      <c r="BK978" s="1"/>
      <c r="BL978" s="1"/>
    </row>
    <row r="979" spans="40:64">
      <c r="AN979" s="1"/>
      <c r="AO979" s="1"/>
      <c r="AP979" s="1"/>
      <c r="AQ979" s="1"/>
      <c r="AR979" s="1"/>
      <c r="AS979" s="1"/>
      <c r="AU979" s="1"/>
      <c r="AV979" s="1"/>
      <c r="AW979" s="1"/>
      <c r="BD979" s="1"/>
      <c r="BE979" s="1"/>
      <c r="BF979" s="1"/>
      <c r="BJ979" s="1"/>
      <c r="BK979" s="1"/>
      <c r="BL979" s="1"/>
    </row>
    <row r="980" spans="40:64">
      <c r="AN980" s="1"/>
      <c r="AO980" s="1"/>
      <c r="AP980" s="1"/>
      <c r="AQ980" s="1"/>
      <c r="AR980" s="1"/>
      <c r="AS980" s="1"/>
      <c r="AU980" s="1"/>
      <c r="AV980" s="1"/>
      <c r="AW980" s="1"/>
      <c r="BD980" s="1"/>
      <c r="BE980" s="1"/>
      <c r="BF980" s="1"/>
      <c r="BJ980" s="1"/>
      <c r="BK980" s="1"/>
      <c r="BL980" s="1"/>
    </row>
    <row r="981" spans="40:64">
      <c r="AN981" s="1"/>
      <c r="AO981" s="1"/>
      <c r="AP981" s="1"/>
      <c r="AQ981" s="1"/>
      <c r="AR981" s="1"/>
      <c r="AS981" s="1"/>
      <c r="AU981" s="1"/>
      <c r="AV981" s="1"/>
      <c r="AW981" s="1"/>
      <c r="BD981" s="1"/>
      <c r="BE981" s="1"/>
      <c r="BF981" s="1"/>
      <c r="BJ981" s="1"/>
      <c r="BK981" s="1"/>
      <c r="BL981" s="1"/>
    </row>
    <row r="982" spans="40:64">
      <c r="AN982" s="1"/>
      <c r="AO982" s="1"/>
      <c r="AP982" s="1"/>
      <c r="AQ982" s="1"/>
      <c r="AR982" s="1"/>
      <c r="AS982" s="1"/>
      <c r="AU982" s="1"/>
      <c r="AV982" s="1"/>
      <c r="AW982" s="1"/>
      <c r="BD982" s="1"/>
      <c r="BE982" s="1"/>
      <c r="BF982" s="1"/>
      <c r="BJ982" s="1"/>
      <c r="BK982" s="1"/>
      <c r="BL982" s="1"/>
    </row>
    <row r="983" spans="40:64">
      <c r="AN983" s="1"/>
      <c r="AO983" s="1"/>
      <c r="AP983" s="1"/>
      <c r="AQ983" s="1"/>
      <c r="AR983" s="1"/>
      <c r="AS983" s="1"/>
      <c r="AU983" s="1"/>
      <c r="AV983" s="1"/>
      <c r="AW983" s="1"/>
      <c r="BD983" s="1"/>
      <c r="BE983" s="1"/>
      <c r="BF983" s="1"/>
      <c r="BJ983" s="1"/>
      <c r="BK983" s="1"/>
      <c r="BL983" s="1"/>
    </row>
    <row r="984" spans="40:64">
      <c r="AN984" s="1"/>
      <c r="AO984" s="1"/>
      <c r="AP984" s="1"/>
      <c r="AQ984" s="1"/>
      <c r="AR984" s="1"/>
      <c r="AS984" s="1"/>
      <c r="AU984" s="1"/>
      <c r="AV984" s="1"/>
      <c r="AW984" s="1"/>
      <c r="BD984" s="1"/>
      <c r="BE984" s="1"/>
      <c r="BF984" s="1"/>
      <c r="BJ984" s="1"/>
      <c r="BK984" s="1"/>
      <c r="BL984" s="1"/>
    </row>
    <row r="985" spans="40:64">
      <c r="AN985" s="1"/>
      <c r="AO985" s="1"/>
      <c r="AP985" s="1"/>
      <c r="AQ985" s="1"/>
      <c r="AR985" s="1"/>
      <c r="AS985" s="1"/>
      <c r="AU985" s="1"/>
      <c r="AV985" s="1"/>
      <c r="AW985" s="1"/>
      <c r="BD985" s="1"/>
      <c r="BE985" s="1"/>
      <c r="BF985" s="1"/>
      <c r="BJ985" s="1"/>
      <c r="BK985" s="1"/>
      <c r="BL985" s="1"/>
    </row>
    <row r="986" spans="40:64">
      <c r="AN986" s="1"/>
      <c r="AO986" s="1"/>
      <c r="AP986" s="1"/>
      <c r="AQ986" s="1"/>
      <c r="AR986" s="1"/>
      <c r="AS986" s="1"/>
      <c r="AU986" s="1"/>
      <c r="AV986" s="1"/>
      <c r="AW986" s="1"/>
      <c r="BD986" s="1"/>
      <c r="BE986" s="1"/>
      <c r="BF986" s="1"/>
      <c r="BJ986" s="1"/>
      <c r="BK986" s="1"/>
      <c r="BL986" s="1"/>
    </row>
    <row r="987" spans="40:64">
      <c r="AN987" s="1"/>
      <c r="AO987" s="1"/>
      <c r="AP987" s="1"/>
      <c r="AQ987" s="1"/>
      <c r="AR987" s="1"/>
      <c r="AS987" s="1"/>
      <c r="AU987" s="1"/>
      <c r="AV987" s="1"/>
      <c r="AW987" s="1"/>
      <c r="BD987" s="1"/>
      <c r="BE987" s="1"/>
      <c r="BF987" s="1"/>
      <c r="BJ987" s="1"/>
      <c r="BK987" s="1"/>
      <c r="BL987" s="1"/>
    </row>
    <row r="988" spans="40:64">
      <c r="AN988" s="1"/>
      <c r="AO988" s="1"/>
      <c r="AP988" s="1"/>
      <c r="AQ988" s="1"/>
      <c r="AR988" s="1"/>
      <c r="AS988" s="1"/>
      <c r="AU988" s="1"/>
      <c r="AV988" s="1"/>
      <c r="AW988" s="1"/>
      <c r="BD988" s="1"/>
      <c r="BE988" s="1"/>
      <c r="BF988" s="1"/>
      <c r="BJ988" s="1"/>
      <c r="BK988" s="1"/>
      <c r="BL988" s="1"/>
    </row>
    <row r="989" spans="40:64">
      <c r="AN989" s="1"/>
      <c r="AO989" s="1"/>
      <c r="AP989" s="1"/>
      <c r="AQ989" s="1"/>
      <c r="AR989" s="1"/>
      <c r="AS989" s="1"/>
      <c r="AU989" s="1"/>
      <c r="AV989" s="1"/>
      <c r="AW989" s="1"/>
      <c r="BD989" s="1"/>
      <c r="BE989" s="1"/>
      <c r="BF989" s="1"/>
      <c r="BJ989" s="1"/>
      <c r="BK989" s="1"/>
      <c r="BL989" s="1"/>
    </row>
    <row r="990" spans="40:64">
      <c r="AN990" s="1"/>
      <c r="AO990" s="1"/>
      <c r="AP990" s="1"/>
      <c r="AQ990" s="1"/>
      <c r="AR990" s="1"/>
      <c r="AS990" s="1"/>
      <c r="AU990" s="1"/>
      <c r="AV990" s="1"/>
      <c r="AW990" s="1"/>
      <c r="BD990" s="1"/>
      <c r="BE990" s="1"/>
      <c r="BF990" s="1"/>
      <c r="BJ990" s="1"/>
      <c r="BK990" s="1"/>
      <c r="BL990" s="1"/>
    </row>
    <row r="991" spans="40:64">
      <c r="AN991" s="1"/>
      <c r="AO991" s="1"/>
      <c r="AP991" s="1"/>
      <c r="AQ991" s="1"/>
      <c r="AR991" s="1"/>
      <c r="AS991" s="1"/>
      <c r="AU991" s="1"/>
      <c r="AV991" s="1"/>
      <c r="AW991" s="1"/>
      <c r="BD991" s="1"/>
      <c r="BE991" s="1"/>
      <c r="BF991" s="1"/>
      <c r="BJ991" s="1"/>
      <c r="BK991" s="1"/>
      <c r="BL991" s="1"/>
    </row>
    <row r="992" spans="40:64">
      <c r="AN992" s="1"/>
      <c r="AO992" s="1"/>
      <c r="AP992" s="1"/>
      <c r="AQ992" s="1"/>
      <c r="AR992" s="1"/>
      <c r="AS992" s="1"/>
      <c r="AU992" s="1"/>
      <c r="AV992" s="1"/>
      <c r="AW992" s="1"/>
      <c r="BD992" s="1"/>
      <c r="BE992" s="1"/>
      <c r="BF992" s="1"/>
      <c r="BJ992" s="1"/>
      <c r="BK992" s="1"/>
      <c r="BL992" s="1"/>
    </row>
    <row r="993" spans="40:64">
      <c r="AN993" s="1"/>
      <c r="AO993" s="1"/>
      <c r="AP993" s="1"/>
      <c r="AQ993" s="1"/>
      <c r="AR993" s="1"/>
      <c r="AS993" s="1"/>
      <c r="AU993" s="1"/>
      <c r="AV993" s="1"/>
      <c r="AW993" s="1"/>
      <c r="BD993" s="1"/>
      <c r="BE993" s="1"/>
      <c r="BF993" s="1"/>
      <c r="BJ993" s="1"/>
      <c r="BK993" s="1"/>
      <c r="BL993" s="1"/>
    </row>
    <row r="994" spans="40:64">
      <c r="AN994" s="1"/>
      <c r="AO994" s="1"/>
      <c r="AP994" s="1"/>
      <c r="AQ994" s="1"/>
      <c r="AR994" s="1"/>
      <c r="AS994" s="1"/>
      <c r="AU994" s="1"/>
      <c r="AV994" s="1"/>
      <c r="AW994" s="1"/>
      <c r="BD994" s="1"/>
      <c r="BE994" s="1"/>
      <c r="BF994" s="1"/>
      <c r="BJ994" s="1"/>
      <c r="BK994" s="1"/>
      <c r="BL994" s="1"/>
    </row>
    <row r="995" spans="40:64">
      <c r="AN995" s="1"/>
      <c r="AO995" s="1"/>
      <c r="AP995" s="1"/>
      <c r="AQ995" s="1"/>
      <c r="AR995" s="1"/>
      <c r="AS995" s="1"/>
      <c r="AU995" s="1"/>
      <c r="AV995" s="1"/>
      <c r="AW995" s="1"/>
      <c r="BD995" s="1"/>
      <c r="BE995" s="1"/>
      <c r="BF995" s="1"/>
      <c r="BJ995" s="1"/>
      <c r="BK995" s="1"/>
      <c r="BL995" s="1"/>
    </row>
    <row r="996" spans="40:64">
      <c r="AN996" s="1"/>
      <c r="AO996" s="1"/>
      <c r="AP996" s="1"/>
      <c r="AQ996" s="1"/>
      <c r="AR996" s="1"/>
      <c r="AS996" s="1"/>
      <c r="AU996" s="1"/>
      <c r="AV996" s="1"/>
      <c r="AW996" s="1"/>
      <c r="BD996" s="1"/>
      <c r="BE996" s="1"/>
      <c r="BF996" s="1"/>
      <c r="BJ996" s="1"/>
      <c r="BK996" s="1"/>
      <c r="BL996" s="1"/>
    </row>
    <row r="997" spans="40:64">
      <c r="AN997" s="1"/>
      <c r="AO997" s="1"/>
      <c r="AP997" s="1"/>
      <c r="AQ997" s="1"/>
      <c r="AR997" s="1"/>
      <c r="AS997" s="1"/>
      <c r="AU997" s="1"/>
      <c r="AV997" s="1"/>
      <c r="AW997" s="1"/>
      <c r="BD997" s="1"/>
      <c r="BE997" s="1"/>
      <c r="BF997" s="1"/>
      <c r="BJ997" s="1"/>
      <c r="BK997" s="1"/>
      <c r="BL997" s="1"/>
    </row>
    <row r="998" spans="40:64">
      <c r="AN998" s="1"/>
      <c r="AO998" s="1"/>
      <c r="AP998" s="1"/>
      <c r="AQ998" s="1"/>
      <c r="AR998" s="1"/>
      <c r="AS998" s="1"/>
      <c r="AU998" s="1"/>
      <c r="AV998" s="1"/>
      <c r="AW998" s="1"/>
      <c r="BD998" s="1"/>
      <c r="BE998" s="1"/>
      <c r="BF998" s="1"/>
      <c r="BJ998" s="1"/>
      <c r="BK998" s="1"/>
      <c r="BL998" s="1"/>
    </row>
    <row r="999" spans="40:64">
      <c r="AN999" s="1"/>
      <c r="AO999" s="1"/>
      <c r="AP999" s="1"/>
      <c r="AQ999" s="1"/>
      <c r="AR999" s="1"/>
      <c r="AS999" s="1"/>
      <c r="AU999" s="1"/>
      <c r="AV999" s="1"/>
      <c r="AW999" s="1"/>
      <c r="BD999" s="1"/>
      <c r="BE999" s="1"/>
      <c r="BF999" s="1"/>
      <c r="BJ999" s="1"/>
      <c r="BK999" s="1"/>
      <c r="BL999" s="1"/>
    </row>
    <row r="1000" spans="40:64">
      <c r="AN1000" s="1"/>
      <c r="AO1000" s="1"/>
      <c r="AP1000" s="1"/>
      <c r="AQ1000" s="1"/>
      <c r="AR1000" s="1"/>
      <c r="AS1000" s="1"/>
      <c r="AU1000" s="1"/>
      <c r="AV1000" s="1"/>
      <c r="AW1000" s="1"/>
      <c r="BD1000" s="1"/>
      <c r="BE1000" s="1"/>
      <c r="BF1000" s="1"/>
      <c r="BJ1000" s="1"/>
      <c r="BK1000" s="1"/>
      <c r="BL1000" s="1"/>
    </row>
    <row r="1001" spans="40:64">
      <c r="AN1001" s="1"/>
      <c r="AO1001" s="1"/>
      <c r="AP1001" s="1"/>
      <c r="AQ1001" s="1"/>
      <c r="AR1001" s="1"/>
      <c r="AS1001" s="1"/>
      <c r="AU1001" s="1"/>
      <c r="AV1001" s="1"/>
      <c r="AW1001" s="1"/>
      <c r="BD1001" s="1"/>
      <c r="BE1001" s="1"/>
      <c r="BF1001" s="1"/>
      <c r="BJ1001" s="1"/>
      <c r="BK1001" s="1"/>
      <c r="BL1001" s="1"/>
    </row>
    <row r="1002" spans="40:64">
      <c r="AN1002" s="1"/>
      <c r="AO1002" s="1"/>
      <c r="AP1002" s="1"/>
      <c r="AQ1002" s="1"/>
      <c r="AR1002" s="1"/>
      <c r="AS1002" s="1"/>
      <c r="AU1002" s="1"/>
      <c r="AV1002" s="1"/>
      <c r="AW1002" s="1"/>
      <c r="BD1002" s="1"/>
      <c r="BE1002" s="1"/>
      <c r="BF1002" s="1"/>
      <c r="BJ1002" s="1"/>
      <c r="BK1002" s="1"/>
      <c r="BL1002" s="1"/>
    </row>
    <row r="1003" spans="40:64">
      <c r="AN1003" s="1"/>
      <c r="AO1003" s="1"/>
      <c r="AP1003" s="1"/>
      <c r="AQ1003" s="1"/>
      <c r="AR1003" s="1"/>
      <c r="AS1003" s="1"/>
      <c r="AU1003" s="1"/>
      <c r="AV1003" s="1"/>
      <c r="AW1003" s="1"/>
      <c r="BD1003" s="1"/>
      <c r="BE1003" s="1"/>
      <c r="BF1003" s="1"/>
      <c r="BJ1003" s="1"/>
      <c r="BK1003" s="1"/>
      <c r="BL1003" s="1"/>
    </row>
    <row r="1004" spans="40:64">
      <c r="AN1004" s="1"/>
      <c r="AO1004" s="1"/>
      <c r="AP1004" s="1"/>
      <c r="AQ1004" s="1"/>
      <c r="AR1004" s="1"/>
      <c r="AS1004" s="1"/>
      <c r="AU1004" s="1"/>
      <c r="AV1004" s="1"/>
      <c r="AW1004" s="1"/>
      <c r="BD1004" s="1"/>
      <c r="BE1004" s="1"/>
      <c r="BF1004" s="1"/>
      <c r="BJ1004" s="1"/>
      <c r="BK1004" s="1"/>
      <c r="BL1004" s="1"/>
    </row>
    <row r="1005" spans="40:64">
      <c r="AN1005" s="1"/>
      <c r="AO1005" s="1"/>
      <c r="AP1005" s="1"/>
      <c r="AQ1005" s="1"/>
      <c r="AR1005" s="1"/>
      <c r="AS1005" s="1"/>
      <c r="AU1005" s="1"/>
      <c r="AV1005" s="1"/>
      <c r="AW1005" s="1"/>
      <c r="BD1005" s="1"/>
      <c r="BE1005" s="1"/>
      <c r="BF1005" s="1"/>
      <c r="BJ1005" s="1"/>
      <c r="BK1005" s="1"/>
      <c r="BL1005" s="1"/>
    </row>
    <row r="1006" spans="40:64">
      <c r="AN1006" s="1"/>
      <c r="AO1006" s="1"/>
      <c r="AP1006" s="1"/>
      <c r="AQ1006" s="1"/>
      <c r="AR1006" s="1"/>
      <c r="AS1006" s="1"/>
      <c r="AU1006" s="1"/>
      <c r="AV1006" s="1"/>
      <c r="AW1006" s="1"/>
      <c r="BD1006" s="1"/>
      <c r="BE1006" s="1"/>
      <c r="BF1006" s="1"/>
      <c r="BJ1006" s="1"/>
      <c r="BK1006" s="1"/>
      <c r="BL1006" s="1"/>
    </row>
    <row r="1007" spans="40:64">
      <c r="AN1007" s="1"/>
      <c r="AO1007" s="1"/>
      <c r="AP1007" s="1"/>
      <c r="AQ1007" s="1"/>
      <c r="AR1007" s="1"/>
      <c r="AS1007" s="1"/>
      <c r="AU1007" s="1"/>
      <c r="AV1007" s="1"/>
      <c r="AW1007" s="1"/>
      <c r="BD1007" s="1"/>
      <c r="BE1007" s="1"/>
      <c r="BF1007" s="1"/>
      <c r="BJ1007" s="1"/>
      <c r="BK1007" s="1"/>
      <c r="BL1007" s="1"/>
    </row>
    <row r="1008" spans="40:64">
      <c r="AN1008" s="1"/>
      <c r="AO1008" s="1"/>
      <c r="AP1008" s="1"/>
      <c r="AQ1008" s="1"/>
      <c r="AR1008" s="1"/>
      <c r="AS1008" s="1"/>
      <c r="AU1008" s="1"/>
      <c r="AV1008" s="1"/>
      <c r="AW1008" s="1"/>
      <c r="BD1008" s="1"/>
      <c r="BE1008" s="1"/>
      <c r="BF1008" s="1"/>
      <c r="BJ1008" s="1"/>
      <c r="BK1008" s="1"/>
      <c r="BL1008" s="1"/>
    </row>
    <row r="1009" spans="40:64">
      <c r="AN1009" s="1"/>
      <c r="AO1009" s="1"/>
      <c r="AP1009" s="1"/>
      <c r="AQ1009" s="1"/>
      <c r="AR1009" s="1"/>
      <c r="AS1009" s="1"/>
      <c r="AU1009" s="1"/>
      <c r="AV1009" s="1"/>
      <c r="AW1009" s="1"/>
      <c r="BD1009" s="1"/>
      <c r="BE1009" s="1"/>
      <c r="BF1009" s="1"/>
      <c r="BJ1009" s="1"/>
      <c r="BK1009" s="1"/>
      <c r="BL1009" s="1"/>
    </row>
    <row r="1010" spans="40:64">
      <c r="AN1010" s="1"/>
      <c r="AO1010" s="1"/>
      <c r="AP1010" s="1"/>
      <c r="AQ1010" s="1"/>
      <c r="AR1010" s="1"/>
      <c r="AS1010" s="1"/>
      <c r="AU1010" s="1"/>
      <c r="AV1010" s="1"/>
      <c r="AW1010" s="1"/>
      <c r="BD1010" s="1"/>
      <c r="BE1010" s="1"/>
      <c r="BF1010" s="1"/>
      <c r="BJ1010" s="1"/>
      <c r="BK1010" s="1"/>
      <c r="BL1010" s="1"/>
    </row>
    <row r="1011" spans="40:64">
      <c r="AN1011" s="1"/>
      <c r="AO1011" s="1"/>
      <c r="AP1011" s="1"/>
      <c r="AQ1011" s="1"/>
      <c r="AR1011" s="1"/>
      <c r="AS1011" s="1"/>
      <c r="AU1011" s="1"/>
      <c r="AV1011" s="1"/>
      <c r="AW1011" s="1"/>
      <c r="BD1011" s="1"/>
      <c r="BE1011" s="1"/>
      <c r="BF1011" s="1"/>
      <c r="BJ1011" s="1"/>
      <c r="BK1011" s="1"/>
      <c r="BL1011" s="1"/>
    </row>
    <row r="1012" spans="40:64">
      <c r="AN1012" s="1"/>
      <c r="AO1012" s="1"/>
      <c r="AP1012" s="1"/>
      <c r="AQ1012" s="1"/>
      <c r="AR1012" s="1"/>
      <c r="AS1012" s="1"/>
      <c r="AU1012" s="1"/>
      <c r="AV1012" s="1"/>
      <c r="AW1012" s="1"/>
      <c r="BD1012" s="1"/>
      <c r="BE1012" s="1"/>
      <c r="BF1012" s="1"/>
      <c r="BJ1012" s="1"/>
      <c r="BK1012" s="1"/>
      <c r="BL1012" s="1"/>
    </row>
    <row r="1013" spans="40:64">
      <c r="AN1013" s="1"/>
      <c r="AO1013" s="1"/>
      <c r="AP1013" s="1"/>
      <c r="AQ1013" s="1"/>
      <c r="AR1013" s="1"/>
      <c r="AS1013" s="1"/>
      <c r="AU1013" s="1"/>
      <c r="AV1013" s="1"/>
      <c r="AW1013" s="1"/>
      <c r="BD1013" s="1"/>
      <c r="BE1013" s="1"/>
      <c r="BF1013" s="1"/>
      <c r="BJ1013" s="1"/>
      <c r="BK1013" s="1"/>
      <c r="BL1013" s="1"/>
    </row>
    <row r="1014" spans="40:64">
      <c r="AN1014" s="1"/>
      <c r="AO1014" s="1"/>
      <c r="AP1014" s="1"/>
      <c r="AQ1014" s="1"/>
      <c r="AR1014" s="1"/>
      <c r="AS1014" s="1"/>
      <c r="AU1014" s="1"/>
      <c r="AV1014" s="1"/>
      <c r="AW1014" s="1"/>
      <c r="BD1014" s="1"/>
      <c r="BE1014" s="1"/>
      <c r="BF1014" s="1"/>
      <c r="BJ1014" s="1"/>
      <c r="BK1014" s="1"/>
      <c r="BL1014" s="1"/>
    </row>
    <row r="1015" spans="40:64">
      <c r="AN1015" s="1"/>
      <c r="AO1015" s="1"/>
      <c r="AP1015" s="1"/>
      <c r="AQ1015" s="1"/>
      <c r="AR1015" s="1"/>
      <c r="AS1015" s="1"/>
      <c r="AU1015" s="1"/>
      <c r="AV1015" s="1"/>
      <c r="AW1015" s="1"/>
      <c r="BD1015" s="1"/>
      <c r="BE1015" s="1"/>
      <c r="BF1015" s="1"/>
      <c r="BJ1015" s="1"/>
      <c r="BK1015" s="1"/>
      <c r="BL1015" s="1"/>
    </row>
    <row r="1016" spans="40:64">
      <c r="AN1016" s="1"/>
      <c r="AO1016" s="1"/>
      <c r="AP1016" s="1"/>
      <c r="AQ1016" s="1"/>
      <c r="AR1016" s="1"/>
      <c r="AS1016" s="1"/>
      <c r="AU1016" s="1"/>
      <c r="AV1016" s="1"/>
      <c r="AW1016" s="1"/>
      <c r="BD1016" s="1"/>
      <c r="BE1016" s="1"/>
      <c r="BF1016" s="1"/>
      <c r="BJ1016" s="1"/>
      <c r="BK1016" s="1"/>
      <c r="BL1016" s="1"/>
    </row>
    <row r="1017" spans="40:64">
      <c r="AN1017" s="1"/>
      <c r="AO1017" s="1"/>
      <c r="AP1017" s="1"/>
      <c r="AQ1017" s="1"/>
      <c r="AR1017" s="1"/>
      <c r="AS1017" s="1"/>
      <c r="AU1017" s="1"/>
      <c r="AV1017" s="1"/>
      <c r="AW1017" s="1"/>
      <c r="BD1017" s="1"/>
      <c r="BE1017" s="1"/>
      <c r="BF1017" s="1"/>
      <c r="BJ1017" s="1"/>
      <c r="BK1017" s="1"/>
      <c r="BL1017" s="1"/>
    </row>
    <row r="1018" spans="40:64">
      <c r="AN1018" s="1"/>
      <c r="AO1018" s="1"/>
      <c r="AP1018" s="1"/>
      <c r="AQ1018" s="1"/>
      <c r="AR1018" s="1"/>
      <c r="AS1018" s="1"/>
      <c r="AU1018" s="1"/>
      <c r="AV1018" s="1"/>
      <c r="AW1018" s="1"/>
      <c r="BD1018" s="1"/>
      <c r="BE1018" s="1"/>
      <c r="BF1018" s="1"/>
      <c r="BJ1018" s="1"/>
      <c r="BK1018" s="1"/>
      <c r="BL1018" s="1"/>
    </row>
    <row r="1019" spans="40:64">
      <c r="AN1019" s="1"/>
      <c r="AO1019" s="1"/>
      <c r="AP1019" s="1"/>
      <c r="AQ1019" s="1"/>
      <c r="AR1019" s="1"/>
      <c r="AS1019" s="1"/>
      <c r="AU1019" s="1"/>
      <c r="AV1019" s="1"/>
      <c r="AW1019" s="1"/>
      <c r="BD1019" s="1"/>
      <c r="BE1019" s="1"/>
      <c r="BF1019" s="1"/>
      <c r="BJ1019" s="1"/>
      <c r="BK1019" s="1"/>
      <c r="BL1019" s="1"/>
    </row>
    <row r="1020" spans="40:64">
      <c r="AN1020" s="1"/>
      <c r="AO1020" s="1"/>
      <c r="AP1020" s="1"/>
      <c r="AQ1020" s="1"/>
      <c r="AR1020" s="1"/>
      <c r="AS1020" s="1"/>
      <c r="AU1020" s="1"/>
      <c r="AV1020" s="1"/>
      <c r="AW1020" s="1"/>
      <c r="BD1020" s="1"/>
      <c r="BE1020" s="1"/>
      <c r="BF1020" s="1"/>
      <c r="BJ1020" s="1"/>
      <c r="BK1020" s="1"/>
      <c r="BL1020" s="1"/>
    </row>
    <row r="1021" spans="40:64">
      <c r="AN1021" s="1"/>
      <c r="AO1021" s="1"/>
      <c r="AP1021" s="1"/>
      <c r="AQ1021" s="1"/>
      <c r="AR1021" s="1"/>
      <c r="AS1021" s="1"/>
      <c r="AU1021" s="1"/>
      <c r="AV1021" s="1"/>
      <c r="AW1021" s="1"/>
      <c r="BD1021" s="1"/>
      <c r="BE1021" s="1"/>
      <c r="BF1021" s="1"/>
      <c r="BJ1021" s="1"/>
      <c r="BK1021" s="1"/>
      <c r="BL1021" s="1"/>
    </row>
    <row r="1022" spans="40:64">
      <c r="AN1022" s="1"/>
      <c r="AO1022" s="1"/>
      <c r="AP1022" s="1"/>
      <c r="AQ1022" s="1"/>
      <c r="AR1022" s="1"/>
      <c r="AS1022" s="1"/>
      <c r="AU1022" s="1"/>
      <c r="AV1022" s="1"/>
      <c r="AW1022" s="1"/>
      <c r="BD1022" s="1"/>
      <c r="BE1022" s="1"/>
      <c r="BF1022" s="1"/>
      <c r="BJ1022" s="1"/>
      <c r="BK1022" s="1"/>
      <c r="BL1022" s="1"/>
    </row>
    <row r="1023" spans="40:64">
      <c r="AN1023" s="1"/>
      <c r="AO1023" s="1"/>
      <c r="AP1023" s="1"/>
      <c r="AQ1023" s="1"/>
      <c r="AR1023" s="1"/>
      <c r="AS1023" s="1"/>
      <c r="AU1023" s="1"/>
      <c r="AV1023" s="1"/>
      <c r="AW1023" s="1"/>
      <c r="BD1023" s="1"/>
      <c r="BE1023" s="1"/>
      <c r="BF1023" s="1"/>
      <c r="BJ1023" s="1"/>
      <c r="BK1023" s="1"/>
      <c r="BL1023" s="1"/>
    </row>
    <row r="1024" spans="40:64">
      <c r="AN1024" s="1"/>
      <c r="AO1024" s="1"/>
      <c r="AP1024" s="1"/>
      <c r="AQ1024" s="1"/>
      <c r="AR1024" s="1"/>
      <c r="AS1024" s="1"/>
      <c r="AU1024" s="1"/>
      <c r="AV1024" s="1"/>
      <c r="AW1024" s="1"/>
      <c r="BD1024" s="1"/>
      <c r="BE1024" s="1"/>
      <c r="BF1024" s="1"/>
      <c r="BJ1024" s="1"/>
      <c r="BK1024" s="1"/>
      <c r="BL1024" s="1"/>
    </row>
    <row r="1025" spans="40:64">
      <c r="AN1025" s="1"/>
      <c r="AO1025" s="1"/>
      <c r="AP1025" s="1"/>
      <c r="AQ1025" s="1"/>
      <c r="AR1025" s="1"/>
      <c r="AS1025" s="1"/>
      <c r="AU1025" s="1"/>
      <c r="AV1025" s="1"/>
      <c r="AW1025" s="1"/>
      <c r="BD1025" s="1"/>
      <c r="BE1025" s="1"/>
      <c r="BF1025" s="1"/>
      <c r="BJ1025" s="1"/>
      <c r="BK1025" s="1"/>
      <c r="BL1025" s="1"/>
    </row>
    <row r="1026" spans="40:64">
      <c r="AN1026" s="1"/>
      <c r="AO1026" s="1"/>
      <c r="AP1026" s="1"/>
      <c r="AQ1026" s="1"/>
      <c r="AR1026" s="1"/>
      <c r="AS1026" s="1"/>
      <c r="AU1026" s="1"/>
      <c r="AV1026" s="1"/>
      <c r="AW1026" s="1"/>
      <c r="BD1026" s="1"/>
      <c r="BE1026" s="1"/>
      <c r="BF1026" s="1"/>
      <c r="BJ1026" s="1"/>
      <c r="BK1026" s="1"/>
      <c r="BL1026" s="1"/>
    </row>
    <row r="1027" spans="40:64">
      <c r="AN1027" s="1"/>
      <c r="AO1027" s="1"/>
      <c r="AP1027" s="1"/>
      <c r="AQ1027" s="1"/>
      <c r="AR1027" s="1"/>
      <c r="AS1027" s="1"/>
      <c r="AU1027" s="1"/>
      <c r="AV1027" s="1"/>
      <c r="AW1027" s="1"/>
      <c r="BD1027" s="1"/>
      <c r="BE1027" s="1"/>
      <c r="BF1027" s="1"/>
      <c r="BJ1027" s="1"/>
      <c r="BK1027" s="1"/>
      <c r="BL1027" s="1"/>
    </row>
    <row r="1028" spans="40:64">
      <c r="AN1028" s="1"/>
      <c r="AO1028" s="1"/>
      <c r="AP1028" s="1"/>
      <c r="AQ1028" s="1"/>
      <c r="AR1028" s="1"/>
      <c r="AS1028" s="1"/>
      <c r="AU1028" s="1"/>
      <c r="AV1028" s="1"/>
      <c r="AW1028" s="1"/>
      <c r="BD1028" s="1"/>
      <c r="BE1028" s="1"/>
      <c r="BF1028" s="1"/>
      <c r="BJ1028" s="1"/>
      <c r="BK1028" s="1"/>
      <c r="BL1028" s="1"/>
    </row>
    <row r="1029" spans="40:64">
      <c r="AN1029" s="1"/>
      <c r="AO1029" s="1"/>
      <c r="AP1029" s="1"/>
      <c r="AQ1029" s="1"/>
      <c r="AR1029" s="1"/>
      <c r="AS1029" s="1"/>
      <c r="AU1029" s="1"/>
      <c r="AV1029" s="1"/>
      <c r="AW1029" s="1"/>
      <c r="BD1029" s="1"/>
      <c r="BE1029" s="1"/>
      <c r="BF1029" s="1"/>
      <c r="BJ1029" s="1"/>
      <c r="BK1029" s="1"/>
      <c r="BL1029" s="1"/>
    </row>
    <row r="1030" spans="40:64">
      <c r="AN1030" s="1"/>
      <c r="AO1030" s="1"/>
      <c r="AP1030" s="1"/>
      <c r="AQ1030" s="1"/>
      <c r="AR1030" s="1"/>
      <c r="AS1030" s="1"/>
      <c r="AU1030" s="1"/>
      <c r="AV1030" s="1"/>
      <c r="AW1030" s="1"/>
      <c r="BD1030" s="1"/>
      <c r="BE1030" s="1"/>
      <c r="BF1030" s="1"/>
      <c r="BJ1030" s="1"/>
      <c r="BK1030" s="1"/>
      <c r="BL1030" s="1"/>
    </row>
    <row r="1031" spans="40:64">
      <c r="AN1031" s="1"/>
      <c r="AO1031" s="1"/>
      <c r="AP1031" s="1"/>
      <c r="AQ1031" s="1"/>
      <c r="AR1031" s="1"/>
      <c r="AS1031" s="1"/>
      <c r="AU1031" s="1"/>
      <c r="AV1031" s="1"/>
      <c r="AW1031" s="1"/>
      <c r="BD1031" s="1"/>
      <c r="BE1031" s="1"/>
      <c r="BF1031" s="1"/>
      <c r="BJ1031" s="1"/>
      <c r="BK1031" s="1"/>
      <c r="BL1031" s="1"/>
    </row>
    <row r="1032" spans="40:64">
      <c r="AN1032" s="1"/>
      <c r="AO1032" s="1"/>
      <c r="AP1032" s="1"/>
      <c r="AQ1032" s="1"/>
      <c r="AR1032" s="1"/>
      <c r="AS1032" s="1"/>
      <c r="AU1032" s="1"/>
      <c r="AV1032" s="1"/>
      <c r="AW1032" s="1"/>
      <c r="BD1032" s="1"/>
      <c r="BE1032" s="1"/>
      <c r="BF1032" s="1"/>
      <c r="BJ1032" s="1"/>
      <c r="BK1032" s="1"/>
      <c r="BL1032" s="1"/>
    </row>
    <row r="1033" spans="40:64">
      <c r="AN1033" s="1"/>
      <c r="AO1033" s="1"/>
      <c r="AP1033" s="1"/>
      <c r="AQ1033" s="1"/>
      <c r="AR1033" s="1"/>
      <c r="AS1033" s="1"/>
      <c r="AU1033" s="1"/>
      <c r="AV1033" s="1"/>
      <c r="AW1033" s="1"/>
      <c r="BD1033" s="1"/>
      <c r="BE1033" s="1"/>
      <c r="BF1033" s="1"/>
      <c r="BJ1033" s="1"/>
      <c r="BK1033" s="1"/>
      <c r="BL1033" s="1"/>
    </row>
    <row r="1034" spans="40:64">
      <c r="AN1034" s="1"/>
      <c r="AO1034" s="1"/>
      <c r="AP1034" s="1"/>
      <c r="AQ1034" s="1"/>
      <c r="AR1034" s="1"/>
      <c r="AS1034" s="1"/>
      <c r="AU1034" s="1"/>
      <c r="AV1034" s="1"/>
      <c r="AW1034" s="1"/>
      <c r="BD1034" s="1"/>
      <c r="BE1034" s="1"/>
      <c r="BF1034" s="1"/>
      <c r="BJ1034" s="1"/>
      <c r="BK1034" s="1"/>
      <c r="BL1034" s="1"/>
    </row>
    <row r="1035" spans="40:64">
      <c r="AN1035" s="1"/>
      <c r="AO1035" s="1"/>
      <c r="AP1035" s="1"/>
      <c r="AQ1035" s="1"/>
      <c r="AR1035" s="1"/>
      <c r="AS1035" s="1"/>
      <c r="AU1035" s="1"/>
      <c r="AV1035" s="1"/>
      <c r="AW1035" s="1"/>
      <c r="BD1035" s="1"/>
      <c r="BE1035" s="1"/>
      <c r="BF1035" s="1"/>
      <c r="BJ1035" s="1"/>
      <c r="BK1035" s="1"/>
      <c r="BL1035" s="1"/>
    </row>
    <row r="1036" spans="40:64">
      <c r="AN1036" s="1"/>
      <c r="AO1036" s="1"/>
      <c r="AP1036" s="1"/>
      <c r="AQ1036" s="1"/>
      <c r="AR1036" s="1"/>
      <c r="AS1036" s="1"/>
      <c r="AU1036" s="1"/>
      <c r="AV1036" s="1"/>
      <c r="AW1036" s="1"/>
      <c r="BD1036" s="1"/>
      <c r="BE1036" s="1"/>
      <c r="BF1036" s="1"/>
      <c r="BJ1036" s="1"/>
      <c r="BK1036" s="1"/>
      <c r="BL1036" s="1"/>
    </row>
    <row r="1037" spans="40:64">
      <c r="AN1037" s="1"/>
      <c r="AO1037" s="1"/>
      <c r="AP1037" s="1"/>
      <c r="AQ1037" s="1"/>
      <c r="AR1037" s="1"/>
      <c r="AS1037" s="1"/>
      <c r="AU1037" s="1"/>
      <c r="AV1037" s="1"/>
      <c r="AW1037" s="1"/>
      <c r="BD1037" s="1"/>
      <c r="BE1037" s="1"/>
      <c r="BF1037" s="1"/>
      <c r="BJ1037" s="1"/>
      <c r="BK1037" s="1"/>
      <c r="BL1037" s="1"/>
    </row>
    <row r="1038" spans="40:64">
      <c r="AN1038" s="1"/>
      <c r="AO1038" s="1"/>
      <c r="AP1038" s="1"/>
      <c r="AQ1038" s="1"/>
      <c r="AR1038" s="1"/>
      <c r="AS1038" s="1"/>
      <c r="AU1038" s="1"/>
      <c r="AV1038" s="1"/>
      <c r="AW1038" s="1"/>
      <c r="BD1038" s="1"/>
      <c r="BE1038" s="1"/>
      <c r="BF1038" s="1"/>
      <c r="BJ1038" s="1"/>
      <c r="BK1038" s="1"/>
      <c r="BL1038" s="1"/>
    </row>
    <row r="1039" spans="40:64">
      <c r="AN1039" s="1"/>
      <c r="AO1039" s="1"/>
      <c r="AP1039" s="1"/>
      <c r="AQ1039" s="1"/>
      <c r="AR1039" s="1"/>
      <c r="AS1039" s="1"/>
      <c r="AU1039" s="1"/>
      <c r="AV1039" s="1"/>
      <c r="AW1039" s="1"/>
      <c r="BD1039" s="1"/>
      <c r="BE1039" s="1"/>
      <c r="BF1039" s="1"/>
      <c r="BJ1039" s="1"/>
      <c r="BK1039" s="1"/>
      <c r="BL1039" s="1"/>
    </row>
    <row r="1040" spans="40:64">
      <c r="AN1040" s="1"/>
      <c r="AO1040" s="1"/>
      <c r="AP1040" s="1"/>
      <c r="AQ1040" s="1"/>
      <c r="AR1040" s="1"/>
      <c r="AS1040" s="1"/>
      <c r="AU1040" s="1"/>
      <c r="AV1040" s="1"/>
      <c r="AW1040" s="1"/>
      <c r="BD1040" s="1"/>
      <c r="BE1040" s="1"/>
      <c r="BF1040" s="1"/>
      <c r="BJ1040" s="1"/>
      <c r="BK1040" s="1"/>
      <c r="BL1040" s="1"/>
    </row>
    <row r="1041" spans="40:64">
      <c r="AN1041" s="1"/>
      <c r="AO1041" s="1"/>
      <c r="AP1041" s="1"/>
      <c r="AQ1041" s="1"/>
      <c r="AR1041" s="1"/>
      <c r="AS1041" s="1"/>
      <c r="AU1041" s="1"/>
      <c r="AV1041" s="1"/>
      <c r="AW1041" s="1"/>
      <c r="BD1041" s="1"/>
      <c r="BE1041" s="1"/>
      <c r="BF1041" s="1"/>
      <c r="BJ1041" s="1"/>
      <c r="BK1041" s="1"/>
      <c r="BL1041" s="1"/>
    </row>
    <row r="1042" spans="40:64">
      <c r="AN1042" s="1"/>
      <c r="AO1042" s="1"/>
      <c r="AP1042" s="1"/>
      <c r="AQ1042" s="1"/>
      <c r="AR1042" s="1"/>
      <c r="AS1042" s="1"/>
      <c r="AU1042" s="1"/>
      <c r="AV1042" s="1"/>
      <c r="AW1042" s="1"/>
      <c r="BD1042" s="1"/>
      <c r="BE1042" s="1"/>
      <c r="BF1042" s="1"/>
      <c r="BJ1042" s="1"/>
      <c r="BK1042" s="1"/>
      <c r="BL1042" s="1"/>
    </row>
    <row r="1043" spans="40:64">
      <c r="AN1043" s="1"/>
      <c r="AO1043" s="1"/>
      <c r="AP1043" s="1"/>
      <c r="AQ1043" s="1"/>
      <c r="AR1043" s="1"/>
      <c r="AS1043" s="1"/>
      <c r="AU1043" s="1"/>
      <c r="AV1043" s="1"/>
      <c r="AW1043" s="1"/>
      <c r="BD1043" s="1"/>
      <c r="BE1043" s="1"/>
      <c r="BF1043" s="1"/>
      <c r="BJ1043" s="1"/>
      <c r="BK1043" s="1"/>
      <c r="BL1043" s="1"/>
    </row>
    <row r="1044" spans="40:64">
      <c r="AN1044" s="1"/>
      <c r="AO1044" s="1"/>
      <c r="AP1044" s="1"/>
      <c r="AQ1044" s="1"/>
      <c r="AR1044" s="1"/>
      <c r="AS1044" s="1"/>
      <c r="AU1044" s="1"/>
      <c r="AV1044" s="1"/>
      <c r="AW1044" s="1"/>
      <c r="BD1044" s="1"/>
      <c r="BE1044" s="1"/>
      <c r="BF1044" s="1"/>
      <c r="BJ1044" s="1"/>
      <c r="BK1044" s="1"/>
      <c r="BL1044" s="1"/>
    </row>
    <row r="1045" spans="40:64">
      <c r="AN1045" s="1"/>
      <c r="AO1045" s="1"/>
      <c r="AP1045" s="1"/>
      <c r="AQ1045" s="1"/>
      <c r="AR1045" s="1"/>
      <c r="AS1045" s="1"/>
      <c r="AU1045" s="1"/>
      <c r="AV1045" s="1"/>
      <c r="AW1045" s="1"/>
      <c r="BD1045" s="1"/>
      <c r="BE1045" s="1"/>
      <c r="BF1045" s="1"/>
      <c r="BJ1045" s="1"/>
      <c r="BK1045" s="1"/>
      <c r="BL1045" s="1"/>
    </row>
    <row r="1046" spans="40:64">
      <c r="AN1046" s="1"/>
      <c r="AO1046" s="1"/>
      <c r="AP1046" s="1"/>
      <c r="AQ1046" s="1"/>
      <c r="AR1046" s="1"/>
      <c r="AS1046" s="1"/>
      <c r="AU1046" s="1"/>
      <c r="AV1046" s="1"/>
      <c r="AW1046" s="1"/>
      <c r="BD1046" s="1"/>
      <c r="BE1046" s="1"/>
      <c r="BF1046" s="1"/>
      <c r="BJ1046" s="1"/>
      <c r="BK1046" s="1"/>
      <c r="BL1046" s="1"/>
    </row>
  </sheetData>
  <mergeCells count="2">
    <mergeCell ref="AD4:AE4"/>
    <mergeCell ref="I4:J4"/>
  </mergeCells>
  <phoneticPr fontId="11" type="noConversion"/>
  <conditionalFormatting sqref="T10:T61">
    <cfRule type="cellIs" dxfId="165" priority="37" operator="lessThan">
      <formula>0</formula>
    </cfRule>
    <cfRule type="cellIs" dxfId="164" priority="38" operator="greaterThan">
      <formula>0</formula>
    </cfRule>
  </conditionalFormatting>
  <conditionalFormatting sqref="G10:G61">
    <cfRule type="cellIs" dxfId="163" priority="35" operator="lessThan">
      <formula>0</formula>
    </cfRule>
    <cfRule type="cellIs" dxfId="162" priority="36" operator="greaterThan">
      <formula>0</formula>
    </cfRule>
  </conditionalFormatting>
  <conditionalFormatting sqref="AA10:AA61">
    <cfRule type="cellIs" dxfId="161" priority="31" operator="lessThan">
      <formula>0</formula>
    </cfRule>
    <cfRule type="cellIs" dxfId="160" priority="32" operator="greaterThan">
      <formula>0</formula>
    </cfRule>
    <cfRule type="cellIs" dxfId="159" priority="33" operator="lessThan">
      <formula>0</formula>
    </cfRule>
    <cfRule type="cellIs" dxfId="158" priority="34" operator="greaterThan">
      <formula>0</formula>
    </cfRule>
  </conditionalFormatting>
  <conditionalFormatting sqref="M10:M61">
    <cfRule type="cellIs" dxfId="157" priority="27" operator="lessThan">
      <formula>0</formula>
    </cfRule>
    <cfRule type="cellIs" dxfId="156" priority="28" operator="greaterThan">
      <formula>0</formula>
    </cfRule>
    <cfRule type="cellIs" dxfId="155" priority="29" operator="lessThan">
      <formula>0</formula>
    </cfRule>
    <cfRule type="cellIs" dxfId="154" priority="30" operator="greaterThan">
      <formula>0</formula>
    </cfRule>
  </conditionalFormatting>
  <conditionalFormatting sqref="E10:E61">
    <cfRule type="cellIs" dxfId="153" priority="9" operator="lessThan">
      <formula>0</formula>
    </cfRule>
    <cfRule type="cellIs" dxfId="152" priority="10" operator="greaterThan">
      <formula>0</formula>
    </cfRule>
  </conditionalFormatting>
  <conditionalFormatting sqref="I10:I61">
    <cfRule type="cellIs" dxfId="151" priority="5" operator="lessThan">
      <formula>0</formula>
    </cfRule>
    <cfRule type="cellIs" dxfId="150" priority="6" operator="greaterThan">
      <formula>0</formula>
    </cfRule>
    <cfRule type="cellIs" dxfId="149" priority="7" operator="lessThan">
      <formula>0</formula>
    </cfRule>
    <cfRule type="cellIs" dxfId="148" priority="8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D1:Y1879"/>
  <sheetViews>
    <sheetView defaultGridColor="0" colorId="22" zoomScale="91" zoomScaleNormal="91" workbookViewId="0">
      <selection activeCell="A16" sqref="A16"/>
    </sheetView>
  </sheetViews>
  <sheetFormatPr baseColWidth="10" defaultColWidth="9.90625" defaultRowHeight="15"/>
  <cols>
    <col min="1" max="1" width="7.81640625" customWidth="1"/>
    <col min="2" max="2" width="7.90625" customWidth="1"/>
    <col min="3" max="3" width="6.81640625" customWidth="1"/>
    <col min="4" max="4" width="6.6328125" customWidth="1"/>
    <col min="5" max="5" width="7.90625" customWidth="1"/>
    <col min="6" max="6" width="5.6328125" customWidth="1"/>
    <col min="7" max="7" width="7.54296875" customWidth="1"/>
    <col min="8" max="8" width="5.81640625" customWidth="1"/>
    <col min="9" max="9" width="7.90625" customWidth="1"/>
    <col min="10" max="10" width="5.1796875" style="93" customWidth="1"/>
    <col min="11" max="11" width="7.90625" customWidth="1"/>
    <col min="12" max="12" width="6.6328125" customWidth="1"/>
    <col min="13" max="13" width="5.81640625" customWidth="1"/>
    <col min="14" max="14" width="8.6328125" style="93" customWidth="1"/>
    <col min="15" max="15" width="6.36328125" style="93" customWidth="1"/>
    <col min="16" max="16" width="8.81640625" style="93" customWidth="1"/>
    <col min="17" max="17" width="6.36328125" style="93" customWidth="1"/>
    <col min="18" max="18" width="5.1796875" customWidth="1"/>
    <col min="19" max="19" width="6.90625" customWidth="1"/>
    <col min="20" max="20" width="7.90625" style="93" customWidth="1"/>
    <col min="21" max="21" width="10.1796875" style="93" customWidth="1"/>
    <col min="22" max="22" width="8.54296875" style="93" customWidth="1"/>
    <col min="23" max="23" width="8" customWidth="1"/>
    <col min="24" max="24" width="6.453125" customWidth="1"/>
    <col min="25" max="25" width="10.1796875" customWidth="1"/>
    <col min="26" max="26" width="5.54296875" customWidth="1"/>
  </cols>
  <sheetData>
    <row r="1" customFormat="1"/>
    <row r="2" customFormat="1"/>
    <row r="3" customFormat="1" ht="18" customHeight="1"/>
    <row r="4" customFormat="1"/>
    <row r="5" customFormat="1"/>
    <row r="6" customFormat="1" ht="14.25" customHeigh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s="3" customFormat="1"/>
    <row r="46" s="3" customFormat="1"/>
    <row r="47" s="3" customFormat="1"/>
    <row r="48" s="3" customFormat="1"/>
    <row r="49" s="3" customFormat="1"/>
    <row r="50" s="3" customFormat="1"/>
    <row r="51" s="2" customFormat="1" ht="15.6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2" customFormat="1" ht="15.6"/>
    <row r="63" customFormat="1" ht="14.25" customHeight="1"/>
    <row r="64" customFormat="1"/>
    <row r="65" customFormat="1"/>
    <row r="66" customFormat="1"/>
    <row r="67" customFormat="1"/>
    <row r="68" s="2" customFormat="1" ht="15.6"/>
    <row r="69" s="2" customFormat="1" ht="15.6"/>
    <row r="70" s="3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s="523" customFormat="1"/>
    <row r="107" s="523" customFormat="1"/>
    <row r="108" s="523" customFormat="1"/>
    <row r="109" s="523" customFormat="1"/>
    <row r="110" s="523" customFormat="1"/>
    <row r="111" s="523" customFormat="1"/>
    <row r="112" s="523" customFormat="1"/>
    <row r="113" s="523" customFormat="1"/>
    <row r="114" s="523" customFormat="1"/>
    <row r="115" s="523" customFormat="1"/>
    <row r="116" s="523" customFormat="1"/>
    <row r="117" s="523" customFormat="1"/>
    <row r="118" s="523" customFormat="1"/>
    <row r="119" s="523" customFormat="1"/>
    <row r="120" s="523" customFormat="1"/>
    <row r="121" s="523" customFormat="1"/>
    <row r="122" s="523" customFormat="1"/>
    <row r="123" s="523" customFormat="1"/>
    <row r="124" s="523" customFormat="1"/>
    <row r="125" s="523" customFormat="1"/>
    <row r="126" s="523" customFormat="1"/>
    <row r="127" s="523" customFormat="1"/>
    <row r="128" s="523" customFormat="1"/>
    <row r="129" s="523" customFormat="1"/>
    <row r="130" s="523" customFormat="1"/>
    <row r="131" s="523" customFormat="1"/>
    <row r="132" s="523" customFormat="1"/>
    <row r="133" s="523" customFormat="1"/>
    <row r="134" s="523" customFormat="1"/>
    <row r="135" s="523" customFormat="1"/>
    <row r="136" s="523" customFormat="1"/>
    <row r="137" s="523" customFormat="1"/>
    <row r="138" s="523" customFormat="1"/>
    <row r="139" s="523" customFormat="1"/>
    <row r="140" customFormat="1"/>
    <row r="141" s="523" customFormat="1"/>
    <row r="142" s="523" customFormat="1"/>
    <row r="143" s="523" customFormat="1"/>
    <row r="144" s="523" customFormat="1"/>
    <row r="145" s="523" customFormat="1"/>
    <row r="146" s="523" customFormat="1"/>
    <row r="147" s="523" customFormat="1"/>
    <row r="148" s="523" customFormat="1"/>
    <row r="149" s="523" customFormat="1"/>
    <row r="150" s="523" customFormat="1"/>
    <row r="151" s="523" customFormat="1"/>
    <row r="152" s="523" customFormat="1"/>
    <row r="153" s="523" customFormat="1"/>
    <row r="154" s="523" customFormat="1"/>
    <row r="155" s="523" customFormat="1"/>
    <row r="156" s="523" customFormat="1"/>
    <row r="157" s="523" customFormat="1"/>
    <row r="158" s="523" customFormat="1"/>
    <row r="159" s="523" customFormat="1"/>
    <row r="160" s="523" customFormat="1"/>
    <row r="161" s="523" customFormat="1"/>
    <row r="162" s="523" customFormat="1"/>
    <row r="163" s="523" customFormat="1"/>
    <row r="164" s="523" customFormat="1"/>
    <row r="165" s="523" customFormat="1"/>
    <row r="166" s="523" customFormat="1"/>
    <row r="167" s="523" customFormat="1"/>
    <row r="168" s="523" customFormat="1"/>
    <row r="169" s="523" customFormat="1"/>
    <row r="170" s="523" customFormat="1"/>
    <row r="171" s="523" customFormat="1"/>
    <row r="172" s="523" customFormat="1"/>
    <row r="173" s="523" customFormat="1"/>
    <row r="174" s="523" customFormat="1"/>
    <row r="175" s="523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spans="10:25">
      <c r="J225"/>
      <c r="N225"/>
      <c r="O225"/>
      <c r="P225"/>
      <c r="Q225"/>
      <c r="T225"/>
      <c r="U225"/>
      <c r="V225"/>
    </row>
    <row r="226" spans="10:25">
      <c r="J226"/>
      <c r="N226"/>
      <c r="O226"/>
      <c r="P226"/>
      <c r="Q226"/>
      <c r="T226"/>
      <c r="U226"/>
      <c r="V226"/>
      <c r="Y226" s="3" t="s">
        <v>632</v>
      </c>
    </row>
    <row r="227" spans="10:25">
      <c r="J227"/>
      <c r="N227"/>
      <c r="O227"/>
      <c r="P227"/>
      <c r="Q227"/>
      <c r="T227"/>
      <c r="U227"/>
      <c r="V227"/>
    </row>
    <row r="228" spans="10:25">
      <c r="J228"/>
      <c r="N228"/>
      <c r="O228"/>
      <c r="P228"/>
      <c r="Q228"/>
      <c r="T228"/>
      <c r="U228"/>
      <c r="V228"/>
    </row>
    <row r="229" spans="10:25">
      <c r="J229"/>
      <c r="N229"/>
      <c r="O229"/>
      <c r="P229"/>
      <c r="Q229"/>
      <c r="T229"/>
      <c r="U229"/>
      <c r="V229"/>
    </row>
    <row r="230" spans="10:25">
      <c r="J230"/>
      <c r="N230"/>
      <c r="O230"/>
      <c r="P230"/>
      <c r="Q230"/>
      <c r="T230"/>
      <c r="U230"/>
      <c r="V230"/>
    </row>
    <row r="231" spans="10:25">
      <c r="J231"/>
      <c r="N231"/>
      <c r="O231"/>
      <c r="P231"/>
      <c r="Q231"/>
      <c r="T231"/>
      <c r="U231"/>
      <c r="V231"/>
    </row>
    <row r="232" spans="10:25">
      <c r="J232"/>
      <c r="N232"/>
      <c r="O232"/>
      <c r="P232"/>
      <c r="Q232"/>
      <c r="T232"/>
      <c r="U232"/>
      <c r="V232"/>
    </row>
    <row r="233" spans="10:25">
      <c r="J233"/>
      <c r="N233"/>
      <c r="O233"/>
      <c r="P233"/>
      <c r="Q233"/>
      <c r="T233"/>
      <c r="U233"/>
      <c r="V233"/>
    </row>
    <row r="234" spans="10:25">
      <c r="J234"/>
      <c r="N234"/>
      <c r="O234"/>
      <c r="P234"/>
      <c r="Q234"/>
      <c r="T234"/>
      <c r="U234"/>
      <c r="V234"/>
    </row>
    <row r="235" spans="10:25">
      <c r="J235"/>
      <c r="N235"/>
      <c r="O235"/>
      <c r="P235"/>
      <c r="Q235"/>
      <c r="T235"/>
      <c r="U235"/>
      <c r="V235"/>
    </row>
    <row r="236" spans="10:25">
      <c r="J236"/>
      <c r="N236"/>
      <c r="O236"/>
      <c r="P236"/>
      <c r="Q236"/>
      <c r="T236"/>
      <c r="U236"/>
      <c r="V236"/>
    </row>
    <row r="237" spans="10:25">
      <c r="J237"/>
      <c r="N237"/>
      <c r="O237"/>
      <c r="P237"/>
      <c r="Q237"/>
      <c r="T237"/>
      <c r="U237"/>
      <c r="V237"/>
    </row>
    <row r="238" spans="10:25">
      <c r="J238"/>
      <c r="N238"/>
      <c r="O238"/>
      <c r="P238"/>
      <c r="Q238"/>
      <c r="T238"/>
      <c r="U238"/>
      <c r="V238"/>
    </row>
    <row r="239" spans="10:25">
      <c r="J239"/>
      <c r="N239"/>
      <c r="O239"/>
      <c r="P239"/>
      <c r="Q239"/>
      <c r="T239"/>
      <c r="U239"/>
      <c r="V239"/>
    </row>
    <row r="240" spans="10:25">
      <c r="J240"/>
      <c r="N240"/>
      <c r="O240"/>
      <c r="P240"/>
      <c r="Q240"/>
      <c r="T240"/>
      <c r="U240"/>
      <c r="V240"/>
    </row>
    <row r="241" customFormat="1"/>
    <row r="242" customFormat="1"/>
    <row r="243" customFormat="1"/>
    <row r="244" customFormat="1"/>
    <row r="245" customFormat="1"/>
    <row r="246" customFormat="1"/>
    <row r="247" s="520" customFormat="1"/>
    <row r="248" s="520" customFormat="1"/>
    <row r="249" s="520" customFormat="1"/>
    <row r="250" s="520" customFormat="1"/>
    <row r="251" s="520" customFormat="1"/>
    <row r="252" s="520" customFormat="1"/>
    <row r="253" s="520" customFormat="1"/>
    <row r="254" s="520" customFormat="1"/>
    <row r="255" s="520" customFormat="1"/>
    <row r="256" s="520" customFormat="1"/>
    <row r="257" s="520" customFormat="1"/>
    <row r="258" s="520" customFormat="1"/>
    <row r="259" s="520" customFormat="1"/>
    <row r="260" s="520" customFormat="1"/>
    <row r="261" s="520" customFormat="1"/>
    <row r="262" s="520" customFormat="1"/>
    <row r="263" s="520" customFormat="1"/>
    <row r="264" s="520" customFormat="1"/>
    <row r="265" s="520" customFormat="1"/>
    <row r="266" s="520" customFormat="1"/>
    <row r="267" s="520" customFormat="1"/>
    <row r="268" s="520" customFormat="1"/>
    <row r="269" s="520" customFormat="1"/>
    <row r="270" s="520" customFormat="1"/>
    <row r="271" s="520" customFormat="1"/>
    <row r="272" s="520" customFormat="1"/>
    <row r="273" s="520" customFormat="1"/>
    <row r="274" s="520" customFormat="1"/>
    <row r="275" s="520" customFormat="1"/>
    <row r="276" s="520" customFormat="1"/>
    <row r="277" s="520" customFormat="1"/>
    <row r="278" s="520" customFormat="1"/>
    <row r="279" s="520" customFormat="1"/>
    <row r="280" customFormat="1"/>
    <row r="281" customFormat="1"/>
    <row r="282" s="520" customFormat="1"/>
    <row r="283" s="520" customFormat="1"/>
    <row r="284" s="520" customFormat="1"/>
    <row r="285" s="520" customFormat="1"/>
    <row r="286" s="520" customFormat="1"/>
    <row r="287" s="520" customFormat="1"/>
    <row r="288" s="520" customFormat="1"/>
    <row r="289" s="520" customFormat="1"/>
    <row r="290" s="520" customFormat="1"/>
    <row r="291" s="520" customFormat="1"/>
    <row r="292" s="520" customFormat="1"/>
    <row r="293" s="520" customFormat="1"/>
    <row r="294" s="520" customFormat="1"/>
    <row r="295" s="520" customFormat="1"/>
    <row r="296" s="520" customFormat="1"/>
    <row r="297" s="520" customFormat="1"/>
    <row r="298" s="520" customFormat="1"/>
    <row r="299" s="520" customFormat="1"/>
    <row r="300" s="520" customFormat="1"/>
    <row r="301" s="520" customFormat="1"/>
    <row r="302" s="520" customFormat="1"/>
    <row r="303" s="520" customFormat="1"/>
    <row r="304" s="520" customFormat="1"/>
    <row r="305" s="520" customFormat="1"/>
    <row r="306" s="520" customFormat="1"/>
    <row r="307" s="520" customFormat="1"/>
    <row r="308" s="520" customFormat="1"/>
    <row r="309" s="520" customFormat="1"/>
    <row r="310" s="520" customFormat="1"/>
    <row r="311" s="520" customFormat="1"/>
    <row r="312" s="520" customFormat="1"/>
    <row r="313" s="520" customFormat="1"/>
    <row r="314" s="520" customFormat="1"/>
    <row r="315" s="520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spans="10:25">
      <c r="J353"/>
      <c r="N353"/>
      <c r="O353"/>
      <c r="P353"/>
      <c r="Q353"/>
      <c r="T353"/>
      <c r="U353"/>
      <c r="V353"/>
    </row>
    <row r="354" spans="10:25">
      <c r="J354"/>
      <c r="N354"/>
      <c r="O354"/>
      <c r="P354"/>
      <c r="Q354"/>
      <c r="T354"/>
      <c r="U354"/>
      <c r="V354"/>
    </row>
    <row r="355" spans="10:25">
      <c r="J355"/>
      <c r="N355"/>
      <c r="O355"/>
      <c r="P355"/>
      <c r="Q355"/>
      <c r="T355"/>
      <c r="U355"/>
      <c r="V355"/>
    </row>
    <row r="356" spans="10:25">
      <c r="J356"/>
      <c r="N356"/>
      <c r="O356"/>
      <c r="P356"/>
      <c r="Q356"/>
      <c r="T356"/>
      <c r="U356"/>
      <c r="V356"/>
    </row>
    <row r="357" spans="10:25">
      <c r="J357"/>
      <c r="N357"/>
      <c r="O357"/>
      <c r="P357"/>
      <c r="Q357"/>
      <c r="T357"/>
      <c r="U357"/>
      <c r="V357"/>
    </row>
    <row r="358" spans="10:25">
      <c r="J358"/>
      <c r="N358"/>
      <c r="O358"/>
      <c r="P358"/>
      <c r="Q358"/>
      <c r="T358"/>
      <c r="U358"/>
      <c r="V358"/>
    </row>
    <row r="359" spans="10:25">
      <c r="J359"/>
      <c r="N359"/>
      <c r="O359"/>
      <c r="P359"/>
      <c r="Q359"/>
      <c r="T359"/>
      <c r="U359"/>
      <c r="V359"/>
    </row>
    <row r="360" spans="10:25">
      <c r="J360"/>
      <c r="N360"/>
      <c r="O360"/>
      <c r="P360"/>
      <c r="Q360"/>
      <c r="T360"/>
      <c r="U360"/>
      <c r="V360"/>
      <c r="Y360" s="3"/>
    </row>
    <row r="361" spans="10:25">
      <c r="J361"/>
      <c r="N361"/>
      <c r="O361"/>
      <c r="P361"/>
      <c r="Q361"/>
      <c r="T361"/>
      <c r="U361"/>
      <c r="V361"/>
    </row>
    <row r="362" spans="10:25">
      <c r="J362"/>
      <c r="N362"/>
      <c r="O362"/>
      <c r="P362"/>
      <c r="Q362"/>
      <c r="T362"/>
      <c r="U362"/>
      <c r="V362"/>
    </row>
    <row r="363" spans="10:25">
      <c r="J363"/>
      <c r="N363"/>
      <c r="O363"/>
      <c r="P363"/>
      <c r="Q363"/>
      <c r="T363"/>
      <c r="U363"/>
      <c r="V363"/>
    </row>
    <row r="364" spans="10:25">
      <c r="J364"/>
      <c r="N364"/>
      <c r="O364"/>
      <c r="P364"/>
      <c r="Q364"/>
      <c r="T364"/>
      <c r="U364"/>
      <c r="V364"/>
    </row>
    <row r="365" spans="10:25">
      <c r="J365"/>
      <c r="N365"/>
      <c r="O365"/>
      <c r="P365"/>
      <c r="Q365"/>
      <c r="T365"/>
      <c r="U365"/>
      <c r="V365"/>
    </row>
    <row r="366" spans="10:25">
      <c r="J366"/>
      <c r="N366"/>
      <c r="O366"/>
      <c r="P366"/>
      <c r="Q366"/>
      <c r="T366"/>
      <c r="U366"/>
      <c r="V366"/>
    </row>
    <row r="367" spans="10:25">
      <c r="J367"/>
      <c r="N367"/>
      <c r="O367"/>
      <c r="P367"/>
      <c r="Q367"/>
      <c r="T367"/>
      <c r="U367"/>
      <c r="V367"/>
    </row>
    <row r="368" spans="10:25">
      <c r="J368"/>
      <c r="N368"/>
      <c r="O368"/>
      <c r="P368"/>
      <c r="Q368"/>
      <c r="T368"/>
      <c r="U368"/>
      <c r="V368"/>
    </row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s="17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customFormat="1"/>
    <row r="1122" customFormat="1"/>
    <row r="1123" customFormat="1"/>
    <row r="1124" customFormat="1"/>
    <row r="1125" customFormat="1"/>
    <row r="1126" customFormat="1"/>
    <row r="1127" customFormat="1"/>
    <row r="1128" customFormat="1"/>
    <row r="1129" customFormat="1"/>
    <row r="1130" customFormat="1"/>
    <row r="1131" customFormat="1"/>
    <row r="1132" customFormat="1"/>
    <row r="1133" customFormat="1"/>
    <row r="1134" customFormat="1"/>
    <row r="1135" customFormat="1"/>
    <row r="1136" customFormat="1"/>
    <row r="1137" customFormat="1"/>
    <row r="1138" customFormat="1"/>
    <row r="1139" customFormat="1"/>
    <row r="1140" customFormat="1"/>
    <row r="1141" customFormat="1"/>
    <row r="1142" customFormat="1"/>
    <row r="1143" customFormat="1"/>
    <row r="1144" customFormat="1"/>
    <row r="1145" customFormat="1"/>
    <row r="1146" customFormat="1"/>
    <row r="1147" customFormat="1"/>
    <row r="1148" customFormat="1"/>
    <row r="1149" customFormat="1"/>
    <row r="1150" customFormat="1"/>
    <row r="1151" customFormat="1"/>
    <row r="1152" customFormat="1"/>
    <row r="1153" spans="4:25">
      <c r="J1153"/>
      <c r="N1153"/>
      <c r="O1153"/>
      <c r="P1153"/>
      <c r="Q1153"/>
      <c r="T1153"/>
      <c r="U1153"/>
      <c r="V1153"/>
    </row>
    <row r="1154" spans="4:25">
      <c r="J1154"/>
      <c r="N1154"/>
      <c r="O1154"/>
      <c r="P1154"/>
      <c r="Q1154"/>
      <c r="T1154"/>
      <c r="U1154"/>
      <c r="V1154"/>
    </row>
    <row r="1155" spans="4:25">
      <c r="J1155"/>
      <c r="N1155"/>
      <c r="O1155"/>
      <c r="P1155"/>
      <c r="Q1155"/>
      <c r="T1155"/>
      <c r="U1155"/>
      <c r="V1155"/>
    </row>
    <row r="1156" spans="4:25">
      <c r="J1156"/>
      <c r="N1156"/>
      <c r="O1156"/>
      <c r="P1156"/>
      <c r="Q1156"/>
      <c r="T1156"/>
      <c r="U1156"/>
      <c r="V1156"/>
    </row>
    <row r="1157" spans="4:25">
      <c r="J1157"/>
      <c r="N1157"/>
      <c r="O1157"/>
      <c r="P1157"/>
      <c r="Q1157"/>
      <c r="T1157"/>
      <c r="U1157"/>
      <c r="V1157"/>
    </row>
    <row r="1158" spans="4:25">
      <c r="J1158"/>
      <c r="N1158"/>
      <c r="O1158"/>
      <c r="P1158"/>
      <c r="Q1158"/>
      <c r="T1158"/>
      <c r="U1158"/>
      <c r="V1158"/>
    </row>
    <row r="1159" spans="4:25">
      <c r="J1159"/>
      <c r="N1159"/>
      <c r="O1159"/>
      <c r="P1159"/>
      <c r="Q1159"/>
      <c r="T1159"/>
      <c r="U1159"/>
      <c r="V1159"/>
    </row>
    <row r="1160" spans="4:25">
      <c r="D1160" s="1"/>
      <c r="E1160" s="1"/>
      <c r="F1160" s="1"/>
      <c r="G1160" s="1"/>
      <c r="H1160" s="1"/>
      <c r="I1160" s="1"/>
      <c r="K1160" s="1"/>
      <c r="L1160" s="1"/>
      <c r="M1160" s="1"/>
      <c r="R1160" s="1"/>
      <c r="S1160" s="1"/>
      <c r="W1160" s="1"/>
      <c r="X1160" s="1"/>
      <c r="Y1160" s="1"/>
    </row>
    <row r="1161" spans="4:25">
      <c r="D1161" s="1"/>
      <c r="E1161" s="1"/>
      <c r="F1161" s="1"/>
      <c r="G1161" s="1"/>
      <c r="H1161" s="1"/>
      <c r="I1161" s="1"/>
      <c r="K1161" s="1"/>
      <c r="L1161" s="1"/>
      <c r="M1161" s="1"/>
      <c r="R1161" s="1"/>
      <c r="S1161" s="1"/>
      <c r="W1161" s="1"/>
      <c r="X1161" s="1"/>
      <c r="Y1161" s="1"/>
    </row>
    <row r="1162" spans="4:25">
      <c r="D1162" s="1"/>
      <c r="E1162" s="1"/>
      <c r="F1162" s="1"/>
      <c r="G1162" s="1"/>
      <c r="H1162" s="1"/>
      <c r="I1162" s="1"/>
      <c r="K1162" s="1"/>
      <c r="L1162" s="1"/>
      <c r="M1162" s="1"/>
      <c r="R1162" s="1"/>
      <c r="S1162" s="1"/>
      <c r="W1162" s="1"/>
      <c r="X1162" s="1"/>
      <c r="Y1162" s="1"/>
    </row>
    <row r="1163" spans="4:25">
      <c r="D1163" s="1"/>
      <c r="E1163" s="1"/>
      <c r="F1163" s="1"/>
      <c r="G1163" s="1"/>
      <c r="H1163" s="1"/>
      <c r="I1163" s="1"/>
      <c r="K1163" s="1"/>
      <c r="L1163" s="1"/>
      <c r="M1163" s="1"/>
      <c r="R1163" s="1"/>
      <c r="S1163" s="1"/>
      <c r="W1163" s="1"/>
      <c r="X1163" s="1"/>
      <c r="Y1163" s="1"/>
    </row>
    <row r="1164" spans="4:25">
      <c r="D1164" s="1"/>
      <c r="E1164" s="1"/>
      <c r="F1164" s="1"/>
      <c r="G1164" s="1"/>
      <c r="H1164" s="1"/>
      <c r="I1164" s="1"/>
      <c r="K1164" s="1"/>
      <c r="L1164" s="1"/>
      <c r="M1164" s="1"/>
      <c r="R1164" s="1"/>
      <c r="S1164" s="1"/>
      <c r="W1164" s="1"/>
      <c r="X1164" s="1"/>
      <c r="Y1164" s="1"/>
    </row>
    <row r="1165" spans="4:25">
      <c r="D1165" s="1"/>
      <c r="E1165" s="1"/>
      <c r="F1165" s="1"/>
      <c r="G1165" s="1"/>
      <c r="H1165" s="1"/>
      <c r="I1165" s="1"/>
      <c r="K1165" s="1"/>
      <c r="L1165" s="1"/>
      <c r="M1165" s="1"/>
      <c r="R1165" s="1"/>
      <c r="S1165" s="1"/>
      <c r="W1165" s="1"/>
      <c r="X1165" s="1"/>
      <c r="Y1165" s="1"/>
    </row>
    <row r="1166" spans="4:25">
      <c r="D1166" s="1"/>
      <c r="E1166" s="1"/>
      <c r="F1166" s="1"/>
      <c r="G1166" s="1"/>
      <c r="H1166" s="1"/>
      <c r="I1166" s="1"/>
      <c r="K1166" s="1"/>
      <c r="L1166" s="1"/>
      <c r="M1166" s="1"/>
      <c r="R1166" s="1"/>
      <c r="S1166" s="1"/>
      <c r="W1166" s="1"/>
      <c r="X1166" s="1"/>
      <c r="Y1166" s="1"/>
    </row>
    <row r="1167" spans="4:25">
      <c r="D1167" s="1"/>
      <c r="E1167" s="1"/>
      <c r="F1167" s="1"/>
      <c r="G1167" s="1"/>
      <c r="H1167" s="1"/>
      <c r="I1167" s="1"/>
      <c r="K1167" s="1"/>
      <c r="L1167" s="1"/>
      <c r="M1167" s="1"/>
      <c r="R1167" s="1"/>
      <c r="S1167" s="1"/>
      <c r="W1167" s="1"/>
      <c r="X1167" s="1"/>
      <c r="Y1167" s="1"/>
    </row>
    <row r="1168" spans="4:25">
      <c r="D1168" s="1"/>
      <c r="E1168" s="1"/>
      <c r="F1168" s="1"/>
      <c r="G1168" s="1"/>
      <c r="H1168" s="1"/>
      <c r="I1168" s="1"/>
      <c r="K1168" s="1"/>
      <c r="L1168" s="1"/>
      <c r="M1168" s="1"/>
      <c r="R1168" s="1"/>
      <c r="S1168" s="1"/>
      <c r="W1168" s="1"/>
      <c r="X1168" s="1"/>
      <c r="Y1168" s="1"/>
    </row>
    <row r="1169" spans="4:25">
      <c r="D1169" s="1"/>
      <c r="E1169" s="1"/>
      <c r="F1169" s="1"/>
      <c r="G1169" s="1"/>
      <c r="H1169" s="1"/>
      <c r="I1169" s="1"/>
      <c r="K1169" s="1"/>
      <c r="L1169" s="1"/>
      <c r="M1169" s="1"/>
      <c r="R1169" s="1"/>
      <c r="S1169" s="1"/>
      <c r="W1169" s="1"/>
      <c r="X1169" s="1"/>
      <c r="Y1169" s="1"/>
    </row>
    <row r="1170" spans="4:25">
      <c r="D1170" s="1"/>
      <c r="E1170" s="1"/>
      <c r="F1170" s="1"/>
      <c r="G1170" s="1"/>
      <c r="H1170" s="1"/>
      <c r="I1170" s="1"/>
      <c r="K1170" s="1"/>
      <c r="L1170" s="1"/>
      <c r="M1170" s="1"/>
      <c r="R1170" s="1"/>
      <c r="S1170" s="1"/>
      <c r="W1170" s="1"/>
      <c r="X1170" s="1"/>
      <c r="Y1170" s="1"/>
    </row>
    <row r="1171" spans="4:25">
      <c r="D1171" s="1"/>
      <c r="E1171" s="1"/>
      <c r="F1171" s="1"/>
      <c r="G1171" s="1"/>
      <c r="H1171" s="1"/>
      <c r="I1171" s="1"/>
      <c r="K1171" s="1"/>
      <c r="L1171" s="1"/>
      <c r="M1171" s="1"/>
      <c r="R1171" s="1"/>
      <c r="S1171" s="1"/>
      <c r="W1171" s="1"/>
      <c r="X1171" s="1"/>
      <c r="Y1171" s="1"/>
    </row>
    <row r="1172" spans="4:25">
      <c r="D1172" s="1"/>
      <c r="E1172" s="1"/>
      <c r="F1172" s="1"/>
      <c r="G1172" s="1"/>
      <c r="H1172" s="1"/>
      <c r="I1172" s="1"/>
      <c r="K1172" s="1"/>
      <c r="L1172" s="1"/>
      <c r="M1172" s="1"/>
      <c r="R1172" s="1"/>
      <c r="S1172" s="1"/>
      <c r="W1172" s="1"/>
      <c r="X1172" s="1"/>
      <c r="Y1172" s="1"/>
    </row>
    <row r="1173" spans="4:25">
      <c r="D1173" s="1"/>
      <c r="E1173" s="1"/>
      <c r="F1173" s="1"/>
      <c r="G1173" s="1"/>
      <c r="H1173" s="1"/>
      <c r="I1173" s="1"/>
      <c r="K1173" s="1"/>
      <c r="L1173" s="1"/>
      <c r="M1173" s="1"/>
      <c r="R1173" s="1"/>
      <c r="S1173" s="1"/>
      <c r="W1173" s="1"/>
      <c r="X1173" s="1"/>
      <c r="Y1173" s="1"/>
    </row>
    <row r="1174" spans="4:25">
      <c r="D1174" s="1"/>
      <c r="E1174" s="1"/>
      <c r="F1174" s="1"/>
      <c r="G1174" s="1"/>
      <c r="H1174" s="1"/>
      <c r="I1174" s="1"/>
      <c r="K1174" s="1"/>
      <c r="L1174" s="1"/>
      <c r="M1174" s="1"/>
      <c r="R1174" s="1"/>
      <c r="S1174" s="1"/>
      <c r="W1174" s="1"/>
      <c r="X1174" s="1"/>
      <c r="Y1174" s="1"/>
    </row>
    <row r="1175" spans="4:25">
      <c r="D1175" s="1"/>
      <c r="E1175" s="1"/>
      <c r="F1175" s="1"/>
      <c r="G1175" s="1"/>
      <c r="H1175" s="1"/>
      <c r="I1175" s="1"/>
      <c r="K1175" s="1"/>
      <c r="L1175" s="1"/>
      <c r="M1175" s="1"/>
      <c r="R1175" s="1"/>
      <c r="S1175" s="1"/>
      <c r="W1175" s="1"/>
      <c r="X1175" s="1"/>
      <c r="Y1175" s="1"/>
    </row>
    <row r="1176" spans="4:25">
      <c r="D1176" s="1"/>
      <c r="E1176" s="1"/>
      <c r="F1176" s="1"/>
      <c r="G1176" s="1"/>
      <c r="H1176" s="1"/>
      <c r="I1176" s="1"/>
      <c r="K1176" s="1"/>
      <c r="L1176" s="1"/>
      <c r="M1176" s="1"/>
      <c r="R1176" s="1"/>
      <c r="S1176" s="1"/>
      <c r="W1176" s="1"/>
      <c r="X1176" s="1"/>
      <c r="Y1176" s="1"/>
    </row>
    <row r="1177" spans="4:25">
      <c r="D1177" s="1"/>
      <c r="E1177" s="1"/>
      <c r="F1177" s="1"/>
      <c r="G1177" s="1"/>
      <c r="H1177" s="1"/>
      <c r="I1177" s="1"/>
      <c r="K1177" s="1"/>
      <c r="L1177" s="1"/>
      <c r="M1177" s="1"/>
      <c r="R1177" s="1"/>
      <c r="S1177" s="1"/>
      <c r="W1177" s="1"/>
      <c r="X1177" s="1"/>
      <c r="Y1177" s="1"/>
    </row>
    <row r="1178" spans="4:25">
      <c r="D1178" s="1"/>
      <c r="E1178" s="1"/>
      <c r="F1178" s="1"/>
      <c r="G1178" s="1"/>
      <c r="H1178" s="1"/>
      <c r="I1178" s="1"/>
      <c r="K1178" s="1"/>
      <c r="L1178" s="1"/>
      <c r="M1178" s="1"/>
      <c r="R1178" s="1"/>
      <c r="S1178" s="1"/>
      <c r="W1178" s="1"/>
      <c r="X1178" s="1"/>
      <c r="Y1178" s="1"/>
    </row>
    <row r="1179" spans="4:25">
      <c r="D1179" s="1"/>
      <c r="E1179" s="1"/>
      <c r="F1179" s="1"/>
      <c r="G1179" s="1"/>
      <c r="H1179" s="1"/>
      <c r="I1179" s="1"/>
      <c r="K1179" s="1"/>
      <c r="L1179" s="1"/>
      <c r="M1179" s="1"/>
      <c r="R1179" s="1"/>
      <c r="S1179" s="1"/>
      <c r="W1179" s="1"/>
      <c r="X1179" s="1"/>
      <c r="Y1179" s="1"/>
    </row>
    <row r="1180" spans="4:25">
      <c r="D1180" s="1"/>
      <c r="E1180" s="1"/>
      <c r="F1180" s="1"/>
      <c r="G1180" s="1"/>
      <c r="H1180" s="1"/>
      <c r="I1180" s="1"/>
      <c r="K1180" s="1"/>
      <c r="L1180" s="1"/>
      <c r="M1180" s="1"/>
      <c r="R1180" s="1"/>
      <c r="S1180" s="1"/>
      <c r="W1180" s="1"/>
      <c r="X1180" s="1"/>
      <c r="Y1180" s="1"/>
    </row>
    <row r="1181" spans="4:25">
      <c r="D1181" s="1"/>
      <c r="E1181" s="1"/>
      <c r="F1181" s="1"/>
      <c r="G1181" s="1"/>
      <c r="H1181" s="1"/>
      <c r="I1181" s="1"/>
      <c r="K1181" s="1"/>
      <c r="L1181" s="1"/>
      <c r="M1181" s="1"/>
      <c r="R1181" s="1"/>
      <c r="S1181" s="1"/>
      <c r="W1181" s="1"/>
      <c r="X1181" s="1"/>
      <c r="Y1181" s="1"/>
    </row>
    <row r="1182" spans="4:25">
      <c r="D1182" s="1"/>
      <c r="E1182" s="1"/>
      <c r="F1182" s="1"/>
      <c r="G1182" s="1"/>
      <c r="H1182" s="1"/>
      <c r="I1182" s="1"/>
      <c r="K1182" s="1"/>
      <c r="L1182" s="1"/>
      <c r="M1182" s="1"/>
      <c r="R1182" s="1"/>
      <c r="S1182" s="1"/>
      <c r="W1182" s="1"/>
      <c r="X1182" s="1"/>
      <c r="Y1182" s="1"/>
    </row>
    <row r="1183" spans="4:25">
      <c r="D1183" s="1"/>
      <c r="E1183" s="1"/>
      <c r="F1183" s="1"/>
      <c r="G1183" s="1"/>
      <c r="H1183" s="1"/>
      <c r="I1183" s="1"/>
      <c r="K1183" s="1"/>
      <c r="L1183" s="1"/>
      <c r="M1183" s="1"/>
      <c r="R1183" s="1"/>
      <c r="S1183" s="1"/>
      <c r="W1183" s="1"/>
      <c r="X1183" s="1"/>
      <c r="Y1183" s="1"/>
    </row>
    <row r="1184" spans="4:25">
      <c r="D1184" s="1"/>
      <c r="E1184" s="1"/>
      <c r="F1184" s="1"/>
      <c r="G1184" s="1"/>
      <c r="H1184" s="1"/>
      <c r="I1184" s="1"/>
      <c r="K1184" s="1"/>
      <c r="L1184" s="1"/>
      <c r="M1184" s="1"/>
      <c r="R1184" s="1"/>
      <c r="S1184" s="1"/>
      <c r="W1184" s="1"/>
      <c r="X1184" s="1"/>
      <c r="Y1184" s="1"/>
    </row>
    <row r="1185" spans="4:25">
      <c r="D1185" s="1"/>
      <c r="E1185" s="1"/>
      <c r="F1185" s="1"/>
      <c r="G1185" s="1"/>
      <c r="H1185" s="1"/>
      <c r="I1185" s="1"/>
      <c r="K1185" s="1"/>
      <c r="L1185" s="1"/>
      <c r="M1185" s="1"/>
      <c r="R1185" s="1"/>
      <c r="S1185" s="1"/>
      <c r="W1185" s="1"/>
      <c r="X1185" s="1"/>
      <c r="Y1185" s="1"/>
    </row>
    <row r="1186" spans="4:25">
      <c r="D1186" s="1"/>
      <c r="E1186" s="1"/>
      <c r="F1186" s="1"/>
      <c r="G1186" s="1"/>
      <c r="H1186" s="1"/>
      <c r="I1186" s="1"/>
      <c r="K1186" s="1"/>
      <c r="L1186" s="1"/>
      <c r="M1186" s="1"/>
      <c r="R1186" s="1"/>
      <c r="S1186" s="1"/>
      <c r="W1186" s="1"/>
      <c r="X1186" s="1"/>
      <c r="Y1186" s="1"/>
    </row>
    <row r="1187" spans="4:25">
      <c r="D1187" s="1"/>
      <c r="E1187" s="1"/>
      <c r="F1187" s="1"/>
      <c r="G1187" s="1"/>
      <c r="H1187" s="1"/>
      <c r="I1187" s="1"/>
      <c r="K1187" s="1"/>
      <c r="L1187" s="1"/>
      <c r="M1187" s="1"/>
      <c r="R1187" s="1"/>
      <c r="S1187" s="1"/>
      <c r="W1187" s="1"/>
      <c r="X1187" s="1"/>
      <c r="Y1187" s="1"/>
    </row>
    <row r="1188" spans="4:25">
      <c r="D1188" s="1"/>
      <c r="E1188" s="1"/>
      <c r="F1188" s="1"/>
      <c r="G1188" s="1"/>
      <c r="H1188" s="1"/>
      <c r="I1188" s="1"/>
      <c r="K1188" s="1"/>
      <c r="L1188" s="1"/>
      <c r="M1188" s="1"/>
      <c r="R1188" s="1"/>
      <c r="S1188" s="1"/>
      <c r="W1188" s="1"/>
      <c r="X1188" s="1"/>
      <c r="Y1188" s="1"/>
    </row>
    <row r="1189" spans="4:25">
      <c r="D1189" s="1"/>
      <c r="E1189" s="1"/>
      <c r="F1189" s="1"/>
      <c r="G1189" s="1"/>
      <c r="H1189" s="1"/>
      <c r="I1189" s="1"/>
      <c r="K1189" s="1"/>
      <c r="L1189" s="1"/>
      <c r="M1189" s="1"/>
      <c r="R1189" s="1"/>
      <c r="S1189" s="1"/>
      <c r="W1189" s="1"/>
      <c r="X1189" s="1"/>
      <c r="Y1189" s="1"/>
    </row>
    <row r="1190" spans="4:25">
      <c r="D1190" s="1"/>
      <c r="E1190" s="1"/>
      <c r="F1190" s="1"/>
      <c r="G1190" s="1"/>
      <c r="H1190" s="1"/>
      <c r="I1190" s="1"/>
      <c r="K1190" s="1"/>
      <c r="L1190" s="1"/>
      <c r="M1190" s="1"/>
      <c r="R1190" s="1"/>
      <c r="S1190" s="1"/>
      <c r="W1190" s="1"/>
      <c r="X1190" s="1"/>
      <c r="Y1190" s="1"/>
    </row>
    <row r="1191" spans="4:25">
      <c r="D1191" s="1"/>
      <c r="E1191" s="1"/>
      <c r="F1191" s="1"/>
      <c r="G1191" s="1"/>
      <c r="H1191" s="1"/>
      <c r="I1191" s="1"/>
      <c r="K1191" s="1"/>
      <c r="L1191" s="1"/>
      <c r="M1191" s="1"/>
      <c r="R1191" s="1"/>
      <c r="S1191" s="1"/>
      <c r="W1191" s="1"/>
      <c r="X1191" s="1"/>
      <c r="Y1191" s="1"/>
    </row>
    <row r="1192" spans="4:25">
      <c r="D1192" s="1"/>
      <c r="E1192" s="1"/>
      <c r="F1192" s="1"/>
      <c r="G1192" s="1"/>
      <c r="H1192" s="1"/>
      <c r="I1192" s="1"/>
      <c r="K1192" s="1"/>
      <c r="L1192" s="1"/>
      <c r="M1192" s="1"/>
      <c r="R1192" s="1"/>
      <c r="S1192" s="1"/>
      <c r="W1192" s="1"/>
      <c r="X1192" s="1"/>
      <c r="Y1192" s="1"/>
    </row>
    <row r="1193" spans="4:25">
      <c r="D1193" s="1"/>
      <c r="E1193" s="1"/>
      <c r="F1193" s="1"/>
      <c r="G1193" s="1"/>
      <c r="H1193" s="1"/>
      <c r="I1193" s="1"/>
      <c r="K1193" s="1"/>
      <c r="L1193" s="1"/>
      <c r="M1193" s="1"/>
      <c r="R1193" s="1"/>
      <c r="S1193" s="1"/>
      <c r="W1193" s="1"/>
      <c r="X1193" s="1"/>
      <c r="Y1193" s="1"/>
    </row>
    <row r="1194" spans="4:25">
      <c r="D1194" s="1"/>
      <c r="E1194" s="1"/>
      <c r="F1194" s="1"/>
      <c r="G1194" s="1"/>
      <c r="H1194" s="1"/>
      <c r="I1194" s="1"/>
      <c r="K1194" s="1"/>
      <c r="L1194" s="1"/>
      <c r="M1194" s="1"/>
      <c r="R1194" s="1"/>
      <c r="S1194" s="1"/>
      <c r="W1194" s="1"/>
      <c r="X1194" s="1"/>
      <c r="Y1194" s="1"/>
    </row>
    <row r="1195" spans="4:25">
      <c r="D1195" s="1"/>
      <c r="E1195" s="1"/>
      <c r="F1195" s="1"/>
      <c r="G1195" s="1"/>
      <c r="H1195" s="1"/>
      <c r="I1195" s="1"/>
      <c r="K1195" s="1"/>
      <c r="L1195" s="1"/>
      <c r="M1195" s="1"/>
      <c r="R1195" s="1"/>
      <c r="S1195" s="1"/>
      <c r="W1195" s="1"/>
      <c r="X1195" s="1"/>
      <c r="Y1195" s="1"/>
    </row>
    <row r="1196" spans="4:25">
      <c r="D1196" s="1"/>
      <c r="E1196" s="1"/>
      <c r="F1196" s="1"/>
      <c r="G1196" s="1"/>
      <c r="H1196" s="1"/>
      <c r="I1196" s="1"/>
      <c r="K1196" s="1"/>
      <c r="L1196" s="1"/>
      <c r="M1196" s="1"/>
      <c r="R1196" s="1"/>
      <c r="S1196" s="1"/>
      <c r="W1196" s="1"/>
      <c r="X1196" s="1"/>
      <c r="Y1196" s="1"/>
    </row>
    <row r="1197" spans="4:25">
      <c r="D1197" s="1"/>
      <c r="E1197" s="1"/>
      <c r="F1197" s="1"/>
      <c r="G1197" s="1"/>
      <c r="H1197" s="1"/>
      <c r="I1197" s="1"/>
      <c r="K1197" s="1"/>
      <c r="L1197" s="1"/>
      <c r="M1197" s="1"/>
      <c r="R1197" s="1"/>
      <c r="S1197" s="1"/>
      <c r="W1197" s="1"/>
      <c r="X1197" s="1"/>
      <c r="Y1197" s="1"/>
    </row>
    <row r="1198" spans="4:25">
      <c r="D1198" s="1"/>
      <c r="E1198" s="1"/>
      <c r="F1198" s="1"/>
      <c r="G1198" s="1"/>
      <c r="H1198" s="1"/>
      <c r="I1198" s="1"/>
      <c r="K1198" s="1"/>
      <c r="L1198" s="1"/>
      <c r="M1198" s="1"/>
      <c r="R1198" s="1"/>
      <c r="S1198" s="1"/>
      <c r="W1198" s="1"/>
      <c r="X1198" s="1"/>
      <c r="Y1198" s="1"/>
    </row>
    <row r="1199" spans="4:25">
      <c r="D1199" s="1"/>
      <c r="E1199" s="1"/>
      <c r="F1199" s="1"/>
      <c r="G1199" s="1"/>
      <c r="H1199" s="1"/>
      <c r="I1199" s="1"/>
      <c r="K1199" s="1"/>
      <c r="L1199" s="1"/>
      <c r="M1199" s="1"/>
      <c r="R1199" s="1"/>
      <c r="S1199" s="1"/>
      <c r="W1199" s="1"/>
      <c r="X1199" s="1"/>
      <c r="Y1199" s="1"/>
    </row>
    <row r="1200" spans="4:25">
      <c r="D1200" s="1"/>
      <c r="E1200" s="1"/>
      <c r="F1200" s="1"/>
      <c r="G1200" s="1"/>
      <c r="H1200" s="1"/>
      <c r="I1200" s="1"/>
      <c r="K1200" s="1"/>
      <c r="L1200" s="1"/>
      <c r="M1200" s="1"/>
      <c r="R1200" s="1"/>
      <c r="S1200" s="1"/>
      <c r="W1200" s="1"/>
      <c r="X1200" s="1"/>
      <c r="Y1200" s="1"/>
    </row>
    <row r="1201" spans="4:25">
      <c r="D1201" s="1"/>
      <c r="E1201" s="1"/>
      <c r="F1201" s="1"/>
      <c r="G1201" s="1"/>
      <c r="H1201" s="1"/>
      <c r="I1201" s="1"/>
      <c r="K1201" s="1"/>
      <c r="L1201" s="1"/>
      <c r="M1201" s="1"/>
      <c r="R1201" s="1"/>
      <c r="S1201" s="1"/>
      <c r="W1201" s="1"/>
      <c r="X1201" s="1"/>
      <c r="Y1201" s="1"/>
    </row>
    <row r="1202" spans="4:25">
      <c r="D1202" s="1"/>
      <c r="E1202" s="1"/>
      <c r="F1202" s="1"/>
      <c r="G1202" s="1"/>
      <c r="H1202" s="1"/>
      <c r="I1202" s="1"/>
      <c r="K1202" s="1"/>
      <c r="L1202" s="1"/>
      <c r="M1202" s="1"/>
      <c r="R1202" s="1"/>
      <c r="S1202" s="1"/>
      <c r="W1202" s="1"/>
      <c r="X1202" s="1"/>
      <c r="Y1202" s="1"/>
    </row>
    <row r="1203" spans="4:25">
      <c r="D1203" s="1"/>
      <c r="E1203" s="1"/>
      <c r="F1203" s="1"/>
      <c r="G1203" s="1"/>
      <c r="H1203" s="1"/>
      <c r="I1203" s="1"/>
      <c r="K1203" s="1"/>
      <c r="L1203" s="1"/>
      <c r="M1203" s="1"/>
      <c r="R1203" s="1"/>
      <c r="S1203" s="1"/>
      <c r="W1203" s="1"/>
      <c r="X1203" s="1"/>
      <c r="Y1203" s="1"/>
    </row>
    <row r="1204" spans="4:25">
      <c r="D1204" s="1"/>
      <c r="E1204" s="1"/>
      <c r="F1204" s="1"/>
      <c r="G1204" s="1"/>
      <c r="H1204" s="1"/>
      <c r="I1204" s="1"/>
      <c r="K1204" s="1"/>
      <c r="L1204" s="1"/>
      <c r="M1204" s="1"/>
      <c r="R1204" s="1"/>
      <c r="S1204" s="1"/>
      <c r="W1204" s="1"/>
      <c r="X1204" s="1"/>
      <c r="Y1204" s="1"/>
    </row>
    <row r="1205" spans="4:25">
      <c r="D1205" s="1"/>
      <c r="E1205" s="1"/>
      <c r="F1205" s="1"/>
      <c r="G1205" s="1"/>
      <c r="H1205" s="1"/>
      <c r="I1205" s="1"/>
      <c r="K1205" s="1"/>
      <c r="L1205" s="1"/>
      <c r="M1205" s="1"/>
      <c r="R1205" s="1"/>
      <c r="S1205" s="1"/>
      <c r="W1205" s="1"/>
      <c r="X1205" s="1"/>
      <c r="Y1205" s="1"/>
    </row>
    <row r="1206" spans="4:25">
      <c r="D1206" s="1"/>
      <c r="E1206" s="1"/>
      <c r="F1206" s="1"/>
      <c r="G1206" s="1"/>
      <c r="H1206" s="1"/>
      <c r="I1206" s="1"/>
      <c r="K1206" s="1"/>
      <c r="L1206" s="1"/>
      <c r="M1206" s="1"/>
      <c r="R1206" s="1"/>
      <c r="S1206" s="1"/>
      <c r="W1206" s="1"/>
      <c r="X1206" s="1"/>
      <c r="Y1206" s="1"/>
    </row>
    <row r="1207" spans="4:25">
      <c r="D1207" s="1"/>
      <c r="E1207" s="1"/>
      <c r="F1207" s="1"/>
      <c r="G1207" s="1"/>
      <c r="H1207" s="1"/>
      <c r="I1207" s="1"/>
      <c r="K1207" s="1"/>
      <c r="L1207" s="1"/>
      <c r="M1207" s="1"/>
      <c r="R1207" s="1"/>
      <c r="S1207" s="1"/>
      <c r="W1207" s="1"/>
      <c r="X1207" s="1"/>
      <c r="Y1207" s="1"/>
    </row>
    <row r="1208" spans="4:25">
      <c r="D1208" s="1"/>
      <c r="E1208" s="1"/>
      <c r="F1208" s="1"/>
      <c r="G1208" s="1"/>
      <c r="H1208" s="1"/>
      <c r="I1208" s="1"/>
      <c r="K1208" s="1"/>
      <c r="L1208" s="1"/>
      <c r="M1208" s="1"/>
      <c r="R1208" s="1"/>
      <c r="S1208" s="1"/>
      <c r="W1208" s="1"/>
      <c r="X1208" s="1"/>
      <c r="Y1208" s="1"/>
    </row>
    <row r="1209" spans="4:25">
      <c r="D1209" s="1"/>
      <c r="E1209" s="1"/>
      <c r="F1209" s="1"/>
      <c r="G1209" s="1"/>
      <c r="H1209" s="1"/>
      <c r="I1209" s="1"/>
      <c r="K1209" s="1"/>
      <c r="L1209" s="1"/>
      <c r="M1209" s="1"/>
      <c r="R1209" s="1"/>
      <c r="S1209" s="1"/>
      <c r="W1209" s="1"/>
      <c r="X1209" s="1"/>
      <c r="Y1209" s="1"/>
    </row>
    <row r="1210" spans="4:25">
      <c r="D1210" s="1"/>
      <c r="E1210" s="1"/>
      <c r="F1210" s="1"/>
      <c r="G1210" s="1"/>
      <c r="H1210" s="1"/>
      <c r="I1210" s="1"/>
      <c r="K1210" s="1"/>
      <c r="L1210" s="1"/>
      <c r="M1210" s="1"/>
      <c r="R1210" s="1"/>
      <c r="S1210" s="1"/>
      <c r="W1210" s="1"/>
      <c r="X1210" s="1"/>
      <c r="Y1210" s="1"/>
    </row>
    <row r="1211" spans="4:25">
      <c r="D1211" s="1"/>
      <c r="E1211" s="1"/>
      <c r="F1211" s="1"/>
      <c r="G1211" s="1"/>
      <c r="H1211" s="1"/>
      <c r="I1211" s="1"/>
      <c r="K1211" s="1"/>
      <c r="L1211" s="1"/>
      <c r="M1211" s="1"/>
      <c r="R1211" s="1"/>
      <c r="S1211" s="1"/>
      <c r="W1211" s="1"/>
      <c r="X1211" s="1"/>
      <c r="Y1211" s="1"/>
    </row>
    <row r="1212" spans="4:25">
      <c r="D1212" s="1"/>
      <c r="E1212" s="1"/>
      <c r="F1212" s="1"/>
      <c r="G1212" s="1"/>
      <c r="H1212" s="1"/>
      <c r="I1212" s="1"/>
      <c r="K1212" s="1"/>
      <c r="L1212" s="1"/>
      <c r="M1212" s="1"/>
      <c r="R1212" s="1"/>
      <c r="S1212" s="1"/>
      <c r="W1212" s="1"/>
      <c r="X1212" s="1"/>
      <c r="Y1212" s="1"/>
    </row>
    <row r="1213" spans="4:25">
      <c r="D1213" s="1"/>
      <c r="E1213" s="1"/>
      <c r="F1213" s="1"/>
      <c r="G1213" s="1"/>
      <c r="H1213" s="1"/>
      <c r="I1213" s="1"/>
      <c r="K1213" s="1"/>
      <c r="L1213" s="1"/>
      <c r="M1213" s="1"/>
      <c r="R1213" s="1"/>
      <c r="S1213" s="1"/>
      <c r="W1213" s="1"/>
      <c r="X1213" s="1"/>
      <c r="Y1213" s="1"/>
    </row>
    <row r="1214" spans="4:25">
      <c r="D1214" s="1"/>
      <c r="E1214" s="1"/>
      <c r="F1214" s="1"/>
      <c r="G1214" s="1"/>
      <c r="H1214" s="1"/>
      <c r="I1214" s="1"/>
      <c r="K1214" s="1"/>
      <c r="L1214" s="1"/>
      <c r="M1214" s="1"/>
      <c r="R1214" s="1"/>
      <c r="S1214" s="1"/>
      <c r="W1214" s="1"/>
      <c r="X1214" s="1"/>
      <c r="Y1214" s="1"/>
    </row>
    <row r="1215" spans="4:25">
      <c r="D1215" s="1"/>
      <c r="E1215" s="1"/>
      <c r="F1215" s="1"/>
      <c r="G1215" s="1"/>
      <c r="H1215" s="1"/>
      <c r="I1215" s="1"/>
      <c r="K1215" s="1"/>
      <c r="L1215" s="1"/>
      <c r="M1215" s="1"/>
      <c r="R1215" s="1"/>
      <c r="S1215" s="1"/>
      <c r="W1215" s="1"/>
      <c r="X1215" s="1"/>
      <c r="Y1215" s="1"/>
    </row>
    <row r="1216" spans="4:25">
      <c r="D1216" s="1"/>
      <c r="E1216" s="1"/>
      <c r="F1216" s="1"/>
      <c r="G1216" s="1"/>
      <c r="H1216" s="1"/>
      <c r="I1216" s="1"/>
      <c r="K1216" s="1"/>
      <c r="L1216" s="1"/>
      <c r="M1216" s="1"/>
      <c r="R1216" s="1"/>
      <c r="S1216" s="1"/>
      <c r="W1216" s="1"/>
      <c r="X1216" s="1"/>
      <c r="Y1216" s="1"/>
    </row>
    <row r="1217" spans="4:25">
      <c r="D1217" s="1"/>
      <c r="E1217" s="1"/>
      <c r="F1217" s="1"/>
      <c r="G1217" s="1"/>
      <c r="H1217" s="1"/>
      <c r="I1217" s="1"/>
      <c r="K1217" s="1"/>
      <c r="L1217" s="1"/>
      <c r="M1217" s="1"/>
      <c r="R1217" s="1"/>
      <c r="S1217" s="1"/>
      <c r="W1217" s="1"/>
      <c r="X1217" s="1"/>
      <c r="Y1217" s="1"/>
    </row>
    <row r="1218" spans="4:25">
      <c r="D1218" s="1"/>
      <c r="E1218" s="1"/>
      <c r="F1218" s="1"/>
      <c r="G1218" s="1"/>
      <c r="H1218" s="1"/>
      <c r="I1218" s="1"/>
      <c r="K1218" s="1"/>
      <c r="L1218" s="1"/>
      <c r="M1218" s="1"/>
      <c r="R1218" s="1"/>
      <c r="S1218" s="1"/>
      <c r="W1218" s="1"/>
      <c r="X1218" s="1"/>
      <c r="Y1218" s="1"/>
    </row>
    <row r="1219" spans="4:25">
      <c r="D1219" s="1"/>
      <c r="E1219" s="1"/>
      <c r="F1219" s="1"/>
      <c r="G1219" s="1"/>
      <c r="H1219" s="1"/>
      <c r="I1219" s="1"/>
      <c r="K1219" s="1"/>
      <c r="L1219" s="1"/>
      <c r="M1219" s="1"/>
      <c r="R1219" s="1"/>
      <c r="S1219" s="1"/>
      <c r="W1219" s="1"/>
      <c r="X1219" s="1"/>
      <c r="Y1219" s="1"/>
    </row>
    <row r="1220" spans="4:25">
      <c r="D1220" s="1"/>
      <c r="E1220" s="1"/>
      <c r="F1220" s="1"/>
      <c r="G1220" s="1"/>
      <c r="H1220" s="1"/>
      <c r="I1220" s="1"/>
      <c r="K1220" s="1"/>
      <c r="L1220" s="1"/>
      <c r="M1220" s="1"/>
      <c r="R1220" s="1"/>
      <c r="S1220" s="1"/>
      <c r="W1220" s="1"/>
      <c r="X1220" s="1"/>
      <c r="Y1220" s="1"/>
    </row>
    <row r="1221" spans="4:25">
      <c r="D1221" s="1"/>
      <c r="E1221" s="1"/>
      <c r="F1221" s="1"/>
      <c r="G1221" s="1"/>
      <c r="H1221" s="1"/>
      <c r="I1221" s="1"/>
      <c r="K1221" s="1"/>
      <c r="L1221" s="1"/>
      <c r="M1221" s="1"/>
      <c r="R1221" s="1"/>
      <c r="S1221" s="1"/>
      <c r="W1221" s="1"/>
      <c r="X1221" s="1"/>
      <c r="Y1221" s="1"/>
    </row>
    <row r="1222" spans="4:25">
      <c r="D1222" s="1"/>
      <c r="E1222" s="1"/>
      <c r="F1222" s="1"/>
      <c r="G1222" s="1"/>
      <c r="H1222" s="1"/>
      <c r="I1222" s="1"/>
      <c r="K1222" s="1"/>
      <c r="L1222" s="1"/>
      <c r="M1222" s="1"/>
      <c r="R1222" s="1"/>
      <c r="S1222" s="1"/>
      <c r="W1222" s="1"/>
      <c r="X1222" s="1"/>
      <c r="Y1222" s="1"/>
    </row>
    <row r="1223" spans="4:25">
      <c r="D1223" s="1"/>
      <c r="E1223" s="1"/>
      <c r="F1223" s="1"/>
      <c r="G1223" s="1"/>
      <c r="H1223" s="1"/>
      <c r="I1223" s="1"/>
      <c r="K1223" s="1"/>
      <c r="L1223" s="1"/>
      <c r="M1223" s="1"/>
      <c r="R1223" s="1"/>
      <c r="S1223" s="1"/>
      <c r="W1223" s="1"/>
      <c r="X1223" s="1"/>
      <c r="Y1223" s="1"/>
    </row>
    <row r="1224" spans="4:25">
      <c r="D1224" s="1"/>
      <c r="E1224" s="1"/>
      <c r="F1224" s="1"/>
      <c r="G1224" s="1"/>
      <c r="H1224" s="1"/>
      <c r="I1224" s="1"/>
      <c r="K1224" s="1"/>
      <c r="L1224" s="1"/>
      <c r="M1224" s="1"/>
      <c r="R1224" s="1"/>
      <c r="S1224" s="1"/>
      <c r="W1224" s="1"/>
      <c r="X1224" s="1"/>
      <c r="Y1224" s="1"/>
    </row>
    <row r="1225" spans="4:25">
      <c r="D1225" s="1"/>
      <c r="E1225" s="1"/>
      <c r="F1225" s="1"/>
      <c r="G1225" s="1"/>
      <c r="H1225" s="1"/>
      <c r="I1225" s="1"/>
      <c r="K1225" s="1"/>
      <c r="L1225" s="1"/>
      <c r="M1225" s="1"/>
      <c r="R1225" s="1"/>
      <c r="S1225" s="1"/>
      <c r="W1225" s="1"/>
      <c r="X1225" s="1"/>
      <c r="Y1225" s="1"/>
    </row>
    <row r="1226" spans="4:25">
      <c r="D1226" s="1"/>
      <c r="E1226" s="1"/>
      <c r="F1226" s="1"/>
      <c r="G1226" s="1"/>
      <c r="H1226" s="1"/>
      <c r="I1226" s="1"/>
      <c r="K1226" s="1"/>
      <c r="L1226" s="1"/>
      <c r="M1226" s="1"/>
      <c r="R1226" s="1"/>
      <c r="S1226" s="1"/>
      <c r="W1226" s="1"/>
      <c r="X1226" s="1"/>
      <c r="Y1226" s="1"/>
    </row>
    <row r="1227" spans="4:25">
      <c r="D1227" s="1"/>
      <c r="E1227" s="1"/>
      <c r="F1227" s="1"/>
      <c r="G1227" s="1"/>
      <c r="H1227" s="1"/>
      <c r="I1227" s="1"/>
      <c r="K1227" s="1"/>
      <c r="L1227" s="1"/>
      <c r="M1227" s="1"/>
      <c r="R1227" s="1"/>
      <c r="S1227" s="1"/>
      <c r="W1227" s="1"/>
      <c r="X1227" s="1"/>
      <c r="Y1227" s="1"/>
    </row>
    <row r="1228" spans="4:25">
      <c r="D1228" s="1"/>
      <c r="E1228" s="1"/>
      <c r="F1228" s="1"/>
      <c r="G1228" s="1"/>
      <c r="H1228" s="1"/>
      <c r="I1228" s="1"/>
      <c r="K1228" s="1"/>
      <c r="L1228" s="1"/>
      <c r="M1228" s="1"/>
      <c r="R1228" s="1"/>
      <c r="S1228" s="1"/>
      <c r="W1228" s="1"/>
      <c r="X1228" s="1"/>
      <c r="Y1228" s="1"/>
    </row>
    <row r="1229" spans="4:25">
      <c r="D1229" s="1"/>
      <c r="E1229" s="1"/>
      <c r="F1229" s="1"/>
      <c r="G1229" s="1"/>
      <c r="H1229" s="1"/>
      <c r="I1229" s="1"/>
      <c r="K1229" s="1"/>
      <c r="L1229" s="1"/>
      <c r="M1229" s="1"/>
      <c r="R1229" s="1"/>
      <c r="S1229" s="1"/>
      <c r="W1229" s="1"/>
      <c r="X1229" s="1"/>
      <c r="Y1229" s="1"/>
    </row>
    <row r="1230" spans="4:25">
      <c r="D1230" s="1"/>
      <c r="E1230" s="1"/>
      <c r="F1230" s="1"/>
      <c r="G1230" s="1"/>
      <c r="H1230" s="1"/>
      <c r="I1230" s="1"/>
      <c r="K1230" s="1"/>
      <c r="L1230" s="1"/>
      <c r="M1230" s="1"/>
      <c r="R1230" s="1"/>
      <c r="S1230" s="1"/>
      <c r="W1230" s="1"/>
      <c r="X1230" s="1"/>
      <c r="Y1230" s="1"/>
    </row>
    <row r="1231" spans="4:25">
      <c r="D1231" s="1"/>
      <c r="E1231" s="1"/>
      <c r="F1231" s="1"/>
      <c r="G1231" s="1"/>
      <c r="H1231" s="1"/>
      <c r="I1231" s="1"/>
      <c r="K1231" s="1"/>
      <c r="L1231" s="1"/>
      <c r="M1231" s="1"/>
      <c r="R1231" s="1"/>
      <c r="S1231" s="1"/>
      <c r="W1231" s="1"/>
      <c r="X1231" s="1"/>
      <c r="Y1231" s="1"/>
    </row>
    <row r="1232" spans="4:25">
      <c r="D1232" s="1"/>
      <c r="E1232" s="1"/>
      <c r="F1232" s="1"/>
      <c r="G1232" s="1"/>
      <c r="H1232" s="1"/>
      <c r="I1232" s="1"/>
      <c r="K1232" s="1"/>
      <c r="L1232" s="1"/>
      <c r="M1232" s="1"/>
      <c r="R1232" s="1"/>
      <c r="S1232" s="1"/>
      <c r="W1232" s="1"/>
      <c r="X1232" s="1"/>
      <c r="Y1232" s="1"/>
    </row>
    <row r="1233" spans="4:25">
      <c r="D1233" s="1"/>
      <c r="E1233" s="1"/>
      <c r="F1233" s="1"/>
      <c r="G1233" s="1"/>
      <c r="H1233" s="1"/>
      <c r="I1233" s="1"/>
      <c r="K1233" s="1"/>
      <c r="L1233" s="1"/>
      <c r="M1233" s="1"/>
      <c r="R1233" s="1"/>
      <c r="S1233" s="1"/>
      <c r="W1233" s="1"/>
      <c r="X1233" s="1"/>
      <c r="Y1233" s="1"/>
    </row>
    <row r="1234" spans="4:25">
      <c r="D1234" s="1"/>
      <c r="E1234" s="1"/>
      <c r="F1234" s="1"/>
      <c r="G1234" s="1"/>
      <c r="H1234" s="1"/>
      <c r="I1234" s="1"/>
      <c r="K1234" s="1"/>
      <c r="L1234" s="1"/>
      <c r="M1234" s="1"/>
      <c r="R1234" s="1"/>
      <c r="S1234" s="1"/>
      <c r="W1234" s="1"/>
      <c r="X1234" s="1"/>
      <c r="Y1234" s="1"/>
    </row>
    <row r="1235" spans="4:25">
      <c r="D1235" s="1"/>
      <c r="E1235" s="1"/>
      <c r="F1235" s="1"/>
      <c r="G1235" s="1"/>
      <c r="H1235" s="1"/>
      <c r="I1235" s="1"/>
      <c r="K1235" s="1"/>
      <c r="L1235" s="1"/>
      <c r="M1235" s="1"/>
      <c r="R1235" s="1"/>
      <c r="S1235" s="1"/>
      <c r="W1235" s="1"/>
      <c r="X1235" s="1"/>
      <c r="Y1235" s="1"/>
    </row>
    <row r="1236" spans="4:25">
      <c r="D1236" s="1"/>
      <c r="E1236" s="1"/>
      <c r="F1236" s="1"/>
      <c r="G1236" s="1"/>
      <c r="H1236" s="1"/>
      <c r="I1236" s="1"/>
      <c r="K1236" s="1"/>
      <c r="L1236" s="1"/>
      <c r="M1236" s="1"/>
      <c r="R1236" s="1"/>
      <c r="S1236" s="1"/>
      <c r="W1236" s="1"/>
      <c r="X1236" s="1"/>
      <c r="Y1236" s="1"/>
    </row>
    <row r="1237" spans="4:25">
      <c r="D1237" s="1"/>
      <c r="E1237" s="1"/>
      <c r="F1237" s="1"/>
      <c r="G1237" s="1"/>
      <c r="H1237" s="1"/>
      <c r="I1237" s="1"/>
      <c r="K1237" s="1"/>
      <c r="L1237" s="1"/>
      <c r="M1237" s="1"/>
      <c r="R1237" s="1"/>
      <c r="S1237" s="1"/>
      <c r="W1237" s="1"/>
      <c r="X1237" s="1"/>
      <c r="Y1237" s="1"/>
    </row>
    <row r="1238" spans="4:25">
      <c r="D1238" s="1"/>
      <c r="E1238" s="1"/>
      <c r="F1238" s="1"/>
      <c r="G1238" s="1"/>
      <c r="H1238" s="1"/>
      <c r="I1238" s="1"/>
      <c r="K1238" s="1"/>
      <c r="L1238" s="1"/>
      <c r="M1238" s="1"/>
      <c r="R1238" s="1"/>
      <c r="S1238" s="1"/>
      <c r="W1238" s="1"/>
      <c r="X1238" s="1"/>
      <c r="Y1238" s="1"/>
    </row>
    <row r="1239" spans="4:25">
      <c r="D1239" s="1"/>
      <c r="E1239" s="1"/>
      <c r="F1239" s="1"/>
      <c r="G1239" s="1"/>
      <c r="H1239" s="1"/>
      <c r="I1239" s="1"/>
      <c r="K1239" s="1"/>
      <c r="L1239" s="1"/>
      <c r="M1239" s="1"/>
      <c r="R1239" s="1"/>
      <c r="S1239" s="1"/>
      <c r="W1239" s="1"/>
      <c r="X1239" s="1"/>
      <c r="Y1239" s="1"/>
    </row>
    <row r="1240" spans="4:25">
      <c r="D1240" s="1"/>
      <c r="E1240" s="1"/>
      <c r="F1240" s="1"/>
      <c r="G1240" s="1"/>
      <c r="H1240" s="1"/>
      <c r="I1240" s="1"/>
      <c r="K1240" s="1"/>
      <c r="L1240" s="1"/>
      <c r="M1240" s="1"/>
      <c r="R1240" s="1"/>
      <c r="S1240" s="1"/>
      <c r="W1240" s="1"/>
      <c r="X1240" s="1"/>
      <c r="Y1240" s="1"/>
    </row>
    <row r="1241" spans="4:25">
      <c r="D1241" s="1"/>
      <c r="E1241" s="1"/>
      <c r="F1241" s="1"/>
      <c r="G1241" s="1"/>
      <c r="H1241" s="1"/>
      <c r="I1241" s="1"/>
      <c r="K1241" s="1"/>
      <c r="L1241" s="1"/>
      <c r="M1241" s="1"/>
      <c r="R1241" s="1"/>
      <c r="S1241" s="1"/>
      <c r="W1241" s="1"/>
      <c r="X1241" s="1"/>
      <c r="Y1241" s="1"/>
    </row>
    <row r="1242" spans="4:25">
      <c r="D1242" s="1"/>
      <c r="E1242" s="1"/>
      <c r="F1242" s="1"/>
      <c r="G1242" s="1"/>
      <c r="H1242" s="1"/>
      <c r="I1242" s="1"/>
      <c r="K1242" s="1"/>
      <c r="L1242" s="1"/>
      <c r="M1242" s="1"/>
      <c r="R1242" s="1"/>
      <c r="S1242" s="1"/>
      <c r="W1242" s="1"/>
      <c r="X1242" s="1"/>
      <c r="Y1242" s="1"/>
    </row>
    <row r="1243" spans="4:25">
      <c r="D1243" s="1"/>
      <c r="E1243" s="1"/>
      <c r="F1243" s="1"/>
      <c r="G1243" s="1"/>
      <c r="H1243" s="1"/>
      <c r="I1243" s="1"/>
      <c r="K1243" s="1"/>
      <c r="L1243" s="1"/>
      <c r="M1243" s="1"/>
      <c r="R1243" s="1"/>
      <c r="S1243" s="1"/>
      <c r="W1243" s="1"/>
      <c r="X1243" s="1"/>
      <c r="Y1243" s="1"/>
    </row>
    <row r="1244" spans="4:25">
      <c r="D1244" s="1"/>
      <c r="E1244" s="1"/>
      <c r="F1244" s="1"/>
      <c r="G1244" s="1"/>
      <c r="H1244" s="1"/>
      <c r="I1244" s="1"/>
      <c r="K1244" s="1"/>
      <c r="L1244" s="1"/>
      <c r="M1244" s="1"/>
      <c r="R1244" s="1"/>
      <c r="S1244" s="1"/>
      <c r="W1244" s="1"/>
      <c r="X1244" s="1"/>
      <c r="Y1244" s="1"/>
    </row>
    <row r="1245" spans="4:25">
      <c r="D1245" s="1"/>
      <c r="E1245" s="1"/>
      <c r="F1245" s="1"/>
      <c r="G1245" s="1"/>
      <c r="H1245" s="1"/>
      <c r="I1245" s="1"/>
      <c r="K1245" s="1"/>
      <c r="L1245" s="1"/>
      <c r="M1245" s="1"/>
      <c r="R1245" s="1"/>
      <c r="S1245" s="1"/>
      <c r="W1245" s="1"/>
      <c r="X1245" s="1"/>
      <c r="Y1245" s="1"/>
    </row>
    <row r="1246" spans="4:25">
      <c r="D1246" s="1"/>
      <c r="E1246" s="1"/>
      <c r="F1246" s="1"/>
      <c r="G1246" s="1"/>
      <c r="H1246" s="1"/>
      <c r="I1246" s="1"/>
      <c r="K1246" s="1"/>
      <c r="L1246" s="1"/>
      <c r="M1246" s="1"/>
      <c r="R1246" s="1"/>
      <c r="S1246" s="1"/>
      <c r="W1246" s="1"/>
      <c r="X1246" s="1"/>
      <c r="Y1246" s="1"/>
    </row>
    <row r="1247" spans="4:25">
      <c r="D1247" s="1"/>
      <c r="E1247" s="1"/>
      <c r="F1247" s="1"/>
      <c r="G1247" s="1"/>
      <c r="H1247" s="1"/>
      <c r="I1247" s="1"/>
      <c r="K1247" s="1"/>
      <c r="L1247" s="1"/>
      <c r="M1247" s="1"/>
      <c r="R1247" s="1"/>
      <c r="S1247" s="1"/>
      <c r="W1247" s="1"/>
      <c r="X1247" s="1"/>
      <c r="Y1247" s="1"/>
    </row>
    <row r="1248" spans="4:25">
      <c r="D1248" s="1"/>
      <c r="E1248" s="1"/>
      <c r="F1248" s="1"/>
      <c r="G1248" s="1"/>
      <c r="H1248" s="1"/>
      <c r="I1248" s="1"/>
      <c r="K1248" s="1"/>
      <c r="L1248" s="1"/>
      <c r="M1248" s="1"/>
      <c r="R1248" s="1"/>
      <c r="S1248" s="1"/>
      <c r="W1248" s="1"/>
      <c r="X1248" s="1"/>
      <c r="Y1248" s="1"/>
    </row>
    <row r="1249" spans="4:25">
      <c r="D1249" s="1"/>
      <c r="E1249" s="1"/>
      <c r="F1249" s="1"/>
      <c r="G1249" s="1"/>
      <c r="H1249" s="1"/>
      <c r="I1249" s="1"/>
      <c r="K1249" s="1"/>
      <c r="L1249" s="1"/>
      <c r="M1249" s="1"/>
      <c r="R1249" s="1"/>
      <c r="S1249" s="1"/>
      <c r="W1249" s="1"/>
      <c r="X1249" s="1"/>
      <c r="Y1249" s="1"/>
    </row>
    <row r="1250" spans="4:25">
      <c r="D1250" s="1"/>
      <c r="E1250" s="1"/>
      <c r="F1250" s="1"/>
      <c r="G1250" s="1"/>
      <c r="H1250" s="1"/>
      <c r="I1250" s="1"/>
      <c r="K1250" s="1"/>
      <c r="L1250" s="1"/>
      <c r="M1250" s="1"/>
      <c r="R1250" s="1"/>
      <c r="S1250" s="1"/>
      <c r="W1250" s="1"/>
      <c r="X1250" s="1"/>
      <c r="Y1250" s="1"/>
    </row>
    <row r="1251" spans="4:25">
      <c r="D1251" s="1"/>
      <c r="E1251" s="1"/>
      <c r="F1251" s="1"/>
      <c r="G1251" s="1"/>
      <c r="H1251" s="1"/>
      <c r="I1251" s="1"/>
      <c r="K1251" s="1"/>
      <c r="L1251" s="1"/>
      <c r="M1251" s="1"/>
      <c r="R1251" s="1"/>
      <c r="S1251" s="1"/>
      <c r="W1251" s="1"/>
      <c r="X1251" s="1"/>
      <c r="Y1251" s="1"/>
    </row>
    <row r="1252" spans="4:25">
      <c r="D1252" s="1"/>
      <c r="E1252" s="1"/>
      <c r="F1252" s="1"/>
      <c r="G1252" s="1"/>
      <c r="H1252" s="1"/>
      <c r="I1252" s="1"/>
      <c r="K1252" s="1"/>
      <c r="L1252" s="1"/>
      <c r="M1252" s="1"/>
      <c r="R1252" s="1"/>
      <c r="S1252" s="1"/>
      <c r="W1252" s="1"/>
      <c r="X1252" s="1"/>
      <c r="Y1252" s="1"/>
    </row>
    <row r="1253" spans="4:25">
      <c r="D1253" s="1"/>
      <c r="E1253" s="1"/>
      <c r="F1253" s="1"/>
      <c r="G1253" s="1"/>
      <c r="H1253" s="1"/>
      <c r="I1253" s="1"/>
      <c r="K1253" s="1"/>
      <c r="L1253" s="1"/>
      <c r="M1253" s="1"/>
      <c r="R1253" s="1"/>
      <c r="S1253" s="1"/>
      <c r="W1253" s="1"/>
      <c r="X1253" s="1"/>
      <c r="Y1253" s="1"/>
    </row>
    <row r="1254" spans="4:25">
      <c r="D1254" s="1"/>
      <c r="E1254" s="1"/>
      <c r="F1254" s="1"/>
      <c r="G1254" s="1"/>
      <c r="H1254" s="1"/>
      <c r="I1254" s="1"/>
      <c r="K1254" s="1"/>
      <c r="L1254" s="1"/>
      <c r="M1254" s="1"/>
      <c r="R1254" s="1"/>
      <c r="S1254" s="1"/>
      <c r="W1254" s="1"/>
      <c r="X1254" s="1"/>
      <c r="Y1254" s="1"/>
    </row>
    <row r="1255" spans="4:25">
      <c r="D1255" s="1"/>
      <c r="E1255" s="1"/>
      <c r="F1255" s="1"/>
      <c r="G1255" s="1"/>
      <c r="H1255" s="1"/>
      <c r="I1255" s="1"/>
      <c r="K1255" s="1"/>
      <c r="L1255" s="1"/>
      <c r="M1255" s="1"/>
      <c r="R1255" s="1"/>
      <c r="S1255" s="1"/>
      <c r="W1255" s="1"/>
      <c r="X1255" s="1"/>
      <c r="Y1255" s="1"/>
    </row>
    <row r="1256" spans="4:25">
      <c r="D1256" s="1"/>
      <c r="E1256" s="1"/>
      <c r="F1256" s="1"/>
      <c r="G1256" s="1"/>
      <c r="H1256" s="1"/>
      <c r="I1256" s="1"/>
      <c r="K1256" s="1"/>
      <c r="L1256" s="1"/>
      <c r="M1256" s="1"/>
      <c r="R1256" s="1"/>
      <c r="S1256" s="1"/>
      <c r="W1256" s="1"/>
      <c r="X1256" s="1"/>
      <c r="Y1256" s="1"/>
    </row>
    <row r="1257" spans="4:25">
      <c r="D1257" s="1"/>
      <c r="E1257" s="1"/>
      <c r="F1257" s="1"/>
      <c r="G1257" s="1"/>
      <c r="H1257" s="1"/>
      <c r="I1257" s="1"/>
      <c r="K1257" s="1"/>
      <c r="L1257" s="1"/>
      <c r="M1257" s="1"/>
      <c r="R1257" s="1"/>
      <c r="S1257" s="1"/>
      <c r="W1257" s="1"/>
      <c r="X1257" s="1"/>
      <c r="Y1257" s="1"/>
    </row>
    <row r="1258" spans="4:25">
      <c r="D1258" s="1"/>
      <c r="E1258" s="1"/>
      <c r="F1258" s="1"/>
      <c r="G1258" s="1"/>
      <c r="H1258" s="1"/>
      <c r="I1258" s="1"/>
      <c r="K1258" s="1"/>
      <c r="L1258" s="1"/>
      <c r="M1258" s="1"/>
      <c r="R1258" s="1"/>
      <c r="S1258" s="1"/>
      <c r="W1258" s="1"/>
      <c r="X1258" s="1"/>
      <c r="Y1258" s="1"/>
    </row>
    <row r="1259" spans="4:25">
      <c r="D1259" s="1"/>
      <c r="E1259" s="1"/>
      <c r="F1259" s="1"/>
      <c r="G1259" s="1"/>
      <c r="H1259" s="1"/>
      <c r="I1259" s="1"/>
      <c r="K1259" s="1"/>
      <c r="L1259" s="1"/>
      <c r="M1259" s="1"/>
      <c r="R1259" s="1"/>
      <c r="S1259" s="1"/>
      <c r="W1259" s="1"/>
      <c r="X1259" s="1"/>
      <c r="Y1259" s="1"/>
    </row>
    <row r="1260" spans="4:25">
      <c r="D1260" s="1"/>
      <c r="E1260" s="1"/>
      <c r="F1260" s="1"/>
      <c r="G1260" s="1"/>
      <c r="H1260" s="1"/>
      <c r="I1260" s="1"/>
      <c r="K1260" s="1"/>
      <c r="L1260" s="1"/>
      <c r="M1260" s="1"/>
      <c r="R1260" s="1"/>
      <c r="S1260" s="1"/>
      <c r="W1260" s="1"/>
      <c r="X1260" s="1"/>
      <c r="Y1260" s="1"/>
    </row>
    <row r="1261" spans="4:25">
      <c r="D1261" s="1"/>
      <c r="E1261" s="1"/>
      <c r="F1261" s="1"/>
      <c r="G1261" s="1"/>
      <c r="H1261" s="1"/>
      <c r="I1261" s="1"/>
      <c r="K1261" s="1"/>
      <c r="L1261" s="1"/>
      <c r="M1261" s="1"/>
      <c r="R1261" s="1"/>
      <c r="S1261" s="1"/>
      <c r="W1261" s="1"/>
      <c r="X1261" s="1"/>
      <c r="Y1261" s="1"/>
    </row>
    <row r="1262" spans="4:25">
      <c r="D1262" s="1"/>
      <c r="E1262" s="1"/>
      <c r="F1262" s="1"/>
      <c r="G1262" s="1"/>
      <c r="H1262" s="1"/>
      <c r="I1262" s="1"/>
      <c r="K1262" s="1"/>
      <c r="L1262" s="1"/>
      <c r="M1262" s="1"/>
      <c r="R1262" s="1"/>
      <c r="S1262" s="1"/>
      <c r="W1262" s="1"/>
      <c r="X1262" s="1"/>
      <c r="Y1262" s="1"/>
    </row>
    <row r="1263" spans="4:25">
      <c r="D1263" s="1"/>
      <c r="E1263" s="1"/>
      <c r="F1263" s="1"/>
      <c r="G1263" s="1"/>
      <c r="H1263" s="1"/>
      <c r="I1263" s="1"/>
      <c r="K1263" s="1"/>
      <c r="L1263" s="1"/>
      <c r="M1263" s="1"/>
      <c r="R1263" s="1"/>
      <c r="S1263" s="1"/>
      <c r="W1263" s="1"/>
      <c r="X1263" s="1"/>
      <c r="Y1263" s="1"/>
    </row>
    <row r="1264" spans="4:25">
      <c r="D1264" s="1"/>
      <c r="E1264" s="1"/>
      <c r="F1264" s="1"/>
      <c r="G1264" s="1"/>
      <c r="H1264" s="1"/>
      <c r="I1264" s="1"/>
      <c r="K1264" s="1"/>
      <c r="L1264" s="1"/>
      <c r="M1264" s="1"/>
      <c r="R1264" s="1"/>
      <c r="S1264" s="1"/>
      <c r="W1264" s="1"/>
      <c r="X1264" s="1"/>
      <c r="Y1264" s="1"/>
    </row>
    <row r="1265" spans="4:25">
      <c r="D1265" s="1"/>
      <c r="E1265" s="1"/>
      <c r="F1265" s="1"/>
      <c r="G1265" s="1"/>
      <c r="H1265" s="1"/>
      <c r="I1265" s="1"/>
      <c r="K1265" s="1"/>
      <c r="L1265" s="1"/>
      <c r="M1265" s="1"/>
      <c r="R1265" s="1"/>
      <c r="S1265" s="1"/>
      <c r="W1265" s="1"/>
      <c r="X1265" s="1"/>
      <c r="Y1265" s="1"/>
    </row>
    <row r="1266" spans="4:25">
      <c r="D1266" s="1"/>
      <c r="E1266" s="1"/>
      <c r="F1266" s="1"/>
      <c r="G1266" s="1"/>
      <c r="H1266" s="1"/>
      <c r="I1266" s="1"/>
      <c r="K1266" s="1"/>
      <c r="L1266" s="1"/>
      <c r="M1266" s="1"/>
      <c r="R1266" s="1"/>
      <c r="S1266" s="1"/>
      <c r="W1266" s="1"/>
      <c r="X1266" s="1"/>
      <c r="Y1266" s="1"/>
    </row>
    <row r="1267" spans="4:25">
      <c r="D1267" s="1"/>
      <c r="E1267" s="1"/>
      <c r="F1267" s="1"/>
      <c r="G1267" s="1"/>
      <c r="H1267" s="1"/>
      <c r="I1267" s="1"/>
      <c r="K1267" s="1"/>
      <c r="L1267" s="1"/>
      <c r="M1267" s="1"/>
      <c r="R1267" s="1"/>
      <c r="S1267" s="1"/>
      <c r="W1267" s="1"/>
      <c r="X1267" s="1"/>
      <c r="Y1267" s="1"/>
    </row>
    <row r="1268" spans="4:25">
      <c r="D1268" s="1"/>
      <c r="E1268" s="1"/>
      <c r="F1268" s="1"/>
      <c r="G1268" s="1"/>
      <c r="H1268" s="1"/>
      <c r="I1268" s="1"/>
      <c r="K1268" s="1"/>
      <c r="L1268" s="1"/>
      <c r="M1268" s="1"/>
      <c r="R1268" s="1"/>
      <c r="S1268" s="1"/>
      <c r="W1268" s="1"/>
      <c r="X1268" s="1"/>
      <c r="Y1268" s="1"/>
    </row>
    <row r="1269" spans="4:25">
      <c r="D1269" s="1"/>
      <c r="E1269" s="1"/>
      <c r="F1269" s="1"/>
      <c r="G1269" s="1"/>
      <c r="H1269" s="1"/>
      <c r="I1269" s="1"/>
      <c r="K1269" s="1"/>
      <c r="L1269" s="1"/>
      <c r="M1269" s="1"/>
      <c r="R1269" s="1"/>
      <c r="S1269" s="1"/>
      <c r="W1269" s="1"/>
      <c r="X1269" s="1"/>
      <c r="Y1269" s="1"/>
    </row>
    <row r="1270" spans="4:25">
      <c r="D1270" s="1"/>
      <c r="E1270" s="1"/>
      <c r="F1270" s="1"/>
      <c r="G1270" s="1"/>
      <c r="H1270" s="1"/>
      <c r="I1270" s="1"/>
      <c r="K1270" s="1"/>
      <c r="L1270" s="1"/>
      <c r="M1270" s="1"/>
      <c r="R1270" s="1"/>
      <c r="S1270" s="1"/>
      <c r="W1270" s="1"/>
      <c r="X1270" s="1"/>
      <c r="Y1270" s="1"/>
    </row>
    <row r="1271" spans="4:25">
      <c r="D1271" s="1"/>
      <c r="E1271" s="1"/>
      <c r="F1271" s="1"/>
      <c r="G1271" s="1"/>
      <c r="H1271" s="1"/>
      <c r="I1271" s="1"/>
      <c r="K1271" s="1"/>
      <c r="L1271" s="1"/>
      <c r="M1271" s="1"/>
      <c r="R1271" s="1"/>
      <c r="S1271" s="1"/>
      <c r="W1271" s="1"/>
      <c r="X1271" s="1"/>
      <c r="Y1271" s="1"/>
    </row>
    <row r="1272" spans="4:25">
      <c r="D1272" s="1"/>
      <c r="E1272" s="1"/>
      <c r="F1272" s="1"/>
      <c r="G1272" s="1"/>
      <c r="H1272" s="1"/>
      <c r="I1272" s="1"/>
      <c r="K1272" s="1"/>
      <c r="L1272" s="1"/>
      <c r="M1272" s="1"/>
      <c r="R1272" s="1"/>
      <c r="S1272" s="1"/>
      <c r="W1272" s="1"/>
      <c r="X1272" s="1"/>
      <c r="Y1272" s="1"/>
    </row>
    <row r="1273" spans="4:25">
      <c r="D1273" s="1"/>
      <c r="E1273" s="1"/>
      <c r="F1273" s="1"/>
      <c r="G1273" s="1"/>
      <c r="H1273" s="1"/>
      <c r="I1273" s="1"/>
      <c r="K1273" s="1"/>
      <c r="L1273" s="1"/>
      <c r="M1273" s="1"/>
      <c r="R1273" s="1"/>
      <c r="S1273" s="1"/>
      <c r="W1273" s="1"/>
      <c r="X1273" s="1"/>
      <c r="Y1273" s="1"/>
    </row>
    <row r="1274" spans="4:25">
      <c r="D1274" s="1"/>
      <c r="E1274" s="1"/>
      <c r="F1274" s="1"/>
      <c r="G1274" s="1"/>
      <c r="H1274" s="1"/>
      <c r="I1274" s="1"/>
      <c r="K1274" s="1"/>
      <c r="L1274" s="1"/>
      <c r="M1274" s="1"/>
      <c r="R1274" s="1"/>
      <c r="S1274" s="1"/>
      <c r="W1274" s="1"/>
      <c r="X1274" s="1"/>
      <c r="Y1274" s="1"/>
    </row>
    <row r="1275" spans="4:25">
      <c r="D1275" s="1"/>
      <c r="E1275" s="1"/>
      <c r="F1275" s="1"/>
      <c r="G1275" s="1"/>
      <c r="H1275" s="1"/>
      <c r="I1275" s="1"/>
      <c r="K1275" s="1"/>
      <c r="L1275" s="1"/>
      <c r="M1275" s="1"/>
      <c r="R1275" s="1"/>
      <c r="S1275" s="1"/>
      <c r="W1275" s="1"/>
      <c r="X1275" s="1"/>
      <c r="Y1275" s="1"/>
    </row>
    <row r="1276" spans="4:25">
      <c r="D1276" s="1"/>
      <c r="E1276" s="1"/>
      <c r="F1276" s="1"/>
      <c r="G1276" s="1"/>
      <c r="H1276" s="1"/>
      <c r="I1276" s="1"/>
      <c r="K1276" s="1"/>
      <c r="L1276" s="1"/>
      <c r="M1276" s="1"/>
      <c r="R1276" s="1"/>
      <c r="S1276" s="1"/>
      <c r="W1276" s="1"/>
      <c r="X1276" s="1"/>
      <c r="Y1276" s="1"/>
    </row>
    <row r="1277" spans="4:25">
      <c r="D1277" s="1"/>
      <c r="E1277" s="1"/>
      <c r="F1277" s="1"/>
      <c r="G1277" s="1"/>
      <c r="H1277" s="1"/>
      <c r="I1277" s="1"/>
      <c r="K1277" s="1"/>
      <c r="L1277" s="1"/>
      <c r="M1277" s="1"/>
      <c r="R1277" s="1"/>
      <c r="S1277" s="1"/>
      <c r="W1277" s="1"/>
      <c r="X1277" s="1"/>
      <c r="Y1277" s="1"/>
    </row>
    <row r="1278" spans="4:25">
      <c r="D1278" s="1"/>
      <c r="E1278" s="1"/>
      <c r="F1278" s="1"/>
      <c r="G1278" s="1"/>
      <c r="H1278" s="1"/>
      <c r="I1278" s="1"/>
      <c r="K1278" s="1"/>
      <c r="L1278" s="1"/>
      <c r="M1278" s="1"/>
      <c r="R1278" s="1"/>
      <c r="S1278" s="1"/>
      <c r="W1278" s="1"/>
      <c r="X1278" s="1"/>
      <c r="Y1278" s="1"/>
    </row>
    <row r="1279" spans="4:25">
      <c r="D1279" s="1"/>
      <c r="E1279" s="1"/>
      <c r="F1279" s="1"/>
      <c r="G1279" s="1"/>
      <c r="H1279" s="1"/>
      <c r="I1279" s="1"/>
      <c r="K1279" s="1"/>
      <c r="L1279" s="1"/>
      <c r="M1279" s="1"/>
      <c r="R1279" s="1"/>
      <c r="S1279" s="1"/>
      <c r="W1279" s="1"/>
      <c r="X1279" s="1"/>
      <c r="Y1279" s="1"/>
    </row>
    <row r="1280" spans="4:25">
      <c r="D1280" s="1"/>
      <c r="E1280" s="1"/>
      <c r="F1280" s="1"/>
      <c r="G1280" s="1"/>
      <c r="H1280" s="1"/>
      <c r="I1280" s="1"/>
      <c r="K1280" s="1"/>
      <c r="L1280" s="1"/>
      <c r="M1280" s="1"/>
      <c r="R1280" s="1"/>
      <c r="S1280" s="1"/>
      <c r="W1280" s="1"/>
      <c r="X1280" s="1"/>
      <c r="Y1280" s="1"/>
    </row>
    <row r="1281" spans="4:25">
      <c r="D1281" s="1"/>
      <c r="E1281" s="1"/>
      <c r="F1281" s="1"/>
      <c r="G1281" s="1"/>
      <c r="H1281" s="1"/>
      <c r="I1281" s="1"/>
      <c r="K1281" s="1"/>
      <c r="L1281" s="1"/>
      <c r="M1281" s="1"/>
      <c r="R1281" s="1"/>
      <c r="S1281" s="1"/>
      <c r="W1281" s="1"/>
      <c r="X1281" s="1"/>
      <c r="Y1281" s="1"/>
    </row>
    <row r="1282" spans="4:25">
      <c r="D1282" s="1"/>
      <c r="E1282" s="1"/>
      <c r="F1282" s="1"/>
      <c r="G1282" s="1"/>
      <c r="H1282" s="1"/>
      <c r="I1282" s="1"/>
      <c r="K1282" s="1"/>
      <c r="L1282" s="1"/>
      <c r="M1282" s="1"/>
      <c r="R1282" s="1"/>
      <c r="S1282" s="1"/>
      <c r="W1282" s="1"/>
      <c r="X1282" s="1"/>
      <c r="Y1282" s="1"/>
    </row>
    <row r="1283" spans="4:25">
      <c r="D1283" s="1"/>
      <c r="E1283" s="1"/>
      <c r="F1283" s="1"/>
      <c r="G1283" s="1"/>
      <c r="H1283" s="1"/>
      <c r="I1283" s="1"/>
      <c r="K1283" s="1"/>
      <c r="L1283" s="1"/>
      <c r="M1283" s="1"/>
      <c r="R1283" s="1"/>
      <c r="S1283" s="1"/>
      <c r="W1283" s="1"/>
      <c r="X1283" s="1"/>
      <c r="Y1283" s="1"/>
    </row>
    <row r="1284" spans="4:25">
      <c r="D1284" s="1"/>
      <c r="E1284" s="1"/>
      <c r="F1284" s="1"/>
      <c r="G1284" s="1"/>
      <c r="H1284" s="1"/>
      <c r="I1284" s="1"/>
      <c r="K1284" s="1"/>
      <c r="L1284" s="1"/>
      <c r="M1284" s="1"/>
      <c r="R1284" s="1"/>
      <c r="S1284" s="1"/>
      <c r="W1284" s="1"/>
      <c r="X1284" s="1"/>
      <c r="Y1284" s="1"/>
    </row>
    <row r="1285" spans="4:25">
      <c r="D1285" s="1"/>
      <c r="E1285" s="1"/>
      <c r="F1285" s="1"/>
      <c r="G1285" s="1"/>
      <c r="H1285" s="1"/>
      <c r="I1285" s="1"/>
      <c r="K1285" s="1"/>
      <c r="L1285" s="1"/>
      <c r="M1285" s="1"/>
      <c r="R1285" s="1"/>
      <c r="S1285" s="1"/>
      <c r="W1285" s="1"/>
      <c r="X1285" s="1"/>
      <c r="Y1285" s="1"/>
    </row>
    <row r="1286" spans="4:25">
      <c r="D1286" s="1"/>
      <c r="E1286" s="1"/>
      <c r="F1286" s="1"/>
      <c r="G1286" s="1"/>
      <c r="H1286" s="1"/>
      <c r="I1286" s="1"/>
      <c r="K1286" s="1"/>
      <c r="L1286" s="1"/>
      <c r="M1286" s="1"/>
      <c r="R1286" s="1"/>
      <c r="S1286" s="1"/>
      <c r="W1286" s="1"/>
      <c r="X1286" s="1"/>
      <c r="Y1286" s="1"/>
    </row>
    <row r="1287" spans="4:25">
      <c r="D1287" s="1"/>
      <c r="E1287" s="1"/>
      <c r="F1287" s="1"/>
      <c r="G1287" s="1"/>
      <c r="H1287" s="1"/>
      <c r="I1287" s="1"/>
      <c r="K1287" s="1"/>
      <c r="L1287" s="1"/>
      <c r="M1287" s="1"/>
      <c r="R1287" s="1"/>
      <c r="S1287" s="1"/>
      <c r="W1287" s="1"/>
      <c r="X1287" s="1"/>
      <c r="Y1287" s="1"/>
    </row>
    <row r="1288" spans="4:25">
      <c r="D1288" s="1"/>
      <c r="E1288" s="1"/>
      <c r="F1288" s="1"/>
      <c r="G1288" s="1"/>
      <c r="H1288" s="1"/>
      <c r="I1288" s="1"/>
      <c r="K1288" s="1"/>
      <c r="L1288" s="1"/>
      <c r="M1288" s="1"/>
      <c r="R1288" s="1"/>
      <c r="S1288" s="1"/>
      <c r="W1288" s="1"/>
      <c r="X1288" s="1"/>
      <c r="Y1288" s="1"/>
    </row>
    <row r="1289" spans="4:25">
      <c r="D1289" s="1"/>
      <c r="E1289" s="1"/>
      <c r="F1289" s="1"/>
      <c r="G1289" s="1"/>
      <c r="H1289" s="1"/>
      <c r="I1289" s="1"/>
      <c r="K1289" s="1"/>
      <c r="L1289" s="1"/>
      <c r="M1289" s="1"/>
      <c r="R1289" s="1"/>
      <c r="S1289" s="1"/>
      <c r="W1289" s="1"/>
      <c r="X1289" s="1"/>
      <c r="Y1289" s="1"/>
    </row>
    <row r="1290" spans="4:25">
      <c r="D1290" s="1"/>
      <c r="E1290" s="1"/>
      <c r="F1290" s="1"/>
      <c r="G1290" s="1"/>
      <c r="H1290" s="1"/>
      <c r="I1290" s="1"/>
      <c r="K1290" s="1"/>
      <c r="L1290" s="1"/>
      <c r="M1290" s="1"/>
      <c r="R1290" s="1"/>
      <c r="S1290" s="1"/>
      <c r="W1290" s="1"/>
      <c r="X1290" s="1"/>
      <c r="Y1290" s="1"/>
    </row>
    <row r="1291" spans="4:25">
      <c r="D1291" s="1"/>
      <c r="E1291" s="1"/>
      <c r="F1291" s="1"/>
      <c r="G1291" s="1"/>
      <c r="H1291" s="1"/>
      <c r="I1291" s="1"/>
      <c r="K1291" s="1"/>
      <c r="L1291" s="1"/>
      <c r="M1291" s="1"/>
      <c r="R1291" s="1"/>
      <c r="S1291" s="1"/>
      <c r="W1291" s="1"/>
      <c r="X1291" s="1"/>
      <c r="Y1291" s="1"/>
    </row>
    <row r="1292" spans="4:25">
      <c r="D1292" s="1"/>
      <c r="E1292" s="1"/>
      <c r="F1292" s="1"/>
      <c r="G1292" s="1"/>
      <c r="H1292" s="1"/>
      <c r="I1292" s="1"/>
      <c r="K1292" s="1"/>
      <c r="L1292" s="1"/>
      <c r="M1292" s="1"/>
      <c r="R1292" s="1"/>
      <c r="S1292" s="1"/>
      <c r="W1292" s="1"/>
      <c r="X1292" s="1"/>
      <c r="Y1292" s="1"/>
    </row>
    <row r="1293" spans="4:25">
      <c r="D1293" s="1"/>
      <c r="E1293" s="1"/>
      <c r="F1293" s="1"/>
      <c r="G1293" s="1"/>
      <c r="H1293" s="1"/>
      <c r="I1293" s="1"/>
      <c r="K1293" s="1"/>
      <c r="L1293" s="1"/>
      <c r="M1293" s="1"/>
      <c r="R1293" s="1"/>
      <c r="S1293" s="1"/>
      <c r="W1293" s="1"/>
      <c r="X1293" s="1"/>
      <c r="Y1293" s="1"/>
    </row>
    <row r="1294" spans="4:25">
      <c r="D1294" s="1"/>
      <c r="E1294" s="1"/>
      <c r="F1294" s="1"/>
      <c r="G1294" s="1"/>
      <c r="H1294" s="1"/>
      <c r="I1294" s="1"/>
      <c r="K1294" s="1"/>
      <c r="L1294" s="1"/>
      <c r="M1294" s="1"/>
      <c r="R1294" s="1"/>
      <c r="S1294" s="1"/>
      <c r="W1294" s="1"/>
      <c r="X1294" s="1"/>
      <c r="Y1294" s="1"/>
    </row>
    <row r="1295" spans="4:25">
      <c r="D1295" s="1"/>
      <c r="E1295" s="1"/>
      <c r="F1295" s="1"/>
      <c r="G1295" s="1"/>
      <c r="H1295" s="1"/>
      <c r="I1295" s="1"/>
      <c r="K1295" s="1"/>
      <c r="L1295" s="1"/>
      <c r="M1295" s="1"/>
      <c r="R1295" s="1"/>
      <c r="S1295" s="1"/>
      <c r="W1295" s="1"/>
      <c r="X1295" s="1"/>
      <c r="Y1295" s="1"/>
    </row>
    <row r="1296" spans="4:25">
      <c r="D1296" s="1"/>
      <c r="E1296" s="1"/>
      <c r="F1296" s="1"/>
      <c r="G1296" s="1"/>
      <c r="H1296" s="1"/>
      <c r="I1296" s="1"/>
      <c r="K1296" s="1"/>
      <c r="L1296" s="1"/>
      <c r="M1296" s="1"/>
      <c r="R1296" s="1"/>
      <c r="S1296" s="1"/>
      <c r="W1296" s="1"/>
      <c r="X1296" s="1"/>
      <c r="Y1296" s="1"/>
    </row>
    <row r="1297" spans="4:25">
      <c r="D1297" s="1"/>
      <c r="E1297" s="1"/>
      <c r="F1297" s="1"/>
      <c r="G1297" s="1"/>
      <c r="H1297" s="1"/>
      <c r="I1297" s="1"/>
      <c r="K1297" s="1"/>
      <c r="L1297" s="1"/>
      <c r="M1297" s="1"/>
      <c r="R1297" s="1"/>
      <c r="S1297" s="1"/>
      <c r="W1297" s="1"/>
      <c r="X1297" s="1"/>
      <c r="Y1297" s="1"/>
    </row>
    <row r="1298" spans="4:25">
      <c r="D1298" s="1"/>
      <c r="E1298" s="1"/>
      <c r="F1298" s="1"/>
      <c r="G1298" s="1"/>
      <c r="H1298" s="1"/>
      <c r="I1298" s="1"/>
      <c r="K1298" s="1"/>
      <c r="L1298" s="1"/>
      <c r="M1298" s="1"/>
      <c r="R1298" s="1"/>
      <c r="S1298" s="1"/>
      <c r="W1298" s="1"/>
      <c r="X1298" s="1"/>
      <c r="Y1298" s="1"/>
    </row>
    <row r="1299" spans="4:25">
      <c r="D1299" s="1"/>
      <c r="E1299" s="1"/>
      <c r="F1299" s="1"/>
      <c r="G1299" s="1"/>
      <c r="H1299" s="1"/>
      <c r="I1299" s="1"/>
      <c r="K1299" s="1"/>
      <c r="L1299" s="1"/>
      <c r="M1299" s="1"/>
      <c r="R1299" s="1"/>
      <c r="S1299" s="1"/>
      <c r="W1299" s="1"/>
      <c r="X1299" s="1"/>
      <c r="Y1299" s="1"/>
    </row>
    <row r="1300" spans="4:25">
      <c r="D1300" s="1"/>
      <c r="E1300" s="1"/>
      <c r="F1300" s="1"/>
      <c r="G1300" s="1"/>
      <c r="H1300" s="1"/>
      <c r="I1300" s="1"/>
      <c r="K1300" s="1"/>
      <c r="L1300" s="1"/>
      <c r="M1300" s="1"/>
      <c r="R1300" s="1"/>
      <c r="S1300" s="1"/>
      <c r="W1300" s="1"/>
      <c r="X1300" s="1"/>
      <c r="Y1300" s="1"/>
    </row>
    <row r="1301" spans="4:25">
      <c r="D1301" s="1"/>
      <c r="E1301" s="1"/>
      <c r="F1301" s="1"/>
      <c r="G1301" s="1"/>
      <c r="H1301" s="1"/>
      <c r="I1301" s="1"/>
      <c r="K1301" s="1"/>
      <c r="L1301" s="1"/>
      <c r="M1301" s="1"/>
      <c r="R1301" s="1"/>
      <c r="S1301" s="1"/>
      <c r="W1301" s="1"/>
      <c r="X1301" s="1"/>
      <c r="Y1301" s="1"/>
    </row>
    <row r="1302" spans="4:25">
      <c r="D1302" s="1"/>
      <c r="E1302" s="1"/>
      <c r="F1302" s="1"/>
      <c r="G1302" s="1"/>
      <c r="H1302" s="1"/>
      <c r="I1302" s="1"/>
      <c r="K1302" s="1"/>
      <c r="L1302" s="1"/>
      <c r="M1302" s="1"/>
      <c r="R1302" s="1"/>
      <c r="S1302" s="1"/>
      <c r="W1302" s="1"/>
      <c r="X1302" s="1"/>
      <c r="Y1302" s="1"/>
    </row>
    <row r="1303" spans="4:25">
      <c r="D1303" s="1"/>
      <c r="E1303" s="1"/>
      <c r="F1303" s="1"/>
      <c r="G1303" s="1"/>
      <c r="H1303" s="1"/>
      <c r="I1303" s="1"/>
      <c r="K1303" s="1"/>
      <c r="L1303" s="1"/>
      <c r="M1303" s="1"/>
      <c r="R1303" s="1"/>
      <c r="S1303" s="1"/>
      <c r="W1303" s="1"/>
      <c r="X1303" s="1"/>
      <c r="Y1303" s="1"/>
    </row>
    <row r="1304" spans="4:25">
      <c r="D1304" s="1"/>
      <c r="E1304" s="1"/>
      <c r="F1304" s="1"/>
      <c r="G1304" s="1"/>
      <c r="H1304" s="1"/>
      <c r="I1304" s="1"/>
      <c r="K1304" s="1"/>
      <c r="L1304" s="1"/>
      <c r="M1304" s="1"/>
      <c r="R1304" s="1"/>
      <c r="S1304" s="1"/>
      <c r="W1304" s="1"/>
      <c r="X1304" s="1"/>
      <c r="Y1304" s="1"/>
    </row>
    <row r="1305" spans="4:25">
      <c r="D1305" s="1"/>
      <c r="E1305" s="1"/>
      <c r="F1305" s="1"/>
      <c r="G1305" s="1"/>
      <c r="H1305" s="1"/>
      <c r="I1305" s="1"/>
      <c r="K1305" s="1"/>
      <c r="L1305" s="1"/>
      <c r="M1305" s="1"/>
      <c r="R1305" s="1"/>
      <c r="S1305" s="1"/>
      <c r="W1305" s="1"/>
      <c r="X1305" s="1"/>
      <c r="Y1305" s="1"/>
    </row>
    <row r="1306" spans="4:25">
      <c r="D1306" s="1"/>
      <c r="E1306" s="1"/>
      <c r="F1306" s="1"/>
      <c r="G1306" s="1"/>
      <c r="H1306" s="1"/>
      <c r="I1306" s="1"/>
      <c r="K1306" s="1"/>
      <c r="L1306" s="1"/>
      <c r="M1306" s="1"/>
      <c r="R1306" s="1"/>
      <c r="S1306" s="1"/>
      <c r="W1306" s="1"/>
      <c r="X1306" s="1"/>
      <c r="Y1306" s="1"/>
    </row>
    <row r="1307" spans="4:25">
      <c r="D1307" s="1"/>
      <c r="E1307" s="1"/>
      <c r="F1307" s="1"/>
      <c r="G1307" s="1"/>
      <c r="H1307" s="1"/>
      <c r="I1307" s="1"/>
      <c r="K1307" s="1"/>
      <c r="L1307" s="1"/>
      <c r="M1307" s="1"/>
      <c r="R1307" s="1"/>
      <c r="S1307" s="1"/>
      <c r="W1307" s="1"/>
      <c r="X1307" s="1"/>
      <c r="Y1307" s="1"/>
    </row>
    <row r="1308" spans="4:25">
      <c r="D1308" s="1"/>
      <c r="E1308" s="1"/>
      <c r="F1308" s="1"/>
      <c r="G1308" s="1"/>
      <c r="H1308" s="1"/>
      <c r="I1308" s="1"/>
      <c r="K1308" s="1"/>
      <c r="L1308" s="1"/>
      <c r="M1308" s="1"/>
      <c r="R1308" s="1"/>
      <c r="S1308" s="1"/>
      <c r="W1308" s="1"/>
      <c r="X1308" s="1"/>
      <c r="Y1308" s="1"/>
    </row>
    <row r="1309" spans="4:25">
      <c r="D1309" s="1"/>
      <c r="E1309" s="1"/>
      <c r="F1309" s="1"/>
      <c r="G1309" s="1"/>
      <c r="H1309" s="1"/>
      <c r="I1309" s="1"/>
      <c r="K1309" s="1"/>
      <c r="L1309" s="1"/>
      <c r="M1309" s="1"/>
      <c r="R1309" s="1"/>
      <c r="S1309" s="1"/>
      <c r="W1309" s="1"/>
      <c r="X1309" s="1"/>
      <c r="Y1309" s="1"/>
    </row>
    <row r="1310" spans="4:25">
      <c r="D1310" s="1"/>
      <c r="E1310" s="1"/>
      <c r="F1310" s="1"/>
      <c r="G1310" s="1"/>
      <c r="H1310" s="1"/>
      <c r="I1310" s="1"/>
      <c r="K1310" s="1"/>
      <c r="L1310" s="1"/>
      <c r="M1310" s="1"/>
      <c r="R1310" s="1"/>
      <c r="S1310" s="1"/>
      <c r="W1310" s="1"/>
      <c r="X1310" s="1"/>
      <c r="Y1310" s="1"/>
    </row>
    <row r="1311" spans="4:25">
      <c r="D1311" s="1"/>
      <c r="E1311" s="1"/>
      <c r="F1311" s="1"/>
      <c r="G1311" s="1"/>
      <c r="H1311" s="1"/>
      <c r="I1311" s="1"/>
      <c r="K1311" s="1"/>
      <c r="L1311" s="1"/>
      <c r="M1311" s="1"/>
      <c r="R1311" s="1"/>
      <c r="S1311" s="1"/>
      <c r="W1311" s="1"/>
      <c r="X1311" s="1"/>
      <c r="Y1311" s="1"/>
    </row>
    <row r="1312" spans="4:25">
      <c r="D1312" s="1"/>
      <c r="E1312" s="1"/>
      <c r="F1312" s="1"/>
      <c r="G1312" s="1"/>
      <c r="H1312" s="1"/>
      <c r="I1312" s="1"/>
      <c r="K1312" s="1"/>
      <c r="L1312" s="1"/>
      <c r="M1312" s="1"/>
      <c r="R1312" s="1"/>
      <c r="S1312" s="1"/>
      <c r="W1312" s="1"/>
      <c r="X1312" s="1"/>
      <c r="Y1312" s="1"/>
    </row>
    <row r="1313" spans="4:25">
      <c r="D1313" s="1"/>
      <c r="E1313" s="1"/>
      <c r="F1313" s="1"/>
      <c r="G1313" s="1"/>
      <c r="H1313" s="1"/>
      <c r="I1313" s="1"/>
      <c r="K1313" s="1"/>
      <c r="L1313" s="1"/>
      <c r="M1313" s="1"/>
      <c r="R1313" s="1"/>
      <c r="S1313" s="1"/>
      <c r="W1313" s="1"/>
      <c r="X1313" s="1"/>
      <c r="Y1313" s="1"/>
    </row>
    <row r="1314" spans="4:25">
      <c r="D1314" s="1"/>
      <c r="E1314" s="1"/>
      <c r="F1314" s="1"/>
      <c r="G1314" s="1"/>
      <c r="H1314" s="1"/>
      <c r="I1314" s="1"/>
      <c r="K1314" s="1"/>
      <c r="L1314" s="1"/>
      <c r="M1314" s="1"/>
      <c r="R1314" s="1"/>
      <c r="S1314" s="1"/>
      <c r="W1314" s="1"/>
      <c r="X1314" s="1"/>
      <c r="Y1314" s="1"/>
    </row>
    <row r="1315" spans="4:25">
      <c r="D1315" s="1"/>
      <c r="E1315" s="1"/>
      <c r="F1315" s="1"/>
      <c r="G1315" s="1"/>
      <c r="H1315" s="1"/>
      <c r="I1315" s="1"/>
      <c r="K1315" s="1"/>
      <c r="L1315" s="1"/>
      <c r="M1315" s="1"/>
      <c r="R1315" s="1"/>
      <c r="S1315" s="1"/>
      <c r="W1315" s="1"/>
      <c r="X1315" s="1"/>
      <c r="Y1315" s="1"/>
    </row>
    <row r="1316" spans="4:25">
      <c r="D1316" s="1"/>
      <c r="E1316" s="1"/>
      <c r="F1316" s="1"/>
      <c r="G1316" s="1"/>
      <c r="H1316" s="1"/>
      <c r="I1316" s="1"/>
      <c r="K1316" s="1"/>
      <c r="L1316" s="1"/>
      <c r="M1316" s="1"/>
      <c r="R1316" s="1"/>
      <c r="S1316" s="1"/>
      <c r="W1316" s="1"/>
      <c r="X1316" s="1"/>
      <c r="Y1316" s="1"/>
    </row>
    <row r="1317" spans="4:25">
      <c r="D1317" s="1"/>
      <c r="E1317" s="1"/>
      <c r="F1317" s="1"/>
      <c r="G1317" s="1"/>
      <c r="H1317" s="1"/>
      <c r="I1317" s="1"/>
      <c r="K1317" s="1"/>
      <c r="L1317" s="1"/>
      <c r="M1317" s="1"/>
      <c r="R1317" s="1"/>
      <c r="S1317" s="1"/>
      <c r="W1317" s="1"/>
      <c r="X1317" s="1"/>
      <c r="Y1317" s="1"/>
    </row>
    <row r="1318" spans="4:25">
      <c r="D1318" s="1"/>
      <c r="E1318" s="1"/>
      <c r="F1318" s="1"/>
      <c r="G1318" s="1"/>
      <c r="H1318" s="1"/>
      <c r="I1318" s="1"/>
      <c r="K1318" s="1"/>
      <c r="L1318" s="1"/>
      <c r="M1318" s="1"/>
      <c r="R1318" s="1"/>
      <c r="S1318" s="1"/>
      <c r="W1318" s="1"/>
      <c r="X1318" s="1"/>
      <c r="Y1318" s="1"/>
    </row>
    <row r="1319" spans="4:25">
      <c r="D1319" s="1"/>
      <c r="E1319" s="1"/>
      <c r="F1319" s="1"/>
      <c r="G1319" s="1"/>
      <c r="H1319" s="1"/>
      <c r="I1319" s="1"/>
      <c r="K1319" s="1"/>
      <c r="L1319" s="1"/>
      <c r="M1319" s="1"/>
      <c r="R1319" s="1"/>
      <c r="S1319" s="1"/>
      <c r="W1319" s="1"/>
      <c r="X1319" s="1"/>
      <c r="Y1319" s="1"/>
    </row>
    <row r="1320" spans="4:25">
      <c r="D1320" s="1"/>
      <c r="E1320" s="1"/>
      <c r="F1320" s="1"/>
      <c r="G1320" s="1"/>
      <c r="H1320" s="1"/>
      <c r="I1320" s="1"/>
      <c r="K1320" s="1"/>
      <c r="L1320" s="1"/>
      <c r="M1320" s="1"/>
      <c r="R1320" s="1"/>
      <c r="S1320" s="1"/>
      <c r="W1320" s="1"/>
      <c r="X1320" s="1"/>
      <c r="Y1320" s="1"/>
    </row>
    <row r="1321" spans="4:25">
      <c r="D1321" s="1"/>
      <c r="E1321" s="1"/>
      <c r="F1321" s="1"/>
      <c r="G1321" s="1"/>
      <c r="H1321" s="1"/>
      <c r="I1321" s="1"/>
      <c r="K1321" s="1"/>
      <c r="L1321" s="1"/>
      <c r="M1321" s="1"/>
      <c r="R1321" s="1"/>
      <c r="S1321" s="1"/>
      <c r="W1321" s="1"/>
      <c r="X1321" s="1"/>
      <c r="Y1321" s="1"/>
    </row>
    <row r="1322" spans="4:25">
      <c r="D1322" s="1"/>
      <c r="E1322" s="1"/>
      <c r="F1322" s="1"/>
      <c r="G1322" s="1"/>
      <c r="H1322" s="1"/>
      <c r="I1322" s="1"/>
      <c r="K1322" s="1"/>
      <c r="L1322" s="1"/>
      <c r="M1322" s="1"/>
      <c r="R1322" s="1"/>
      <c r="S1322" s="1"/>
      <c r="W1322" s="1"/>
      <c r="X1322" s="1"/>
      <c r="Y1322" s="1"/>
    </row>
    <row r="1323" spans="4:25">
      <c r="D1323" s="1"/>
      <c r="E1323" s="1"/>
      <c r="F1323" s="1"/>
      <c r="G1323" s="1"/>
      <c r="H1323" s="1"/>
      <c r="I1323" s="1"/>
      <c r="K1323" s="1"/>
      <c r="L1323" s="1"/>
      <c r="M1323" s="1"/>
      <c r="R1323" s="1"/>
      <c r="S1323" s="1"/>
      <c r="W1323" s="1"/>
      <c r="X1323" s="1"/>
      <c r="Y1323" s="1"/>
    </row>
    <row r="1324" spans="4:25">
      <c r="D1324" s="1"/>
      <c r="E1324" s="1"/>
      <c r="F1324" s="1"/>
      <c r="G1324" s="1"/>
      <c r="H1324" s="1"/>
      <c r="I1324" s="1"/>
      <c r="K1324" s="1"/>
      <c r="L1324" s="1"/>
      <c r="M1324" s="1"/>
      <c r="R1324" s="1"/>
      <c r="S1324" s="1"/>
      <c r="W1324" s="1"/>
      <c r="X1324" s="1"/>
      <c r="Y1324" s="1"/>
    </row>
    <row r="1325" spans="4:25">
      <c r="D1325" s="1"/>
      <c r="E1325" s="1"/>
      <c r="F1325" s="1"/>
      <c r="G1325" s="1"/>
      <c r="H1325" s="1"/>
      <c r="I1325" s="1"/>
      <c r="K1325" s="1"/>
      <c r="L1325" s="1"/>
      <c r="M1325" s="1"/>
      <c r="R1325" s="1"/>
      <c r="S1325" s="1"/>
      <c r="W1325" s="1"/>
      <c r="X1325" s="1"/>
      <c r="Y1325" s="1"/>
    </row>
    <row r="1326" spans="4:25">
      <c r="D1326" s="1"/>
      <c r="E1326" s="1"/>
      <c r="F1326" s="1"/>
      <c r="G1326" s="1"/>
      <c r="H1326" s="1"/>
      <c r="I1326" s="1"/>
      <c r="K1326" s="1"/>
      <c r="L1326" s="1"/>
      <c r="M1326" s="1"/>
      <c r="R1326" s="1"/>
      <c r="S1326" s="1"/>
      <c r="W1326" s="1"/>
      <c r="X1326" s="1"/>
      <c r="Y1326" s="1"/>
    </row>
    <row r="1327" spans="4:25">
      <c r="D1327" s="1"/>
      <c r="E1327" s="1"/>
      <c r="F1327" s="1"/>
      <c r="G1327" s="1"/>
      <c r="H1327" s="1"/>
      <c r="I1327" s="1"/>
      <c r="K1327" s="1"/>
      <c r="L1327" s="1"/>
      <c r="M1327" s="1"/>
      <c r="R1327" s="1"/>
      <c r="S1327" s="1"/>
      <c r="W1327" s="1"/>
      <c r="X1327" s="1"/>
      <c r="Y1327" s="1"/>
    </row>
    <row r="1328" spans="4:25">
      <c r="D1328" s="1"/>
      <c r="E1328" s="1"/>
      <c r="F1328" s="1"/>
      <c r="G1328" s="1"/>
      <c r="H1328" s="1"/>
      <c r="I1328" s="1"/>
      <c r="K1328" s="1"/>
      <c r="L1328" s="1"/>
      <c r="M1328" s="1"/>
      <c r="R1328" s="1"/>
      <c r="S1328" s="1"/>
      <c r="W1328" s="1"/>
      <c r="X1328" s="1"/>
      <c r="Y1328" s="1"/>
    </row>
    <row r="1329" spans="4:25">
      <c r="D1329" s="1"/>
      <c r="E1329" s="1"/>
      <c r="F1329" s="1"/>
      <c r="G1329" s="1"/>
      <c r="H1329" s="1"/>
      <c r="I1329" s="1"/>
      <c r="K1329" s="1"/>
      <c r="L1329" s="1"/>
      <c r="M1329" s="1"/>
      <c r="R1329" s="1"/>
      <c r="S1329" s="1"/>
      <c r="W1329" s="1"/>
      <c r="X1329" s="1"/>
      <c r="Y1329" s="1"/>
    </row>
    <row r="1330" spans="4:25">
      <c r="D1330" s="1"/>
      <c r="E1330" s="1"/>
      <c r="F1330" s="1"/>
      <c r="G1330" s="1"/>
      <c r="H1330" s="1"/>
      <c r="I1330" s="1"/>
      <c r="K1330" s="1"/>
      <c r="L1330" s="1"/>
      <c r="M1330" s="1"/>
      <c r="R1330" s="1"/>
      <c r="S1330" s="1"/>
      <c r="W1330" s="1"/>
      <c r="X1330" s="1"/>
      <c r="Y1330" s="1"/>
    </row>
    <row r="1331" spans="4:25">
      <c r="D1331" s="1"/>
      <c r="E1331" s="1"/>
      <c r="F1331" s="1"/>
      <c r="G1331" s="1"/>
      <c r="H1331" s="1"/>
      <c r="I1331" s="1"/>
      <c r="K1331" s="1"/>
      <c r="L1331" s="1"/>
      <c r="M1331" s="1"/>
      <c r="R1331" s="1"/>
      <c r="S1331" s="1"/>
      <c r="W1331" s="1"/>
      <c r="X1331" s="1"/>
      <c r="Y1331" s="1"/>
    </row>
    <row r="1332" spans="4:25">
      <c r="D1332" s="1"/>
      <c r="E1332" s="1"/>
      <c r="F1332" s="1"/>
      <c r="G1332" s="1"/>
      <c r="H1332" s="1"/>
      <c r="I1332" s="1"/>
      <c r="K1332" s="1"/>
      <c r="L1332" s="1"/>
      <c r="M1332" s="1"/>
      <c r="R1332" s="1"/>
      <c r="S1332" s="1"/>
      <c r="W1332" s="1"/>
      <c r="X1332" s="1"/>
      <c r="Y1332" s="1"/>
    </row>
    <row r="1333" spans="4:25">
      <c r="D1333" s="1"/>
      <c r="E1333" s="1"/>
      <c r="F1333" s="1"/>
      <c r="G1333" s="1"/>
      <c r="H1333" s="1"/>
      <c r="I1333" s="1"/>
      <c r="K1333" s="1"/>
      <c r="L1333" s="1"/>
      <c r="M1333" s="1"/>
      <c r="R1333" s="1"/>
      <c r="S1333" s="1"/>
      <c r="W1333" s="1"/>
      <c r="X1333" s="1"/>
      <c r="Y1333" s="1"/>
    </row>
    <row r="1334" spans="4:25">
      <c r="D1334" s="1"/>
      <c r="E1334" s="1"/>
      <c r="F1334" s="1"/>
      <c r="G1334" s="1"/>
      <c r="H1334" s="1"/>
      <c r="I1334" s="1"/>
      <c r="K1334" s="1"/>
      <c r="L1334" s="1"/>
      <c r="M1334" s="1"/>
      <c r="R1334" s="1"/>
      <c r="S1334" s="1"/>
      <c r="W1334" s="1"/>
      <c r="X1334" s="1"/>
      <c r="Y1334" s="1"/>
    </row>
    <row r="1335" spans="4:25">
      <c r="D1335" s="1"/>
      <c r="E1335" s="1"/>
      <c r="F1335" s="1"/>
      <c r="G1335" s="1"/>
      <c r="H1335" s="1"/>
      <c r="I1335" s="1"/>
      <c r="K1335" s="1"/>
      <c r="L1335" s="1"/>
      <c r="M1335" s="1"/>
      <c r="R1335" s="1"/>
      <c r="S1335" s="1"/>
      <c r="W1335" s="1"/>
      <c r="X1335" s="1"/>
      <c r="Y1335" s="1"/>
    </row>
    <row r="1336" spans="4:25">
      <c r="D1336" s="1"/>
      <c r="E1336" s="1"/>
      <c r="F1336" s="1"/>
      <c r="G1336" s="1"/>
      <c r="H1336" s="1"/>
      <c r="I1336" s="1"/>
      <c r="K1336" s="1"/>
      <c r="L1336" s="1"/>
      <c r="M1336" s="1"/>
      <c r="R1336" s="1"/>
      <c r="S1336" s="1"/>
      <c r="W1336" s="1"/>
      <c r="X1336" s="1"/>
      <c r="Y1336" s="1"/>
    </row>
    <row r="1337" spans="4:25">
      <c r="D1337" s="1"/>
      <c r="E1337" s="1"/>
      <c r="F1337" s="1"/>
      <c r="G1337" s="1"/>
      <c r="H1337" s="1"/>
      <c r="I1337" s="1"/>
      <c r="K1337" s="1"/>
      <c r="L1337" s="1"/>
      <c r="M1337" s="1"/>
      <c r="R1337" s="1"/>
      <c r="S1337" s="1"/>
      <c r="W1337" s="1"/>
      <c r="X1337" s="1"/>
      <c r="Y1337" s="1"/>
    </row>
    <row r="1338" spans="4:25">
      <c r="D1338" s="1"/>
      <c r="E1338" s="1"/>
      <c r="F1338" s="1"/>
      <c r="G1338" s="1"/>
      <c r="H1338" s="1"/>
      <c r="I1338" s="1"/>
      <c r="K1338" s="1"/>
      <c r="L1338" s="1"/>
      <c r="M1338" s="1"/>
      <c r="R1338" s="1"/>
      <c r="S1338" s="1"/>
      <c r="W1338" s="1"/>
      <c r="X1338" s="1"/>
      <c r="Y1338" s="1"/>
    </row>
    <row r="1339" spans="4:25">
      <c r="D1339" s="1"/>
      <c r="E1339" s="1"/>
      <c r="F1339" s="1"/>
      <c r="G1339" s="1"/>
      <c r="H1339" s="1"/>
      <c r="I1339" s="1"/>
      <c r="K1339" s="1"/>
      <c r="L1339" s="1"/>
      <c r="M1339" s="1"/>
      <c r="R1339" s="1"/>
      <c r="S1339" s="1"/>
      <c r="W1339" s="1"/>
      <c r="X1339" s="1"/>
      <c r="Y1339" s="1"/>
    </row>
    <row r="1340" spans="4:25">
      <c r="D1340" s="1"/>
      <c r="E1340" s="1"/>
      <c r="F1340" s="1"/>
      <c r="G1340" s="1"/>
      <c r="H1340" s="1"/>
      <c r="I1340" s="1"/>
      <c r="K1340" s="1"/>
      <c r="L1340" s="1"/>
      <c r="M1340" s="1"/>
      <c r="R1340" s="1"/>
      <c r="S1340" s="1"/>
      <c r="W1340" s="1"/>
      <c r="X1340" s="1"/>
      <c r="Y1340" s="1"/>
    </row>
    <row r="1341" spans="4:25">
      <c r="D1341" s="1"/>
      <c r="E1341" s="1"/>
      <c r="F1341" s="1"/>
      <c r="G1341" s="1"/>
      <c r="H1341" s="1"/>
      <c r="I1341" s="1"/>
      <c r="K1341" s="1"/>
      <c r="L1341" s="1"/>
      <c r="M1341" s="1"/>
      <c r="R1341" s="1"/>
      <c r="S1341" s="1"/>
      <c r="W1341" s="1"/>
      <c r="X1341" s="1"/>
      <c r="Y1341" s="1"/>
    </row>
    <row r="1342" spans="4:25">
      <c r="D1342" s="1"/>
      <c r="E1342" s="1"/>
      <c r="F1342" s="1"/>
      <c r="G1342" s="1"/>
      <c r="H1342" s="1"/>
      <c r="I1342" s="1"/>
      <c r="K1342" s="1"/>
      <c r="L1342" s="1"/>
      <c r="M1342" s="1"/>
      <c r="R1342" s="1"/>
      <c r="S1342" s="1"/>
      <c r="W1342" s="1"/>
      <c r="X1342" s="1"/>
      <c r="Y1342" s="1"/>
    </row>
    <row r="1343" spans="4:25">
      <c r="D1343" s="1"/>
      <c r="E1343" s="1"/>
      <c r="F1343" s="1"/>
      <c r="G1343" s="1"/>
      <c r="H1343" s="1"/>
      <c r="I1343" s="1"/>
      <c r="K1343" s="1"/>
      <c r="L1343" s="1"/>
      <c r="M1343" s="1"/>
      <c r="R1343" s="1"/>
      <c r="S1343" s="1"/>
      <c r="W1343" s="1"/>
      <c r="X1343" s="1"/>
      <c r="Y1343" s="1"/>
    </row>
    <row r="1344" spans="4:25">
      <c r="D1344" s="1"/>
      <c r="E1344" s="1"/>
      <c r="F1344" s="1"/>
      <c r="G1344" s="1"/>
      <c r="H1344" s="1"/>
      <c r="I1344" s="1"/>
      <c r="K1344" s="1"/>
      <c r="L1344" s="1"/>
      <c r="M1344" s="1"/>
      <c r="R1344" s="1"/>
      <c r="S1344" s="1"/>
      <c r="W1344" s="1"/>
      <c r="X1344" s="1"/>
      <c r="Y1344" s="1"/>
    </row>
    <row r="1345" spans="4:25">
      <c r="D1345" s="1"/>
      <c r="E1345" s="1"/>
      <c r="F1345" s="1"/>
      <c r="G1345" s="1"/>
      <c r="H1345" s="1"/>
      <c r="I1345" s="1"/>
      <c r="K1345" s="1"/>
      <c r="L1345" s="1"/>
      <c r="M1345" s="1"/>
      <c r="R1345" s="1"/>
      <c r="S1345" s="1"/>
      <c r="W1345" s="1"/>
      <c r="X1345" s="1"/>
      <c r="Y1345" s="1"/>
    </row>
    <row r="1346" spans="4:25">
      <c r="D1346" s="1"/>
      <c r="E1346" s="1"/>
      <c r="F1346" s="1"/>
      <c r="G1346" s="1"/>
      <c r="H1346" s="1"/>
      <c r="I1346" s="1"/>
      <c r="K1346" s="1"/>
      <c r="L1346" s="1"/>
      <c r="M1346" s="1"/>
      <c r="R1346" s="1"/>
      <c r="S1346" s="1"/>
      <c r="W1346" s="1"/>
      <c r="X1346" s="1"/>
      <c r="Y1346" s="1"/>
    </row>
    <row r="1347" spans="4:25">
      <c r="D1347" s="1"/>
      <c r="E1347" s="1"/>
      <c r="F1347" s="1"/>
      <c r="G1347" s="1"/>
      <c r="H1347" s="1"/>
      <c r="I1347" s="1"/>
      <c r="K1347" s="1"/>
      <c r="L1347" s="1"/>
      <c r="M1347" s="1"/>
      <c r="R1347" s="1"/>
      <c r="S1347" s="1"/>
      <c r="W1347" s="1"/>
      <c r="X1347" s="1"/>
      <c r="Y1347" s="1"/>
    </row>
    <row r="1348" spans="4:25">
      <c r="D1348" s="1"/>
      <c r="E1348" s="1"/>
      <c r="F1348" s="1"/>
      <c r="G1348" s="1"/>
      <c r="H1348" s="1"/>
      <c r="I1348" s="1"/>
      <c r="K1348" s="1"/>
      <c r="L1348" s="1"/>
      <c r="M1348" s="1"/>
      <c r="R1348" s="1"/>
      <c r="S1348" s="1"/>
      <c r="W1348" s="1"/>
      <c r="X1348" s="1"/>
      <c r="Y1348" s="1"/>
    </row>
    <row r="1349" spans="4:25">
      <c r="D1349" s="1"/>
      <c r="E1349" s="1"/>
      <c r="F1349" s="1"/>
      <c r="G1349" s="1"/>
      <c r="H1349" s="1"/>
      <c r="I1349" s="1"/>
      <c r="K1349" s="1"/>
      <c r="L1349" s="1"/>
      <c r="M1349" s="1"/>
      <c r="R1349" s="1"/>
      <c r="S1349" s="1"/>
      <c r="W1349" s="1"/>
      <c r="X1349" s="1"/>
      <c r="Y1349" s="1"/>
    </row>
    <row r="1350" spans="4:25">
      <c r="D1350" s="1"/>
      <c r="E1350" s="1"/>
      <c r="F1350" s="1"/>
      <c r="G1350" s="1"/>
      <c r="H1350" s="1"/>
      <c r="I1350" s="1"/>
      <c r="K1350" s="1"/>
      <c r="L1350" s="1"/>
      <c r="M1350" s="1"/>
      <c r="R1350" s="1"/>
      <c r="S1350" s="1"/>
      <c r="W1350" s="1"/>
      <c r="X1350" s="1"/>
      <c r="Y1350" s="1"/>
    </row>
    <row r="1351" spans="4:25">
      <c r="D1351" s="1"/>
      <c r="E1351" s="1"/>
      <c r="F1351" s="1"/>
      <c r="G1351" s="1"/>
      <c r="H1351" s="1"/>
      <c r="I1351" s="1"/>
      <c r="K1351" s="1"/>
      <c r="L1351" s="1"/>
      <c r="M1351" s="1"/>
      <c r="R1351" s="1"/>
      <c r="S1351" s="1"/>
      <c r="W1351" s="1"/>
      <c r="X1351" s="1"/>
      <c r="Y1351" s="1"/>
    </row>
    <row r="1352" spans="4:25">
      <c r="D1352" s="1"/>
      <c r="E1352" s="1"/>
      <c r="F1352" s="1"/>
      <c r="G1352" s="1"/>
      <c r="H1352" s="1"/>
      <c r="I1352" s="1"/>
      <c r="K1352" s="1"/>
      <c r="L1352" s="1"/>
      <c r="M1352" s="1"/>
      <c r="R1352" s="1"/>
      <c r="S1352" s="1"/>
      <c r="W1352" s="1"/>
      <c r="X1352" s="1"/>
      <c r="Y1352" s="1"/>
    </row>
    <row r="1353" spans="4:25">
      <c r="D1353" s="1"/>
      <c r="E1353" s="1"/>
      <c r="F1353" s="1"/>
      <c r="G1353" s="1"/>
      <c r="H1353" s="1"/>
      <c r="I1353" s="1"/>
      <c r="K1353" s="1"/>
      <c r="L1353" s="1"/>
      <c r="M1353" s="1"/>
      <c r="R1353" s="1"/>
      <c r="S1353" s="1"/>
      <c r="W1353" s="1"/>
      <c r="X1353" s="1"/>
      <c r="Y1353" s="1"/>
    </row>
    <row r="1354" spans="4:25">
      <c r="D1354" s="1"/>
      <c r="E1354" s="1"/>
      <c r="F1354" s="1"/>
      <c r="G1354" s="1"/>
      <c r="H1354" s="1"/>
      <c r="I1354" s="1"/>
      <c r="K1354" s="1"/>
      <c r="L1354" s="1"/>
      <c r="M1354" s="1"/>
      <c r="R1354" s="1"/>
      <c r="S1354" s="1"/>
      <c r="W1354" s="1"/>
      <c r="X1354" s="1"/>
      <c r="Y1354" s="1"/>
    </row>
    <row r="1355" spans="4:25">
      <c r="D1355" s="1"/>
      <c r="E1355" s="1"/>
      <c r="F1355" s="1"/>
      <c r="G1355" s="1"/>
      <c r="H1355" s="1"/>
      <c r="I1355" s="1"/>
      <c r="K1355" s="1"/>
      <c r="L1355" s="1"/>
      <c r="M1355" s="1"/>
      <c r="R1355" s="1"/>
      <c r="S1355" s="1"/>
      <c r="W1355" s="1"/>
      <c r="X1355" s="1"/>
      <c r="Y1355" s="1"/>
    </row>
    <row r="1356" spans="4:25">
      <c r="D1356" s="1"/>
      <c r="E1356" s="1"/>
      <c r="F1356" s="1"/>
      <c r="G1356" s="1"/>
      <c r="H1356" s="1"/>
      <c r="I1356" s="1"/>
      <c r="K1356" s="1"/>
      <c r="L1356" s="1"/>
      <c r="M1356" s="1"/>
      <c r="R1356" s="1"/>
      <c r="S1356" s="1"/>
      <c r="W1356" s="1"/>
      <c r="X1356" s="1"/>
      <c r="Y1356" s="1"/>
    </row>
    <row r="1357" spans="4:25">
      <c r="D1357" s="1"/>
      <c r="E1357" s="1"/>
      <c r="F1357" s="1"/>
      <c r="G1357" s="1"/>
      <c r="H1357" s="1"/>
      <c r="I1357" s="1"/>
      <c r="K1357" s="1"/>
      <c r="L1357" s="1"/>
      <c r="M1357" s="1"/>
      <c r="R1357" s="1"/>
      <c r="S1357" s="1"/>
      <c r="W1357" s="1"/>
      <c r="X1357" s="1"/>
      <c r="Y1357" s="1"/>
    </row>
    <row r="1358" spans="4:25">
      <c r="D1358" s="1"/>
      <c r="E1358" s="1"/>
      <c r="F1358" s="1"/>
      <c r="G1358" s="1"/>
      <c r="H1358" s="1"/>
      <c r="I1358" s="1"/>
      <c r="K1358" s="1"/>
      <c r="L1358" s="1"/>
      <c r="M1358" s="1"/>
      <c r="R1358" s="1"/>
      <c r="S1358" s="1"/>
      <c r="W1358" s="1"/>
      <c r="X1358" s="1"/>
      <c r="Y1358" s="1"/>
    </row>
    <row r="1359" spans="4:25">
      <c r="D1359" s="1"/>
      <c r="E1359" s="1"/>
      <c r="F1359" s="1"/>
      <c r="G1359" s="1"/>
      <c r="H1359" s="1"/>
      <c r="I1359" s="1"/>
      <c r="K1359" s="1"/>
      <c r="L1359" s="1"/>
      <c r="M1359" s="1"/>
      <c r="R1359" s="1"/>
      <c r="S1359" s="1"/>
      <c r="W1359" s="1"/>
      <c r="X1359" s="1"/>
      <c r="Y1359" s="1"/>
    </row>
    <row r="1360" spans="4:25">
      <c r="D1360" s="1"/>
      <c r="E1360" s="1"/>
      <c r="F1360" s="1"/>
      <c r="G1360" s="1"/>
      <c r="H1360" s="1"/>
      <c r="I1360" s="1"/>
      <c r="K1360" s="1"/>
      <c r="L1360" s="1"/>
      <c r="M1360" s="1"/>
      <c r="R1360" s="1"/>
      <c r="S1360" s="1"/>
      <c r="W1360" s="1"/>
      <c r="X1360" s="1"/>
      <c r="Y1360" s="1"/>
    </row>
    <row r="1361" spans="4:25">
      <c r="D1361" s="1"/>
      <c r="E1361" s="1"/>
      <c r="F1361" s="1"/>
      <c r="G1361" s="1"/>
      <c r="H1361" s="1"/>
      <c r="I1361" s="1"/>
      <c r="K1361" s="1"/>
      <c r="L1361" s="1"/>
      <c r="M1361" s="1"/>
      <c r="R1361" s="1"/>
      <c r="S1361" s="1"/>
      <c r="W1361" s="1"/>
      <c r="X1361" s="1"/>
      <c r="Y1361" s="1"/>
    </row>
    <row r="1362" spans="4:25">
      <c r="D1362" s="1"/>
      <c r="E1362" s="1"/>
      <c r="F1362" s="1"/>
      <c r="G1362" s="1"/>
      <c r="H1362" s="1"/>
      <c r="I1362" s="1"/>
      <c r="K1362" s="1"/>
      <c r="L1362" s="1"/>
      <c r="M1362" s="1"/>
      <c r="R1362" s="1"/>
      <c r="S1362" s="1"/>
      <c r="W1362" s="1"/>
      <c r="X1362" s="1"/>
      <c r="Y1362" s="1"/>
    </row>
    <row r="1363" spans="4:25">
      <c r="D1363" s="1"/>
      <c r="E1363" s="1"/>
      <c r="F1363" s="1"/>
      <c r="G1363" s="1"/>
      <c r="H1363" s="1"/>
      <c r="I1363" s="1"/>
      <c r="K1363" s="1"/>
      <c r="L1363" s="1"/>
      <c r="M1363" s="1"/>
      <c r="R1363" s="1"/>
      <c r="S1363" s="1"/>
      <c r="W1363" s="1"/>
      <c r="X1363" s="1"/>
      <c r="Y1363" s="1"/>
    </row>
    <row r="1364" spans="4:25">
      <c r="D1364" s="1"/>
      <c r="E1364" s="1"/>
      <c r="F1364" s="1"/>
      <c r="G1364" s="1"/>
      <c r="H1364" s="1"/>
      <c r="I1364" s="1"/>
      <c r="K1364" s="1"/>
      <c r="L1364" s="1"/>
      <c r="M1364" s="1"/>
      <c r="R1364" s="1"/>
      <c r="S1364" s="1"/>
      <c r="W1364" s="1"/>
      <c r="X1364" s="1"/>
      <c r="Y1364" s="1"/>
    </row>
    <row r="1365" spans="4:25">
      <c r="D1365" s="1"/>
      <c r="E1365" s="1"/>
      <c r="F1365" s="1"/>
      <c r="G1365" s="1"/>
      <c r="H1365" s="1"/>
      <c r="I1365" s="1"/>
      <c r="K1365" s="1"/>
      <c r="L1365" s="1"/>
      <c r="M1365" s="1"/>
      <c r="R1365" s="1"/>
      <c r="S1365" s="1"/>
      <c r="W1365" s="1"/>
      <c r="X1365" s="1"/>
      <c r="Y1365" s="1"/>
    </row>
    <row r="1366" spans="4:25">
      <c r="D1366" s="1"/>
      <c r="E1366" s="1"/>
      <c r="F1366" s="1"/>
      <c r="G1366" s="1"/>
      <c r="H1366" s="1"/>
      <c r="I1366" s="1"/>
      <c r="K1366" s="1"/>
      <c r="L1366" s="1"/>
      <c r="M1366" s="1"/>
      <c r="R1366" s="1"/>
      <c r="S1366" s="1"/>
      <c r="W1366" s="1"/>
      <c r="X1366" s="1"/>
      <c r="Y1366" s="1"/>
    </row>
    <row r="1367" spans="4:25">
      <c r="D1367" s="1"/>
      <c r="E1367" s="1"/>
      <c r="F1367" s="1"/>
      <c r="G1367" s="1"/>
      <c r="H1367" s="1"/>
      <c r="I1367" s="1"/>
      <c r="K1367" s="1"/>
      <c r="L1367" s="1"/>
      <c r="M1367" s="1"/>
      <c r="R1367" s="1"/>
      <c r="S1367" s="1"/>
      <c r="W1367" s="1"/>
      <c r="X1367" s="1"/>
      <c r="Y1367" s="1"/>
    </row>
    <row r="1368" spans="4:25">
      <c r="D1368" s="1"/>
      <c r="E1368" s="1"/>
      <c r="F1368" s="1"/>
      <c r="G1368" s="1"/>
      <c r="H1368" s="1"/>
      <c r="I1368" s="1"/>
      <c r="K1368" s="1"/>
      <c r="L1368" s="1"/>
      <c r="M1368" s="1"/>
      <c r="R1368" s="1"/>
      <c r="S1368" s="1"/>
      <c r="W1368" s="1"/>
      <c r="X1368" s="1"/>
      <c r="Y1368" s="1"/>
    </row>
    <row r="1369" spans="4:25">
      <c r="D1369" s="1"/>
      <c r="E1369" s="1"/>
      <c r="F1369" s="1"/>
      <c r="G1369" s="1"/>
      <c r="H1369" s="1"/>
      <c r="I1369" s="1"/>
      <c r="K1369" s="1"/>
      <c r="L1369" s="1"/>
      <c r="M1369" s="1"/>
      <c r="R1369" s="1"/>
      <c r="S1369" s="1"/>
      <c r="W1369" s="1"/>
      <c r="X1369" s="1"/>
      <c r="Y1369" s="1"/>
    </row>
    <row r="1370" spans="4:25">
      <c r="D1370" s="1"/>
      <c r="E1370" s="1"/>
      <c r="F1370" s="1"/>
      <c r="G1370" s="1"/>
      <c r="H1370" s="1"/>
      <c r="I1370" s="1"/>
      <c r="K1370" s="1"/>
      <c r="L1370" s="1"/>
      <c r="M1370" s="1"/>
      <c r="R1370" s="1"/>
      <c r="S1370" s="1"/>
      <c r="W1370" s="1"/>
      <c r="X1370" s="1"/>
      <c r="Y1370" s="1"/>
    </row>
    <row r="1371" spans="4:25">
      <c r="D1371" s="1"/>
      <c r="E1371" s="1"/>
      <c r="F1371" s="1"/>
      <c r="G1371" s="1"/>
      <c r="H1371" s="1"/>
      <c r="I1371" s="1"/>
      <c r="K1371" s="1"/>
      <c r="L1371" s="1"/>
      <c r="M1371" s="1"/>
      <c r="R1371" s="1"/>
      <c r="S1371" s="1"/>
      <c r="W1371" s="1"/>
      <c r="X1371" s="1"/>
      <c r="Y1371" s="1"/>
    </row>
    <row r="1372" spans="4:25">
      <c r="D1372" s="1"/>
      <c r="E1372" s="1"/>
      <c r="F1372" s="1"/>
      <c r="G1372" s="1"/>
      <c r="H1372" s="1"/>
      <c r="I1372" s="1"/>
      <c r="K1372" s="1"/>
      <c r="L1372" s="1"/>
      <c r="M1372" s="1"/>
      <c r="R1372" s="1"/>
      <c r="S1372" s="1"/>
      <c r="W1372" s="1"/>
      <c r="X1372" s="1"/>
      <c r="Y1372" s="1"/>
    </row>
    <row r="1373" spans="4:25">
      <c r="D1373" s="1"/>
      <c r="E1373" s="1"/>
      <c r="F1373" s="1"/>
      <c r="G1373" s="1"/>
      <c r="H1373" s="1"/>
      <c r="I1373" s="1"/>
      <c r="K1373" s="1"/>
      <c r="L1373" s="1"/>
      <c r="M1373" s="1"/>
      <c r="R1373" s="1"/>
      <c r="S1373" s="1"/>
      <c r="W1373" s="1"/>
      <c r="X1373" s="1"/>
      <c r="Y1373" s="1"/>
    </row>
    <row r="1374" spans="4:25">
      <c r="D1374" s="1"/>
      <c r="E1374" s="1"/>
      <c r="F1374" s="1"/>
      <c r="G1374" s="1"/>
      <c r="H1374" s="1"/>
      <c r="I1374" s="1"/>
      <c r="K1374" s="1"/>
      <c r="L1374" s="1"/>
      <c r="M1374" s="1"/>
      <c r="R1374" s="1"/>
      <c r="S1374" s="1"/>
      <c r="W1374" s="1"/>
      <c r="X1374" s="1"/>
      <c r="Y1374" s="1"/>
    </row>
    <row r="1375" spans="4:25">
      <c r="D1375" s="1"/>
      <c r="E1375" s="1"/>
      <c r="F1375" s="1"/>
      <c r="G1375" s="1"/>
      <c r="H1375" s="1"/>
      <c r="I1375" s="1"/>
      <c r="K1375" s="1"/>
      <c r="L1375" s="1"/>
      <c r="M1375" s="1"/>
      <c r="R1375" s="1"/>
      <c r="S1375" s="1"/>
      <c r="W1375" s="1"/>
      <c r="X1375" s="1"/>
      <c r="Y1375" s="1"/>
    </row>
    <row r="1376" spans="4:25">
      <c r="D1376" s="1"/>
      <c r="E1376" s="1"/>
      <c r="F1376" s="1"/>
      <c r="G1376" s="1"/>
      <c r="H1376" s="1"/>
      <c r="I1376" s="1"/>
      <c r="K1376" s="1"/>
      <c r="L1376" s="1"/>
      <c r="M1376" s="1"/>
      <c r="R1376" s="1"/>
      <c r="S1376" s="1"/>
      <c r="W1376" s="1"/>
      <c r="X1376" s="1"/>
      <c r="Y1376" s="1"/>
    </row>
    <row r="1377" spans="4:25">
      <c r="D1377" s="1"/>
      <c r="E1377" s="1"/>
      <c r="F1377" s="1"/>
      <c r="G1377" s="1"/>
      <c r="H1377" s="1"/>
      <c r="I1377" s="1"/>
      <c r="K1377" s="1"/>
      <c r="L1377" s="1"/>
      <c r="M1377" s="1"/>
      <c r="R1377" s="1"/>
      <c r="S1377" s="1"/>
      <c r="W1377" s="1"/>
      <c r="X1377" s="1"/>
      <c r="Y1377" s="1"/>
    </row>
    <row r="1378" spans="4:25">
      <c r="D1378" s="1"/>
      <c r="E1378" s="1"/>
      <c r="F1378" s="1"/>
      <c r="G1378" s="1"/>
      <c r="H1378" s="1"/>
      <c r="I1378" s="1"/>
      <c r="K1378" s="1"/>
      <c r="L1378" s="1"/>
      <c r="M1378" s="1"/>
      <c r="R1378" s="1"/>
      <c r="S1378" s="1"/>
      <c r="W1378" s="1"/>
      <c r="X1378" s="1"/>
      <c r="Y1378" s="1"/>
    </row>
    <row r="1379" spans="4:25">
      <c r="D1379" s="1"/>
      <c r="E1379" s="1"/>
      <c r="F1379" s="1"/>
      <c r="G1379" s="1"/>
      <c r="H1379" s="1"/>
      <c r="I1379" s="1"/>
      <c r="K1379" s="1"/>
      <c r="L1379" s="1"/>
      <c r="M1379" s="1"/>
      <c r="R1379" s="1"/>
      <c r="S1379" s="1"/>
      <c r="W1379" s="1"/>
      <c r="X1379" s="1"/>
      <c r="Y1379" s="1"/>
    </row>
    <row r="1380" spans="4:25">
      <c r="D1380" s="1"/>
      <c r="E1380" s="1"/>
      <c r="F1380" s="1"/>
      <c r="G1380" s="1"/>
      <c r="H1380" s="1"/>
      <c r="I1380" s="1"/>
      <c r="K1380" s="1"/>
      <c r="L1380" s="1"/>
      <c r="M1380" s="1"/>
      <c r="R1380" s="1"/>
      <c r="S1380" s="1"/>
      <c r="W1380" s="1"/>
      <c r="X1380" s="1"/>
      <c r="Y1380" s="1"/>
    </row>
    <row r="1381" spans="4:25">
      <c r="D1381" s="1"/>
      <c r="E1381" s="1"/>
      <c r="F1381" s="1"/>
      <c r="G1381" s="1"/>
      <c r="H1381" s="1"/>
      <c r="I1381" s="1"/>
      <c r="K1381" s="1"/>
      <c r="L1381" s="1"/>
      <c r="M1381" s="1"/>
      <c r="R1381" s="1"/>
      <c r="S1381" s="1"/>
      <c r="W1381" s="1"/>
      <c r="X1381" s="1"/>
      <c r="Y1381" s="1"/>
    </row>
    <row r="1382" spans="4:25">
      <c r="D1382" s="1"/>
      <c r="E1382" s="1"/>
      <c r="F1382" s="1"/>
      <c r="G1382" s="1"/>
      <c r="H1382" s="1"/>
      <c r="I1382" s="1"/>
      <c r="K1382" s="1"/>
      <c r="L1382" s="1"/>
      <c r="M1382" s="1"/>
      <c r="R1382" s="1"/>
      <c r="S1382" s="1"/>
      <c r="W1382" s="1"/>
      <c r="X1382" s="1"/>
      <c r="Y1382" s="1"/>
    </row>
    <row r="1383" spans="4:25">
      <c r="D1383" s="1"/>
      <c r="E1383" s="1"/>
      <c r="F1383" s="1"/>
      <c r="G1383" s="1"/>
      <c r="H1383" s="1"/>
      <c r="I1383" s="1"/>
      <c r="K1383" s="1"/>
      <c r="L1383" s="1"/>
      <c r="M1383" s="1"/>
      <c r="R1383" s="1"/>
      <c r="S1383" s="1"/>
      <c r="W1383" s="1"/>
      <c r="X1383" s="1"/>
      <c r="Y1383" s="1"/>
    </row>
    <row r="1384" spans="4:25">
      <c r="D1384" s="1"/>
      <c r="E1384" s="1"/>
      <c r="F1384" s="1"/>
      <c r="G1384" s="1"/>
      <c r="H1384" s="1"/>
      <c r="I1384" s="1"/>
      <c r="K1384" s="1"/>
      <c r="L1384" s="1"/>
      <c r="M1384" s="1"/>
      <c r="R1384" s="1"/>
      <c r="S1384" s="1"/>
      <c r="W1384" s="1"/>
      <c r="X1384" s="1"/>
      <c r="Y1384" s="1"/>
    </row>
    <row r="1385" spans="4:25">
      <c r="D1385" s="1"/>
      <c r="E1385" s="1"/>
      <c r="F1385" s="1"/>
      <c r="G1385" s="1"/>
      <c r="H1385" s="1"/>
      <c r="I1385" s="1"/>
      <c r="K1385" s="1"/>
      <c r="L1385" s="1"/>
      <c r="M1385" s="1"/>
      <c r="R1385" s="1"/>
      <c r="S1385" s="1"/>
      <c r="W1385" s="1"/>
      <c r="X1385" s="1"/>
      <c r="Y1385" s="1"/>
    </row>
    <row r="1386" spans="4:25">
      <c r="D1386" s="1"/>
      <c r="E1386" s="1"/>
      <c r="F1386" s="1"/>
      <c r="G1386" s="1"/>
      <c r="H1386" s="1"/>
      <c r="I1386" s="1"/>
      <c r="K1386" s="1"/>
      <c r="L1386" s="1"/>
      <c r="M1386" s="1"/>
      <c r="R1386" s="1"/>
      <c r="S1386" s="1"/>
      <c r="W1386" s="1"/>
      <c r="X1386" s="1"/>
      <c r="Y1386" s="1"/>
    </row>
    <row r="1387" spans="4:25">
      <c r="D1387" s="1"/>
      <c r="E1387" s="1"/>
      <c r="F1387" s="1"/>
      <c r="G1387" s="1"/>
      <c r="H1387" s="1"/>
      <c r="I1387" s="1"/>
      <c r="K1387" s="1"/>
      <c r="L1387" s="1"/>
      <c r="M1387" s="1"/>
      <c r="R1387" s="1"/>
      <c r="S1387" s="1"/>
      <c r="W1387" s="1"/>
      <c r="X1387" s="1"/>
      <c r="Y1387" s="1"/>
    </row>
    <row r="1388" spans="4:25">
      <c r="D1388" s="1"/>
      <c r="E1388" s="1"/>
      <c r="F1388" s="1"/>
      <c r="G1388" s="1"/>
      <c r="H1388" s="1"/>
      <c r="I1388" s="1"/>
      <c r="K1388" s="1"/>
      <c r="L1388" s="1"/>
      <c r="M1388" s="1"/>
      <c r="R1388" s="1"/>
      <c r="S1388" s="1"/>
      <c r="W1388" s="1"/>
      <c r="X1388" s="1"/>
      <c r="Y1388" s="1"/>
    </row>
    <row r="1389" spans="4:25">
      <c r="D1389" s="1"/>
      <c r="E1389" s="1"/>
      <c r="F1389" s="1"/>
      <c r="G1389" s="1"/>
      <c r="H1389" s="1"/>
      <c r="I1389" s="1"/>
      <c r="K1389" s="1"/>
      <c r="L1389" s="1"/>
      <c r="M1389" s="1"/>
      <c r="R1389" s="1"/>
      <c r="S1389" s="1"/>
      <c r="W1389" s="1"/>
      <c r="X1389" s="1"/>
      <c r="Y1389" s="1"/>
    </row>
    <row r="1390" spans="4:25">
      <c r="D1390" s="1"/>
      <c r="E1390" s="1"/>
      <c r="F1390" s="1"/>
      <c r="G1390" s="1"/>
      <c r="H1390" s="1"/>
      <c r="I1390" s="1"/>
      <c r="K1390" s="1"/>
      <c r="L1390" s="1"/>
      <c r="M1390" s="1"/>
      <c r="R1390" s="1"/>
      <c r="S1390" s="1"/>
      <c r="W1390" s="1"/>
      <c r="X1390" s="1"/>
      <c r="Y1390" s="1"/>
    </row>
    <row r="1391" spans="4:25">
      <c r="D1391" s="1"/>
      <c r="E1391" s="1"/>
      <c r="F1391" s="1"/>
      <c r="G1391" s="1"/>
      <c r="H1391" s="1"/>
      <c r="I1391" s="1"/>
      <c r="K1391" s="1"/>
      <c r="L1391" s="1"/>
      <c r="M1391" s="1"/>
      <c r="R1391" s="1"/>
      <c r="S1391" s="1"/>
      <c r="W1391" s="1"/>
      <c r="X1391" s="1"/>
      <c r="Y1391" s="1"/>
    </row>
    <row r="1392" spans="4:25">
      <c r="D1392" s="1"/>
      <c r="E1392" s="1"/>
      <c r="F1392" s="1"/>
      <c r="G1392" s="1"/>
      <c r="H1392" s="1"/>
      <c r="I1392" s="1"/>
      <c r="K1392" s="1"/>
      <c r="L1392" s="1"/>
      <c r="M1392" s="1"/>
      <c r="R1392" s="1"/>
      <c r="S1392" s="1"/>
      <c r="W1392" s="1"/>
      <c r="X1392" s="1"/>
      <c r="Y1392" s="1"/>
    </row>
    <row r="1393" spans="4:25">
      <c r="D1393" s="1"/>
      <c r="E1393" s="1"/>
      <c r="F1393" s="1"/>
      <c r="G1393" s="1"/>
      <c r="H1393" s="1"/>
      <c r="I1393" s="1"/>
      <c r="K1393" s="1"/>
      <c r="L1393" s="1"/>
      <c r="M1393" s="1"/>
      <c r="R1393" s="1"/>
      <c r="S1393" s="1"/>
      <c r="W1393" s="1"/>
      <c r="X1393" s="1"/>
      <c r="Y1393" s="1"/>
    </row>
    <row r="1394" spans="4:25">
      <c r="D1394" s="1"/>
      <c r="E1394" s="1"/>
      <c r="F1394" s="1"/>
      <c r="G1394" s="1"/>
      <c r="H1394" s="1"/>
      <c r="I1394" s="1"/>
      <c r="K1394" s="1"/>
      <c r="L1394" s="1"/>
      <c r="M1394" s="1"/>
      <c r="R1394" s="1"/>
      <c r="S1394" s="1"/>
      <c r="W1394" s="1"/>
      <c r="X1394" s="1"/>
      <c r="Y1394" s="1"/>
    </row>
    <row r="1395" spans="4:25">
      <c r="D1395" s="1"/>
      <c r="E1395" s="1"/>
      <c r="F1395" s="1"/>
      <c r="G1395" s="1"/>
      <c r="H1395" s="1"/>
      <c r="I1395" s="1"/>
      <c r="K1395" s="1"/>
      <c r="L1395" s="1"/>
      <c r="M1395" s="1"/>
      <c r="R1395" s="1"/>
      <c r="S1395" s="1"/>
      <c r="W1395" s="1"/>
      <c r="X1395" s="1"/>
      <c r="Y1395" s="1"/>
    </row>
    <row r="1396" spans="4:25">
      <c r="D1396" s="1"/>
      <c r="E1396" s="1"/>
      <c r="F1396" s="1"/>
      <c r="G1396" s="1"/>
      <c r="H1396" s="1"/>
      <c r="I1396" s="1"/>
      <c r="K1396" s="1"/>
      <c r="L1396" s="1"/>
      <c r="M1396" s="1"/>
      <c r="R1396" s="1"/>
      <c r="S1396" s="1"/>
      <c r="W1396" s="1"/>
      <c r="X1396" s="1"/>
      <c r="Y1396" s="1"/>
    </row>
    <row r="1397" spans="4:25">
      <c r="D1397" s="1"/>
      <c r="E1397" s="1"/>
      <c r="F1397" s="1"/>
      <c r="G1397" s="1"/>
      <c r="H1397" s="1"/>
      <c r="I1397" s="1"/>
      <c r="K1397" s="1"/>
      <c r="L1397" s="1"/>
      <c r="M1397" s="1"/>
      <c r="R1397" s="1"/>
      <c r="S1397" s="1"/>
      <c r="W1397" s="1"/>
      <c r="X1397" s="1"/>
      <c r="Y1397" s="1"/>
    </row>
    <row r="1398" spans="4:25">
      <c r="D1398" s="1"/>
      <c r="E1398" s="1"/>
      <c r="F1398" s="1"/>
      <c r="G1398" s="1"/>
      <c r="H1398" s="1"/>
      <c r="I1398" s="1"/>
      <c r="K1398" s="1"/>
      <c r="L1398" s="1"/>
      <c r="M1398" s="1"/>
      <c r="R1398" s="1"/>
      <c r="S1398" s="1"/>
      <c r="W1398" s="1"/>
      <c r="X1398" s="1"/>
      <c r="Y1398" s="1"/>
    </row>
    <row r="1399" spans="4:25">
      <c r="D1399" s="1"/>
      <c r="E1399" s="1"/>
      <c r="F1399" s="1"/>
      <c r="G1399" s="1"/>
      <c r="H1399" s="1"/>
      <c r="I1399" s="1"/>
      <c r="K1399" s="1"/>
      <c r="L1399" s="1"/>
      <c r="M1399" s="1"/>
      <c r="R1399" s="1"/>
      <c r="S1399" s="1"/>
      <c r="W1399" s="1"/>
      <c r="X1399" s="1"/>
      <c r="Y1399" s="1"/>
    </row>
    <row r="1400" spans="4:25">
      <c r="D1400" s="1"/>
      <c r="E1400" s="1"/>
      <c r="F1400" s="1"/>
      <c r="G1400" s="1"/>
      <c r="H1400" s="1"/>
      <c r="I1400" s="1"/>
      <c r="K1400" s="1"/>
      <c r="L1400" s="1"/>
      <c r="M1400" s="1"/>
      <c r="R1400" s="1"/>
      <c r="S1400" s="1"/>
      <c r="W1400" s="1"/>
      <c r="X1400" s="1"/>
      <c r="Y1400" s="1"/>
    </row>
    <row r="1401" spans="4:25">
      <c r="D1401" s="1"/>
      <c r="E1401" s="1"/>
      <c r="F1401" s="1"/>
      <c r="G1401" s="1"/>
      <c r="H1401" s="1"/>
      <c r="I1401" s="1"/>
      <c r="K1401" s="1"/>
      <c r="L1401" s="1"/>
      <c r="M1401" s="1"/>
      <c r="R1401" s="1"/>
      <c r="S1401" s="1"/>
      <c r="W1401" s="1"/>
      <c r="X1401" s="1"/>
      <c r="Y1401" s="1"/>
    </row>
    <row r="1402" spans="4:25">
      <c r="D1402" s="1"/>
      <c r="E1402" s="1"/>
      <c r="F1402" s="1"/>
      <c r="G1402" s="1"/>
      <c r="H1402" s="1"/>
      <c r="I1402" s="1"/>
      <c r="K1402" s="1"/>
      <c r="L1402" s="1"/>
      <c r="M1402" s="1"/>
      <c r="R1402" s="1"/>
      <c r="S1402" s="1"/>
      <c r="W1402" s="1"/>
      <c r="X1402" s="1"/>
      <c r="Y1402" s="1"/>
    </row>
    <row r="1403" spans="4:25">
      <c r="D1403" s="1"/>
      <c r="E1403" s="1"/>
      <c r="F1403" s="1"/>
      <c r="G1403" s="1"/>
      <c r="H1403" s="1"/>
      <c r="I1403" s="1"/>
      <c r="K1403" s="1"/>
      <c r="L1403" s="1"/>
      <c r="M1403" s="1"/>
      <c r="R1403" s="1"/>
      <c r="S1403" s="1"/>
      <c r="W1403" s="1"/>
      <c r="X1403" s="1"/>
      <c r="Y1403" s="1"/>
    </row>
    <row r="1404" spans="4:25">
      <c r="D1404" s="1"/>
      <c r="E1404" s="1"/>
      <c r="F1404" s="1"/>
      <c r="G1404" s="1"/>
      <c r="H1404" s="1"/>
      <c r="I1404" s="1"/>
      <c r="K1404" s="1"/>
      <c r="L1404" s="1"/>
      <c r="M1404" s="1"/>
      <c r="R1404" s="1"/>
      <c r="S1404" s="1"/>
      <c r="W1404" s="1"/>
      <c r="X1404" s="1"/>
      <c r="Y1404" s="1"/>
    </row>
    <row r="1405" spans="4:25">
      <c r="D1405" s="1"/>
      <c r="E1405" s="1"/>
      <c r="F1405" s="1"/>
      <c r="G1405" s="1"/>
      <c r="H1405" s="1"/>
      <c r="I1405" s="1"/>
      <c r="K1405" s="1"/>
      <c r="L1405" s="1"/>
      <c r="M1405" s="1"/>
      <c r="R1405" s="1"/>
      <c r="S1405" s="1"/>
      <c r="W1405" s="1"/>
      <c r="X1405" s="1"/>
      <c r="Y1405" s="1"/>
    </row>
    <row r="1406" spans="4:25">
      <c r="D1406" s="1"/>
      <c r="E1406" s="1"/>
      <c r="F1406" s="1"/>
      <c r="G1406" s="1"/>
      <c r="H1406" s="1"/>
      <c r="I1406" s="1"/>
      <c r="K1406" s="1"/>
      <c r="L1406" s="1"/>
      <c r="M1406" s="1"/>
      <c r="R1406" s="1"/>
      <c r="S1406" s="1"/>
      <c r="W1406" s="1"/>
      <c r="X1406" s="1"/>
      <c r="Y1406" s="1"/>
    </row>
    <row r="1407" spans="4:25">
      <c r="D1407" s="1"/>
      <c r="E1407" s="1"/>
      <c r="F1407" s="1"/>
      <c r="G1407" s="1"/>
      <c r="H1407" s="1"/>
      <c r="I1407" s="1"/>
      <c r="K1407" s="1"/>
      <c r="L1407" s="1"/>
      <c r="M1407" s="1"/>
      <c r="R1407" s="1"/>
      <c r="S1407" s="1"/>
      <c r="W1407" s="1"/>
      <c r="X1407" s="1"/>
      <c r="Y1407" s="1"/>
    </row>
    <row r="1408" spans="4:25">
      <c r="D1408" s="1"/>
      <c r="E1408" s="1"/>
      <c r="F1408" s="1"/>
      <c r="G1408" s="1"/>
      <c r="H1408" s="1"/>
      <c r="I1408" s="1"/>
      <c r="K1408" s="1"/>
      <c r="L1408" s="1"/>
      <c r="M1408" s="1"/>
      <c r="R1408" s="1"/>
      <c r="S1408" s="1"/>
      <c r="W1408" s="1"/>
      <c r="X1408" s="1"/>
      <c r="Y1408" s="1"/>
    </row>
    <row r="1409" spans="4:25">
      <c r="D1409" s="1"/>
      <c r="E1409" s="1"/>
      <c r="F1409" s="1"/>
      <c r="G1409" s="1"/>
      <c r="H1409" s="1"/>
      <c r="I1409" s="1"/>
      <c r="K1409" s="1"/>
      <c r="L1409" s="1"/>
      <c r="M1409" s="1"/>
      <c r="R1409" s="1"/>
      <c r="S1409" s="1"/>
      <c r="W1409" s="1"/>
      <c r="X1409" s="1"/>
      <c r="Y1409" s="1"/>
    </row>
    <row r="1410" spans="4:25">
      <c r="D1410" s="1"/>
      <c r="E1410" s="1"/>
      <c r="F1410" s="1"/>
      <c r="G1410" s="1"/>
      <c r="H1410" s="1"/>
      <c r="I1410" s="1"/>
      <c r="K1410" s="1"/>
      <c r="L1410" s="1"/>
      <c r="M1410" s="1"/>
      <c r="R1410" s="1"/>
      <c r="S1410" s="1"/>
      <c r="W1410" s="1"/>
      <c r="X1410" s="1"/>
      <c r="Y1410" s="1"/>
    </row>
    <row r="1411" spans="4:25">
      <c r="D1411" s="1"/>
      <c r="E1411" s="1"/>
      <c r="F1411" s="1"/>
      <c r="G1411" s="1"/>
      <c r="H1411" s="1"/>
      <c r="I1411" s="1"/>
      <c r="K1411" s="1"/>
      <c r="L1411" s="1"/>
      <c r="M1411" s="1"/>
      <c r="R1411" s="1"/>
      <c r="S1411" s="1"/>
      <c r="W1411" s="1"/>
      <c r="X1411" s="1"/>
      <c r="Y1411" s="1"/>
    </row>
    <row r="1412" spans="4:25">
      <c r="D1412" s="1"/>
      <c r="E1412" s="1"/>
      <c r="F1412" s="1"/>
      <c r="G1412" s="1"/>
      <c r="H1412" s="1"/>
      <c r="I1412" s="1"/>
      <c r="K1412" s="1"/>
      <c r="L1412" s="1"/>
      <c r="M1412" s="1"/>
      <c r="R1412" s="1"/>
      <c r="S1412" s="1"/>
      <c r="W1412" s="1"/>
      <c r="X1412" s="1"/>
      <c r="Y1412" s="1"/>
    </row>
    <row r="1413" spans="4:25">
      <c r="D1413" s="1"/>
      <c r="E1413" s="1"/>
      <c r="F1413" s="1"/>
      <c r="G1413" s="1"/>
      <c r="H1413" s="1"/>
      <c r="I1413" s="1"/>
      <c r="K1413" s="1"/>
      <c r="L1413" s="1"/>
      <c r="M1413" s="1"/>
      <c r="R1413" s="1"/>
      <c r="S1413" s="1"/>
      <c r="W1413" s="1"/>
      <c r="X1413" s="1"/>
      <c r="Y1413" s="1"/>
    </row>
    <row r="1414" spans="4:25">
      <c r="D1414" s="1"/>
      <c r="E1414" s="1"/>
      <c r="F1414" s="1"/>
      <c r="G1414" s="1"/>
      <c r="H1414" s="1"/>
      <c r="I1414" s="1"/>
      <c r="K1414" s="1"/>
      <c r="L1414" s="1"/>
      <c r="M1414" s="1"/>
      <c r="R1414" s="1"/>
      <c r="S1414" s="1"/>
      <c r="W1414" s="1"/>
      <c r="X1414" s="1"/>
      <c r="Y1414" s="1"/>
    </row>
    <row r="1415" spans="4:25">
      <c r="D1415" s="1"/>
      <c r="E1415" s="1"/>
      <c r="F1415" s="1"/>
      <c r="G1415" s="1"/>
      <c r="H1415" s="1"/>
      <c r="I1415" s="1"/>
      <c r="K1415" s="1"/>
      <c r="L1415" s="1"/>
      <c r="M1415" s="1"/>
      <c r="R1415" s="1"/>
      <c r="S1415" s="1"/>
      <c r="W1415" s="1"/>
      <c r="X1415" s="1"/>
      <c r="Y1415" s="1"/>
    </row>
    <row r="1416" spans="4:25">
      <c r="D1416" s="1"/>
      <c r="E1416" s="1"/>
      <c r="F1416" s="1"/>
      <c r="G1416" s="1"/>
      <c r="H1416" s="1"/>
      <c r="I1416" s="1"/>
      <c r="K1416" s="1"/>
      <c r="L1416" s="1"/>
      <c r="M1416" s="1"/>
      <c r="R1416" s="1"/>
      <c r="S1416" s="1"/>
      <c r="W1416" s="1"/>
      <c r="X1416" s="1"/>
      <c r="Y1416" s="1"/>
    </row>
    <row r="1417" spans="4:25">
      <c r="D1417" s="1"/>
      <c r="E1417" s="1"/>
      <c r="F1417" s="1"/>
      <c r="G1417" s="1"/>
      <c r="H1417" s="1"/>
      <c r="I1417" s="1"/>
      <c r="K1417" s="1"/>
      <c r="L1417" s="1"/>
      <c r="M1417" s="1"/>
      <c r="R1417" s="1"/>
      <c r="S1417" s="1"/>
      <c r="W1417" s="1"/>
      <c r="X1417" s="1"/>
      <c r="Y1417" s="1"/>
    </row>
    <row r="1418" spans="4:25">
      <c r="D1418" s="1"/>
      <c r="E1418" s="1"/>
      <c r="F1418" s="1"/>
      <c r="G1418" s="1"/>
      <c r="H1418" s="1"/>
      <c r="I1418" s="1"/>
      <c r="K1418" s="1"/>
      <c r="L1418" s="1"/>
      <c r="M1418" s="1"/>
      <c r="R1418" s="1"/>
      <c r="S1418" s="1"/>
      <c r="W1418" s="1"/>
      <c r="X1418" s="1"/>
      <c r="Y1418" s="1"/>
    </row>
    <row r="1419" spans="4:25">
      <c r="D1419" s="1"/>
      <c r="E1419" s="1"/>
      <c r="F1419" s="1"/>
      <c r="G1419" s="1"/>
      <c r="H1419" s="1"/>
      <c r="I1419" s="1"/>
      <c r="K1419" s="1"/>
      <c r="L1419" s="1"/>
      <c r="M1419" s="1"/>
      <c r="R1419" s="1"/>
      <c r="S1419" s="1"/>
      <c r="W1419" s="1"/>
      <c r="X1419" s="1"/>
      <c r="Y1419" s="1"/>
    </row>
    <row r="1420" spans="4:25">
      <c r="D1420" s="1"/>
      <c r="E1420" s="1"/>
      <c r="F1420" s="1"/>
      <c r="G1420" s="1"/>
      <c r="H1420" s="1"/>
      <c r="I1420" s="1"/>
      <c r="K1420" s="1"/>
      <c r="L1420" s="1"/>
      <c r="M1420" s="1"/>
      <c r="R1420" s="1"/>
      <c r="S1420" s="1"/>
      <c r="W1420" s="1"/>
      <c r="X1420" s="1"/>
      <c r="Y1420" s="1"/>
    </row>
    <row r="1421" spans="4:25">
      <c r="D1421" s="1"/>
      <c r="E1421" s="1"/>
      <c r="F1421" s="1"/>
      <c r="G1421" s="1"/>
      <c r="H1421" s="1"/>
      <c r="I1421" s="1"/>
      <c r="K1421" s="1"/>
      <c r="L1421" s="1"/>
      <c r="M1421" s="1"/>
      <c r="R1421" s="1"/>
      <c r="S1421" s="1"/>
      <c r="W1421" s="1"/>
      <c r="X1421" s="1"/>
      <c r="Y1421" s="1"/>
    </row>
    <row r="1422" spans="4:25">
      <c r="D1422" s="1"/>
      <c r="E1422" s="1"/>
      <c r="F1422" s="1"/>
      <c r="G1422" s="1"/>
      <c r="H1422" s="1"/>
      <c r="I1422" s="1"/>
      <c r="K1422" s="1"/>
      <c r="L1422" s="1"/>
      <c r="M1422" s="1"/>
      <c r="R1422" s="1"/>
      <c r="S1422" s="1"/>
      <c r="W1422" s="1"/>
      <c r="X1422" s="1"/>
      <c r="Y1422" s="1"/>
    </row>
    <row r="1423" spans="4:25">
      <c r="D1423" s="1"/>
      <c r="E1423" s="1"/>
      <c r="F1423" s="1"/>
      <c r="G1423" s="1"/>
      <c r="H1423" s="1"/>
      <c r="I1423" s="1"/>
      <c r="K1423" s="1"/>
      <c r="L1423" s="1"/>
      <c r="M1423" s="1"/>
      <c r="R1423" s="1"/>
      <c r="S1423" s="1"/>
      <c r="W1423" s="1"/>
      <c r="X1423" s="1"/>
      <c r="Y1423" s="1"/>
    </row>
    <row r="1424" spans="4:25">
      <c r="D1424" s="1"/>
      <c r="E1424" s="1"/>
      <c r="F1424" s="1"/>
      <c r="G1424" s="1"/>
      <c r="H1424" s="1"/>
      <c r="I1424" s="1"/>
      <c r="K1424" s="1"/>
      <c r="L1424" s="1"/>
      <c r="M1424" s="1"/>
      <c r="R1424" s="1"/>
      <c r="S1424" s="1"/>
      <c r="W1424" s="1"/>
      <c r="X1424" s="1"/>
      <c r="Y1424" s="1"/>
    </row>
    <row r="1425" spans="4:25">
      <c r="D1425" s="1"/>
      <c r="E1425" s="1"/>
      <c r="F1425" s="1"/>
      <c r="G1425" s="1"/>
      <c r="H1425" s="1"/>
      <c r="I1425" s="1"/>
      <c r="K1425" s="1"/>
      <c r="L1425" s="1"/>
      <c r="M1425" s="1"/>
      <c r="R1425" s="1"/>
      <c r="S1425" s="1"/>
      <c r="W1425" s="1"/>
      <c r="X1425" s="1"/>
      <c r="Y1425" s="1"/>
    </row>
    <row r="1426" spans="4:25">
      <c r="D1426" s="1"/>
      <c r="E1426" s="1"/>
      <c r="F1426" s="1"/>
      <c r="G1426" s="1"/>
      <c r="H1426" s="1"/>
      <c r="I1426" s="1"/>
      <c r="K1426" s="1"/>
      <c r="L1426" s="1"/>
      <c r="M1426" s="1"/>
      <c r="R1426" s="1"/>
      <c r="S1426" s="1"/>
      <c r="W1426" s="1"/>
      <c r="X1426" s="1"/>
      <c r="Y1426" s="1"/>
    </row>
    <row r="1427" spans="4:25">
      <c r="D1427" s="1"/>
      <c r="E1427" s="1"/>
      <c r="F1427" s="1"/>
      <c r="G1427" s="1"/>
      <c r="H1427" s="1"/>
      <c r="I1427" s="1"/>
      <c r="K1427" s="1"/>
      <c r="L1427" s="1"/>
      <c r="M1427" s="1"/>
      <c r="R1427" s="1"/>
      <c r="S1427" s="1"/>
      <c r="W1427" s="1"/>
      <c r="X1427" s="1"/>
      <c r="Y1427" s="1"/>
    </row>
    <row r="1428" spans="4:25">
      <c r="D1428" s="1"/>
      <c r="E1428" s="1"/>
      <c r="F1428" s="1"/>
      <c r="G1428" s="1"/>
      <c r="H1428" s="1"/>
      <c r="I1428" s="1"/>
      <c r="K1428" s="1"/>
      <c r="L1428" s="1"/>
      <c r="M1428" s="1"/>
      <c r="R1428" s="1"/>
      <c r="S1428" s="1"/>
      <c r="W1428" s="1"/>
      <c r="X1428" s="1"/>
      <c r="Y1428" s="1"/>
    </row>
    <row r="1429" spans="4:25">
      <c r="D1429" s="1"/>
      <c r="E1429" s="1"/>
      <c r="F1429" s="1"/>
      <c r="G1429" s="1"/>
      <c r="H1429" s="1"/>
      <c r="I1429" s="1"/>
      <c r="K1429" s="1"/>
      <c r="L1429" s="1"/>
      <c r="M1429" s="1"/>
      <c r="R1429" s="1"/>
      <c r="S1429" s="1"/>
      <c r="W1429" s="1"/>
      <c r="X1429" s="1"/>
      <c r="Y1429" s="1"/>
    </row>
    <row r="1430" spans="4:25">
      <c r="D1430" s="1"/>
      <c r="E1430" s="1"/>
      <c r="F1430" s="1"/>
      <c r="G1430" s="1"/>
      <c r="H1430" s="1"/>
      <c r="I1430" s="1"/>
      <c r="K1430" s="1"/>
      <c r="L1430" s="1"/>
      <c r="M1430" s="1"/>
      <c r="R1430" s="1"/>
      <c r="S1430" s="1"/>
      <c r="W1430" s="1"/>
      <c r="X1430" s="1"/>
      <c r="Y1430" s="1"/>
    </row>
    <row r="1431" spans="4:25">
      <c r="D1431" s="1"/>
      <c r="E1431" s="1"/>
      <c r="F1431" s="1"/>
      <c r="G1431" s="1"/>
      <c r="H1431" s="1"/>
      <c r="I1431" s="1"/>
      <c r="K1431" s="1"/>
      <c r="L1431" s="1"/>
      <c r="M1431" s="1"/>
      <c r="R1431" s="1"/>
      <c r="S1431" s="1"/>
      <c r="W1431" s="1"/>
      <c r="X1431" s="1"/>
      <c r="Y1431" s="1"/>
    </row>
    <row r="1432" spans="4:25">
      <c r="D1432" s="1"/>
      <c r="E1432" s="1"/>
      <c r="F1432" s="1"/>
      <c r="G1432" s="1"/>
      <c r="H1432" s="1"/>
      <c r="I1432" s="1"/>
      <c r="K1432" s="1"/>
      <c r="L1432" s="1"/>
      <c r="M1432" s="1"/>
      <c r="R1432" s="1"/>
      <c r="S1432" s="1"/>
      <c r="W1432" s="1"/>
      <c r="X1432" s="1"/>
      <c r="Y1432" s="1"/>
    </row>
    <row r="1433" spans="4:25">
      <c r="D1433" s="1"/>
      <c r="E1433" s="1"/>
      <c r="F1433" s="1"/>
      <c r="G1433" s="1"/>
      <c r="H1433" s="1"/>
      <c r="I1433" s="1"/>
      <c r="K1433" s="1"/>
      <c r="L1433" s="1"/>
      <c r="M1433" s="1"/>
      <c r="R1433" s="1"/>
      <c r="S1433" s="1"/>
      <c r="W1433" s="1"/>
      <c r="X1433" s="1"/>
      <c r="Y1433" s="1"/>
    </row>
    <row r="1434" spans="4:25">
      <c r="D1434" s="1"/>
      <c r="E1434" s="1"/>
      <c r="F1434" s="1"/>
      <c r="G1434" s="1"/>
      <c r="H1434" s="1"/>
      <c r="I1434" s="1"/>
      <c r="K1434" s="1"/>
      <c r="L1434" s="1"/>
      <c r="M1434" s="1"/>
      <c r="R1434" s="1"/>
      <c r="S1434" s="1"/>
      <c r="W1434" s="1"/>
      <c r="X1434" s="1"/>
      <c r="Y1434" s="1"/>
    </row>
    <row r="1435" spans="4:25">
      <c r="D1435" s="1"/>
      <c r="E1435" s="1"/>
      <c r="F1435" s="1"/>
      <c r="G1435" s="1"/>
      <c r="H1435" s="1"/>
      <c r="I1435" s="1"/>
      <c r="K1435" s="1"/>
      <c r="L1435" s="1"/>
      <c r="M1435" s="1"/>
      <c r="R1435" s="1"/>
      <c r="S1435" s="1"/>
      <c r="W1435" s="1"/>
      <c r="X1435" s="1"/>
      <c r="Y1435" s="1"/>
    </row>
    <row r="1436" spans="4:25">
      <c r="D1436" s="1"/>
      <c r="E1436" s="1"/>
      <c r="F1436" s="1"/>
      <c r="G1436" s="1"/>
      <c r="H1436" s="1"/>
      <c r="I1436" s="1"/>
      <c r="K1436" s="1"/>
      <c r="L1436" s="1"/>
      <c r="M1436" s="1"/>
      <c r="R1436" s="1"/>
      <c r="S1436" s="1"/>
      <c r="W1436" s="1"/>
      <c r="X1436" s="1"/>
      <c r="Y1436" s="1"/>
    </row>
    <row r="1437" spans="4:25">
      <c r="D1437" s="1"/>
      <c r="E1437" s="1"/>
      <c r="F1437" s="1"/>
      <c r="G1437" s="1"/>
      <c r="H1437" s="1"/>
      <c r="I1437" s="1"/>
      <c r="K1437" s="1"/>
      <c r="L1437" s="1"/>
      <c r="M1437" s="1"/>
      <c r="R1437" s="1"/>
      <c r="S1437" s="1"/>
      <c r="W1437" s="1"/>
      <c r="X1437" s="1"/>
      <c r="Y1437" s="1"/>
    </row>
    <row r="1438" spans="4:25">
      <c r="D1438" s="1"/>
      <c r="E1438" s="1"/>
      <c r="F1438" s="1"/>
      <c r="G1438" s="1"/>
      <c r="H1438" s="1"/>
      <c r="I1438" s="1"/>
      <c r="K1438" s="1"/>
      <c r="L1438" s="1"/>
      <c r="M1438" s="1"/>
      <c r="R1438" s="1"/>
      <c r="S1438" s="1"/>
      <c r="W1438" s="1"/>
      <c r="X1438" s="1"/>
      <c r="Y1438" s="1"/>
    </row>
    <row r="1439" spans="4:25">
      <c r="D1439" s="1"/>
      <c r="E1439" s="1"/>
      <c r="F1439" s="1"/>
      <c r="G1439" s="1"/>
      <c r="H1439" s="1"/>
      <c r="I1439" s="1"/>
      <c r="K1439" s="1"/>
      <c r="L1439" s="1"/>
      <c r="M1439" s="1"/>
      <c r="R1439" s="1"/>
      <c r="S1439" s="1"/>
      <c r="W1439" s="1"/>
      <c r="X1439" s="1"/>
      <c r="Y1439" s="1"/>
    </row>
    <row r="1440" spans="4:25">
      <c r="D1440" s="1"/>
      <c r="E1440" s="1"/>
      <c r="F1440" s="1"/>
      <c r="G1440" s="1"/>
      <c r="H1440" s="1"/>
      <c r="I1440" s="1"/>
      <c r="K1440" s="1"/>
      <c r="L1440" s="1"/>
      <c r="M1440" s="1"/>
      <c r="R1440" s="1"/>
      <c r="S1440" s="1"/>
      <c r="W1440" s="1"/>
      <c r="X1440" s="1"/>
      <c r="Y1440" s="1"/>
    </row>
    <row r="1441" spans="4:25">
      <c r="D1441" s="1"/>
      <c r="E1441" s="1"/>
      <c r="F1441" s="1"/>
      <c r="G1441" s="1"/>
      <c r="H1441" s="1"/>
      <c r="I1441" s="1"/>
      <c r="K1441" s="1"/>
      <c r="L1441" s="1"/>
      <c r="M1441" s="1"/>
      <c r="R1441" s="1"/>
      <c r="S1441" s="1"/>
      <c r="W1441" s="1"/>
      <c r="X1441" s="1"/>
      <c r="Y1441" s="1"/>
    </row>
    <row r="1442" spans="4:25">
      <c r="D1442" s="1"/>
      <c r="E1442" s="1"/>
      <c r="F1442" s="1"/>
      <c r="G1442" s="1"/>
      <c r="H1442" s="1"/>
      <c r="I1442" s="1"/>
      <c r="K1442" s="1"/>
      <c r="L1442" s="1"/>
      <c r="M1442" s="1"/>
      <c r="R1442" s="1"/>
      <c r="S1442" s="1"/>
      <c r="W1442" s="1"/>
      <c r="X1442" s="1"/>
      <c r="Y1442" s="1"/>
    </row>
    <row r="1443" spans="4:25">
      <c r="D1443" s="1"/>
      <c r="E1443" s="1"/>
      <c r="F1443" s="1"/>
      <c r="G1443" s="1"/>
      <c r="H1443" s="1"/>
      <c r="I1443" s="1"/>
      <c r="K1443" s="1"/>
      <c r="L1443" s="1"/>
      <c r="M1443" s="1"/>
      <c r="R1443" s="1"/>
      <c r="S1443" s="1"/>
      <c r="W1443" s="1"/>
      <c r="X1443" s="1"/>
      <c r="Y1443" s="1"/>
    </row>
    <row r="1444" spans="4:25">
      <c r="D1444" s="1"/>
      <c r="E1444" s="1"/>
      <c r="F1444" s="1"/>
      <c r="G1444" s="1"/>
      <c r="H1444" s="1"/>
      <c r="I1444" s="1"/>
      <c r="K1444" s="1"/>
      <c r="L1444" s="1"/>
      <c r="M1444" s="1"/>
      <c r="R1444" s="1"/>
      <c r="S1444" s="1"/>
      <c r="W1444" s="1"/>
      <c r="X1444" s="1"/>
      <c r="Y1444" s="1"/>
    </row>
    <row r="1445" spans="4:25">
      <c r="D1445" s="1"/>
      <c r="E1445" s="1"/>
      <c r="F1445" s="1"/>
      <c r="G1445" s="1"/>
      <c r="H1445" s="1"/>
      <c r="I1445" s="1"/>
      <c r="K1445" s="1"/>
      <c r="L1445" s="1"/>
      <c r="M1445" s="1"/>
      <c r="R1445" s="1"/>
      <c r="S1445" s="1"/>
      <c r="W1445" s="1"/>
      <c r="X1445" s="1"/>
      <c r="Y1445" s="1"/>
    </row>
    <row r="1446" spans="4:25">
      <c r="D1446" s="1"/>
      <c r="E1446" s="1"/>
      <c r="F1446" s="1"/>
      <c r="G1446" s="1"/>
      <c r="H1446" s="1"/>
      <c r="I1446" s="1"/>
      <c r="K1446" s="1"/>
      <c r="L1446" s="1"/>
      <c r="M1446" s="1"/>
      <c r="R1446" s="1"/>
      <c r="S1446" s="1"/>
      <c r="W1446" s="1"/>
      <c r="X1446" s="1"/>
      <c r="Y1446" s="1"/>
    </row>
    <row r="1447" spans="4:25">
      <c r="D1447" s="1"/>
      <c r="E1447" s="1"/>
      <c r="F1447" s="1"/>
      <c r="G1447" s="1"/>
      <c r="H1447" s="1"/>
      <c r="I1447" s="1"/>
      <c r="K1447" s="1"/>
      <c r="L1447" s="1"/>
      <c r="M1447" s="1"/>
      <c r="R1447" s="1"/>
      <c r="S1447" s="1"/>
      <c r="W1447" s="1"/>
      <c r="X1447" s="1"/>
      <c r="Y1447" s="1"/>
    </row>
    <row r="1448" spans="4:25">
      <c r="D1448" s="1"/>
      <c r="E1448" s="1"/>
      <c r="F1448" s="1"/>
      <c r="G1448" s="1"/>
      <c r="H1448" s="1"/>
      <c r="I1448" s="1"/>
      <c r="K1448" s="1"/>
      <c r="L1448" s="1"/>
      <c r="M1448" s="1"/>
      <c r="R1448" s="1"/>
      <c r="S1448" s="1"/>
      <c r="W1448" s="1"/>
      <c r="X1448" s="1"/>
      <c r="Y1448" s="1"/>
    </row>
    <row r="1449" spans="4:25">
      <c r="D1449" s="1"/>
      <c r="E1449" s="1"/>
      <c r="F1449" s="1"/>
      <c r="G1449" s="1"/>
      <c r="H1449" s="1"/>
      <c r="I1449" s="1"/>
      <c r="K1449" s="1"/>
      <c r="L1449" s="1"/>
      <c r="M1449" s="1"/>
      <c r="R1449" s="1"/>
      <c r="S1449" s="1"/>
      <c r="W1449" s="1"/>
      <c r="X1449" s="1"/>
      <c r="Y1449" s="1"/>
    </row>
    <row r="1450" spans="4:25">
      <c r="D1450" s="1"/>
      <c r="E1450" s="1"/>
      <c r="F1450" s="1"/>
      <c r="G1450" s="1"/>
      <c r="H1450" s="1"/>
      <c r="I1450" s="1"/>
      <c r="K1450" s="1"/>
      <c r="L1450" s="1"/>
      <c r="M1450" s="1"/>
      <c r="R1450" s="1"/>
      <c r="S1450" s="1"/>
      <c r="W1450" s="1"/>
      <c r="X1450" s="1"/>
      <c r="Y1450" s="1"/>
    </row>
    <row r="1451" spans="4:25">
      <c r="D1451" s="1"/>
      <c r="E1451" s="1"/>
      <c r="F1451" s="1"/>
      <c r="G1451" s="1"/>
      <c r="H1451" s="1"/>
      <c r="I1451" s="1"/>
      <c r="K1451" s="1"/>
      <c r="L1451" s="1"/>
      <c r="M1451" s="1"/>
      <c r="R1451" s="1"/>
      <c r="S1451" s="1"/>
      <c r="W1451" s="1"/>
      <c r="X1451" s="1"/>
      <c r="Y1451" s="1"/>
    </row>
    <row r="1452" spans="4:25">
      <c r="D1452" s="1"/>
      <c r="E1452" s="1"/>
      <c r="F1452" s="1"/>
      <c r="G1452" s="1"/>
      <c r="H1452" s="1"/>
      <c r="I1452" s="1"/>
      <c r="K1452" s="1"/>
      <c r="L1452" s="1"/>
      <c r="M1452" s="1"/>
      <c r="R1452" s="1"/>
      <c r="S1452" s="1"/>
      <c r="W1452" s="1"/>
      <c r="X1452" s="1"/>
      <c r="Y1452" s="1"/>
    </row>
    <row r="1453" spans="4:25">
      <c r="D1453" s="1"/>
      <c r="E1453" s="1"/>
      <c r="F1453" s="1"/>
      <c r="G1453" s="1"/>
      <c r="H1453" s="1"/>
      <c r="I1453" s="1"/>
      <c r="K1453" s="1"/>
      <c r="L1453" s="1"/>
      <c r="M1453" s="1"/>
      <c r="R1453" s="1"/>
      <c r="S1453" s="1"/>
      <c r="W1453" s="1"/>
      <c r="X1453" s="1"/>
      <c r="Y1453" s="1"/>
    </row>
    <row r="1454" spans="4:25">
      <c r="D1454" s="1"/>
      <c r="E1454" s="1"/>
      <c r="F1454" s="1"/>
      <c r="G1454" s="1"/>
      <c r="H1454" s="1"/>
      <c r="I1454" s="1"/>
      <c r="K1454" s="1"/>
      <c r="L1454" s="1"/>
      <c r="M1454" s="1"/>
      <c r="R1454" s="1"/>
      <c r="S1454" s="1"/>
      <c r="W1454" s="1"/>
      <c r="X1454" s="1"/>
      <c r="Y1454" s="1"/>
    </row>
    <row r="1455" spans="4:25">
      <c r="D1455" s="1"/>
      <c r="E1455" s="1"/>
      <c r="F1455" s="1"/>
      <c r="G1455" s="1"/>
      <c r="H1455" s="1"/>
      <c r="I1455" s="1"/>
      <c r="K1455" s="1"/>
      <c r="L1455" s="1"/>
      <c r="M1455" s="1"/>
      <c r="R1455" s="1"/>
      <c r="S1455" s="1"/>
      <c r="W1455" s="1"/>
      <c r="X1455" s="1"/>
      <c r="Y1455" s="1"/>
    </row>
    <row r="1456" spans="4:25">
      <c r="D1456" s="1"/>
      <c r="E1456" s="1"/>
      <c r="F1456" s="1"/>
      <c r="G1456" s="1"/>
      <c r="H1456" s="1"/>
      <c r="I1456" s="1"/>
      <c r="K1456" s="1"/>
      <c r="L1456" s="1"/>
      <c r="M1456" s="1"/>
      <c r="R1456" s="1"/>
      <c r="S1456" s="1"/>
      <c r="W1456" s="1"/>
      <c r="X1456" s="1"/>
      <c r="Y1456" s="1"/>
    </row>
    <row r="1457" spans="4:25">
      <c r="D1457" s="1"/>
      <c r="E1457" s="1"/>
      <c r="F1457" s="1"/>
      <c r="G1457" s="1"/>
      <c r="H1457" s="1"/>
      <c r="I1457" s="1"/>
      <c r="K1457" s="1"/>
      <c r="L1457" s="1"/>
      <c r="M1457" s="1"/>
      <c r="R1457" s="1"/>
      <c r="S1457" s="1"/>
      <c r="W1457" s="1"/>
      <c r="X1457" s="1"/>
      <c r="Y1457" s="1"/>
    </row>
    <row r="1458" spans="4:25">
      <c r="D1458" s="1"/>
      <c r="E1458" s="1"/>
      <c r="F1458" s="1"/>
      <c r="G1458" s="1"/>
      <c r="H1458" s="1"/>
      <c r="I1458" s="1"/>
      <c r="K1458" s="1"/>
      <c r="L1458" s="1"/>
      <c r="M1458" s="1"/>
      <c r="R1458" s="1"/>
      <c r="S1458" s="1"/>
      <c r="W1458" s="1"/>
      <c r="X1458" s="1"/>
      <c r="Y1458" s="1"/>
    </row>
    <row r="1459" spans="4:25">
      <c r="D1459" s="1"/>
      <c r="E1459" s="1"/>
      <c r="F1459" s="1"/>
      <c r="G1459" s="1"/>
      <c r="H1459" s="1"/>
      <c r="I1459" s="1"/>
      <c r="K1459" s="1"/>
      <c r="L1459" s="1"/>
      <c r="M1459" s="1"/>
      <c r="R1459" s="1"/>
      <c r="S1459" s="1"/>
      <c r="W1459" s="1"/>
      <c r="X1459" s="1"/>
      <c r="Y1459" s="1"/>
    </row>
    <row r="1460" spans="4:25">
      <c r="D1460" s="1"/>
      <c r="E1460" s="1"/>
      <c r="F1460" s="1"/>
      <c r="G1460" s="1"/>
      <c r="H1460" s="1"/>
      <c r="I1460" s="1"/>
      <c r="K1460" s="1"/>
      <c r="L1460" s="1"/>
      <c r="M1460" s="1"/>
      <c r="R1460" s="1"/>
      <c r="S1460" s="1"/>
      <c r="W1460" s="1"/>
      <c r="X1460" s="1"/>
      <c r="Y1460" s="1"/>
    </row>
    <row r="1461" spans="4:25">
      <c r="D1461" s="1"/>
      <c r="E1461" s="1"/>
      <c r="F1461" s="1"/>
      <c r="G1461" s="1"/>
      <c r="H1461" s="1"/>
      <c r="I1461" s="1"/>
      <c r="K1461" s="1"/>
      <c r="L1461" s="1"/>
      <c r="M1461" s="1"/>
      <c r="R1461" s="1"/>
      <c r="S1461" s="1"/>
      <c r="W1461" s="1"/>
      <c r="X1461" s="1"/>
      <c r="Y1461" s="1"/>
    </row>
    <row r="1462" spans="4:25">
      <c r="D1462" s="1"/>
      <c r="E1462" s="1"/>
      <c r="F1462" s="1"/>
      <c r="G1462" s="1"/>
      <c r="H1462" s="1"/>
      <c r="I1462" s="1"/>
      <c r="K1462" s="1"/>
      <c r="L1462" s="1"/>
      <c r="M1462" s="1"/>
      <c r="R1462" s="1"/>
      <c r="S1462" s="1"/>
      <c r="W1462" s="1"/>
      <c r="X1462" s="1"/>
      <c r="Y1462" s="1"/>
    </row>
    <row r="1463" spans="4:25">
      <c r="D1463" s="1"/>
      <c r="E1463" s="1"/>
      <c r="F1463" s="1"/>
      <c r="G1463" s="1"/>
      <c r="H1463" s="1"/>
      <c r="I1463" s="1"/>
      <c r="K1463" s="1"/>
      <c r="L1463" s="1"/>
      <c r="M1463" s="1"/>
      <c r="R1463" s="1"/>
      <c r="S1463" s="1"/>
      <c r="W1463" s="1"/>
      <c r="X1463" s="1"/>
      <c r="Y1463" s="1"/>
    </row>
    <row r="1464" spans="4:25">
      <c r="D1464" s="1"/>
      <c r="E1464" s="1"/>
      <c r="F1464" s="1"/>
      <c r="G1464" s="1"/>
      <c r="H1464" s="1"/>
      <c r="I1464" s="1"/>
      <c r="K1464" s="1"/>
      <c r="L1464" s="1"/>
      <c r="M1464" s="1"/>
      <c r="R1464" s="1"/>
      <c r="S1464" s="1"/>
      <c r="W1464" s="1"/>
      <c r="X1464" s="1"/>
      <c r="Y1464" s="1"/>
    </row>
    <row r="1465" spans="4:25">
      <c r="D1465" s="1"/>
      <c r="E1465" s="1"/>
      <c r="F1465" s="1"/>
      <c r="G1465" s="1"/>
      <c r="H1465" s="1"/>
      <c r="I1465" s="1"/>
      <c r="K1465" s="1"/>
      <c r="L1465" s="1"/>
      <c r="M1465" s="1"/>
      <c r="R1465" s="1"/>
      <c r="S1465" s="1"/>
      <c r="W1465" s="1"/>
      <c r="X1465" s="1"/>
      <c r="Y1465" s="1"/>
    </row>
    <row r="1466" spans="4:25">
      <c r="D1466" s="1"/>
      <c r="E1466" s="1"/>
      <c r="F1466" s="1"/>
      <c r="G1466" s="1"/>
      <c r="H1466" s="1"/>
      <c r="I1466" s="1"/>
      <c r="K1466" s="1"/>
      <c r="L1466" s="1"/>
      <c r="M1466" s="1"/>
      <c r="R1466" s="1"/>
      <c r="S1466" s="1"/>
      <c r="W1466" s="1"/>
      <c r="X1466" s="1"/>
      <c r="Y1466" s="1"/>
    </row>
    <row r="1467" spans="4:25">
      <c r="D1467" s="1"/>
      <c r="E1467" s="1"/>
      <c r="F1467" s="1"/>
      <c r="G1467" s="1"/>
      <c r="H1467" s="1"/>
      <c r="I1467" s="1"/>
      <c r="K1467" s="1"/>
      <c r="L1467" s="1"/>
      <c r="M1467" s="1"/>
      <c r="R1467" s="1"/>
      <c r="S1467" s="1"/>
      <c r="W1467" s="1"/>
      <c r="X1467" s="1"/>
      <c r="Y1467" s="1"/>
    </row>
    <row r="1468" spans="4:25">
      <c r="D1468" s="1"/>
      <c r="E1468" s="1"/>
      <c r="F1468" s="1"/>
      <c r="G1468" s="1"/>
      <c r="H1468" s="1"/>
      <c r="I1468" s="1"/>
      <c r="K1468" s="1"/>
      <c r="L1468" s="1"/>
      <c r="M1468" s="1"/>
      <c r="R1468" s="1"/>
      <c r="S1468" s="1"/>
      <c r="W1468" s="1"/>
      <c r="X1468" s="1"/>
      <c r="Y1468" s="1"/>
    </row>
    <row r="1469" spans="4:25">
      <c r="D1469" s="1"/>
      <c r="E1469" s="1"/>
      <c r="F1469" s="1"/>
      <c r="G1469" s="1"/>
      <c r="H1469" s="1"/>
      <c r="I1469" s="1"/>
      <c r="K1469" s="1"/>
      <c r="L1469" s="1"/>
      <c r="M1469" s="1"/>
      <c r="R1469" s="1"/>
      <c r="S1469" s="1"/>
      <c r="W1469" s="1"/>
      <c r="X1469" s="1"/>
      <c r="Y1469" s="1"/>
    </row>
    <row r="1470" spans="4:25">
      <c r="D1470" s="1"/>
      <c r="E1470" s="1"/>
      <c r="F1470" s="1"/>
      <c r="G1470" s="1"/>
      <c r="H1470" s="1"/>
      <c r="I1470" s="1"/>
      <c r="K1470" s="1"/>
      <c r="L1470" s="1"/>
      <c r="M1470" s="1"/>
      <c r="R1470" s="1"/>
      <c r="S1470" s="1"/>
      <c r="W1470" s="1"/>
      <c r="X1470" s="1"/>
      <c r="Y1470" s="1"/>
    </row>
    <row r="1471" spans="4:25">
      <c r="D1471" s="1"/>
      <c r="E1471" s="1"/>
      <c r="F1471" s="1"/>
      <c r="G1471" s="1"/>
      <c r="H1471" s="1"/>
      <c r="I1471" s="1"/>
      <c r="K1471" s="1"/>
      <c r="L1471" s="1"/>
      <c r="M1471" s="1"/>
      <c r="R1471" s="1"/>
      <c r="S1471" s="1"/>
      <c r="W1471" s="1"/>
      <c r="X1471" s="1"/>
      <c r="Y1471" s="1"/>
    </row>
    <row r="1472" spans="4:25">
      <c r="D1472" s="1"/>
      <c r="E1472" s="1"/>
      <c r="F1472" s="1"/>
      <c r="G1472" s="1"/>
      <c r="H1472" s="1"/>
      <c r="I1472" s="1"/>
      <c r="K1472" s="1"/>
      <c r="L1472" s="1"/>
      <c r="M1472" s="1"/>
      <c r="R1472" s="1"/>
      <c r="S1472" s="1"/>
      <c r="W1472" s="1"/>
      <c r="X1472" s="1"/>
      <c r="Y1472" s="1"/>
    </row>
    <row r="1473" spans="4:25">
      <c r="D1473" s="1"/>
      <c r="E1473" s="1"/>
      <c r="F1473" s="1"/>
      <c r="G1473" s="1"/>
      <c r="H1473" s="1"/>
      <c r="I1473" s="1"/>
      <c r="K1473" s="1"/>
      <c r="L1473" s="1"/>
      <c r="M1473" s="1"/>
      <c r="R1473" s="1"/>
      <c r="S1473" s="1"/>
      <c r="W1473" s="1"/>
      <c r="X1473" s="1"/>
      <c r="Y1473" s="1"/>
    </row>
    <row r="1474" spans="4:25">
      <c r="D1474" s="1"/>
      <c r="E1474" s="1"/>
      <c r="F1474" s="1"/>
      <c r="G1474" s="1"/>
      <c r="H1474" s="1"/>
      <c r="I1474" s="1"/>
      <c r="K1474" s="1"/>
      <c r="L1474" s="1"/>
      <c r="M1474" s="1"/>
      <c r="R1474" s="1"/>
      <c r="S1474" s="1"/>
      <c r="W1474" s="1"/>
      <c r="X1474" s="1"/>
      <c r="Y1474" s="1"/>
    </row>
    <row r="1475" spans="4:25">
      <c r="D1475" s="1"/>
      <c r="E1475" s="1"/>
      <c r="F1475" s="1"/>
      <c r="G1475" s="1"/>
      <c r="H1475" s="1"/>
      <c r="I1475" s="1"/>
      <c r="K1475" s="1"/>
      <c r="L1475" s="1"/>
      <c r="M1475" s="1"/>
      <c r="R1475" s="1"/>
      <c r="S1475" s="1"/>
      <c r="W1475" s="1"/>
      <c r="X1475" s="1"/>
      <c r="Y1475" s="1"/>
    </row>
    <row r="1476" spans="4:25">
      <c r="D1476" s="1"/>
      <c r="E1476" s="1"/>
      <c r="F1476" s="1"/>
      <c r="G1476" s="1"/>
      <c r="H1476" s="1"/>
      <c r="I1476" s="1"/>
      <c r="K1476" s="1"/>
      <c r="L1476" s="1"/>
      <c r="M1476" s="1"/>
      <c r="R1476" s="1"/>
      <c r="S1476" s="1"/>
      <c r="W1476" s="1"/>
      <c r="X1476" s="1"/>
      <c r="Y1476" s="1"/>
    </row>
    <row r="1477" spans="4:25">
      <c r="D1477" s="1"/>
      <c r="E1477" s="1"/>
      <c r="F1477" s="1"/>
      <c r="G1477" s="1"/>
      <c r="H1477" s="1"/>
      <c r="I1477" s="1"/>
      <c r="K1477" s="1"/>
      <c r="L1477" s="1"/>
      <c r="M1477" s="1"/>
      <c r="R1477" s="1"/>
      <c r="S1477" s="1"/>
      <c r="W1477" s="1"/>
      <c r="X1477" s="1"/>
      <c r="Y1477" s="1"/>
    </row>
    <row r="1478" spans="4:25">
      <c r="D1478" s="1"/>
      <c r="E1478" s="1"/>
      <c r="F1478" s="1"/>
      <c r="G1478" s="1"/>
      <c r="H1478" s="1"/>
      <c r="I1478" s="1"/>
      <c r="K1478" s="1"/>
      <c r="L1478" s="1"/>
      <c r="M1478" s="1"/>
      <c r="R1478" s="1"/>
      <c r="S1478" s="1"/>
      <c r="W1478" s="1"/>
      <c r="X1478" s="1"/>
      <c r="Y1478" s="1"/>
    </row>
    <row r="1479" spans="4:25">
      <c r="D1479" s="1"/>
      <c r="E1479" s="1"/>
      <c r="F1479" s="1"/>
      <c r="G1479" s="1"/>
      <c r="H1479" s="1"/>
      <c r="I1479" s="1"/>
      <c r="K1479" s="1"/>
      <c r="L1479" s="1"/>
      <c r="M1479" s="1"/>
      <c r="R1479" s="1"/>
      <c r="S1479" s="1"/>
      <c r="W1479" s="1"/>
      <c r="X1479" s="1"/>
      <c r="Y1479" s="1"/>
    </row>
    <row r="1480" spans="4:25">
      <c r="D1480" s="1"/>
      <c r="E1480" s="1"/>
      <c r="F1480" s="1"/>
      <c r="G1480" s="1"/>
      <c r="H1480" s="1"/>
      <c r="I1480" s="1"/>
      <c r="K1480" s="1"/>
      <c r="L1480" s="1"/>
      <c r="M1480" s="1"/>
      <c r="R1480" s="1"/>
      <c r="S1480" s="1"/>
      <c r="W1480" s="1"/>
      <c r="X1480" s="1"/>
      <c r="Y1480" s="1"/>
    </row>
    <row r="1481" spans="4:25">
      <c r="D1481" s="1"/>
      <c r="E1481" s="1"/>
      <c r="F1481" s="1"/>
      <c r="G1481" s="1"/>
      <c r="H1481" s="1"/>
      <c r="I1481" s="1"/>
      <c r="K1481" s="1"/>
      <c r="L1481" s="1"/>
      <c r="M1481" s="1"/>
      <c r="R1481" s="1"/>
      <c r="S1481" s="1"/>
      <c r="W1481" s="1"/>
      <c r="X1481" s="1"/>
      <c r="Y1481" s="1"/>
    </row>
    <row r="1482" spans="4:25">
      <c r="D1482" s="1"/>
      <c r="E1482" s="1"/>
      <c r="F1482" s="1"/>
      <c r="G1482" s="1"/>
      <c r="H1482" s="1"/>
      <c r="I1482" s="1"/>
      <c r="K1482" s="1"/>
      <c r="L1482" s="1"/>
      <c r="M1482" s="1"/>
      <c r="R1482" s="1"/>
      <c r="S1482" s="1"/>
      <c r="W1482" s="1"/>
      <c r="X1482" s="1"/>
      <c r="Y1482" s="1"/>
    </row>
    <row r="1483" spans="4:25">
      <c r="D1483" s="1"/>
      <c r="E1483" s="1"/>
      <c r="F1483" s="1"/>
      <c r="G1483" s="1"/>
      <c r="H1483" s="1"/>
      <c r="I1483" s="1"/>
      <c r="K1483" s="1"/>
      <c r="L1483" s="1"/>
      <c r="M1483" s="1"/>
      <c r="R1483" s="1"/>
      <c r="S1483" s="1"/>
      <c r="W1483" s="1"/>
      <c r="X1483" s="1"/>
      <c r="Y1483" s="1"/>
    </row>
    <row r="1484" spans="4:25">
      <c r="D1484" s="1"/>
      <c r="E1484" s="1"/>
      <c r="F1484" s="1"/>
      <c r="G1484" s="1"/>
      <c r="H1484" s="1"/>
      <c r="I1484" s="1"/>
      <c r="K1484" s="1"/>
      <c r="L1484" s="1"/>
      <c r="M1484" s="1"/>
      <c r="R1484" s="1"/>
      <c r="S1484" s="1"/>
      <c r="W1484" s="1"/>
      <c r="X1484" s="1"/>
      <c r="Y1484" s="1"/>
    </row>
    <row r="1485" spans="4:25">
      <c r="D1485" s="1"/>
      <c r="E1485" s="1"/>
      <c r="F1485" s="1"/>
      <c r="G1485" s="1"/>
      <c r="H1485" s="1"/>
      <c r="I1485" s="1"/>
      <c r="K1485" s="1"/>
      <c r="L1485" s="1"/>
      <c r="M1485" s="1"/>
      <c r="R1485" s="1"/>
      <c r="S1485" s="1"/>
      <c r="W1485" s="1"/>
      <c r="X1485" s="1"/>
      <c r="Y1485" s="1"/>
    </row>
    <row r="1486" spans="4:25">
      <c r="D1486" s="1"/>
      <c r="E1486" s="1"/>
      <c r="F1486" s="1"/>
      <c r="G1486" s="1"/>
      <c r="H1486" s="1"/>
      <c r="I1486" s="1"/>
      <c r="K1486" s="1"/>
      <c r="L1486" s="1"/>
      <c r="M1486" s="1"/>
      <c r="R1486" s="1"/>
      <c r="S1486" s="1"/>
      <c r="W1486" s="1"/>
      <c r="X1486" s="1"/>
      <c r="Y1486" s="1"/>
    </row>
    <row r="1487" spans="4:25">
      <c r="D1487" s="1"/>
      <c r="E1487" s="1"/>
      <c r="F1487" s="1"/>
      <c r="G1487" s="1"/>
      <c r="H1487" s="1"/>
      <c r="I1487" s="1"/>
      <c r="K1487" s="1"/>
      <c r="L1487" s="1"/>
      <c r="M1487" s="1"/>
      <c r="R1487" s="1"/>
      <c r="S1487" s="1"/>
      <c r="W1487" s="1"/>
      <c r="X1487" s="1"/>
      <c r="Y1487" s="1"/>
    </row>
    <row r="1488" spans="4:25">
      <c r="D1488" s="1"/>
      <c r="E1488" s="1"/>
      <c r="F1488" s="1"/>
      <c r="G1488" s="1"/>
      <c r="H1488" s="1"/>
      <c r="I1488" s="1"/>
      <c r="K1488" s="1"/>
      <c r="L1488" s="1"/>
      <c r="M1488" s="1"/>
      <c r="R1488" s="1"/>
      <c r="S1488" s="1"/>
      <c r="W1488" s="1"/>
      <c r="X1488" s="1"/>
      <c r="Y1488" s="1"/>
    </row>
    <row r="1489" spans="4:25">
      <c r="D1489" s="1"/>
      <c r="E1489" s="1"/>
      <c r="F1489" s="1"/>
      <c r="G1489" s="1"/>
      <c r="H1489" s="1"/>
      <c r="I1489" s="1"/>
      <c r="K1489" s="1"/>
      <c r="L1489" s="1"/>
      <c r="M1489" s="1"/>
      <c r="R1489" s="1"/>
      <c r="S1489" s="1"/>
      <c r="W1489" s="1"/>
      <c r="X1489" s="1"/>
      <c r="Y1489" s="1"/>
    </row>
    <row r="1490" spans="4:25">
      <c r="D1490" s="1"/>
      <c r="E1490" s="1"/>
      <c r="F1490" s="1"/>
      <c r="G1490" s="1"/>
      <c r="H1490" s="1"/>
      <c r="I1490" s="1"/>
      <c r="K1490" s="1"/>
      <c r="L1490" s="1"/>
      <c r="M1490" s="1"/>
      <c r="R1490" s="1"/>
      <c r="S1490" s="1"/>
      <c r="W1490" s="1"/>
      <c r="X1490" s="1"/>
      <c r="Y1490" s="1"/>
    </row>
    <row r="1491" spans="4:25">
      <c r="D1491" s="1"/>
      <c r="E1491" s="1"/>
      <c r="F1491" s="1"/>
      <c r="G1491" s="1"/>
      <c r="H1491" s="1"/>
      <c r="I1491" s="1"/>
      <c r="K1491" s="1"/>
      <c r="L1491" s="1"/>
      <c r="M1491" s="1"/>
      <c r="R1491" s="1"/>
      <c r="S1491" s="1"/>
      <c r="W1491" s="1"/>
      <c r="X1491" s="1"/>
      <c r="Y1491" s="1"/>
    </row>
    <row r="1492" spans="4:25">
      <c r="D1492" s="1"/>
      <c r="E1492" s="1"/>
      <c r="F1492" s="1"/>
      <c r="G1492" s="1"/>
      <c r="H1492" s="1"/>
      <c r="I1492" s="1"/>
      <c r="K1492" s="1"/>
      <c r="L1492" s="1"/>
      <c r="M1492" s="1"/>
      <c r="R1492" s="1"/>
      <c r="S1492" s="1"/>
      <c r="W1492" s="1"/>
      <c r="X1492" s="1"/>
      <c r="Y1492" s="1"/>
    </row>
    <row r="1493" spans="4:25">
      <c r="D1493" s="1"/>
      <c r="E1493" s="1"/>
      <c r="F1493" s="1"/>
      <c r="G1493" s="1"/>
      <c r="H1493" s="1"/>
      <c r="I1493" s="1"/>
      <c r="K1493" s="1"/>
      <c r="L1493" s="1"/>
      <c r="M1493" s="1"/>
      <c r="R1493" s="1"/>
      <c r="S1493" s="1"/>
      <c r="W1493" s="1"/>
      <c r="X1493" s="1"/>
      <c r="Y1493" s="1"/>
    </row>
    <row r="1494" spans="4:25">
      <c r="D1494" s="1"/>
      <c r="E1494" s="1"/>
      <c r="F1494" s="1"/>
      <c r="G1494" s="1"/>
      <c r="H1494" s="1"/>
      <c r="I1494" s="1"/>
      <c r="K1494" s="1"/>
      <c r="L1494" s="1"/>
      <c r="M1494" s="1"/>
      <c r="R1494" s="1"/>
      <c r="S1494" s="1"/>
      <c r="W1494" s="1"/>
      <c r="X1494" s="1"/>
      <c r="Y1494" s="1"/>
    </row>
    <row r="1495" spans="4:25">
      <c r="D1495" s="1"/>
      <c r="E1495" s="1"/>
      <c r="F1495" s="1"/>
      <c r="G1495" s="1"/>
      <c r="H1495" s="1"/>
      <c r="I1495" s="1"/>
      <c r="K1495" s="1"/>
      <c r="L1495" s="1"/>
      <c r="M1495" s="1"/>
      <c r="R1495" s="1"/>
      <c r="S1495" s="1"/>
      <c r="W1495" s="1"/>
      <c r="X1495" s="1"/>
      <c r="Y1495" s="1"/>
    </row>
    <row r="1496" spans="4:25">
      <c r="D1496" s="1"/>
      <c r="E1496" s="1"/>
      <c r="F1496" s="1"/>
      <c r="G1496" s="1"/>
      <c r="H1496" s="1"/>
      <c r="I1496" s="1"/>
      <c r="K1496" s="1"/>
      <c r="L1496" s="1"/>
      <c r="M1496" s="1"/>
      <c r="R1496" s="1"/>
      <c r="S1496" s="1"/>
      <c r="W1496" s="1"/>
      <c r="X1496" s="1"/>
      <c r="Y1496" s="1"/>
    </row>
    <row r="1497" spans="4:25">
      <c r="D1497" s="1"/>
      <c r="E1497" s="1"/>
      <c r="F1497" s="1"/>
      <c r="G1497" s="1"/>
      <c r="H1497" s="1"/>
      <c r="I1497" s="1"/>
      <c r="K1497" s="1"/>
      <c r="L1497" s="1"/>
      <c r="M1497" s="1"/>
      <c r="R1497" s="1"/>
      <c r="S1497" s="1"/>
      <c r="W1497" s="1"/>
      <c r="X1497" s="1"/>
      <c r="Y1497" s="1"/>
    </row>
    <row r="1498" spans="4:25">
      <c r="D1498" s="1"/>
      <c r="E1498" s="1"/>
      <c r="F1498" s="1"/>
      <c r="G1498" s="1"/>
      <c r="H1498" s="1"/>
      <c r="I1498" s="1"/>
      <c r="K1498" s="1"/>
      <c r="L1498" s="1"/>
      <c r="M1498" s="1"/>
      <c r="R1498" s="1"/>
      <c r="S1498" s="1"/>
      <c r="W1498" s="1"/>
      <c r="X1498" s="1"/>
      <c r="Y1498" s="1"/>
    </row>
    <row r="1499" spans="4:25">
      <c r="D1499" s="1"/>
      <c r="E1499" s="1"/>
      <c r="F1499" s="1"/>
      <c r="G1499" s="1"/>
      <c r="H1499" s="1"/>
      <c r="I1499" s="1"/>
      <c r="K1499" s="1"/>
      <c r="L1499" s="1"/>
      <c r="M1499" s="1"/>
      <c r="R1499" s="1"/>
      <c r="S1499" s="1"/>
      <c r="W1499" s="1"/>
      <c r="X1499" s="1"/>
      <c r="Y1499" s="1"/>
    </row>
    <row r="1500" spans="4:25">
      <c r="D1500" s="1"/>
      <c r="E1500" s="1"/>
      <c r="F1500" s="1"/>
      <c r="G1500" s="1"/>
      <c r="H1500" s="1"/>
      <c r="I1500" s="1"/>
      <c r="K1500" s="1"/>
      <c r="L1500" s="1"/>
      <c r="M1500" s="1"/>
      <c r="R1500" s="1"/>
      <c r="S1500" s="1"/>
      <c r="W1500" s="1"/>
      <c r="X1500" s="1"/>
      <c r="Y1500" s="1"/>
    </row>
    <row r="1501" spans="4:25">
      <c r="D1501" s="1"/>
      <c r="E1501" s="1"/>
      <c r="F1501" s="1"/>
      <c r="G1501" s="1"/>
      <c r="H1501" s="1"/>
      <c r="I1501" s="1"/>
      <c r="K1501" s="1"/>
      <c r="L1501" s="1"/>
      <c r="M1501" s="1"/>
      <c r="R1501" s="1"/>
      <c r="S1501" s="1"/>
      <c r="W1501" s="1"/>
      <c r="X1501" s="1"/>
      <c r="Y1501" s="1"/>
    </row>
    <row r="1502" spans="4:25">
      <c r="D1502" s="1"/>
      <c r="E1502" s="1"/>
      <c r="F1502" s="1"/>
      <c r="G1502" s="1"/>
      <c r="H1502" s="1"/>
      <c r="I1502" s="1"/>
      <c r="K1502" s="1"/>
      <c r="L1502" s="1"/>
      <c r="M1502" s="1"/>
      <c r="R1502" s="1"/>
      <c r="S1502" s="1"/>
      <c r="W1502" s="1"/>
      <c r="X1502" s="1"/>
      <c r="Y1502" s="1"/>
    </row>
    <row r="1503" spans="4:25">
      <c r="D1503" s="1"/>
      <c r="E1503" s="1"/>
      <c r="F1503" s="1"/>
      <c r="G1503" s="1"/>
      <c r="H1503" s="1"/>
      <c r="I1503" s="1"/>
      <c r="K1503" s="1"/>
      <c r="L1503" s="1"/>
      <c r="M1503" s="1"/>
      <c r="R1503" s="1"/>
      <c r="S1503" s="1"/>
      <c r="W1503" s="1"/>
      <c r="X1503" s="1"/>
      <c r="Y1503" s="1"/>
    </row>
    <row r="1504" spans="4:25">
      <c r="D1504" s="1"/>
      <c r="E1504" s="1"/>
      <c r="F1504" s="1"/>
      <c r="G1504" s="1"/>
      <c r="H1504" s="1"/>
      <c r="I1504" s="1"/>
      <c r="K1504" s="1"/>
      <c r="L1504" s="1"/>
      <c r="M1504" s="1"/>
      <c r="R1504" s="1"/>
      <c r="S1504" s="1"/>
      <c r="W1504" s="1"/>
      <c r="X1504" s="1"/>
      <c r="Y1504" s="1"/>
    </row>
    <row r="1505" spans="4:25">
      <c r="D1505" s="1"/>
      <c r="E1505" s="1"/>
      <c r="F1505" s="1"/>
      <c r="G1505" s="1"/>
      <c r="H1505" s="1"/>
      <c r="I1505" s="1"/>
      <c r="K1505" s="1"/>
      <c r="L1505" s="1"/>
      <c r="M1505" s="1"/>
      <c r="R1505" s="1"/>
      <c r="S1505" s="1"/>
      <c r="W1505" s="1"/>
      <c r="X1505" s="1"/>
      <c r="Y1505" s="1"/>
    </row>
    <row r="1506" spans="4:25">
      <c r="D1506" s="1"/>
      <c r="E1506" s="1"/>
      <c r="F1506" s="1"/>
      <c r="G1506" s="1"/>
      <c r="H1506" s="1"/>
      <c r="I1506" s="1"/>
      <c r="K1506" s="1"/>
      <c r="L1506" s="1"/>
      <c r="M1506" s="1"/>
      <c r="R1506" s="1"/>
      <c r="S1506" s="1"/>
      <c r="W1506" s="1"/>
      <c r="X1506" s="1"/>
      <c r="Y1506" s="1"/>
    </row>
    <row r="1507" spans="4:25">
      <c r="D1507" s="1"/>
      <c r="E1507" s="1"/>
      <c r="F1507" s="1"/>
      <c r="G1507" s="1"/>
      <c r="H1507" s="1"/>
      <c r="I1507" s="1"/>
      <c r="K1507" s="1"/>
      <c r="L1507" s="1"/>
      <c r="M1507" s="1"/>
      <c r="R1507" s="1"/>
      <c r="S1507" s="1"/>
      <c r="W1507" s="1"/>
      <c r="X1507" s="1"/>
      <c r="Y1507" s="1"/>
    </row>
    <row r="1508" spans="4:25">
      <c r="D1508" s="1"/>
      <c r="E1508" s="1"/>
      <c r="F1508" s="1"/>
      <c r="G1508" s="1"/>
      <c r="H1508" s="1"/>
      <c r="I1508" s="1"/>
      <c r="K1508" s="1"/>
      <c r="L1508" s="1"/>
      <c r="M1508" s="1"/>
      <c r="R1508" s="1"/>
      <c r="S1508" s="1"/>
      <c r="W1508" s="1"/>
      <c r="X1508" s="1"/>
      <c r="Y1508" s="1"/>
    </row>
    <row r="1509" spans="4:25">
      <c r="D1509" s="1"/>
      <c r="E1509" s="1"/>
      <c r="F1509" s="1"/>
      <c r="G1509" s="1"/>
      <c r="H1509" s="1"/>
      <c r="I1509" s="1"/>
      <c r="K1509" s="1"/>
      <c r="L1509" s="1"/>
      <c r="M1509" s="1"/>
      <c r="R1509" s="1"/>
      <c r="S1509" s="1"/>
      <c r="W1509" s="1"/>
      <c r="X1509" s="1"/>
      <c r="Y1509" s="1"/>
    </row>
    <row r="1510" spans="4:25">
      <c r="D1510" s="1"/>
      <c r="E1510" s="1"/>
      <c r="F1510" s="1"/>
      <c r="G1510" s="1"/>
      <c r="H1510" s="1"/>
      <c r="I1510" s="1"/>
      <c r="K1510" s="1"/>
      <c r="L1510" s="1"/>
      <c r="M1510" s="1"/>
      <c r="R1510" s="1"/>
      <c r="S1510" s="1"/>
      <c r="W1510" s="1"/>
      <c r="X1510" s="1"/>
      <c r="Y1510" s="1"/>
    </row>
    <row r="1511" spans="4:25">
      <c r="D1511" s="1"/>
      <c r="E1511" s="1"/>
      <c r="F1511" s="1"/>
      <c r="G1511" s="1"/>
      <c r="H1511" s="1"/>
      <c r="I1511" s="1"/>
      <c r="K1511" s="1"/>
      <c r="L1511" s="1"/>
      <c r="M1511" s="1"/>
      <c r="R1511" s="1"/>
      <c r="S1511" s="1"/>
      <c r="W1511" s="1"/>
      <c r="X1511" s="1"/>
      <c r="Y1511" s="1"/>
    </row>
    <row r="1512" spans="4:25">
      <c r="D1512" s="1"/>
      <c r="E1512" s="1"/>
      <c r="F1512" s="1"/>
      <c r="G1512" s="1"/>
      <c r="H1512" s="1"/>
      <c r="I1512" s="1"/>
      <c r="K1512" s="1"/>
      <c r="L1512" s="1"/>
      <c r="M1512" s="1"/>
      <c r="R1512" s="1"/>
      <c r="S1512" s="1"/>
      <c r="W1512" s="1"/>
      <c r="X1512" s="1"/>
      <c r="Y1512" s="1"/>
    </row>
    <row r="1513" spans="4:25">
      <c r="D1513" s="1"/>
      <c r="E1513" s="1"/>
      <c r="F1513" s="1"/>
      <c r="G1513" s="1"/>
      <c r="H1513" s="1"/>
      <c r="I1513" s="1"/>
      <c r="K1513" s="1"/>
      <c r="L1513" s="1"/>
      <c r="M1513" s="1"/>
      <c r="R1513" s="1"/>
      <c r="S1513" s="1"/>
      <c r="W1513" s="1"/>
      <c r="X1513" s="1"/>
      <c r="Y1513" s="1"/>
    </row>
    <row r="1514" spans="4:25">
      <c r="D1514" s="1"/>
      <c r="E1514" s="1"/>
      <c r="F1514" s="1"/>
      <c r="G1514" s="1"/>
      <c r="H1514" s="1"/>
      <c r="I1514" s="1"/>
      <c r="K1514" s="1"/>
      <c r="L1514" s="1"/>
      <c r="M1514" s="1"/>
      <c r="R1514" s="1"/>
      <c r="S1514" s="1"/>
      <c r="W1514" s="1"/>
      <c r="X1514" s="1"/>
      <c r="Y1514" s="1"/>
    </row>
    <row r="1515" spans="4:25">
      <c r="D1515" s="1"/>
      <c r="E1515" s="1"/>
      <c r="F1515" s="1"/>
      <c r="G1515" s="1"/>
      <c r="H1515" s="1"/>
      <c r="I1515" s="1"/>
      <c r="K1515" s="1"/>
      <c r="L1515" s="1"/>
      <c r="M1515" s="1"/>
      <c r="R1515" s="1"/>
      <c r="S1515" s="1"/>
      <c r="W1515" s="1"/>
      <c r="X1515" s="1"/>
      <c r="Y1515" s="1"/>
    </row>
    <row r="1516" spans="4:25">
      <c r="D1516" s="1"/>
      <c r="E1516" s="1"/>
      <c r="F1516" s="1"/>
      <c r="G1516" s="1"/>
      <c r="H1516" s="1"/>
      <c r="I1516" s="1"/>
      <c r="K1516" s="1"/>
      <c r="L1516" s="1"/>
      <c r="M1516" s="1"/>
      <c r="R1516" s="1"/>
      <c r="S1516" s="1"/>
      <c r="W1516" s="1"/>
      <c r="X1516" s="1"/>
      <c r="Y1516" s="1"/>
    </row>
    <row r="1517" spans="4:25">
      <c r="D1517" s="1"/>
      <c r="E1517" s="1"/>
      <c r="F1517" s="1"/>
      <c r="G1517" s="1"/>
      <c r="H1517" s="1"/>
      <c r="I1517" s="1"/>
      <c r="K1517" s="1"/>
      <c r="L1517" s="1"/>
      <c r="M1517" s="1"/>
      <c r="R1517" s="1"/>
      <c r="S1517" s="1"/>
      <c r="W1517" s="1"/>
      <c r="X1517" s="1"/>
      <c r="Y1517" s="1"/>
    </row>
    <row r="1518" spans="4:25">
      <c r="D1518" s="1"/>
      <c r="E1518" s="1"/>
      <c r="F1518" s="1"/>
      <c r="G1518" s="1"/>
      <c r="H1518" s="1"/>
      <c r="I1518" s="1"/>
      <c r="K1518" s="1"/>
      <c r="L1518" s="1"/>
      <c r="M1518" s="1"/>
      <c r="R1518" s="1"/>
      <c r="S1518" s="1"/>
      <c r="W1518" s="1"/>
      <c r="X1518" s="1"/>
      <c r="Y1518" s="1"/>
    </row>
    <row r="1519" spans="4:25">
      <c r="D1519" s="1"/>
      <c r="E1519" s="1"/>
      <c r="F1519" s="1"/>
      <c r="G1519" s="1"/>
      <c r="H1519" s="1"/>
      <c r="I1519" s="1"/>
      <c r="K1519" s="1"/>
      <c r="L1519" s="1"/>
      <c r="M1519" s="1"/>
      <c r="R1519" s="1"/>
      <c r="S1519" s="1"/>
      <c r="W1519" s="1"/>
      <c r="X1519" s="1"/>
      <c r="Y1519" s="1"/>
    </row>
    <row r="1520" spans="4:25">
      <c r="D1520" s="1"/>
      <c r="E1520" s="1"/>
      <c r="F1520" s="1"/>
      <c r="G1520" s="1"/>
      <c r="H1520" s="1"/>
      <c r="I1520" s="1"/>
      <c r="K1520" s="1"/>
      <c r="L1520" s="1"/>
      <c r="M1520" s="1"/>
      <c r="R1520" s="1"/>
      <c r="S1520" s="1"/>
      <c r="W1520" s="1"/>
      <c r="X1520" s="1"/>
      <c r="Y1520" s="1"/>
    </row>
    <row r="1521" spans="4:25">
      <c r="D1521" s="1"/>
      <c r="E1521" s="1"/>
      <c r="F1521" s="1"/>
      <c r="G1521" s="1"/>
      <c r="H1521" s="1"/>
      <c r="I1521" s="1"/>
      <c r="K1521" s="1"/>
      <c r="L1521" s="1"/>
      <c r="M1521" s="1"/>
      <c r="R1521" s="1"/>
      <c r="S1521" s="1"/>
      <c r="W1521" s="1"/>
      <c r="X1521" s="1"/>
      <c r="Y1521" s="1"/>
    </row>
    <row r="1522" spans="4:25">
      <c r="D1522" s="1"/>
      <c r="E1522" s="1"/>
      <c r="F1522" s="1"/>
      <c r="G1522" s="1"/>
      <c r="H1522" s="1"/>
      <c r="I1522" s="1"/>
      <c r="K1522" s="1"/>
      <c r="L1522" s="1"/>
      <c r="M1522" s="1"/>
      <c r="R1522" s="1"/>
      <c r="S1522" s="1"/>
      <c r="W1522" s="1"/>
      <c r="X1522" s="1"/>
      <c r="Y1522" s="1"/>
    </row>
    <row r="1523" spans="4:25">
      <c r="D1523" s="1"/>
      <c r="E1523" s="1"/>
      <c r="F1523" s="1"/>
      <c r="G1523" s="1"/>
      <c r="H1523" s="1"/>
      <c r="I1523" s="1"/>
      <c r="K1523" s="1"/>
      <c r="L1523" s="1"/>
      <c r="M1523" s="1"/>
      <c r="R1523" s="1"/>
      <c r="S1523" s="1"/>
      <c r="W1523" s="1"/>
      <c r="X1523" s="1"/>
      <c r="Y1523" s="1"/>
    </row>
    <row r="1524" spans="4:25">
      <c r="D1524" s="1"/>
      <c r="E1524" s="1"/>
      <c r="F1524" s="1"/>
      <c r="G1524" s="1"/>
      <c r="H1524" s="1"/>
      <c r="I1524" s="1"/>
      <c r="K1524" s="1"/>
      <c r="L1524" s="1"/>
      <c r="M1524" s="1"/>
      <c r="R1524" s="1"/>
      <c r="S1524" s="1"/>
      <c r="W1524" s="1"/>
      <c r="X1524" s="1"/>
      <c r="Y1524" s="1"/>
    </row>
    <row r="1525" spans="4:25">
      <c r="D1525" s="1"/>
      <c r="E1525" s="1"/>
      <c r="F1525" s="1"/>
      <c r="G1525" s="1"/>
      <c r="H1525" s="1"/>
      <c r="I1525" s="1"/>
      <c r="K1525" s="1"/>
      <c r="L1525" s="1"/>
      <c r="M1525" s="1"/>
      <c r="R1525" s="1"/>
      <c r="S1525" s="1"/>
      <c r="W1525" s="1"/>
      <c r="X1525" s="1"/>
      <c r="Y1525" s="1"/>
    </row>
    <row r="1526" spans="4:25">
      <c r="D1526" s="1"/>
      <c r="E1526" s="1"/>
      <c r="F1526" s="1"/>
      <c r="G1526" s="1"/>
      <c r="H1526" s="1"/>
      <c r="I1526" s="1"/>
      <c r="K1526" s="1"/>
      <c r="L1526" s="1"/>
      <c r="M1526" s="1"/>
      <c r="R1526" s="1"/>
      <c r="S1526" s="1"/>
      <c r="W1526" s="1"/>
      <c r="X1526" s="1"/>
      <c r="Y1526" s="1"/>
    </row>
    <row r="1527" spans="4:25">
      <c r="D1527" s="1"/>
      <c r="E1527" s="1"/>
      <c r="F1527" s="1"/>
      <c r="G1527" s="1"/>
      <c r="H1527" s="1"/>
      <c r="I1527" s="1"/>
      <c r="K1527" s="1"/>
      <c r="L1527" s="1"/>
      <c r="M1527" s="1"/>
      <c r="R1527" s="1"/>
      <c r="S1527" s="1"/>
      <c r="W1527" s="1"/>
      <c r="X1527" s="1"/>
      <c r="Y1527" s="1"/>
    </row>
    <row r="1528" spans="4:25">
      <c r="D1528" s="1"/>
      <c r="E1528" s="1"/>
      <c r="F1528" s="1"/>
      <c r="G1528" s="1"/>
      <c r="H1528" s="1"/>
      <c r="I1528" s="1"/>
      <c r="K1528" s="1"/>
      <c r="L1528" s="1"/>
      <c r="M1528" s="1"/>
      <c r="R1528" s="1"/>
      <c r="S1528" s="1"/>
      <c r="W1528" s="1"/>
      <c r="X1528" s="1"/>
      <c r="Y1528" s="1"/>
    </row>
    <row r="1529" spans="4:25">
      <c r="D1529" s="1"/>
      <c r="E1529" s="1"/>
      <c r="F1529" s="1"/>
      <c r="G1529" s="1"/>
      <c r="H1529" s="1"/>
      <c r="I1529" s="1"/>
      <c r="K1529" s="1"/>
      <c r="L1529" s="1"/>
      <c r="M1529" s="1"/>
      <c r="R1529" s="1"/>
      <c r="S1529" s="1"/>
      <c r="W1529" s="1"/>
      <c r="X1529" s="1"/>
      <c r="Y1529" s="1"/>
    </row>
    <row r="1530" spans="4:25">
      <c r="D1530" s="1"/>
      <c r="E1530" s="1"/>
      <c r="F1530" s="1"/>
      <c r="G1530" s="1"/>
      <c r="H1530" s="1"/>
      <c r="I1530" s="1"/>
      <c r="K1530" s="1"/>
      <c r="L1530" s="1"/>
      <c r="M1530" s="1"/>
      <c r="R1530" s="1"/>
      <c r="S1530" s="1"/>
      <c r="W1530" s="1"/>
      <c r="X1530" s="1"/>
      <c r="Y1530" s="1"/>
    </row>
    <row r="1531" spans="4:25">
      <c r="D1531" s="1"/>
      <c r="E1531" s="1"/>
      <c r="F1531" s="1"/>
      <c r="G1531" s="1"/>
      <c r="H1531" s="1"/>
      <c r="I1531" s="1"/>
      <c r="K1531" s="1"/>
      <c r="L1531" s="1"/>
      <c r="M1531" s="1"/>
      <c r="R1531" s="1"/>
      <c r="S1531" s="1"/>
      <c r="W1531" s="1"/>
      <c r="X1531" s="1"/>
      <c r="Y1531" s="1"/>
    </row>
    <row r="1532" spans="4:25">
      <c r="D1532" s="1"/>
      <c r="E1532" s="1"/>
      <c r="F1532" s="1"/>
      <c r="G1532" s="1"/>
      <c r="H1532" s="1"/>
      <c r="I1532" s="1"/>
      <c r="K1532" s="1"/>
      <c r="L1532" s="1"/>
      <c r="M1532" s="1"/>
      <c r="R1532" s="1"/>
      <c r="S1532" s="1"/>
      <c r="W1532" s="1"/>
      <c r="X1532" s="1"/>
      <c r="Y1532" s="1"/>
    </row>
    <row r="1533" spans="4:25">
      <c r="D1533" s="1"/>
      <c r="E1533" s="1"/>
      <c r="F1533" s="1"/>
      <c r="G1533" s="1"/>
      <c r="H1533" s="1"/>
      <c r="I1533" s="1"/>
      <c r="K1533" s="1"/>
      <c r="L1533" s="1"/>
      <c r="M1533" s="1"/>
      <c r="R1533" s="1"/>
      <c r="S1533" s="1"/>
      <c r="W1533" s="1"/>
      <c r="X1533" s="1"/>
      <c r="Y1533" s="1"/>
    </row>
    <row r="1534" spans="4:25">
      <c r="D1534" s="1"/>
      <c r="E1534" s="1"/>
      <c r="F1534" s="1"/>
      <c r="G1534" s="1"/>
      <c r="H1534" s="1"/>
      <c r="I1534" s="1"/>
      <c r="K1534" s="1"/>
      <c r="L1534" s="1"/>
      <c r="M1534" s="1"/>
      <c r="R1534" s="1"/>
      <c r="S1534" s="1"/>
      <c r="W1534" s="1"/>
      <c r="X1534" s="1"/>
      <c r="Y1534" s="1"/>
    </row>
    <row r="1535" spans="4:25">
      <c r="D1535" s="1"/>
      <c r="E1535" s="1"/>
      <c r="F1535" s="1"/>
      <c r="G1535" s="1"/>
      <c r="H1535" s="1"/>
      <c r="I1535" s="1"/>
      <c r="K1535" s="1"/>
      <c r="L1535" s="1"/>
      <c r="M1535" s="1"/>
      <c r="R1535" s="1"/>
      <c r="S1535" s="1"/>
      <c r="W1535" s="1"/>
      <c r="X1535" s="1"/>
      <c r="Y1535" s="1"/>
    </row>
    <row r="1536" spans="4:25">
      <c r="D1536" s="1"/>
      <c r="E1536" s="1"/>
      <c r="F1536" s="1"/>
      <c r="G1536" s="1"/>
      <c r="H1536" s="1"/>
      <c r="I1536" s="1"/>
      <c r="K1536" s="1"/>
      <c r="L1536" s="1"/>
      <c r="M1536" s="1"/>
      <c r="R1536" s="1"/>
      <c r="S1536" s="1"/>
      <c r="W1536" s="1"/>
      <c r="X1536" s="1"/>
      <c r="Y1536" s="1"/>
    </row>
    <row r="1537" spans="4:25">
      <c r="D1537" s="1"/>
      <c r="E1537" s="1"/>
      <c r="F1537" s="1"/>
      <c r="G1537" s="1"/>
      <c r="H1537" s="1"/>
      <c r="I1537" s="1"/>
      <c r="K1537" s="1"/>
      <c r="L1537" s="1"/>
      <c r="M1537" s="1"/>
      <c r="R1537" s="1"/>
      <c r="S1537" s="1"/>
      <c r="W1537" s="1"/>
      <c r="X1537" s="1"/>
      <c r="Y1537" s="1"/>
    </row>
    <row r="1538" spans="4:25">
      <c r="D1538" s="1"/>
      <c r="E1538" s="1"/>
      <c r="F1538" s="1"/>
      <c r="G1538" s="1"/>
      <c r="H1538" s="1"/>
      <c r="I1538" s="1"/>
      <c r="K1538" s="1"/>
      <c r="L1538" s="1"/>
      <c r="M1538" s="1"/>
      <c r="R1538" s="1"/>
      <c r="S1538" s="1"/>
      <c r="W1538" s="1"/>
      <c r="X1538" s="1"/>
      <c r="Y1538" s="1"/>
    </row>
    <row r="1539" spans="4:25">
      <c r="D1539" s="1"/>
      <c r="E1539" s="1"/>
      <c r="F1539" s="1"/>
      <c r="G1539" s="1"/>
      <c r="H1539" s="1"/>
      <c r="I1539" s="1"/>
      <c r="K1539" s="1"/>
      <c r="L1539" s="1"/>
      <c r="M1539" s="1"/>
      <c r="R1539" s="1"/>
      <c r="S1539" s="1"/>
      <c r="W1539" s="1"/>
      <c r="X1539" s="1"/>
      <c r="Y1539" s="1"/>
    </row>
    <row r="1540" spans="4:25">
      <c r="D1540" s="1"/>
      <c r="E1540" s="1"/>
      <c r="F1540" s="1"/>
      <c r="G1540" s="1"/>
      <c r="H1540" s="1"/>
      <c r="I1540" s="1"/>
      <c r="K1540" s="1"/>
      <c r="L1540" s="1"/>
      <c r="M1540" s="1"/>
      <c r="R1540" s="1"/>
      <c r="S1540" s="1"/>
      <c r="W1540" s="1"/>
      <c r="X1540" s="1"/>
      <c r="Y1540" s="1"/>
    </row>
    <row r="1541" spans="4:25">
      <c r="D1541" s="1"/>
      <c r="E1541" s="1"/>
      <c r="F1541" s="1"/>
      <c r="G1541" s="1"/>
      <c r="H1541" s="1"/>
      <c r="I1541" s="1"/>
      <c r="K1541" s="1"/>
      <c r="L1541" s="1"/>
      <c r="M1541" s="1"/>
      <c r="R1541" s="1"/>
      <c r="S1541" s="1"/>
      <c r="W1541" s="1"/>
      <c r="X1541" s="1"/>
      <c r="Y1541" s="1"/>
    </row>
    <row r="1542" spans="4:25">
      <c r="D1542" s="1"/>
      <c r="E1542" s="1"/>
      <c r="F1542" s="1"/>
      <c r="G1542" s="1"/>
      <c r="H1542" s="1"/>
      <c r="I1542" s="1"/>
      <c r="K1542" s="1"/>
      <c r="L1542" s="1"/>
      <c r="M1542" s="1"/>
      <c r="R1542" s="1"/>
      <c r="S1542" s="1"/>
      <c r="W1542" s="1"/>
      <c r="X1542" s="1"/>
      <c r="Y1542" s="1"/>
    </row>
    <row r="1543" spans="4:25">
      <c r="D1543" s="1"/>
      <c r="E1543" s="1"/>
      <c r="F1543" s="1"/>
      <c r="G1543" s="1"/>
      <c r="H1543" s="1"/>
      <c r="I1543" s="1"/>
      <c r="K1543" s="1"/>
      <c r="L1543" s="1"/>
      <c r="M1543" s="1"/>
      <c r="R1543" s="1"/>
      <c r="S1543" s="1"/>
      <c r="W1543" s="1"/>
      <c r="X1543" s="1"/>
      <c r="Y1543" s="1"/>
    </row>
    <row r="1544" spans="4:25">
      <c r="D1544" s="1"/>
      <c r="E1544" s="1"/>
      <c r="F1544" s="1"/>
      <c r="G1544" s="1"/>
      <c r="H1544" s="1"/>
      <c r="I1544" s="1"/>
      <c r="K1544" s="1"/>
      <c r="L1544" s="1"/>
      <c r="M1544" s="1"/>
      <c r="R1544" s="1"/>
      <c r="S1544" s="1"/>
      <c r="W1544" s="1"/>
      <c r="X1544" s="1"/>
      <c r="Y1544" s="1"/>
    </row>
    <row r="1545" spans="4:25">
      <c r="D1545" s="1"/>
      <c r="E1545" s="1"/>
      <c r="F1545" s="1"/>
      <c r="G1545" s="1"/>
      <c r="H1545" s="1"/>
      <c r="I1545" s="1"/>
      <c r="K1545" s="1"/>
      <c r="L1545" s="1"/>
      <c r="M1545" s="1"/>
      <c r="R1545" s="1"/>
      <c r="S1545" s="1"/>
      <c r="W1545" s="1"/>
      <c r="X1545" s="1"/>
      <c r="Y1545" s="1"/>
    </row>
    <row r="1546" spans="4:25">
      <c r="D1546" s="1"/>
      <c r="E1546" s="1"/>
      <c r="F1546" s="1"/>
      <c r="G1546" s="1"/>
      <c r="H1546" s="1"/>
      <c r="I1546" s="1"/>
      <c r="K1546" s="1"/>
      <c r="L1546" s="1"/>
      <c r="M1546" s="1"/>
      <c r="R1546" s="1"/>
      <c r="S1546" s="1"/>
      <c r="W1546" s="1"/>
      <c r="X1546" s="1"/>
      <c r="Y1546" s="1"/>
    </row>
    <row r="1547" spans="4:25">
      <c r="D1547" s="1"/>
      <c r="E1547" s="1"/>
      <c r="F1547" s="1"/>
      <c r="G1547" s="1"/>
      <c r="H1547" s="1"/>
      <c r="I1547" s="1"/>
      <c r="K1547" s="1"/>
      <c r="L1547" s="1"/>
      <c r="M1547" s="1"/>
      <c r="R1547" s="1"/>
      <c r="S1547" s="1"/>
      <c r="W1547" s="1"/>
      <c r="X1547" s="1"/>
      <c r="Y1547" s="1"/>
    </row>
    <row r="1548" spans="4:25">
      <c r="D1548" s="1"/>
      <c r="E1548" s="1"/>
      <c r="F1548" s="1"/>
      <c r="G1548" s="1"/>
      <c r="H1548" s="1"/>
      <c r="I1548" s="1"/>
      <c r="K1548" s="1"/>
      <c r="L1548" s="1"/>
      <c r="M1548" s="1"/>
      <c r="R1548" s="1"/>
      <c r="S1548" s="1"/>
      <c r="W1548" s="1"/>
      <c r="X1548" s="1"/>
      <c r="Y1548" s="1"/>
    </row>
    <row r="1549" spans="4:25">
      <c r="D1549" s="1"/>
      <c r="E1549" s="1"/>
      <c r="F1549" s="1"/>
      <c r="G1549" s="1"/>
      <c r="H1549" s="1"/>
      <c r="I1549" s="1"/>
      <c r="K1549" s="1"/>
      <c r="L1549" s="1"/>
      <c r="M1549" s="1"/>
      <c r="R1549" s="1"/>
      <c r="S1549" s="1"/>
      <c r="W1549" s="1"/>
      <c r="X1549" s="1"/>
      <c r="Y1549" s="1"/>
    </row>
    <row r="1550" spans="4:25">
      <c r="D1550" s="1"/>
      <c r="E1550" s="1"/>
      <c r="F1550" s="1"/>
      <c r="G1550" s="1"/>
      <c r="H1550" s="1"/>
      <c r="I1550" s="1"/>
      <c r="K1550" s="1"/>
      <c r="L1550" s="1"/>
      <c r="M1550" s="1"/>
      <c r="R1550" s="1"/>
      <c r="S1550" s="1"/>
      <c r="W1550" s="1"/>
      <c r="X1550" s="1"/>
      <c r="Y1550" s="1"/>
    </row>
    <row r="1551" spans="4:25">
      <c r="D1551" s="1"/>
      <c r="E1551" s="1"/>
      <c r="F1551" s="1"/>
      <c r="G1551" s="1"/>
      <c r="H1551" s="1"/>
      <c r="I1551" s="1"/>
      <c r="K1551" s="1"/>
      <c r="L1551" s="1"/>
      <c r="M1551" s="1"/>
      <c r="R1551" s="1"/>
      <c r="S1551" s="1"/>
      <c r="W1551" s="1"/>
      <c r="X1551" s="1"/>
      <c r="Y1551" s="1"/>
    </row>
    <row r="1552" spans="4:25">
      <c r="D1552" s="1"/>
      <c r="E1552" s="1"/>
      <c r="F1552" s="1"/>
      <c r="G1552" s="1"/>
      <c r="H1552" s="1"/>
      <c r="I1552" s="1"/>
      <c r="K1552" s="1"/>
      <c r="L1552" s="1"/>
      <c r="M1552" s="1"/>
      <c r="R1552" s="1"/>
      <c r="S1552" s="1"/>
      <c r="W1552" s="1"/>
      <c r="X1552" s="1"/>
      <c r="Y1552" s="1"/>
    </row>
    <row r="1553" spans="4:25">
      <c r="D1553" s="1"/>
      <c r="E1553" s="1"/>
      <c r="F1553" s="1"/>
      <c r="G1553" s="1"/>
      <c r="H1553" s="1"/>
      <c r="I1553" s="1"/>
      <c r="K1553" s="1"/>
      <c r="L1553" s="1"/>
      <c r="M1553" s="1"/>
      <c r="R1553" s="1"/>
      <c r="S1553" s="1"/>
      <c r="W1553" s="1"/>
      <c r="X1553" s="1"/>
      <c r="Y1553" s="1"/>
    </row>
    <row r="1554" spans="4:25">
      <c r="D1554" s="1"/>
      <c r="E1554" s="1"/>
      <c r="F1554" s="1"/>
      <c r="G1554" s="1"/>
      <c r="H1554" s="1"/>
      <c r="I1554" s="1"/>
      <c r="K1554" s="1"/>
      <c r="L1554" s="1"/>
      <c r="M1554" s="1"/>
      <c r="R1554" s="1"/>
      <c r="S1554" s="1"/>
      <c r="W1554" s="1"/>
      <c r="X1554" s="1"/>
      <c r="Y1554" s="1"/>
    </row>
    <row r="1555" spans="4:25">
      <c r="D1555" s="1"/>
      <c r="E1555" s="1"/>
      <c r="F1555" s="1"/>
      <c r="G1555" s="1"/>
      <c r="H1555" s="1"/>
      <c r="I1555" s="1"/>
      <c r="K1555" s="1"/>
      <c r="L1555" s="1"/>
      <c r="M1555" s="1"/>
      <c r="R1555" s="1"/>
      <c r="S1555" s="1"/>
      <c r="W1555" s="1"/>
      <c r="X1555" s="1"/>
      <c r="Y1555" s="1"/>
    </row>
    <row r="1556" spans="4:25">
      <c r="D1556" s="1"/>
      <c r="E1556" s="1"/>
      <c r="F1556" s="1"/>
      <c r="G1556" s="1"/>
      <c r="H1556" s="1"/>
      <c r="I1556" s="1"/>
      <c r="K1556" s="1"/>
      <c r="L1556" s="1"/>
      <c r="M1556" s="1"/>
      <c r="R1556" s="1"/>
      <c r="S1556" s="1"/>
      <c r="W1556" s="1"/>
      <c r="X1556" s="1"/>
      <c r="Y1556" s="1"/>
    </row>
    <row r="1557" spans="4:25">
      <c r="D1557" s="1"/>
      <c r="E1557" s="1"/>
      <c r="F1557" s="1"/>
      <c r="G1557" s="1"/>
      <c r="H1557" s="1"/>
      <c r="I1557" s="1"/>
      <c r="K1557" s="1"/>
      <c r="L1557" s="1"/>
      <c r="M1557" s="1"/>
      <c r="R1557" s="1"/>
      <c r="S1557" s="1"/>
      <c r="W1557" s="1"/>
      <c r="X1557" s="1"/>
      <c r="Y1557" s="1"/>
    </row>
    <row r="1558" spans="4:25">
      <c r="D1558" s="1"/>
      <c r="E1558" s="1"/>
      <c r="F1558" s="1"/>
      <c r="G1558" s="1"/>
      <c r="H1558" s="1"/>
      <c r="I1558" s="1"/>
      <c r="K1558" s="1"/>
      <c r="L1558" s="1"/>
      <c r="M1558" s="1"/>
      <c r="R1558" s="1"/>
      <c r="S1558" s="1"/>
      <c r="W1558" s="1"/>
      <c r="X1558" s="1"/>
      <c r="Y1558" s="1"/>
    </row>
    <row r="1559" spans="4:25">
      <c r="D1559" s="1"/>
      <c r="E1559" s="1"/>
      <c r="F1559" s="1"/>
      <c r="G1559" s="1"/>
      <c r="H1559" s="1"/>
      <c r="I1559" s="1"/>
      <c r="K1559" s="1"/>
      <c r="L1559" s="1"/>
      <c r="M1559" s="1"/>
      <c r="R1559" s="1"/>
      <c r="S1559" s="1"/>
      <c r="W1559" s="1"/>
      <c r="X1559" s="1"/>
      <c r="Y1559" s="1"/>
    </row>
    <row r="1560" spans="4:25">
      <c r="D1560" s="1"/>
      <c r="E1560" s="1"/>
      <c r="F1560" s="1"/>
      <c r="G1560" s="1"/>
      <c r="H1560" s="1"/>
      <c r="I1560" s="1"/>
      <c r="K1560" s="1"/>
      <c r="L1560" s="1"/>
      <c r="M1560" s="1"/>
      <c r="R1560" s="1"/>
      <c r="S1560" s="1"/>
      <c r="W1560" s="1"/>
      <c r="X1560" s="1"/>
      <c r="Y1560" s="1"/>
    </row>
    <row r="1561" spans="4:25">
      <c r="D1561" s="1"/>
      <c r="E1561" s="1"/>
      <c r="F1561" s="1"/>
      <c r="G1561" s="1"/>
      <c r="H1561" s="1"/>
      <c r="I1561" s="1"/>
      <c r="K1561" s="1"/>
      <c r="L1561" s="1"/>
      <c r="M1561" s="1"/>
      <c r="R1561" s="1"/>
      <c r="S1561" s="1"/>
      <c r="W1561" s="1"/>
      <c r="X1561" s="1"/>
      <c r="Y1561" s="1"/>
    </row>
    <row r="1562" spans="4:25">
      <c r="D1562" s="1"/>
      <c r="E1562" s="1"/>
      <c r="F1562" s="1"/>
      <c r="G1562" s="1"/>
      <c r="H1562" s="1"/>
      <c r="I1562" s="1"/>
      <c r="K1562" s="1"/>
      <c r="L1562" s="1"/>
      <c r="M1562" s="1"/>
      <c r="R1562" s="1"/>
      <c r="S1562" s="1"/>
      <c r="W1562" s="1"/>
      <c r="X1562" s="1"/>
      <c r="Y1562" s="1"/>
    </row>
    <row r="1563" spans="4:25">
      <c r="D1563" s="1"/>
      <c r="E1563" s="1"/>
      <c r="F1563" s="1"/>
      <c r="G1563" s="1"/>
      <c r="H1563" s="1"/>
      <c r="I1563" s="1"/>
      <c r="K1563" s="1"/>
      <c r="L1563" s="1"/>
      <c r="M1563" s="1"/>
      <c r="R1563" s="1"/>
      <c r="S1563" s="1"/>
      <c r="W1563" s="1"/>
      <c r="X1563" s="1"/>
      <c r="Y1563" s="1"/>
    </row>
    <row r="1564" spans="4:25">
      <c r="D1564" s="1"/>
      <c r="E1564" s="1"/>
      <c r="F1564" s="1"/>
      <c r="G1564" s="1"/>
      <c r="H1564" s="1"/>
      <c r="I1564" s="1"/>
      <c r="K1564" s="1"/>
      <c r="L1564" s="1"/>
      <c r="M1564" s="1"/>
      <c r="R1564" s="1"/>
      <c r="S1564" s="1"/>
      <c r="W1564" s="1"/>
      <c r="X1564" s="1"/>
      <c r="Y1564" s="1"/>
    </row>
    <row r="1565" spans="4:25">
      <c r="D1565" s="1"/>
      <c r="E1565" s="1"/>
      <c r="F1565" s="1"/>
      <c r="G1565" s="1"/>
      <c r="H1565" s="1"/>
      <c r="I1565" s="1"/>
      <c r="K1565" s="1"/>
      <c r="L1565" s="1"/>
      <c r="M1565" s="1"/>
      <c r="R1565" s="1"/>
      <c r="S1565" s="1"/>
      <c r="W1565" s="1"/>
      <c r="X1565" s="1"/>
      <c r="Y1565" s="1"/>
    </row>
    <row r="1566" spans="4:25">
      <c r="D1566" s="1"/>
      <c r="E1566" s="1"/>
      <c r="F1566" s="1"/>
      <c r="G1566" s="1"/>
      <c r="H1566" s="1"/>
      <c r="I1566" s="1"/>
      <c r="K1566" s="1"/>
      <c r="L1566" s="1"/>
      <c r="M1566" s="1"/>
      <c r="R1566" s="1"/>
      <c r="S1566" s="1"/>
      <c r="W1566" s="1"/>
      <c r="X1566" s="1"/>
      <c r="Y1566" s="1"/>
    </row>
    <row r="1567" spans="4:25">
      <c r="D1567" s="1"/>
      <c r="E1567" s="1"/>
      <c r="F1567" s="1"/>
      <c r="G1567" s="1"/>
      <c r="H1567" s="1"/>
      <c r="I1567" s="1"/>
      <c r="K1567" s="1"/>
      <c r="L1567" s="1"/>
      <c r="M1567" s="1"/>
      <c r="R1567" s="1"/>
      <c r="S1567" s="1"/>
      <c r="W1567" s="1"/>
      <c r="X1567" s="1"/>
      <c r="Y1567" s="1"/>
    </row>
    <row r="1568" spans="4:25">
      <c r="D1568" s="1"/>
      <c r="E1568" s="1"/>
      <c r="F1568" s="1"/>
      <c r="G1568" s="1"/>
      <c r="H1568" s="1"/>
      <c r="I1568" s="1"/>
      <c r="K1568" s="1"/>
      <c r="L1568" s="1"/>
      <c r="M1568" s="1"/>
      <c r="R1568" s="1"/>
      <c r="S1568" s="1"/>
      <c r="W1568" s="1"/>
      <c r="X1568" s="1"/>
      <c r="Y1568" s="1"/>
    </row>
    <row r="1569" spans="4:25">
      <c r="D1569" s="1"/>
      <c r="E1569" s="1"/>
      <c r="F1569" s="1"/>
      <c r="G1569" s="1"/>
      <c r="H1569" s="1"/>
      <c r="I1569" s="1"/>
      <c r="K1569" s="1"/>
      <c r="L1569" s="1"/>
      <c r="M1569" s="1"/>
      <c r="R1569" s="1"/>
      <c r="S1569" s="1"/>
      <c r="W1569" s="1"/>
      <c r="X1569" s="1"/>
      <c r="Y1569" s="1"/>
    </row>
    <row r="1570" spans="4:25">
      <c r="D1570" s="1"/>
      <c r="E1570" s="1"/>
      <c r="F1570" s="1"/>
      <c r="G1570" s="1"/>
      <c r="H1570" s="1"/>
      <c r="I1570" s="1"/>
      <c r="K1570" s="1"/>
      <c r="L1570" s="1"/>
      <c r="M1570" s="1"/>
      <c r="R1570" s="1"/>
      <c r="S1570" s="1"/>
      <c r="W1570" s="1"/>
      <c r="X1570" s="1"/>
      <c r="Y1570" s="1"/>
    </row>
    <row r="1571" spans="4:25">
      <c r="D1571" s="1"/>
      <c r="E1571" s="1"/>
      <c r="F1571" s="1"/>
      <c r="G1571" s="1"/>
      <c r="H1571" s="1"/>
      <c r="I1571" s="1"/>
      <c r="K1571" s="1"/>
      <c r="L1571" s="1"/>
      <c r="M1571" s="1"/>
      <c r="R1571" s="1"/>
      <c r="S1571" s="1"/>
      <c r="W1571" s="1"/>
      <c r="X1571" s="1"/>
      <c r="Y1571" s="1"/>
    </row>
    <row r="1572" spans="4:25">
      <c r="D1572" s="1"/>
      <c r="E1572" s="1"/>
      <c r="F1572" s="1"/>
      <c r="G1572" s="1"/>
      <c r="H1572" s="1"/>
      <c r="I1572" s="1"/>
      <c r="K1572" s="1"/>
      <c r="L1572" s="1"/>
      <c r="M1572" s="1"/>
      <c r="R1572" s="1"/>
      <c r="S1572" s="1"/>
      <c r="W1572" s="1"/>
      <c r="X1572" s="1"/>
      <c r="Y1572" s="1"/>
    </row>
    <row r="1573" spans="4:25">
      <c r="D1573" s="1"/>
      <c r="E1573" s="1"/>
      <c r="F1573" s="1"/>
      <c r="G1573" s="1"/>
      <c r="H1573" s="1"/>
      <c r="I1573" s="1"/>
      <c r="K1573" s="1"/>
      <c r="L1573" s="1"/>
      <c r="M1573" s="1"/>
      <c r="R1573" s="1"/>
      <c r="S1573" s="1"/>
      <c r="W1573" s="1"/>
      <c r="X1573" s="1"/>
      <c r="Y1573" s="1"/>
    </row>
    <row r="1574" spans="4:25">
      <c r="D1574" s="1"/>
      <c r="E1574" s="1"/>
      <c r="F1574" s="1"/>
      <c r="G1574" s="1"/>
      <c r="H1574" s="1"/>
      <c r="I1574" s="1"/>
      <c r="K1574" s="1"/>
      <c r="L1574" s="1"/>
      <c r="M1574" s="1"/>
      <c r="R1574" s="1"/>
      <c r="S1574" s="1"/>
      <c r="W1574" s="1"/>
      <c r="X1574" s="1"/>
      <c r="Y1574" s="1"/>
    </row>
    <row r="1575" spans="4:25">
      <c r="D1575" s="1"/>
      <c r="E1575" s="1"/>
      <c r="F1575" s="1"/>
      <c r="G1575" s="1"/>
      <c r="H1575" s="1"/>
      <c r="I1575" s="1"/>
      <c r="K1575" s="1"/>
      <c r="L1575" s="1"/>
      <c r="M1575" s="1"/>
      <c r="R1575" s="1"/>
      <c r="S1575" s="1"/>
      <c r="W1575" s="1"/>
      <c r="X1575" s="1"/>
      <c r="Y1575" s="1"/>
    </row>
    <row r="1576" spans="4:25">
      <c r="D1576" s="1"/>
      <c r="E1576" s="1"/>
      <c r="F1576" s="1"/>
      <c r="G1576" s="1"/>
      <c r="H1576" s="1"/>
      <c r="I1576" s="1"/>
      <c r="K1576" s="1"/>
      <c r="L1576" s="1"/>
      <c r="M1576" s="1"/>
      <c r="R1576" s="1"/>
      <c r="S1576" s="1"/>
      <c r="W1576" s="1"/>
      <c r="X1576" s="1"/>
      <c r="Y1576" s="1"/>
    </row>
    <row r="1577" spans="4:25">
      <c r="D1577" s="1"/>
      <c r="E1577" s="1"/>
      <c r="F1577" s="1"/>
      <c r="G1577" s="1"/>
      <c r="H1577" s="1"/>
      <c r="I1577" s="1"/>
      <c r="K1577" s="1"/>
      <c r="L1577" s="1"/>
      <c r="M1577" s="1"/>
      <c r="R1577" s="1"/>
      <c r="S1577" s="1"/>
      <c r="W1577" s="1"/>
      <c r="X1577" s="1"/>
      <c r="Y1577" s="1"/>
    </row>
    <row r="1578" spans="4:25">
      <c r="D1578" s="1"/>
      <c r="E1578" s="1"/>
      <c r="F1578" s="1"/>
      <c r="G1578" s="1"/>
      <c r="H1578" s="1"/>
      <c r="I1578" s="1"/>
      <c r="K1578" s="1"/>
      <c r="L1578" s="1"/>
      <c r="M1578" s="1"/>
      <c r="R1578" s="1"/>
      <c r="S1578" s="1"/>
      <c r="W1578" s="1"/>
      <c r="X1578" s="1"/>
      <c r="Y1578" s="1"/>
    </row>
    <row r="1579" spans="4:25">
      <c r="D1579" s="1"/>
      <c r="E1579" s="1"/>
      <c r="F1579" s="1"/>
      <c r="G1579" s="1"/>
      <c r="H1579" s="1"/>
      <c r="I1579" s="1"/>
      <c r="K1579" s="1"/>
      <c r="L1579" s="1"/>
      <c r="M1579" s="1"/>
      <c r="R1579" s="1"/>
      <c r="S1579" s="1"/>
      <c r="W1579" s="1"/>
      <c r="X1579" s="1"/>
      <c r="Y1579" s="1"/>
    </row>
    <row r="1580" spans="4:25">
      <c r="D1580" s="1"/>
      <c r="E1580" s="1"/>
      <c r="F1580" s="1"/>
      <c r="G1580" s="1"/>
      <c r="H1580" s="1"/>
      <c r="I1580" s="1"/>
      <c r="K1580" s="1"/>
      <c r="L1580" s="1"/>
      <c r="M1580" s="1"/>
      <c r="R1580" s="1"/>
      <c r="S1580" s="1"/>
      <c r="W1580" s="1"/>
      <c r="X1580" s="1"/>
      <c r="Y1580" s="1"/>
    </row>
    <row r="1581" spans="4:25">
      <c r="D1581" s="1"/>
      <c r="E1581" s="1"/>
      <c r="F1581" s="1"/>
      <c r="G1581" s="1"/>
      <c r="H1581" s="1"/>
      <c r="I1581" s="1"/>
      <c r="K1581" s="1"/>
      <c r="L1581" s="1"/>
      <c r="M1581" s="1"/>
      <c r="R1581" s="1"/>
      <c r="S1581" s="1"/>
      <c r="W1581" s="1"/>
      <c r="X1581" s="1"/>
      <c r="Y1581" s="1"/>
    </row>
    <row r="1582" spans="4:25">
      <c r="D1582" s="1"/>
      <c r="E1582" s="1"/>
      <c r="F1582" s="1"/>
      <c r="G1582" s="1"/>
      <c r="H1582" s="1"/>
      <c r="I1582" s="1"/>
      <c r="K1582" s="1"/>
      <c r="L1582" s="1"/>
      <c r="M1582" s="1"/>
      <c r="R1582" s="1"/>
      <c r="S1582" s="1"/>
      <c r="W1582" s="1"/>
      <c r="X1582" s="1"/>
      <c r="Y1582" s="1"/>
    </row>
    <row r="1583" spans="4:25">
      <c r="D1583" s="1"/>
      <c r="E1583" s="1"/>
      <c r="F1583" s="1"/>
      <c r="G1583" s="1"/>
      <c r="H1583" s="1"/>
      <c r="I1583" s="1"/>
      <c r="K1583" s="1"/>
      <c r="L1583" s="1"/>
      <c r="M1583" s="1"/>
      <c r="R1583" s="1"/>
      <c r="S1583" s="1"/>
      <c r="W1583" s="1"/>
      <c r="X1583" s="1"/>
      <c r="Y1583" s="1"/>
    </row>
    <row r="1584" spans="4:25">
      <c r="D1584" s="1"/>
      <c r="E1584" s="1"/>
      <c r="F1584" s="1"/>
      <c r="G1584" s="1"/>
      <c r="H1584" s="1"/>
      <c r="I1584" s="1"/>
      <c r="K1584" s="1"/>
      <c r="L1584" s="1"/>
      <c r="M1584" s="1"/>
      <c r="R1584" s="1"/>
      <c r="S1584" s="1"/>
      <c r="W1584" s="1"/>
      <c r="X1584" s="1"/>
      <c r="Y1584" s="1"/>
    </row>
    <row r="1585" spans="4:25">
      <c r="D1585" s="1"/>
      <c r="E1585" s="1"/>
      <c r="F1585" s="1"/>
      <c r="G1585" s="1"/>
      <c r="H1585" s="1"/>
      <c r="I1585" s="1"/>
      <c r="K1585" s="1"/>
      <c r="L1585" s="1"/>
      <c r="M1585" s="1"/>
      <c r="R1585" s="1"/>
      <c r="S1585" s="1"/>
      <c r="W1585" s="1"/>
      <c r="X1585" s="1"/>
      <c r="Y1585" s="1"/>
    </row>
    <row r="1586" spans="4:25">
      <c r="D1586" s="1"/>
      <c r="E1586" s="1"/>
      <c r="F1586" s="1"/>
      <c r="G1586" s="1"/>
      <c r="H1586" s="1"/>
      <c r="I1586" s="1"/>
      <c r="K1586" s="1"/>
      <c r="L1586" s="1"/>
      <c r="M1586" s="1"/>
      <c r="R1586" s="1"/>
      <c r="S1586" s="1"/>
      <c r="W1586" s="1"/>
      <c r="X1586" s="1"/>
      <c r="Y1586" s="1"/>
    </row>
    <row r="1587" spans="4:25">
      <c r="D1587" s="1"/>
      <c r="E1587" s="1"/>
      <c r="F1587" s="1"/>
      <c r="G1587" s="1"/>
      <c r="H1587" s="1"/>
      <c r="I1587" s="1"/>
      <c r="K1587" s="1"/>
      <c r="L1587" s="1"/>
      <c r="M1587" s="1"/>
      <c r="R1587" s="1"/>
      <c r="S1587" s="1"/>
      <c r="W1587" s="1"/>
      <c r="X1587" s="1"/>
      <c r="Y1587" s="1"/>
    </row>
    <row r="1588" spans="4:25">
      <c r="D1588" s="1"/>
      <c r="E1588" s="1"/>
      <c r="F1588" s="1"/>
      <c r="G1588" s="1"/>
      <c r="H1588" s="1"/>
      <c r="I1588" s="1"/>
      <c r="K1588" s="1"/>
      <c r="L1588" s="1"/>
      <c r="M1588" s="1"/>
      <c r="R1588" s="1"/>
      <c r="S1588" s="1"/>
      <c r="W1588" s="1"/>
      <c r="X1588" s="1"/>
      <c r="Y1588" s="1"/>
    </row>
    <row r="1589" spans="4:25">
      <c r="D1589" s="1"/>
      <c r="E1589" s="1"/>
      <c r="F1589" s="1"/>
      <c r="G1589" s="1"/>
      <c r="H1589" s="1"/>
      <c r="I1589" s="1"/>
      <c r="K1589" s="1"/>
      <c r="L1589" s="1"/>
      <c r="M1589" s="1"/>
      <c r="R1589" s="1"/>
      <c r="S1589" s="1"/>
      <c r="W1589" s="1"/>
      <c r="X1589" s="1"/>
      <c r="Y1589" s="1"/>
    </row>
    <row r="1590" spans="4:25">
      <c r="D1590" s="1"/>
      <c r="E1590" s="1"/>
      <c r="F1590" s="1"/>
      <c r="G1590" s="1"/>
      <c r="H1590" s="1"/>
      <c r="I1590" s="1"/>
      <c r="K1590" s="1"/>
      <c r="L1590" s="1"/>
      <c r="M1590" s="1"/>
      <c r="R1590" s="1"/>
      <c r="S1590" s="1"/>
      <c r="W1590" s="1"/>
      <c r="X1590" s="1"/>
      <c r="Y1590" s="1"/>
    </row>
    <row r="1591" spans="4:25">
      <c r="D1591" s="1"/>
      <c r="E1591" s="1"/>
      <c r="F1591" s="1"/>
      <c r="G1591" s="1"/>
      <c r="H1591" s="1"/>
      <c r="I1591" s="1"/>
      <c r="K1591" s="1"/>
      <c r="L1591" s="1"/>
      <c r="M1591" s="1"/>
      <c r="R1591" s="1"/>
      <c r="S1591" s="1"/>
      <c r="W1591" s="1"/>
      <c r="X1591" s="1"/>
      <c r="Y1591" s="1"/>
    </row>
    <row r="1592" spans="4:25">
      <c r="D1592" s="1"/>
      <c r="E1592" s="1"/>
      <c r="F1592" s="1"/>
      <c r="G1592" s="1"/>
      <c r="H1592" s="1"/>
      <c r="I1592" s="1"/>
      <c r="K1592" s="1"/>
      <c r="L1592" s="1"/>
      <c r="M1592" s="1"/>
      <c r="R1592" s="1"/>
      <c r="S1592" s="1"/>
      <c r="W1592" s="1"/>
      <c r="X1592" s="1"/>
      <c r="Y1592" s="1"/>
    </row>
    <row r="1593" spans="4:25">
      <c r="D1593" s="1"/>
      <c r="E1593" s="1"/>
      <c r="F1593" s="1"/>
      <c r="G1593" s="1"/>
      <c r="H1593" s="1"/>
      <c r="I1593" s="1"/>
      <c r="K1593" s="1"/>
      <c r="L1593" s="1"/>
      <c r="M1593" s="1"/>
      <c r="R1593" s="1"/>
      <c r="S1593" s="1"/>
      <c r="W1593" s="1"/>
      <c r="X1593" s="1"/>
      <c r="Y1593" s="1"/>
    </row>
    <row r="1594" spans="4:25">
      <c r="D1594" s="1"/>
      <c r="E1594" s="1"/>
      <c r="F1594" s="1"/>
      <c r="G1594" s="1"/>
      <c r="H1594" s="1"/>
      <c r="I1594" s="1"/>
      <c r="K1594" s="1"/>
      <c r="L1594" s="1"/>
      <c r="M1594" s="1"/>
      <c r="R1594" s="1"/>
      <c r="S1594" s="1"/>
      <c r="W1594" s="1"/>
      <c r="X1594" s="1"/>
      <c r="Y1594" s="1"/>
    </row>
    <row r="1595" spans="4:25">
      <c r="D1595" s="1"/>
      <c r="E1595" s="1"/>
      <c r="F1595" s="1"/>
      <c r="G1595" s="1"/>
      <c r="H1595" s="1"/>
      <c r="I1595" s="1"/>
      <c r="K1595" s="1"/>
      <c r="L1595" s="1"/>
      <c r="M1595" s="1"/>
      <c r="R1595" s="1"/>
      <c r="S1595" s="1"/>
      <c r="W1595" s="1"/>
      <c r="X1595" s="1"/>
      <c r="Y1595" s="1"/>
    </row>
    <row r="1596" spans="4:25">
      <c r="D1596" s="1"/>
      <c r="E1596" s="1"/>
      <c r="F1596" s="1"/>
      <c r="G1596" s="1"/>
      <c r="H1596" s="1"/>
      <c r="I1596" s="1"/>
      <c r="K1596" s="1"/>
      <c r="L1596" s="1"/>
      <c r="M1596" s="1"/>
      <c r="R1596" s="1"/>
      <c r="S1596" s="1"/>
      <c r="W1596" s="1"/>
      <c r="X1596" s="1"/>
      <c r="Y1596" s="1"/>
    </row>
    <row r="1597" spans="4:25">
      <c r="D1597" s="1"/>
      <c r="E1597" s="1"/>
      <c r="F1597" s="1"/>
      <c r="G1597" s="1"/>
      <c r="H1597" s="1"/>
      <c r="I1597" s="1"/>
      <c r="K1597" s="1"/>
      <c r="L1597" s="1"/>
      <c r="M1597" s="1"/>
      <c r="R1597" s="1"/>
      <c r="S1597" s="1"/>
      <c r="W1597" s="1"/>
      <c r="X1597" s="1"/>
      <c r="Y1597" s="1"/>
    </row>
    <row r="1598" spans="4:25">
      <c r="D1598" s="1"/>
      <c r="E1598" s="1"/>
      <c r="F1598" s="1"/>
      <c r="G1598" s="1"/>
      <c r="H1598" s="1"/>
      <c r="I1598" s="1"/>
      <c r="K1598" s="1"/>
      <c r="L1598" s="1"/>
      <c r="M1598" s="1"/>
      <c r="R1598" s="1"/>
      <c r="S1598" s="1"/>
      <c r="W1598" s="1"/>
      <c r="X1598" s="1"/>
      <c r="Y1598" s="1"/>
    </row>
    <row r="1599" spans="4:25">
      <c r="D1599" s="1"/>
      <c r="E1599" s="1"/>
      <c r="F1599" s="1"/>
      <c r="G1599" s="1"/>
      <c r="H1599" s="1"/>
      <c r="I1599" s="1"/>
      <c r="K1599" s="1"/>
      <c r="L1599" s="1"/>
      <c r="M1599" s="1"/>
      <c r="R1599" s="1"/>
      <c r="S1599" s="1"/>
      <c r="W1599" s="1"/>
      <c r="X1599" s="1"/>
      <c r="Y1599" s="1"/>
    </row>
    <row r="1600" spans="4:25">
      <c r="D1600" s="1"/>
      <c r="E1600" s="1"/>
      <c r="F1600" s="1"/>
      <c r="G1600" s="1"/>
      <c r="H1600" s="1"/>
      <c r="I1600" s="1"/>
      <c r="K1600" s="1"/>
      <c r="L1600" s="1"/>
      <c r="M1600" s="1"/>
      <c r="R1600" s="1"/>
      <c r="S1600" s="1"/>
      <c r="W1600" s="1"/>
      <c r="X1600" s="1"/>
      <c r="Y1600" s="1"/>
    </row>
    <row r="1601" spans="4:25">
      <c r="D1601" s="1"/>
      <c r="E1601" s="1"/>
      <c r="F1601" s="1"/>
      <c r="G1601" s="1"/>
      <c r="H1601" s="1"/>
      <c r="I1601" s="1"/>
      <c r="K1601" s="1"/>
      <c r="L1601" s="1"/>
      <c r="M1601" s="1"/>
      <c r="R1601" s="1"/>
      <c r="S1601" s="1"/>
      <c r="W1601" s="1"/>
      <c r="X1601" s="1"/>
      <c r="Y1601" s="1"/>
    </row>
    <row r="1602" spans="4:25">
      <c r="D1602" s="1"/>
      <c r="E1602" s="1"/>
      <c r="F1602" s="1"/>
      <c r="G1602" s="1"/>
      <c r="H1602" s="1"/>
      <c r="I1602" s="1"/>
      <c r="K1602" s="1"/>
      <c r="L1602" s="1"/>
      <c r="M1602" s="1"/>
      <c r="R1602" s="1"/>
      <c r="S1602" s="1"/>
      <c r="W1602" s="1"/>
      <c r="X1602" s="1"/>
      <c r="Y1602" s="1"/>
    </row>
    <row r="1603" spans="4:25">
      <c r="D1603" s="1"/>
      <c r="E1603" s="1"/>
      <c r="F1603" s="1"/>
      <c r="G1603" s="1"/>
      <c r="H1603" s="1"/>
      <c r="I1603" s="1"/>
      <c r="K1603" s="1"/>
      <c r="L1603" s="1"/>
      <c r="M1603" s="1"/>
      <c r="R1603" s="1"/>
      <c r="S1603" s="1"/>
      <c r="W1603" s="1"/>
      <c r="X1603" s="1"/>
      <c r="Y1603" s="1"/>
    </row>
    <row r="1604" spans="4:25">
      <c r="D1604" s="1"/>
      <c r="E1604" s="1"/>
      <c r="F1604" s="1"/>
      <c r="G1604" s="1"/>
      <c r="H1604" s="1"/>
      <c r="I1604" s="1"/>
      <c r="K1604" s="1"/>
      <c r="L1604" s="1"/>
      <c r="M1604" s="1"/>
      <c r="R1604" s="1"/>
      <c r="S1604" s="1"/>
      <c r="W1604" s="1"/>
      <c r="X1604" s="1"/>
      <c r="Y1604" s="1"/>
    </row>
    <row r="1605" spans="4:25">
      <c r="D1605" s="1"/>
      <c r="E1605" s="1"/>
      <c r="F1605" s="1"/>
      <c r="G1605" s="1"/>
      <c r="H1605" s="1"/>
      <c r="I1605" s="1"/>
      <c r="K1605" s="1"/>
      <c r="L1605" s="1"/>
      <c r="M1605" s="1"/>
      <c r="R1605" s="1"/>
      <c r="S1605" s="1"/>
      <c r="W1605" s="1"/>
      <c r="X1605" s="1"/>
      <c r="Y1605" s="1"/>
    </row>
    <row r="1606" spans="4:25">
      <c r="D1606" s="1"/>
      <c r="E1606" s="1"/>
      <c r="F1606" s="1"/>
      <c r="G1606" s="1"/>
      <c r="H1606" s="1"/>
      <c r="I1606" s="1"/>
      <c r="K1606" s="1"/>
      <c r="L1606" s="1"/>
      <c r="M1606" s="1"/>
      <c r="R1606" s="1"/>
      <c r="S1606" s="1"/>
      <c r="W1606" s="1"/>
      <c r="X1606" s="1"/>
      <c r="Y1606" s="1"/>
    </row>
    <row r="1607" spans="4:25">
      <c r="D1607" s="1"/>
      <c r="E1607" s="1"/>
      <c r="F1607" s="1"/>
      <c r="G1607" s="1"/>
      <c r="H1607" s="1"/>
      <c r="I1607" s="1"/>
      <c r="K1607" s="1"/>
      <c r="L1607" s="1"/>
      <c r="M1607" s="1"/>
      <c r="R1607" s="1"/>
      <c r="S1607" s="1"/>
      <c r="W1607" s="1"/>
      <c r="X1607" s="1"/>
      <c r="Y1607" s="1"/>
    </row>
    <row r="1608" spans="4:25">
      <c r="D1608" s="1"/>
      <c r="E1608" s="1"/>
      <c r="F1608" s="1"/>
      <c r="G1608" s="1"/>
      <c r="H1608" s="1"/>
      <c r="I1608" s="1"/>
      <c r="K1608" s="1"/>
      <c r="L1608" s="1"/>
      <c r="M1608" s="1"/>
      <c r="R1608" s="1"/>
      <c r="S1608" s="1"/>
      <c r="W1608" s="1"/>
      <c r="X1608" s="1"/>
      <c r="Y1608" s="1"/>
    </row>
    <row r="1609" spans="4:25">
      <c r="D1609" s="1"/>
      <c r="E1609" s="1"/>
      <c r="F1609" s="1"/>
      <c r="G1609" s="1"/>
      <c r="H1609" s="1"/>
      <c r="I1609" s="1"/>
      <c r="K1609" s="1"/>
      <c r="L1609" s="1"/>
      <c r="M1609" s="1"/>
      <c r="R1609" s="1"/>
      <c r="S1609" s="1"/>
      <c r="W1609" s="1"/>
      <c r="X1609" s="1"/>
      <c r="Y1609" s="1"/>
    </row>
    <row r="1610" spans="4:25">
      <c r="D1610" s="1"/>
      <c r="E1610" s="1"/>
      <c r="F1610" s="1"/>
      <c r="G1610" s="1"/>
      <c r="H1610" s="1"/>
      <c r="I1610" s="1"/>
      <c r="K1610" s="1"/>
      <c r="L1610" s="1"/>
      <c r="M1610" s="1"/>
      <c r="R1610" s="1"/>
      <c r="S1610" s="1"/>
      <c r="W1610" s="1"/>
      <c r="X1610" s="1"/>
      <c r="Y1610" s="1"/>
    </row>
    <row r="1611" spans="4:25">
      <c r="D1611" s="1"/>
      <c r="E1611" s="1"/>
      <c r="F1611" s="1"/>
      <c r="G1611" s="1"/>
      <c r="H1611" s="1"/>
      <c r="I1611" s="1"/>
      <c r="K1611" s="1"/>
      <c r="L1611" s="1"/>
      <c r="M1611" s="1"/>
      <c r="R1611" s="1"/>
      <c r="S1611" s="1"/>
      <c r="W1611" s="1"/>
      <c r="X1611" s="1"/>
      <c r="Y1611" s="1"/>
    </row>
    <row r="1612" spans="4:25">
      <c r="D1612" s="1"/>
      <c r="E1612" s="1"/>
      <c r="F1612" s="1"/>
      <c r="G1612" s="1"/>
      <c r="H1612" s="1"/>
      <c r="I1612" s="1"/>
      <c r="K1612" s="1"/>
      <c r="L1612" s="1"/>
      <c r="M1612" s="1"/>
      <c r="R1612" s="1"/>
      <c r="S1612" s="1"/>
      <c r="W1612" s="1"/>
      <c r="X1612" s="1"/>
      <c r="Y1612" s="1"/>
    </row>
    <row r="1613" spans="4:25">
      <c r="D1613" s="1"/>
      <c r="E1613" s="1"/>
      <c r="F1613" s="1"/>
      <c r="G1613" s="1"/>
      <c r="H1613" s="1"/>
      <c r="I1613" s="1"/>
      <c r="K1613" s="1"/>
      <c r="L1613" s="1"/>
      <c r="M1613" s="1"/>
      <c r="R1613" s="1"/>
      <c r="S1613" s="1"/>
      <c r="W1613" s="1"/>
      <c r="X1613" s="1"/>
      <c r="Y1613" s="1"/>
    </row>
    <row r="1614" spans="4:25">
      <c r="D1614" s="1"/>
      <c r="E1614" s="1"/>
      <c r="F1614" s="1"/>
      <c r="G1614" s="1"/>
      <c r="H1614" s="1"/>
      <c r="I1614" s="1"/>
      <c r="K1614" s="1"/>
      <c r="L1614" s="1"/>
      <c r="M1614" s="1"/>
      <c r="R1614" s="1"/>
      <c r="S1614" s="1"/>
      <c r="W1614" s="1"/>
      <c r="X1614" s="1"/>
      <c r="Y1614" s="1"/>
    </row>
    <row r="1615" spans="4:25">
      <c r="D1615" s="1"/>
      <c r="E1615" s="1"/>
      <c r="F1615" s="1"/>
      <c r="G1615" s="1"/>
      <c r="H1615" s="1"/>
      <c r="I1615" s="1"/>
      <c r="K1615" s="1"/>
      <c r="L1615" s="1"/>
      <c r="M1615" s="1"/>
      <c r="R1615" s="1"/>
      <c r="S1615" s="1"/>
      <c r="W1615" s="1"/>
      <c r="X1615" s="1"/>
      <c r="Y1615" s="1"/>
    </row>
    <row r="1616" spans="4:25">
      <c r="D1616" s="1"/>
      <c r="E1616" s="1"/>
      <c r="F1616" s="1"/>
      <c r="G1616" s="1"/>
      <c r="H1616" s="1"/>
      <c r="I1616" s="1"/>
      <c r="K1616" s="1"/>
      <c r="L1616" s="1"/>
      <c r="M1616" s="1"/>
      <c r="R1616" s="1"/>
      <c r="S1616" s="1"/>
      <c r="W1616" s="1"/>
      <c r="X1616" s="1"/>
      <c r="Y1616" s="1"/>
    </row>
    <row r="1617" spans="4:25">
      <c r="D1617" s="1"/>
      <c r="E1617" s="1"/>
      <c r="F1617" s="1"/>
      <c r="G1617" s="1"/>
      <c r="H1617" s="1"/>
      <c r="I1617" s="1"/>
      <c r="K1617" s="1"/>
      <c r="L1617" s="1"/>
      <c r="M1617" s="1"/>
      <c r="R1617" s="1"/>
      <c r="S1617" s="1"/>
      <c r="W1617" s="1"/>
      <c r="X1617" s="1"/>
      <c r="Y1617" s="1"/>
    </row>
    <row r="1618" spans="4:25">
      <c r="D1618" s="1"/>
      <c r="E1618" s="1"/>
      <c r="F1618" s="1"/>
      <c r="G1618" s="1"/>
      <c r="H1618" s="1"/>
      <c r="I1618" s="1"/>
      <c r="K1618" s="1"/>
      <c r="L1618" s="1"/>
      <c r="M1618" s="1"/>
      <c r="R1618" s="1"/>
      <c r="S1618" s="1"/>
      <c r="W1618" s="1"/>
      <c r="X1618" s="1"/>
      <c r="Y1618" s="1"/>
    </row>
    <row r="1619" spans="4:25">
      <c r="D1619" s="1"/>
      <c r="E1619" s="1"/>
      <c r="F1619" s="1"/>
      <c r="G1619" s="1"/>
      <c r="H1619" s="1"/>
      <c r="I1619" s="1"/>
      <c r="K1619" s="1"/>
      <c r="L1619" s="1"/>
      <c r="M1619" s="1"/>
      <c r="R1619" s="1"/>
      <c r="S1619" s="1"/>
      <c r="W1619" s="1"/>
      <c r="X1619" s="1"/>
      <c r="Y1619" s="1"/>
    </row>
    <row r="1620" spans="4:25">
      <c r="D1620" s="1"/>
      <c r="E1620" s="1"/>
      <c r="F1620" s="1"/>
      <c r="G1620" s="1"/>
      <c r="H1620" s="1"/>
      <c r="I1620" s="1"/>
      <c r="K1620" s="1"/>
      <c r="L1620" s="1"/>
      <c r="M1620" s="1"/>
      <c r="R1620" s="1"/>
      <c r="S1620" s="1"/>
      <c r="W1620" s="1"/>
      <c r="X1620" s="1"/>
      <c r="Y1620" s="1"/>
    </row>
    <row r="1621" spans="4:25">
      <c r="D1621" s="1"/>
      <c r="E1621" s="1"/>
      <c r="F1621" s="1"/>
      <c r="G1621" s="1"/>
      <c r="H1621" s="1"/>
      <c r="I1621" s="1"/>
      <c r="K1621" s="1"/>
      <c r="L1621" s="1"/>
      <c r="M1621" s="1"/>
      <c r="R1621" s="1"/>
      <c r="S1621" s="1"/>
      <c r="W1621" s="1"/>
      <c r="X1621" s="1"/>
      <c r="Y1621" s="1"/>
    </row>
    <row r="1622" spans="4:25">
      <c r="D1622" s="1"/>
      <c r="E1622" s="1"/>
      <c r="F1622" s="1"/>
      <c r="G1622" s="1"/>
      <c r="H1622" s="1"/>
      <c r="I1622" s="1"/>
      <c r="K1622" s="1"/>
      <c r="L1622" s="1"/>
      <c r="M1622" s="1"/>
      <c r="R1622" s="1"/>
      <c r="S1622" s="1"/>
      <c r="W1622" s="1"/>
      <c r="X1622" s="1"/>
      <c r="Y1622" s="1"/>
    </row>
    <row r="1623" spans="4:25">
      <c r="D1623" s="1"/>
      <c r="E1623" s="1"/>
      <c r="F1623" s="1"/>
      <c r="G1623" s="1"/>
      <c r="H1623" s="1"/>
      <c r="I1623" s="1"/>
      <c r="K1623" s="1"/>
      <c r="L1623" s="1"/>
      <c r="M1623" s="1"/>
      <c r="R1623" s="1"/>
      <c r="S1623" s="1"/>
      <c r="W1623" s="1"/>
      <c r="X1623" s="1"/>
      <c r="Y1623" s="1"/>
    </row>
    <row r="1624" spans="4:25">
      <c r="D1624" s="1"/>
      <c r="E1624" s="1"/>
      <c r="F1624" s="1"/>
      <c r="G1624" s="1"/>
      <c r="H1624" s="1"/>
      <c r="I1624" s="1"/>
      <c r="K1624" s="1"/>
      <c r="L1624" s="1"/>
      <c r="M1624" s="1"/>
      <c r="R1624" s="1"/>
      <c r="S1624" s="1"/>
      <c r="W1624" s="1"/>
      <c r="X1624" s="1"/>
      <c r="Y1624" s="1"/>
    </row>
    <row r="1625" spans="4:25">
      <c r="D1625" s="1"/>
      <c r="E1625" s="1"/>
      <c r="F1625" s="1"/>
      <c r="G1625" s="1"/>
      <c r="H1625" s="1"/>
      <c r="I1625" s="1"/>
      <c r="K1625" s="1"/>
      <c r="L1625" s="1"/>
      <c r="M1625" s="1"/>
      <c r="R1625" s="1"/>
      <c r="S1625" s="1"/>
      <c r="W1625" s="1"/>
      <c r="X1625" s="1"/>
      <c r="Y1625" s="1"/>
    </row>
    <row r="1626" spans="4:25">
      <c r="D1626" s="1"/>
      <c r="E1626" s="1"/>
      <c r="F1626" s="1"/>
      <c r="G1626" s="1"/>
      <c r="H1626" s="1"/>
      <c r="I1626" s="1"/>
      <c r="K1626" s="1"/>
      <c r="L1626" s="1"/>
      <c r="M1626" s="1"/>
      <c r="R1626" s="1"/>
      <c r="S1626" s="1"/>
      <c r="W1626" s="1"/>
      <c r="X1626" s="1"/>
      <c r="Y1626" s="1"/>
    </row>
    <row r="1627" spans="4:25">
      <c r="D1627" s="1"/>
      <c r="E1627" s="1"/>
      <c r="F1627" s="1"/>
      <c r="G1627" s="1"/>
      <c r="H1627" s="1"/>
      <c r="I1627" s="1"/>
      <c r="K1627" s="1"/>
      <c r="L1627" s="1"/>
      <c r="M1627" s="1"/>
      <c r="R1627" s="1"/>
      <c r="S1627" s="1"/>
      <c r="W1627" s="1"/>
      <c r="X1627" s="1"/>
      <c r="Y1627" s="1"/>
    </row>
    <row r="1628" spans="4:25">
      <c r="D1628" s="1"/>
      <c r="E1628" s="1"/>
      <c r="F1628" s="1"/>
      <c r="G1628" s="1"/>
      <c r="H1628" s="1"/>
      <c r="I1628" s="1"/>
      <c r="K1628" s="1"/>
      <c r="L1628" s="1"/>
      <c r="M1628" s="1"/>
      <c r="R1628" s="1"/>
      <c r="S1628" s="1"/>
      <c r="W1628" s="1"/>
      <c r="X1628" s="1"/>
      <c r="Y1628" s="1"/>
    </row>
    <row r="1629" spans="4:25">
      <c r="D1629" s="1"/>
      <c r="E1629" s="1"/>
      <c r="F1629" s="1"/>
      <c r="G1629" s="1"/>
      <c r="H1629" s="1"/>
      <c r="I1629" s="1"/>
      <c r="K1629" s="1"/>
      <c r="L1629" s="1"/>
      <c r="M1629" s="1"/>
      <c r="R1629" s="1"/>
      <c r="S1629" s="1"/>
      <c r="W1629" s="1"/>
      <c r="X1629" s="1"/>
      <c r="Y1629" s="1"/>
    </row>
    <row r="1630" spans="4:25">
      <c r="D1630" s="1"/>
      <c r="E1630" s="1"/>
      <c r="F1630" s="1"/>
      <c r="G1630" s="1"/>
      <c r="H1630" s="1"/>
      <c r="I1630" s="1"/>
      <c r="K1630" s="1"/>
      <c r="L1630" s="1"/>
      <c r="M1630" s="1"/>
      <c r="R1630" s="1"/>
      <c r="S1630" s="1"/>
      <c r="W1630" s="1"/>
      <c r="X1630" s="1"/>
      <c r="Y1630" s="1"/>
    </row>
    <row r="1631" spans="4:25">
      <c r="D1631" s="1"/>
      <c r="E1631" s="1"/>
      <c r="F1631" s="1"/>
      <c r="G1631" s="1"/>
      <c r="H1631" s="1"/>
      <c r="I1631" s="1"/>
      <c r="K1631" s="1"/>
      <c r="L1631" s="1"/>
      <c r="M1631" s="1"/>
      <c r="R1631" s="1"/>
      <c r="S1631" s="1"/>
      <c r="W1631" s="1"/>
      <c r="X1631" s="1"/>
      <c r="Y1631" s="1"/>
    </row>
    <row r="1632" spans="4:25">
      <c r="D1632" s="1"/>
      <c r="E1632" s="1"/>
      <c r="F1632" s="1"/>
      <c r="G1632" s="1"/>
      <c r="H1632" s="1"/>
      <c r="I1632" s="1"/>
      <c r="K1632" s="1"/>
      <c r="L1632" s="1"/>
      <c r="M1632" s="1"/>
      <c r="R1632" s="1"/>
      <c r="S1632" s="1"/>
      <c r="W1632" s="1"/>
      <c r="X1632" s="1"/>
      <c r="Y1632" s="1"/>
    </row>
    <row r="1633" spans="4:25">
      <c r="D1633" s="1"/>
      <c r="E1633" s="1"/>
      <c r="F1633" s="1"/>
      <c r="G1633" s="1"/>
      <c r="H1633" s="1"/>
      <c r="I1633" s="1"/>
      <c r="K1633" s="1"/>
      <c r="L1633" s="1"/>
      <c r="M1633" s="1"/>
      <c r="R1633" s="1"/>
      <c r="S1633" s="1"/>
      <c r="W1633" s="1"/>
      <c r="X1633" s="1"/>
      <c r="Y1633" s="1"/>
    </row>
    <row r="1634" spans="4:25">
      <c r="D1634" s="1"/>
      <c r="E1634" s="1"/>
      <c r="F1634" s="1"/>
      <c r="G1634" s="1"/>
      <c r="H1634" s="1"/>
      <c r="I1634" s="1"/>
      <c r="K1634" s="1"/>
      <c r="L1634" s="1"/>
      <c r="M1634" s="1"/>
      <c r="R1634" s="1"/>
      <c r="S1634" s="1"/>
      <c r="W1634" s="1"/>
      <c r="X1634" s="1"/>
      <c r="Y1634" s="1"/>
    </row>
    <row r="1635" spans="4:25">
      <c r="D1635" s="1"/>
      <c r="E1635" s="1"/>
      <c r="F1635" s="1"/>
      <c r="G1635" s="1"/>
      <c r="H1635" s="1"/>
      <c r="I1635" s="1"/>
      <c r="K1635" s="1"/>
      <c r="L1635" s="1"/>
      <c r="M1635" s="1"/>
      <c r="R1635" s="1"/>
      <c r="S1635" s="1"/>
      <c r="W1635" s="1"/>
      <c r="X1635" s="1"/>
      <c r="Y1635" s="1"/>
    </row>
    <row r="1636" spans="4:25">
      <c r="D1636" s="1"/>
      <c r="E1636" s="1"/>
      <c r="F1636" s="1"/>
      <c r="G1636" s="1"/>
      <c r="H1636" s="1"/>
      <c r="I1636" s="1"/>
      <c r="K1636" s="1"/>
      <c r="L1636" s="1"/>
      <c r="M1636" s="1"/>
      <c r="R1636" s="1"/>
      <c r="S1636" s="1"/>
      <c r="W1636" s="1"/>
      <c r="X1636" s="1"/>
      <c r="Y1636" s="1"/>
    </row>
    <row r="1637" spans="4:25">
      <c r="D1637" s="1"/>
      <c r="E1637" s="1"/>
      <c r="F1637" s="1"/>
      <c r="G1637" s="1"/>
      <c r="H1637" s="1"/>
      <c r="I1637" s="1"/>
      <c r="K1637" s="1"/>
      <c r="L1637" s="1"/>
      <c r="M1637" s="1"/>
      <c r="R1637" s="1"/>
      <c r="S1637" s="1"/>
      <c r="W1637" s="1"/>
      <c r="X1637" s="1"/>
      <c r="Y1637" s="1"/>
    </row>
    <row r="1638" spans="4:25">
      <c r="D1638" s="1"/>
      <c r="E1638" s="1"/>
      <c r="F1638" s="1"/>
      <c r="G1638" s="1"/>
      <c r="H1638" s="1"/>
      <c r="I1638" s="1"/>
      <c r="K1638" s="1"/>
      <c r="L1638" s="1"/>
      <c r="M1638" s="1"/>
      <c r="R1638" s="1"/>
      <c r="S1638" s="1"/>
      <c r="W1638" s="1"/>
      <c r="X1638" s="1"/>
      <c r="Y1638" s="1"/>
    </row>
    <row r="1639" spans="4:25">
      <c r="D1639" s="1"/>
      <c r="E1639" s="1"/>
      <c r="F1639" s="1"/>
      <c r="G1639" s="1"/>
      <c r="H1639" s="1"/>
      <c r="I1639" s="1"/>
      <c r="K1639" s="1"/>
      <c r="L1639" s="1"/>
      <c r="M1639" s="1"/>
      <c r="R1639" s="1"/>
      <c r="S1639" s="1"/>
      <c r="W1639" s="1"/>
      <c r="X1639" s="1"/>
      <c r="Y1639" s="1"/>
    </row>
    <row r="1640" spans="4:25">
      <c r="D1640" s="1"/>
      <c r="E1640" s="1"/>
      <c r="F1640" s="1"/>
      <c r="G1640" s="1"/>
      <c r="H1640" s="1"/>
      <c r="I1640" s="1"/>
      <c r="K1640" s="1"/>
      <c r="L1640" s="1"/>
      <c r="M1640" s="1"/>
      <c r="R1640" s="1"/>
      <c r="S1640" s="1"/>
      <c r="W1640" s="1"/>
      <c r="X1640" s="1"/>
      <c r="Y1640" s="1"/>
    </row>
    <row r="1641" spans="4:25">
      <c r="D1641" s="1"/>
      <c r="E1641" s="1"/>
      <c r="F1641" s="1"/>
      <c r="G1641" s="1"/>
      <c r="H1641" s="1"/>
      <c r="I1641" s="1"/>
      <c r="K1641" s="1"/>
      <c r="L1641" s="1"/>
      <c r="M1641" s="1"/>
      <c r="R1641" s="1"/>
      <c r="S1641" s="1"/>
      <c r="W1641" s="1"/>
      <c r="X1641" s="1"/>
      <c r="Y1641" s="1"/>
    </row>
    <row r="1642" spans="4:25">
      <c r="D1642" s="1"/>
      <c r="E1642" s="1"/>
      <c r="F1642" s="1"/>
      <c r="G1642" s="1"/>
      <c r="H1642" s="1"/>
      <c r="I1642" s="1"/>
      <c r="K1642" s="1"/>
      <c r="L1642" s="1"/>
      <c r="M1642" s="1"/>
      <c r="R1642" s="1"/>
      <c r="S1642" s="1"/>
      <c r="W1642" s="1"/>
      <c r="X1642" s="1"/>
      <c r="Y1642" s="1"/>
    </row>
    <row r="1643" spans="4:25">
      <c r="D1643" s="1"/>
      <c r="E1643" s="1"/>
      <c r="F1643" s="1"/>
      <c r="G1643" s="1"/>
      <c r="H1643" s="1"/>
      <c r="I1643" s="1"/>
      <c r="K1643" s="1"/>
      <c r="L1643" s="1"/>
      <c r="M1643" s="1"/>
      <c r="R1643" s="1"/>
      <c r="S1643" s="1"/>
      <c r="W1643" s="1"/>
      <c r="X1643" s="1"/>
      <c r="Y1643" s="1"/>
    </row>
    <row r="1644" spans="4:25">
      <c r="D1644" s="1"/>
      <c r="E1644" s="1"/>
      <c r="F1644" s="1"/>
      <c r="G1644" s="1"/>
      <c r="H1644" s="1"/>
      <c r="I1644" s="1"/>
      <c r="K1644" s="1"/>
      <c r="L1644" s="1"/>
      <c r="M1644" s="1"/>
      <c r="R1644" s="1"/>
      <c r="S1644" s="1"/>
      <c r="W1644" s="1"/>
      <c r="X1644" s="1"/>
      <c r="Y1644" s="1"/>
    </row>
    <row r="1645" spans="4:25">
      <c r="D1645" s="1"/>
      <c r="E1645" s="1"/>
      <c r="F1645" s="1"/>
      <c r="G1645" s="1"/>
      <c r="H1645" s="1"/>
      <c r="I1645" s="1"/>
      <c r="K1645" s="1"/>
      <c r="L1645" s="1"/>
      <c r="M1645" s="1"/>
      <c r="R1645" s="1"/>
      <c r="S1645" s="1"/>
      <c r="W1645" s="1"/>
      <c r="X1645" s="1"/>
      <c r="Y1645" s="1"/>
    </row>
    <row r="1646" spans="4:25">
      <c r="D1646" s="1"/>
      <c r="E1646" s="1"/>
      <c r="F1646" s="1"/>
      <c r="G1646" s="1"/>
      <c r="H1646" s="1"/>
      <c r="I1646" s="1"/>
      <c r="K1646" s="1"/>
      <c r="L1646" s="1"/>
      <c r="M1646" s="1"/>
      <c r="R1646" s="1"/>
      <c r="S1646" s="1"/>
      <c r="W1646" s="1"/>
      <c r="X1646" s="1"/>
      <c r="Y1646" s="1"/>
    </row>
    <row r="1647" spans="4:25">
      <c r="D1647" s="1"/>
      <c r="E1647" s="1"/>
      <c r="F1647" s="1"/>
      <c r="G1647" s="1"/>
      <c r="H1647" s="1"/>
      <c r="I1647" s="1"/>
      <c r="K1647" s="1"/>
      <c r="L1647" s="1"/>
      <c r="M1647" s="1"/>
      <c r="R1647" s="1"/>
      <c r="S1647" s="1"/>
      <c r="W1647" s="1"/>
      <c r="X1647" s="1"/>
      <c r="Y1647" s="1"/>
    </row>
    <row r="1648" spans="4:25">
      <c r="D1648" s="1"/>
      <c r="E1648" s="1"/>
      <c r="F1648" s="1"/>
      <c r="G1648" s="1"/>
      <c r="H1648" s="1"/>
      <c r="I1648" s="1"/>
      <c r="K1648" s="1"/>
      <c r="L1648" s="1"/>
      <c r="M1648" s="1"/>
      <c r="R1648" s="1"/>
      <c r="S1648" s="1"/>
      <c r="W1648" s="1"/>
      <c r="X1648" s="1"/>
      <c r="Y1648" s="1"/>
    </row>
    <row r="1649" spans="4:25">
      <c r="D1649" s="1"/>
      <c r="E1649" s="1"/>
      <c r="F1649" s="1"/>
      <c r="G1649" s="1"/>
      <c r="H1649" s="1"/>
      <c r="I1649" s="1"/>
      <c r="K1649" s="1"/>
      <c r="L1649" s="1"/>
      <c r="M1649" s="1"/>
      <c r="R1649" s="1"/>
      <c r="S1649" s="1"/>
      <c r="W1649" s="1"/>
      <c r="X1649" s="1"/>
      <c r="Y1649" s="1"/>
    </row>
    <row r="1650" spans="4:25">
      <c r="D1650" s="1"/>
      <c r="E1650" s="1"/>
      <c r="F1650" s="1"/>
      <c r="G1650" s="1"/>
      <c r="H1650" s="1"/>
      <c r="I1650" s="1"/>
      <c r="K1650" s="1"/>
      <c r="L1650" s="1"/>
      <c r="M1650" s="1"/>
      <c r="R1650" s="1"/>
      <c r="S1650" s="1"/>
      <c r="W1650" s="1"/>
      <c r="X1650" s="1"/>
      <c r="Y1650" s="1"/>
    </row>
    <row r="1651" spans="4:25">
      <c r="D1651" s="1"/>
      <c r="E1651" s="1"/>
      <c r="F1651" s="1"/>
      <c r="G1651" s="1"/>
      <c r="H1651" s="1"/>
      <c r="I1651" s="1"/>
      <c r="K1651" s="1"/>
      <c r="L1651" s="1"/>
      <c r="M1651" s="1"/>
      <c r="R1651" s="1"/>
      <c r="S1651" s="1"/>
      <c r="W1651" s="1"/>
      <c r="X1651" s="1"/>
      <c r="Y1651" s="1"/>
    </row>
    <row r="1652" spans="4:25">
      <c r="D1652" s="1"/>
      <c r="E1652" s="1"/>
      <c r="F1652" s="1"/>
      <c r="G1652" s="1"/>
      <c r="H1652" s="1"/>
      <c r="I1652" s="1"/>
      <c r="K1652" s="1"/>
      <c r="L1652" s="1"/>
      <c r="M1652" s="1"/>
      <c r="R1652" s="1"/>
      <c r="S1652" s="1"/>
      <c r="W1652" s="1"/>
      <c r="X1652" s="1"/>
      <c r="Y1652" s="1"/>
    </row>
    <row r="1653" spans="4:25">
      <c r="D1653" s="1"/>
      <c r="E1653" s="1"/>
      <c r="F1653" s="1"/>
      <c r="G1653" s="1"/>
      <c r="H1653" s="1"/>
      <c r="I1653" s="1"/>
      <c r="K1653" s="1"/>
      <c r="L1653" s="1"/>
      <c r="M1653" s="1"/>
      <c r="R1653" s="1"/>
      <c r="S1653" s="1"/>
      <c r="W1653" s="1"/>
      <c r="X1653" s="1"/>
      <c r="Y1653" s="1"/>
    </row>
    <row r="1654" spans="4:25">
      <c r="D1654" s="1"/>
      <c r="E1654" s="1"/>
      <c r="F1654" s="1"/>
      <c r="G1654" s="1"/>
      <c r="H1654" s="1"/>
      <c r="I1654" s="1"/>
      <c r="K1654" s="1"/>
      <c r="L1654" s="1"/>
      <c r="M1654" s="1"/>
      <c r="R1654" s="1"/>
      <c r="S1654" s="1"/>
      <c r="W1654" s="1"/>
      <c r="X1654" s="1"/>
      <c r="Y1654" s="1"/>
    </row>
    <row r="1655" spans="4:25">
      <c r="D1655" s="1"/>
      <c r="E1655" s="1"/>
      <c r="F1655" s="1"/>
      <c r="G1655" s="1"/>
      <c r="H1655" s="1"/>
      <c r="I1655" s="1"/>
      <c r="K1655" s="1"/>
      <c r="L1655" s="1"/>
      <c r="M1655" s="1"/>
      <c r="R1655" s="1"/>
      <c r="S1655" s="1"/>
      <c r="W1655" s="1"/>
      <c r="X1655" s="1"/>
      <c r="Y1655" s="1"/>
    </row>
    <row r="1656" spans="4:25">
      <c r="D1656" s="1"/>
      <c r="E1656" s="1"/>
      <c r="F1656" s="1"/>
      <c r="G1656" s="1"/>
      <c r="H1656" s="1"/>
      <c r="I1656" s="1"/>
      <c r="K1656" s="1"/>
      <c r="L1656" s="1"/>
      <c r="M1656" s="1"/>
      <c r="R1656" s="1"/>
      <c r="S1656" s="1"/>
      <c r="W1656" s="1"/>
      <c r="X1656" s="1"/>
      <c r="Y1656" s="1"/>
    </row>
    <row r="1657" spans="4:25">
      <c r="D1657" s="1"/>
      <c r="E1657" s="1"/>
      <c r="F1657" s="1"/>
      <c r="G1657" s="1"/>
      <c r="H1657" s="1"/>
      <c r="I1657" s="1"/>
      <c r="K1657" s="1"/>
      <c r="L1657" s="1"/>
      <c r="M1657" s="1"/>
      <c r="R1657" s="1"/>
      <c r="S1657" s="1"/>
      <c r="W1657" s="1"/>
      <c r="X1657" s="1"/>
      <c r="Y1657" s="1"/>
    </row>
    <row r="1658" spans="4:25">
      <c r="D1658" s="1"/>
      <c r="E1658" s="1"/>
      <c r="F1658" s="1"/>
      <c r="G1658" s="1"/>
      <c r="H1658" s="1"/>
      <c r="I1658" s="1"/>
      <c r="K1658" s="1"/>
      <c r="L1658" s="1"/>
      <c r="M1658" s="1"/>
      <c r="R1658" s="1"/>
      <c r="S1658" s="1"/>
      <c r="W1658" s="1"/>
      <c r="X1658" s="1"/>
      <c r="Y1658" s="1"/>
    </row>
    <row r="1659" spans="4:25">
      <c r="D1659" s="1"/>
      <c r="E1659" s="1"/>
      <c r="F1659" s="1"/>
      <c r="G1659" s="1"/>
      <c r="H1659" s="1"/>
      <c r="I1659" s="1"/>
      <c r="K1659" s="1"/>
      <c r="L1659" s="1"/>
      <c r="M1659" s="1"/>
      <c r="R1659" s="1"/>
      <c r="S1659" s="1"/>
      <c r="W1659" s="1"/>
      <c r="X1659" s="1"/>
      <c r="Y1659" s="1"/>
    </row>
    <row r="1660" spans="4:25">
      <c r="D1660" s="1"/>
      <c r="E1660" s="1"/>
      <c r="F1660" s="1"/>
      <c r="G1660" s="1"/>
      <c r="H1660" s="1"/>
      <c r="I1660" s="1"/>
      <c r="K1660" s="1"/>
      <c r="L1660" s="1"/>
      <c r="M1660" s="1"/>
      <c r="R1660" s="1"/>
      <c r="S1660" s="1"/>
      <c r="W1660" s="1"/>
      <c r="X1660" s="1"/>
      <c r="Y1660" s="1"/>
    </row>
    <row r="1661" spans="4:25">
      <c r="D1661" s="1"/>
      <c r="E1661" s="1"/>
      <c r="F1661" s="1"/>
      <c r="G1661" s="1"/>
      <c r="H1661" s="1"/>
      <c r="I1661" s="1"/>
      <c r="K1661" s="1"/>
      <c r="L1661" s="1"/>
      <c r="M1661" s="1"/>
      <c r="R1661" s="1"/>
      <c r="S1661" s="1"/>
      <c r="W1661" s="1"/>
      <c r="X1661" s="1"/>
      <c r="Y1661" s="1"/>
    </row>
    <row r="1662" spans="4:25">
      <c r="D1662" s="1"/>
      <c r="E1662" s="1"/>
      <c r="F1662" s="1"/>
      <c r="G1662" s="1"/>
      <c r="H1662" s="1"/>
      <c r="I1662" s="1"/>
      <c r="K1662" s="1"/>
      <c r="L1662" s="1"/>
      <c r="M1662" s="1"/>
      <c r="R1662" s="1"/>
      <c r="S1662" s="1"/>
      <c r="W1662" s="1"/>
      <c r="X1662" s="1"/>
      <c r="Y1662" s="1"/>
    </row>
    <row r="1663" spans="4:25">
      <c r="D1663" s="1"/>
      <c r="E1663" s="1"/>
      <c r="F1663" s="1"/>
      <c r="G1663" s="1"/>
      <c r="H1663" s="1"/>
      <c r="I1663" s="1"/>
      <c r="K1663" s="1"/>
      <c r="L1663" s="1"/>
      <c r="M1663" s="1"/>
      <c r="R1663" s="1"/>
      <c r="S1663" s="1"/>
      <c r="W1663" s="1"/>
      <c r="X1663" s="1"/>
      <c r="Y1663" s="1"/>
    </row>
    <row r="1664" spans="4:25">
      <c r="D1664" s="1"/>
      <c r="E1664" s="1"/>
      <c r="F1664" s="1"/>
      <c r="G1664" s="1"/>
      <c r="H1664" s="1"/>
      <c r="I1664" s="1"/>
      <c r="K1664" s="1"/>
      <c r="L1664" s="1"/>
      <c r="M1664" s="1"/>
      <c r="R1664" s="1"/>
      <c r="S1664" s="1"/>
      <c r="W1664" s="1"/>
      <c r="X1664" s="1"/>
      <c r="Y1664" s="1"/>
    </row>
    <row r="1665" spans="4:25">
      <c r="D1665" s="1"/>
      <c r="E1665" s="1"/>
      <c r="F1665" s="1"/>
      <c r="G1665" s="1"/>
      <c r="H1665" s="1"/>
      <c r="I1665" s="1"/>
      <c r="K1665" s="1"/>
      <c r="L1665" s="1"/>
      <c r="M1665" s="1"/>
      <c r="R1665" s="1"/>
      <c r="S1665" s="1"/>
      <c r="W1665" s="1"/>
      <c r="X1665" s="1"/>
      <c r="Y1665" s="1"/>
    </row>
    <row r="1666" spans="4:25">
      <c r="D1666" s="1"/>
      <c r="E1666" s="1"/>
      <c r="F1666" s="1"/>
      <c r="G1666" s="1"/>
      <c r="H1666" s="1"/>
      <c r="I1666" s="1"/>
      <c r="K1666" s="1"/>
      <c r="L1666" s="1"/>
      <c r="M1666" s="1"/>
      <c r="R1666" s="1"/>
      <c r="S1666" s="1"/>
      <c r="W1666" s="1"/>
      <c r="X1666" s="1"/>
      <c r="Y1666" s="1"/>
    </row>
    <row r="1667" spans="4:25">
      <c r="D1667" s="1"/>
      <c r="E1667" s="1"/>
      <c r="F1667" s="1"/>
      <c r="G1667" s="1"/>
      <c r="H1667" s="1"/>
      <c r="I1667" s="1"/>
      <c r="K1667" s="1"/>
      <c r="L1667" s="1"/>
      <c r="M1667" s="1"/>
      <c r="R1667" s="1"/>
      <c r="S1667" s="1"/>
      <c r="W1667" s="1"/>
      <c r="X1667" s="1"/>
      <c r="Y1667" s="1"/>
    </row>
    <row r="1668" spans="4:25">
      <c r="D1668" s="1"/>
      <c r="E1668" s="1"/>
      <c r="F1668" s="1"/>
      <c r="G1668" s="1"/>
      <c r="H1668" s="1"/>
      <c r="I1668" s="1"/>
      <c r="K1668" s="1"/>
      <c r="L1668" s="1"/>
      <c r="M1668" s="1"/>
      <c r="R1668" s="1"/>
      <c r="S1668" s="1"/>
      <c r="W1668" s="1"/>
      <c r="X1668" s="1"/>
      <c r="Y1668" s="1"/>
    </row>
    <row r="1669" spans="4:25">
      <c r="D1669" s="1"/>
      <c r="E1669" s="1"/>
      <c r="F1669" s="1"/>
      <c r="G1669" s="1"/>
      <c r="H1669" s="1"/>
      <c r="I1669" s="1"/>
      <c r="K1669" s="1"/>
      <c r="L1669" s="1"/>
      <c r="M1669" s="1"/>
      <c r="R1669" s="1"/>
      <c r="S1669" s="1"/>
      <c r="W1669" s="1"/>
      <c r="X1669" s="1"/>
      <c r="Y1669" s="1"/>
    </row>
    <row r="1670" spans="4:25">
      <c r="D1670" s="1"/>
      <c r="E1670" s="1"/>
      <c r="F1670" s="1"/>
      <c r="G1670" s="1"/>
      <c r="H1670" s="1"/>
      <c r="I1670" s="1"/>
      <c r="K1670" s="1"/>
      <c r="L1670" s="1"/>
      <c r="M1670" s="1"/>
      <c r="R1670" s="1"/>
      <c r="S1670" s="1"/>
      <c r="W1670" s="1"/>
      <c r="X1670" s="1"/>
      <c r="Y1670" s="1"/>
    </row>
    <row r="1671" spans="4:25">
      <c r="D1671" s="1"/>
      <c r="E1671" s="1"/>
      <c r="F1671" s="1"/>
      <c r="G1671" s="1"/>
      <c r="H1671" s="1"/>
      <c r="I1671" s="1"/>
      <c r="K1671" s="1"/>
      <c r="L1671" s="1"/>
      <c r="M1671" s="1"/>
      <c r="R1671" s="1"/>
      <c r="S1671" s="1"/>
      <c r="W1671" s="1"/>
      <c r="X1671" s="1"/>
      <c r="Y1671" s="1"/>
    </row>
    <row r="1672" spans="4:25">
      <c r="D1672" s="1"/>
      <c r="E1672" s="1"/>
      <c r="F1672" s="1"/>
      <c r="G1672" s="1"/>
      <c r="H1672" s="1"/>
      <c r="I1672" s="1"/>
      <c r="K1672" s="1"/>
      <c r="L1672" s="1"/>
      <c r="M1672" s="1"/>
      <c r="R1672" s="1"/>
      <c r="S1672" s="1"/>
      <c r="W1672" s="1"/>
      <c r="X1672" s="1"/>
      <c r="Y1672" s="1"/>
    </row>
    <row r="1673" spans="4:25">
      <c r="D1673" s="1"/>
      <c r="E1673" s="1"/>
      <c r="F1673" s="1"/>
      <c r="G1673" s="1"/>
      <c r="H1673" s="1"/>
      <c r="I1673" s="1"/>
      <c r="K1673" s="1"/>
      <c r="L1673" s="1"/>
      <c r="M1673" s="1"/>
      <c r="R1673" s="1"/>
      <c r="S1673" s="1"/>
      <c r="W1673" s="1"/>
      <c r="X1673" s="1"/>
      <c r="Y1673" s="1"/>
    </row>
    <row r="1674" spans="4:25">
      <c r="D1674" s="1"/>
      <c r="E1674" s="1"/>
      <c r="F1674" s="1"/>
      <c r="G1674" s="1"/>
      <c r="H1674" s="1"/>
      <c r="I1674" s="1"/>
      <c r="K1674" s="1"/>
      <c r="L1674" s="1"/>
      <c r="M1674" s="1"/>
      <c r="R1674" s="1"/>
      <c r="S1674" s="1"/>
      <c r="W1674" s="1"/>
      <c r="X1674" s="1"/>
      <c r="Y1674" s="1"/>
    </row>
    <row r="1675" spans="4:25">
      <c r="D1675" s="1"/>
      <c r="E1675" s="1"/>
      <c r="F1675" s="1"/>
      <c r="G1675" s="1"/>
      <c r="H1675" s="1"/>
      <c r="I1675" s="1"/>
      <c r="K1675" s="1"/>
      <c r="L1675" s="1"/>
      <c r="M1675" s="1"/>
      <c r="R1675" s="1"/>
      <c r="S1675" s="1"/>
      <c r="W1675" s="1"/>
      <c r="X1675" s="1"/>
      <c r="Y1675" s="1"/>
    </row>
    <row r="1676" spans="4:25">
      <c r="D1676" s="1"/>
      <c r="E1676" s="1"/>
      <c r="F1676" s="1"/>
      <c r="G1676" s="1"/>
      <c r="H1676" s="1"/>
      <c r="I1676" s="1"/>
      <c r="K1676" s="1"/>
      <c r="L1676" s="1"/>
      <c r="M1676" s="1"/>
      <c r="R1676" s="1"/>
      <c r="S1676" s="1"/>
      <c r="W1676" s="1"/>
      <c r="X1676" s="1"/>
      <c r="Y1676" s="1"/>
    </row>
    <row r="1677" spans="4:25">
      <c r="D1677" s="1"/>
      <c r="E1677" s="1"/>
      <c r="F1677" s="1"/>
      <c r="G1677" s="1"/>
      <c r="H1677" s="1"/>
      <c r="I1677" s="1"/>
      <c r="K1677" s="1"/>
      <c r="L1677" s="1"/>
      <c r="M1677" s="1"/>
      <c r="R1677" s="1"/>
      <c r="S1677" s="1"/>
      <c r="W1677" s="1"/>
      <c r="X1677" s="1"/>
      <c r="Y1677" s="1"/>
    </row>
    <row r="1678" spans="4:25">
      <c r="D1678" s="1"/>
      <c r="E1678" s="1"/>
      <c r="F1678" s="1"/>
      <c r="G1678" s="1"/>
      <c r="H1678" s="1"/>
      <c r="I1678" s="1"/>
      <c r="K1678" s="1"/>
      <c r="L1678" s="1"/>
      <c r="M1678" s="1"/>
      <c r="R1678" s="1"/>
      <c r="S1678" s="1"/>
      <c r="W1678" s="1"/>
      <c r="X1678" s="1"/>
      <c r="Y1678" s="1"/>
    </row>
    <row r="1679" spans="4:25">
      <c r="D1679" s="1"/>
      <c r="E1679" s="1"/>
      <c r="F1679" s="1"/>
      <c r="G1679" s="1"/>
      <c r="H1679" s="1"/>
      <c r="I1679" s="1"/>
      <c r="K1679" s="1"/>
      <c r="L1679" s="1"/>
      <c r="M1679" s="1"/>
      <c r="R1679" s="1"/>
      <c r="S1679" s="1"/>
      <c r="W1679" s="1"/>
      <c r="X1679" s="1"/>
      <c r="Y1679" s="1"/>
    </row>
    <row r="1680" spans="4:25">
      <c r="D1680" s="1"/>
      <c r="E1680" s="1"/>
      <c r="F1680" s="1"/>
      <c r="G1680" s="1"/>
      <c r="H1680" s="1"/>
      <c r="I1680" s="1"/>
      <c r="K1680" s="1"/>
      <c r="L1680" s="1"/>
      <c r="M1680" s="1"/>
      <c r="R1680" s="1"/>
      <c r="S1680" s="1"/>
      <c r="W1680" s="1"/>
      <c r="X1680" s="1"/>
      <c r="Y1680" s="1"/>
    </row>
    <row r="1681" spans="4:25">
      <c r="D1681" s="1"/>
      <c r="E1681" s="1"/>
      <c r="F1681" s="1"/>
      <c r="G1681" s="1"/>
      <c r="H1681" s="1"/>
      <c r="I1681" s="1"/>
      <c r="K1681" s="1"/>
      <c r="L1681" s="1"/>
      <c r="M1681" s="1"/>
      <c r="R1681" s="1"/>
      <c r="S1681" s="1"/>
      <c r="W1681" s="1"/>
      <c r="X1681" s="1"/>
      <c r="Y1681" s="1"/>
    </row>
    <row r="1682" spans="4:25">
      <c r="D1682" s="1"/>
      <c r="E1682" s="1"/>
      <c r="F1682" s="1"/>
      <c r="G1682" s="1"/>
      <c r="H1682" s="1"/>
      <c r="I1682" s="1"/>
      <c r="K1682" s="1"/>
      <c r="L1682" s="1"/>
      <c r="M1682" s="1"/>
      <c r="R1682" s="1"/>
      <c r="S1682" s="1"/>
      <c r="W1682" s="1"/>
      <c r="X1682" s="1"/>
      <c r="Y1682" s="1"/>
    </row>
    <row r="1683" spans="4:25">
      <c r="D1683" s="1"/>
      <c r="E1683" s="1"/>
      <c r="F1683" s="1"/>
      <c r="G1683" s="1"/>
      <c r="H1683" s="1"/>
      <c r="I1683" s="1"/>
      <c r="K1683" s="1"/>
      <c r="L1683" s="1"/>
      <c r="M1683" s="1"/>
      <c r="R1683" s="1"/>
      <c r="S1683" s="1"/>
      <c r="W1683" s="1"/>
      <c r="X1683" s="1"/>
      <c r="Y1683" s="1"/>
    </row>
    <row r="1684" spans="4:25">
      <c r="D1684" s="1"/>
      <c r="E1684" s="1"/>
      <c r="F1684" s="1"/>
      <c r="G1684" s="1"/>
      <c r="H1684" s="1"/>
      <c r="I1684" s="1"/>
      <c r="K1684" s="1"/>
      <c r="L1684" s="1"/>
      <c r="M1684" s="1"/>
      <c r="R1684" s="1"/>
      <c r="S1684" s="1"/>
      <c r="W1684" s="1"/>
      <c r="X1684" s="1"/>
      <c r="Y1684" s="1"/>
    </row>
    <row r="1685" spans="4:25">
      <c r="D1685" s="1"/>
      <c r="E1685" s="1"/>
      <c r="F1685" s="1"/>
      <c r="G1685" s="1"/>
      <c r="H1685" s="1"/>
      <c r="I1685" s="1"/>
      <c r="K1685" s="1"/>
      <c r="L1685" s="1"/>
      <c r="M1685" s="1"/>
      <c r="R1685" s="1"/>
      <c r="S1685" s="1"/>
      <c r="W1685" s="1"/>
      <c r="X1685" s="1"/>
      <c r="Y1685" s="1"/>
    </row>
    <row r="1686" spans="4:25">
      <c r="D1686" s="1"/>
      <c r="E1686" s="1"/>
      <c r="F1686" s="1"/>
      <c r="G1686" s="1"/>
      <c r="H1686" s="1"/>
      <c r="I1686" s="1"/>
      <c r="K1686" s="1"/>
      <c r="L1686" s="1"/>
      <c r="M1686" s="1"/>
      <c r="R1686" s="1"/>
      <c r="S1686" s="1"/>
      <c r="W1686" s="1"/>
      <c r="X1686" s="1"/>
      <c r="Y1686" s="1"/>
    </row>
    <row r="1687" spans="4:25">
      <c r="D1687" s="1"/>
      <c r="E1687" s="1"/>
      <c r="F1687" s="1"/>
      <c r="G1687" s="1"/>
      <c r="H1687" s="1"/>
      <c r="I1687" s="1"/>
      <c r="K1687" s="1"/>
      <c r="L1687" s="1"/>
      <c r="M1687" s="1"/>
      <c r="R1687" s="1"/>
      <c r="S1687" s="1"/>
      <c r="W1687" s="1"/>
      <c r="X1687" s="1"/>
      <c r="Y1687" s="1"/>
    </row>
    <row r="1688" spans="4:25">
      <c r="D1688" s="1"/>
      <c r="E1688" s="1"/>
      <c r="F1688" s="1"/>
      <c r="G1688" s="1"/>
      <c r="H1688" s="1"/>
      <c r="I1688" s="1"/>
      <c r="K1688" s="1"/>
      <c r="L1688" s="1"/>
      <c r="M1688" s="1"/>
      <c r="R1688" s="1"/>
      <c r="S1688" s="1"/>
      <c r="W1688" s="1"/>
      <c r="X1688" s="1"/>
      <c r="Y1688" s="1"/>
    </row>
    <row r="1689" spans="4:25">
      <c r="D1689" s="1"/>
      <c r="E1689" s="1"/>
      <c r="F1689" s="1"/>
      <c r="G1689" s="1"/>
      <c r="H1689" s="1"/>
      <c r="I1689" s="1"/>
      <c r="K1689" s="1"/>
      <c r="L1689" s="1"/>
      <c r="M1689" s="1"/>
      <c r="R1689" s="1"/>
      <c r="S1689" s="1"/>
      <c r="W1689" s="1"/>
      <c r="X1689" s="1"/>
      <c r="Y1689" s="1"/>
    </row>
    <row r="1690" spans="4:25">
      <c r="D1690" s="1"/>
      <c r="E1690" s="1"/>
      <c r="F1690" s="1"/>
      <c r="G1690" s="1"/>
      <c r="H1690" s="1"/>
      <c r="I1690" s="1"/>
      <c r="K1690" s="1"/>
      <c r="L1690" s="1"/>
      <c r="M1690" s="1"/>
      <c r="R1690" s="1"/>
      <c r="S1690" s="1"/>
      <c r="W1690" s="1"/>
      <c r="X1690" s="1"/>
      <c r="Y1690" s="1"/>
    </row>
    <row r="1691" spans="4:25">
      <c r="D1691" s="1"/>
      <c r="E1691" s="1"/>
      <c r="F1691" s="1"/>
      <c r="G1691" s="1"/>
      <c r="H1691" s="1"/>
      <c r="I1691" s="1"/>
      <c r="K1691" s="1"/>
      <c r="L1691" s="1"/>
      <c r="M1691" s="1"/>
      <c r="R1691" s="1"/>
      <c r="S1691" s="1"/>
      <c r="W1691" s="1"/>
      <c r="X1691" s="1"/>
      <c r="Y1691" s="1"/>
    </row>
    <row r="1692" spans="4:25">
      <c r="D1692" s="1"/>
      <c r="E1692" s="1"/>
      <c r="F1692" s="1"/>
      <c r="G1692" s="1"/>
      <c r="H1692" s="1"/>
      <c r="I1692" s="1"/>
      <c r="K1692" s="1"/>
      <c r="L1692" s="1"/>
      <c r="M1692" s="1"/>
      <c r="R1692" s="1"/>
      <c r="S1692" s="1"/>
      <c r="W1692" s="1"/>
      <c r="X1692" s="1"/>
      <c r="Y1692" s="1"/>
    </row>
    <row r="1693" spans="4:25">
      <c r="D1693" s="1"/>
      <c r="E1693" s="1"/>
      <c r="F1693" s="1"/>
      <c r="G1693" s="1"/>
      <c r="H1693" s="1"/>
      <c r="I1693" s="1"/>
      <c r="K1693" s="1"/>
      <c r="L1693" s="1"/>
      <c r="M1693" s="1"/>
      <c r="R1693" s="1"/>
      <c r="S1693" s="1"/>
      <c r="W1693" s="1"/>
      <c r="X1693" s="1"/>
      <c r="Y1693" s="1"/>
    </row>
    <row r="1694" spans="4:25">
      <c r="D1694" s="1"/>
      <c r="E1694" s="1"/>
      <c r="F1694" s="1"/>
      <c r="G1694" s="1"/>
      <c r="H1694" s="1"/>
      <c r="I1694" s="1"/>
      <c r="K1694" s="1"/>
      <c r="L1694" s="1"/>
      <c r="M1694" s="1"/>
      <c r="R1694" s="1"/>
      <c r="S1694" s="1"/>
      <c r="W1694" s="1"/>
      <c r="X1694" s="1"/>
      <c r="Y1694" s="1"/>
    </row>
    <row r="1695" spans="4:25">
      <c r="D1695" s="1"/>
      <c r="E1695" s="1"/>
      <c r="F1695" s="1"/>
      <c r="G1695" s="1"/>
      <c r="H1695" s="1"/>
      <c r="I1695" s="1"/>
      <c r="K1695" s="1"/>
      <c r="L1695" s="1"/>
      <c r="M1695" s="1"/>
      <c r="R1695" s="1"/>
      <c r="S1695" s="1"/>
      <c r="W1695" s="1"/>
      <c r="X1695" s="1"/>
      <c r="Y1695" s="1"/>
    </row>
    <row r="1696" spans="4:25">
      <c r="D1696" s="1"/>
      <c r="E1696" s="1"/>
      <c r="F1696" s="1"/>
      <c r="G1696" s="1"/>
      <c r="H1696" s="1"/>
      <c r="I1696" s="1"/>
      <c r="K1696" s="1"/>
      <c r="L1696" s="1"/>
      <c r="M1696" s="1"/>
      <c r="R1696" s="1"/>
      <c r="S1696" s="1"/>
      <c r="W1696" s="1"/>
      <c r="X1696" s="1"/>
      <c r="Y1696" s="1"/>
    </row>
    <row r="1697" spans="4:25">
      <c r="D1697" s="1"/>
      <c r="E1697" s="1"/>
      <c r="F1697" s="1"/>
      <c r="G1697" s="1"/>
      <c r="H1697" s="1"/>
      <c r="I1697" s="1"/>
      <c r="K1697" s="1"/>
      <c r="L1697" s="1"/>
      <c r="M1697" s="1"/>
      <c r="R1697" s="1"/>
      <c r="S1697" s="1"/>
      <c r="W1697" s="1"/>
      <c r="X1697" s="1"/>
      <c r="Y1697" s="1"/>
    </row>
    <row r="1698" spans="4:25">
      <c r="D1698" s="1"/>
      <c r="E1698" s="1"/>
      <c r="F1698" s="1"/>
      <c r="G1698" s="1"/>
      <c r="H1698" s="1"/>
      <c r="I1698" s="1"/>
      <c r="K1698" s="1"/>
      <c r="L1698" s="1"/>
      <c r="M1698" s="1"/>
      <c r="R1698" s="1"/>
      <c r="S1698" s="1"/>
      <c r="W1698" s="1"/>
      <c r="X1698" s="1"/>
      <c r="Y1698" s="1"/>
    </row>
    <row r="1699" spans="4:25">
      <c r="D1699" s="1"/>
      <c r="E1699" s="1"/>
      <c r="F1699" s="1"/>
      <c r="G1699" s="1"/>
      <c r="H1699" s="1"/>
      <c r="I1699" s="1"/>
      <c r="K1699" s="1"/>
      <c r="L1699" s="1"/>
      <c r="M1699" s="1"/>
      <c r="R1699" s="1"/>
      <c r="S1699" s="1"/>
      <c r="W1699" s="1"/>
      <c r="X1699" s="1"/>
      <c r="Y1699" s="1"/>
    </row>
    <row r="1700" spans="4:25">
      <c r="D1700" s="1"/>
      <c r="E1700" s="1"/>
      <c r="F1700" s="1"/>
      <c r="G1700" s="1"/>
      <c r="H1700" s="1"/>
      <c r="I1700" s="1"/>
      <c r="K1700" s="1"/>
      <c r="L1700" s="1"/>
      <c r="M1700" s="1"/>
      <c r="R1700" s="1"/>
      <c r="S1700" s="1"/>
      <c r="W1700" s="1"/>
      <c r="X1700" s="1"/>
      <c r="Y1700" s="1"/>
    </row>
    <row r="1701" spans="4:25">
      <c r="D1701" s="1"/>
      <c r="E1701" s="1"/>
      <c r="F1701" s="1"/>
      <c r="G1701" s="1"/>
      <c r="H1701" s="1"/>
      <c r="I1701" s="1"/>
      <c r="K1701" s="1"/>
      <c r="L1701" s="1"/>
      <c r="M1701" s="1"/>
      <c r="R1701" s="1"/>
      <c r="S1701" s="1"/>
      <c r="W1701" s="1"/>
      <c r="X1701" s="1"/>
      <c r="Y1701" s="1"/>
    </row>
    <row r="1702" spans="4:25">
      <c r="D1702" s="1"/>
      <c r="E1702" s="1"/>
      <c r="F1702" s="1"/>
      <c r="G1702" s="1"/>
      <c r="H1702" s="1"/>
      <c r="I1702" s="1"/>
      <c r="K1702" s="1"/>
      <c r="L1702" s="1"/>
      <c r="M1702" s="1"/>
      <c r="R1702" s="1"/>
      <c r="S1702" s="1"/>
      <c r="W1702" s="1"/>
      <c r="X1702" s="1"/>
      <c r="Y1702" s="1"/>
    </row>
    <row r="1703" spans="4:25">
      <c r="D1703" s="1"/>
      <c r="E1703" s="1"/>
      <c r="F1703" s="1"/>
      <c r="G1703" s="1"/>
      <c r="H1703" s="1"/>
      <c r="I1703" s="1"/>
      <c r="K1703" s="1"/>
      <c r="L1703" s="1"/>
      <c r="M1703" s="1"/>
      <c r="R1703" s="1"/>
      <c r="S1703" s="1"/>
      <c r="W1703" s="1"/>
      <c r="X1703" s="1"/>
      <c r="Y1703" s="1"/>
    </row>
    <row r="1704" spans="4:25">
      <c r="D1704" s="1"/>
      <c r="E1704" s="1"/>
      <c r="F1704" s="1"/>
      <c r="G1704" s="1"/>
      <c r="H1704" s="1"/>
      <c r="I1704" s="1"/>
      <c r="K1704" s="1"/>
      <c r="L1704" s="1"/>
      <c r="M1704" s="1"/>
      <c r="R1704" s="1"/>
      <c r="S1704" s="1"/>
      <c r="W1704" s="1"/>
      <c r="X1704" s="1"/>
      <c r="Y1704" s="1"/>
    </row>
    <row r="1705" spans="4:25">
      <c r="D1705" s="1"/>
      <c r="E1705" s="1"/>
      <c r="F1705" s="1"/>
      <c r="G1705" s="1"/>
      <c r="H1705" s="1"/>
      <c r="I1705" s="1"/>
      <c r="K1705" s="1"/>
      <c r="L1705" s="1"/>
      <c r="M1705" s="1"/>
      <c r="R1705" s="1"/>
      <c r="S1705" s="1"/>
      <c r="W1705" s="1"/>
      <c r="X1705" s="1"/>
      <c r="Y1705" s="1"/>
    </row>
    <row r="1706" spans="4:25">
      <c r="D1706" s="1"/>
      <c r="E1706" s="1"/>
      <c r="F1706" s="1"/>
      <c r="G1706" s="1"/>
      <c r="H1706" s="1"/>
      <c r="I1706" s="1"/>
      <c r="K1706" s="1"/>
      <c r="L1706" s="1"/>
      <c r="M1706" s="1"/>
      <c r="R1706" s="1"/>
      <c r="S1706" s="1"/>
      <c r="W1706" s="1"/>
      <c r="X1706" s="1"/>
      <c r="Y1706" s="1"/>
    </row>
    <row r="1707" spans="4:25">
      <c r="D1707" s="1"/>
      <c r="E1707" s="1"/>
      <c r="F1707" s="1"/>
      <c r="G1707" s="1"/>
      <c r="H1707" s="1"/>
      <c r="I1707" s="1"/>
      <c r="K1707" s="1"/>
      <c r="L1707" s="1"/>
      <c r="M1707" s="1"/>
      <c r="R1707" s="1"/>
      <c r="S1707" s="1"/>
      <c r="W1707" s="1"/>
      <c r="X1707" s="1"/>
      <c r="Y1707" s="1"/>
    </row>
    <row r="1708" spans="4:25">
      <c r="D1708" s="1"/>
      <c r="E1708" s="1"/>
      <c r="F1708" s="1"/>
      <c r="G1708" s="1"/>
      <c r="H1708" s="1"/>
      <c r="I1708" s="1"/>
      <c r="K1708" s="1"/>
      <c r="L1708" s="1"/>
      <c r="M1708" s="1"/>
      <c r="R1708" s="1"/>
      <c r="S1708" s="1"/>
      <c r="W1708" s="1"/>
      <c r="X1708" s="1"/>
      <c r="Y1708" s="1"/>
    </row>
    <row r="1709" spans="4:25">
      <c r="D1709" s="1"/>
      <c r="E1709" s="1"/>
      <c r="F1709" s="1"/>
      <c r="G1709" s="1"/>
      <c r="H1709" s="1"/>
      <c r="I1709" s="1"/>
      <c r="K1709" s="1"/>
      <c r="L1709" s="1"/>
      <c r="M1709" s="1"/>
      <c r="R1709" s="1"/>
      <c r="S1709" s="1"/>
      <c r="W1709" s="1"/>
      <c r="X1709" s="1"/>
      <c r="Y1709" s="1"/>
    </row>
    <row r="1710" spans="4:25">
      <c r="D1710" s="1"/>
      <c r="E1710" s="1"/>
      <c r="F1710" s="1"/>
      <c r="G1710" s="1"/>
      <c r="H1710" s="1"/>
      <c r="I1710" s="1"/>
      <c r="K1710" s="1"/>
      <c r="L1710" s="1"/>
      <c r="M1710" s="1"/>
      <c r="R1710" s="1"/>
      <c r="S1710" s="1"/>
      <c r="W1710" s="1"/>
      <c r="X1710" s="1"/>
      <c r="Y1710" s="1"/>
    </row>
    <row r="1711" spans="4:25">
      <c r="D1711" s="1"/>
      <c r="E1711" s="1"/>
      <c r="F1711" s="1"/>
      <c r="G1711" s="1"/>
      <c r="H1711" s="1"/>
      <c r="I1711" s="1"/>
      <c r="K1711" s="1"/>
      <c r="L1711" s="1"/>
      <c r="M1711" s="1"/>
      <c r="R1711" s="1"/>
      <c r="S1711" s="1"/>
      <c r="W1711" s="1"/>
      <c r="X1711" s="1"/>
      <c r="Y1711" s="1"/>
    </row>
    <row r="1712" spans="4:25">
      <c r="D1712" s="1"/>
      <c r="E1712" s="1"/>
      <c r="F1712" s="1"/>
      <c r="G1712" s="1"/>
      <c r="H1712" s="1"/>
      <c r="I1712" s="1"/>
      <c r="K1712" s="1"/>
      <c r="L1712" s="1"/>
      <c r="M1712" s="1"/>
      <c r="R1712" s="1"/>
      <c r="S1712" s="1"/>
      <c r="W1712" s="1"/>
      <c r="X1712" s="1"/>
      <c r="Y1712" s="1"/>
    </row>
    <row r="1713" spans="4:25">
      <c r="D1713" s="1"/>
      <c r="E1713" s="1"/>
      <c r="F1713" s="1"/>
      <c r="G1713" s="1"/>
      <c r="H1713" s="1"/>
      <c r="I1713" s="1"/>
      <c r="K1713" s="1"/>
      <c r="L1713" s="1"/>
      <c r="M1713" s="1"/>
      <c r="R1713" s="1"/>
      <c r="S1713" s="1"/>
      <c r="W1713" s="1"/>
      <c r="X1713" s="1"/>
      <c r="Y1713" s="1"/>
    </row>
    <row r="1714" spans="4:25">
      <c r="D1714" s="1"/>
      <c r="E1714" s="1"/>
      <c r="F1714" s="1"/>
      <c r="G1714" s="1"/>
      <c r="H1714" s="1"/>
      <c r="I1714" s="1"/>
      <c r="K1714" s="1"/>
      <c r="L1714" s="1"/>
      <c r="M1714" s="1"/>
      <c r="R1714" s="1"/>
      <c r="S1714" s="1"/>
      <c r="W1714" s="1"/>
      <c r="X1714" s="1"/>
      <c r="Y1714" s="1"/>
    </row>
    <row r="1715" spans="4:25">
      <c r="D1715" s="1"/>
      <c r="E1715" s="1"/>
      <c r="F1715" s="1"/>
      <c r="G1715" s="1"/>
      <c r="H1715" s="1"/>
      <c r="I1715" s="1"/>
      <c r="K1715" s="1"/>
      <c r="L1715" s="1"/>
      <c r="M1715" s="1"/>
      <c r="R1715" s="1"/>
      <c r="S1715" s="1"/>
      <c r="W1715" s="1"/>
      <c r="X1715" s="1"/>
      <c r="Y1715" s="1"/>
    </row>
    <row r="1716" spans="4:25">
      <c r="D1716" s="1"/>
      <c r="E1716" s="1"/>
      <c r="F1716" s="1"/>
      <c r="G1716" s="1"/>
      <c r="H1716" s="1"/>
      <c r="I1716" s="1"/>
      <c r="K1716" s="1"/>
      <c r="L1716" s="1"/>
      <c r="M1716" s="1"/>
      <c r="R1716" s="1"/>
      <c r="S1716" s="1"/>
      <c r="W1716" s="1"/>
      <c r="X1716" s="1"/>
      <c r="Y1716" s="1"/>
    </row>
    <row r="1717" spans="4:25">
      <c r="D1717" s="1"/>
      <c r="E1717" s="1"/>
      <c r="F1717" s="1"/>
      <c r="G1717" s="1"/>
      <c r="H1717" s="1"/>
      <c r="I1717" s="1"/>
      <c r="K1717" s="1"/>
      <c r="L1717" s="1"/>
      <c r="M1717" s="1"/>
      <c r="R1717" s="1"/>
      <c r="S1717" s="1"/>
      <c r="W1717" s="1"/>
      <c r="X1717" s="1"/>
      <c r="Y1717" s="1"/>
    </row>
    <row r="1718" spans="4:25">
      <c r="D1718" s="1"/>
      <c r="E1718" s="1"/>
      <c r="F1718" s="1"/>
      <c r="G1718" s="1"/>
      <c r="H1718" s="1"/>
      <c r="I1718" s="1"/>
      <c r="K1718" s="1"/>
      <c r="L1718" s="1"/>
      <c r="M1718" s="1"/>
      <c r="R1718" s="1"/>
      <c r="S1718" s="1"/>
      <c r="W1718" s="1"/>
      <c r="X1718" s="1"/>
      <c r="Y1718" s="1"/>
    </row>
    <row r="1719" spans="4:25">
      <c r="D1719" s="1"/>
      <c r="E1719" s="1"/>
      <c r="F1719" s="1"/>
      <c r="G1719" s="1"/>
      <c r="H1719" s="1"/>
      <c r="I1719" s="1"/>
      <c r="K1719" s="1"/>
      <c r="L1719" s="1"/>
      <c r="M1719" s="1"/>
      <c r="R1719" s="1"/>
      <c r="S1719" s="1"/>
      <c r="W1719" s="1"/>
      <c r="X1719" s="1"/>
      <c r="Y1719" s="1"/>
    </row>
    <row r="1720" spans="4:25">
      <c r="D1720" s="1"/>
      <c r="E1720" s="1"/>
      <c r="F1720" s="1"/>
      <c r="G1720" s="1"/>
      <c r="H1720" s="1"/>
      <c r="I1720" s="1"/>
      <c r="K1720" s="1"/>
      <c r="L1720" s="1"/>
      <c r="M1720" s="1"/>
      <c r="R1720" s="1"/>
      <c r="S1720" s="1"/>
      <c r="W1720" s="1"/>
      <c r="X1720" s="1"/>
      <c r="Y1720" s="1"/>
    </row>
    <row r="1721" spans="4:25">
      <c r="D1721" s="1"/>
      <c r="E1721" s="1"/>
      <c r="F1721" s="1"/>
      <c r="G1721" s="1"/>
      <c r="H1721" s="1"/>
      <c r="I1721" s="1"/>
      <c r="K1721" s="1"/>
      <c r="L1721" s="1"/>
      <c r="M1721" s="1"/>
      <c r="R1721" s="1"/>
      <c r="S1721" s="1"/>
      <c r="W1721" s="1"/>
      <c r="X1721" s="1"/>
      <c r="Y1721" s="1"/>
    </row>
    <row r="1722" spans="4:25">
      <c r="D1722" s="1"/>
      <c r="E1722" s="1"/>
      <c r="F1722" s="1"/>
      <c r="G1722" s="1"/>
      <c r="H1722" s="1"/>
      <c r="I1722" s="1"/>
      <c r="K1722" s="1"/>
      <c r="L1722" s="1"/>
      <c r="M1722" s="1"/>
      <c r="R1722" s="1"/>
      <c r="S1722" s="1"/>
      <c r="W1722" s="1"/>
      <c r="X1722" s="1"/>
      <c r="Y1722" s="1"/>
    </row>
    <row r="1723" spans="4:25">
      <c r="D1723" s="1"/>
      <c r="E1723" s="1"/>
      <c r="F1723" s="1"/>
      <c r="G1723" s="1"/>
      <c r="H1723" s="1"/>
      <c r="I1723" s="1"/>
      <c r="K1723" s="1"/>
      <c r="L1723" s="1"/>
      <c r="M1723" s="1"/>
      <c r="R1723" s="1"/>
      <c r="S1723" s="1"/>
      <c r="W1723" s="1"/>
      <c r="X1723" s="1"/>
      <c r="Y1723" s="1"/>
    </row>
    <row r="1724" spans="4:25">
      <c r="D1724" s="1"/>
      <c r="E1724" s="1"/>
      <c r="F1724" s="1"/>
      <c r="G1724" s="1"/>
      <c r="H1724" s="1"/>
      <c r="I1724" s="1"/>
      <c r="K1724" s="1"/>
      <c r="L1724" s="1"/>
      <c r="M1724" s="1"/>
      <c r="R1724" s="1"/>
      <c r="S1724" s="1"/>
      <c r="W1724" s="1"/>
      <c r="X1724" s="1"/>
      <c r="Y1724" s="1"/>
    </row>
    <row r="1725" spans="4:25">
      <c r="D1725" s="1"/>
      <c r="E1725" s="1"/>
      <c r="F1725" s="1"/>
      <c r="G1725" s="1"/>
      <c r="H1725" s="1"/>
      <c r="I1725" s="1"/>
      <c r="K1725" s="1"/>
      <c r="L1725" s="1"/>
      <c r="M1725" s="1"/>
      <c r="R1725" s="1"/>
      <c r="S1725" s="1"/>
      <c r="W1725" s="1"/>
      <c r="X1725" s="1"/>
      <c r="Y1725" s="1"/>
    </row>
    <row r="1726" spans="4:25">
      <c r="D1726" s="1"/>
      <c r="E1726" s="1"/>
      <c r="F1726" s="1"/>
      <c r="G1726" s="1"/>
      <c r="H1726" s="1"/>
      <c r="I1726" s="1"/>
      <c r="K1726" s="1"/>
      <c r="L1726" s="1"/>
      <c r="M1726" s="1"/>
      <c r="R1726" s="1"/>
      <c r="S1726" s="1"/>
      <c r="W1726" s="1"/>
      <c r="X1726" s="1"/>
      <c r="Y1726" s="1"/>
    </row>
    <row r="1727" spans="4:25">
      <c r="D1727" s="1"/>
      <c r="E1727" s="1"/>
      <c r="F1727" s="1"/>
      <c r="G1727" s="1"/>
      <c r="H1727" s="1"/>
      <c r="I1727" s="1"/>
      <c r="K1727" s="1"/>
      <c r="L1727" s="1"/>
      <c r="M1727" s="1"/>
      <c r="R1727" s="1"/>
      <c r="S1727" s="1"/>
      <c r="W1727" s="1"/>
      <c r="X1727" s="1"/>
      <c r="Y1727" s="1"/>
    </row>
    <row r="1728" spans="4:25">
      <c r="D1728" s="1"/>
      <c r="E1728" s="1"/>
      <c r="F1728" s="1"/>
      <c r="G1728" s="1"/>
      <c r="H1728" s="1"/>
      <c r="I1728" s="1"/>
      <c r="K1728" s="1"/>
      <c r="L1728" s="1"/>
      <c r="M1728" s="1"/>
      <c r="R1728" s="1"/>
      <c r="S1728" s="1"/>
      <c r="W1728" s="1"/>
      <c r="X1728" s="1"/>
      <c r="Y1728" s="1"/>
    </row>
    <row r="1729" spans="4:25">
      <c r="D1729" s="1"/>
      <c r="E1729" s="1"/>
      <c r="F1729" s="1"/>
      <c r="G1729" s="1"/>
      <c r="H1729" s="1"/>
      <c r="I1729" s="1"/>
      <c r="K1729" s="1"/>
      <c r="L1729" s="1"/>
      <c r="M1729" s="1"/>
      <c r="R1729" s="1"/>
      <c r="S1729" s="1"/>
      <c r="W1729" s="1"/>
      <c r="X1729" s="1"/>
      <c r="Y1729" s="1"/>
    </row>
    <row r="1730" spans="4:25">
      <c r="D1730" s="1"/>
      <c r="E1730" s="1"/>
      <c r="F1730" s="1"/>
      <c r="G1730" s="1"/>
      <c r="H1730" s="1"/>
      <c r="I1730" s="1"/>
      <c r="K1730" s="1"/>
      <c r="L1730" s="1"/>
      <c r="M1730" s="1"/>
      <c r="R1730" s="1"/>
      <c r="S1730" s="1"/>
      <c r="W1730" s="1"/>
      <c r="X1730" s="1"/>
      <c r="Y1730" s="1"/>
    </row>
    <row r="1731" spans="4:25">
      <c r="D1731" s="1"/>
      <c r="E1731" s="1"/>
      <c r="F1731" s="1"/>
      <c r="G1731" s="1"/>
      <c r="H1731" s="1"/>
      <c r="I1731" s="1"/>
      <c r="K1731" s="1"/>
      <c r="L1731" s="1"/>
      <c r="M1731" s="1"/>
      <c r="R1731" s="1"/>
      <c r="S1731" s="1"/>
      <c r="W1731" s="1"/>
      <c r="X1731" s="1"/>
      <c r="Y1731" s="1"/>
    </row>
    <row r="1732" spans="4:25">
      <c r="D1732" s="1"/>
      <c r="E1732" s="1"/>
      <c r="F1732" s="1"/>
      <c r="G1732" s="1"/>
      <c r="H1732" s="1"/>
      <c r="I1732" s="1"/>
      <c r="K1732" s="1"/>
      <c r="L1732" s="1"/>
      <c r="M1732" s="1"/>
      <c r="R1732" s="1"/>
      <c r="S1732" s="1"/>
      <c r="W1732" s="1"/>
      <c r="X1732" s="1"/>
      <c r="Y1732" s="1"/>
    </row>
    <row r="1733" spans="4:25">
      <c r="D1733" s="1"/>
      <c r="E1733" s="1"/>
      <c r="F1733" s="1"/>
      <c r="G1733" s="1"/>
      <c r="H1733" s="1"/>
      <c r="I1733" s="1"/>
      <c r="K1733" s="1"/>
      <c r="L1733" s="1"/>
      <c r="M1733" s="1"/>
      <c r="R1733" s="1"/>
      <c r="S1733" s="1"/>
      <c r="W1733" s="1"/>
      <c r="X1733" s="1"/>
      <c r="Y1733" s="1"/>
    </row>
    <row r="1734" spans="4:25">
      <c r="D1734" s="1"/>
      <c r="E1734" s="1"/>
      <c r="F1734" s="1"/>
      <c r="G1734" s="1"/>
      <c r="H1734" s="1"/>
      <c r="I1734" s="1"/>
      <c r="K1734" s="1"/>
      <c r="L1734" s="1"/>
      <c r="M1734" s="1"/>
      <c r="R1734" s="1"/>
      <c r="S1734" s="1"/>
      <c r="W1734" s="1"/>
      <c r="X1734" s="1"/>
      <c r="Y1734" s="1"/>
    </row>
    <row r="1735" spans="4:25">
      <c r="D1735" s="1"/>
      <c r="E1735" s="1"/>
      <c r="F1735" s="1"/>
      <c r="G1735" s="1"/>
      <c r="H1735" s="1"/>
      <c r="I1735" s="1"/>
      <c r="K1735" s="1"/>
      <c r="L1735" s="1"/>
      <c r="M1735" s="1"/>
      <c r="R1735" s="1"/>
      <c r="S1735" s="1"/>
      <c r="W1735" s="1"/>
      <c r="X1735" s="1"/>
      <c r="Y1735" s="1"/>
    </row>
    <row r="1736" spans="4:25">
      <c r="D1736" s="1"/>
      <c r="E1736" s="1"/>
      <c r="F1736" s="1"/>
      <c r="G1736" s="1"/>
      <c r="H1736" s="1"/>
      <c r="I1736" s="1"/>
      <c r="K1736" s="1"/>
      <c r="L1736" s="1"/>
      <c r="M1736" s="1"/>
      <c r="R1736" s="1"/>
      <c r="S1736" s="1"/>
      <c r="W1736" s="1"/>
      <c r="X1736" s="1"/>
      <c r="Y1736" s="1"/>
    </row>
    <row r="1737" spans="4:25">
      <c r="D1737" s="1"/>
      <c r="E1737" s="1"/>
      <c r="F1737" s="1"/>
      <c r="G1737" s="1"/>
      <c r="H1737" s="1"/>
      <c r="I1737" s="1"/>
      <c r="K1737" s="1"/>
      <c r="L1737" s="1"/>
      <c r="M1737" s="1"/>
      <c r="R1737" s="1"/>
      <c r="S1737" s="1"/>
      <c r="W1737" s="1"/>
      <c r="X1737" s="1"/>
      <c r="Y1737" s="1"/>
    </row>
    <row r="1738" spans="4:25">
      <c r="D1738" s="1"/>
      <c r="E1738" s="1"/>
      <c r="F1738" s="1"/>
      <c r="G1738" s="1"/>
      <c r="H1738" s="1"/>
      <c r="I1738" s="1"/>
      <c r="K1738" s="1"/>
      <c r="L1738" s="1"/>
      <c r="M1738" s="1"/>
      <c r="R1738" s="1"/>
      <c r="S1738" s="1"/>
      <c r="W1738" s="1"/>
      <c r="X1738" s="1"/>
      <c r="Y1738" s="1"/>
    </row>
    <row r="1739" spans="4:25">
      <c r="D1739" s="1"/>
      <c r="E1739" s="1"/>
      <c r="F1739" s="1"/>
      <c r="G1739" s="1"/>
      <c r="H1739" s="1"/>
      <c r="I1739" s="1"/>
      <c r="K1739" s="1"/>
      <c r="L1739" s="1"/>
      <c r="M1739" s="1"/>
      <c r="R1739" s="1"/>
      <c r="S1739" s="1"/>
      <c r="W1739" s="1"/>
      <c r="X1739" s="1"/>
      <c r="Y1739" s="1"/>
    </row>
    <row r="1740" spans="4:25">
      <c r="D1740" s="1"/>
      <c r="E1740" s="1"/>
      <c r="F1740" s="1"/>
      <c r="G1740" s="1"/>
      <c r="H1740" s="1"/>
      <c r="I1740" s="1"/>
      <c r="K1740" s="1"/>
      <c r="L1740" s="1"/>
      <c r="M1740" s="1"/>
      <c r="R1740" s="1"/>
      <c r="S1740" s="1"/>
      <c r="W1740" s="1"/>
      <c r="X1740" s="1"/>
      <c r="Y1740" s="1"/>
    </row>
    <row r="1741" spans="4:25">
      <c r="D1741" s="1"/>
      <c r="E1741" s="1"/>
      <c r="F1741" s="1"/>
      <c r="G1741" s="1"/>
      <c r="H1741" s="1"/>
      <c r="I1741" s="1"/>
      <c r="K1741" s="1"/>
      <c r="L1741" s="1"/>
      <c r="M1741" s="1"/>
      <c r="R1741" s="1"/>
      <c r="S1741" s="1"/>
      <c r="W1741" s="1"/>
      <c r="X1741" s="1"/>
      <c r="Y1741" s="1"/>
    </row>
    <row r="1742" spans="4:25">
      <c r="D1742" s="1"/>
      <c r="E1742" s="1"/>
      <c r="F1742" s="1"/>
      <c r="G1742" s="1"/>
      <c r="H1742" s="1"/>
      <c r="I1742" s="1"/>
      <c r="K1742" s="1"/>
      <c r="L1742" s="1"/>
      <c r="M1742" s="1"/>
      <c r="R1742" s="1"/>
      <c r="S1742" s="1"/>
      <c r="W1742" s="1"/>
      <c r="X1742" s="1"/>
      <c r="Y1742" s="1"/>
    </row>
    <row r="1743" spans="4:25">
      <c r="D1743" s="1"/>
      <c r="E1743" s="1"/>
      <c r="F1743" s="1"/>
      <c r="G1743" s="1"/>
      <c r="H1743" s="1"/>
      <c r="I1743" s="1"/>
      <c r="K1743" s="1"/>
      <c r="L1743" s="1"/>
      <c r="M1743" s="1"/>
      <c r="R1743" s="1"/>
      <c r="S1743" s="1"/>
      <c r="W1743" s="1"/>
      <c r="X1743" s="1"/>
      <c r="Y1743" s="1"/>
    </row>
    <row r="1744" spans="4:25">
      <c r="D1744" s="1"/>
      <c r="E1744" s="1"/>
      <c r="F1744" s="1"/>
      <c r="G1744" s="1"/>
      <c r="H1744" s="1"/>
      <c r="I1744" s="1"/>
      <c r="K1744" s="1"/>
      <c r="L1744" s="1"/>
      <c r="M1744" s="1"/>
      <c r="R1744" s="1"/>
      <c r="S1744" s="1"/>
      <c r="W1744" s="1"/>
      <c r="X1744" s="1"/>
      <c r="Y1744" s="1"/>
    </row>
    <row r="1745" spans="4:25">
      <c r="D1745" s="1"/>
      <c r="E1745" s="1"/>
      <c r="F1745" s="1"/>
      <c r="G1745" s="1"/>
      <c r="H1745" s="1"/>
      <c r="I1745" s="1"/>
      <c r="K1745" s="1"/>
      <c r="L1745" s="1"/>
      <c r="M1745" s="1"/>
      <c r="R1745" s="1"/>
      <c r="S1745" s="1"/>
      <c r="W1745" s="1"/>
      <c r="X1745" s="1"/>
      <c r="Y1745" s="1"/>
    </row>
    <row r="1746" spans="4:25">
      <c r="D1746" s="1"/>
      <c r="E1746" s="1"/>
      <c r="F1746" s="1"/>
      <c r="G1746" s="1"/>
      <c r="H1746" s="1"/>
      <c r="I1746" s="1"/>
      <c r="K1746" s="1"/>
      <c r="L1746" s="1"/>
      <c r="M1746" s="1"/>
      <c r="R1746" s="1"/>
      <c r="S1746" s="1"/>
      <c r="W1746" s="1"/>
      <c r="X1746" s="1"/>
      <c r="Y1746" s="1"/>
    </row>
    <row r="1747" spans="4:25">
      <c r="D1747" s="1"/>
      <c r="E1747" s="1"/>
      <c r="F1747" s="1"/>
      <c r="G1747" s="1"/>
      <c r="H1747" s="1"/>
      <c r="I1747" s="1"/>
      <c r="K1747" s="1"/>
      <c r="L1747" s="1"/>
      <c r="M1747" s="1"/>
      <c r="R1747" s="1"/>
      <c r="S1747" s="1"/>
      <c r="W1747" s="1"/>
      <c r="X1747" s="1"/>
      <c r="Y1747" s="1"/>
    </row>
    <row r="1748" spans="4:25">
      <c r="D1748" s="1"/>
      <c r="E1748" s="1"/>
      <c r="F1748" s="1"/>
      <c r="G1748" s="1"/>
      <c r="H1748" s="1"/>
      <c r="I1748" s="1"/>
      <c r="K1748" s="1"/>
      <c r="L1748" s="1"/>
      <c r="M1748" s="1"/>
      <c r="R1748" s="1"/>
      <c r="S1748" s="1"/>
      <c r="W1748" s="1"/>
      <c r="X1748" s="1"/>
      <c r="Y1748" s="1"/>
    </row>
    <row r="1749" spans="4:25">
      <c r="D1749" s="1"/>
      <c r="E1749" s="1"/>
      <c r="F1749" s="1"/>
      <c r="G1749" s="1"/>
      <c r="H1749" s="1"/>
      <c r="I1749" s="1"/>
      <c r="K1749" s="1"/>
      <c r="L1749" s="1"/>
      <c r="M1749" s="1"/>
      <c r="R1749" s="1"/>
      <c r="S1749" s="1"/>
      <c r="W1749" s="1"/>
      <c r="X1749" s="1"/>
      <c r="Y1749" s="1"/>
    </row>
    <row r="1750" spans="4:25">
      <c r="D1750" s="1"/>
      <c r="E1750" s="1"/>
      <c r="F1750" s="1"/>
      <c r="G1750" s="1"/>
      <c r="H1750" s="1"/>
      <c r="I1750" s="1"/>
      <c r="K1750" s="1"/>
      <c r="L1750" s="1"/>
      <c r="M1750" s="1"/>
      <c r="R1750" s="1"/>
      <c r="S1750" s="1"/>
      <c r="W1750" s="1"/>
      <c r="X1750" s="1"/>
      <c r="Y1750" s="1"/>
    </row>
    <row r="1751" spans="4:25">
      <c r="D1751" s="1"/>
      <c r="E1751" s="1"/>
      <c r="F1751" s="1"/>
      <c r="G1751" s="1"/>
      <c r="H1751" s="1"/>
      <c r="I1751" s="1"/>
      <c r="K1751" s="1"/>
      <c r="L1751" s="1"/>
      <c r="M1751" s="1"/>
      <c r="R1751" s="1"/>
      <c r="S1751" s="1"/>
      <c r="W1751" s="1"/>
      <c r="X1751" s="1"/>
      <c r="Y1751" s="1"/>
    </row>
    <row r="1752" spans="4:25">
      <c r="D1752" s="1"/>
      <c r="E1752" s="1"/>
      <c r="F1752" s="1"/>
      <c r="G1752" s="1"/>
      <c r="H1752" s="1"/>
      <c r="I1752" s="1"/>
      <c r="K1752" s="1"/>
      <c r="L1752" s="1"/>
      <c r="M1752" s="1"/>
      <c r="R1752" s="1"/>
      <c r="S1752" s="1"/>
      <c r="W1752" s="1"/>
      <c r="X1752" s="1"/>
      <c r="Y1752" s="1"/>
    </row>
    <row r="1753" spans="4:25">
      <c r="D1753" s="1"/>
      <c r="E1753" s="1"/>
      <c r="F1753" s="1"/>
      <c r="G1753" s="1"/>
      <c r="H1753" s="1"/>
      <c r="I1753" s="1"/>
      <c r="K1753" s="1"/>
      <c r="L1753" s="1"/>
      <c r="M1753" s="1"/>
      <c r="R1753" s="1"/>
      <c r="S1753" s="1"/>
      <c r="W1753" s="1"/>
      <c r="X1753" s="1"/>
      <c r="Y1753" s="1"/>
    </row>
    <row r="1754" spans="4:25">
      <c r="D1754" s="1"/>
      <c r="E1754" s="1"/>
      <c r="F1754" s="1"/>
      <c r="G1754" s="1"/>
      <c r="H1754" s="1"/>
      <c r="I1754" s="1"/>
      <c r="K1754" s="1"/>
      <c r="L1754" s="1"/>
      <c r="M1754" s="1"/>
      <c r="R1754" s="1"/>
      <c r="S1754" s="1"/>
      <c r="W1754" s="1"/>
      <c r="X1754" s="1"/>
      <c r="Y1754" s="1"/>
    </row>
    <row r="1755" spans="4:25">
      <c r="D1755" s="1"/>
      <c r="E1755" s="1"/>
      <c r="F1755" s="1"/>
      <c r="G1755" s="1"/>
      <c r="H1755" s="1"/>
      <c r="I1755" s="1"/>
      <c r="K1755" s="1"/>
      <c r="L1755" s="1"/>
      <c r="M1755" s="1"/>
      <c r="R1755" s="1"/>
      <c r="S1755" s="1"/>
      <c r="W1755" s="1"/>
      <c r="X1755" s="1"/>
      <c r="Y1755" s="1"/>
    </row>
    <row r="1756" spans="4:25">
      <c r="D1756" s="1"/>
      <c r="E1756" s="1"/>
      <c r="F1756" s="1"/>
      <c r="G1756" s="1"/>
      <c r="H1756" s="1"/>
      <c r="I1756" s="1"/>
      <c r="K1756" s="1"/>
      <c r="L1756" s="1"/>
      <c r="M1756" s="1"/>
      <c r="R1756" s="1"/>
      <c r="S1756" s="1"/>
      <c r="W1756" s="1"/>
      <c r="X1756" s="1"/>
      <c r="Y1756" s="1"/>
    </row>
    <row r="1757" spans="4:25">
      <c r="D1757" s="1"/>
      <c r="E1757" s="1"/>
      <c r="F1757" s="1"/>
      <c r="G1757" s="1"/>
      <c r="H1757" s="1"/>
      <c r="I1757" s="1"/>
      <c r="K1757" s="1"/>
      <c r="L1757" s="1"/>
      <c r="M1757" s="1"/>
      <c r="R1757" s="1"/>
      <c r="S1757" s="1"/>
      <c r="W1757" s="1"/>
      <c r="X1757" s="1"/>
      <c r="Y1757" s="1"/>
    </row>
    <row r="1758" spans="4:25">
      <c r="D1758" s="1"/>
      <c r="E1758" s="1"/>
      <c r="F1758" s="1"/>
      <c r="G1758" s="1"/>
      <c r="H1758" s="1"/>
      <c r="I1758" s="1"/>
      <c r="K1758" s="1"/>
      <c r="L1758" s="1"/>
      <c r="M1758" s="1"/>
      <c r="R1758" s="1"/>
      <c r="S1758" s="1"/>
      <c r="W1758" s="1"/>
      <c r="X1758" s="1"/>
      <c r="Y1758" s="1"/>
    </row>
    <row r="1759" spans="4:25">
      <c r="D1759" s="1"/>
      <c r="E1759" s="1"/>
      <c r="F1759" s="1"/>
      <c r="G1759" s="1"/>
      <c r="H1759" s="1"/>
      <c r="I1759" s="1"/>
      <c r="K1759" s="1"/>
      <c r="L1759" s="1"/>
      <c r="M1759" s="1"/>
      <c r="R1759" s="1"/>
      <c r="S1759" s="1"/>
      <c r="W1759" s="1"/>
      <c r="X1759" s="1"/>
      <c r="Y1759" s="1"/>
    </row>
    <row r="1760" spans="4:25">
      <c r="D1760" s="1"/>
      <c r="E1760" s="1"/>
      <c r="F1760" s="1"/>
      <c r="G1760" s="1"/>
      <c r="H1760" s="1"/>
      <c r="I1760" s="1"/>
      <c r="K1760" s="1"/>
      <c r="L1760" s="1"/>
      <c r="M1760" s="1"/>
      <c r="R1760" s="1"/>
      <c r="S1760" s="1"/>
      <c r="W1760" s="1"/>
      <c r="X1760" s="1"/>
      <c r="Y1760" s="1"/>
    </row>
    <row r="1761" spans="4:25">
      <c r="D1761" s="1"/>
      <c r="E1761" s="1"/>
      <c r="F1761" s="1"/>
      <c r="G1761" s="1"/>
      <c r="H1761" s="1"/>
      <c r="I1761" s="1"/>
      <c r="K1761" s="1"/>
      <c r="L1761" s="1"/>
      <c r="M1761" s="1"/>
      <c r="R1761" s="1"/>
      <c r="S1761" s="1"/>
      <c r="W1761" s="1"/>
      <c r="X1761" s="1"/>
      <c r="Y1761" s="1"/>
    </row>
    <row r="1762" spans="4:25">
      <c r="D1762" s="1"/>
      <c r="E1762" s="1"/>
      <c r="F1762" s="1"/>
      <c r="G1762" s="1"/>
      <c r="H1762" s="1"/>
      <c r="I1762" s="1"/>
      <c r="K1762" s="1"/>
      <c r="L1762" s="1"/>
      <c r="M1762" s="1"/>
      <c r="R1762" s="1"/>
      <c r="S1762" s="1"/>
      <c r="W1762" s="1"/>
      <c r="X1762" s="1"/>
      <c r="Y1762" s="1"/>
    </row>
    <row r="1763" spans="4:25">
      <c r="D1763" s="1"/>
      <c r="E1763" s="1"/>
      <c r="F1763" s="1"/>
      <c r="G1763" s="1"/>
      <c r="H1763" s="1"/>
      <c r="I1763" s="1"/>
      <c r="K1763" s="1"/>
      <c r="L1763" s="1"/>
      <c r="M1763" s="1"/>
      <c r="R1763" s="1"/>
      <c r="S1763" s="1"/>
      <c r="W1763" s="1"/>
      <c r="X1763" s="1"/>
      <c r="Y1763" s="1"/>
    </row>
    <row r="1764" spans="4:25">
      <c r="D1764" s="1"/>
      <c r="E1764" s="1"/>
      <c r="F1764" s="1"/>
      <c r="G1764" s="1"/>
      <c r="H1764" s="1"/>
      <c r="I1764" s="1"/>
      <c r="K1764" s="1"/>
      <c r="L1764" s="1"/>
      <c r="M1764" s="1"/>
      <c r="R1764" s="1"/>
      <c r="S1764" s="1"/>
      <c r="W1764" s="1"/>
      <c r="X1764" s="1"/>
      <c r="Y1764" s="1"/>
    </row>
    <row r="1765" spans="4:25">
      <c r="D1765" s="1"/>
      <c r="E1765" s="1"/>
      <c r="F1765" s="1"/>
      <c r="G1765" s="1"/>
      <c r="H1765" s="1"/>
      <c r="I1765" s="1"/>
      <c r="K1765" s="1"/>
      <c r="L1765" s="1"/>
      <c r="M1765" s="1"/>
      <c r="R1765" s="1"/>
      <c r="S1765" s="1"/>
      <c r="W1765" s="1"/>
      <c r="X1765" s="1"/>
      <c r="Y1765" s="1"/>
    </row>
    <row r="1766" spans="4:25">
      <c r="D1766" s="1"/>
      <c r="E1766" s="1"/>
      <c r="F1766" s="1"/>
      <c r="G1766" s="1"/>
      <c r="H1766" s="1"/>
      <c r="I1766" s="1"/>
      <c r="K1766" s="1"/>
      <c r="L1766" s="1"/>
      <c r="M1766" s="1"/>
      <c r="R1766" s="1"/>
      <c r="S1766" s="1"/>
      <c r="W1766" s="1"/>
      <c r="X1766" s="1"/>
      <c r="Y1766" s="1"/>
    </row>
    <row r="1767" spans="4:25">
      <c r="D1767" s="1"/>
      <c r="E1767" s="1"/>
      <c r="F1767" s="1"/>
      <c r="G1767" s="1"/>
      <c r="H1767" s="1"/>
      <c r="I1767" s="1"/>
      <c r="K1767" s="1"/>
      <c r="L1767" s="1"/>
      <c r="M1767" s="1"/>
      <c r="R1767" s="1"/>
      <c r="S1767" s="1"/>
      <c r="W1767" s="1"/>
      <c r="X1767" s="1"/>
      <c r="Y1767" s="1"/>
    </row>
    <row r="1768" spans="4:25">
      <c r="D1768" s="1"/>
      <c r="E1768" s="1"/>
      <c r="F1768" s="1"/>
      <c r="G1768" s="1"/>
      <c r="H1768" s="1"/>
      <c r="I1768" s="1"/>
      <c r="K1768" s="1"/>
      <c r="L1768" s="1"/>
      <c r="M1768" s="1"/>
      <c r="R1768" s="1"/>
      <c r="S1768" s="1"/>
      <c r="W1768" s="1"/>
      <c r="X1768" s="1"/>
      <c r="Y1768" s="1"/>
    </row>
    <row r="1769" spans="4:25">
      <c r="D1769" s="1"/>
      <c r="E1769" s="1"/>
      <c r="F1769" s="1"/>
      <c r="G1769" s="1"/>
      <c r="H1769" s="1"/>
      <c r="I1769" s="1"/>
      <c r="K1769" s="1"/>
      <c r="L1769" s="1"/>
      <c r="M1769" s="1"/>
      <c r="R1769" s="1"/>
      <c r="S1769" s="1"/>
      <c r="W1769" s="1"/>
      <c r="X1769" s="1"/>
      <c r="Y1769" s="1"/>
    </row>
    <row r="1770" spans="4:25">
      <c r="D1770" s="1"/>
      <c r="E1770" s="1"/>
      <c r="F1770" s="1"/>
      <c r="G1770" s="1"/>
      <c r="H1770" s="1"/>
      <c r="I1770" s="1"/>
      <c r="K1770" s="1"/>
      <c r="L1770" s="1"/>
      <c r="M1770" s="1"/>
      <c r="R1770" s="1"/>
      <c r="S1770" s="1"/>
      <c r="W1770" s="1"/>
      <c r="X1770" s="1"/>
      <c r="Y1770" s="1"/>
    </row>
    <row r="1771" spans="4:25">
      <c r="D1771" s="1"/>
      <c r="E1771" s="1"/>
      <c r="F1771" s="1"/>
      <c r="G1771" s="1"/>
      <c r="H1771" s="1"/>
      <c r="I1771" s="1"/>
      <c r="K1771" s="1"/>
      <c r="L1771" s="1"/>
      <c r="M1771" s="1"/>
      <c r="R1771" s="1"/>
      <c r="S1771" s="1"/>
      <c r="W1771" s="1"/>
      <c r="X1771" s="1"/>
      <c r="Y1771" s="1"/>
    </row>
    <row r="1772" spans="4:25">
      <c r="D1772" s="1"/>
      <c r="E1772" s="1"/>
      <c r="F1772" s="1"/>
      <c r="G1772" s="1"/>
      <c r="H1772" s="1"/>
      <c r="I1772" s="1"/>
      <c r="K1772" s="1"/>
      <c r="L1772" s="1"/>
      <c r="M1772" s="1"/>
      <c r="R1772" s="1"/>
      <c r="S1772" s="1"/>
      <c r="W1772" s="1"/>
      <c r="X1772" s="1"/>
      <c r="Y1772" s="1"/>
    </row>
    <row r="1773" spans="4:25">
      <c r="D1773" s="1"/>
      <c r="E1773" s="1"/>
      <c r="F1773" s="1"/>
      <c r="G1773" s="1"/>
      <c r="H1773" s="1"/>
      <c r="I1773" s="1"/>
      <c r="K1773" s="1"/>
      <c r="L1773" s="1"/>
      <c r="M1773" s="1"/>
      <c r="R1773" s="1"/>
      <c r="S1773" s="1"/>
      <c r="W1773" s="1"/>
      <c r="X1773" s="1"/>
      <c r="Y1773" s="1"/>
    </row>
    <row r="1774" spans="4:25">
      <c r="D1774" s="1"/>
      <c r="E1774" s="1"/>
      <c r="F1774" s="1"/>
      <c r="G1774" s="1"/>
      <c r="H1774" s="1"/>
      <c r="I1774" s="1"/>
      <c r="K1774" s="1"/>
      <c r="L1774" s="1"/>
      <c r="M1774" s="1"/>
      <c r="R1774" s="1"/>
      <c r="S1774" s="1"/>
      <c r="W1774" s="1"/>
      <c r="X1774" s="1"/>
      <c r="Y1774" s="1"/>
    </row>
    <row r="1775" spans="4:25">
      <c r="D1775" s="1"/>
      <c r="E1775" s="1"/>
      <c r="F1775" s="1"/>
      <c r="G1775" s="1"/>
      <c r="H1775" s="1"/>
      <c r="I1775" s="1"/>
      <c r="K1775" s="1"/>
      <c r="L1775" s="1"/>
      <c r="M1775" s="1"/>
      <c r="R1775" s="1"/>
      <c r="S1775" s="1"/>
      <c r="W1775" s="1"/>
      <c r="X1775" s="1"/>
      <c r="Y1775" s="1"/>
    </row>
    <row r="1776" spans="4:25">
      <c r="D1776" s="1"/>
      <c r="E1776" s="1"/>
      <c r="F1776" s="1"/>
      <c r="G1776" s="1"/>
      <c r="H1776" s="1"/>
      <c r="I1776" s="1"/>
      <c r="K1776" s="1"/>
      <c r="L1776" s="1"/>
      <c r="M1776" s="1"/>
      <c r="R1776" s="1"/>
      <c r="S1776" s="1"/>
      <c r="W1776" s="1"/>
      <c r="X1776" s="1"/>
      <c r="Y1776" s="1"/>
    </row>
    <row r="1777" spans="4:25">
      <c r="D1777" s="1"/>
      <c r="E1777" s="1"/>
      <c r="F1777" s="1"/>
      <c r="G1777" s="1"/>
      <c r="H1777" s="1"/>
      <c r="I1777" s="1"/>
      <c r="K1777" s="1"/>
      <c r="L1777" s="1"/>
      <c r="M1777" s="1"/>
      <c r="R1777" s="1"/>
      <c r="S1777" s="1"/>
      <c r="W1777" s="1"/>
      <c r="X1777" s="1"/>
      <c r="Y1777" s="1"/>
    </row>
    <row r="1778" spans="4:25">
      <c r="D1778" s="1"/>
      <c r="E1778" s="1"/>
      <c r="F1778" s="1"/>
      <c r="G1778" s="1"/>
      <c r="H1778" s="1"/>
      <c r="I1778" s="1"/>
      <c r="K1778" s="1"/>
      <c r="L1778" s="1"/>
      <c r="M1778" s="1"/>
      <c r="R1778" s="1"/>
      <c r="S1778" s="1"/>
      <c r="W1778" s="1"/>
      <c r="X1778" s="1"/>
      <c r="Y1778" s="1"/>
    </row>
    <row r="1779" spans="4:25">
      <c r="D1779" s="1"/>
      <c r="E1779" s="1"/>
      <c r="F1779" s="1"/>
      <c r="G1779" s="1"/>
      <c r="H1779" s="1"/>
      <c r="I1779" s="1"/>
      <c r="K1779" s="1"/>
      <c r="L1779" s="1"/>
      <c r="M1779" s="1"/>
      <c r="R1779" s="1"/>
      <c r="S1779" s="1"/>
      <c r="W1779" s="1"/>
      <c r="X1779" s="1"/>
      <c r="Y1779" s="1"/>
    </row>
    <row r="1780" spans="4:25">
      <c r="D1780" s="1"/>
      <c r="E1780" s="1"/>
      <c r="F1780" s="1"/>
      <c r="G1780" s="1"/>
      <c r="H1780" s="1"/>
      <c r="I1780" s="1"/>
      <c r="K1780" s="1"/>
      <c r="L1780" s="1"/>
      <c r="M1780" s="1"/>
      <c r="R1780" s="1"/>
      <c r="S1780" s="1"/>
      <c r="W1780" s="1"/>
      <c r="X1780" s="1"/>
      <c r="Y1780" s="1"/>
    </row>
    <row r="1781" spans="4:25">
      <c r="D1781" s="1"/>
      <c r="E1781" s="1"/>
      <c r="F1781" s="1"/>
      <c r="G1781" s="1"/>
      <c r="H1781" s="1"/>
      <c r="I1781" s="1"/>
      <c r="K1781" s="1"/>
      <c r="L1781" s="1"/>
      <c r="M1781" s="1"/>
      <c r="R1781" s="1"/>
      <c r="S1781" s="1"/>
      <c r="W1781" s="1"/>
      <c r="X1781" s="1"/>
      <c r="Y1781" s="1"/>
    </row>
    <row r="1782" spans="4:25">
      <c r="D1782" s="1"/>
      <c r="E1782" s="1"/>
      <c r="F1782" s="1"/>
      <c r="G1782" s="1"/>
      <c r="H1782" s="1"/>
      <c r="I1782" s="1"/>
      <c r="K1782" s="1"/>
      <c r="L1782" s="1"/>
      <c r="M1782" s="1"/>
      <c r="R1782" s="1"/>
      <c r="S1782" s="1"/>
      <c r="W1782" s="1"/>
      <c r="X1782" s="1"/>
      <c r="Y1782" s="1"/>
    </row>
    <row r="1783" spans="4:25">
      <c r="D1783" s="1"/>
      <c r="E1783" s="1"/>
      <c r="F1783" s="1"/>
      <c r="G1783" s="1"/>
      <c r="H1783" s="1"/>
      <c r="I1783" s="1"/>
      <c r="K1783" s="1"/>
      <c r="L1783" s="1"/>
      <c r="M1783" s="1"/>
      <c r="R1783" s="1"/>
      <c r="S1783" s="1"/>
      <c r="W1783" s="1"/>
      <c r="X1783" s="1"/>
      <c r="Y1783" s="1"/>
    </row>
    <row r="1784" spans="4:25">
      <c r="D1784" s="1"/>
      <c r="E1784" s="1"/>
      <c r="F1784" s="1"/>
      <c r="G1784" s="1"/>
      <c r="H1784" s="1"/>
      <c r="I1784" s="1"/>
      <c r="K1784" s="1"/>
      <c r="L1784" s="1"/>
      <c r="M1784" s="1"/>
      <c r="R1784" s="1"/>
      <c r="S1784" s="1"/>
      <c r="W1784" s="1"/>
      <c r="X1784" s="1"/>
      <c r="Y1784" s="1"/>
    </row>
    <row r="1785" spans="4:25">
      <c r="D1785" s="1"/>
      <c r="E1785" s="1"/>
      <c r="F1785" s="1"/>
      <c r="G1785" s="1"/>
      <c r="H1785" s="1"/>
      <c r="I1785" s="1"/>
      <c r="K1785" s="1"/>
      <c r="L1785" s="1"/>
      <c r="M1785" s="1"/>
      <c r="R1785" s="1"/>
      <c r="S1785" s="1"/>
      <c r="W1785" s="1"/>
      <c r="X1785" s="1"/>
      <c r="Y1785" s="1"/>
    </row>
    <row r="1786" spans="4:25">
      <c r="D1786" s="1"/>
      <c r="E1786" s="1"/>
      <c r="F1786" s="1"/>
      <c r="G1786" s="1"/>
      <c r="H1786" s="1"/>
      <c r="I1786" s="1"/>
      <c r="K1786" s="1"/>
      <c r="L1786" s="1"/>
      <c r="M1786" s="1"/>
      <c r="R1786" s="1"/>
      <c r="S1786" s="1"/>
      <c r="W1786" s="1"/>
      <c r="X1786" s="1"/>
      <c r="Y1786" s="1"/>
    </row>
    <row r="1787" spans="4:25">
      <c r="D1787" s="1"/>
      <c r="E1787" s="1"/>
      <c r="F1787" s="1"/>
      <c r="G1787" s="1"/>
      <c r="H1787" s="1"/>
      <c r="I1787" s="1"/>
      <c r="K1787" s="1"/>
      <c r="L1787" s="1"/>
      <c r="M1787" s="1"/>
      <c r="R1787" s="1"/>
      <c r="S1787" s="1"/>
      <c r="W1787" s="1"/>
      <c r="X1787" s="1"/>
      <c r="Y1787" s="1"/>
    </row>
    <row r="1788" spans="4:25">
      <c r="D1788" s="1"/>
      <c r="E1788" s="1"/>
      <c r="F1788" s="1"/>
      <c r="G1788" s="1"/>
      <c r="H1788" s="1"/>
      <c r="I1788" s="1"/>
      <c r="K1788" s="1"/>
      <c r="L1788" s="1"/>
      <c r="M1788" s="1"/>
      <c r="R1788" s="1"/>
      <c r="S1788" s="1"/>
      <c r="W1788" s="1"/>
      <c r="X1788" s="1"/>
      <c r="Y1788" s="1"/>
    </row>
    <row r="1789" spans="4:25">
      <c r="D1789" s="1"/>
      <c r="E1789" s="1"/>
      <c r="F1789" s="1"/>
      <c r="G1789" s="1"/>
      <c r="H1789" s="1"/>
      <c r="I1789" s="1"/>
      <c r="K1789" s="1"/>
      <c r="L1789" s="1"/>
      <c r="M1789" s="1"/>
      <c r="R1789" s="1"/>
      <c r="S1789" s="1"/>
      <c r="W1789" s="1"/>
      <c r="X1789" s="1"/>
      <c r="Y1789" s="1"/>
    </row>
    <row r="1790" spans="4:25">
      <c r="D1790" s="1"/>
      <c r="E1790" s="1"/>
      <c r="F1790" s="1"/>
      <c r="G1790" s="1"/>
      <c r="H1790" s="1"/>
      <c r="I1790" s="1"/>
      <c r="K1790" s="1"/>
      <c r="L1790" s="1"/>
      <c r="M1790" s="1"/>
      <c r="R1790" s="1"/>
      <c r="S1790" s="1"/>
      <c r="W1790" s="1"/>
      <c r="X1790" s="1"/>
      <c r="Y1790" s="1"/>
    </row>
    <row r="1791" spans="4:25">
      <c r="D1791" s="1"/>
      <c r="E1791" s="1"/>
      <c r="F1791" s="1"/>
      <c r="G1791" s="1"/>
      <c r="H1791" s="1"/>
      <c r="I1791" s="1"/>
      <c r="K1791" s="1"/>
      <c r="L1791" s="1"/>
      <c r="M1791" s="1"/>
      <c r="R1791" s="1"/>
      <c r="S1791" s="1"/>
      <c r="W1791" s="1"/>
      <c r="X1791" s="1"/>
      <c r="Y1791" s="1"/>
    </row>
    <row r="1792" spans="4:25">
      <c r="D1792" s="1"/>
      <c r="E1792" s="1"/>
      <c r="F1792" s="1"/>
      <c r="G1792" s="1"/>
      <c r="H1792" s="1"/>
      <c r="I1792" s="1"/>
      <c r="K1792" s="1"/>
      <c r="L1792" s="1"/>
      <c r="M1792" s="1"/>
      <c r="R1792" s="1"/>
      <c r="S1792" s="1"/>
      <c r="W1792" s="1"/>
      <c r="X1792" s="1"/>
      <c r="Y1792" s="1"/>
    </row>
    <row r="1793" spans="4:25">
      <c r="D1793" s="1"/>
      <c r="E1793" s="1"/>
      <c r="F1793" s="1"/>
      <c r="G1793" s="1"/>
      <c r="H1793" s="1"/>
      <c r="I1793" s="1"/>
      <c r="K1793" s="1"/>
      <c r="L1793" s="1"/>
      <c r="M1793" s="1"/>
      <c r="R1793" s="1"/>
      <c r="S1793" s="1"/>
      <c r="W1793" s="1"/>
      <c r="X1793" s="1"/>
      <c r="Y1793" s="1"/>
    </row>
    <row r="1794" spans="4:25">
      <c r="D1794" s="1"/>
      <c r="E1794" s="1"/>
      <c r="F1794" s="1"/>
      <c r="G1794" s="1"/>
      <c r="H1794" s="1"/>
      <c r="I1794" s="1"/>
      <c r="K1794" s="1"/>
      <c r="L1794" s="1"/>
      <c r="M1794" s="1"/>
      <c r="R1794" s="1"/>
      <c r="S1794" s="1"/>
      <c r="W1794" s="1"/>
      <c r="X1794" s="1"/>
      <c r="Y1794" s="1"/>
    </row>
    <row r="1795" spans="4:25">
      <c r="D1795" s="1"/>
      <c r="E1795" s="1"/>
      <c r="F1795" s="1"/>
      <c r="G1795" s="1"/>
      <c r="H1795" s="1"/>
      <c r="I1795" s="1"/>
      <c r="K1795" s="1"/>
      <c r="L1795" s="1"/>
      <c r="M1795" s="1"/>
      <c r="R1795" s="1"/>
      <c r="S1795" s="1"/>
      <c r="W1795" s="1"/>
      <c r="X1795" s="1"/>
      <c r="Y1795" s="1"/>
    </row>
    <row r="1796" spans="4:25">
      <c r="D1796" s="1"/>
      <c r="E1796" s="1"/>
      <c r="F1796" s="1"/>
      <c r="G1796" s="1"/>
      <c r="H1796" s="1"/>
      <c r="I1796" s="1"/>
      <c r="K1796" s="1"/>
      <c r="L1796" s="1"/>
      <c r="M1796" s="1"/>
      <c r="R1796" s="1"/>
      <c r="S1796" s="1"/>
      <c r="W1796" s="1"/>
      <c r="X1796" s="1"/>
      <c r="Y1796" s="1"/>
    </row>
    <row r="1797" spans="4:25">
      <c r="D1797" s="1"/>
      <c r="E1797" s="1"/>
      <c r="F1797" s="1"/>
      <c r="G1797" s="1"/>
      <c r="H1797" s="1"/>
      <c r="I1797" s="1"/>
      <c r="K1797" s="1"/>
      <c r="L1797" s="1"/>
      <c r="M1797" s="1"/>
      <c r="R1797" s="1"/>
      <c r="S1797" s="1"/>
      <c r="W1797" s="1"/>
      <c r="X1797" s="1"/>
      <c r="Y1797" s="1"/>
    </row>
    <row r="1798" spans="4:25">
      <c r="D1798" s="1"/>
      <c r="E1798" s="1"/>
      <c r="F1798" s="1"/>
      <c r="G1798" s="1"/>
      <c r="H1798" s="1"/>
      <c r="I1798" s="1"/>
      <c r="K1798" s="1"/>
      <c r="L1798" s="1"/>
      <c r="M1798" s="1"/>
      <c r="R1798" s="1"/>
      <c r="S1798" s="1"/>
      <c r="W1798" s="1"/>
      <c r="X1798" s="1"/>
      <c r="Y1798" s="1"/>
    </row>
    <row r="1799" spans="4:25">
      <c r="D1799" s="1"/>
      <c r="E1799" s="1"/>
      <c r="F1799" s="1"/>
      <c r="G1799" s="1"/>
      <c r="H1799" s="1"/>
      <c r="I1799" s="1"/>
      <c r="K1799" s="1"/>
      <c r="L1799" s="1"/>
      <c r="M1799" s="1"/>
      <c r="R1799" s="1"/>
      <c r="S1799" s="1"/>
      <c r="W1799" s="1"/>
      <c r="X1799" s="1"/>
      <c r="Y1799" s="1"/>
    </row>
    <row r="1800" spans="4:25">
      <c r="D1800" s="1"/>
      <c r="E1800" s="1"/>
      <c r="F1800" s="1"/>
      <c r="G1800" s="1"/>
      <c r="H1800" s="1"/>
      <c r="I1800" s="1"/>
      <c r="K1800" s="1"/>
      <c r="L1800" s="1"/>
      <c r="M1800" s="1"/>
      <c r="R1800" s="1"/>
      <c r="S1800" s="1"/>
      <c r="W1800" s="1"/>
      <c r="X1800" s="1"/>
      <c r="Y1800" s="1"/>
    </row>
    <row r="1801" spans="4:25">
      <c r="D1801" s="1"/>
      <c r="E1801" s="1"/>
      <c r="F1801" s="1"/>
      <c r="G1801" s="1"/>
      <c r="H1801" s="1"/>
      <c r="I1801" s="1"/>
      <c r="K1801" s="1"/>
      <c r="L1801" s="1"/>
      <c r="M1801" s="1"/>
      <c r="R1801" s="1"/>
      <c r="S1801" s="1"/>
      <c r="W1801" s="1"/>
      <c r="X1801" s="1"/>
      <c r="Y1801" s="1"/>
    </row>
    <row r="1802" spans="4:25">
      <c r="D1802" s="1"/>
      <c r="E1802" s="1"/>
      <c r="F1802" s="1"/>
      <c r="G1802" s="1"/>
      <c r="H1802" s="1"/>
      <c r="I1802" s="1"/>
      <c r="K1802" s="1"/>
      <c r="L1802" s="1"/>
      <c r="M1802" s="1"/>
      <c r="R1802" s="1"/>
      <c r="S1802" s="1"/>
      <c r="W1802" s="1"/>
      <c r="X1802" s="1"/>
      <c r="Y1802" s="1"/>
    </row>
    <row r="1803" spans="4:25">
      <c r="D1803" s="1"/>
      <c r="E1803" s="1"/>
      <c r="F1803" s="1"/>
      <c r="G1803" s="1"/>
      <c r="H1803" s="1"/>
      <c r="I1803" s="1"/>
      <c r="K1803" s="1"/>
      <c r="L1803" s="1"/>
      <c r="M1803" s="1"/>
      <c r="R1803" s="1"/>
      <c r="S1803" s="1"/>
      <c r="W1803" s="1"/>
      <c r="X1803" s="1"/>
      <c r="Y1803" s="1"/>
    </row>
    <row r="1804" spans="4:25">
      <c r="D1804" s="1"/>
      <c r="E1804" s="1"/>
      <c r="F1804" s="1"/>
      <c r="G1804" s="1"/>
      <c r="H1804" s="1"/>
      <c r="I1804" s="1"/>
      <c r="K1804" s="1"/>
      <c r="L1804" s="1"/>
      <c r="M1804" s="1"/>
      <c r="R1804" s="1"/>
      <c r="S1804" s="1"/>
      <c r="W1804" s="1"/>
      <c r="X1804" s="1"/>
      <c r="Y1804" s="1"/>
    </row>
    <row r="1805" spans="4:25">
      <c r="D1805" s="1"/>
      <c r="E1805" s="1"/>
      <c r="F1805" s="1"/>
      <c r="G1805" s="1"/>
      <c r="H1805" s="1"/>
      <c r="I1805" s="1"/>
      <c r="K1805" s="1"/>
      <c r="L1805" s="1"/>
      <c r="M1805" s="1"/>
      <c r="R1805" s="1"/>
      <c r="S1805" s="1"/>
      <c r="W1805" s="1"/>
      <c r="X1805" s="1"/>
      <c r="Y1805" s="1"/>
    </row>
    <row r="1806" spans="4:25">
      <c r="D1806" s="1"/>
      <c r="E1806" s="1"/>
      <c r="F1806" s="1"/>
      <c r="G1806" s="1"/>
      <c r="H1806" s="1"/>
      <c r="I1806" s="1"/>
      <c r="K1806" s="1"/>
      <c r="L1806" s="1"/>
      <c r="M1806" s="1"/>
      <c r="R1806" s="1"/>
      <c r="S1806" s="1"/>
      <c r="W1806" s="1"/>
      <c r="X1806" s="1"/>
      <c r="Y1806" s="1"/>
    </row>
    <row r="1807" spans="4:25">
      <c r="D1807" s="1"/>
      <c r="E1807" s="1"/>
      <c r="F1807" s="1"/>
      <c r="G1807" s="1"/>
      <c r="H1807" s="1"/>
      <c r="I1807" s="1"/>
      <c r="K1807" s="1"/>
      <c r="L1807" s="1"/>
      <c r="M1807" s="1"/>
      <c r="R1807" s="1"/>
      <c r="S1807" s="1"/>
      <c r="W1807" s="1"/>
      <c r="X1807" s="1"/>
      <c r="Y1807" s="1"/>
    </row>
    <row r="1808" spans="4:25">
      <c r="D1808" s="1"/>
      <c r="E1808" s="1"/>
      <c r="F1808" s="1"/>
      <c r="G1808" s="1"/>
      <c r="H1808" s="1"/>
      <c r="I1808" s="1"/>
      <c r="K1808" s="1"/>
      <c r="L1808" s="1"/>
      <c r="M1808" s="1"/>
      <c r="R1808" s="1"/>
      <c r="S1808" s="1"/>
      <c r="W1808" s="1"/>
      <c r="X1808" s="1"/>
      <c r="Y1808" s="1"/>
    </row>
    <row r="1809" spans="4:25">
      <c r="D1809" s="1"/>
      <c r="E1809" s="1"/>
      <c r="F1809" s="1"/>
      <c r="G1809" s="1"/>
      <c r="H1809" s="1"/>
      <c r="I1809" s="1"/>
      <c r="K1809" s="1"/>
      <c r="L1809" s="1"/>
      <c r="M1809" s="1"/>
      <c r="R1809" s="1"/>
      <c r="S1809" s="1"/>
      <c r="W1809" s="1"/>
      <c r="X1809" s="1"/>
      <c r="Y1809" s="1"/>
    </row>
    <row r="1810" spans="4:25">
      <c r="D1810" s="1"/>
      <c r="E1810" s="1"/>
      <c r="F1810" s="1"/>
      <c r="G1810" s="1"/>
      <c r="H1810" s="1"/>
      <c r="I1810" s="1"/>
      <c r="K1810" s="1"/>
      <c r="L1810" s="1"/>
      <c r="M1810" s="1"/>
      <c r="R1810" s="1"/>
      <c r="S1810" s="1"/>
      <c r="W1810" s="1"/>
      <c r="X1810" s="1"/>
      <c r="Y1810" s="1"/>
    </row>
    <row r="1811" spans="4:25">
      <c r="D1811" s="1"/>
      <c r="E1811" s="1"/>
      <c r="F1811" s="1"/>
      <c r="G1811" s="1"/>
      <c r="H1811" s="1"/>
      <c r="I1811" s="1"/>
      <c r="K1811" s="1"/>
      <c r="L1811" s="1"/>
      <c r="M1811" s="1"/>
      <c r="R1811" s="1"/>
      <c r="S1811" s="1"/>
      <c r="W1811" s="1"/>
      <c r="X1811" s="1"/>
      <c r="Y1811" s="1"/>
    </row>
    <row r="1812" spans="4:25">
      <c r="D1812" s="1"/>
      <c r="E1812" s="1"/>
      <c r="F1812" s="1"/>
      <c r="G1812" s="1"/>
      <c r="H1812" s="1"/>
      <c r="I1812" s="1"/>
      <c r="K1812" s="1"/>
      <c r="L1812" s="1"/>
      <c r="M1812" s="1"/>
      <c r="R1812" s="1"/>
      <c r="S1812" s="1"/>
      <c r="W1812" s="1"/>
      <c r="X1812" s="1"/>
      <c r="Y1812" s="1"/>
    </row>
    <row r="1813" spans="4:25">
      <c r="D1813" s="1"/>
      <c r="E1813" s="1"/>
      <c r="F1813" s="1"/>
      <c r="G1813" s="1"/>
      <c r="H1813" s="1"/>
      <c r="I1813" s="1"/>
      <c r="K1813" s="1"/>
      <c r="L1813" s="1"/>
      <c r="M1813" s="1"/>
      <c r="R1813" s="1"/>
      <c r="S1813" s="1"/>
      <c r="W1813" s="1"/>
      <c r="X1813" s="1"/>
      <c r="Y1813" s="1"/>
    </row>
    <row r="1814" spans="4:25">
      <c r="D1814" s="1"/>
      <c r="E1814" s="1"/>
      <c r="F1814" s="1"/>
      <c r="G1814" s="1"/>
      <c r="H1814" s="1"/>
      <c r="I1814" s="1"/>
      <c r="K1814" s="1"/>
      <c r="L1814" s="1"/>
      <c r="M1814" s="1"/>
      <c r="R1814" s="1"/>
      <c r="S1814" s="1"/>
      <c r="W1814" s="1"/>
      <c r="X1814" s="1"/>
      <c r="Y1814" s="1"/>
    </row>
    <row r="1815" spans="4:25">
      <c r="D1815" s="1"/>
      <c r="E1815" s="1"/>
      <c r="F1815" s="1"/>
      <c r="G1815" s="1"/>
      <c r="H1815" s="1"/>
      <c r="I1815" s="1"/>
      <c r="K1815" s="1"/>
      <c r="L1815" s="1"/>
      <c r="M1815" s="1"/>
      <c r="R1815" s="1"/>
      <c r="S1815" s="1"/>
      <c r="W1815" s="1"/>
      <c r="X1815" s="1"/>
      <c r="Y1815" s="1"/>
    </row>
    <row r="1816" spans="4:25">
      <c r="D1816" s="1"/>
      <c r="E1816" s="1"/>
      <c r="F1816" s="1"/>
      <c r="G1816" s="1"/>
      <c r="H1816" s="1"/>
      <c r="I1816" s="1"/>
      <c r="K1816" s="1"/>
      <c r="L1816" s="1"/>
      <c r="M1816" s="1"/>
      <c r="R1816" s="1"/>
      <c r="S1816" s="1"/>
      <c r="W1816" s="1"/>
      <c r="X1816" s="1"/>
      <c r="Y1816" s="1"/>
    </row>
    <row r="1817" spans="4:25">
      <c r="D1817" s="1"/>
      <c r="E1817" s="1"/>
      <c r="F1817" s="1"/>
      <c r="G1817" s="1"/>
      <c r="H1817" s="1"/>
      <c r="I1817" s="1"/>
      <c r="K1817" s="1"/>
      <c r="L1817" s="1"/>
      <c r="M1817" s="1"/>
      <c r="R1817" s="1"/>
      <c r="S1817" s="1"/>
      <c r="W1817" s="1"/>
      <c r="X1817" s="1"/>
      <c r="Y1817" s="1"/>
    </row>
    <row r="1818" spans="4:25">
      <c r="D1818" s="1"/>
      <c r="E1818" s="1"/>
      <c r="F1818" s="1"/>
      <c r="G1818" s="1"/>
      <c r="H1818" s="1"/>
      <c r="I1818" s="1"/>
      <c r="K1818" s="1"/>
      <c r="L1818" s="1"/>
      <c r="M1818" s="1"/>
      <c r="R1818" s="1"/>
      <c r="S1818" s="1"/>
      <c r="W1818" s="1"/>
      <c r="X1818" s="1"/>
      <c r="Y1818" s="1"/>
    </row>
    <row r="1819" spans="4:25">
      <c r="D1819" s="1"/>
      <c r="E1819" s="1"/>
      <c r="F1819" s="1"/>
      <c r="G1819" s="1"/>
      <c r="H1819" s="1"/>
      <c r="I1819" s="1"/>
      <c r="K1819" s="1"/>
      <c r="L1819" s="1"/>
      <c r="M1819" s="1"/>
      <c r="R1819" s="1"/>
      <c r="S1819" s="1"/>
      <c r="W1819" s="1"/>
      <c r="X1819" s="1"/>
      <c r="Y1819" s="1"/>
    </row>
    <row r="1820" spans="4:25">
      <c r="D1820" s="1"/>
      <c r="E1820" s="1"/>
      <c r="F1820" s="1"/>
      <c r="G1820" s="1"/>
      <c r="H1820" s="1"/>
      <c r="I1820" s="1"/>
      <c r="K1820" s="1"/>
      <c r="L1820" s="1"/>
      <c r="M1820" s="1"/>
      <c r="R1820" s="1"/>
      <c r="S1820" s="1"/>
      <c r="W1820" s="1"/>
      <c r="X1820" s="1"/>
      <c r="Y1820" s="1"/>
    </row>
    <row r="1821" spans="4:25">
      <c r="D1821" s="1"/>
      <c r="E1821" s="1"/>
      <c r="F1821" s="1"/>
      <c r="G1821" s="1"/>
      <c r="H1821" s="1"/>
      <c r="I1821" s="1"/>
      <c r="K1821" s="1"/>
      <c r="L1821" s="1"/>
      <c r="M1821" s="1"/>
      <c r="R1821" s="1"/>
      <c r="S1821" s="1"/>
      <c r="W1821" s="1"/>
      <c r="X1821" s="1"/>
      <c r="Y1821" s="1"/>
    </row>
    <row r="1822" spans="4:25">
      <c r="D1822" s="1"/>
      <c r="E1822" s="1"/>
      <c r="F1822" s="1"/>
      <c r="G1822" s="1"/>
      <c r="H1822" s="1"/>
      <c r="I1822" s="1"/>
      <c r="K1822" s="1"/>
      <c r="L1822" s="1"/>
      <c r="M1822" s="1"/>
      <c r="R1822" s="1"/>
      <c r="S1822" s="1"/>
      <c r="W1822" s="1"/>
      <c r="X1822" s="1"/>
      <c r="Y1822" s="1"/>
    </row>
    <row r="1823" spans="4:25">
      <c r="D1823" s="1"/>
      <c r="E1823" s="1"/>
      <c r="F1823" s="1"/>
      <c r="G1823" s="1"/>
      <c r="H1823" s="1"/>
      <c r="I1823" s="1"/>
      <c r="K1823" s="1"/>
      <c r="L1823" s="1"/>
      <c r="M1823" s="1"/>
      <c r="R1823" s="1"/>
      <c r="S1823" s="1"/>
      <c r="W1823" s="1"/>
      <c r="X1823" s="1"/>
      <c r="Y1823" s="1"/>
    </row>
    <row r="1824" spans="4:25">
      <c r="D1824" s="1"/>
      <c r="E1824" s="1"/>
      <c r="F1824" s="1"/>
      <c r="G1824" s="1"/>
      <c r="H1824" s="1"/>
      <c r="I1824" s="1"/>
      <c r="K1824" s="1"/>
      <c r="L1824" s="1"/>
      <c r="M1824" s="1"/>
      <c r="R1824" s="1"/>
      <c r="S1824" s="1"/>
      <c r="W1824" s="1"/>
      <c r="X1824" s="1"/>
      <c r="Y1824" s="1"/>
    </row>
    <row r="1825" spans="4:25">
      <c r="D1825" s="1"/>
      <c r="E1825" s="1"/>
      <c r="F1825" s="1"/>
      <c r="G1825" s="1"/>
      <c r="H1825" s="1"/>
      <c r="I1825" s="1"/>
      <c r="K1825" s="1"/>
      <c r="L1825" s="1"/>
      <c r="M1825" s="1"/>
      <c r="R1825" s="1"/>
      <c r="S1825" s="1"/>
      <c r="W1825" s="1"/>
      <c r="X1825" s="1"/>
      <c r="Y1825" s="1"/>
    </row>
    <row r="1826" spans="4:25">
      <c r="D1826" s="1"/>
      <c r="E1826" s="1"/>
      <c r="F1826" s="1"/>
      <c r="G1826" s="1"/>
      <c r="H1826" s="1"/>
      <c r="I1826" s="1"/>
      <c r="K1826" s="1"/>
      <c r="L1826" s="1"/>
      <c r="M1826" s="1"/>
      <c r="R1826" s="1"/>
      <c r="S1826" s="1"/>
      <c r="W1826" s="1"/>
      <c r="X1826" s="1"/>
      <c r="Y1826" s="1"/>
    </row>
    <row r="1827" spans="4:25">
      <c r="D1827" s="1"/>
      <c r="E1827" s="1"/>
      <c r="F1827" s="1"/>
      <c r="G1827" s="1"/>
      <c r="H1827" s="1"/>
      <c r="I1827" s="1"/>
      <c r="K1827" s="1"/>
      <c r="L1827" s="1"/>
      <c r="M1827" s="1"/>
      <c r="R1827" s="1"/>
      <c r="S1827" s="1"/>
      <c r="W1827" s="1"/>
      <c r="X1827" s="1"/>
      <c r="Y1827" s="1"/>
    </row>
    <row r="1828" spans="4:25">
      <c r="D1828" s="1"/>
      <c r="E1828" s="1"/>
      <c r="F1828" s="1"/>
      <c r="G1828" s="1"/>
      <c r="H1828" s="1"/>
      <c r="I1828" s="1"/>
      <c r="K1828" s="1"/>
      <c r="L1828" s="1"/>
      <c r="M1828" s="1"/>
      <c r="R1828" s="1"/>
      <c r="S1828" s="1"/>
      <c r="W1828" s="1"/>
      <c r="X1828" s="1"/>
      <c r="Y1828" s="1"/>
    </row>
    <row r="1829" spans="4:25">
      <c r="D1829" s="1"/>
      <c r="E1829" s="1"/>
      <c r="F1829" s="1"/>
      <c r="G1829" s="1"/>
      <c r="H1829" s="1"/>
      <c r="I1829" s="1"/>
      <c r="K1829" s="1"/>
      <c r="L1829" s="1"/>
      <c r="M1829" s="1"/>
      <c r="R1829" s="1"/>
      <c r="S1829" s="1"/>
      <c r="W1829" s="1"/>
      <c r="X1829" s="1"/>
      <c r="Y1829" s="1"/>
    </row>
    <row r="1830" spans="4:25">
      <c r="D1830" s="1"/>
      <c r="E1830" s="1"/>
      <c r="F1830" s="1"/>
      <c r="G1830" s="1"/>
      <c r="H1830" s="1"/>
      <c r="I1830" s="1"/>
      <c r="K1830" s="1"/>
      <c r="L1830" s="1"/>
      <c r="M1830" s="1"/>
      <c r="R1830" s="1"/>
      <c r="S1830" s="1"/>
      <c r="W1830" s="1"/>
      <c r="X1830" s="1"/>
      <c r="Y1830" s="1"/>
    </row>
    <row r="1831" spans="4:25">
      <c r="D1831" s="1"/>
      <c r="E1831" s="1"/>
      <c r="F1831" s="1"/>
      <c r="G1831" s="1"/>
      <c r="H1831" s="1"/>
      <c r="I1831" s="1"/>
      <c r="K1831" s="1"/>
      <c r="L1831" s="1"/>
      <c r="M1831" s="1"/>
      <c r="R1831" s="1"/>
      <c r="S1831" s="1"/>
      <c r="W1831" s="1"/>
      <c r="X1831" s="1"/>
      <c r="Y1831" s="1"/>
    </row>
    <row r="1832" spans="4:25">
      <c r="D1832" s="1"/>
      <c r="E1832" s="1"/>
      <c r="F1832" s="1"/>
      <c r="G1832" s="1"/>
      <c r="H1832" s="1"/>
      <c r="I1832" s="1"/>
      <c r="K1832" s="1"/>
      <c r="L1832" s="1"/>
      <c r="M1832" s="1"/>
      <c r="R1832" s="1"/>
      <c r="S1832" s="1"/>
      <c r="W1832" s="1"/>
      <c r="X1832" s="1"/>
      <c r="Y1832" s="1"/>
    </row>
    <row r="1833" spans="4:25">
      <c r="D1833" s="1"/>
      <c r="E1833" s="1"/>
      <c r="F1833" s="1"/>
      <c r="G1833" s="1"/>
      <c r="H1833" s="1"/>
      <c r="I1833" s="1"/>
      <c r="K1833" s="1"/>
      <c r="L1833" s="1"/>
      <c r="M1833" s="1"/>
      <c r="R1833" s="1"/>
      <c r="S1833" s="1"/>
      <c r="W1833" s="1"/>
      <c r="X1833" s="1"/>
      <c r="Y1833" s="1"/>
    </row>
    <row r="1834" spans="4:25">
      <c r="D1834" s="1"/>
      <c r="E1834" s="1"/>
      <c r="F1834" s="1"/>
      <c r="G1834" s="1"/>
      <c r="H1834" s="1"/>
      <c r="I1834" s="1"/>
      <c r="K1834" s="1"/>
      <c r="L1834" s="1"/>
      <c r="M1834" s="1"/>
      <c r="R1834" s="1"/>
      <c r="S1834" s="1"/>
      <c r="W1834" s="1"/>
      <c r="X1834" s="1"/>
      <c r="Y1834" s="1"/>
    </row>
    <row r="1835" spans="4:25">
      <c r="D1835" s="1"/>
      <c r="E1835" s="1"/>
      <c r="F1835" s="1"/>
      <c r="G1835" s="1"/>
      <c r="H1835" s="1"/>
      <c r="I1835" s="1"/>
      <c r="K1835" s="1"/>
      <c r="L1835" s="1"/>
      <c r="M1835" s="1"/>
      <c r="R1835" s="1"/>
      <c r="S1835" s="1"/>
      <c r="W1835" s="1"/>
      <c r="X1835" s="1"/>
      <c r="Y1835" s="1"/>
    </row>
    <row r="1836" spans="4:25">
      <c r="D1836" s="1"/>
      <c r="E1836" s="1"/>
      <c r="F1836" s="1"/>
      <c r="G1836" s="1"/>
      <c r="H1836" s="1"/>
      <c r="I1836" s="1"/>
      <c r="K1836" s="1"/>
      <c r="L1836" s="1"/>
      <c r="M1836" s="1"/>
      <c r="R1836" s="1"/>
      <c r="S1836" s="1"/>
      <c r="W1836" s="1"/>
      <c r="X1836" s="1"/>
      <c r="Y1836" s="1"/>
    </row>
    <row r="1837" spans="4:25">
      <c r="D1837" s="1"/>
      <c r="E1837" s="1"/>
      <c r="F1837" s="1"/>
      <c r="G1837" s="1"/>
      <c r="H1837" s="1"/>
      <c r="I1837" s="1"/>
      <c r="K1837" s="1"/>
      <c r="L1837" s="1"/>
      <c r="M1837" s="1"/>
      <c r="R1837" s="1"/>
      <c r="S1837" s="1"/>
      <c r="W1837" s="1"/>
      <c r="X1837" s="1"/>
      <c r="Y1837" s="1"/>
    </row>
    <row r="1838" spans="4:25">
      <c r="D1838" s="1"/>
      <c r="E1838" s="1"/>
      <c r="F1838" s="1"/>
      <c r="G1838" s="1"/>
      <c r="H1838" s="1"/>
      <c r="I1838" s="1"/>
      <c r="K1838" s="1"/>
      <c r="L1838" s="1"/>
      <c r="M1838" s="1"/>
      <c r="R1838" s="1"/>
      <c r="S1838" s="1"/>
      <c r="W1838" s="1"/>
      <c r="X1838" s="1"/>
      <c r="Y1838" s="1"/>
    </row>
    <row r="1839" spans="4:25">
      <c r="D1839" s="1"/>
      <c r="E1839" s="1"/>
      <c r="F1839" s="1"/>
      <c r="G1839" s="1"/>
      <c r="H1839" s="1"/>
      <c r="I1839" s="1"/>
      <c r="K1839" s="1"/>
      <c r="L1839" s="1"/>
      <c r="M1839" s="1"/>
      <c r="R1839" s="1"/>
      <c r="S1839" s="1"/>
      <c r="W1839" s="1"/>
      <c r="X1839" s="1"/>
      <c r="Y1839" s="1"/>
    </row>
    <row r="1840" spans="4:25">
      <c r="D1840" s="1"/>
      <c r="E1840" s="1"/>
      <c r="F1840" s="1"/>
      <c r="G1840" s="1"/>
      <c r="H1840" s="1"/>
      <c r="I1840" s="1"/>
      <c r="K1840" s="1"/>
      <c r="L1840" s="1"/>
      <c r="M1840" s="1"/>
      <c r="R1840" s="1"/>
      <c r="S1840" s="1"/>
      <c r="W1840" s="1"/>
      <c r="X1840" s="1"/>
      <c r="Y1840" s="1"/>
    </row>
    <row r="1841" spans="4:25">
      <c r="D1841" s="1"/>
      <c r="E1841" s="1"/>
      <c r="F1841" s="1"/>
      <c r="G1841" s="1"/>
      <c r="H1841" s="1"/>
      <c r="I1841" s="1"/>
      <c r="K1841" s="1"/>
      <c r="L1841" s="1"/>
      <c r="M1841" s="1"/>
      <c r="R1841" s="1"/>
      <c r="S1841" s="1"/>
      <c r="W1841" s="1"/>
      <c r="X1841" s="1"/>
      <c r="Y1841" s="1"/>
    </row>
    <row r="1842" spans="4:25">
      <c r="D1842" s="1"/>
      <c r="E1842" s="1"/>
      <c r="F1842" s="1"/>
      <c r="G1842" s="1"/>
      <c r="H1842" s="1"/>
      <c r="I1842" s="1"/>
      <c r="K1842" s="1"/>
      <c r="L1842" s="1"/>
      <c r="M1842" s="1"/>
      <c r="R1842" s="1"/>
      <c r="S1842" s="1"/>
      <c r="W1842" s="1"/>
      <c r="X1842" s="1"/>
      <c r="Y1842" s="1"/>
    </row>
    <row r="1843" spans="4:25">
      <c r="D1843" s="1"/>
      <c r="E1843" s="1"/>
      <c r="F1843" s="1"/>
      <c r="G1843" s="1"/>
      <c r="H1843" s="1"/>
      <c r="I1843" s="1"/>
      <c r="K1843" s="1"/>
      <c r="L1843" s="1"/>
      <c r="M1843" s="1"/>
      <c r="R1843" s="1"/>
      <c r="S1843" s="1"/>
      <c r="W1843" s="1"/>
      <c r="X1843" s="1"/>
      <c r="Y1843" s="1"/>
    </row>
    <row r="1844" spans="4:25">
      <c r="D1844" s="1"/>
      <c r="E1844" s="1"/>
      <c r="F1844" s="1"/>
      <c r="G1844" s="1"/>
      <c r="H1844" s="1"/>
      <c r="I1844" s="1"/>
      <c r="K1844" s="1"/>
      <c r="L1844" s="1"/>
      <c r="M1844" s="1"/>
      <c r="R1844" s="1"/>
      <c r="S1844" s="1"/>
      <c r="W1844" s="1"/>
      <c r="X1844" s="1"/>
      <c r="Y1844" s="1"/>
    </row>
    <row r="1845" spans="4:25">
      <c r="D1845" s="1"/>
      <c r="E1845" s="1"/>
      <c r="F1845" s="1"/>
      <c r="G1845" s="1"/>
      <c r="H1845" s="1"/>
      <c r="I1845" s="1"/>
      <c r="K1845" s="1"/>
      <c r="L1845" s="1"/>
      <c r="M1845" s="1"/>
      <c r="R1845" s="1"/>
      <c r="S1845" s="1"/>
      <c r="W1845" s="1"/>
      <c r="X1845" s="1"/>
      <c r="Y1845" s="1"/>
    </row>
    <row r="1846" spans="4:25">
      <c r="D1846" s="1"/>
      <c r="E1846" s="1"/>
      <c r="F1846" s="1"/>
      <c r="G1846" s="1"/>
      <c r="H1846" s="1"/>
      <c r="I1846" s="1"/>
      <c r="K1846" s="1"/>
      <c r="L1846" s="1"/>
      <c r="M1846" s="1"/>
      <c r="R1846" s="1"/>
      <c r="S1846" s="1"/>
      <c r="W1846" s="1"/>
      <c r="X1846" s="1"/>
      <c r="Y1846" s="1"/>
    </row>
    <row r="1847" spans="4:25">
      <c r="D1847" s="1"/>
      <c r="E1847" s="1"/>
      <c r="F1847" s="1"/>
      <c r="G1847" s="1"/>
      <c r="H1847" s="1"/>
      <c r="I1847" s="1"/>
      <c r="K1847" s="1"/>
      <c r="L1847" s="1"/>
      <c r="M1847" s="1"/>
      <c r="R1847" s="1"/>
      <c r="S1847" s="1"/>
      <c r="W1847" s="1"/>
      <c r="X1847" s="1"/>
      <c r="Y1847" s="1"/>
    </row>
    <row r="1848" spans="4:25">
      <c r="D1848" s="1"/>
      <c r="E1848" s="1"/>
      <c r="F1848" s="1"/>
      <c r="G1848" s="1"/>
      <c r="H1848" s="1"/>
      <c r="I1848" s="1"/>
      <c r="K1848" s="1"/>
      <c r="L1848" s="1"/>
      <c r="M1848" s="1"/>
      <c r="R1848" s="1"/>
      <c r="S1848" s="1"/>
      <c r="W1848" s="1"/>
      <c r="X1848" s="1"/>
      <c r="Y1848" s="1"/>
    </row>
    <row r="1849" spans="4:25">
      <c r="D1849" s="1"/>
      <c r="E1849" s="1"/>
      <c r="F1849" s="1"/>
      <c r="G1849" s="1"/>
      <c r="H1849" s="1"/>
      <c r="I1849" s="1"/>
      <c r="K1849" s="1"/>
      <c r="L1849" s="1"/>
      <c r="M1849" s="1"/>
      <c r="R1849" s="1"/>
      <c r="S1849" s="1"/>
      <c r="W1849" s="1"/>
      <c r="X1849" s="1"/>
      <c r="Y1849" s="1"/>
    </row>
    <row r="1850" spans="4:25">
      <c r="D1850" s="1"/>
      <c r="E1850" s="1"/>
      <c r="F1850" s="1"/>
      <c r="G1850" s="1"/>
      <c r="H1850" s="1"/>
      <c r="I1850" s="1"/>
      <c r="K1850" s="1"/>
      <c r="L1850" s="1"/>
      <c r="M1850" s="1"/>
      <c r="R1850" s="1"/>
      <c r="S1850" s="1"/>
      <c r="W1850" s="1"/>
      <c r="X1850" s="1"/>
      <c r="Y1850" s="1"/>
    </row>
    <row r="1851" spans="4:25">
      <c r="D1851" s="1"/>
      <c r="E1851" s="1"/>
      <c r="F1851" s="1"/>
      <c r="G1851" s="1"/>
      <c r="H1851" s="1"/>
      <c r="I1851" s="1"/>
      <c r="K1851" s="1"/>
      <c r="L1851" s="1"/>
      <c r="M1851" s="1"/>
      <c r="R1851" s="1"/>
      <c r="S1851" s="1"/>
      <c r="W1851" s="1"/>
      <c r="X1851" s="1"/>
      <c r="Y1851" s="1"/>
    </row>
    <row r="1852" spans="4:25">
      <c r="D1852" s="1"/>
      <c r="E1852" s="1"/>
      <c r="F1852" s="1"/>
      <c r="G1852" s="1"/>
      <c r="H1852" s="1"/>
      <c r="I1852" s="1"/>
      <c r="K1852" s="1"/>
      <c r="L1852" s="1"/>
      <c r="M1852" s="1"/>
      <c r="R1852" s="1"/>
      <c r="S1852" s="1"/>
      <c r="W1852" s="1"/>
      <c r="X1852" s="1"/>
      <c r="Y1852" s="1"/>
    </row>
    <row r="1853" spans="4:25">
      <c r="D1853" s="1"/>
      <c r="E1853" s="1"/>
      <c r="F1853" s="1"/>
      <c r="G1853" s="1"/>
      <c r="H1853" s="1"/>
      <c r="I1853" s="1"/>
      <c r="K1853" s="1"/>
      <c r="L1853" s="1"/>
      <c r="M1853" s="1"/>
      <c r="R1853" s="1"/>
      <c r="S1853" s="1"/>
      <c r="W1853" s="1"/>
      <c r="X1853" s="1"/>
      <c r="Y1853" s="1"/>
    </row>
    <row r="1854" spans="4:25">
      <c r="D1854" s="1"/>
      <c r="E1854" s="1"/>
      <c r="F1854" s="1"/>
      <c r="G1854" s="1"/>
      <c r="H1854" s="1"/>
      <c r="I1854" s="1"/>
      <c r="K1854" s="1"/>
      <c r="L1854" s="1"/>
      <c r="M1854" s="1"/>
      <c r="R1854" s="1"/>
      <c r="S1854" s="1"/>
      <c r="W1854" s="1"/>
      <c r="X1854" s="1"/>
      <c r="Y1854" s="1"/>
    </row>
    <row r="1855" spans="4:25">
      <c r="D1855" s="1"/>
      <c r="E1855" s="1"/>
      <c r="F1855" s="1"/>
      <c r="G1855" s="1"/>
      <c r="H1855" s="1"/>
      <c r="I1855" s="1"/>
      <c r="K1855" s="1"/>
      <c r="L1855" s="1"/>
      <c r="M1855" s="1"/>
      <c r="R1855" s="1"/>
      <c r="S1855" s="1"/>
      <c r="W1855" s="1"/>
      <c r="X1855" s="1"/>
      <c r="Y1855" s="1"/>
    </row>
    <row r="1856" spans="4:25">
      <c r="D1856" s="1"/>
      <c r="E1856" s="1"/>
      <c r="F1856" s="1"/>
      <c r="G1856" s="1"/>
      <c r="H1856" s="1"/>
      <c r="I1856" s="1"/>
      <c r="K1856" s="1"/>
      <c r="L1856" s="1"/>
      <c r="M1856" s="1"/>
      <c r="R1856" s="1"/>
      <c r="S1856" s="1"/>
      <c r="W1856" s="1"/>
      <c r="X1856" s="1"/>
      <c r="Y1856" s="1"/>
    </row>
    <row r="1857" spans="4:25">
      <c r="D1857" s="1"/>
      <c r="E1857" s="1"/>
      <c r="F1857" s="1"/>
      <c r="G1857" s="1"/>
      <c r="H1857" s="1"/>
      <c r="I1857" s="1"/>
      <c r="K1857" s="1"/>
      <c r="L1857" s="1"/>
      <c r="M1857" s="1"/>
      <c r="R1857" s="1"/>
      <c r="S1857" s="1"/>
      <c r="W1857" s="1"/>
      <c r="X1857" s="1"/>
      <c r="Y1857" s="1"/>
    </row>
    <row r="1858" spans="4:25">
      <c r="D1858" s="1"/>
      <c r="E1858" s="1"/>
      <c r="F1858" s="1"/>
      <c r="G1858" s="1"/>
      <c r="H1858" s="1"/>
      <c r="I1858" s="1"/>
      <c r="K1858" s="1"/>
      <c r="L1858" s="1"/>
      <c r="M1858" s="1"/>
      <c r="R1858" s="1"/>
      <c r="S1858" s="1"/>
      <c r="W1858" s="1"/>
      <c r="X1858" s="1"/>
      <c r="Y1858" s="1"/>
    </row>
    <row r="1859" spans="4:25">
      <c r="D1859" s="1"/>
      <c r="E1859" s="1"/>
      <c r="F1859" s="1"/>
      <c r="G1859" s="1"/>
      <c r="H1859" s="1"/>
      <c r="I1859" s="1"/>
      <c r="K1859" s="1"/>
      <c r="L1859" s="1"/>
      <c r="M1859" s="1"/>
      <c r="R1859" s="1"/>
      <c r="S1859" s="1"/>
      <c r="W1859" s="1"/>
      <c r="X1859" s="1"/>
      <c r="Y1859" s="1"/>
    </row>
    <row r="1860" spans="4:25">
      <c r="D1860" s="1"/>
      <c r="E1860" s="1"/>
      <c r="F1860" s="1"/>
      <c r="G1860" s="1"/>
      <c r="H1860" s="1"/>
      <c r="I1860" s="1"/>
      <c r="K1860" s="1"/>
      <c r="L1860" s="1"/>
      <c r="M1860" s="1"/>
      <c r="R1860" s="1"/>
      <c r="S1860" s="1"/>
      <c r="W1860" s="1"/>
      <c r="X1860" s="1"/>
      <c r="Y1860" s="1"/>
    </row>
    <row r="1861" spans="4:25">
      <c r="D1861" s="1"/>
      <c r="E1861" s="1"/>
      <c r="F1861" s="1"/>
      <c r="G1861" s="1"/>
      <c r="H1861" s="1"/>
      <c r="I1861" s="1"/>
      <c r="K1861" s="1"/>
      <c r="L1861" s="1"/>
      <c r="M1861" s="1"/>
      <c r="R1861" s="1"/>
      <c r="S1861" s="1"/>
      <c r="W1861" s="1"/>
      <c r="X1861" s="1"/>
      <c r="Y1861" s="1"/>
    </row>
    <row r="1862" spans="4:25">
      <c r="D1862" s="1"/>
      <c r="E1862" s="1"/>
      <c r="F1862" s="1"/>
      <c r="G1862" s="1"/>
      <c r="H1862" s="1"/>
      <c r="I1862" s="1"/>
      <c r="K1862" s="1"/>
      <c r="L1862" s="1"/>
      <c r="M1862" s="1"/>
      <c r="R1862" s="1"/>
      <c r="S1862" s="1"/>
      <c r="W1862" s="1"/>
      <c r="X1862" s="1"/>
      <c r="Y1862" s="1"/>
    </row>
    <row r="1863" spans="4:25">
      <c r="D1863" s="1"/>
      <c r="E1863" s="1"/>
      <c r="F1863" s="1"/>
      <c r="G1863" s="1"/>
      <c r="H1863" s="1"/>
      <c r="I1863" s="1"/>
      <c r="K1863" s="1"/>
      <c r="L1863" s="1"/>
      <c r="M1863" s="1"/>
      <c r="R1863" s="1"/>
      <c r="S1863" s="1"/>
      <c r="W1863" s="1"/>
      <c r="X1863" s="1"/>
      <c r="Y1863" s="1"/>
    </row>
    <row r="1864" spans="4:25">
      <c r="D1864" s="1"/>
      <c r="E1864" s="1"/>
      <c r="F1864" s="1"/>
      <c r="G1864" s="1"/>
      <c r="H1864" s="1"/>
      <c r="I1864" s="1"/>
      <c r="K1864" s="1"/>
      <c r="L1864" s="1"/>
      <c r="M1864" s="1"/>
      <c r="R1864" s="1"/>
      <c r="S1864" s="1"/>
      <c r="W1864" s="1"/>
      <c r="X1864" s="1"/>
      <c r="Y1864" s="1"/>
    </row>
    <row r="1865" spans="4:25">
      <c r="D1865" s="1"/>
      <c r="E1865" s="1"/>
      <c r="F1865" s="1"/>
      <c r="G1865" s="1"/>
      <c r="H1865" s="1"/>
      <c r="I1865" s="1"/>
      <c r="K1865" s="1"/>
      <c r="L1865" s="1"/>
      <c r="M1865" s="1"/>
      <c r="R1865" s="1"/>
      <c r="S1865" s="1"/>
      <c r="W1865" s="1"/>
      <c r="X1865" s="1"/>
      <c r="Y1865" s="1"/>
    </row>
    <row r="1866" spans="4:25">
      <c r="D1866" s="1"/>
      <c r="E1866" s="1"/>
      <c r="F1866" s="1"/>
      <c r="G1866" s="1"/>
      <c r="H1866" s="1"/>
      <c r="I1866" s="1"/>
      <c r="K1866" s="1"/>
      <c r="L1866" s="1"/>
      <c r="M1866" s="1"/>
      <c r="R1866" s="1"/>
      <c r="S1866" s="1"/>
      <c r="W1866" s="1"/>
      <c r="X1866" s="1"/>
      <c r="Y1866" s="1"/>
    </row>
    <row r="1867" spans="4:25">
      <c r="D1867" s="1"/>
      <c r="E1867" s="1"/>
      <c r="F1867" s="1"/>
      <c r="G1867" s="1"/>
      <c r="H1867" s="1"/>
      <c r="I1867" s="1"/>
      <c r="K1867" s="1"/>
      <c r="L1867" s="1"/>
      <c r="M1867" s="1"/>
      <c r="R1867" s="1"/>
      <c r="S1867" s="1"/>
      <c r="W1867" s="1"/>
      <c r="X1867" s="1"/>
      <c r="Y1867" s="1"/>
    </row>
    <row r="1868" spans="4:25">
      <c r="D1868" s="1"/>
      <c r="E1868" s="1"/>
      <c r="F1868" s="1"/>
      <c r="G1868" s="1"/>
      <c r="H1868" s="1"/>
      <c r="I1868" s="1"/>
      <c r="K1868" s="1"/>
      <c r="L1868" s="1"/>
      <c r="M1868" s="1"/>
      <c r="R1868" s="1"/>
      <c r="S1868" s="1"/>
      <c r="W1868" s="1"/>
      <c r="X1868" s="1"/>
      <c r="Y1868" s="1"/>
    </row>
    <row r="1869" spans="4:25">
      <c r="D1869" s="1"/>
      <c r="E1869" s="1"/>
      <c r="F1869" s="1"/>
      <c r="G1869" s="1"/>
      <c r="H1869" s="1"/>
      <c r="I1869" s="1"/>
      <c r="K1869" s="1"/>
      <c r="L1869" s="1"/>
      <c r="M1869" s="1"/>
      <c r="R1869" s="1"/>
      <c r="S1869" s="1"/>
      <c r="W1869" s="1"/>
      <c r="X1869" s="1"/>
      <c r="Y1869" s="1"/>
    </row>
    <row r="1870" spans="4:25">
      <c r="D1870" s="1"/>
      <c r="E1870" s="1"/>
      <c r="F1870" s="1"/>
      <c r="G1870" s="1"/>
      <c r="H1870" s="1"/>
      <c r="I1870" s="1"/>
      <c r="K1870" s="1"/>
      <c r="L1870" s="1"/>
      <c r="M1870" s="1"/>
      <c r="R1870" s="1"/>
      <c r="S1870" s="1"/>
      <c r="W1870" s="1"/>
      <c r="X1870" s="1"/>
      <c r="Y1870" s="1"/>
    </row>
    <row r="1871" spans="4:25">
      <c r="D1871" s="1"/>
      <c r="E1871" s="1"/>
      <c r="F1871" s="1"/>
      <c r="G1871" s="1"/>
      <c r="H1871" s="1"/>
      <c r="I1871" s="1"/>
      <c r="K1871" s="1"/>
      <c r="L1871" s="1"/>
      <c r="M1871" s="1"/>
      <c r="R1871" s="1"/>
      <c r="S1871" s="1"/>
      <c r="W1871" s="1"/>
      <c r="X1871" s="1"/>
      <c r="Y1871" s="1"/>
    </row>
    <row r="1872" spans="4:25">
      <c r="D1872" s="1"/>
      <c r="E1872" s="1"/>
      <c r="F1872" s="1"/>
      <c r="G1872" s="1"/>
      <c r="H1872" s="1"/>
      <c r="I1872" s="1"/>
      <c r="K1872" s="1"/>
      <c r="L1872" s="1"/>
      <c r="M1872" s="1"/>
      <c r="R1872" s="1"/>
      <c r="S1872" s="1"/>
      <c r="W1872" s="1"/>
      <c r="X1872" s="1"/>
      <c r="Y1872" s="1"/>
    </row>
    <row r="1873" spans="4:25">
      <c r="D1873" s="1"/>
      <c r="E1873" s="1"/>
      <c r="F1873" s="1"/>
      <c r="G1873" s="1"/>
      <c r="H1873" s="1"/>
      <c r="I1873" s="1"/>
      <c r="K1873" s="1"/>
      <c r="L1873" s="1"/>
      <c r="M1873" s="1"/>
      <c r="R1873" s="1"/>
      <c r="S1873" s="1"/>
      <c r="W1873" s="1"/>
      <c r="X1873" s="1"/>
      <c r="Y1873" s="1"/>
    </row>
    <row r="1874" spans="4:25">
      <c r="D1874" s="1"/>
      <c r="E1874" s="1"/>
      <c r="F1874" s="1"/>
      <c r="G1874" s="1"/>
      <c r="H1874" s="1"/>
      <c r="I1874" s="1"/>
      <c r="K1874" s="1"/>
      <c r="L1874" s="1"/>
      <c r="M1874" s="1"/>
      <c r="R1874" s="1"/>
      <c r="S1874" s="1"/>
      <c r="W1874" s="1"/>
      <c r="X1874" s="1"/>
      <c r="Y1874" s="1"/>
    </row>
    <row r="1875" spans="4:25">
      <c r="D1875" s="1"/>
      <c r="E1875" s="1"/>
      <c r="F1875" s="1"/>
      <c r="G1875" s="1"/>
      <c r="H1875" s="1"/>
      <c r="I1875" s="1"/>
      <c r="K1875" s="1"/>
      <c r="L1875" s="1"/>
      <c r="M1875" s="1"/>
      <c r="R1875" s="1"/>
      <c r="S1875" s="1"/>
      <c r="W1875" s="1"/>
      <c r="X1875" s="1"/>
      <c r="Y1875" s="1"/>
    </row>
    <row r="1876" spans="4:25">
      <c r="D1876" s="1"/>
      <c r="E1876" s="1"/>
      <c r="F1876" s="1"/>
      <c r="G1876" s="1"/>
      <c r="H1876" s="1"/>
      <c r="I1876" s="1"/>
      <c r="K1876" s="1"/>
      <c r="L1876" s="1"/>
      <c r="M1876" s="1"/>
      <c r="R1876" s="1"/>
      <c r="S1876" s="1"/>
      <c r="W1876" s="1"/>
      <c r="X1876" s="1"/>
      <c r="Y1876" s="1"/>
    </row>
    <row r="1877" spans="4:25">
      <c r="D1877" s="1"/>
      <c r="E1877" s="1"/>
      <c r="F1877" s="1"/>
      <c r="G1877" s="1"/>
      <c r="H1877" s="1"/>
      <c r="I1877" s="1"/>
      <c r="K1877" s="1"/>
      <c r="L1877" s="1"/>
      <c r="M1877" s="1"/>
      <c r="R1877" s="1"/>
      <c r="S1877" s="1"/>
      <c r="W1877" s="1"/>
      <c r="X1877" s="1"/>
      <c r="Y1877" s="1"/>
    </row>
    <row r="1878" spans="4:25">
      <c r="D1878" s="1"/>
      <c r="E1878" s="1"/>
      <c r="F1878" s="1"/>
      <c r="G1878" s="1"/>
      <c r="H1878" s="1"/>
      <c r="I1878" s="1"/>
      <c r="K1878" s="1"/>
      <c r="L1878" s="1"/>
      <c r="M1878" s="1"/>
      <c r="R1878" s="1"/>
      <c r="S1878" s="1"/>
      <c r="W1878" s="1"/>
      <c r="X1878" s="1"/>
      <c r="Y1878" s="1"/>
    </row>
    <row r="1879" spans="4:25">
      <c r="D1879" s="1"/>
      <c r="E1879" s="1"/>
      <c r="F1879" s="1"/>
      <c r="G1879" s="1"/>
      <c r="H1879" s="1"/>
      <c r="I1879" s="1"/>
      <c r="K1879" s="1"/>
      <c r="L1879" s="1"/>
      <c r="M1879" s="1"/>
      <c r="R1879" s="1"/>
      <c r="S1879" s="1"/>
      <c r="W1879" s="1"/>
      <c r="X1879" s="1"/>
      <c r="Y1879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F215"/>
  <sheetViews>
    <sheetView zoomScale="96" zoomScaleNormal="96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B10" sqref="B10"/>
    </sheetView>
  </sheetViews>
  <sheetFormatPr baseColWidth="10" defaultRowHeight="15"/>
  <cols>
    <col min="1" max="1" width="1.08984375" customWidth="1"/>
    <col min="2" max="2" width="5.1796875" customWidth="1"/>
    <col min="3" max="3" width="2.54296875" customWidth="1"/>
    <col min="4" max="4" width="5.6328125" customWidth="1"/>
    <col min="5" max="5" width="6.81640625" customWidth="1"/>
    <col min="6" max="6" width="5.1796875" customWidth="1"/>
    <col min="7" max="7" width="7.54296875" style="319" customWidth="1"/>
    <col min="8" max="8" width="6.08984375" customWidth="1"/>
    <col min="9" max="9" width="6" style="93" customWidth="1"/>
    <col min="10" max="10" width="5" style="93" customWidth="1"/>
    <col min="11" max="11" width="6" style="93" customWidth="1"/>
    <col min="12" max="12" width="1.54296875" style="93" customWidth="1"/>
    <col min="13" max="13" width="6.90625" customWidth="1"/>
    <col min="14" max="14" width="5.1796875" customWidth="1"/>
    <col min="15" max="15" width="1.26953125" style="523" customWidth="1"/>
    <col min="16" max="16" width="6.1796875" style="11" customWidth="1"/>
    <col min="17" max="17" width="1.26953125" style="11" customWidth="1"/>
    <col min="18" max="18" width="6.1796875" style="11" customWidth="1"/>
    <col min="19" max="19" width="1.1796875" style="11" customWidth="1"/>
    <col min="20" max="20" width="6.1796875" style="1" customWidth="1"/>
    <col min="21" max="21" width="5.1796875" customWidth="1"/>
    <col min="22" max="22" width="6.54296875" customWidth="1"/>
    <col min="23" max="23" width="1.36328125" customWidth="1"/>
    <col min="24" max="24" width="7.1796875" customWidth="1"/>
    <col min="25" max="25" width="1.90625" customWidth="1"/>
    <col min="26" max="26" width="7.54296875" customWidth="1"/>
    <col min="27" max="27" width="5" customWidth="1"/>
    <col min="28" max="28" width="6.54296875" style="93" customWidth="1"/>
    <col min="29" max="29" width="1.6328125" style="93" customWidth="1"/>
    <col min="30" max="30" width="5.08984375" style="11" customWidth="1"/>
    <col min="31" max="31" width="5" style="11" customWidth="1"/>
    <col min="32" max="32" width="5.08984375" style="93" customWidth="1"/>
    <col min="33" max="33" width="5.6328125" customWidth="1"/>
    <col min="34" max="34" width="4.54296875" customWidth="1"/>
    <col min="35" max="35" width="5.453125" customWidth="1"/>
    <col min="36" max="36" width="8.1796875" style="11" customWidth="1"/>
    <col min="37" max="37" width="9" customWidth="1"/>
    <col min="38" max="39" width="10.6328125" customWidth="1"/>
    <col min="40" max="40" width="9.54296875" customWidth="1"/>
    <col min="41" max="41" width="7.6328125" customWidth="1"/>
    <col min="43" max="43" width="12.453125" customWidth="1"/>
    <col min="44" max="44" width="13.36328125" customWidth="1"/>
  </cols>
  <sheetData>
    <row r="1" spans="1:58">
      <c r="A1" s="45"/>
      <c r="B1" s="45"/>
      <c r="C1" s="45"/>
      <c r="D1" s="45"/>
      <c r="E1" s="45"/>
      <c r="F1" s="45"/>
      <c r="G1" s="391"/>
      <c r="H1" s="45"/>
      <c r="I1" s="90"/>
      <c r="J1" s="90"/>
      <c r="K1" s="90"/>
      <c r="L1" s="90"/>
      <c r="M1" s="45"/>
      <c r="N1" s="45"/>
      <c r="O1" s="45"/>
      <c r="P1" s="71"/>
      <c r="Q1" s="71"/>
      <c r="R1" s="71"/>
      <c r="S1" s="71"/>
      <c r="T1" s="153"/>
      <c r="U1" s="45"/>
      <c r="V1" s="45"/>
      <c r="W1" s="45"/>
      <c r="X1" s="45"/>
      <c r="Y1" s="45"/>
      <c r="Z1" s="45"/>
      <c r="AA1" s="45"/>
      <c r="AB1" s="90"/>
      <c r="AC1" s="90"/>
      <c r="AD1" s="71"/>
      <c r="AE1" s="71"/>
      <c r="AF1" s="90"/>
      <c r="AG1" s="45"/>
      <c r="AH1" s="45"/>
      <c r="AI1" s="45"/>
      <c r="AJ1" s="71"/>
      <c r="AK1" s="45"/>
      <c r="AL1" s="22"/>
      <c r="AM1" s="22"/>
      <c r="AN1" s="22"/>
    </row>
    <row r="2" spans="1:58" ht="31.8">
      <c r="A2" s="45"/>
      <c r="B2" s="45"/>
      <c r="C2" s="141" t="s">
        <v>425</v>
      </c>
      <c r="D2" s="141"/>
      <c r="E2" s="141"/>
      <c r="F2" s="141"/>
      <c r="G2" s="392"/>
      <c r="H2" s="141" t="str">
        <f>+År!B2</f>
        <v>VÆR :</v>
      </c>
      <c r="I2" s="90"/>
      <c r="J2" s="90"/>
      <c r="K2" s="90"/>
      <c r="L2" s="90"/>
      <c r="M2" s="45"/>
      <c r="N2" s="45"/>
      <c r="O2" s="45"/>
      <c r="P2" s="71"/>
      <c r="Q2" s="71"/>
      <c r="R2" s="71"/>
      <c r="S2" s="71"/>
      <c r="T2" s="153"/>
      <c r="U2" s="45"/>
      <c r="V2" s="45"/>
      <c r="W2" s="45"/>
      <c r="X2" s="86" t="str">
        <f>+År!B2</f>
        <v>VÆR :</v>
      </c>
      <c r="Y2" s="45"/>
      <c r="Z2" s="45"/>
      <c r="AA2" s="45"/>
      <c r="AB2" s="90"/>
      <c r="AC2" s="90"/>
      <c r="AD2" s="71"/>
      <c r="AE2" s="71"/>
      <c r="AF2" s="90"/>
      <c r="AG2" s="45"/>
      <c r="AH2" s="45"/>
      <c r="AI2" s="45"/>
      <c r="AJ2" s="71"/>
      <c r="AK2" s="45"/>
      <c r="AL2" s="22"/>
      <c r="AM2" s="22"/>
      <c r="AN2" s="22"/>
    </row>
    <row r="3" spans="1:58" ht="19.5" customHeight="1">
      <c r="A3" s="45"/>
      <c r="B3" s="45"/>
      <c r="C3" s="141"/>
      <c r="D3" s="141"/>
      <c r="E3" s="141"/>
      <c r="F3" s="141"/>
      <c r="G3" s="392"/>
      <c r="H3" s="141"/>
      <c r="I3" s="90"/>
      <c r="J3" s="90"/>
      <c r="K3" s="90"/>
      <c r="L3" s="90"/>
      <c r="M3" s="45"/>
      <c r="N3" s="45"/>
      <c r="O3" s="45"/>
      <c r="P3" s="71"/>
      <c r="Q3" s="71"/>
      <c r="R3" s="71"/>
      <c r="S3" s="71"/>
      <c r="T3" s="153"/>
      <c r="U3" s="45"/>
      <c r="V3" s="45"/>
      <c r="W3" s="45"/>
      <c r="X3" s="45"/>
      <c r="Y3" s="45"/>
      <c r="Z3" s="45"/>
      <c r="AA3" s="45"/>
      <c r="AB3" s="90"/>
      <c r="AC3" s="90"/>
      <c r="AD3" s="71"/>
      <c r="AE3" s="71"/>
      <c r="AF3" s="90"/>
      <c r="AG3" s="45"/>
      <c r="AH3" s="45"/>
      <c r="AI3" s="45"/>
      <c r="AJ3" s="71"/>
      <c r="AK3" s="45"/>
      <c r="AL3" s="22"/>
      <c r="AM3" s="22"/>
      <c r="AN3" s="22"/>
    </row>
    <row r="4" spans="1:58">
      <c r="A4" s="45"/>
      <c r="B4" s="45"/>
      <c r="C4" s="45"/>
      <c r="D4" s="45"/>
      <c r="E4" s="45"/>
      <c r="F4" s="45"/>
      <c r="G4" s="391"/>
      <c r="H4" s="45"/>
      <c r="I4" s="90"/>
      <c r="J4" s="90"/>
      <c r="K4" s="90"/>
      <c r="L4" s="90"/>
      <c r="M4" s="45"/>
      <c r="N4" s="45"/>
      <c r="O4" s="45"/>
      <c r="P4" s="71"/>
      <c r="Q4" s="71"/>
      <c r="R4" s="71"/>
      <c r="S4" s="71"/>
      <c r="T4" s="153"/>
      <c r="U4" s="45"/>
      <c r="V4" s="45"/>
      <c r="W4" s="45"/>
      <c r="X4" s="45"/>
      <c r="Y4" s="45"/>
      <c r="Z4" s="45"/>
      <c r="AA4" s="45"/>
      <c r="AB4" s="90"/>
      <c r="AC4" s="90"/>
      <c r="AD4" s="71"/>
      <c r="AE4" s="71"/>
      <c r="AF4" s="90"/>
      <c r="AG4" s="45"/>
      <c r="AH4" s="45"/>
      <c r="AI4" s="45"/>
      <c r="AJ4" s="71"/>
      <c r="AK4" s="45"/>
      <c r="AL4" s="22"/>
      <c r="AM4" s="22"/>
      <c r="AN4" s="22"/>
    </row>
    <row r="5" spans="1:58" ht="24.6">
      <c r="A5" s="45"/>
      <c r="B5" s="45"/>
      <c r="C5" s="45"/>
      <c r="D5" s="45"/>
      <c r="E5" s="144" t="s">
        <v>5</v>
      </c>
      <c r="F5" s="144"/>
      <c r="G5" s="393">
        <f>+År!S2</f>
        <v>52</v>
      </c>
      <c r="H5" s="143"/>
      <c r="I5" s="146"/>
      <c r="J5" s="147"/>
      <c r="K5" s="147"/>
      <c r="L5" s="147"/>
      <c r="M5" s="45"/>
      <c r="N5" s="45"/>
      <c r="O5" s="45"/>
      <c r="P5" s="297" t="s">
        <v>426</v>
      </c>
      <c r="Q5" s="297"/>
      <c r="R5" s="297"/>
      <c r="S5" s="297"/>
      <c r="T5" s="154"/>
      <c r="U5" s="143"/>
      <c r="V5" s="143"/>
      <c r="W5" s="143"/>
      <c r="X5" s="143"/>
      <c r="Y5" s="143"/>
      <c r="Z5" s="539">
        <f>SUM(G10:G13)</f>
        <v>4759</v>
      </c>
      <c r="AA5" s="535"/>
      <c r="AB5" s="90"/>
      <c r="AC5" s="71"/>
      <c r="AD5" s="90"/>
      <c r="AE5" s="45"/>
      <c r="AF5" s="45"/>
      <c r="AG5" s="71"/>
      <c r="AH5" s="45"/>
      <c r="AI5" s="71"/>
      <c r="AJ5" s="71"/>
      <c r="AK5" s="71"/>
      <c r="AL5" s="22"/>
      <c r="BE5" s="22"/>
      <c r="BF5" s="22"/>
    </row>
    <row r="6" spans="1:58" ht="19.5" customHeight="1">
      <c r="A6" s="45"/>
      <c r="B6" s="45"/>
      <c r="C6" s="45"/>
      <c r="D6" s="46"/>
      <c r="E6" s="46"/>
      <c r="F6" s="46"/>
      <c r="G6" s="394"/>
      <c r="H6" s="46"/>
      <c r="I6" s="148"/>
      <c r="J6" s="148"/>
      <c r="K6" s="148"/>
      <c r="L6" s="148"/>
      <c r="M6" s="45"/>
      <c r="N6" s="45"/>
      <c r="O6" s="45"/>
      <c r="P6" s="203"/>
      <c r="Q6" s="203"/>
      <c r="R6" s="203"/>
      <c r="S6" s="203"/>
      <c r="T6" s="155"/>
      <c r="U6" s="45"/>
      <c r="V6" s="45"/>
      <c r="W6" s="45"/>
      <c r="X6" s="45"/>
      <c r="Y6" s="45"/>
      <c r="Z6" s="45"/>
      <c r="AA6" s="78"/>
      <c r="AB6" s="90"/>
      <c r="AC6" s="90"/>
      <c r="AD6" s="71"/>
      <c r="AE6" s="71"/>
      <c r="AF6" s="90"/>
      <c r="AG6" s="45"/>
      <c r="AH6" s="45"/>
      <c r="AI6" s="45"/>
      <c r="AJ6" s="71"/>
      <c r="AK6" s="45"/>
      <c r="AL6" s="22"/>
      <c r="AM6" s="22"/>
      <c r="AN6" s="22"/>
    </row>
    <row r="7" spans="1:58" ht="17.25" customHeight="1">
      <c r="A7" s="45"/>
      <c r="B7" s="45"/>
      <c r="C7" s="45"/>
      <c r="D7" s="45"/>
      <c r="E7" s="2" t="s">
        <v>2</v>
      </c>
      <c r="F7" s="45"/>
      <c r="G7" s="391"/>
      <c r="H7" s="45"/>
      <c r="I7" s="90"/>
      <c r="J7" s="90"/>
      <c r="K7" s="90"/>
      <c r="L7" s="90"/>
      <c r="M7" s="45"/>
      <c r="N7" s="45"/>
      <c r="O7" s="45"/>
      <c r="P7" s="203"/>
      <c r="Q7" s="203"/>
      <c r="R7" s="72" t="s">
        <v>404</v>
      </c>
      <c r="S7" s="72"/>
      <c r="T7" s="2" t="s">
        <v>22</v>
      </c>
      <c r="U7" s="45"/>
      <c r="V7" s="45"/>
      <c r="W7" s="45"/>
      <c r="X7" s="45"/>
      <c r="Y7" s="45"/>
      <c r="Z7" s="2" t="s">
        <v>22</v>
      </c>
      <c r="AA7" s="45"/>
      <c r="AB7" s="90"/>
      <c r="AC7" s="90"/>
      <c r="AD7" s="127" t="s">
        <v>502</v>
      </c>
      <c r="AE7" s="127"/>
      <c r="AF7" s="103"/>
      <c r="AG7" s="50" t="s">
        <v>413</v>
      </c>
      <c r="AH7" s="45"/>
      <c r="AI7" s="45"/>
      <c r="AJ7" s="18" t="s">
        <v>2</v>
      </c>
      <c r="AK7" s="45"/>
      <c r="AL7" s="22"/>
      <c r="AM7" s="22"/>
      <c r="AN7" s="22"/>
    </row>
    <row r="8" spans="1:58" ht="15.6">
      <c r="A8" s="45"/>
      <c r="B8" s="45"/>
      <c r="C8" s="45"/>
      <c r="D8" s="45"/>
      <c r="E8" s="2" t="s">
        <v>485</v>
      </c>
      <c r="F8" s="45"/>
      <c r="G8" s="312" t="s">
        <v>2</v>
      </c>
      <c r="H8" s="45"/>
      <c r="I8" s="56" t="s">
        <v>2</v>
      </c>
      <c r="J8" s="90"/>
      <c r="K8" s="56" t="s">
        <v>1</v>
      </c>
      <c r="L8" s="90"/>
      <c r="M8" s="2" t="s">
        <v>22</v>
      </c>
      <c r="N8" s="45"/>
      <c r="O8" s="45"/>
      <c r="P8" s="304" t="s">
        <v>2</v>
      </c>
      <c r="Q8" s="406"/>
      <c r="R8" s="411" t="s">
        <v>650</v>
      </c>
      <c r="S8" s="411"/>
      <c r="T8" s="156" t="s">
        <v>483</v>
      </c>
      <c r="U8" s="45"/>
      <c r="V8" s="407" t="s">
        <v>22</v>
      </c>
      <c r="W8" s="407"/>
      <c r="X8" s="407" t="s">
        <v>22</v>
      </c>
      <c r="Y8" s="46"/>
      <c r="Z8" s="2" t="s">
        <v>487</v>
      </c>
      <c r="AA8" s="45"/>
      <c r="AB8" s="56" t="s">
        <v>503</v>
      </c>
      <c r="AC8" s="90"/>
      <c r="AD8" s="127" t="s">
        <v>505</v>
      </c>
      <c r="AE8" s="127"/>
      <c r="AF8" s="103"/>
      <c r="AG8" s="2"/>
      <c r="AH8" s="2" t="s">
        <v>483</v>
      </c>
      <c r="AI8" s="2" t="s">
        <v>414</v>
      </c>
      <c r="AJ8" s="18" t="s">
        <v>431</v>
      </c>
      <c r="AK8" s="45"/>
      <c r="AL8" s="22"/>
      <c r="AM8" s="22"/>
      <c r="AN8" s="22"/>
    </row>
    <row r="9" spans="1:58" ht="15.6">
      <c r="A9" s="45"/>
      <c r="B9" s="2" t="s">
        <v>89</v>
      </c>
      <c r="C9" s="2" t="s">
        <v>425</v>
      </c>
      <c r="D9" s="3"/>
      <c r="E9" s="49" t="s">
        <v>486</v>
      </c>
      <c r="F9" s="118" t="s">
        <v>488</v>
      </c>
      <c r="G9" s="395" t="s">
        <v>8</v>
      </c>
      <c r="H9" s="118" t="s">
        <v>488</v>
      </c>
      <c r="I9" s="91" t="s">
        <v>404</v>
      </c>
      <c r="J9" s="149" t="s">
        <v>488</v>
      </c>
      <c r="K9" s="91" t="s">
        <v>404</v>
      </c>
      <c r="L9" s="90"/>
      <c r="M9" s="49" t="s">
        <v>44</v>
      </c>
      <c r="N9" s="118" t="s">
        <v>488</v>
      </c>
      <c r="O9" s="45"/>
      <c r="P9" s="304" t="s">
        <v>642</v>
      </c>
      <c r="Q9" s="406"/>
      <c r="R9" s="411" t="s">
        <v>642</v>
      </c>
      <c r="S9" s="411"/>
      <c r="T9" s="157" t="s">
        <v>484</v>
      </c>
      <c r="U9" s="118" t="s">
        <v>488</v>
      </c>
      <c r="V9" s="407" t="s">
        <v>648</v>
      </c>
      <c r="W9" s="407"/>
      <c r="X9" s="407" t="s">
        <v>643</v>
      </c>
      <c r="Y9" s="46"/>
      <c r="Z9" s="49" t="s">
        <v>415</v>
      </c>
      <c r="AA9" s="118" t="s">
        <v>488</v>
      </c>
      <c r="AB9" s="91" t="s">
        <v>490</v>
      </c>
      <c r="AC9" s="90"/>
      <c r="AD9" s="127" t="s">
        <v>506</v>
      </c>
      <c r="AE9" s="127" t="s">
        <v>507</v>
      </c>
      <c r="AF9" s="103" t="s">
        <v>508</v>
      </c>
      <c r="AG9" s="49" t="s">
        <v>1</v>
      </c>
      <c r="AH9" s="49" t="s">
        <v>484</v>
      </c>
      <c r="AI9" s="49" t="s">
        <v>504</v>
      </c>
      <c r="AJ9" s="158" t="s">
        <v>528</v>
      </c>
      <c r="AK9" s="45"/>
      <c r="AL9" s="22"/>
      <c r="AM9" s="22"/>
      <c r="AN9" s="22"/>
      <c r="AU9" s="4"/>
    </row>
    <row r="10" spans="1:58" ht="15.6">
      <c r="A10" s="45"/>
      <c r="B10" s="88">
        <f>+'Ark1'!C223</f>
        <v>2024</v>
      </c>
      <c r="C10" s="88">
        <f>+'Ark1'!G223</f>
        <v>1</v>
      </c>
      <c r="D10" s="89" t="str">
        <f>VLOOKUP(C10,RNR!$G$2:$H$5,2)</f>
        <v>Øst</v>
      </c>
      <c r="E10" s="88">
        <f>+'Ark1'!Q223</f>
        <v>940</v>
      </c>
      <c r="F10" s="98">
        <f>+E10-E16</f>
        <v>-508</v>
      </c>
      <c r="G10" s="396">
        <f>+'Ark1'!R223</f>
        <v>1499</v>
      </c>
      <c r="H10" s="98">
        <f>+G10-G16</f>
        <v>-580</v>
      </c>
      <c r="I10" s="92">
        <f>+'Ark1'!AG223</f>
        <v>31.498213910485386</v>
      </c>
      <c r="J10" s="150">
        <f>+I10-I16</f>
        <v>-8.5518727780139407</v>
      </c>
      <c r="K10" s="92">
        <f>+'Ark1'!AH223</f>
        <v>31.469845267633438</v>
      </c>
      <c r="L10" s="90"/>
      <c r="M10" s="89">
        <f>+'Ark1'!U223</f>
        <v>42.094329553035394</v>
      </c>
      <c r="N10" s="119">
        <f>+M10-M16</f>
        <v>-1.4295761708703196</v>
      </c>
      <c r="O10" s="45"/>
      <c r="P10" s="128">
        <f>+'Ark1'!AI223</f>
        <v>1462</v>
      </c>
      <c r="Q10" s="406"/>
      <c r="R10" s="410">
        <f>100*P10/G10</f>
        <v>97.531687791861245</v>
      </c>
      <c r="S10" s="411"/>
      <c r="T10" s="89">
        <f>+'Ark1'!S223</f>
        <v>8.0793862575050017</v>
      </c>
      <c r="U10" s="119">
        <f>+T10-T16</f>
        <v>-0.15726597914723506</v>
      </c>
      <c r="V10" s="128">
        <f>+'Ark1'!AJ223</f>
        <v>117.8248974008206</v>
      </c>
      <c r="W10" s="407"/>
      <c r="X10" s="124">
        <f>+'Ark1'!AK223</f>
        <v>25.179335942019556</v>
      </c>
      <c r="Y10" s="46"/>
      <c r="Z10" s="89">
        <f>+'Ark1'!T223</f>
        <v>6.90260173448966</v>
      </c>
      <c r="AA10" s="119">
        <f>+Z10-Z16</f>
        <v>-0.43842760653968593</v>
      </c>
      <c r="AB10" s="92">
        <f>+'Ark1'!W223</f>
        <v>19.613075383589063</v>
      </c>
      <c r="AC10" s="90"/>
      <c r="AD10" s="145">
        <f>+'Ark1'!X223</f>
        <v>99.266177451634405</v>
      </c>
      <c r="AE10" s="145">
        <f>+'Ark1'!Y223</f>
        <v>94.863242161440979</v>
      </c>
      <c r="AF10" s="92">
        <f>+'Ark1'!Z223</f>
        <v>71.114076050700433</v>
      </c>
      <c r="AG10" s="89">
        <f>+'Ark1'!AA223</f>
        <v>11.989809487859622</v>
      </c>
      <c r="AH10" s="89">
        <f>+'Ark1'!AB223</f>
        <v>1.8437194900372516</v>
      </c>
      <c r="AI10" s="89">
        <f>+'Ark1'!AC223</f>
        <v>2.0159106708165737</v>
      </c>
      <c r="AJ10" s="145">
        <f>+G10/E10</f>
        <v>1.5946808510638297</v>
      </c>
      <c r="AK10" s="45"/>
      <c r="AL10" s="22"/>
      <c r="AM10" s="22"/>
      <c r="AN10" s="22"/>
      <c r="AU10" s="47"/>
    </row>
    <row r="11" spans="1:58" ht="15.6">
      <c r="A11" s="45"/>
      <c r="B11" s="88">
        <f>+'Ark1'!C224</f>
        <v>2024</v>
      </c>
      <c r="C11" s="88">
        <f>+'Ark1'!G224</f>
        <v>2</v>
      </c>
      <c r="D11" s="89" t="str">
        <f>VLOOKUP(C11,RNR!$G$2:$H$5,2)</f>
        <v>Vest</v>
      </c>
      <c r="E11" s="88">
        <f>+'Ark1'!Q224</f>
        <v>1396</v>
      </c>
      <c r="F11" s="98">
        <f>+E11-E17</f>
        <v>934</v>
      </c>
      <c r="G11" s="396">
        <f>+'Ark1'!R224</f>
        <v>1996</v>
      </c>
      <c r="H11" s="98">
        <f>+G11-G17</f>
        <v>1228</v>
      </c>
      <c r="I11" s="92">
        <f>+'Ark1'!AG224</f>
        <v>41.94158436646353</v>
      </c>
      <c r="J11" s="150">
        <f>+I11-I17</f>
        <v>27.146747148201158</v>
      </c>
      <c r="K11" s="92">
        <f>+'Ark1'!AH224</f>
        <v>43.478373626921638</v>
      </c>
      <c r="L11" s="90"/>
      <c r="M11" s="89">
        <f>+'Ark1'!U224</f>
        <v>43.67605210420836</v>
      </c>
      <c r="N11" s="119">
        <f>+M11-M17</f>
        <v>5.0056093958750623</v>
      </c>
      <c r="O11" s="45"/>
      <c r="P11" s="128">
        <f>+'Ark1'!AI224</f>
        <v>1741</v>
      </c>
      <c r="Q11" s="406"/>
      <c r="R11" s="410">
        <f>100*P11/G11</f>
        <v>87.224448897795597</v>
      </c>
      <c r="S11" s="411"/>
      <c r="T11" s="89">
        <f>+'Ark1'!S224</f>
        <v>8.3972945891783581</v>
      </c>
      <c r="U11" s="119">
        <f>+T11-T17</f>
        <v>0.8243779225116894</v>
      </c>
      <c r="V11" s="128">
        <f>+'Ark1'!AJ224</f>
        <v>117.95077541642738</v>
      </c>
      <c r="W11" s="407"/>
      <c r="X11" s="124">
        <f>+'Ark1'!AK224</f>
        <v>26.089887080936322</v>
      </c>
      <c r="Y11" s="46"/>
      <c r="Z11" s="89">
        <f>+'Ark1'!T224</f>
        <v>7.4809619238476941</v>
      </c>
      <c r="AA11" s="119">
        <f>+Z11-Z17</f>
        <v>0.3989306738476941</v>
      </c>
      <c r="AB11" s="92">
        <f>+'Ark1'!W224</f>
        <v>27.855711422845697</v>
      </c>
      <c r="AC11" s="90"/>
      <c r="AD11" s="145">
        <f>+'Ark1'!X224</f>
        <v>99.549098196392805</v>
      </c>
      <c r="AE11" s="145">
        <f>+'Ark1'!Y224</f>
        <v>94.188376753507029</v>
      </c>
      <c r="AF11" s="92">
        <f>+'Ark1'!Z224</f>
        <v>73.396793587174358</v>
      </c>
      <c r="AG11" s="89">
        <f>+'Ark1'!AA224</f>
        <v>12.678457485582589</v>
      </c>
      <c r="AH11" s="89">
        <f>+'Ark1'!AB224</f>
        <v>1.7404110884801345</v>
      </c>
      <c r="AI11" s="89">
        <f>+'Ark1'!AC224</f>
        <v>2.0721307217473339</v>
      </c>
      <c r="AJ11" s="145">
        <f>+G11/E11</f>
        <v>1.4297994269340975</v>
      </c>
      <c r="AK11" s="45"/>
      <c r="AL11" s="22"/>
      <c r="AM11" s="22"/>
      <c r="AN11" s="22"/>
      <c r="AU11" s="47"/>
    </row>
    <row r="12" spans="1:58" ht="15.6">
      <c r="A12" s="45"/>
      <c r="B12" s="88">
        <f>+'Ark1'!C225</f>
        <v>2024</v>
      </c>
      <c r="C12" s="88">
        <f>+'Ark1'!G225</f>
        <v>3</v>
      </c>
      <c r="D12" s="89" t="str">
        <f>VLOOKUP(C12,RNR!$G$2:$H$5,2)</f>
        <v>Midt</v>
      </c>
      <c r="E12" s="88">
        <f>+'Ark1'!Q225</f>
        <v>430</v>
      </c>
      <c r="F12" s="98">
        <f>+E12-E18</f>
        <v>44</v>
      </c>
      <c r="G12" s="396">
        <f>+'Ark1'!R225</f>
        <v>618</v>
      </c>
      <c r="H12" s="98">
        <f>+G12-G18</f>
        <v>-70</v>
      </c>
      <c r="I12" s="92">
        <f>+'Ark1'!AG225</f>
        <v>12.985921412061359</v>
      </c>
      <c r="J12" s="150">
        <f>+I12-I18</f>
        <v>-0.26778692929868519</v>
      </c>
      <c r="K12" s="92">
        <f>+'Ark1'!AH225</f>
        <v>12.297495106168096</v>
      </c>
      <c r="L12" s="90"/>
      <c r="M12" s="89">
        <f>+'Ark1'!U225</f>
        <v>39.898705501618096</v>
      </c>
      <c r="N12" s="119">
        <f>+M12-M18</f>
        <v>0.58824038533904854</v>
      </c>
      <c r="O12" s="45"/>
      <c r="P12" s="128">
        <f>+'Ark1'!AI225</f>
        <v>559</v>
      </c>
      <c r="Q12" s="406"/>
      <c r="R12" s="410">
        <f>100*P12/G12</f>
        <v>90.453074433656951</v>
      </c>
      <c r="S12" s="411"/>
      <c r="T12" s="89">
        <f>+'Ark1'!S225</f>
        <v>7.9708737864077648</v>
      </c>
      <c r="U12" s="119">
        <f>+T12-T18</f>
        <v>6.8257507338000067E-2</v>
      </c>
      <c r="V12" s="128">
        <f>+'Ark1'!AJ225</f>
        <v>116.33989266547403</v>
      </c>
      <c r="W12" s="407"/>
      <c r="X12" s="124">
        <f>+'Ark1'!AK225</f>
        <v>24.663857094304237</v>
      </c>
      <c r="Y12" s="46"/>
      <c r="Z12" s="89">
        <f>+'Ark1'!T225</f>
        <v>7.2362459546925555</v>
      </c>
      <c r="AA12" s="119">
        <f>+Z12-Z18</f>
        <v>0.58944362911115622</v>
      </c>
      <c r="AB12" s="92">
        <f>+'Ark1'!W225</f>
        <v>26.051779935275079</v>
      </c>
      <c r="AC12" s="90"/>
      <c r="AD12" s="145">
        <f>+'Ark1'!X225</f>
        <v>99.029126213592249</v>
      </c>
      <c r="AE12" s="145">
        <f>+'Ark1'!Y225</f>
        <v>89.482200647249201</v>
      </c>
      <c r="AF12" s="92">
        <f>+'Ark1'!Z225</f>
        <v>62.783171521035598</v>
      </c>
      <c r="AG12" s="89">
        <f>+'Ark1'!AA225</f>
        <v>12.792173664477097</v>
      </c>
      <c r="AH12" s="89">
        <f>+'Ark1'!AB225</f>
        <v>1.8094840617785664</v>
      </c>
      <c r="AI12" s="89">
        <f>+'Ark1'!AC225</f>
        <v>1.7960348679660036</v>
      </c>
      <c r="AJ12" s="145">
        <f>+G12/E12</f>
        <v>1.4372093023255814</v>
      </c>
      <c r="AK12" s="45"/>
      <c r="AL12" s="22"/>
      <c r="AM12" s="22"/>
      <c r="AN12" s="22"/>
      <c r="AR12">
        <v>1</v>
      </c>
      <c r="AS12" t="s">
        <v>436</v>
      </c>
      <c r="AU12" s="47"/>
    </row>
    <row r="13" spans="1:58" ht="15.6">
      <c r="A13" s="45"/>
      <c r="B13" s="88">
        <f>+'Ark1'!C226</f>
        <v>2024</v>
      </c>
      <c r="C13" s="88">
        <f>+'Ark1'!G226</f>
        <v>4</v>
      </c>
      <c r="D13" s="89" t="str">
        <f>VLOOKUP(C13,RNR!$G$2:$H$5,2)</f>
        <v>Nord</v>
      </c>
      <c r="E13" s="88">
        <f>+'Ark1'!Q226</f>
        <v>363</v>
      </c>
      <c r="F13" s="98">
        <f>+E13-E20</f>
        <v>-652</v>
      </c>
      <c r="G13" s="396">
        <f>+'Ark1'!R226</f>
        <v>646</v>
      </c>
      <c r="H13" s="98">
        <f>+G13-G20</f>
        <v>-1005</v>
      </c>
      <c r="I13" s="92">
        <f>+'Ark1'!AG226</f>
        <v>13.574280310989701</v>
      </c>
      <c r="J13" s="150">
        <f>+I13-I20</f>
        <v>-17.372298883012178</v>
      </c>
      <c r="K13" s="92">
        <f>+'Ark1'!AH226</f>
        <v>12.754285999276844</v>
      </c>
      <c r="L13" s="90"/>
      <c r="M13" s="89">
        <f>+'Ark1'!U226</f>
        <v>39.587151702786379</v>
      </c>
      <c r="N13" s="119">
        <f>+M13-M20</f>
        <v>-4.4527937847968673</v>
      </c>
      <c r="O13" s="45"/>
      <c r="P13" s="128">
        <f>+'Ark1'!AI226</f>
        <v>383</v>
      </c>
      <c r="Q13" s="406"/>
      <c r="R13" s="410">
        <f>100*P13/G13</f>
        <v>59.287925696594428</v>
      </c>
      <c r="S13" s="411"/>
      <c r="T13" s="89">
        <f>+'Ark1'!S226</f>
        <v>8.0727554179566567</v>
      </c>
      <c r="U13" s="119">
        <f>+T13-T20</f>
        <v>0.188442880100812</v>
      </c>
      <c r="V13" s="128">
        <f>+'Ark1'!AJ226</f>
        <v>115.68798955613578</v>
      </c>
      <c r="W13" s="407"/>
      <c r="X13" s="124">
        <f>+'Ark1'!AK226</f>
        <v>25.462088916721328</v>
      </c>
      <c r="Y13" s="46"/>
      <c r="Z13" s="89">
        <f>+'Ark1'!T226</f>
        <v>6.8095975232198143</v>
      </c>
      <c r="AA13" s="119">
        <f>+Z13-Z20</f>
        <v>-0.26853694074142265</v>
      </c>
      <c r="AB13" s="92">
        <f>+'Ark1'!W226</f>
        <v>15.789473684210527</v>
      </c>
      <c r="AC13" s="90"/>
      <c r="AD13" s="145">
        <f>+'Ark1'!X226</f>
        <v>95.046439628482972</v>
      </c>
      <c r="AE13" s="145">
        <f>+'Ark1'!Y226</f>
        <v>84.36532507739939</v>
      </c>
      <c r="AF13" s="92">
        <f>+'Ark1'!Z226</f>
        <v>63.003095975232206</v>
      </c>
      <c r="AG13" s="89">
        <f>+'Ark1'!AA226</f>
        <v>13.867077040001391</v>
      </c>
      <c r="AH13" s="89">
        <f>+'Ark1'!AB226</f>
        <v>1.9796098746897297</v>
      </c>
      <c r="AI13" s="89">
        <f>+'Ark1'!AC226</f>
        <v>1.9046872667560075</v>
      </c>
      <c r="AJ13" s="145">
        <f>+G13/E13</f>
        <v>1.7796143250688705</v>
      </c>
      <c r="AK13" s="45"/>
      <c r="AL13" s="22"/>
      <c r="AM13" s="22"/>
      <c r="AN13" s="22"/>
      <c r="AR13">
        <v>2</v>
      </c>
      <c r="AS13" t="s">
        <v>629</v>
      </c>
      <c r="AU13" s="47"/>
    </row>
    <row r="14" spans="1:58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11"/>
      <c r="T14" s="45"/>
      <c r="U14" s="45"/>
      <c r="V14" s="45"/>
      <c r="W14" s="407"/>
      <c r="X14" s="45"/>
      <c r="Y14" s="46"/>
      <c r="Z14" s="45"/>
      <c r="AA14" s="45"/>
      <c r="AB14" s="45"/>
      <c r="AC14" s="90"/>
      <c r="AD14" s="45"/>
      <c r="AE14" s="45"/>
      <c r="AF14" s="45"/>
      <c r="AG14" s="45"/>
      <c r="AH14" s="45"/>
      <c r="AI14" s="45"/>
      <c r="AJ14" s="45"/>
      <c r="AK14" s="45"/>
      <c r="AL14" s="22"/>
      <c r="AM14" s="22"/>
      <c r="AN14" s="22"/>
      <c r="AU14" s="47"/>
    </row>
    <row r="15" spans="1:58" ht="15.6">
      <c r="A15" s="45"/>
      <c r="B15" s="88">
        <f>+'Ark1'!C227</f>
        <v>2023</v>
      </c>
      <c r="C15" s="88">
        <f>+'Ark1'!G227</f>
        <v>1</v>
      </c>
      <c r="D15" s="89" t="str">
        <f>VLOOKUP(C15,RNR!$G$2:$H$5,2)</f>
        <v>Øst</v>
      </c>
      <c r="E15" s="88">
        <f>+'Ark1'!Q227</f>
        <v>1032</v>
      </c>
      <c r="F15" s="45"/>
      <c r="G15" s="396">
        <f>+'Ark1'!R227</f>
        <v>1656</v>
      </c>
      <c r="H15" s="45"/>
      <c r="I15" s="92">
        <f>+'Ark1'!AG227</f>
        <v>31.901367751878247</v>
      </c>
      <c r="J15" s="45"/>
      <c r="K15" s="92">
        <f>+'Ark1'!AH227</f>
        <v>32.626584701177713</v>
      </c>
      <c r="L15" s="90"/>
      <c r="M15" s="89">
        <f>+'Ark1'!U227</f>
        <v>43.054752415458928</v>
      </c>
      <c r="N15" s="45"/>
      <c r="O15" s="45"/>
      <c r="P15" s="128">
        <f>+'Ark1'!AI227</f>
        <v>585</v>
      </c>
      <c r="Q15" s="406"/>
      <c r="R15" s="410">
        <f>100*P15/G15</f>
        <v>35.326086956521742</v>
      </c>
      <c r="S15" s="411"/>
      <c r="T15" s="89">
        <f>+'Ark1'!S227</f>
        <v>7.9009661835748783</v>
      </c>
      <c r="U15" s="45"/>
      <c r="V15" s="128">
        <f>+'Ark1'!AJ227</f>
        <v>117.13059829059829</v>
      </c>
      <c r="W15" s="407"/>
      <c r="X15" s="124">
        <f>+'Ark1'!AK227</f>
        <v>25.217931198687658</v>
      </c>
      <c r="Y15" s="46"/>
      <c r="Z15" s="89">
        <f>+'Ark1'!T227</f>
        <v>7.0911835748792278</v>
      </c>
      <c r="AA15" s="45"/>
      <c r="AB15" s="92">
        <f>+'Ark1'!W227</f>
        <v>21.678743961352659</v>
      </c>
      <c r="AC15" s="90"/>
      <c r="AD15" s="145">
        <f>+'Ark1'!X227</f>
        <v>99.758454106280169</v>
      </c>
      <c r="AE15" s="145">
        <f>+'Ark1'!Y227</f>
        <v>96.014492753623188</v>
      </c>
      <c r="AF15" s="92">
        <f>+'Ark1'!Z227</f>
        <v>74.577294685990353</v>
      </c>
      <c r="AG15" s="89">
        <f>+'Ark1'!AA227</f>
        <v>11.697076839160022</v>
      </c>
      <c r="AH15" s="89">
        <f>+'Ark1'!AB227</f>
        <v>1.8910158897996621</v>
      </c>
      <c r="AI15" s="89">
        <f>+'Ark1'!AC227</f>
        <v>2.0191162629250643</v>
      </c>
      <c r="AJ15" s="145">
        <f>+G15/E15</f>
        <v>1.6046511627906976</v>
      </c>
      <c r="AK15" s="45"/>
      <c r="AL15" s="22"/>
      <c r="AM15" s="22"/>
      <c r="AN15" s="22"/>
      <c r="AR15">
        <v>4</v>
      </c>
      <c r="AS15" t="s">
        <v>110</v>
      </c>
      <c r="AU15" s="47"/>
    </row>
    <row r="16" spans="1:58" ht="15.6">
      <c r="A16" s="45"/>
      <c r="B16" s="88">
        <f>+'Ark1'!C228</f>
        <v>2023</v>
      </c>
      <c r="C16" s="88">
        <f>+'Ark1'!G228</f>
        <v>2</v>
      </c>
      <c r="D16" s="89" t="str">
        <f>VLOOKUP(C16,RNR!$G$2:$H$5,2)</f>
        <v>Vest</v>
      </c>
      <c r="E16" s="88">
        <f>+'Ark1'!Q228</f>
        <v>1448</v>
      </c>
      <c r="F16" s="45"/>
      <c r="G16" s="396">
        <f>+'Ark1'!R228</f>
        <v>2079</v>
      </c>
      <c r="H16" s="45"/>
      <c r="I16" s="92">
        <f>+'Ark1'!AG228</f>
        <v>40.050086688499327</v>
      </c>
      <c r="J16" s="45"/>
      <c r="K16" s="92">
        <f>+'Ark1'!AH228</f>
        <v>41.406882745326179</v>
      </c>
      <c r="L16" s="90"/>
      <c r="M16" s="89">
        <f>+'Ark1'!U228</f>
        <v>43.523905723905713</v>
      </c>
      <c r="N16" s="45"/>
      <c r="O16" s="45"/>
      <c r="P16" s="128">
        <f>+'Ark1'!AI228</f>
        <v>360</v>
      </c>
      <c r="Q16" s="406"/>
      <c r="R16" s="410">
        <f>100*P16/G16</f>
        <v>17.316017316017316</v>
      </c>
      <c r="S16" s="411"/>
      <c r="T16" s="89">
        <f>+'Ark1'!S228</f>
        <v>8.2366522366522368</v>
      </c>
      <c r="U16" s="45"/>
      <c r="V16" s="128">
        <f>+'Ark1'!AJ228</f>
        <v>120.27944444444438</v>
      </c>
      <c r="W16" s="407"/>
      <c r="X16" s="124">
        <f>+'Ark1'!AK228</f>
        <v>25.660140231755943</v>
      </c>
      <c r="Y16" s="46"/>
      <c r="Z16" s="89">
        <f>+'Ark1'!T228</f>
        <v>7.3410293410293459</v>
      </c>
      <c r="AA16" s="45"/>
      <c r="AB16" s="92">
        <f>+'Ark1'!W228</f>
        <v>25.300625300625295</v>
      </c>
      <c r="AC16" s="90"/>
      <c r="AD16" s="145">
        <f>+'Ark1'!X228</f>
        <v>99.326599326599293</v>
      </c>
      <c r="AE16" s="145">
        <f>+'Ark1'!Y228</f>
        <v>93.410293410293406</v>
      </c>
      <c r="AF16" s="92">
        <f>+'Ark1'!Z228</f>
        <v>73.833573833573851</v>
      </c>
      <c r="AG16" s="89">
        <f>+'Ark1'!AA228</f>
        <v>12.824927662396609</v>
      </c>
      <c r="AH16" s="89">
        <f>+'Ark1'!AB228</f>
        <v>1.7451323217391264</v>
      </c>
      <c r="AI16" s="89">
        <f>+'Ark1'!AC228</f>
        <v>2.0039895510786025</v>
      </c>
      <c r="AJ16" s="145">
        <f>+G16/E16</f>
        <v>1.4357734806629834</v>
      </c>
      <c r="AK16" s="45"/>
      <c r="AL16" s="22"/>
      <c r="AM16" s="22"/>
      <c r="AN16" s="22"/>
      <c r="AU16" s="47"/>
    </row>
    <row r="17" spans="1:47" ht="15.6">
      <c r="A17" s="45"/>
      <c r="B17" s="88">
        <f>+'Ark1'!C229</f>
        <v>2023</v>
      </c>
      <c r="C17" s="88">
        <f>+'Ark1'!G229</f>
        <v>3</v>
      </c>
      <c r="D17" s="89" t="str">
        <f>VLOOKUP(C17,RNR!$G$2:$H$5,2)</f>
        <v>Midt</v>
      </c>
      <c r="E17" s="88">
        <f>+'Ark1'!Q229</f>
        <v>462</v>
      </c>
      <c r="F17" s="45"/>
      <c r="G17" s="396">
        <f>+'Ark1'!R229</f>
        <v>768</v>
      </c>
      <c r="H17" s="45"/>
      <c r="I17" s="92">
        <f>+'Ark1'!AG229</f>
        <v>14.794837218262375</v>
      </c>
      <c r="J17" s="45"/>
      <c r="K17" s="92">
        <f>+'Ark1'!AH229</f>
        <v>13.5903471464728</v>
      </c>
      <c r="L17" s="90"/>
      <c r="M17" s="89">
        <f>+'Ark1'!U229</f>
        <v>38.670442708333297</v>
      </c>
      <c r="N17" s="45"/>
      <c r="O17" s="45"/>
      <c r="P17" s="128">
        <f>+'Ark1'!AI229</f>
        <v>154</v>
      </c>
      <c r="Q17" s="406"/>
      <c r="R17" s="410">
        <f>100*P17/G17</f>
        <v>20.052083333333332</v>
      </c>
      <c r="S17" s="411"/>
      <c r="T17" s="89">
        <f>+'Ark1'!S229</f>
        <v>7.5729166666666687</v>
      </c>
      <c r="U17" s="45"/>
      <c r="V17" s="128">
        <f>+'Ark1'!AJ229</f>
        <v>114.48376623376625</v>
      </c>
      <c r="W17" s="407"/>
      <c r="X17" s="124">
        <f>+'Ark1'!AK229</f>
        <v>23.134710986202808</v>
      </c>
      <c r="Y17" s="46"/>
      <c r="Z17" s="89">
        <f>+'Ark1'!T229</f>
        <v>7.08203125</v>
      </c>
      <c r="AA17" s="45"/>
      <c r="AB17" s="92">
        <f>+'Ark1'!W229</f>
        <v>21.484375</v>
      </c>
      <c r="AC17" s="90"/>
      <c r="AD17" s="145">
        <f>+'Ark1'!X229</f>
        <v>97.526041666666686</v>
      </c>
      <c r="AE17" s="145">
        <f>+'Ark1'!Y229</f>
        <v>86.848958333333314</v>
      </c>
      <c r="AF17" s="92">
        <f>+'Ark1'!Z229</f>
        <v>57.94270833333335</v>
      </c>
      <c r="AG17" s="89">
        <f>+'Ark1'!AA229</f>
        <v>13.156118816125549</v>
      </c>
      <c r="AH17" s="89">
        <f>+'Ark1'!AB229</f>
        <v>1.918901550294388</v>
      </c>
      <c r="AI17" s="89">
        <f>+'Ark1'!AC229</f>
        <v>2.2838404331352562</v>
      </c>
      <c r="AJ17" s="145">
        <f>+G17/E17</f>
        <v>1.6623376623376624</v>
      </c>
      <c r="AK17" s="45"/>
      <c r="AL17" s="22"/>
      <c r="AM17" s="22"/>
      <c r="AN17" s="22"/>
      <c r="AU17" s="47"/>
    </row>
    <row r="18" spans="1:47" ht="15.6">
      <c r="A18" s="45"/>
      <c r="B18" s="88">
        <f>+'Ark1'!C230</f>
        <v>2023</v>
      </c>
      <c r="C18" s="88">
        <f>+'Ark1'!G230</f>
        <v>4</v>
      </c>
      <c r="D18" s="89" t="str">
        <f>VLOOKUP(C18,RNR!$G$2:$H$5,2)</f>
        <v>Nord</v>
      </c>
      <c r="E18" s="88">
        <f>+'Ark1'!Q230</f>
        <v>386</v>
      </c>
      <c r="F18" s="45"/>
      <c r="G18" s="396">
        <f>+'Ark1'!R230</f>
        <v>688</v>
      </c>
      <c r="H18" s="45"/>
      <c r="I18" s="92">
        <f>+'Ark1'!AG230</f>
        <v>13.253708341360044</v>
      </c>
      <c r="J18" s="45"/>
      <c r="K18" s="92">
        <f>+'Ark1'!AH230</f>
        <v>12.376185407023316</v>
      </c>
      <c r="L18" s="90"/>
      <c r="M18" s="89">
        <f>+'Ark1'!U230</f>
        <v>39.310465116279047</v>
      </c>
      <c r="N18" s="45"/>
      <c r="O18" s="45"/>
      <c r="P18" s="128">
        <f>+'Ark1'!AI230</f>
        <v>43</v>
      </c>
      <c r="Q18" s="406"/>
      <c r="R18" s="410">
        <f>100*P18/G18</f>
        <v>6.25</v>
      </c>
      <c r="S18" s="411"/>
      <c r="T18" s="89">
        <f>+'Ark1'!S230</f>
        <v>7.9026162790697647</v>
      </c>
      <c r="U18" s="45"/>
      <c r="V18" s="128">
        <f>+'Ark1'!AJ230</f>
        <v>118.87209302325584</v>
      </c>
      <c r="W18" s="407"/>
      <c r="X18" s="124">
        <f>+'Ark1'!AK230</f>
        <v>24.420519498339296</v>
      </c>
      <c r="Y18" s="46"/>
      <c r="Z18" s="89">
        <f>+'Ark1'!T230</f>
        <v>6.6468023255813993</v>
      </c>
      <c r="AA18" s="45"/>
      <c r="AB18" s="92">
        <f>+'Ark1'!W230</f>
        <v>14.970930232558141</v>
      </c>
      <c r="AC18" s="90"/>
      <c r="AD18" s="145">
        <f>+'Ark1'!X230</f>
        <v>98.401162790697626</v>
      </c>
      <c r="AE18" s="145">
        <f>+'Ark1'!Y230</f>
        <v>92.44186046511625</v>
      </c>
      <c r="AF18" s="92">
        <f>+'Ark1'!Z230</f>
        <v>62.790697674418638</v>
      </c>
      <c r="AG18" s="89">
        <f>+'Ark1'!AA230</f>
        <v>11.52339030851058</v>
      </c>
      <c r="AH18" s="89">
        <f>+'Ark1'!AB230</f>
        <v>2.0023515574781037</v>
      </c>
      <c r="AI18" s="89">
        <f>+'Ark1'!AC230</f>
        <v>1.8852136410902431</v>
      </c>
      <c r="AJ18" s="145">
        <f>+G18/E18</f>
        <v>1.7823834196891191</v>
      </c>
      <c r="AK18" s="45"/>
      <c r="AL18" s="22"/>
      <c r="AM18" s="22"/>
      <c r="AN18" s="22"/>
      <c r="AU18" s="47"/>
    </row>
    <row r="19" spans="1:47" s="523" customFormat="1">
      <c r="A19" s="45"/>
      <c r="B19" s="45"/>
      <c r="C19" s="45"/>
      <c r="D19" s="45"/>
      <c r="E19" s="45"/>
      <c r="F19" s="45"/>
      <c r="G19" s="391"/>
      <c r="H19" s="45"/>
      <c r="I19" s="45"/>
      <c r="J19" s="45"/>
      <c r="K19" s="45"/>
      <c r="L19" s="90"/>
      <c r="M19" s="45"/>
      <c r="N19" s="45"/>
      <c r="O19" s="45"/>
      <c r="P19" s="71"/>
      <c r="Q19" s="406"/>
      <c r="R19" s="406"/>
      <c r="S19" s="411"/>
      <c r="T19" s="45"/>
      <c r="U19" s="45"/>
      <c r="V19" s="45"/>
      <c r="W19" s="407"/>
      <c r="X19" s="45"/>
      <c r="Y19" s="45"/>
      <c r="Z19" s="45"/>
      <c r="AA19" s="45"/>
      <c r="AB19" s="45"/>
      <c r="AC19" s="90"/>
      <c r="AD19" s="45"/>
      <c r="AE19" s="45"/>
      <c r="AF19" s="45"/>
      <c r="AG19" s="45"/>
      <c r="AH19" s="45"/>
      <c r="AI19" s="45"/>
      <c r="AJ19" s="45"/>
      <c r="AK19" s="45"/>
      <c r="AL19" s="22"/>
      <c r="AM19" s="22"/>
      <c r="AN19" s="22"/>
      <c r="AU19" s="47"/>
    </row>
    <row r="20" spans="1:47" ht="15.6">
      <c r="A20" s="45"/>
      <c r="B20" s="88">
        <f>+'Ark1'!C231</f>
        <v>2022</v>
      </c>
      <c r="C20" s="88">
        <f>+'Ark1'!G231</f>
        <v>1</v>
      </c>
      <c r="D20" s="89" t="str">
        <f>VLOOKUP(C20,RNR!$G$2:$H$5,2)</f>
        <v>Øst</v>
      </c>
      <c r="E20" s="88">
        <f>+'Ark1'!Q231</f>
        <v>1015</v>
      </c>
      <c r="F20" s="45"/>
      <c r="G20" s="396">
        <f>+'Ark1'!R231</f>
        <v>1651</v>
      </c>
      <c r="H20" s="45"/>
      <c r="I20" s="92">
        <f>+'Ark1'!AG231</f>
        <v>30.946579194001881</v>
      </c>
      <c r="J20" s="45"/>
      <c r="K20" s="92">
        <f>+'Ark1'!AH231</f>
        <v>31.479653397131401</v>
      </c>
      <c r="L20" s="90"/>
      <c r="M20" s="89">
        <f>+'Ark1'!U231</f>
        <v>44.039945487583246</v>
      </c>
      <c r="N20" s="45"/>
      <c r="O20" s="45"/>
      <c r="P20" s="128">
        <f>+'Ark1'!AI231</f>
        <v>53</v>
      </c>
      <c r="Q20" s="406"/>
      <c r="R20" s="410">
        <f t="shared" ref="R20:R23" si="0">100*P20/G20</f>
        <v>3.210175651120533</v>
      </c>
      <c r="S20" s="411"/>
      <c r="T20" s="89">
        <f>+'Ark1'!S231</f>
        <v>7.8843125378558447</v>
      </c>
      <c r="U20" s="45"/>
      <c r="V20" s="128">
        <f>+'Ark1'!AJ231</f>
        <v>117.9396226415094</v>
      </c>
      <c r="W20" s="407"/>
      <c r="X20" s="124">
        <f>+'Ark1'!AK231</f>
        <v>24.845546098274376</v>
      </c>
      <c r="Y20" s="46"/>
      <c r="Z20" s="89">
        <f>+'Ark1'!T231</f>
        <v>7.0781344639612369</v>
      </c>
      <c r="AA20" s="45"/>
      <c r="AB20" s="92">
        <f>+'Ark1'!W231</f>
        <v>19.987886129618406</v>
      </c>
      <c r="AC20" s="90"/>
      <c r="AD20" s="145">
        <f>+'Ark1'!X231</f>
        <v>99.63658388855238</v>
      </c>
      <c r="AE20" s="145">
        <f>+'Ark1'!Y231</f>
        <v>97.516656571774647</v>
      </c>
      <c r="AF20" s="92">
        <f>+'Ark1'!Z231</f>
        <v>76.438522107813455</v>
      </c>
      <c r="AG20" s="89">
        <f>+'Ark1'!AA231</f>
        <v>11.624907721121483</v>
      </c>
      <c r="AH20" s="89">
        <f>+'Ark1'!AB231</f>
        <v>1.8286540370883335</v>
      </c>
      <c r="AI20" s="89">
        <f>+'Ark1'!AC231</f>
        <v>2.0706656809574486</v>
      </c>
      <c r="AJ20" s="145">
        <f>+G20/E20</f>
        <v>1.626600985221675</v>
      </c>
      <c r="AK20" s="45"/>
      <c r="AL20" s="22"/>
      <c r="AM20" s="22"/>
      <c r="AN20" s="22"/>
      <c r="AU20" s="47"/>
    </row>
    <row r="21" spans="1:47" ht="15.6">
      <c r="A21" s="45"/>
      <c r="B21" s="88">
        <f>+'Ark1'!C232</f>
        <v>2022</v>
      </c>
      <c r="C21" s="88">
        <f>+'Ark1'!G232</f>
        <v>2</v>
      </c>
      <c r="D21" s="89" t="str">
        <f>VLOOKUP(C21,RNR!$G$2:$H$5,2)</f>
        <v>Vest</v>
      </c>
      <c r="E21" s="88">
        <f>+'Ark1'!Q232</f>
        <v>1471</v>
      </c>
      <c r="F21" s="45"/>
      <c r="G21" s="396">
        <f>+'Ark1'!R232</f>
        <v>2160</v>
      </c>
      <c r="H21" s="45"/>
      <c r="I21" s="92">
        <f>+'Ark1'!AG232</f>
        <v>40.487347703842552</v>
      </c>
      <c r="J21" s="45"/>
      <c r="K21" s="92">
        <f>+'Ark1'!AH232</f>
        <v>41.435781441261724</v>
      </c>
      <c r="L21" s="90"/>
      <c r="M21" s="89">
        <f>+'Ark1'!U232</f>
        <v>44.308361111111182</v>
      </c>
      <c r="N21" s="45"/>
      <c r="O21" s="45"/>
      <c r="P21" s="128">
        <f>+'Ark1'!AI232</f>
        <v>280</v>
      </c>
      <c r="Q21" s="406"/>
      <c r="R21" s="410">
        <f t="shared" si="0"/>
        <v>12.962962962962964</v>
      </c>
      <c r="S21" s="411"/>
      <c r="T21" s="89">
        <f>+'Ark1'!S232</f>
        <v>8.3550925925925927</v>
      </c>
      <c r="U21" s="45"/>
      <c r="V21" s="128">
        <f>+'Ark1'!AJ232</f>
        <v>120.0878571428572</v>
      </c>
      <c r="W21" s="407"/>
      <c r="X21" s="124">
        <f>+'Ark1'!AK232</f>
        <v>25.506565600038904</v>
      </c>
      <c r="Y21" s="46"/>
      <c r="Z21" s="89">
        <f>+'Ark1'!T232</f>
        <v>7.1703703703703718</v>
      </c>
      <c r="AA21" s="45"/>
      <c r="AB21" s="92">
        <f>+'Ark1'!W232</f>
        <v>24.25925925925926</v>
      </c>
      <c r="AC21" s="90"/>
      <c r="AD21" s="145">
        <f>+'Ark1'!X232</f>
        <v>99.120370370370367</v>
      </c>
      <c r="AE21" s="145">
        <f>+'Ark1'!Y232</f>
        <v>94.259259259259238</v>
      </c>
      <c r="AF21" s="92">
        <f>+'Ark1'!Z232</f>
        <v>74.907407407407391</v>
      </c>
      <c r="AG21" s="89">
        <f>+'Ark1'!AA232</f>
        <v>13.100099384665452</v>
      </c>
      <c r="AH21" s="89">
        <f>+'Ark1'!AB232</f>
        <v>1.7855702457584</v>
      </c>
      <c r="AI21" s="89">
        <f>+'Ark1'!AC232</f>
        <v>2.1192791952147876</v>
      </c>
      <c r="AJ21" s="145">
        <f>+G21/E21</f>
        <v>1.4683888511216858</v>
      </c>
      <c r="AK21" s="45"/>
      <c r="AL21" s="22"/>
      <c r="AM21" s="22"/>
      <c r="AN21" s="22"/>
      <c r="AU21" s="47"/>
    </row>
    <row r="22" spans="1:47" ht="15.6">
      <c r="A22" s="45"/>
      <c r="B22" s="88">
        <f>+'Ark1'!C233</f>
        <v>2022</v>
      </c>
      <c r="C22" s="88">
        <f>+'Ark1'!G233</f>
        <v>3</v>
      </c>
      <c r="D22" s="89" t="str">
        <f>VLOOKUP(C22,RNR!$G$2:$H$5,2)</f>
        <v>Midt</v>
      </c>
      <c r="E22" s="88">
        <f>+'Ark1'!Q233</f>
        <v>520</v>
      </c>
      <c r="F22" s="45"/>
      <c r="G22" s="396">
        <f>+'Ark1'!R233</f>
        <v>808</v>
      </c>
      <c r="H22" s="45"/>
      <c r="I22" s="92">
        <f>+'Ark1'!AG233</f>
        <v>15.14526710402999</v>
      </c>
      <c r="J22" s="45"/>
      <c r="K22" s="92">
        <f>+'Ark1'!AH233</f>
        <v>14.442118116710999</v>
      </c>
      <c r="L22" s="90"/>
      <c r="M22" s="89">
        <f>+'Ark1'!U233</f>
        <v>41.28415841584156</v>
      </c>
      <c r="N22" s="45"/>
      <c r="O22" s="45"/>
      <c r="P22" s="128">
        <f>+'Ark1'!AI233</f>
        <v>49</v>
      </c>
      <c r="Q22" s="406"/>
      <c r="R22" s="410">
        <f t="shared" si="0"/>
        <v>6.064356435643564</v>
      </c>
      <c r="S22" s="411"/>
      <c r="T22" s="89">
        <f>+'Ark1'!S233</f>
        <v>7.8378712871287108</v>
      </c>
      <c r="U22" s="45"/>
      <c r="V22" s="128">
        <f>+'Ark1'!AJ233</f>
        <v>113.3142857142857</v>
      </c>
      <c r="W22" s="407"/>
      <c r="X22" s="124">
        <f>+'Ark1'!AK233</f>
        <v>24.56924539972502</v>
      </c>
      <c r="Y22" s="46"/>
      <c r="Z22" s="89">
        <f>+'Ark1'!T233</f>
        <v>7.2091584158415856</v>
      </c>
      <c r="AA22" s="45"/>
      <c r="AB22" s="92">
        <f>+'Ark1'!W233</f>
        <v>22.153465346534652</v>
      </c>
      <c r="AC22" s="90"/>
      <c r="AD22" s="145">
        <f>+'Ark1'!X233</f>
        <v>99.133663366336634</v>
      </c>
      <c r="AE22" s="145">
        <f>+'Ark1'!Y233</f>
        <v>94.183168316831683</v>
      </c>
      <c r="AF22" s="92">
        <f>+'Ark1'!Z233</f>
        <v>66.707920792079207</v>
      </c>
      <c r="AG22" s="89">
        <f>+'Ark1'!AA233</f>
        <v>12.316723579640861</v>
      </c>
      <c r="AH22" s="89">
        <f>+'Ark1'!AB233</f>
        <v>1.7652311500582503</v>
      </c>
      <c r="AI22" s="89">
        <f>+'Ark1'!AC233</f>
        <v>1.8005954143536953</v>
      </c>
      <c r="AJ22" s="145">
        <f>+G22/E22</f>
        <v>1.5538461538461539</v>
      </c>
      <c r="AK22" s="45"/>
      <c r="AL22" s="22"/>
      <c r="AM22" s="22"/>
      <c r="AN22" s="22"/>
      <c r="AU22" s="47"/>
    </row>
    <row r="23" spans="1:47" ht="15.6">
      <c r="A23" s="45"/>
      <c r="B23" s="88">
        <f>+'Ark1'!C234</f>
        <v>2022</v>
      </c>
      <c r="C23" s="88">
        <f>+'Ark1'!G234</f>
        <v>4</v>
      </c>
      <c r="D23" s="89" t="str">
        <f>VLOOKUP(C23,RNR!$G$2:$H$5,2)</f>
        <v>Nord</v>
      </c>
      <c r="E23" s="88">
        <f>+'Ark1'!Q234</f>
        <v>404</v>
      </c>
      <c r="F23" s="45"/>
      <c r="G23" s="396">
        <f>+'Ark1'!R234</f>
        <v>716</v>
      </c>
      <c r="H23" s="45"/>
      <c r="I23" s="92">
        <f>+'Ark1'!AG234</f>
        <v>13.42080599812558</v>
      </c>
      <c r="J23" s="45"/>
      <c r="K23" s="92">
        <f>+'Ark1'!AH234</f>
        <v>12.642447044895841</v>
      </c>
      <c r="L23" s="90"/>
      <c r="M23" s="89">
        <f>+'Ark1'!U234</f>
        <v>40.783268156424626</v>
      </c>
      <c r="N23" s="45"/>
      <c r="O23" s="45"/>
      <c r="P23" s="128">
        <f>+'Ark1'!AI234</f>
        <v>10</v>
      </c>
      <c r="Q23" s="406"/>
      <c r="R23" s="410">
        <f t="shared" si="0"/>
        <v>1.3966480446927374</v>
      </c>
      <c r="S23" s="411"/>
      <c r="T23" s="89">
        <f>+'Ark1'!S234</f>
        <v>7.9916201117318444</v>
      </c>
      <c r="U23" s="45"/>
      <c r="V23" s="128">
        <f>+'Ark1'!AJ234</f>
        <v>118.51</v>
      </c>
      <c r="W23" s="407"/>
      <c r="X23" s="124">
        <f>+'Ark1'!AK234</f>
        <v>24.103182066901834</v>
      </c>
      <c r="Y23" s="46"/>
      <c r="Z23" s="89">
        <f>+'Ark1'!T234</f>
        <v>6.6424581005586605</v>
      </c>
      <c r="AA23" s="45"/>
      <c r="AB23" s="92">
        <f>+'Ark1'!W234</f>
        <v>16.759776536312852</v>
      </c>
      <c r="AC23" s="90"/>
      <c r="AD23" s="145">
        <f>+'Ark1'!X234</f>
        <v>98.743016759776566</v>
      </c>
      <c r="AE23" s="145">
        <f>+'Ark1'!Y234</f>
        <v>93.016759776536347</v>
      </c>
      <c r="AF23" s="92">
        <f>+'Ark1'!Z234</f>
        <v>67.318435754189963</v>
      </c>
      <c r="AG23" s="89">
        <f>+'Ark1'!AA234</f>
        <v>12.121997915080964</v>
      </c>
      <c r="AH23" s="89">
        <f>+'Ark1'!AB234</f>
        <v>2.1630304498996975</v>
      </c>
      <c r="AI23" s="89">
        <f>+'Ark1'!AC234</f>
        <v>2.0064384054986766</v>
      </c>
      <c r="AJ23" s="145">
        <f>+G23/E23</f>
        <v>1.7722772277227723</v>
      </c>
      <c r="AK23" s="45"/>
      <c r="AL23" s="22"/>
      <c r="AM23" s="22"/>
      <c r="AN23" s="22"/>
      <c r="AU23" s="47"/>
    </row>
    <row r="24" spans="1:47">
      <c r="A24" s="45"/>
      <c r="B24" s="45"/>
      <c r="C24" s="45"/>
      <c r="D24" s="45"/>
      <c r="E24" s="45"/>
      <c r="F24" s="45"/>
      <c r="G24" s="391"/>
      <c r="H24" s="45"/>
      <c r="I24" s="45"/>
      <c r="J24" s="45"/>
      <c r="K24" s="45"/>
      <c r="L24" s="90"/>
      <c r="M24" s="45"/>
      <c r="N24" s="45"/>
      <c r="O24" s="45"/>
      <c r="P24" s="71"/>
      <c r="Q24" s="406"/>
      <c r="R24" s="406"/>
      <c r="S24" s="411"/>
      <c r="T24" s="45"/>
      <c r="U24" s="45"/>
      <c r="V24" s="45"/>
      <c r="W24" s="407"/>
      <c r="X24" s="45"/>
      <c r="Y24" s="45"/>
      <c r="Z24" s="45"/>
      <c r="AA24" s="45"/>
      <c r="AB24" s="45"/>
      <c r="AC24" s="90"/>
      <c r="AD24" s="45"/>
      <c r="AE24" s="45"/>
      <c r="AF24" s="45"/>
      <c r="AG24" s="45"/>
      <c r="AH24" s="45"/>
      <c r="AI24" s="45"/>
      <c r="AJ24" s="45"/>
      <c r="AK24" s="45"/>
      <c r="AL24" s="22"/>
      <c r="AM24" s="22"/>
      <c r="AN24" s="22"/>
      <c r="AU24" s="47"/>
    </row>
    <row r="25" spans="1:47">
      <c r="A25" s="45"/>
      <c r="B25" s="45"/>
      <c r="C25" s="45"/>
      <c r="D25" s="45"/>
      <c r="E25" s="45"/>
      <c r="F25" s="45"/>
      <c r="G25" s="391"/>
      <c r="H25" s="45"/>
      <c r="I25" s="45"/>
      <c r="J25" s="45"/>
      <c r="K25" s="45"/>
      <c r="L25" s="45"/>
      <c r="M25" s="45"/>
      <c r="N25" s="45"/>
      <c r="O25" s="45"/>
      <c r="P25" s="71"/>
      <c r="Q25" s="71"/>
      <c r="R25" s="71"/>
      <c r="S25" s="71"/>
      <c r="T25" s="45"/>
      <c r="U25" s="45"/>
      <c r="V25" s="45"/>
      <c r="W25" s="45"/>
      <c r="X25" s="45"/>
      <c r="Y25" s="45"/>
      <c r="Z25" s="45"/>
      <c r="AA25" s="45"/>
      <c r="AB25" s="45"/>
      <c r="AC25" s="90"/>
      <c r="AD25" s="45"/>
      <c r="AE25" s="45"/>
      <c r="AF25" s="45"/>
      <c r="AG25" s="45"/>
      <c r="AH25" s="45"/>
      <c r="AI25" s="45"/>
      <c r="AJ25" s="45"/>
      <c r="AK25" s="45"/>
      <c r="AL25" s="3"/>
      <c r="AM25" s="3"/>
      <c r="AN25" s="22"/>
      <c r="AO25" s="3"/>
      <c r="AP25" s="3"/>
      <c r="AQ25" s="3"/>
      <c r="AR25" s="3"/>
      <c r="AS25" s="3"/>
      <c r="AT25" s="3"/>
    </row>
    <row r="26" spans="1:47">
      <c r="A26" s="45"/>
      <c r="B26" s="45"/>
      <c r="C26" s="45"/>
      <c r="D26" s="45"/>
      <c r="E26" s="45"/>
      <c r="F26" s="45"/>
      <c r="G26" s="391"/>
      <c r="H26" s="45"/>
      <c r="I26" s="45"/>
      <c r="J26" s="45"/>
      <c r="K26" s="45"/>
      <c r="L26" s="45"/>
      <c r="M26" s="45"/>
      <c r="N26" s="45"/>
      <c r="O26" s="45"/>
      <c r="P26" s="71"/>
      <c r="Q26" s="71"/>
      <c r="R26" s="71"/>
      <c r="S26" s="71"/>
      <c r="T26" s="45"/>
      <c r="U26" s="45"/>
      <c r="V26" s="45"/>
      <c r="W26" s="45"/>
      <c r="X26" s="45"/>
      <c r="Y26" s="45"/>
      <c r="Z26" s="45"/>
      <c r="AA26" s="45"/>
      <c r="AB26" s="45"/>
      <c r="AC26" s="90"/>
      <c r="AD26" s="45"/>
      <c r="AE26" s="45"/>
      <c r="AF26" s="45"/>
      <c r="AG26" s="45"/>
      <c r="AH26" s="45"/>
      <c r="AI26" s="45"/>
      <c r="AJ26" s="45"/>
      <c r="AK26" s="45"/>
      <c r="AL26" s="3"/>
      <c r="AM26" s="3"/>
      <c r="AN26" s="22"/>
      <c r="AO26" s="3"/>
      <c r="AP26" s="3"/>
      <c r="AQ26" s="3"/>
      <c r="AR26" s="3"/>
      <c r="AS26" s="3"/>
      <c r="AT26" s="3"/>
    </row>
    <row r="27" spans="1:47">
      <c r="A27" s="3"/>
      <c r="B27" s="3"/>
      <c r="C27" s="3"/>
      <c r="D27" s="3"/>
      <c r="E27" s="3"/>
      <c r="F27" s="3"/>
      <c r="G27" s="397"/>
      <c r="H27" s="3"/>
      <c r="I27" s="3"/>
      <c r="J27" s="3"/>
      <c r="K27" s="3"/>
      <c r="L27" s="3"/>
      <c r="M27" s="3"/>
      <c r="N27" s="3"/>
      <c r="O27" s="3"/>
      <c r="P27" s="16"/>
      <c r="Q27" s="16"/>
      <c r="R27" s="16"/>
      <c r="S27" s="16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22"/>
      <c r="AO27" s="3"/>
      <c r="AP27" s="3"/>
      <c r="AQ27" s="3"/>
      <c r="AR27" s="3"/>
      <c r="AS27" s="3"/>
      <c r="AT27" s="3"/>
    </row>
    <row r="28" spans="1:47">
      <c r="M28" s="3"/>
      <c r="N28" s="3"/>
      <c r="O28" s="3"/>
      <c r="U28" s="3"/>
      <c r="V28" s="3"/>
      <c r="W28" s="3"/>
      <c r="X28" s="3"/>
      <c r="Y28" s="3"/>
      <c r="Z28" s="3"/>
      <c r="AA28" s="3"/>
      <c r="AB28" s="57"/>
      <c r="AC28" s="57"/>
      <c r="AD28" s="16"/>
      <c r="AE28" s="16"/>
      <c r="AF28" s="57"/>
      <c r="AG28" s="3"/>
      <c r="AH28" s="3"/>
      <c r="AI28" s="3"/>
      <c r="AJ28" s="16"/>
      <c r="AK28" s="3"/>
      <c r="AL28" s="3"/>
      <c r="AM28" s="3"/>
      <c r="AN28" s="22"/>
      <c r="AO28" s="3"/>
      <c r="AP28" s="3"/>
      <c r="AQ28" s="3"/>
      <c r="AR28" s="3"/>
      <c r="AS28" s="3"/>
      <c r="AT28" s="3"/>
    </row>
    <row r="29" spans="1:47">
      <c r="M29" s="3"/>
      <c r="N29" s="3"/>
      <c r="O29" s="3"/>
      <c r="U29" s="3"/>
      <c r="V29" s="3"/>
      <c r="W29" s="3"/>
      <c r="X29" s="3"/>
      <c r="Y29" s="3"/>
      <c r="Z29" s="3"/>
      <c r="AA29" s="3"/>
      <c r="AB29" s="57"/>
      <c r="AC29" s="57"/>
      <c r="AD29" s="16"/>
      <c r="AE29" s="16"/>
      <c r="AF29" s="57"/>
      <c r="AG29" s="3"/>
      <c r="AH29" s="3"/>
      <c r="AI29" s="3"/>
      <c r="AJ29" s="16"/>
      <c r="AK29" s="3"/>
      <c r="AL29" s="3"/>
      <c r="AM29" s="3"/>
      <c r="AN29" s="22"/>
      <c r="AO29" s="3"/>
      <c r="AP29" s="3"/>
      <c r="AQ29" s="3"/>
      <c r="AR29" s="3"/>
      <c r="AS29" s="3"/>
      <c r="AT29" s="3"/>
    </row>
    <row r="30" spans="1:47">
      <c r="M30" s="3"/>
      <c r="N30" s="3"/>
      <c r="O30" s="3"/>
      <c r="U30" s="3"/>
      <c r="V30" s="3"/>
      <c r="W30" s="3"/>
      <c r="X30" s="3"/>
      <c r="Y30" s="3"/>
      <c r="Z30" s="3"/>
      <c r="AA30" s="3"/>
      <c r="AB30" s="57"/>
      <c r="AC30" s="57"/>
      <c r="AD30" s="16"/>
      <c r="AE30" s="16"/>
      <c r="AF30" s="57"/>
      <c r="AG30" s="3"/>
      <c r="AH30" s="3"/>
      <c r="AI30" s="3"/>
      <c r="AJ30" s="16"/>
      <c r="AK30" s="3"/>
      <c r="AL30" s="3"/>
      <c r="AM30" s="3"/>
      <c r="AN30" s="22"/>
      <c r="AO30" s="3"/>
      <c r="AP30" s="3"/>
      <c r="AQ30" s="3"/>
      <c r="AR30" s="3"/>
      <c r="AS30" s="3"/>
      <c r="AT30" s="3"/>
    </row>
    <row r="31" spans="1:47">
      <c r="M31" s="3"/>
      <c r="N31" s="3"/>
      <c r="O31" s="3"/>
      <c r="U31" s="3"/>
      <c r="V31" s="3"/>
      <c r="W31" s="3"/>
      <c r="X31" s="3"/>
      <c r="Y31" s="3"/>
      <c r="Z31" s="3"/>
      <c r="AA31" s="3"/>
      <c r="AB31" s="57"/>
      <c r="AC31" s="57"/>
      <c r="AD31" s="16"/>
      <c r="AE31" s="16"/>
      <c r="AF31" s="57"/>
      <c r="AG31" s="3"/>
      <c r="AH31" s="3"/>
      <c r="AI31" s="3"/>
      <c r="AJ31" s="16"/>
      <c r="AK31" s="3"/>
      <c r="AL31" s="3"/>
      <c r="AM31" s="3"/>
      <c r="AN31" s="22"/>
      <c r="AO31" s="3"/>
      <c r="AP31" s="3"/>
      <c r="AQ31" s="3"/>
      <c r="AR31" s="3"/>
      <c r="AS31" s="3"/>
      <c r="AT31" s="3"/>
    </row>
    <row r="32" spans="1:47">
      <c r="M32" s="3"/>
      <c r="N32" s="3"/>
      <c r="O32" s="3"/>
      <c r="U32" s="3"/>
      <c r="V32" s="3"/>
      <c r="W32" s="3"/>
      <c r="X32" s="3"/>
      <c r="Y32" s="3"/>
      <c r="Z32" s="3"/>
      <c r="AA32" s="3"/>
      <c r="AB32" s="57"/>
      <c r="AC32" s="57"/>
      <c r="AD32" s="16"/>
      <c r="AE32" s="16"/>
      <c r="AF32" s="57"/>
      <c r="AG32" s="3"/>
      <c r="AH32" s="3"/>
      <c r="AI32" s="3"/>
      <c r="AJ32" s="16"/>
      <c r="AK32" s="3"/>
      <c r="AL32" s="3"/>
      <c r="AM32" s="3"/>
      <c r="AN32" s="22"/>
      <c r="AO32" s="3"/>
      <c r="AP32" s="3"/>
      <c r="AQ32" s="3"/>
      <c r="AR32" s="3"/>
      <c r="AS32" s="3"/>
      <c r="AT32" s="3"/>
    </row>
    <row r="33" spans="13:46">
      <c r="M33" s="3"/>
      <c r="N33" s="3"/>
      <c r="O33" s="3"/>
      <c r="U33" s="3"/>
      <c r="V33" s="3"/>
      <c r="W33" s="3"/>
      <c r="X33" s="3"/>
      <c r="Y33" s="3"/>
      <c r="Z33" s="3"/>
      <c r="AA33" s="3"/>
      <c r="AB33" s="57"/>
      <c r="AC33" s="57"/>
      <c r="AD33" s="16"/>
      <c r="AE33" s="16"/>
      <c r="AF33" s="57"/>
      <c r="AG33" s="3"/>
      <c r="AH33" s="3"/>
      <c r="AI33" s="3"/>
      <c r="AJ33" s="16"/>
      <c r="AK33" s="3"/>
      <c r="AL33" s="3"/>
      <c r="AM33" s="3"/>
      <c r="AN33" s="22"/>
      <c r="AO33" s="3"/>
      <c r="AP33" s="3"/>
      <c r="AQ33" s="3"/>
      <c r="AR33" s="3"/>
      <c r="AS33" s="3"/>
      <c r="AT33" s="3"/>
    </row>
    <row r="34" spans="13:46">
      <c r="M34" s="3"/>
      <c r="N34" s="3"/>
      <c r="O34" s="3"/>
      <c r="U34" s="3"/>
      <c r="V34" s="3"/>
      <c r="W34" s="3"/>
      <c r="X34" s="3"/>
      <c r="Y34" s="3"/>
      <c r="Z34" s="3"/>
      <c r="AA34" s="3"/>
      <c r="AB34" s="57"/>
      <c r="AC34" s="57"/>
      <c r="AD34" s="16"/>
      <c r="AE34" s="16"/>
      <c r="AF34" s="57"/>
      <c r="AG34" s="3"/>
      <c r="AH34" s="3"/>
      <c r="AI34" s="3"/>
      <c r="AJ34" s="16"/>
      <c r="AK34" s="3"/>
      <c r="AL34" s="3"/>
      <c r="AM34" s="3"/>
      <c r="AN34" s="22"/>
      <c r="AO34" s="3"/>
      <c r="AP34" s="3"/>
      <c r="AQ34" s="3"/>
      <c r="AR34" s="3"/>
      <c r="AS34" s="3"/>
      <c r="AT34" s="3"/>
    </row>
    <row r="35" spans="13:46">
      <c r="M35" s="3"/>
      <c r="N35" s="3"/>
      <c r="O35" s="3"/>
      <c r="U35" s="3"/>
      <c r="V35" s="3"/>
      <c r="W35" s="3"/>
      <c r="X35" s="3"/>
      <c r="Y35" s="3"/>
      <c r="Z35" s="3"/>
      <c r="AA35" s="3"/>
      <c r="AB35" s="57"/>
      <c r="AC35" s="57"/>
      <c r="AD35" s="16"/>
      <c r="AE35" s="16"/>
      <c r="AF35" s="57"/>
      <c r="AG35" s="3"/>
      <c r="AH35" s="3"/>
      <c r="AI35" s="3"/>
      <c r="AJ35" s="16"/>
      <c r="AK35" s="3"/>
      <c r="AL35" s="3"/>
      <c r="AM35" s="3"/>
      <c r="AN35" s="22"/>
      <c r="AO35" s="3"/>
      <c r="AP35" s="3"/>
      <c r="AQ35" s="3"/>
      <c r="AR35" s="3"/>
      <c r="AS35" s="3"/>
      <c r="AT35" s="3"/>
    </row>
    <row r="36" spans="13:46">
      <c r="M36" s="3"/>
      <c r="N36" s="3"/>
      <c r="O36" s="3"/>
      <c r="U36" s="3"/>
      <c r="V36" s="3"/>
      <c r="W36" s="3"/>
      <c r="X36" s="3"/>
      <c r="Y36" s="3"/>
      <c r="Z36" s="3"/>
      <c r="AA36" s="3"/>
      <c r="AB36" s="57"/>
      <c r="AC36" s="57"/>
      <c r="AD36" s="16"/>
      <c r="AE36" s="16"/>
      <c r="AF36" s="57"/>
      <c r="AG36" s="3"/>
      <c r="AH36" s="3"/>
      <c r="AI36" s="3"/>
      <c r="AJ36" s="16"/>
      <c r="AK36" s="3"/>
      <c r="AL36" s="3"/>
      <c r="AM36" s="3"/>
      <c r="AN36" s="22"/>
      <c r="AO36" s="3"/>
      <c r="AP36" s="3"/>
      <c r="AQ36" s="3"/>
      <c r="AR36" s="3"/>
      <c r="AS36" s="3"/>
      <c r="AT36" s="3"/>
    </row>
    <row r="37" spans="13:46">
      <c r="M37" s="3"/>
      <c r="N37" s="3"/>
      <c r="O37" s="3"/>
      <c r="U37" s="3"/>
      <c r="V37" s="3"/>
      <c r="W37" s="3"/>
      <c r="X37" s="3"/>
      <c r="Y37" s="3"/>
      <c r="Z37" s="3"/>
      <c r="AA37" s="3"/>
      <c r="AB37" s="57"/>
      <c r="AC37" s="57"/>
      <c r="AD37" s="16"/>
      <c r="AE37" s="16"/>
      <c r="AF37" s="57"/>
      <c r="AG37" s="3"/>
      <c r="AH37" s="3"/>
      <c r="AI37" s="3"/>
      <c r="AJ37" s="16"/>
      <c r="AK37" s="3"/>
      <c r="AL37" s="3"/>
      <c r="AM37" s="3"/>
      <c r="AN37" s="22"/>
      <c r="AO37" s="3"/>
      <c r="AP37" s="3"/>
      <c r="AQ37" s="3"/>
      <c r="AR37" s="3"/>
      <c r="AS37" s="3"/>
      <c r="AT37" s="3"/>
    </row>
    <row r="38" spans="13:46">
      <c r="M38" s="3"/>
      <c r="N38" s="3"/>
      <c r="O38" s="3"/>
      <c r="U38" s="3"/>
      <c r="V38" s="3"/>
      <c r="W38" s="3"/>
      <c r="X38" s="3"/>
      <c r="Y38" s="3"/>
      <c r="Z38" s="3"/>
      <c r="AA38" s="3"/>
      <c r="AB38" s="57"/>
      <c r="AC38" s="57"/>
      <c r="AD38" s="16"/>
      <c r="AE38" s="16"/>
      <c r="AF38" s="57"/>
      <c r="AG38" s="3"/>
      <c r="AH38" s="3"/>
      <c r="AI38" s="3"/>
      <c r="AJ38" s="16"/>
      <c r="AK38" s="3"/>
      <c r="AL38" s="3"/>
      <c r="AM38" s="3"/>
      <c r="AN38" s="22"/>
      <c r="AO38" s="3"/>
      <c r="AP38" s="3"/>
      <c r="AQ38" s="3"/>
      <c r="AR38" s="3"/>
      <c r="AS38" s="3"/>
      <c r="AT38" s="3"/>
    </row>
    <row r="39" spans="13:46">
      <c r="M39" s="3"/>
      <c r="N39" s="3"/>
      <c r="O39" s="3"/>
      <c r="U39" s="3"/>
      <c r="V39" s="3"/>
      <c r="W39" s="3"/>
      <c r="X39" s="3"/>
      <c r="Y39" s="3"/>
      <c r="Z39" s="3"/>
      <c r="AA39" s="3"/>
      <c r="AB39" s="57"/>
      <c r="AC39" s="57"/>
      <c r="AD39" s="16"/>
      <c r="AE39" s="16"/>
      <c r="AF39" s="57"/>
      <c r="AG39" s="3"/>
      <c r="AH39" s="3"/>
      <c r="AI39" s="3"/>
      <c r="AJ39" s="16"/>
      <c r="AK39" s="3"/>
      <c r="AL39" s="3"/>
      <c r="AM39" s="3"/>
      <c r="AN39" s="22"/>
      <c r="AO39" s="3"/>
      <c r="AP39" s="3"/>
      <c r="AQ39" s="3"/>
      <c r="AR39" s="3"/>
      <c r="AS39" s="3"/>
      <c r="AT39" s="3"/>
    </row>
    <row r="40" spans="13:46">
      <c r="M40" s="3"/>
      <c r="N40" s="3"/>
      <c r="O40" s="3"/>
      <c r="U40" s="3"/>
      <c r="V40" s="3"/>
      <c r="W40" s="3"/>
      <c r="X40" s="3"/>
      <c r="Y40" s="3"/>
      <c r="Z40" s="3"/>
      <c r="AA40" s="3"/>
      <c r="AB40" s="57"/>
      <c r="AC40" s="57"/>
      <c r="AD40" s="16"/>
      <c r="AE40" s="16"/>
      <c r="AF40" s="57"/>
      <c r="AG40" s="3"/>
      <c r="AH40" s="3"/>
      <c r="AI40" s="3"/>
      <c r="AJ40" s="16"/>
      <c r="AK40" s="3"/>
      <c r="AL40" s="3"/>
      <c r="AM40" s="3"/>
      <c r="AN40" s="22"/>
      <c r="AO40" s="3"/>
      <c r="AP40" s="3"/>
      <c r="AQ40" s="3"/>
      <c r="AR40" s="3"/>
      <c r="AS40" s="3"/>
      <c r="AT40" s="3"/>
    </row>
    <row r="41" spans="13:46">
      <c r="M41" s="3"/>
      <c r="N41" s="3"/>
      <c r="O41" s="3"/>
      <c r="U41" s="3"/>
      <c r="V41" s="3"/>
      <c r="W41" s="3"/>
      <c r="X41" s="3"/>
      <c r="Y41" s="3"/>
      <c r="Z41" s="3"/>
      <c r="AA41" s="3"/>
      <c r="AB41" s="57"/>
      <c r="AC41" s="57"/>
      <c r="AD41" s="16"/>
      <c r="AE41" s="16"/>
      <c r="AF41" s="57"/>
      <c r="AG41" s="3"/>
      <c r="AH41" s="3"/>
      <c r="AI41" s="3"/>
      <c r="AJ41" s="16"/>
      <c r="AK41" s="3"/>
      <c r="AL41" s="3"/>
      <c r="AM41" s="3"/>
      <c r="AN41" s="22"/>
      <c r="AO41" s="3"/>
      <c r="AP41" s="3"/>
      <c r="AQ41" s="3"/>
      <c r="AR41" s="3"/>
      <c r="AS41" s="3"/>
      <c r="AT41" s="3"/>
    </row>
    <row r="42" spans="13:46">
      <c r="M42" s="3"/>
      <c r="N42" s="3"/>
      <c r="O42" s="3"/>
      <c r="U42" s="3"/>
      <c r="V42" s="3"/>
      <c r="W42" s="3"/>
      <c r="X42" s="3"/>
      <c r="Y42" s="3"/>
      <c r="Z42" s="3"/>
      <c r="AA42" s="3"/>
      <c r="AB42" s="57"/>
      <c r="AC42" s="57"/>
      <c r="AD42" s="16"/>
      <c r="AE42" s="16"/>
      <c r="AF42" s="57"/>
      <c r="AG42" s="3"/>
      <c r="AH42" s="3"/>
      <c r="AI42" s="3"/>
      <c r="AJ42" s="16"/>
      <c r="AK42" s="3"/>
      <c r="AL42" s="3"/>
      <c r="AM42" s="3"/>
      <c r="AN42" s="22"/>
      <c r="AO42" s="3"/>
      <c r="AP42" s="3"/>
      <c r="AQ42" s="3"/>
      <c r="AR42" s="3"/>
      <c r="AS42" s="3"/>
      <c r="AT42" s="3"/>
    </row>
    <row r="43" spans="13:46">
      <c r="M43" s="3"/>
      <c r="N43" s="3"/>
      <c r="O43" s="3"/>
      <c r="U43" s="3"/>
      <c r="V43" s="3"/>
      <c r="W43" s="3"/>
      <c r="X43" s="3"/>
      <c r="Y43" s="3"/>
      <c r="Z43" s="3"/>
      <c r="AA43" s="3"/>
      <c r="AB43" s="57"/>
      <c r="AC43" s="57"/>
      <c r="AD43" s="16"/>
      <c r="AE43" s="16"/>
      <c r="AF43" s="57"/>
      <c r="AG43" s="3"/>
      <c r="AH43" s="3"/>
      <c r="AI43" s="3"/>
      <c r="AJ43" s="16"/>
      <c r="AK43" s="3"/>
      <c r="AL43" s="3"/>
      <c r="AM43" s="3"/>
      <c r="AN43" s="22"/>
      <c r="AO43" s="3"/>
      <c r="AP43" s="3"/>
      <c r="AQ43" s="3"/>
      <c r="AR43" s="3"/>
      <c r="AS43" s="3"/>
      <c r="AT43" s="3"/>
    </row>
    <row r="44" spans="13:46">
      <c r="M44" s="3"/>
      <c r="N44" s="3"/>
      <c r="O44" s="3"/>
      <c r="U44" s="3"/>
      <c r="V44" s="3"/>
      <c r="W44" s="3"/>
      <c r="X44" s="3"/>
      <c r="Y44" s="3"/>
      <c r="Z44" s="3"/>
      <c r="AA44" s="3"/>
      <c r="AB44" s="57"/>
      <c r="AC44" s="57"/>
      <c r="AD44" s="16"/>
      <c r="AE44" s="16"/>
      <c r="AF44" s="57"/>
      <c r="AG44" s="3"/>
      <c r="AH44" s="3"/>
      <c r="AI44" s="3"/>
      <c r="AJ44" s="16"/>
      <c r="AK44" s="3"/>
      <c r="AL44" s="3"/>
      <c r="AM44" s="3"/>
      <c r="AN44" s="22"/>
      <c r="AO44" s="3"/>
      <c r="AP44" s="3"/>
      <c r="AQ44" s="3"/>
      <c r="AR44" s="3"/>
      <c r="AS44" s="3"/>
      <c r="AT44" s="3"/>
    </row>
    <row r="45" spans="13:46">
      <c r="M45" s="3"/>
      <c r="N45" s="3"/>
      <c r="O45" s="3"/>
      <c r="U45" s="3"/>
      <c r="V45" s="3"/>
      <c r="W45" s="3"/>
      <c r="X45" s="3"/>
      <c r="Y45" s="3"/>
      <c r="Z45" s="3"/>
      <c r="AA45" s="3"/>
      <c r="AB45" s="57"/>
      <c r="AC45" s="57"/>
      <c r="AD45" s="16"/>
      <c r="AE45" s="16"/>
      <c r="AF45" s="57"/>
      <c r="AG45" s="3"/>
      <c r="AH45" s="3"/>
      <c r="AI45" s="3"/>
      <c r="AJ45" s="16"/>
      <c r="AK45" s="3"/>
      <c r="AL45" s="3"/>
      <c r="AM45" s="3"/>
      <c r="AN45" s="22"/>
      <c r="AO45" s="3"/>
      <c r="AP45" s="3"/>
      <c r="AQ45" s="3"/>
      <c r="AR45" s="3"/>
      <c r="AS45" s="3"/>
      <c r="AT45" s="3"/>
    </row>
    <row r="46" spans="13:46">
      <c r="M46" s="3"/>
      <c r="N46" s="3"/>
      <c r="O46" s="3"/>
      <c r="U46" s="3"/>
      <c r="V46" s="3"/>
      <c r="W46" s="3"/>
      <c r="X46" s="3"/>
      <c r="Y46" s="3"/>
      <c r="Z46" s="3"/>
      <c r="AA46" s="3"/>
      <c r="AB46" s="57"/>
      <c r="AC46" s="57"/>
      <c r="AD46" s="16"/>
      <c r="AE46" s="16"/>
      <c r="AF46" s="57"/>
      <c r="AG46" s="3"/>
      <c r="AH46" s="3"/>
      <c r="AI46" s="3"/>
      <c r="AJ46" s="16"/>
      <c r="AK46" s="3"/>
      <c r="AL46" s="3"/>
      <c r="AM46" s="3"/>
      <c r="AN46" s="22"/>
      <c r="AO46" s="3"/>
      <c r="AP46" s="3"/>
      <c r="AQ46" s="3"/>
      <c r="AR46" s="3"/>
      <c r="AS46" s="3"/>
      <c r="AT46" s="3"/>
    </row>
    <row r="47" spans="13:46">
      <c r="M47" s="3"/>
      <c r="N47" s="3"/>
      <c r="O47" s="3"/>
      <c r="U47" s="3"/>
      <c r="V47" s="3"/>
      <c r="W47" s="3"/>
      <c r="X47" s="3"/>
      <c r="Y47" s="3"/>
      <c r="Z47" s="3"/>
      <c r="AA47" s="3"/>
      <c r="AB47" s="57"/>
      <c r="AC47" s="57"/>
      <c r="AD47" s="16"/>
      <c r="AE47" s="16"/>
      <c r="AF47" s="57"/>
      <c r="AG47" s="3"/>
      <c r="AH47" s="3"/>
      <c r="AI47" s="3"/>
      <c r="AJ47" s="16"/>
      <c r="AK47" s="3"/>
      <c r="AL47" s="3"/>
      <c r="AM47" s="3"/>
      <c r="AN47" s="22"/>
      <c r="AO47" s="3"/>
      <c r="AP47" s="3"/>
      <c r="AQ47" s="3"/>
      <c r="AR47" s="3"/>
      <c r="AS47" s="3"/>
      <c r="AT47" s="3"/>
    </row>
    <row r="48" spans="13:46">
      <c r="M48" s="3"/>
      <c r="N48" s="3"/>
      <c r="O48" s="3"/>
      <c r="U48" s="3"/>
      <c r="V48" s="3"/>
      <c r="W48" s="3"/>
      <c r="X48" s="3"/>
      <c r="Y48" s="3"/>
      <c r="Z48" s="3"/>
      <c r="AA48" s="3"/>
      <c r="AB48" s="57"/>
      <c r="AC48" s="57"/>
      <c r="AD48" s="16"/>
      <c r="AE48" s="16"/>
      <c r="AF48" s="57"/>
      <c r="AG48" s="3"/>
      <c r="AH48" s="3"/>
      <c r="AI48" s="3"/>
      <c r="AJ48" s="16"/>
      <c r="AK48" s="3"/>
      <c r="AL48" s="3"/>
      <c r="AM48" s="3"/>
      <c r="AN48" s="22"/>
      <c r="AO48" s="3"/>
      <c r="AP48" s="3"/>
      <c r="AQ48" s="3"/>
      <c r="AR48" s="3"/>
      <c r="AS48" s="3"/>
      <c r="AT48" s="3"/>
    </row>
    <row r="49" spans="13:46">
      <c r="M49" s="3"/>
      <c r="N49" s="3"/>
      <c r="O49" s="3"/>
      <c r="U49" s="3"/>
      <c r="V49" s="3"/>
      <c r="W49" s="3"/>
      <c r="X49" s="3"/>
      <c r="Y49" s="3"/>
      <c r="Z49" s="3"/>
      <c r="AA49" s="3"/>
      <c r="AB49" s="57"/>
      <c r="AC49" s="57"/>
      <c r="AD49" s="16"/>
      <c r="AE49" s="16"/>
      <c r="AF49" s="57"/>
      <c r="AG49" s="3"/>
      <c r="AH49" s="3"/>
      <c r="AI49" s="3"/>
      <c r="AJ49" s="16"/>
      <c r="AK49" s="3"/>
      <c r="AL49" s="3"/>
      <c r="AM49" s="3"/>
      <c r="AN49" s="22"/>
      <c r="AO49" s="3"/>
      <c r="AP49" s="3"/>
      <c r="AQ49" s="3"/>
      <c r="AR49" s="3"/>
      <c r="AS49" s="3"/>
      <c r="AT49" s="3"/>
    </row>
    <row r="50" spans="13:46">
      <c r="M50" s="3"/>
      <c r="N50" s="3"/>
      <c r="O50" s="3"/>
      <c r="U50" s="3"/>
      <c r="V50" s="3"/>
      <c r="W50" s="3"/>
      <c r="X50" s="3"/>
      <c r="Y50" s="3"/>
      <c r="Z50" s="3"/>
      <c r="AA50" s="3"/>
      <c r="AB50" s="57"/>
      <c r="AC50" s="57"/>
      <c r="AD50" s="16"/>
      <c r="AE50" s="16"/>
      <c r="AF50" s="57"/>
      <c r="AG50" s="3"/>
      <c r="AH50" s="3"/>
      <c r="AI50" s="3"/>
      <c r="AJ50" s="16"/>
      <c r="AK50" s="3"/>
      <c r="AL50" s="3"/>
      <c r="AM50" s="3"/>
      <c r="AN50" s="22"/>
      <c r="AO50" s="3"/>
      <c r="AP50" s="3"/>
      <c r="AQ50" s="3"/>
      <c r="AR50" s="3"/>
      <c r="AS50" s="3"/>
      <c r="AT50" s="3"/>
    </row>
    <row r="51" spans="13:46">
      <c r="M51" s="3"/>
      <c r="N51" s="3"/>
      <c r="O51" s="3"/>
      <c r="U51" s="3"/>
      <c r="V51" s="3"/>
      <c r="W51" s="3"/>
      <c r="X51" s="3"/>
      <c r="Y51" s="3"/>
      <c r="Z51" s="3"/>
      <c r="AA51" s="3"/>
      <c r="AB51" s="57"/>
      <c r="AC51" s="57"/>
      <c r="AD51" s="16"/>
      <c r="AE51" s="16"/>
      <c r="AF51" s="57"/>
      <c r="AG51" s="3"/>
      <c r="AH51" s="3"/>
      <c r="AI51" s="3"/>
      <c r="AJ51" s="16"/>
      <c r="AK51" s="3"/>
      <c r="AL51" s="3"/>
      <c r="AM51" s="3"/>
      <c r="AN51" s="22"/>
      <c r="AO51" s="3"/>
      <c r="AP51" s="3"/>
      <c r="AQ51" s="3"/>
      <c r="AR51" s="3"/>
      <c r="AS51" s="3"/>
      <c r="AT51" s="3"/>
    </row>
    <row r="52" spans="13:46">
      <c r="M52" s="3"/>
      <c r="N52" s="3"/>
      <c r="O52" s="3"/>
      <c r="U52" s="3"/>
      <c r="V52" s="3"/>
      <c r="W52" s="3"/>
      <c r="X52" s="3"/>
      <c r="Y52" s="3"/>
      <c r="Z52" s="3"/>
      <c r="AA52" s="3"/>
      <c r="AB52" s="57"/>
      <c r="AC52" s="57"/>
      <c r="AD52" s="16"/>
      <c r="AE52" s="16"/>
      <c r="AF52" s="57"/>
      <c r="AG52" s="3"/>
      <c r="AH52" s="3"/>
      <c r="AI52" s="3"/>
      <c r="AJ52" s="16"/>
      <c r="AK52" s="3"/>
      <c r="AL52" s="3"/>
      <c r="AM52" s="3"/>
      <c r="AN52" s="22"/>
      <c r="AO52" s="3"/>
      <c r="AP52" s="3"/>
      <c r="AQ52" s="3"/>
      <c r="AR52" s="3"/>
      <c r="AS52" s="3"/>
      <c r="AT52" s="3"/>
    </row>
    <row r="53" spans="13:46">
      <c r="M53" s="3"/>
      <c r="N53" s="3"/>
      <c r="O53" s="3"/>
      <c r="U53" s="3"/>
      <c r="V53" s="3"/>
      <c r="W53" s="3"/>
      <c r="X53" s="3"/>
      <c r="Y53" s="3"/>
      <c r="Z53" s="3"/>
      <c r="AA53" s="3"/>
      <c r="AB53" s="57"/>
      <c r="AC53" s="57"/>
      <c r="AD53" s="16"/>
      <c r="AE53" s="16"/>
      <c r="AF53" s="57"/>
      <c r="AG53" s="3"/>
      <c r="AH53" s="3"/>
      <c r="AI53" s="3"/>
      <c r="AJ53" s="16"/>
      <c r="AK53" s="3"/>
      <c r="AL53" s="3"/>
      <c r="AM53" s="3"/>
      <c r="AN53" s="22"/>
      <c r="AO53" s="3"/>
      <c r="AP53" s="3"/>
      <c r="AQ53" s="3"/>
      <c r="AR53" s="3"/>
      <c r="AS53" s="3"/>
      <c r="AT53" s="3"/>
    </row>
    <row r="54" spans="13:46">
      <c r="M54" s="3"/>
      <c r="N54" s="3"/>
      <c r="O54" s="3"/>
      <c r="U54" s="3"/>
      <c r="V54" s="3"/>
      <c r="W54" s="3"/>
      <c r="X54" s="3"/>
      <c r="Y54" s="3"/>
      <c r="Z54" s="3"/>
      <c r="AA54" s="3"/>
      <c r="AB54" s="57"/>
      <c r="AC54" s="57"/>
      <c r="AD54" s="16"/>
      <c r="AE54" s="16"/>
      <c r="AF54" s="57"/>
      <c r="AG54" s="3"/>
      <c r="AH54" s="3"/>
      <c r="AI54" s="3"/>
      <c r="AJ54" s="16"/>
      <c r="AK54" s="3"/>
      <c r="AL54" s="3"/>
      <c r="AM54" s="3"/>
      <c r="AN54" s="22"/>
      <c r="AO54" s="3"/>
      <c r="AP54" s="3"/>
      <c r="AQ54" s="3"/>
      <c r="AR54" s="3"/>
      <c r="AS54" s="3"/>
      <c r="AT54" s="3"/>
    </row>
    <row r="55" spans="13:46">
      <c r="M55" s="3"/>
      <c r="N55" s="3"/>
      <c r="O55" s="3"/>
      <c r="U55" s="3"/>
      <c r="V55" s="3"/>
      <c r="W55" s="3"/>
      <c r="X55" s="3"/>
      <c r="Y55" s="3"/>
      <c r="Z55" s="3"/>
      <c r="AA55" s="3"/>
      <c r="AB55" s="57"/>
      <c r="AC55" s="57"/>
      <c r="AD55" s="16"/>
      <c r="AE55" s="16"/>
      <c r="AF55" s="57"/>
      <c r="AG55" s="3"/>
      <c r="AH55" s="3"/>
      <c r="AI55" s="3"/>
      <c r="AJ55" s="16"/>
      <c r="AK55" s="3"/>
      <c r="AL55" s="3"/>
      <c r="AM55" s="3"/>
      <c r="AN55" s="22"/>
      <c r="AO55" s="3"/>
      <c r="AP55" s="3"/>
      <c r="AQ55" s="3"/>
      <c r="AR55" s="3"/>
      <c r="AS55" s="3"/>
      <c r="AT55" s="3"/>
    </row>
    <row r="56" spans="13:46">
      <c r="M56" s="3"/>
      <c r="N56" s="3"/>
      <c r="O56" s="3"/>
      <c r="U56" s="3"/>
      <c r="V56" s="3"/>
      <c r="W56" s="3"/>
      <c r="X56" s="3"/>
      <c r="Y56" s="3"/>
      <c r="Z56" s="3"/>
      <c r="AA56" s="3"/>
      <c r="AB56" s="57"/>
      <c r="AC56" s="57"/>
      <c r="AD56" s="16"/>
      <c r="AE56" s="16"/>
      <c r="AF56" s="57"/>
      <c r="AG56" s="3"/>
      <c r="AH56" s="3"/>
      <c r="AI56" s="3"/>
      <c r="AJ56" s="16"/>
      <c r="AK56" s="3"/>
      <c r="AL56" s="3"/>
      <c r="AM56" s="3"/>
      <c r="AN56" s="22"/>
      <c r="AO56" s="3"/>
      <c r="AP56" s="3"/>
      <c r="AQ56" s="3"/>
      <c r="AR56" s="3"/>
      <c r="AS56" s="3"/>
      <c r="AT56" s="3"/>
    </row>
    <row r="57" spans="13:46">
      <c r="M57" s="3"/>
      <c r="N57" s="3"/>
      <c r="O57" s="3"/>
      <c r="U57" s="3"/>
      <c r="V57" s="3"/>
      <c r="W57" s="3"/>
      <c r="X57" s="3"/>
      <c r="Y57" s="3"/>
      <c r="Z57" s="3"/>
      <c r="AA57" s="3"/>
      <c r="AB57" s="57"/>
      <c r="AC57" s="57"/>
      <c r="AD57" s="16"/>
      <c r="AE57" s="16"/>
      <c r="AF57" s="57"/>
      <c r="AG57" s="3"/>
      <c r="AH57" s="3"/>
      <c r="AI57" s="3"/>
      <c r="AJ57" s="16"/>
      <c r="AK57" s="3"/>
      <c r="AL57" s="3"/>
      <c r="AM57" s="3"/>
      <c r="AN57" s="22"/>
      <c r="AO57" s="3"/>
      <c r="AP57" s="3"/>
      <c r="AQ57" s="3"/>
      <c r="AR57" s="3"/>
      <c r="AS57" s="3"/>
      <c r="AT57" s="3"/>
    </row>
    <row r="58" spans="13:46">
      <c r="M58" s="3"/>
      <c r="N58" s="3"/>
      <c r="O58" s="3"/>
      <c r="U58" s="3"/>
      <c r="V58" s="3"/>
      <c r="W58" s="3"/>
      <c r="X58" s="3"/>
      <c r="Y58" s="3"/>
      <c r="Z58" s="3"/>
      <c r="AA58" s="3"/>
      <c r="AB58" s="57"/>
      <c r="AC58" s="57"/>
      <c r="AD58" s="16"/>
      <c r="AE58" s="16"/>
      <c r="AF58" s="57"/>
      <c r="AG58" s="3"/>
      <c r="AH58" s="3"/>
      <c r="AI58" s="3"/>
      <c r="AJ58" s="16"/>
      <c r="AK58" s="3"/>
      <c r="AL58" s="3"/>
      <c r="AM58" s="3"/>
      <c r="AN58" s="22"/>
      <c r="AO58" s="3"/>
      <c r="AP58" s="3"/>
      <c r="AQ58" s="3"/>
      <c r="AR58" s="3"/>
      <c r="AS58" s="3"/>
      <c r="AT58" s="3"/>
    </row>
    <row r="59" spans="13:46">
      <c r="M59" s="3"/>
      <c r="N59" s="3"/>
      <c r="O59" s="3"/>
      <c r="U59" s="3"/>
      <c r="V59" s="3"/>
      <c r="W59" s="3"/>
      <c r="X59" s="3"/>
      <c r="Y59" s="3"/>
      <c r="Z59" s="3"/>
      <c r="AA59" s="3"/>
      <c r="AB59" s="57"/>
      <c r="AC59" s="57"/>
      <c r="AD59" s="16"/>
      <c r="AE59" s="16"/>
      <c r="AF59" s="57"/>
      <c r="AG59" s="3"/>
      <c r="AH59" s="3"/>
      <c r="AI59" s="3"/>
      <c r="AJ59" s="16"/>
      <c r="AK59" s="3"/>
      <c r="AL59" s="3"/>
      <c r="AM59" s="3"/>
      <c r="AN59" s="22"/>
      <c r="AO59" s="3"/>
      <c r="AP59" s="3"/>
      <c r="AQ59" s="3"/>
      <c r="AR59" s="3"/>
      <c r="AS59" s="3"/>
      <c r="AT59" s="3"/>
    </row>
    <row r="60" spans="13:46">
      <c r="M60" s="3"/>
      <c r="N60" s="3"/>
      <c r="O60" s="3"/>
      <c r="U60" s="3"/>
      <c r="V60" s="3"/>
      <c r="W60" s="3"/>
      <c r="X60" s="3"/>
      <c r="Y60" s="3"/>
      <c r="Z60" s="3"/>
      <c r="AA60" s="3"/>
      <c r="AB60" s="57"/>
      <c r="AC60" s="57"/>
      <c r="AD60" s="16"/>
      <c r="AE60" s="16"/>
      <c r="AF60" s="57"/>
      <c r="AG60" s="3"/>
      <c r="AH60" s="3"/>
      <c r="AI60" s="3"/>
      <c r="AJ60" s="16"/>
      <c r="AK60" s="3"/>
      <c r="AL60" s="3"/>
      <c r="AM60" s="3"/>
      <c r="AN60" s="22"/>
      <c r="AO60" s="3"/>
      <c r="AP60" s="3"/>
      <c r="AQ60" s="3"/>
      <c r="AR60" s="3"/>
      <c r="AS60" s="3"/>
      <c r="AT60" s="3"/>
    </row>
    <row r="61" spans="13:46">
      <c r="M61" s="3"/>
      <c r="N61" s="3"/>
      <c r="O61" s="3"/>
      <c r="U61" s="3"/>
      <c r="V61" s="3"/>
      <c r="W61" s="3"/>
      <c r="X61" s="3"/>
      <c r="Y61" s="3"/>
      <c r="Z61" s="3"/>
      <c r="AA61" s="3"/>
      <c r="AB61" s="57"/>
      <c r="AC61" s="57"/>
      <c r="AD61" s="16"/>
      <c r="AE61" s="16"/>
      <c r="AF61" s="57"/>
      <c r="AG61" s="3"/>
      <c r="AH61" s="3"/>
      <c r="AI61" s="3"/>
      <c r="AJ61" s="16"/>
      <c r="AK61" s="3"/>
      <c r="AL61" s="3"/>
      <c r="AM61" s="3"/>
      <c r="AN61" s="22"/>
      <c r="AO61" s="3"/>
      <c r="AP61" s="3"/>
      <c r="AQ61" s="3"/>
      <c r="AR61" s="3"/>
      <c r="AS61" s="3"/>
      <c r="AT61" s="3"/>
    </row>
    <row r="62" spans="13:46">
      <c r="M62" s="3"/>
      <c r="N62" s="3"/>
      <c r="O62" s="3"/>
      <c r="U62" s="3"/>
      <c r="V62" s="3"/>
      <c r="W62" s="3"/>
      <c r="X62" s="3"/>
      <c r="Y62" s="3"/>
      <c r="Z62" s="3"/>
      <c r="AA62" s="3"/>
      <c r="AB62" s="57"/>
      <c r="AC62" s="57"/>
      <c r="AD62" s="16"/>
      <c r="AE62" s="16"/>
      <c r="AF62" s="57"/>
      <c r="AG62" s="3"/>
      <c r="AH62" s="3"/>
      <c r="AI62" s="3"/>
      <c r="AJ62" s="16"/>
      <c r="AK62" s="3"/>
      <c r="AL62" s="3"/>
      <c r="AM62" s="3"/>
      <c r="AN62" s="22"/>
      <c r="AO62" s="3"/>
      <c r="AP62" s="3"/>
      <c r="AQ62" s="3"/>
      <c r="AR62" s="3"/>
      <c r="AS62" s="3"/>
      <c r="AT62" s="3"/>
    </row>
    <row r="63" spans="13:46">
      <c r="M63" s="3"/>
      <c r="N63" s="3"/>
      <c r="O63" s="3"/>
      <c r="U63" s="3"/>
      <c r="V63" s="3"/>
      <c r="W63" s="3"/>
      <c r="X63" s="3"/>
      <c r="Y63" s="3"/>
      <c r="Z63" s="3"/>
      <c r="AA63" s="3"/>
      <c r="AB63" s="57"/>
      <c r="AC63" s="57"/>
      <c r="AD63" s="16"/>
      <c r="AE63" s="16"/>
      <c r="AF63" s="57"/>
      <c r="AG63" s="3"/>
      <c r="AH63" s="3"/>
      <c r="AI63" s="3"/>
      <c r="AJ63" s="16"/>
      <c r="AK63" s="3"/>
      <c r="AL63" s="3"/>
      <c r="AM63" s="3"/>
      <c r="AN63" s="22"/>
      <c r="AO63" s="3"/>
      <c r="AP63" s="3"/>
      <c r="AQ63" s="3"/>
      <c r="AR63" s="3"/>
      <c r="AS63" s="3"/>
      <c r="AT63" s="3"/>
    </row>
    <row r="64" spans="13:46">
      <c r="M64" s="3"/>
      <c r="N64" s="3"/>
      <c r="O64" s="3"/>
      <c r="U64" s="3"/>
      <c r="V64" s="3"/>
      <c r="W64" s="3"/>
      <c r="X64" s="3"/>
      <c r="Y64" s="3"/>
      <c r="Z64" s="3"/>
      <c r="AA64" s="3"/>
      <c r="AB64" s="57"/>
      <c r="AC64" s="57"/>
      <c r="AD64" s="16"/>
      <c r="AE64" s="16"/>
      <c r="AF64" s="57"/>
      <c r="AG64" s="3"/>
      <c r="AH64" s="3"/>
      <c r="AI64" s="3"/>
      <c r="AJ64" s="16"/>
      <c r="AK64" s="3"/>
      <c r="AL64" s="3"/>
      <c r="AM64" s="3"/>
      <c r="AN64" s="22"/>
      <c r="AO64" s="3"/>
      <c r="AP64" s="3"/>
      <c r="AQ64" s="3"/>
      <c r="AR64" s="3"/>
      <c r="AS64" s="3"/>
      <c r="AT64" s="3"/>
    </row>
    <row r="65" spans="13:48">
      <c r="M65" s="3"/>
      <c r="N65" s="3"/>
      <c r="O65" s="3"/>
      <c r="U65" s="3"/>
      <c r="V65" s="3"/>
      <c r="W65" s="3"/>
      <c r="X65" s="3"/>
      <c r="Y65" s="3"/>
      <c r="Z65" s="3"/>
      <c r="AA65" s="3"/>
      <c r="AB65" s="57"/>
      <c r="AC65" s="57"/>
      <c r="AD65" s="16"/>
      <c r="AE65" s="16"/>
      <c r="AF65" s="57"/>
      <c r="AG65" s="3"/>
      <c r="AH65" s="3"/>
      <c r="AI65" s="3"/>
      <c r="AJ65" s="16"/>
      <c r="AK65" s="3"/>
      <c r="AL65" s="3"/>
      <c r="AM65" s="3"/>
      <c r="AN65" s="22"/>
      <c r="AO65" s="3"/>
      <c r="AP65" s="3"/>
      <c r="AQ65" s="3"/>
      <c r="AR65" s="3"/>
      <c r="AS65" s="3"/>
      <c r="AT65" s="3"/>
    </row>
    <row r="66" spans="13:48">
      <c r="M66" s="3"/>
      <c r="N66" s="3"/>
      <c r="O66" s="3"/>
      <c r="U66" s="3"/>
      <c r="V66" s="3"/>
      <c r="W66" s="3"/>
      <c r="X66" s="3"/>
      <c r="Y66" s="3"/>
      <c r="Z66" s="3"/>
      <c r="AA66" s="3"/>
      <c r="AB66" s="57"/>
      <c r="AC66" s="57"/>
      <c r="AD66" s="16"/>
      <c r="AE66" s="16"/>
      <c r="AF66" s="57"/>
      <c r="AG66" s="3"/>
      <c r="AH66" s="3"/>
      <c r="AI66" s="3"/>
      <c r="AJ66" s="16"/>
      <c r="AK66" s="3"/>
      <c r="AL66" s="3"/>
      <c r="AM66" s="3"/>
      <c r="AN66" s="22"/>
      <c r="AO66" s="3"/>
      <c r="AP66" s="3"/>
      <c r="AQ66" s="3"/>
      <c r="AR66" s="3"/>
      <c r="AS66" s="3"/>
      <c r="AT66" s="3"/>
    </row>
    <row r="67" spans="13:48">
      <c r="M67" s="3"/>
      <c r="N67" s="3"/>
      <c r="O67" s="3"/>
      <c r="U67" s="3"/>
      <c r="V67" s="3"/>
      <c r="W67" s="3"/>
      <c r="X67" s="3"/>
      <c r="Y67" s="3"/>
      <c r="Z67" s="3"/>
      <c r="AA67" s="3"/>
      <c r="AB67" s="57"/>
      <c r="AC67" s="57"/>
      <c r="AD67" s="16"/>
      <c r="AE67" s="16"/>
      <c r="AF67" s="57"/>
      <c r="AG67" s="3"/>
      <c r="AH67" s="3"/>
      <c r="AI67" s="3"/>
      <c r="AJ67" s="16"/>
      <c r="AK67" s="3"/>
      <c r="AL67" s="3"/>
      <c r="AM67" s="3"/>
      <c r="AN67" s="22"/>
      <c r="AO67" s="3"/>
      <c r="AP67" s="3"/>
      <c r="AQ67" s="3"/>
      <c r="AR67" s="3"/>
      <c r="AS67" s="3"/>
      <c r="AT67" s="3"/>
    </row>
    <row r="68" spans="13:48">
      <c r="M68" s="3"/>
      <c r="N68" s="3"/>
      <c r="O68" s="3"/>
      <c r="U68" s="3"/>
      <c r="V68" s="3"/>
      <c r="W68" s="3"/>
      <c r="X68" s="3"/>
      <c r="Y68" s="3"/>
      <c r="Z68" s="3"/>
      <c r="AA68" s="3"/>
      <c r="AB68" s="57"/>
      <c r="AC68" s="57"/>
      <c r="AD68" s="16"/>
      <c r="AE68" s="16"/>
      <c r="AF68" s="57"/>
      <c r="AG68" s="3"/>
      <c r="AH68" s="3"/>
      <c r="AI68" s="3"/>
      <c r="AJ68" s="16"/>
      <c r="AK68" s="3"/>
      <c r="AL68" s="3"/>
      <c r="AM68" s="3"/>
      <c r="AN68" s="22"/>
      <c r="AO68" s="3"/>
      <c r="AP68" s="3"/>
      <c r="AQ68" s="3"/>
      <c r="AR68" s="3"/>
      <c r="AS68" s="3"/>
      <c r="AT68" s="3"/>
    </row>
    <row r="69" spans="13:48">
      <c r="M69" s="3"/>
      <c r="N69" s="3"/>
      <c r="O69" s="3"/>
      <c r="U69" s="3"/>
      <c r="V69" s="3"/>
      <c r="W69" s="3"/>
      <c r="X69" s="3"/>
      <c r="Y69" s="3"/>
      <c r="Z69" s="3"/>
      <c r="AA69" s="3"/>
      <c r="AB69" s="57"/>
      <c r="AC69" s="57"/>
      <c r="AD69" s="16"/>
      <c r="AE69" s="16"/>
      <c r="AF69" s="57"/>
      <c r="AG69" s="3"/>
      <c r="AH69" s="3"/>
      <c r="AI69" s="3"/>
      <c r="AJ69" s="16"/>
      <c r="AK69" s="3"/>
      <c r="AL69" s="3"/>
      <c r="AM69" s="3"/>
      <c r="AN69" s="22"/>
      <c r="AO69" s="3"/>
      <c r="AP69" s="3"/>
      <c r="AQ69" s="3"/>
      <c r="AR69" s="3"/>
      <c r="AS69" s="3"/>
      <c r="AT69" s="3"/>
    </row>
    <row r="70" spans="13:48">
      <c r="M70" s="3"/>
      <c r="N70" s="3"/>
      <c r="O70" s="3"/>
      <c r="U70" s="3"/>
      <c r="V70" s="3"/>
      <c r="W70" s="3"/>
      <c r="X70" s="3"/>
      <c r="Y70" s="3"/>
      <c r="Z70" s="3"/>
      <c r="AA70" s="3"/>
      <c r="AB70" s="57"/>
      <c r="AC70" s="57"/>
      <c r="AD70" s="16"/>
      <c r="AE70" s="16"/>
      <c r="AF70" s="57"/>
      <c r="AG70" s="3"/>
      <c r="AH70" s="3"/>
      <c r="AI70" s="3"/>
      <c r="AJ70" s="16"/>
      <c r="AK70" s="3"/>
      <c r="AL70" s="3"/>
      <c r="AM70" s="3"/>
      <c r="AN70" s="22"/>
      <c r="AO70" s="3"/>
      <c r="AP70" s="3"/>
      <c r="AQ70" s="3"/>
      <c r="AR70" s="3"/>
      <c r="AS70" s="3"/>
      <c r="AT70" s="3"/>
      <c r="AV70" s="22"/>
    </row>
    <row r="71" spans="13:48">
      <c r="M71" s="3"/>
      <c r="N71" s="3"/>
      <c r="O71" s="3"/>
      <c r="U71" s="3"/>
      <c r="V71" s="3"/>
      <c r="W71" s="3"/>
      <c r="X71" s="3"/>
      <c r="Y71" s="3"/>
      <c r="Z71" s="3"/>
      <c r="AA71" s="3"/>
      <c r="AB71" s="57"/>
      <c r="AC71" s="57"/>
      <c r="AD71" s="16"/>
      <c r="AE71" s="16"/>
      <c r="AF71" s="57"/>
      <c r="AG71" s="3"/>
      <c r="AH71" s="3"/>
      <c r="AI71" s="3"/>
      <c r="AJ71" s="16"/>
      <c r="AK71" s="3"/>
      <c r="AL71" s="3"/>
      <c r="AM71" s="3"/>
      <c r="AN71" s="22"/>
      <c r="AO71" s="3"/>
      <c r="AP71" s="3"/>
      <c r="AQ71" s="3"/>
      <c r="AR71" s="3"/>
      <c r="AS71" s="3"/>
      <c r="AT71" s="3"/>
      <c r="AV71" s="22"/>
    </row>
    <row r="72" spans="13:48" ht="12.75" customHeight="1">
      <c r="M72" s="3"/>
      <c r="N72" s="3"/>
      <c r="O72" s="3"/>
      <c r="U72" s="3"/>
      <c r="V72" s="3"/>
      <c r="W72" s="3"/>
      <c r="X72" s="3"/>
      <c r="Y72" s="3"/>
      <c r="Z72" s="3"/>
      <c r="AA72" s="3"/>
      <c r="AB72" s="57"/>
      <c r="AC72" s="57"/>
      <c r="AD72" s="16"/>
      <c r="AE72" s="16"/>
      <c r="AF72" s="57"/>
      <c r="AG72" s="3"/>
      <c r="AH72" s="3"/>
      <c r="AI72" s="3"/>
      <c r="AJ72" s="16"/>
      <c r="AK72" s="3"/>
      <c r="AL72" s="3"/>
      <c r="AM72" s="3"/>
      <c r="AN72" s="22"/>
      <c r="AO72" s="3"/>
      <c r="AP72" s="3"/>
      <c r="AQ72" s="3"/>
      <c r="AR72" s="3"/>
      <c r="AS72" s="3"/>
      <c r="AT72" s="3"/>
      <c r="AV72" s="22"/>
    </row>
    <row r="73" spans="13:48">
      <c r="M73" s="3"/>
      <c r="N73" s="3"/>
      <c r="O73" s="3"/>
      <c r="U73" s="3"/>
      <c r="V73" s="3"/>
      <c r="W73" s="3"/>
      <c r="X73" s="3"/>
      <c r="Y73" s="3"/>
      <c r="Z73" s="3"/>
      <c r="AA73" s="3"/>
      <c r="AB73" s="57"/>
      <c r="AC73" s="57"/>
      <c r="AD73" s="16"/>
      <c r="AE73" s="16"/>
      <c r="AF73" s="57"/>
      <c r="AG73" s="3"/>
      <c r="AH73" s="3"/>
      <c r="AI73" s="3"/>
      <c r="AJ73" s="16"/>
      <c r="AK73" s="3"/>
      <c r="AL73" s="3"/>
      <c r="AM73" s="3"/>
      <c r="AN73" s="22"/>
      <c r="AO73" s="3"/>
      <c r="AP73" s="3"/>
      <c r="AQ73" s="3"/>
      <c r="AR73" s="3"/>
      <c r="AS73" s="3"/>
      <c r="AT73" s="3"/>
      <c r="AV73" s="22"/>
    </row>
    <row r="74" spans="13:48">
      <c r="M74" s="3"/>
      <c r="N74" s="3"/>
      <c r="O74" s="3"/>
      <c r="U74" s="3"/>
      <c r="V74" s="3"/>
      <c r="W74" s="3"/>
      <c r="X74" s="3"/>
      <c r="Y74" s="3"/>
      <c r="Z74" s="3"/>
      <c r="AA74" s="3"/>
      <c r="AB74" s="57"/>
      <c r="AC74" s="57"/>
      <c r="AD74" s="16"/>
      <c r="AE74" s="16"/>
      <c r="AF74" s="57"/>
      <c r="AG74" s="3"/>
      <c r="AH74" s="3"/>
      <c r="AI74" s="3"/>
      <c r="AJ74" s="16"/>
      <c r="AK74" s="3"/>
      <c r="AL74" s="3"/>
      <c r="AM74" s="3"/>
      <c r="AN74" s="22"/>
      <c r="AO74" s="3"/>
      <c r="AP74" s="3"/>
      <c r="AQ74" s="3"/>
      <c r="AR74" s="3"/>
      <c r="AS74" s="3"/>
      <c r="AT74" s="3"/>
      <c r="AV74" s="22"/>
    </row>
    <row r="75" spans="13:48">
      <c r="M75" s="3"/>
      <c r="N75" s="3"/>
      <c r="O75" s="3"/>
      <c r="U75" s="3"/>
      <c r="V75" s="3"/>
      <c r="W75" s="3"/>
      <c r="X75" s="3"/>
      <c r="Y75" s="3"/>
      <c r="Z75" s="3"/>
      <c r="AA75" s="3"/>
      <c r="AB75" s="57"/>
      <c r="AC75" s="57"/>
      <c r="AD75" s="16"/>
      <c r="AE75" s="16"/>
      <c r="AF75" s="57"/>
      <c r="AG75" s="3"/>
      <c r="AH75" s="3"/>
      <c r="AI75" s="3"/>
      <c r="AJ75" s="16"/>
      <c r="AK75" s="3"/>
      <c r="AL75" s="3"/>
      <c r="AM75" s="3"/>
      <c r="AN75" s="22"/>
      <c r="AO75" s="3"/>
      <c r="AP75" s="3"/>
      <c r="AQ75" s="3"/>
      <c r="AR75" s="3"/>
      <c r="AS75" s="3"/>
      <c r="AT75" s="3"/>
      <c r="AV75" s="22"/>
    </row>
    <row r="76" spans="13:48">
      <c r="M76" s="3"/>
      <c r="N76" s="3"/>
      <c r="O76" s="3"/>
      <c r="U76" s="3"/>
      <c r="V76" s="3"/>
      <c r="W76" s="3"/>
      <c r="X76" s="3"/>
      <c r="Y76" s="3"/>
      <c r="Z76" s="3"/>
      <c r="AA76" s="3"/>
      <c r="AB76" s="57"/>
      <c r="AC76" s="57"/>
      <c r="AD76" s="16"/>
      <c r="AE76" s="16"/>
      <c r="AF76" s="57"/>
      <c r="AG76" s="3"/>
      <c r="AH76" s="3"/>
      <c r="AI76" s="3"/>
      <c r="AJ76" s="16"/>
      <c r="AK76" s="3"/>
      <c r="AL76" s="3"/>
      <c r="AM76" s="3"/>
      <c r="AN76" s="22"/>
      <c r="AO76" s="3"/>
      <c r="AP76" s="3"/>
      <c r="AQ76" s="3"/>
      <c r="AR76" s="3"/>
      <c r="AS76" s="3"/>
      <c r="AT76" s="3"/>
      <c r="AV76" s="22"/>
    </row>
    <row r="77" spans="13:48">
      <c r="M77" s="3"/>
      <c r="N77" s="3"/>
      <c r="O77" s="3"/>
      <c r="U77" s="3"/>
      <c r="V77" s="3"/>
      <c r="W77" s="3"/>
      <c r="X77" s="3"/>
      <c r="Y77" s="3"/>
      <c r="Z77" s="3"/>
      <c r="AA77" s="3"/>
      <c r="AB77" s="57"/>
      <c r="AC77" s="57"/>
      <c r="AD77" s="16"/>
      <c r="AE77" s="16"/>
      <c r="AF77" s="57"/>
      <c r="AG77" s="3"/>
      <c r="AH77" s="3"/>
      <c r="AI77" s="3"/>
      <c r="AJ77" s="16"/>
      <c r="AK77" s="3"/>
      <c r="AL77" s="3"/>
      <c r="AM77" s="3"/>
      <c r="AN77" s="22"/>
      <c r="AO77" s="3"/>
      <c r="AP77" s="3"/>
      <c r="AQ77" s="3"/>
      <c r="AR77" s="3"/>
      <c r="AS77" s="3"/>
      <c r="AT77" s="3"/>
      <c r="AV77" s="22"/>
    </row>
    <row r="78" spans="13:48">
      <c r="M78" s="3"/>
      <c r="N78" s="3"/>
      <c r="O78" s="3"/>
      <c r="U78" s="3"/>
      <c r="V78" s="3"/>
      <c r="W78" s="3"/>
      <c r="X78" s="3"/>
      <c r="Y78" s="3"/>
      <c r="Z78" s="3"/>
      <c r="AA78" s="3"/>
      <c r="AB78" s="57"/>
      <c r="AC78" s="57"/>
      <c r="AD78" s="16"/>
      <c r="AE78" s="16"/>
      <c r="AF78" s="57"/>
      <c r="AG78" s="3"/>
      <c r="AH78" s="3"/>
      <c r="AI78" s="3"/>
      <c r="AJ78" s="16"/>
      <c r="AK78" s="3"/>
      <c r="AL78" s="3"/>
      <c r="AM78" s="3"/>
      <c r="AN78" s="22"/>
      <c r="AO78" s="3"/>
      <c r="AP78" s="3"/>
      <c r="AQ78" s="3"/>
      <c r="AR78" s="3"/>
      <c r="AS78" s="3"/>
      <c r="AT78" s="3"/>
      <c r="AV78" s="22"/>
    </row>
    <row r="79" spans="13:48">
      <c r="M79" s="3"/>
      <c r="N79" s="3"/>
      <c r="O79" s="3"/>
      <c r="U79" s="3"/>
      <c r="V79" s="3"/>
      <c r="W79" s="3"/>
      <c r="X79" s="3"/>
      <c r="Y79" s="3"/>
      <c r="Z79" s="3"/>
      <c r="AA79" s="3"/>
      <c r="AB79" s="57"/>
      <c r="AC79" s="57"/>
      <c r="AD79" s="16"/>
      <c r="AE79" s="16"/>
      <c r="AF79" s="57"/>
      <c r="AG79" s="3"/>
      <c r="AH79" s="3"/>
      <c r="AI79" s="3"/>
      <c r="AJ79" s="16"/>
      <c r="AK79" s="3"/>
      <c r="AL79" s="3"/>
      <c r="AM79" s="3"/>
      <c r="AN79" s="22"/>
      <c r="AO79" s="3"/>
      <c r="AP79" s="3"/>
      <c r="AQ79" s="3"/>
      <c r="AR79" s="3"/>
      <c r="AS79" s="3"/>
      <c r="AT79" s="3"/>
      <c r="AV79" s="22"/>
    </row>
    <row r="80" spans="13:48">
      <c r="M80" s="3"/>
      <c r="N80" s="3"/>
      <c r="O80" s="3"/>
      <c r="U80" s="3"/>
      <c r="V80" s="3"/>
      <c r="W80" s="3"/>
      <c r="X80" s="3"/>
      <c r="Y80" s="3"/>
      <c r="Z80" s="3"/>
      <c r="AA80" s="3"/>
      <c r="AB80" s="57"/>
      <c r="AC80" s="57"/>
      <c r="AD80" s="16"/>
      <c r="AE80" s="16"/>
      <c r="AF80" s="57"/>
      <c r="AG80" s="3"/>
      <c r="AH80" s="3"/>
      <c r="AI80" s="3"/>
      <c r="AJ80" s="16"/>
      <c r="AK80" s="3"/>
      <c r="AL80" s="3"/>
      <c r="AM80" s="3"/>
      <c r="AN80" s="22"/>
      <c r="AO80" s="3"/>
      <c r="AP80" s="3"/>
      <c r="AQ80" s="3"/>
      <c r="AR80" s="3"/>
      <c r="AS80" s="3"/>
      <c r="AT80" s="3"/>
      <c r="AV80" s="22"/>
    </row>
    <row r="81" spans="13:48">
      <c r="M81" s="3"/>
      <c r="N81" s="3"/>
      <c r="O81" s="3"/>
      <c r="U81" s="3"/>
      <c r="V81" s="3"/>
      <c r="W81" s="3"/>
      <c r="X81" s="3"/>
      <c r="Y81" s="3"/>
      <c r="Z81" s="3"/>
      <c r="AA81" s="3"/>
      <c r="AB81" s="57"/>
      <c r="AC81" s="57"/>
      <c r="AD81" s="16"/>
      <c r="AE81" s="16"/>
      <c r="AF81" s="57"/>
      <c r="AG81" s="3"/>
      <c r="AH81" s="3"/>
      <c r="AI81" s="3"/>
      <c r="AJ81" s="16"/>
      <c r="AK81" s="3"/>
      <c r="AL81" s="3"/>
      <c r="AM81" s="3"/>
      <c r="AN81" s="22"/>
      <c r="AO81" s="3"/>
      <c r="AP81" s="3"/>
      <c r="AQ81" s="3"/>
      <c r="AR81" s="3"/>
      <c r="AS81" s="3"/>
      <c r="AT81" s="3"/>
      <c r="AV81" s="22"/>
    </row>
    <row r="82" spans="13:48">
      <c r="M82" s="3"/>
      <c r="N82" s="3"/>
      <c r="O82" s="3"/>
      <c r="U82" s="3"/>
      <c r="V82" s="3"/>
      <c r="W82" s="3"/>
      <c r="X82" s="3"/>
      <c r="Y82" s="3"/>
      <c r="Z82" s="3"/>
      <c r="AA82" s="3"/>
      <c r="AB82" s="57"/>
      <c r="AC82" s="57"/>
      <c r="AD82" s="16"/>
      <c r="AE82" s="16"/>
      <c r="AF82" s="57"/>
      <c r="AG82" s="3"/>
      <c r="AH82" s="3"/>
      <c r="AI82" s="3"/>
      <c r="AJ82" s="16"/>
      <c r="AK82" s="3"/>
      <c r="AL82" s="3"/>
      <c r="AM82" s="3"/>
      <c r="AN82" s="22"/>
      <c r="AO82" s="3"/>
      <c r="AP82" s="3"/>
      <c r="AQ82" s="3"/>
      <c r="AR82" s="3"/>
      <c r="AS82" s="3"/>
      <c r="AT82" s="3"/>
      <c r="AV82" s="22"/>
    </row>
    <row r="83" spans="13:48">
      <c r="M83" s="3"/>
      <c r="N83" s="3"/>
      <c r="O83" s="3"/>
      <c r="U83" s="3"/>
      <c r="V83" s="3"/>
      <c r="W83" s="3"/>
      <c r="X83" s="3"/>
      <c r="Y83" s="3"/>
      <c r="Z83" s="3"/>
      <c r="AA83" s="3"/>
      <c r="AB83" s="57"/>
      <c r="AC83" s="57"/>
      <c r="AD83" s="16"/>
      <c r="AE83" s="16"/>
      <c r="AF83" s="57"/>
      <c r="AG83" s="3"/>
      <c r="AH83" s="3"/>
      <c r="AI83" s="3"/>
      <c r="AJ83" s="16"/>
      <c r="AK83" s="3"/>
      <c r="AL83" s="3"/>
      <c r="AM83" s="3"/>
      <c r="AN83" s="22"/>
      <c r="AO83" s="3"/>
      <c r="AP83" s="3"/>
      <c r="AQ83" s="3"/>
      <c r="AR83" s="3"/>
      <c r="AS83" s="3"/>
      <c r="AT83" s="3"/>
      <c r="AV83" s="22"/>
    </row>
    <row r="84" spans="13:48">
      <c r="M84" s="3"/>
      <c r="N84" s="3"/>
      <c r="O84" s="3"/>
      <c r="U84" s="3"/>
      <c r="V84" s="3"/>
      <c r="W84" s="3"/>
      <c r="X84" s="3"/>
      <c r="Y84" s="3"/>
      <c r="Z84" s="3"/>
      <c r="AA84" s="3"/>
      <c r="AB84" s="57"/>
      <c r="AC84" s="57"/>
      <c r="AD84" s="16"/>
      <c r="AE84" s="16"/>
      <c r="AF84" s="57"/>
      <c r="AG84" s="3"/>
      <c r="AH84" s="3"/>
      <c r="AI84" s="3"/>
      <c r="AJ84" s="16"/>
      <c r="AK84" s="3"/>
      <c r="AL84" s="3"/>
      <c r="AM84" s="3"/>
      <c r="AN84" s="22"/>
      <c r="AO84" s="3"/>
      <c r="AP84" s="3"/>
      <c r="AQ84" s="3"/>
      <c r="AR84" s="3"/>
      <c r="AS84" s="3"/>
      <c r="AT84" s="3"/>
      <c r="AV84" s="22"/>
    </row>
    <row r="85" spans="13:48">
      <c r="M85" s="3"/>
      <c r="N85" s="3"/>
      <c r="O85" s="3"/>
      <c r="U85" s="3"/>
      <c r="V85" s="3"/>
      <c r="W85" s="3"/>
      <c r="X85" s="3"/>
      <c r="Y85" s="3"/>
      <c r="Z85" s="3"/>
      <c r="AA85" s="3"/>
      <c r="AB85" s="57"/>
      <c r="AC85" s="57"/>
      <c r="AD85" s="16"/>
      <c r="AE85" s="16"/>
      <c r="AF85" s="57"/>
      <c r="AG85" s="3"/>
      <c r="AH85" s="3"/>
      <c r="AI85" s="3"/>
      <c r="AJ85" s="16"/>
      <c r="AK85" s="3"/>
      <c r="AL85" s="3"/>
      <c r="AM85" s="3"/>
      <c r="AN85" s="22"/>
      <c r="AO85" s="3"/>
      <c r="AP85" s="3"/>
      <c r="AQ85" s="3"/>
      <c r="AR85" s="3"/>
      <c r="AS85" s="3"/>
      <c r="AT85" s="3"/>
      <c r="AV85" s="22"/>
    </row>
    <row r="86" spans="13:48">
      <c r="M86" s="3"/>
      <c r="N86" s="3"/>
      <c r="O86" s="3"/>
      <c r="U86" s="3"/>
      <c r="V86" s="3"/>
      <c r="W86" s="3"/>
      <c r="X86" s="3"/>
      <c r="Y86" s="3"/>
      <c r="Z86" s="3"/>
      <c r="AA86" s="3"/>
      <c r="AB86" s="57"/>
      <c r="AC86" s="57"/>
      <c r="AD86" s="16"/>
      <c r="AE86" s="16"/>
      <c r="AF86" s="57"/>
      <c r="AG86" s="3"/>
      <c r="AH86" s="3"/>
      <c r="AI86" s="3"/>
      <c r="AJ86" s="16"/>
      <c r="AK86" s="3"/>
      <c r="AL86" s="3"/>
      <c r="AM86" s="3"/>
      <c r="AN86" s="22"/>
      <c r="AO86" s="3"/>
      <c r="AP86" s="3"/>
      <c r="AQ86" s="3"/>
      <c r="AR86" s="3"/>
      <c r="AS86" s="3"/>
      <c r="AT86" s="3"/>
      <c r="AV86" s="22"/>
    </row>
    <row r="87" spans="13:48">
      <c r="M87" s="3"/>
      <c r="N87" s="3"/>
      <c r="O87" s="3"/>
      <c r="U87" s="3"/>
      <c r="V87" s="3"/>
      <c r="W87" s="3"/>
      <c r="X87" s="3"/>
      <c r="Y87" s="3"/>
      <c r="Z87" s="3"/>
      <c r="AA87" s="3"/>
      <c r="AB87" s="57"/>
      <c r="AC87" s="57"/>
      <c r="AD87" s="16"/>
      <c r="AE87" s="16"/>
      <c r="AF87" s="57"/>
      <c r="AG87" s="3"/>
      <c r="AH87" s="3"/>
      <c r="AI87" s="3"/>
      <c r="AJ87" s="16"/>
      <c r="AK87" s="3"/>
      <c r="AL87" s="3"/>
      <c r="AM87" s="3"/>
      <c r="AN87" s="22"/>
      <c r="AO87" s="3"/>
      <c r="AP87" s="3"/>
      <c r="AQ87" s="3"/>
      <c r="AR87" s="3"/>
      <c r="AS87" s="3"/>
      <c r="AT87" s="3"/>
      <c r="AV87" s="22"/>
    </row>
    <row r="88" spans="13:48">
      <c r="M88" s="3"/>
      <c r="N88" s="3"/>
      <c r="O88" s="3"/>
      <c r="U88" s="3"/>
      <c r="V88" s="3"/>
      <c r="W88" s="3"/>
      <c r="X88" s="3"/>
      <c r="Y88" s="3"/>
      <c r="Z88" s="3"/>
      <c r="AA88" s="3"/>
      <c r="AB88" s="57"/>
      <c r="AC88" s="57"/>
      <c r="AD88" s="16"/>
      <c r="AE88" s="16"/>
      <c r="AF88" s="57"/>
      <c r="AG88" s="3"/>
      <c r="AH88" s="3"/>
      <c r="AI88" s="3"/>
      <c r="AJ88" s="16"/>
      <c r="AK88" s="3"/>
      <c r="AL88" s="3"/>
      <c r="AM88" s="3"/>
      <c r="AN88" s="22"/>
      <c r="AO88" s="3"/>
      <c r="AP88" s="3"/>
      <c r="AQ88" s="3"/>
      <c r="AR88" s="3"/>
      <c r="AS88" s="3"/>
      <c r="AT88" s="3"/>
      <c r="AV88" s="22"/>
    </row>
    <row r="89" spans="13:48">
      <c r="M89" s="3"/>
      <c r="N89" s="3"/>
      <c r="O89" s="3"/>
      <c r="U89" s="3"/>
      <c r="V89" s="3"/>
      <c r="W89" s="3"/>
      <c r="X89" s="3"/>
      <c r="Y89" s="3"/>
      <c r="Z89" s="3"/>
      <c r="AA89" s="3"/>
      <c r="AB89" s="57"/>
      <c r="AC89" s="57"/>
      <c r="AD89" s="16"/>
      <c r="AE89" s="16"/>
      <c r="AF89" s="57"/>
      <c r="AG89" s="3"/>
      <c r="AH89" s="3"/>
      <c r="AI89" s="3"/>
      <c r="AJ89" s="16"/>
      <c r="AK89" s="3"/>
      <c r="AL89" s="3"/>
      <c r="AM89" s="3"/>
      <c r="AN89" s="22"/>
      <c r="AO89" s="3"/>
      <c r="AP89" s="3"/>
      <c r="AQ89" s="3"/>
      <c r="AR89" s="3"/>
      <c r="AS89" s="3"/>
      <c r="AT89" s="3"/>
      <c r="AV89" s="22"/>
    </row>
    <row r="90" spans="13:48">
      <c r="M90" s="3"/>
      <c r="N90" s="3"/>
      <c r="O90" s="3"/>
      <c r="U90" s="3"/>
      <c r="V90" s="3"/>
      <c r="W90" s="3"/>
      <c r="X90" s="3"/>
      <c r="Y90" s="3"/>
      <c r="Z90" s="3"/>
      <c r="AA90" s="3"/>
      <c r="AB90" s="57"/>
      <c r="AC90" s="57"/>
      <c r="AD90" s="16"/>
      <c r="AE90" s="16"/>
      <c r="AF90" s="57"/>
      <c r="AG90" s="3"/>
      <c r="AH90" s="3"/>
      <c r="AI90" s="3"/>
      <c r="AJ90" s="16"/>
      <c r="AK90" s="3"/>
      <c r="AL90" s="3"/>
      <c r="AM90" s="3"/>
      <c r="AN90" s="22"/>
      <c r="AO90" s="3"/>
      <c r="AP90" s="3"/>
      <c r="AQ90" s="3"/>
      <c r="AR90" s="3"/>
      <c r="AS90" s="3"/>
      <c r="AT90" s="3"/>
      <c r="AV90" s="22"/>
    </row>
    <row r="91" spans="13:48">
      <c r="M91" s="3"/>
      <c r="N91" s="3"/>
      <c r="O91" s="3"/>
      <c r="U91" s="3"/>
      <c r="V91" s="3"/>
      <c r="W91" s="3"/>
      <c r="X91" s="3"/>
      <c r="Y91" s="3"/>
      <c r="Z91" s="3"/>
      <c r="AA91" s="3"/>
      <c r="AB91" s="57"/>
      <c r="AC91" s="57"/>
      <c r="AD91" s="16"/>
      <c r="AE91" s="16"/>
      <c r="AF91" s="57"/>
      <c r="AG91" s="3"/>
      <c r="AH91" s="3"/>
      <c r="AI91" s="3"/>
      <c r="AJ91" s="16"/>
      <c r="AK91" s="3"/>
      <c r="AL91" s="3"/>
      <c r="AM91" s="3"/>
      <c r="AN91" s="22"/>
      <c r="AO91" s="3"/>
      <c r="AP91" s="3"/>
      <c r="AQ91" s="3"/>
      <c r="AR91" s="3"/>
      <c r="AS91" s="3"/>
      <c r="AT91" s="3"/>
      <c r="AV91" s="22"/>
    </row>
    <row r="92" spans="13:48">
      <c r="M92" s="3"/>
      <c r="N92" s="3"/>
      <c r="O92" s="3"/>
      <c r="U92" s="3"/>
      <c r="V92" s="3"/>
      <c r="W92" s="3"/>
      <c r="X92" s="3"/>
      <c r="Y92" s="3"/>
      <c r="Z92" s="3"/>
      <c r="AA92" s="3"/>
      <c r="AB92" s="57"/>
      <c r="AC92" s="57"/>
      <c r="AD92" s="16"/>
      <c r="AE92" s="16"/>
      <c r="AF92" s="57"/>
      <c r="AG92" s="3"/>
      <c r="AH92" s="3"/>
      <c r="AI92" s="3"/>
      <c r="AJ92" s="16"/>
      <c r="AK92" s="3"/>
      <c r="AL92" s="3"/>
      <c r="AM92" s="3"/>
      <c r="AN92" s="22"/>
      <c r="AO92" s="3"/>
      <c r="AP92" s="3"/>
      <c r="AQ92" s="3"/>
      <c r="AR92" s="3"/>
      <c r="AS92" s="3"/>
      <c r="AT92" s="3"/>
      <c r="AV92" s="22"/>
    </row>
    <row r="93" spans="13:48">
      <c r="M93" s="3"/>
      <c r="N93" s="3"/>
      <c r="O93" s="3"/>
      <c r="U93" s="3"/>
      <c r="V93" s="3"/>
      <c r="W93" s="3"/>
      <c r="X93" s="3"/>
      <c r="Y93" s="3"/>
      <c r="Z93" s="3"/>
      <c r="AA93" s="3"/>
      <c r="AB93" s="57"/>
      <c r="AC93" s="57"/>
      <c r="AD93" s="16"/>
      <c r="AE93" s="16"/>
      <c r="AF93" s="57"/>
      <c r="AG93" s="3"/>
      <c r="AH93" s="3"/>
      <c r="AI93" s="3"/>
      <c r="AJ93" s="16"/>
      <c r="AK93" s="3"/>
      <c r="AL93" s="3"/>
      <c r="AM93" s="3"/>
      <c r="AN93" s="22"/>
      <c r="AO93" s="3"/>
      <c r="AP93" s="3"/>
      <c r="AQ93" s="3"/>
      <c r="AR93" s="3"/>
      <c r="AS93" s="3"/>
      <c r="AT93" s="3"/>
      <c r="AV93" s="22"/>
    </row>
    <row r="94" spans="13:48">
      <c r="M94" s="3"/>
      <c r="N94" s="3"/>
      <c r="O94" s="3"/>
      <c r="U94" s="3"/>
      <c r="V94" s="3"/>
      <c r="W94" s="3"/>
      <c r="X94" s="3"/>
      <c r="Y94" s="3"/>
      <c r="Z94" s="3"/>
      <c r="AA94" s="3"/>
      <c r="AB94" s="57"/>
      <c r="AC94" s="57"/>
      <c r="AD94" s="16"/>
      <c r="AE94" s="16"/>
      <c r="AF94" s="57"/>
      <c r="AG94" s="3"/>
      <c r="AH94" s="3"/>
      <c r="AI94" s="3"/>
      <c r="AJ94" s="16"/>
      <c r="AK94" s="3"/>
      <c r="AL94" s="3"/>
      <c r="AM94" s="3"/>
      <c r="AN94" s="22"/>
      <c r="AO94" s="3"/>
      <c r="AP94" s="3"/>
      <c r="AQ94" s="3"/>
      <c r="AR94" s="3"/>
      <c r="AS94" s="3"/>
      <c r="AT94" s="3"/>
      <c r="AV94" s="22"/>
    </row>
    <row r="95" spans="13:48">
      <c r="M95" s="3"/>
      <c r="N95" s="3"/>
      <c r="O95" s="3"/>
      <c r="U95" s="3"/>
      <c r="V95" s="3"/>
      <c r="W95" s="3"/>
      <c r="X95" s="3"/>
      <c r="Y95" s="3"/>
      <c r="Z95" s="3"/>
      <c r="AA95" s="3"/>
      <c r="AB95" s="57"/>
      <c r="AC95" s="57"/>
      <c r="AD95" s="16"/>
      <c r="AE95" s="16"/>
      <c r="AF95" s="57"/>
      <c r="AG95" s="3"/>
      <c r="AH95" s="3"/>
      <c r="AI95" s="3"/>
      <c r="AJ95" s="16"/>
      <c r="AK95" s="3"/>
      <c r="AL95" s="3"/>
      <c r="AM95" s="3"/>
      <c r="AN95" s="22"/>
      <c r="AO95" s="3"/>
      <c r="AP95" s="3"/>
      <c r="AQ95" s="3"/>
      <c r="AR95" s="3"/>
      <c r="AS95" s="3"/>
      <c r="AT95" s="3"/>
      <c r="AV95" s="22"/>
    </row>
    <row r="96" spans="13:48">
      <c r="M96" s="3"/>
      <c r="N96" s="3"/>
      <c r="O96" s="3"/>
      <c r="U96" s="3"/>
      <c r="V96" s="3"/>
      <c r="W96" s="3"/>
      <c r="X96" s="3"/>
      <c r="Y96" s="3"/>
      <c r="Z96" s="3"/>
      <c r="AA96" s="3"/>
      <c r="AB96" s="57"/>
      <c r="AC96" s="57"/>
      <c r="AD96" s="16"/>
      <c r="AE96" s="16"/>
      <c r="AF96" s="57"/>
      <c r="AG96" s="3"/>
      <c r="AH96" s="3"/>
      <c r="AI96" s="3"/>
      <c r="AJ96" s="16"/>
      <c r="AK96" s="3"/>
      <c r="AL96" s="3"/>
      <c r="AM96" s="3"/>
      <c r="AN96" s="22"/>
      <c r="AO96" s="3"/>
      <c r="AP96" s="3"/>
      <c r="AQ96" s="3"/>
      <c r="AR96" s="3"/>
      <c r="AS96" s="3"/>
      <c r="AT96" s="3"/>
      <c r="AV96" s="22"/>
    </row>
    <row r="97" spans="13:48">
      <c r="M97" s="3"/>
      <c r="N97" s="3"/>
      <c r="O97" s="3"/>
      <c r="U97" s="3"/>
      <c r="V97" s="3"/>
      <c r="W97" s="3"/>
      <c r="X97" s="3"/>
      <c r="Y97" s="3"/>
      <c r="Z97" s="3"/>
      <c r="AA97" s="3"/>
      <c r="AB97" s="57"/>
      <c r="AC97" s="57"/>
      <c r="AD97" s="16"/>
      <c r="AE97" s="16"/>
      <c r="AF97" s="57"/>
      <c r="AG97" s="3"/>
      <c r="AH97" s="3"/>
      <c r="AI97" s="3"/>
      <c r="AJ97" s="16"/>
      <c r="AK97" s="3"/>
      <c r="AL97" s="3"/>
      <c r="AM97" s="3"/>
      <c r="AN97" s="22"/>
      <c r="AO97" s="3"/>
      <c r="AP97" s="3"/>
      <c r="AQ97" s="3"/>
      <c r="AR97" s="3"/>
      <c r="AS97" s="3"/>
      <c r="AT97" s="3"/>
      <c r="AV97" s="22"/>
    </row>
    <row r="98" spans="13:48">
      <c r="M98" s="3"/>
      <c r="N98" s="3"/>
      <c r="O98" s="3"/>
      <c r="U98" s="3"/>
      <c r="V98" s="3"/>
      <c r="W98" s="3"/>
      <c r="X98" s="3"/>
      <c r="Y98" s="3"/>
      <c r="Z98" s="3"/>
      <c r="AA98" s="3"/>
      <c r="AB98" s="57"/>
      <c r="AC98" s="57"/>
      <c r="AD98" s="16"/>
      <c r="AE98" s="16"/>
      <c r="AF98" s="57"/>
      <c r="AG98" s="3"/>
      <c r="AH98" s="3"/>
      <c r="AI98" s="3"/>
      <c r="AJ98" s="16"/>
      <c r="AK98" s="3"/>
      <c r="AL98" s="3"/>
      <c r="AM98" s="3"/>
      <c r="AN98" s="22"/>
      <c r="AO98" s="3"/>
      <c r="AP98" s="3"/>
      <c r="AQ98" s="3"/>
      <c r="AR98" s="3"/>
      <c r="AS98" s="3"/>
      <c r="AT98" s="3"/>
      <c r="AV98" s="22"/>
    </row>
    <row r="99" spans="13:48">
      <c r="M99" s="3"/>
      <c r="N99" s="3"/>
      <c r="O99" s="3"/>
      <c r="U99" s="3"/>
      <c r="V99" s="3"/>
      <c r="W99" s="3"/>
      <c r="X99" s="3"/>
      <c r="Y99" s="3"/>
      <c r="Z99" s="3"/>
      <c r="AA99" s="3"/>
      <c r="AB99" s="57"/>
      <c r="AC99" s="57"/>
      <c r="AD99" s="16"/>
      <c r="AE99" s="16"/>
      <c r="AF99" s="57"/>
      <c r="AG99" s="3"/>
      <c r="AH99" s="3"/>
      <c r="AI99" s="3"/>
      <c r="AJ99" s="16"/>
      <c r="AK99" s="3"/>
      <c r="AL99" s="3"/>
      <c r="AM99" s="3"/>
      <c r="AN99" s="22"/>
      <c r="AO99" s="3"/>
      <c r="AP99" s="3"/>
      <c r="AQ99" s="3"/>
      <c r="AR99" s="3"/>
      <c r="AS99" s="3"/>
      <c r="AT99" s="3"/>
      <c r="AV99" s="22"/>
    </row>
    <row r="100" spans="13:48">
      <c r="M100" s="3"/>
      <c r="N100" s="3"/>
      <c r="O100" s="3"/>
      <c r="U100" s="3"/>
      <c r="V100" s="3"/>
      <c r="W100" s="3"/>
      <c r="X100" s="3"/>
      <c r="Y100" s="3"/>
      <c r="Z100" s="3"/>
      <c r="AA100" s="3"/>
      <c r="AB100" s="57"/>
      <c r="AC100" s="57"/>
      <c r="AD100" s="16"/>
      <c r="AE100" s="16"/>
      <c r="AF100" s="57"/>
      <c r="AG100" s="3"/>
      <c r="AH100" s="3"/>
      <c r="AI100" s="3"/>
      <c r="AJ100" s="16"/>
      <c r="AK100" s="3"/>
      <c r="AL100" s="3"/>
      <c r="AM100" s="3"/>
      <c r="AN100" s="22"/>
      <c r="AO100" s="3"/>
      <c r="AP100" s="3"/>
      <c r="AQ100" s="3"/>
      <c r="AR100" s="3"/>
      <c r="AS100" s="3"/>
      <c r="AT100" s="3"/>
      <c r="AV100" s="22"/>
    </row>
    <row r="101" spans="13:48">
      <c r="M101" s="3"/>
      <c r="N101" s="3"/>
      <c r="O101" s="3"/>
      <c r="U101" s="3"/>
      <c r="V101" s="3"/>
      <c r="W101" s="3"/>
      <c r="X101" s="3"/>
      <c r="Y101" s="3"/>
      <c r="Z101" s="3"/>
      <c r="AA101" s="3"/>
      <c r="AB101" s="57"/>
      <c r="AC101" s="57"/>
      <c r="AD101" s="16"/>
      <c r="AE101" s="16"/>
      <c r="AF101" s="57"/>
      <c r="AG101" s="3"/>
      <c r="AH101" s="3"/>
      <c r="AI101" s="3"/>
      <c r="AJ101" s="16"/>
      <c r="AK101" s="3"/>
      <c r="AL101" s="3"/>
      <c r="AM101" s="3"/>
      <c r="AN101" s="22"/>
      <c r="AO101" s="3"/>
      <c r="AP101" s="3"/>
      <c r="AQ101" s="3"/>
      <c r="AR101" s="3"/>
      <c r="AS101" s="3"/>
      <c r="AT101" s="3"/>
      <c r="AV101" s="22"/>
    </row>
    <row r="102" spans="13:48">
      <c r="M102" s="3"/>
      <c r="N102" s="3"/>
      <c r="O102" s="3"/>
      <c r="U102" s="3"/>
      <c r="V102" s="3"/>
      <c r="W102" s="3"/>
      <c r="X102" s="3"/>
      <c r="Y102" s="3"/>
      <c r="Z102" s="3"/>
      <c r="AA102" s="3"/>
      <c r="AB102" s="57"/>
      <c r="AC102" s="57"/>
      <c r="AD102" s="16"/>
      <c r="AE102" s="16"/>
      <c r="AF102" s="57"/>
      <c r="AG102" s="3"/>
      <c r="AH102" s="3"/>
      <c r="AI102" s="3"/>
      <c r="AJ102" s="16"/>
      <c r="AK102" s="3"/>
      <c r="AL102" s="3"/>
      <c r="AM102" s="3"/>
      <c r="AN102" s="22"/>
      <c r="AO102" s="3"/>
      <c r="AP102" s="3"/>
      <c r="AQ102" s="3"/>
      <c r="AR102" s="3"/>
      <c r="AS102" s="3"/>
      <c r="AT102" s="3"/>
      <c r="AV102" s="22"/>
    </row>
    <row r="103" spans="13:48">
      <c r="M103" s="3"/>
      <c r="N103" s="3"/>
      <c r="O103" s="3"/>
      <c r="U103" s="3"/>
      <c r="V103" s="3"/>
      <c r="W103" s="3"/>
      <c r="X103" s="3"/>
      <c r="Y103" s="3"/>
      <c r="Z103" s="3"/>
      <c r="AA103" s="3"/>
      <c r="AB103" s="57"/>
      <c r="AC103" s="57"/>
      <c r="AD103" s="16"/>
      <c r="AE103" s="16"/>
      <c r="AF103" s="57"/>
      <c r="AG103" s="3"/>
      <c r="AH103" s="3"/>
      <c r="AI103" s="3"/>
      <c r="AJ103" s="16"/>
      <c r="AK103" s="3"/>
      <c r="AL103" s="3"/>
      <c r="AM103" s="3"/>
      <c r="AN103" s="22"/>
      <c r="AO103" s="3"/>
      <c r="AP103" s="3"/>
      <c r="AQ103" s="3"/>
      <c r="AR103" s="3"/>
      <c r="AS103" s="3"/>
      <c r="AT103" s="3"/>
      <c r="AV103" s="22"/>
    </row>
    <row r="104" spans="13:48">
      <c r="M104" s="3"/>
      <c r="N104" s="3"/>
      <c r="O104" s="3"/>
      <c r="U104" s="3"/>
      <c r="V104" s="3"/>
      <c r="W104" s="3"/>
      <c r="X104" s="3"/>
      <c r="Y104" s="3"/>
      <c r="Z104" s="3"/>
      <c r="AA104" s="3"/>
      <c r="AB104" s="57"/>
      <c r="AC104" s="57"/>
      <c r="AD104" s="16"/>
      <c r="AE104" s="16"/>
      <c r="AF104" s="57"/>
      <c r="AG104" s="3"/>
      <c r="AH104" s="3"/>
      <c r="AI104" s="3"/>
      <c r="AJ104" s="16"/>
      <c r="AK104" s="3"/>
      <c r="AL104" s="3"/>
      <c r="AM104" s="3"/>
      <c r="AN104" s="22"/>
      <c r="AO104" s="3"/>
      <c r="AP104" s="3"/>
      <c r="AQ104" s="3"/>
      <c r="AR104" s="3"/>
      <c r="AS104" s="3"/>
      <c r="AT104" s="3"/>
      <c r="AV104" s="22"/>
    </row>
    <row r="105" spans="13:48">
      <c r="M105" s="3"/>
      <c r="N105" s="3"/>
      <c r="O105" s="3"/>
      <c r="U105" s="3"/>
      <c r="V105" s="3"/>
      <c r="W105" s="3"/>
      <c r="X105" s="3"/>
      <c r="Y105" s="3"/>
      <c r="Z105" s="3"/>
      <c r="AA105" s="3"/>
      <c r="AB105" s="57"/>
      <c r="AC105" s="57"/>
      <c r="AD105" s="16"/>
      <c r="AE105" s="16"/>
      <c r="AF105" s="57"/>
      <c r="AG105" s="3"/>
      <c r="AH105" s="3"/>
      <c r="AI105" s="3"/>
      <c r="AJ105" s="16"/>
      <c r="AK105" s="3"/>
      <c r="AL105" s="3"/>
      <c r="AM105" s="3"/>
      <c r="AN105" s="22"/>
      <c r="AO105" s="3"/>
      <c r="AP105" s="3"/>
      <c r="AQ105" s="3"/>
      <c r="AR105" s="3"/>
      <c r="AS105" s="3"/>
      <c r="AT105" s="3"/>
      <c r="AV105" s="22"/>
    </row>
    <row r="106" spans="13:48">
      <c r="M106" s="3"/>
      <c r="N106" s="3"/>
      <c r="O106" s="3"/>
      <c r="U106" s="3"/>
      <c r="V106" s="3"/>
      <c r="W106" s="3"/>
      <c r="X106" s="3"/>
      <c r="Y106" s="3"/>
      <c r="Z106" s="3"/>
      <c r="AA106" s="3"/>
      <c r="AB106" s="57"/>
      <c r="AC106" s="57"/>
      <c r="AD106" s="16"/>
      <c r="AE106" s="16"/>
      <c r="AF106" s="57"/>
      <c r="AG106" s="3"/>
      <c r="AH106" s="3"/>
      <c r="AI106" s="3"/>
      <c r="AJ106" s="16"/>
      <c r="AK106" s="3"/>
      <c r="AL106" s="3"/>
      <c r="AM106" s="3"/>
      <c r="AN106" s="22"/>
      <c r="AO106" s="3"/>
      <c r="AP106" s="3"/>
      <c r="AQ106" s="3"/>
      <c r="AR106" s="3"/>
      <c r="AS106" s="3"/>
      <c r="AT106" s="3"/>
      <c r="AV106" s="22"/>
    </row>
    <row r="107" spans="13:48">
      <c r="M107" s="3"/>
      <c r="N107" s="3"/>
      <c r="O107" s="3"/>
      <c r="U107" s="3"/>
      <c r="V107" s="3"/>
      <c r="W107" s="3"/>
      <c r="X107" s="3"/>
      <c r="Y107" s="3"/>
      <c r="Z107" s="3"/>
      <c r="AA107" s="3"/>
      <c r="AB107" s="57"/>
      <c r="AC107" s="57"/>
      <c r="AD107" s="16"/>
      <c r="AE107" s="16"/>
      <c r="AF107" s="57"/>
      <c r="AG107" s="3"/>
      <c r="AH107" s="3"/>
      <c r="AI107" s="3"/>
      <c r="AJ107" s="16"/>
      <c r="AK107" s="3"/>
      <c r="AL107" s="3"/>
      <c r="AM107" s="3"/>
      <c r="AN107" s="22"/>
      <c r="AO107" s="3"/>
      <c r="AP107" s="3"/>
      <c r="AQ107" s="3"/>
      <c r="AR107" s="3"/>
      <c r="AS107" s="3"/>
      <c r="AT107" s="3"/>
      <c r="AV107" s="22"/>
    </row>
    <row r="108" spans="13:48">
      <c r="M108" s="3"/>
      <c r="N108" s="3"/>
      <c r="O108" s="3"/>
      <c r="U108" s="3"/>
      <c r="V108" s="3"/>
      <c r="W108" s="3"/>
      <c r="X108" s="3"/>
      <c r="Y108" s="3"/>
      <c r="Z108" s="3"/>
      <c r="AA108" s="3"/>
      <c r="AB108" s="57"/>
      <c r="AC108" s="57"/>
      <c r="AD108" s="16"/>
      <c r="AE108" s="16"/>
      <c r="AF108" s="57"/>
      <c r="AG108" s="3"/>
      <c r="AH108" s="3"/>
      <c r="AI108" s="3"/>
      <c r="AJ108" s="16"/>
      <c r="AK108" s="3"/>
      <c r="AL108" s="3"/>
      <c r="AM108" s="3"/>
      <c r="AN108" s="22"/>
      <c r="AO108" s="3"/>
      <c r="AP108" s="3"/>
      <c r="AQ108" s="3"/>
      <c r="AR108" s="3"/>
      <c r="AS108" s="3"/>
      <c r="AT108" s="3"/>
      <c r="AV108" s="22"/>
    </row>
    <row r="109" spans="13:48">
      <c r="M109" s="3"/>
      <c r="N109" s="3"/>
      <c r="O109" s="3"/>
      <c r="U109" s="3"/>
      <c r="V109" s="3"/>
      <c r="W109" s="3"/>
      <c r="X109" s="3"/>
      <c r="Y109" s="3"/>
      <c r="Z109" s="3"/>
      <c r="AA109" s="3"/>
      <c r="AB109" s="57"/>
      <c r="AC109" s="57"/>
      <c r="AD109" s="16"/>
      <c r="AE109" s="16"/>
      <c r="AF109" s="57"/>
      <c r="AG109" s="3"/>
      <c r="AH109" s="3"/>
      <c r="AI109" s="3"/>
      <c r="AJ109" s="16"/>
      <c r="AK109" s="3"/>
      <c r="AL109" s="3"/>
      <c r="AM109" s="3"/>
      <c r="AN109" s="22"/>
      <c r="AO109" s="3"/>
      <c r="AP109" s="3"/>
      <c r="AQ109" s="3"/>
      <c r="AR109" s="3"/>
      <c r="AS109" s="3"/>
      <c r="AT109" s="3"/>
      <c r="AV109" s="22"/>
    </row>
    <row r="110" spans="13:48">
      <c r="M110" s="3"/>
      <c r="N110" s="3"/>
      <c r="O110" s="3"/>
      <c r="U110" s="3"/>
      <c r="V110" s="3"/>
      <c r="W110" s="3"/>
      <c r="X110" s="3"/>
      <c r="Y110" s="3"/>
      <c r="Z110" s="3"/>
      <c r="AA110" s="3"/>
      <c r="AB110" s="57"/>
      <c r="AC110" s="57"/>
      <c r="AD110" s="16"/>
      <c r="AE110" s="16"/>
      <c r="AF110" s="57"/>
      <c r="AG110" s="3"/>
      <c r="AH110" s="3"/>
      <c r="AI110" s="3"/>
      <c r="AJ110" s="16"/>
      <c r="AK110" s="3"/>
      <c r="AL110" s="3"/>
      <c r="AM110" s="3"/>
      <c r="AN110" s="22"/>
      <c r="AO110" s="3"/>
      <c r="AP110" s="3"/>
      <c r="AQ110" s="3"/>
      <c r="AR110" s="3"/>
      <c r="AS110" s="3"/>
      <c r="AT110" s="3"/>
      <c r="AV110" s="22"/>
    </row>
    <row r="111" spans="13:48">
      <c r="M111" s="3"/>
      <c r="N111" s="3"/>
      <c r="O111" s="3"/>
      <c r="U111" s="3"/>
      <c r="V111" s="3"/>
      <c r="W111" s="3"/>
      <c r="X111" s="3"/>
      <c r="Y111" s="3"/>
      <c r="Z111" s="3"/>
      <c r="AA111" s="3"/>
      <c r="AB111" s="57"/>
      <c r="AC111" s="57"/>
      <c r="AD111" s="16"/>
      <c r="AE111" s="16"/>
      <c r="AF111" s="57"/>
      <c r="AG111" s="3"/>
      <c r="AH111" s="3"/>
      <c r="AI111" s="3"/>
      <c r="AJ111" s="16"/>
      <c r="AK111" s="3"/>
      <c r="AL111" s="3"/>
      <c r="AM111" s="3"/>
      <c r="AN111" s="22"/>
      <c r="AO111" s="3"/>
      <c r="AP111" s="3"/>
      <c r="AQ111" s="3"/>
      <c r="AR111" s="3"/>
      <c r="AS111" s="3"/>
      <c r="AT111" s="3"/>
      <c r="AV111" s="22"/>
    </row>
    <row r="112" spans="13:48">
      <c r="M112" s="3"/>
      <c r="N112" s="3"/>
      <c r="O112" s="3"/>
      <c r="U112" s="3"/>
      <c r="V112" s="3"/>
      <c r="W112" s="3"/>
      <c r="X112" s="3"/>
      <c r="Y112" s="3"/>
      <c r="Z112" s="3"/>
      <c r="AA112" s="3"/>
      <c r="AB112" s="57"/>
      <c r="AC112" s="57"/>
      <c r="AD112" s="16"/>
      <c r="AE112" s="16"/>
      <c r="AF112" s="57"/>
      <c r="AG112" s="3"/>
      <c r="AH112" s="3"/>
      <c r="AI112" s="3"/>
      <c r="AJ112" s="16"/>
      <c r="AK112" s="3"/>
      <c r="AL112" s="3"/>
      <c r="AM112" s="3"/>
      <c r="AN112" s="22"/>
      <c r="AO112" s="3"/>
      <c r="AP112" s="3"/>
      <c r="AQ112" s="3"/>
      <c r="AR112" s="3"/>
      <c r="AS112" s="3"/>
      <c r="AT112" s="3"/>
      <c r="AV112" s="22"/>
    </row>
    <row r="113" spans="10:48">
      <c r="M113" s="3"/>
      <c r="N113" s="3"/>
      <c r="O113" s="3"/>
      <c r="U113" s="3"/>
      <c r="V113" s="3"/>
      <c r="W113" s="3"/>
      <c r="X113" s="3"/>
      <c r="Y113" s="3"/>
      <c r="Z113" s="3"/>
      <c r="AA113" s="3"/>
      <c r="AB113" s="57"/>
      <c r="AC113" s="57"/>
      <c r="AD113" s="16"/>
      <c r="AE113" s="16"/>
      <c r="AF113" s="57"/>
      <c r="AG113" s="3"/>
      <c r="AH113" s="3"/>
      <c r="AI113" s="3"/>
      <c r="AJ113" s="16"/>
      <c r="AK113" s="3"/>
      <c r="AL113" s="3"/>
      <c r="AM113" s="3"/>
      <c r="AN113" s="22"/>
      <c r="AO113" s="3"/>
      <c r="AP113" s="3"/>
      <c r="AQ113" s="3"/>
      <c r="AR113" s="3"/>
      <c r="AS113" s="3"/>
      <c r="AT113" s="3"/>
      <c r="AV113" s="22"/>
    </row>
    <row r="114" spans="10:48">
      <c r="M114" s="3"/>
      <c r="N114" s="3"/>
      <c r="O114" s="3"/>
      <c r="U114" s="3"/>
      <c r="V114" s="3"/>
      <c r="W114" s="3"/>
      <c r="X114" s="3"/>
      <c r="Y114" s="3"/>
      <c r="Z114" s="3"/>
      <c r="AA114" s="3"/>
      <c r="AB114" s="57"/>
      <c r="AC114" s="57"/>
      <c r="AD114" s="16"/>
      <c r="AE114" s="16"/>
      <c r="AF114" s="57"/>
      <c r="AG114" s="3"/>
      <c r="AH114" s="3"/>
      <c r="AI114" s="3"/>
      <c r="AJ114" s="16"/>
      <c r="AK114" s="3"/>
      <c r="AL114" s="3"/>
      <c r="AM114" s="3"/>
      <c r="AN114" s="22"/>
      <c r="AO114" s="3"/>
      <c r="AP114" s="3"/>
      <c r="AQ114" s="3"/>
      <c r="AR114" s="3"/>
      <c r="AS114" s="3"/>
      <c r="AT114" s="3"/>
      <c r="AV114" s="22"/>
    </row>
    <row r="115" spans="10:48">
      <c r="M115" s="3"/>
      <c r="N115" s="3"/>
      <c r="O115" s="3"/>
      <c r="U115" s="3"/>
      <c r="V115" s="3"/>
      <c r="W115" s="3"/>
      <c r="X115" s="3"/>
      <c r="Y115" s="3"/>
      <c r="Z115" s="3"/>
      <c r="AA115" s="3"/>
      <c r="AB115" s="57"/>
      <c r="AC115" s="57"/>
      <c r="AD115" s="16"/>
      <c r="AE115" s="16"/>
      <c r="AF115" s="57"/>
      <c r="AG115" s="3"/>
      <c r="AH115" s="3"/>
      <c r="AI115" s="3"/>
      <c r="AJ115" s="16"/>
      <c r="AK115" s="3"/>
      <c r="AL115" s="3"/>
      <c r="AM115" s="3"/>
      <c r="AN115" s="22"/>
      <c r="AO115" s="3"/>
      <c r="AP115" s="3"/>
      <c r="AQ115" s="3"/>
      <c r="AR115" s="3"/>
      <c r="AS115" s="3"/>
      <c r="AT115" s="3"/>
      <c r="AV115" s="22"/>
    </row>
    <row r="116" spans="10:48">
      <c r="M116" s="3"/>
      <c r="N116" s="3"/>
      <c r="O116" s="3"/>
      <c r="U116" s="3"/>
      <c r="V116" s="3"/>
      <c r="W116" s="3"/>
      <c r="X116" s="3"/>
      <c r="Y116" s="3"/>
      <c r="Z116" s="3"/>
      <c r="AA116" s="3"/>
      <c r="AB116" s="57"/>
      <c r="AC116" s="57"/>
      <c r="AD116" s="16"/>
      <c r="AE116" s="16"/>
      <c r="AF116" s="57"/>
      <c r="AG116" s="3"/>
      <c r="AH116" s="3"/>
      <c r="AI116" s="3"/>
      <c r="AJ116" s="16"/>
      <c r="AK116" s="3"/>
      <c r="AL116" s="3"/>
      <c r="AM116" s="3"/>
      <c r="AN116" s="22"/>
      <c r="AO116" s="3"/>
      <c r="AP116" s="3"/>
      <c r="AQ116" s="3"/>
      <c r="AR116" s="3"/>
      <c r="AS116" s="3"/>
      <c r="AT116" s="3"/>
      <c r="AV116" s="22"/>
    </row>
    <row r="117" spans="10:48">
      <c r="M117" s="3"/>
      <c r="N117" s="3"/>
      <c r="O117" s="3"/>
      <c r="U117" s="3"/>
      <c r="V117" s="3"/>
      <c r="W117" s="3"/>
      <c r="X117" s="3"/>
      <c r="Y117" s="3"/>
      <c r="Z117" s="3"/>
      <c r="AA117" s="3"/>
      <c r="AB117" s="57"/>
      <c r="AC117" s="57"/>
      <c r="AD117" s="16"/>
      <c r="AE117" s="16"/>
      <c r="AF117" s="57"/>
      <c r="AG117" s="3"/>
      <c r="AH117" s="3"/>
      <c r="AI117" s="3"/>
      <c r="AJ117" s="16"/>
      <c r="AK117" s="3"/>
      <c r="AL117" s="3"/>
      <c r="AM117" s="3"/>
      <c r="AN117" s="22"/>
      <c r="AO117" s="3"/>
      <c r="AP117" s="3"/>
      <c r="AQ117" s="3"/>
      <c r="AR117" s="3"/>
      <c r="AS117" s="3"/>
      <c r="AT117" s="3"/>
      <c r="AV117" s="22"/>
    </row>
    <row r="118" spans="10:48">
      <c r="M118" s="3"/>
      <c r="N118" s="3"/>
      <c r="O118" s="3"/>
      <c r="U118" s="3"/>
      <c r="V118" s="3"/>
      <c r="W118" s="3"/>
      <c r="X118" s="3"/>
      <c r="Y118" s="3"/>
      <c r="Z118" s="3"/>
      <c r="AA118" s="3"/>
      <c r="AB118" s="57"/>
      <c r="AC118" s="57"/>
      <c r="AD118" s="16"/>
      <c r="AE118" s="16"/>
      <c r="AF118" s="57"/>
      <c r="AG118" s="3"/>
      <c r="AH118" s="3"/>
      <c r="AI118" s="3"/>
      <c r="AJ118" s="16"/>
      <c r="AK118" s="3"/>
      <c r="AL118" s="3"/>
      <c r="AM118" s="3"/>
      <c r="AN118" s="22"/>
      <c r="AO118" s="3"/>
      <c r="AP118" s="3"/>
      <c r="AQ118" s="3"/>
      <c r="AR118" s="3"/>
      <c r="AS118" s="3"/>
      <c r="AT118" s="3"/>
      <c r="AV118" s="22"/>
    </row>
    <row r="119" spans="10:48">
      <c r="M119" s="3"/>
      <c r="N119" s="3"/>
      <c r="O119" s="3"/>
      <c r="U119" s="3"/>
      <c r="V119" s="3"/>
      <c r="W119" s="3"/>
      <c r="X119" s="3"/>
      <c r="Y119" s="3"/>
      <c r="Z119" s="3"/>
      <c r="AA119" s="3"/>
      <c r="AB119" s="57"/>
      <c r="AC119" s="57"/>
      <c r="AD119" s="16"/>
      <c r="AE119" s="16"/>
      <c r="AF119" s="57"/>
      <c r="AG119" s="3"/>
      <c r="AH119" s="3"/>
      <c r="AI119" s="3"/>
      <c r="AJ119" s="16"/>
      <c r="AK119" s="3"/>
      <c r="AL119" s="3"/>
      <c r="AM119" s="3"/>
      <c r="AN119" s="22"/>
      <c r="AO119" s="3"/>
      <c r="AP119" s="3"/>
      <c r="AQ119" s="3"/>
      <c r="AR119" s="3"/>
      <c r="AS119" s="3"/>
      <c r="AT119" s="3"/>
      <c r="AV119" s="22"/>
    </row>
    <row r="120" spans="10:48">
      <c r="M120" s="3"/>
      <c r="N120" s="3"/>
      <c r="O120" s="3"/>
      <c r="U120" s="3"/>
      <c r="V120" s="3"/>
      <c r="W120" s="3"/>
      <c r="X120" s="3"/>
      <c r="Y120" s="3"/>
      <c r="Z120" s="3"/>
      <c r="AA120" s="3"/>
      <c r="AB120" s="57"/>
      <c r="AC120" s="57"/>
      <c r="AD120" s="16"/>
      <c r="AE120" s="16"/>
      <c r="AF120" s="57"/>
      <c r="AG120" s="3"/>
      <c r="AH120" s="3"/>
      <c r="AI120" s="3"/>
      <c r="AJ120" s="16"/>
      <c r="AK120" s="3"/>
      <c r="AL120" s="3"/>
      <c r="AM120" s="3"/>
      <c r="AN120" s="22"/>
      <c r="AO120" s="3"/>
      <c r="AP120" s="3"/>
      <c r="AQ120" s="3"/>
      <c r="AR120" s="3"/>
      <c r="AS120" s="3"/>
      <c r="AT120" s="3"/>
      <c r="AV120" s="22"/>
    </row>
    <row r="121" spans="10:48">
      <c r="M121" s="3"/>
      <c r="N121" s="3"/>
      <c r="O121" s="3"/>
      <c r="U121" s="3"/>
      <c r="V121" s="3"/>
      <c r="W121" s="3"/>
      <c r="X121" s="3"/>
      <c r="Y121" s="3"/>
      <c r="Z121" s="3"/>
      <c r="AA121" s="3"/>
      <c r="AB121" s="57"/>
      <c r="AC121" s="57"/>
      <c r="AD121" s="16"/>
      <c r="AE121" s="16"/>
      <c r="AF121" s="57"/>
      <c r="AG121" s="3"/>
      <c r="AH121" s="3"/>
      <c r="AI121" s="3"/>
      <c r="AJ121" s="16"/>
      <c r="AK121" s="3"/>
      <c r="AL121" s="3"/>
      <c r="AM121" s="3"/>
      <c r="AN121" s="22"/>
      <c r="AO121" s="3"/>
      <c r="AP121" s="3"/>
      <c r="AQ121" s="3"/>
      <c r="AR121" s="3"/>
      <c r="AS121" s="3"/>
      <c r="AT121" s="3"/>
      <c r="AV121" s="22"/>
    </row>
    <row r="122" spans="10:48">
      <c r="J122" s="151"/>
      <c r="K122" s="152"/>
      <c r="L122" s="152"/>
      <c r="M122" s="3"/>
      <c r="N122" s="3"/>
      <c r="O122" s="3"/>
      <c r="P122" s="307"/>
      <c r="Q122" s="307"/>
      <c r="R122" s="307"/>
      <c r="S122" s="307"/>
      <c r="T122" s="22"/>
      <c r="U122" s="3"/>
      <c r="V122" s="3"/>
      <c r="W122" s="3"/>
      <c r="X122" s="3"/>
      <c r="Y122" s="3"/>
      <c r="Z122" s="3"/>
      <c r="AA122" s="3"/>
      <c r="AB122" s="57"/>
      <c r="AC122" s="57"/>
      <c r="AD122" s="16"/>
      <c r="AE122" s="16"/>
      <c r="AF122" s="57"/>
      <c r="AG122" s="3"/>
      <c r="AH122" s="3"/>
      <c r="AI122" s="3"/>
      <c r="AJ122" s="16"/>
      <c r="AK122" s="3"/>
      <c r="AL122" s="3"/>
      <c r="AM122" s="3"/>
      <c r="AN122" s="22"/>
      <c r="AO122" s="3"/>
      <c r="AP122" s="3"/>
      <c r="AQ122" s="3"/>
      <c r="AR122" s="3"/>
      <c r="AS122" s="3"/>
      <c r="AT122" s="3"/>
      <c r="AU122" s="22"/>
      <c r="AV122" s="22"/>
    </row>
    <row r="123" spans="10:48">
      <c r="J123" s="151"/>
      <c r="K123" s="152"/>
      <c r="L123" s="152"/>
      <c r="M123" s="3"/>
      <c r="N123" s="3"/>
      <c r="O123" s="3"/>
      <c r="P123" s="307"/>
      <c r="Q123" s="307"/>
      <c r="R123" s="307"/>
      <c r="S123" s="307"/>
      <c r="T123" s="22"/>
      <c r="U123" s="3"/>
      <c r="V123" s="3"/>
      <c r="W123" s="3"/>
      <c r="X123" s="3"/>
      <c r="Y123" s="3"/>
      <c r="Z123" s="3"/>
      <c r="AA123" s="3"/>
      <c r="AB123" s="57"/>
      <c r="AC123" s="57"/>
      <c r="AD123" s="16"/>
      <c r="AE123" s="16"/>
      <c r="AF123" s="57"/>
      <c r="AG123" s="3"/>
      <c r="AH123" s="3"/>
      <c r="AI123" s="3"/>
      <c r="AJ123" s="16"/>
      <c r="AK123" s="3"/>
      <c r="AL123" s="3"/>
      <c r="AM123" s="3"/>
      <c r="AN123" s="22"/>
      <c r="AO123" s="3"/>
      <c r="AP123" s="3"/>
      <c r="AQ123" s="3"/>
      <c r="AR123" s="3"/>
      <c r="AS123" s="3"/>
      <c r="AT123" s="3"/>
      <c r="AU123" s="22"/>
      <c r="AV123" s="22"/>
    </row>
    <row r="124" spans="10:48">
      <c r="J124" s="151"/>
      <c r="K124" s="152"/>
      <c r="L124" s="152"/>
      <c r="M124" s="3"/>
      <c r="N124" s="3"/>
      <c r="O124" s="3"/>
      <c r="P124" s="307"/>
      <c r="Q124" s="307"/>
      <c r="R124" s="307"/>
      <c r="S124" s="307"/>
      <c r="T124" s="22"/>
      <c r="U124" s="3"/>
      <c r="V124" s="3"/>
      <c r="W124" s="3"/>
      <c r="X124" s="3"/>
      <c r="Y124" s="3"/>
      <c r="Z124" s="3"/>
      <c r="AA124" s="3"/>
      <c r="AB124" s="57"/>
      <c r="AC124" s="57"/>
      <c r="AD124" s="16"/>
      <c r="AE124" s="16"/>
      <c r="AF124" s="57"/>
      <c r="AG124" s="3"/>
      <c r="AH124" s="3"/>
      <c r="AI124" s="3"/>
      <c r="AJ124" s="16"/>
      <c r="AK124" s="3"/>
      <c r="AL124" s="3"/>
      <c r="AM124" s="3"/>
      <c r="AN124" s="22"/>
      <c r="AO124" s="3"/>
      <c r="AP124" s="3"/>
      <c r="AQ124" s="3"/>
      <c r="AR124" s="3"/>
      <c r="AS124" s="3"/>
      <c r="AT124" s="3"/>
      <c r="AU124" s="22"/>
      <c r="AV124" s="22"/>
    </row>
    <row r="125" spans="10:48">
      <c r="J125" s="151"/>
      <c r="K125" s="152"/>
      <c r="L125" s="152"/>
      <c r="M125" s="3"/>
      <c r="N125" s="3"/>
      <c r="O125" s="3"/>
      <c r="P125" s="307"/>
      <c r="Q125" s="307"/>
      <c r="R125" s="307"/>
      <c r="S125" s="307"/>
      <c r="T125" s="22"/>
      <c r="U125" s="3"/>
      <c r="V125" s="3"/>
      <c r="W125" s="3"/>
      <c r="X125" s="3"/>
      <c r="Y125" s="3"/>
      <c r="Z125" s="3"/>
      <c r="AA125" s="3"/>
      <c r="AB125" s="57"/>
      <c r="AC125" s="57"/>
      <c r="AD125" s="16"/>
      <c r="AE125" s="16"/>
      <c r="AF125" s="57"/>
      <c r="AG125" s="3"/>
      <c r="AH125" s="3"/>
      <c r="AI125" s="3"/>
      <c r="AJ125" s="16"/>
      <c r="AK125" s="3"/>
      <c r="AL125" s="3"/>
      <c r="AM125" s="3"/>
      <c r="AN125" s="22"/>
      <c r="AO125" s="3"/>
      <c r="AP125" s="3"/>
      <c r="AQ125" s="3"/>
      <c r="AR125" s="3"/>
      <c r="AS125" s="3"/>
      <c r="AT125" s="3"/>
      <c r="AU125" s="22"/>
      <c r="AV125" s="22"/>
    </row>
    <row r="126" spans="10:48">
      <c r="J126" s="151"/>
      <c r="K126" s="152"/>
      <c r="L126" s="152"/>
      <c r="M126" s="3"/>
      <c r="N126" s="3"/>
      <c r="O126" s="3"/>
      <c r="P126" s="307"/>
      <c r="Q126" s="307"/>
      <c r="R126" s="307"/>
      <c r="S126" s="307"/>
      <c r="T126" s="22"/>
      <c r="U126" s="3"/>
      <c r="V126" s="3"/>
      <c r="W126" s="3"/>
      <c r="X126" s="3"/>
      <c r="Y126" s="3"/>
      <c r="Z126" s="3"/>
      <c r="AA126" s="3"/>
      <c r="AB126" s="57"/>
      <c r="AC126" s="57"/>
      <c r="AD126" s="16"/>
      <c r="AE126" s="16"/>
      <c r="AF126" s="57"/>
      <c r="AG126" s="3"/>
      <c r="AH126" s="3"/>
      <c r="AI126" s="3"/>
      <c r="AJ126" s="16"/>
      <c r="AK126" s="3"/>
      <c r="AL126" s="3"/>
      <c r="AM126" s="3"/>
      <c r="AN126" s="22"/>
      <c r="AO126" s="3"/>
      <c r="AP126" s="3"/>
      <c r="AQ126" s="3"/>
      <c r="AR126" s="3"/>
      <c r="AS126" s="3"/>
      <c r="AT126" s="3"/>
      <c r="AU126" s="22"/>
      <c r="AV126" s="22"/>
    </row>
    <row r="127" spans="10:48">
      <c r="J127" s="151"/>
      <c r="K127" s="152"/>
      <c r="L127" s="152"/>
      <c r="M127" s="3"/>
      <c r="N127" s="3"/>
      <c r="O127" s="3"/>
      <c r="P127" s="307"/>
      <c r="Q127" s="307"/>
      <c r="R127" s="307"/>
      <c r="S127" s="307"/>
      <c r="T127" s="22"/>
      <c r="U127" s="3"/>
      <c r="V127" s="3"/>
      <c r="W127" s="3"/>
      <c r="X127" s="3"/>
      <c r="Y127" s="3"/>
      <c r="Z127" s="3"/>
      <c r="AA127" s="3"/>
      <c r="AB127" s="57"/>
      <c r="AC127" s="57"/>
      <c r="AD127" s="16"/>
      <c r="AE127" s="16"/>
      <c r="AF127" s="57"/>
      <c r="AG127" s="3"/>
      <c r="AH127" s="3"/>
      <c r="AI127" s="3"/>
      <c r="AJ127" s="16"/>
      <c r="AK127" s="3"/>
      <c r="AL127" s="3"/>
      <c r="AM127" s="3"/>
      <c r="AN127" s="22"/>
      <c r="AO127" s="3"/>
      <c r="AP127" s="3"/>
      <c r="AQ127" s="3"/>
      <c r="AR127" s="3"/>
      <c r="AS127" s="3"/>
      <c r="AT127" s="3"/>
      <c r="AU127" s="22"/>
      <c r="AV127" s="22"/>
    </row>
    <row r="128" spans="10:48">
      <c r="J128" s="151"/>
      <c r="K128" s="152"/>
      <c r="L128" s="152"/>
      <c r="M128" s="3"/>
      <c r="N128" s="3"/>
      <c r="O128" s="3"/>
      <c r="P128" s="307"/>
      <c r="Q128" s="307"/>
      <c r="R128" s="307"/>
      <c r="S128" s="307"/>
      <c r="T128" s="22"/>
      <c r="U128" s="3"/>
      <c r="V128" s="3"/>
      <c r="W128" s="3"/>
      <c r="X128" s="3"/>
      <c r="Y128" s="3"/>
      <c r="Z128" s="3"/>
      <c r="AA128" s="3"/>
      <c r="AB128" s="57"/>
      <c r="AC128" s="57"/>
      <c r="AD128" s="16"/>
      <c r="AE128" s="16"/>
      <c r="AF128" s="57"/>
      <c r="AG128" s="3"/>
      <c r="AH128" s="3"/>
      <c r="AI128" s="3"/>
      <c r="AJ128" s="16"/>
      <c r="AK128" s="3"/>
      <c r="AL128" s="3"/>
      <c r="AM128" s="3"/>
      <c r="AN128" s="22"/>
      <c r="AO128" s="3"/>
      <c r="AP128" s="3"/>
      <c r="AQ128" s="3"/>
      <c r="AR128" s="3"/>
      <c r="AS128" s="3"/>
      <c r="AT128" s="3"/>
      <c r="AU128" s="22"/>
      <c r="AV128" s="22"/>
    </row>
    <row r="129" spans="10:48">
      <c r="J129" s="151"/>
      <c r="K129" s="152"/>
      <c r="L129" s="152"/>
      <c r="M129" s="3"/>
      <c r="N129" s="3"/>
      <c r="O129" s="3"/>
      <c r="P129" s="307"/>
      <c r="Q129" s="307"/>
      <c r="R129" s="307"/>
      <c r="S129" s="307"/>
      <c r="T129" s="22"/>
      <c r="U129" s="3"/>
      <c r="V129" s="3"/>
      <c r="W129" s="3"/>
      <c r="X129" s="3"/>
      <c r="Y129" s="3"/>
      <c r="Z129" s="3"/>
      <c r="AA129" s="3"/>
      <c r="AB129" s="57"/>
      <c r="AC129" s="57"/>
      <c r="AD129" s="16"/>
      <c r="AE129" s="16"/>
      <c r="AF129" s="57"/>
      <c r="AG129" s="3"/>
      <c r="AH129" s="3"/>
      <c r="AI129" s="3"/>
      <c r="AJ129" s="16"/>
      <c r="AK129" s="3"/>
      <c r="AL129" s="3"/>
      <c r="AM129" s="3"/>
      <c r="AN129" s="22"/>
      <c r="AO129" s="3"/>
      <c r="AP129" s="3"/>
      <c r="AQ129" s="3"/>
      <c r="AR129" s="3"/>
      <c r="AS129" s="3"/>
      <c r="AT129" s="3"/>
      <c r="AU129" s="22"/>
      <c r="AV129" s="22"/>
    </row>
    <row r="130" spans="10:48">
      <c r="J130" s="151"/>
      <c r="K130" s="152"/>
      <c r="L130" s="152"/>
      <c r="M130" s="3"/>
      <c r="N130" s="3"/>
      <c r="O130" s="3"/>
      <c r="P130" s="307"/>
      <c r="Q130" s="307"/>
      <c r="R130" s="307"/>
      <c r="S130" s="307"/>
      <c r="T130" s="22"/>
      <c r="U130" s="3"/>
      <c r="V130" s="3"/>
      <c r="W130" s="3"/>
      <c r="X130" s="3"/>
      <c r="Y130" s="3"/>
      <c r="Z130" s="3"/>
      <c r="AA130" s="3"/>
      <c r="AB130" s="57"/>
      <c r="AC130" s="57"/>
      <c r="AD130" s="16"/>
      <c r="AE130" s="16"/>
      <c r="AF130" s="57"/>
      <c r="AG130" s="3"/>
      <c r="AH130" s="3"/>
      <c r="AI130" s="3"/>
      <c r="AJ130" s="16"/>
      <c r="AK130" s="3"/>
      <c r="AL130" s="3"/>
      <c r="AM130" s="3"/>
      <c r="AN130" s="22"/>
      <c r="AO130" s="3"/>
      <c r="AP130" s="3"/>
      <c r="AQ130" s="3"/>
      <c r="AR130" s="3"/>
      <c r="AS130" s="3"/>
      <c r="AT130" s="3"/>
      <c r="AU130" s="22"/>
      <c r="AV130" s="22"/>
    </row>
    <row r="131" spans="10:48">
      <c r="J131" s="151"/>
      <c r="K131" s="152"/>
      <c r="L131" s="152"/>
      <c r="M131" s="3"/>
      <c r="N131" s="3"/>
      <c r="O131" s="3"/>
      <c r="P131" s="307"/>
      <c r="Q131" s="307"/>
      <c r="R131" s="307"/>
      <c r="S131" s="307"/>
      <c r="T131" s="22"/>
      <c r="U131" s="3"/>
      <c r="V131" s="3"/>
      <c r="W131" s="3"/>
      <c r="X131" s="3"/>
      <c r="Y131" s="3"/>
      <c r="Z131" s="3"/>
      <c r="AA131" s="3"/>
      <c r="AB131" s="57"/>
      <c r="AC131" s="57"/>
      <c r="AD131" s="16"/>
      <c r="AE131" s="16"/>
      <c r="AF131" s="57"/>
      <c r="AG131" s="3"/>
      <c r="AH131" s="3"/>
      <c r="AI131" s="3"/>
      <c r="AJ131" s="16"/>
      <c r="AK131" s="3"/>
      <c r="AL131" s="3"/>
      <c r="AM131" s="3"/>
      <c r="AN131" s="22"/>
      <c r="AO131" s="3"/>
      <c r="AP131" s="3"/>
      <c r="AQ131" s="3"/>
      <c r="AR131" s="3"/>
      <c r="AS131" s="3"/>
      <c r="AT131" s="3"/>
      <c r="AU131" s="22"/>
      <c r="AV131" s="22"/>
    </row>
    <row r="132" spans="10:48">
      <c r="J132" s="151"/>
      <c r="K132" s="152"/>
      <c r="L132" s="152"/>
      <c r="M132" s="3"/>
      <c r="N132" s="3"/>
      <c r="O132" s="3"/>
      <c r="P132" s="307"/>
      <c r="Q132" s="307"/>
      <c r="R132" s="307"/>
      <c r="S132" s="307"/>
      <c r="T132" s="22"/>
      <c r="U132" s="3"/>
      <c r="V132" s="3"/>
      <c r="W132" s="3"/>
      <c r="X132" s="3"/>
      <c r="Y132" s="3"/>
      <c r="Z132" s="3"/>
      <c r="AA132" s="3"/>
      <c r="AB132" s="57"/>
      <c r="AC132" s="57"/>
      <c r="AD132" s="16"/>
      <c r="AE132" s="16"/>
      <c r="AF132" s="57"/>
      <c r="AG132" s="3"/>
      <c r="AH132" s="3"/>
      <c r="AI132" s="3"/>
      <c r="AJ132" s="16"/>
      <c r="AK132" s="3"/>
      <c r="AL132" s="3"/>
      <c r="AM132" s="3"/>
      <c r="AN132" s="22"/>
      <c r="AO132" s="3"/>
      <c r="AP132" s="3"/>
      <c r="AQ132" s="3"/>
      <c r="AR132" s="3"/>
      <c r="AS132" s="3"/>
      <c r="AT132" s="3"/>
      <c r="AU132" s="22"/>
      <c r="AV132" s="22"/>
    </row>
    <row r="133" spans="10:48">
      <c r="J133" s="151"/>
      <c r="K133" s="152"/>
      <c r="L133" s="152"/>
      <c r="M133" s="3"/>
      <c r="N133" s="3"/>
      <c r="O133" s="3"/>
      <c r="P133" s="307"/>
      <c r="Q133" s="307"/>
      <c r="R133" s="307"/>
      <c r="S133" s="307"/>
      <c r="T133" s="22"/>
      <c r="U133" s="3"/>
      <c r="V133" s="3"/>
      <c r="W133" s="3"/>
      <c r="X133" s="3"/>
      <c r="Y133" s="3"/>
      <c r="Z133" s="3"/>
      <c r="AA133" s="3"/>
      <c r="AB133" s="57"/>
      <c r="AC133" s="57"/>
      <c r="AD133" s="16"/>
      <c r="AE133" s="16"/>
      <c r="AF133" s="57"/>
      <c r="AG133" s="3"/>
      <c r="AH133" s="3"/>
      <c r="AI133" s="3"/>
      <c r="AJ133" s="16"/>
      <c r="AK133" s="3"/>
      <c r="AL133" s="3"/>
      <c r="AM133" s="3"/>
      <c r="AN133" s="22"/>
      <c r="AO133" s="3"/>
      <c r="AP133" s="3"/>
      <c r="AQ133" s="3"/>
      <c r="AR133" s="3"/>
      <c r="AS133" s="3"/>
      <c r="AT133" s="3"/>
      <c r="AU133" s="22"/>
      <c r="AV133" s="22"/>
    </row>
    <row r="134" spans="10:48">
      <c r="J134" s="151"/>
      <c r="K134" s="152"/>
      <c r="L134" s="152"/>
      <c r="M134" s="3"/>
      <c r="N134" s="3"/>
      <c r="O134" s="3"/>
      <c r="P134" s="307"/>
      <c r="Q134" s="307"/>
      <c r="R134" s="307"/>
      <c r="S134" s="307"/>
      <c r="T134" s="22"/>
      <c r="U134" s="3"/>
      <c r="V134" s="3"/>
      <c r="W134" s="3"/>
      <c r="X134" s="3"/>
      <c r="Y134" s="3"/>
      <c r="Z134" s="3"/>
      <c r="AA134" s="3"/>
      <c r="AB134" s="57"/>
      <c r="AC134" s="57"/>
      <c r="AD134" s="16"/>
      <c r="AE134" s="16"/>
      <c r="AF134" s="57"/>
      <c r="AG134" s="3"/>
      <c r="AH134" s="3"/>
      <c r="AI134" s="3"/>
      <c r="AJ134" s="16"/>
      <c r="AK134" s="3"/>
      <c r="AL134" s="3"/>
      <c r="AM134" s="3"/>
      <c r="AN134" s="22"/>
      <c r="AO134" s="3"/>
      <c r="AP134" s="3"/>
      <c r="AQ134" s="3"/>
      <c r="AR134" s="3"/>
      <c r="AS134" s="3"/>
      <c r="AT134" s="3"/>
      <c r="AU134" s="22"/>
      <c r="AV134" s="22"/>
    </row>
    <row r="135" spans="10:48">
      <c r="J135" s="151"/>
      <c r="K135" s="152"/>
      <c r="L135" s="152"/>
      <c r="M135" s="3"/>
      <c r="N135" s="3"/>
      <c r="O135" s="3"/>
      <c r="P135" s="307"/>
      <c r="Q135" s="307"/>
      <c r="R135" s="307"/>
      <c r="S135" s="307"/>
      <c r="T135" s="22"/>
      <c r="U135" s="3"/>
      <c r="V135" s="3"/>
      <c r="W135" s="3"/>
      <c r="X135" s="3"/>
      <c r="Y135" s="3"/>
      <c r="Z135" s="3"/>
      <c r="AA135" s="3"/>
      <c r="AB135" s="57"/>
      <c r="AC135" s="57"/>
      <c r="AD135" s="16"/>
      <c r="AE135" s="16"/>
      <c r="AF135" s="57"/>
      <c r="AG135" s="3"/>
      <c r="AH135" s="3"/>
      <c r="AI135" s="3"/>
      <c r="AJ135" s="16"/>
      <c r="AK135" s="3"/>
      <c r="AL135" s="3"/>
      <c r="AM135" s="3"/>
      <c r="AN135" s="22"/>
      <c r="AO135" s="3"/>
      <c r="AP135" s="3"/>
      <c r="AQ135" s="3"/>
      <c r="AR135" s="3"/>
      <c r="AS135" s="3"/>
      <c r="AT135" s="3"/>
      <c r="AU135" s="22"/>
      <c r="AV135" s="22"/>
    </row>
    <row r="136" spans="10:48">
      <c r="J136" s="151"/>
      <c r="K136" s="152"/>
      <c r="L136" s="152"/>
      <c r="M136" s="3"/>
      <c r="N136" s="3"/>
      <c r="O136" s="3"/>
      <c r="P136" s="307"/>
      <c r="Q136" s="307"/>
      <c r="R136" s="307"/>
      <c r="S136" s="307"/>
      <c r="T136" s="22"/>
      <c r="U136" s="3"/>
      <c r="V136" s="3"/>
      <c r="W136" s="3"/>
      <c r="X136" s="3"/>
      <c r="Y136" s="3"/>
      <c r="Z136" s="3"/>
      <c r="AA136" s="3"/>
      <c r="AB136" s="57"/>
      <c r="AC136" s="57"/>
      <c r="AD136" s="16"/>
      <c r="AE136" s="16"/>
      <c r="AF136" s="57"/>
      <c r="AG136" s="3"/>
      <c r="AH136" s="3"/>
      <c r="AI136" s="3"/>
      <c r="AJ136" s="16"/>
      <c r="AK136" s="3"/>
      <c r="AL136" s="3"/>
      <c r="AM136" s="3"/>
      <c r="AN136" s="22"/>
      <c r="AO136" s="3"/>
      <c r="AP136" s="3"/>
      <c r="AQ136" s="3"/>
      <c r="AR136" s="3"/>
      <c r="AS136" s="3"/>
      <c r="AT136" s="3"/>
      <c r="AU136" s="22"/>
      <c r="AV136" s="22"/>
    </row>
    <row r="137" spans="10:48">
      <c r="J137" s="151"/>
      <c r="K137" s="152"/>
      <c r="L137" s="152"/>
      <c r="M137" s="3"/>
      <c r="N137" s="3"/>
      <c r="O137" s="3"/>
      <c r="P137" s="307"/>
      <c r="Q137" s="307"/>
      <c r="R137" s="307"/>
      <c r="S137" s="307"/>
      <c r="T137" s="22"/>
      <c r="U137" s="3"/>
      <c r="V137" s="3"/>
      <c r="W137" s="3"/>
      <c r="X137" s="3"/>
      <c r="Y137" s="3"/>
      <c r="Z137" s="3"/>
      <c r="AA137" s="3"/>
      <c r="AB137" s="57"/>
      <c r="AC137" s="57"/>
      <c r="AD137" s="16"/>
      <c r="AE137" s="16"/>
      <c r="AF137" s="57"/>
      <c r="AG137" s="3"/>
      <c r="AH137" s="3"/>
      <c r="AI137" s="3"/>
      <c r="AJ137" s="16"/>
      <c r="AK137" s="3"/>
      <c r="AL137" s="3"/>
      <c r="AM137" s="3"/>
      <c r="AN137" s="22"/>
      <c r="AO137" s="3"/>
      <c r="AP137" s="3"/>
      <c r="AQ137" s="3"/>
      <c r="AR137" s="3"/>
      <c r="AS137" s="3"/>
      <c r="AT137" s="3"/>
      <c r="AU137" s="22"/>
      <c r="AV137" s="22"/>
    </row>
    <row r="138" spans="10:48">
      <c r="J138" s="151"/>
      <c r="K138" s="152"/>
      <c r="L138" s="152"/>
      <c r="M138" s="3"/>
      <c r="N138" s="3"/>
      <c r="O138" s="3"/>
      <c r="P138" s="307"/>
      <c r="Q138" s="307"/>
      <c r="R138" s="307"/>
      <c r="S138" s="307"/>
      <c r="T138" s="22"/>
      <c r="U138" s="3"/>
      <c r="V138" s="3"/>
      <c r="W138" s="3"/>
      <c r="X138" s="3"/>
      <c r="Y138" s="3"/>
      <c r="Z138" s="3"/>
      <c r="AA138" s="3"/>
      <c r="AB138" s="57"/>
      <c r="AC138" s="57"/>
      <c r="AD138" s="16"/>
      <c r="AE138" s="16"/>
      <c r="AF138" s="57"/>
      <c r="AG138" s="3"/>
      <c r="AH138" s="3"/>
      <c r="AI138" s="3"/>
      <c r="AJ138" s="16"/>
      <c r="AK138" s="3"/>
      <c r="AL138" s="3"/>
      <c r="AM138" s="3"/>
      <c r="AN138" s="22"/>
      <c r="AO138" s="3"/>
      <c r="AP138" s="3"/>
      <c r="AQ138" s="3"/>
      <c r="AR138" s="3"/>
      <c r="AS138" s="3"/>
      <c r="AT138" s="3"/>
      <c r="AU138" s="22"/>
      <c r="AV138" s="22"/>
    </row>
    <row r="139" spans="10:48">
      <c r="J139" s="151"/>
      <c r="K139" s="152"/>
      <c r="L139" s="152"/>
      <c r="M139" s="3"/>
      <c r="N139" s="3"/>
      <c r="O139" s="3"/>
      <c r="P139" s="307"/>
      <c r="Q139" s="307"/>
      <c r="R139" s="307"/>
      <c r="S139" s="307"/>
      <c r="T139" s="22"/>
      <c r="U139" s="3"/>
      <c r="V139" s="3"/>
      <c r="W139" s="3"/>
      <c r="X139" s="3"/>
      <c r="Y139" s="3"/>
      <c r="Z139" s="3"/>
      <c r="AA139" s="3"/>
      <c r="AB139" s="57"/>
      <c r="AC139" s="57"/>
      <c r="AD139" s="16"/>
      <c r="AE139" s="16"/>
      <c r="AF139" s="57"/>
      <c r="AG139" s="3"/>
      <c r="AH139" s="3"/>
      <c r="AI139" s="3"/>
      <c r="AJ139" s="16"/>
      <c r="AK139" s="3"/>
      <c r="AL139" s="3"/>
      <c r="AM139" s="3"/>
      <c r="AN139" s="22"/>
      <c r="AO139" s="3"/>
      <c r="AP139" s="3"/>
      <c r="AQ139" s="3"/>
      <c r="AR139" s="3"/>
      <c r="AS139" s="3"/>
      <c r="AT139" s="3"/>
      <c r="AU139" s="22"/>
      <c r="AV139" s="22"/>
    </row>
    <row r="140" spans="10:48">
      <c r="J140" s="151"/>
      <c r="K140" s="152"/>
      <c r="L140" s="152"/>
      <c r="M140" s="3"/>
      <c r="N140" s="3"/>
      <c r="O140" s="3"/>
      <c r="P140" s="307"/>
      <c r="Q140" s="307"/>
      <c r="R140" s="307"/>
      <c r="S140" s="307"/>
      <c r="T140" s="22"/>
      <c r="U140" s="3"/>
      <c r="V140" s="3"/>
      <c r="W140" s="3"/>
      <c r="X140" s="3"/>
      <c r="Y140" s="3"/>
      <c r="Z140" s="3"/>
      <c r="AA140" s="3"/>
      <c r="AB140" s="57"/>
      <c r="AC140" s="57"/>
      <c r="AD140" s="16"/>
      <c r="AE140" s="16"/>
      <c r="AF140" s="57"/>
      <c r="AG140" s="3"/>
      <c r="AH140" s="3"/>
      <c r="AI140" s="3"/>
      <c r="AJ140" s="16"/>
      <c r="AK140" s="3"/>
      <c r="AL140" s="3"/>
      <c r="AM140" s="3"/>
      <c r="AN140" s="22"/>
      <c r="AO140" s="3"/>
      <c r="AP140" s="3"/>
      <c r="AQ140" s="3"/>
      <c r="AR140" s="3"/>
      <c r="AS140" s="3"/>
      <c r="AT140" s="3"/>
      <c r="AU140" s="22"/>
      <c r="AV140" s="22"/>
    </row>
    <row r="141" spans="10:48">
      <c r="J141" s="151"/>
      <c r="K141" s="152"/>
      <c r="L141" s="152"/>
      <c r="M141" s="3"/>
      <c r="N141" s="3"/>
      <c r="O141" s="3"/>
      <c r="P141" s="307"/>
      <c r="Q141" s="307"/>
      <c r="R141" s="307"/>
      <c r="S141" s="307"/>
      <c r="T141" s="22"/>
      <c r="U141" s="3"/>
      <c r="V141" s="3"/>
      <c r="W141" s="3"/>
      <c r="X141" s="3"/>
      <c r="Y141" s="3"/>
      <c r="Z141" s="3"/>
      <c r="AA141" s="3"/>
      <c r="AB141" s="57"/>
      <c r="AC141" s="57"/>
      <c r="AD141" s="16"/>
      <c r="AE141" s="16"/>
      <c r="AF141" s="57"/>
      <c r="AG141" s="3"/>
      <c r="AH141" s="3"/>
      <c r="AI141" s="3"/>
      <c r="AJ141" s="16"/>
      <c r="AK141" s="3"/>
      <c r="AL141" s="3"/>
      <c r="AM141" s="3"/>
      <c r="AN141" s="22"/>
      <c r="AO141" s="3"/>
      <c r="AP141" s="3"/>
      <c r="AQ141" s="3"/>
      <c r="AR141" s="3"/>
      <c r="AS141" s="3"/>
      <c r="AT141" s="3"/>
      <c r="AU141" s="22"/>
      <c r="AV141" s="22"/>
    </row>
    <row r="142" spans="10:48">
      <c r="J142" s="151"/>
      <c r="K142" s="152"/>
      <c r="L142" s="152"/>
      <c r="M142" s="3"/>
      <c r="N142" s="3"/>
      <c r="O142" s="3"/>
      <c r="P142" s="307"/>
      <c r="Q142" s="307"/>
      <c r="R142" s="307"/>
      <c r="S142" s="307"/>
      <c r="T142" s="22"/>
      <c r="U142" s="3"/>
      <c r="V142" s="3"/>
      <c r="W142" s="3"/>
      <c r="X142" s="3"/>
      <c r="Y142" s="3"/>
      <c r="Z142" s="3"/>
      <c r="AA142" s="3"/>
      <c r="AB142" s="57"/>
      <c r="AC142" s="57"/>
      <c r="AD142" s="16"/>
      <c r="AE142" s="16"/>
      <c r="AF142" s="57"/>
      <c r="AG142" s="3"/>
      <c r="AH142" s="3"/>
      <c r="AI142" s="3"/>
      <c r="AJ142" s="16"/>
      <c r="AK142" s="3"/>
      <c r="AL142" s="3"/>
      <c r="AM142" s="3"/>
      <c r="AN142" s="22"/>
      <c r="AO142" s="3"/>
      <c r="AP142" s="3"/>
      <c r="AQ142" s="3"/>
      <c r="AR142" s="3"/>
      <c r="AS142" s="3"/>
      <c r="AT142" s="3"/>
      <c r="AU142" s="22"/>
      <c r="AV142" s="22"/>
    </row>
    <row r="143" spans="10:48">
      <c r="J143" s="151"/>
      <c r="K143" s="152"/>
      <c r="L143" s="152"/>
      <c r="M143" s="3"/>
      <c r="N143" s="3"/>
      <c r="O143" s="3"/>
      <c r="P143" s="307"/>
      <c r="Q143" s="307"/>
      <c r="R143" s="307"/>
      <c r="S143" s="307"/>
      <c r="T143" s="22"/>
      <c r="U143" s="3"/>
      <c r="V143" s="3"/>
      <c r="W143" s="3"/>
      <c r="X143" s="3"/>
      <c r="Y143" s="3"/>
      <c r="Z143" s="3"/>
      <c r="AA143" s="3"/>
      <c r="AB143" s="57"/>
      <c r="AC143" s="57"/>
      <c r="AD143" s="16"/>
      <c r="AE143" s="16"/>
      <c r="AF143" s="57"/>
      <c r="AG143" s="3"/>
      <c r="AH143" s="3"/>
      <c r="AI143" s="3"/>
      <c r="AJ143" s="16"/>
      <c r="AK143" s="3"/>
      <c r="AL143" s="3"/>
      <c r="AM143" s="3"/>
      <c r="AN143" s="22"/>
      <c r="AO143" s="3"/>
      <c r="AP143" s="3"/>
      <c r="AQ143" s="3"/>
      <c r="AR143" s="3"/>
      <c r="AS143" s="3"/>
      <c r="AT143" s="3"/>
      <c r="AU143" s="22"/>
      <c r="AV143" s="22"/>
    </row>
    <row r="144" spans="10:48">
      <c r="J144" s="151"/>
      <c r="K144" s="152"/>
      <c r="L144" s="152"/>
      <c r="M144" s="3"/>
      <c r="N144" s="3"/>
      <c r="O144" s="3"/>
      <c r="P144" s="307"/>
      <c r="Q144" s="307"/>
      <c r="R144" s="307"/>
      <c r="S144" s="307"/>
      <c r="T144" s="22"/>
      <c r="U144" s="3"/>
      <c r="V144" s="3"/>
      <c r="W144" s="3"/>
      <c r="X144" s="3"/>
      <c r="Y144" s="3"/>
      <c r="Z144" s="3"/>
      <c r="AA144" s="3"/>
      <c r="AB144" s="57"/>
      <c r="AC144" s="57"/>
      <c r="AD144" s="16"/>
      <c r="AE144" s="16"/>
      <c r="AF144" s="57"/>
      <c r="AG144" s="3"/>
      <c r="AH144" s="3"/>
      <c r="AI144" s="3"/>
      <c r="AJ144" s="16"/>
      <c r="AK144" s="3"/>
      <c r="AL144" s="3"/>
      <c r="AM144" s="3"/>
      <c r="AN144" s="22"/>
      <c r="AO144" s="3"/>
      <c r="AP144" s="3"/>
      <c r="AQ144" s="3"/>
      <c r="AR144" s="3"/>
      <c r="AS144" s="3"/>
      <c r="AT144" s="3"/>
      <c r="AU144" s="22"/>
      <c r="AV144" s="22"/>
    </row>
    <row r="145" spans="10:48">
      <c r="J145" s="151"/>
      <c r="K145" s="152"/>
      <c r="L145" s="152"/>
      <c r="M145" s="3"/>
      <c r="N145" s="3"/>
      <c r="O145" s="3"/>
      <c r="P145" s="307"/>
      <c r="Q145" s="307"/>
      <c r="R145" s="307"/>
      <c r="S145" s="307"/>
      <c r="T145" s="22"/>
      <c r="U145" s="3"/>
      <c r="V145" s="3"/>
      <c r="W145" s="3"/>
      <c r="X145" s="3"/>
      <c r="Y145" s="3"/>
      <c r="Z145" s="3"/>
      <c r="AA145" s="3"/>
      <c r="AB145" s="57"/>
      <c r="AC145" s="57"/>
      <c r="AD145" s="16"/>
      <c r="AE145" s="16"/>
      <c r="AF145" s="57"/>
      <c r="AG145" s="3"/>
      <c r="AH145" s="3"/>
      <c r="AI145" s="3"/>
      <c r="AJ145" s="16"/>
      <c r="AK145" s="3"/>
      <c r="AL145" s="3"/>
      <c r="AM145" s="3"/>
      <c r="AN145" s="22"/>
      <c r="AO145" s="3"/>
      <c r="AP145" s="3"/>
      <c r="AQ145" s="3"/>
      <c r="AR145" s="3"/>
      <c r="AS145" s="3"/>
      <c r="AT145" s="3"/>
      <c r="AU145" s="22"/>
      <c r="AV145" s="22"/>
    </row>
    <row r="146" spans="10:48">
      <c r="J146" s="151"/>
      <c r="K146" s="152"/>
      <c r="L146" s="152"/>
      <c r="M146" s="3"/>
      <c r="N146" s="3"/>
      <c r="O146" s="3"/>
      <c r="P146" s="307"/>
      <c r="Q146" s="307"/>
      <c r="R146" s="307"/>
      <c r="S146" s="307"/>
      <c r="T146" s="22"/>
      <c r="U146" s="3"/>
      <c r="V146" s="3"/>
      <c r="W146" s="3"/>
      <c r="X146" s="3"/>
      <c r="Y146" s="3"/>
      <c r="Z146" s="3"/>
      <c r="AA146" s="3"/>
      <c r="AB146" s="57"/>
      <c r="AC146" s="57"/>
      <c r="AD146" s="16"/>
      <c r="AE146" s="16"/>
      <c r="AF146" s="57"/>
      <c r="AG146" s="3"/>
      <c r="AH146" s="3"/>
      <c r="AI146" s="3"/>
      <c r="AJ146" s="16"/>
      <c r="AK146" s="3"/>
      <c r="AL146" s="3"/>
      <c r="AM146" s="3"/>
      <c r="AN146" s="22"/>
      <c r="AO146" s="3"/>
      <c r="AP146" s="3"/>
      <c r="AQ146" s="3"/>
      <c r="AR146" s="3"/>
      <c r="AS146" s="3"/>
      <c r="AT146" s="3"/>
      <c r="AU146" s="22"/>
      <c r="AV146" s="22"/>
    </row>
    <row r="147" spans="10:48">
      <c r="J147" s="151"/>
      <c r="K147" s="152"/>
      <c r="L147" s="152"/>
      <c r="M147" s="3"/>
      <c r="N147" s="3"/>
      <c r="O147" s="3"/>
      <c r="P147" s="307"/>
      <c r="Q147" s="307"/>
      <c r="R147" s="307"/>
      <c r="S147" s="307"/>
      <c r="T147" s="22"/>
      <c r="U147" s="3"/>
      <c r="V147" s="3"/>
      <c r="W147" s="3"/>
      <c r="X147" s="3"/>
      <c r="Y147" s="3"/>
      <c r="Z147" s="3"/>
      <c r="AA147" s="3"/>
      <c r="AB147" s="57"/>
      <c r="AC147" s="57"/>
      <c r="AD147" s="16"/>
      <c r="AE147" s="16"/>
      <c r="AF147" s="57"/>
      <c r="AG147" s="3"/>
      <c r="AH147" s="3"/>
      <c r="AI147" s="3"/>
      <c r="AJ147" s="16"/>
      <c r="AK147" s="3"/>
      <c r="AL147" s="3"/>
      <c r="AM147" s="3"/>
      <c r="AN147" s="22"/>
      <c r="AO147" s="3"/>
      <c r="AP147" s="3"/>
      <c r="AQ147" s="3"/>
      <c r="AR147" s="3"/>
      <c r="AS147" s="3"/>
      <c r="AT147" s="3"/>
      <c r="AU147" s="22"/>
      <c r="AV147" s="22"/>
    </row>
    <row r="148" spans="10:48">
      <c r="J148" s="151"/>
      <c r="K148" s="152"/>
      <c r="L148" s="152"/>
      <c r="M148" s="3"/>
      <c r="N148" s="3"/>
      <c r="O148" s="3"/>
      <c r="P148" s="307"/>
      <c r="Q148" s="307"/>
      <c r="R148" s="307"/>
      <c r="S148" s="307"/>
      <c r="T148" s="22"/>
      <c r="U148" s="3"/>
      <c r="V148" s="3"/>
      <c r="W148" s="3"/>
      <c r="X148" s="3"/>
      <c r="Y148" s="3"/>
      <c r="Z148" s="3"/>
      <c r="AA148" s="3"/>
      <c r="AB148" s="57"/>
      <c r="AC148" s="57"/>
      <c r="AD148" s="16"/>
      <c r="AE148" s="16"/>
      <c r="AF148" s="57"/>
      <c r="AG148" s="3"/>
      <c r="AH148" s="3"/>
      <c r="AI148" s="3"/>
      <c r="AJ148" s="16"/>
      <c r="AK148" s="3"/>
      <c r="AL148" s="3"/>
      <c r="AM148" s="3"/>
      <c r="AN148" s="22"/>
      <c r="AO148" s="3"/>
      <c r="AP148" s="3"/>
      <c r="AQ148" s="3"/>
      <c r="AR148" s="3"/>
      <c r="AS148" s="3"/>
      <c r="AT148" s="3"/>
      <c r="AU148" s="22"/>
      <c r="AV148" s="22"/>
    </row>
    <row r="149" spans="10:48">
      <c r="J149" s="151"/>
      <c r="K149" s="152"/>
      <c r="L149" s="152"/>
      <c r="M149" s="3"/>
      <c r="N149" s="3"/>
      <c r="O149" s="3"/>
      <c r="P149" s="307"/>
      <c r="Q149" s="307"/>
      <c r="R149" s="307"/>
      <c r="S149" s="307"/>
      <c r="T149" s="22"/>
      <c r="U149" s="3"/>
      <c r="V149" s="3"/>
      <c r="W149" s="3"/>
      <c r="X149" s="3"/>
      <c r="Y149" s="3"/>
      <c r="Z149" s="3"/>
      <c r="AA149" s="3"/>
      <c r="AB149" s="57"/>
      <c r="AC149" s="57"/>
      <c r="AD149" s="16"/>
      <c r="AE149" s="16"/>
      <c r="AF149" s="57"/>
      <c r="AG149" s="3"/>
      <c r="AH149" s="3"/>
      <c r="AI149" s="3"/>
      <c r="AJ149" s="16"/>
      <c r="AK149" s="3"/>
      <c r="AL149" s="3"/>
      <c r="AM149" s="3"/>
      <c r="AN149" s="22"/>
      <c r="AO149" s="3"/>
      <c r="AP149" s="3"/>
      <c r="AQ149" s="3"/>
      <c r="AR149" s="3"/>
      <c r="AS149" s="3"/>
      <c r="AT149" s="3"/>
      <c r="AU149" s="22"/>
      <c r="AV149" s="22"/>
    </row>
    <row r="150" spans="10:48">
      <c r="J150" s="151"/>
      <c r="K150" s="152"/>
      <c r="L150" s="152"/>
      <c r="M150" s="3"/>
      <c r="N150" s="3"/>
      <c r="O150" s="3"/>
      <c r="P150" s="307"/>
      <c r="Q150" s="307"/>
      <c r="R150" s="307"/>
      <c r="S150" s="307"/>
      <c r="T150" s="22"/>
      <c r="U150" s="3"/>
      <c r="V150" s="3"/>
      <c r="W150" s="3"/>
      <c r="X150" s="3"/>
      <c r="Y150" s="3"/>
      <c r="Z150" s="3"/>
      <c r="AA150" s="3"/>
      <c r="AB150" s="57"/>
      <c r="AC150" s="57"/>
      <c r="AD150" s="16"/>
      <c r="AE150" s="16"/>
      <c r="AF150" s="57"/>
      <c r="AG150" s="3"/>
      <c r="AH150" s="3"/>
      <c r="AI150" s="3"/>
      <c r="AJ150" s="16"/>
      <c r="AK150" s="3"/>
      <c r="AL150" s="3"/>
      <c r="AM150" s="3"/>
      <c r="AN150" s="22"/>
      <c r="AO150" s="3"/>
      <c r="AP150" s="3"/>
      <c r="AQ150" s="3"/>
      <c r="AR150" s="3"/>
      <c r="AS150" s="3"/>
      <c r="AT150" s="3"/>
      <c r="AU150" s="22"/>
      <c r="AV150" s="22"/>
    </row>
    <row r="151" spans="10:48">
      <c r="J151" s="151"/>
      <c r="K151" s="152"/>
      <c r="L151" s="152"/>
      <c r="M151" s="3"/>
      <c r="N151" s="3"/>
      <c r="O151" s="3"/>
      <c r="P151" s="307"/>
      <c r="Q151" s="307"/>
      <c r="R151" s="307"/>
      <c r="S151" s="307"/>
      <c r="T151" s="22"/>
      <c r="U151" s="3"/>
      <c r="V151" s="3"/>
      <c r="W151" s="3"/>
      <c r="X151" s="3"/>
      <c r="Y151" s="3"/>
      <c r="Z151" s="3"/>
      <c r="AA151" s="3"/>
      <c r="AB151" s="57"/>
      <c r="AC151" s="57"/>
      <c r="AD151" s="16"/>
      <c r="AE151" s="16"/>
      <c r="AF151" s="57"/>
      <c r="AG151" s="3"/>
      <c r="AH151" s="3"/>
      <c r="AI151" s="3"/>
      <c r="AJ151" s="16"/>
      <c r="AK151" s="3"/>
      <c r="AL151" s="3"/>
      <c r="AM151" s="3"/>
      <c r="AN151" s="22"/>
      <c r="AO151" s="3"/>
      <c r="AP151" s="3"/>
      <c r="AQ151" s="3"/>
      <c r="AR151" s="3"/>
      <c r="AS151" s="3"/>
      <c r="AT151" s="3"/>
      <c r="AU151" s="22"/>
      <c r="AV151" s="22"/>
    </row>
    <row r="152" spans="10:48">
      <c r="J152" s="151"/>
      <c r="K152" s="152"/>
      <c r="L152" s="152"/>
      <c r="M152" s="3"/>
      <c r="N152" s="3"/>
      <c r="O152" s="3"/>
      <c r="P152" s="307"/>
      <c r="Q152" s="307"/>
      <c r="R152" s="307"/>
      <c r="S152" s="307"/>
      <c r="T152" s="22"/>
      <c r="U152" s="3"/>
      <c r="V152" s="3"/>
      <c r="W152" s="3"/>
      <c r="X152" s="3"/>
      <c r="Y152" s="3"/>
      <c r="Z152" s="3"/>
      <c r="AA152" s="3"/>
      <c r="AB152" s="57"/>
      <c r="AC152" s="57"/>
      <c r="AD152" s="16"/>
      <c r="AE152" s="16"/>
      <c r="AF152" s="57"/>
      <c r="AG152" s="3"/>
      <c r="AH152" s="3"/>
      <c r="AI152" s="3"/>
      <c r="AJ152" s="16"/>
      <c r="AK152" s="3"/>
      <c r="AL152" s="3"/>
      <c r="AM152" s="3"/>
      <c r="AN152" s="22"/>
      <c r="AO152" s="3"/>
      <c r="AP152" s="3"/>
      <c r="AQ152" s="3"/>
      <c r="AR152" s="3"/>
      <c r="AS152" s="3"/>
      <c r="AT152" s="3"/>
      <c r="AU152" s="22"/>
      <c r="AV152" s="22"/>
    </row>
    <row r="153" spans="10:48">
      <c r="J153" s="151"/>
      <c r="K153" s="152"/>
      <c r="L153" s="152"/>
      <c r="M153" s="3"/>
      <c r="N153" s="3"/>
      <c r="O153" s="3"/>
      <c r="P153" s="307"/>
      <c r="Q153" s="307"/>
      <c r="R153" s="307"/>
      <c r="S153" s="307"/>
      <c r="T153" s="22"/>
      <c r="U153" s="3"/>
      <c r="V153" s="3"/>
      <c r="W153" s="3"/>
      <c r="X153" s="3"/>
      <c r="Y153" s="3"/>
      <c r="Z153" s="3"/>
      <c r="AA153" s="3"/>
      <c r="AB153" s="57"/>
      <c r="AC153" s="57"/>
      <c r="AD153" s="16"/>
      <c r="AE153" s="16"/>
      <c r="AF153" s="57"/>
      <c r="AG153" s="3"/>
      <c r="AH153" s="3"/>
      <c r="AI153" s="3"/>
      <c r="AJ153" s="16"/>
      <c r="AK153" s="3"/>
      <c r="AL153" s="3"/>
      <c r="AM153" s="3"/>
      <c r="AN153" s="22"/>
      <c r="AO153" s="3"/>
      <c r="AP153" s="3"/>
      <c r="AQ153" s="3"/>
      <c r="AR153" s="3"/>
      <c r="AS153" s="3"/>
      <c r="AT153" s="3"/>
      <c r="AU153" s="22"/>
      <c r="AV153" s="22"/>
    </row>
    <row r="154" spans="10:48">
      <c r="J154" s="151"/>
      <c r="K154" s="152"/>
      <c r="L154" s="152"/>
      <c r="M154" s="3"/>
      <c r="N154" s="3"/>
      <c r="O154" s="3"/>
      <c r="P154" s="307"/>
      <c r="Q154" s="307"/>
      <c r="R154" s="307"/>
      <c r="S154" s="307"/>
      <c r="T154" s="22"/>
      <c r="U154" s="3"/>
      <c r="V154" s="3"/>
      <c r="W154" s="3"/>
      <c r="X154" s="3"/>
      <c r="Y154" s="3"/>
      <c r="Z154" s="3"/>
      <c r="AA154" s="3"/>
      <c r="AB154" s="57"/>
      <c r="AC154" s="57"/>
      <c r="AD154" s="16"/>
      <c r="AE154" s="16"/>
      <c r="AF154" s="57"/>
      <c r="AG154" s="3"/>
      <c r="AH154" s="3"/>
      <c r="AI154" s="3"/>
      <c r="AJ154" s="16"/>
      <c r="AK154" s="3"/>
      <c r="AL154" s="3"/>
      <c r="AM154" s="3"/>
      <c r="AN154" s="22"/>
      <c r="AO154" s="3"/>
      <c r="AP154" s="3"/>
      <c r="AQ154" s="3"/>
      <c r="AR154" s="3"/>
      <c r="AS154" s="3"/>
      <c r="AT154" s="3"/>
      <c r="AU154" s="22"/>
      <c r="AV154" s="22"/>
    </row>
    <row r="155" spans="10:48">
      <c r="J155" s="151"/>
      <c r="K155" s="152"/>
      <c r="L155" s="152"/>
      <c r="M155" s="3"/>
      <c r="N155" s="3"/>
      <c r="O155" s="3"/>
      <c r="P155" s="307"/>
      <c r="Q155" s="307"/>
      <c r="R155" s="307"/>
      <c r="S155" s="307"/>
      <c r="T155" s="22"/>
      <c r="U155" s="3"/>
      <c r="V155" s="3"/>
      <c r="W155" s="3"/>
      <c r="X155" s="3"/>
      <c r="Y155" s="3"/>
      <c r="Z155" s="3"/>
      <c r="AA155" s="3"/>
      <c r="AB155" s="57"/>
      <c r="AC155" s="57"/>
      <c r="AD155" s="16"/>
      <c r="AE155" s="16"/>
      <c r="AF155" s="57"/>
      <c r="AG155" s="3"/>
      <c r="AH155" s="3"/>
      <c r="AI155" s="3"/>
      <c r="AJ155" s="16"/>
      <c r="AK155" s="3"/>
      <c r="AL155" s="3"/>
      <c r="AM155" s="3"/>
      <c r="AN155" s="22"/>
      <c r="AO155" s="3"/>
      <c r="AP155" s="3"/>
      <c r="AQ155" s="3"/>
      <c r="AR155" s="3"/>
      <c r="AS155" s="3"/>
      <c r="AT155" s="3"/>
      <c r="AU155" s="22"/>
      <c r="AV155" s="22"/>
    </row>
    <row r="156" spans="10:48">
      <c r="J156" s="151"/>
      <c r="K156" s="152"/>
      <c r="L156" s="152"/>
      <c r="M156" s="3"/>
      <c r="N156" s="3"/>
      <c r="O156" s="3"/>
      <c r="P156" s="307"/>
      <c r="Q156" s="307"/>
      <c r="R156" s="307"/>
      <c r="S156" s="307"/>
      <c r="T156" s="22"/>
      <c r="U156" s="3"/>
      <c r="V156" s="3"/>
      <c r="W156" s="3"/>
      <c r="X156" s="3"/>
      <c r="Y156" s="3"/>
      <c r="Z156" s="3"/>
      <c r="AA156" s="3"/>
      <c r="AB156" s="57"/>
      <c r="AC156" s="57"/>
      <c r="AD156" s="16"/>
      <c r="AE156" s="16"/>
      <c r="AF156" s="57"/>
      <c r="AG156" s="3"/>
      <c r="AH156" s="3"/>
      <c r="AI156" s="3"/>
      <c r="AJ156" s="16"/>
      <c r="AK156" s="3"/>
      <c r="AL156" s="3"/>
      <c r="AM156" s="3"/>
      <c r="AN156" s="22"/>
      <c r="AO156" s="3"/>
      <c r="AP156" s="3"/>
      <c r="AQ156" s="3"/>
      <c r="AR156" s="3"/>
      <c r="AS156" s="3"/>
      <c r="AT156" s="3"/>
      <c r="AU156" s="22"/>
      <c r="AV156" s="22"/>
    </row>
    <row r="157" spans="10:48">
      <c r="J157" s="151"/>
      <c r="K157" s="152"/>
      <c r="L157" s="152"/>
      <c r="M157" s="3"/>
      <c r="N157" s="3"/>
      <c r="O157" s="3"/>
      <c r="P157" s="307"/>
      <c r="Q157" s="307"/>
      <c r="R157" s="307"/>
      <c r="S157" s="307"/>
      <c r="T157" s="22"/>
      <c r="U157" s="3"/>
      <c r="V157" s="3"/>
      <c r="W157" s="3"/>
      <c r="X157" s="3"/>
      <c r="Y157" s="3"/>
      <c r="Z157" s="3"/>
      <c r="AA157" s="3"/>
      <c r="AB157" s="57"/>
      <c r="AC157" s="57"/>
      <c r="AD157" s="16"/>
      <c r="AE157" s="16"/>
      <c r="AF157" s="57"/>
      <c r="AG157" s="3"/>
      <c r="AH157" s="3"/>
      <c r="AI157" s="3"/>
      <c r="AJ157" s="16"/>
      <c r="AK157" s="3"/>
      <c r="AL157" s="3"/>
      <c r="AM157" s="3"/>
      <c r="AN157" s="22"/>
      <c r="AO157" s="3"/>
      <c r="AP157" s="3"/>
      <c r="AQ157" s="3"/>
      <c r="AR157" s="3"/>
      <c r="AS157" s="3"/>
      <c r="AT157" s="3"/>
      <c r="AU157" s="22"/>
      <c r="AV157" s="22"/>
    </row>
    <row r="158" spans="10:48">
      <c r="J158" s="151"/>
      <c r="K158" s="152"/>
      <c r="L158" s="152"/>
      <c r="M158" s="3"/>
      <c r="N158" s="3"/>
      <c r="O158" s="3"/>
      <c r="P158" s="307"/>
      <c r="Q158" s="307"/>
      <c r="R158" s="307"/>
      <c r="S158" s="307"/>
      <c r="T158" s="22"/>
      <c r="U158" s="3"/>
      <c r="V158" s="3"/>
      <c r="W158" s="3"/>
      <c r="X158" s="3"/>
      <c r="Y158" s="3"/>
      <c r="Z158" s="3"/>
      <c r="AA158" s="3"/>
      <c r="AB158" s="57"/>
      <c r="AC158" s="57"/>
      <c r="AD158" s="16"/>
      <c r="AE158" s="16"/>
      <c r="AF158" s="57"/>
      <c r="AG158" s="3"/>
      <c r="AH158" s="3"/>
      <c r="AI158" s="3"/>
      <c r="AJ158" s="16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22"/>
      <c r="AV158" s="22"/>
    </row>
    <row r="159" spans="10:48">
      <c r="J159" s="151"/>
      <c r="K159" s="152"/>
      <c r="L159" s="152"/>
      <c r="M159" s="3"/>
      <c r="N159" s="3"/>
      <c r="O159" s="3"/>
      <c r="P159" s="307"/>
      <c r="Q159" s="307"/>
      <c r="R159" s="307"/>
      <c r="S159" s="307"/>
      <c r="T159" s="22"/>
      <c r="U159" s="3"/>
      <c r="V159" s="3"/>
      <c r="W159" s="3"/>
      <c r="X159" s="3"/>
      <c r="Y159" s="3"/>
      <c r="Z159" s="3"/>
      <c r="AA159" s="3"/>
      <c r="AB159" s="57"/>
      <c r="AC159" s="57"/>
      <c r="AD159" s="16"/>
      <c r="AE159" s="16"/>
      <c r="AF159" s="57"/>
      <c r="AG159" s="3"/>
      <c r="AH159" s="3"/>
      <c r="AI159" s="3"/>
      <c r="AJ159" s="16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22"/>
      <c r="AV159" s="22"/>
    </row>
    <row r="160" spans="10:48">
      <c r="J160" s="151"/>
      <c r="K160" s="152"/>
      <c r="L160" s="152"/>
      <c r="M160" s="3"/>
      <c r="N160" s="3"/>
      <c r="O160" s="3"/>
      <c r="P160" s="307"/>
      <c r="Q160" s="307"/>
      <c r="R160" s="307"/>
      <c r="S160" s="307"/>
      <c r="T160" s="22"/>
      <c r="U160" s="3"/>
      <c r="V160" s="3"/>
      <c r="W160" s="3"/>
      <c r="X160" s="3"/>
      <c r="Y160" s="3"/>
      <c r="Z160" s="3"/>
      <c r="AA160" s="3"/>
      <c r="AB160" s="57"/>
      <c r="AC160" s="57"/>
      <c r="AD160" s="16"/>
      <c r="AE160" s="16"/>
      <c r="AF160" s="57"/>
      <c r="AG160" s="3"/>
      <c r="AH160" s="3"/>
      <c r="AI160" s="3"/>
      <c r="AJ160" s="16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22"/>
      <c r="AV160" s="22"/>
    </row>
    <row r="161" spans="10:48">
      <c r="J161" s="151"/>
      <c r="K161" s="152"/>
      <c r="L161" s="152"/>
      <c r="M161" s="3"/>
      <c r="N161" s="3"/>
      <c r="O161" s="3"/>
      <c r="P161" s="307"/>
      <c r="Q161" s="307"/>
      <c r="R161" s="307"/>
      <c r="S161" s="307"/>
      <c r="T161" s="22"/>
      <c r="U161" s="3"/>
      <c r="V161" s="3"/>
      <c r="W161" s="3"/>
      <c r="X161" s="3"/>
      <c r="Y161" s="3"/>
      <c r="Z161" s="3"/>
      <c r="AA161" s="3"/>
      <c r="AB161" s="57"/>
      <c r="AC161" s="57"/>
      <c r="AD161" s="16"/>
      <c r="AE161" s="16"/>
      <c r="AF161" s="57"/>
      <c r="AG161" s="3"/>
      <c r="AH161" s="3"/>
      <c r="AI161" s="3"/>
      <c r="AJ161" s="16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22"/>
      <c r="AV161" s="22"/>
    </row>
    <row r="162" spans="10:48">
      <c r="J162" s="151"/>
      <c r="K162" s="152"/>
      <c r="L162" s="152"/>
      <c r="M162" s="3"/>
      <c r="N162" s="3"/>
      <c r="O162" s="3"/>
      <c r="P162" s="307"/>
      <c r="Q162" s="307"/>
      <c r="R162" s="307"/>
      <c r="S162" s="307"/>
      <c r="T162" s="22"/>
      <c r="U162" s="3"/>
      <c r="V162" s="3"/>
      <c r="W162" s="3"/>
      <c r="X162" s="3"/>
      <c r="Y162" s="3"/>
      <c r="Z162" s="3"/>
      <c r="AA162" s="3"/>
      <c r="AB162" s="57"/>
      <c r="AC162" s="57"/>
      <c r="AD162" s="16"/>
      <c r="AE162" s="16"/>
      <c r="AF162" s="57"/>
      <c r="AG162" s="3"/>
      <c r="AH162" s="3"/>
      <c r="AI162" s="3"/>
      <c r="AJ162" s="16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22"/>
      <c r="AV162" s="22"/>
    </row>
    <row r="163" spans="10:48">
      <c r="J163" s="151"/>
      <c r="K163" s="152"/>
      <c r="L163" s="152"/>
      <c r="M163" s="3"/>
      <c r="N163" s="3"/>
      <c r="O163" s="3"/>
      <c r="P163" s="307"/>
      <c r="Q163" s="307"/>
      <c r="R163" s="307"/>
      <c r="S163" s="307"/>
      <c r="T163" s="22"/>
      <c r="U163" s="3"/>
      <c r="V163" s="3"/>
      <c r="W163" s="3"/>
      <c r="X163" s="3"/>
      <c r="Y163" s="3"/>
      <c r="Z163" s="3"/>
      <c r="AA163" s="3"/>
      <c r="AB163" s="57"/>
      <c r="AC163" s="57"/>
      <c r="AD163" s="16"/>
      <c r="AE163" s="16"/>
      <c r="AF163" s="57"/>
      <c r="AG163" s="3"/>
      <c r="AH163" s="3"/>
      <c r="AI163" s="3"/>
      <c r="AJ163" s="16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22"/>
      <c r="AV163" s="22"/>
    </row>
    <row r="164" spans="10:48">
      <c r="J164" s="151"/>
      <c r="K164" s="152"/>
      <c r="L164" s="152"/>
      <c r="M164" s="3"/>
      <c r="N164" s="3"/>
      <c r="O164" s="3"/>
      <c r="P164" s="307"/>
      <c r="Q164" s="307"/>
      <c r="R164" s="307"/>
      <c r="S164" s="307"/>
      <c r="T164" s="22"/>
      <c r="U164" s="3"/>
      <c r="V164" s="3"/>
      <c r="W164" s="3"/>
      <c r="X164" s="3"/>
      <c r="Y164" s="3"/>
      <c r="Z164" s="3"/>
      <c r="AA164" s="3"/>
      <c r="AB164" s="57"/>
      <c r="AC164" s="57"/>
      <c r="AD164" s="16"/>
      <c r="AE164" s="16"/>
      <c r="AF164" s="57"/>
      <c r="AG164" s="3"/>
      <c r="AH164" s="3"/>
      <c r="AI164" s="3"/>
      <c r="AJ164" s="16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22"/>
      <c r="AV164" s="22"/>
    </row>
    <row r="165" spans="10:48">
      <c r="J165" s="151"/>
      <c r="K165" s="152"/>
      <c r="L165" s="152"/>
      <c r="M165" s="3"/>
      <c r="N165" s="3"/>
      <c r="O165" s="3"/>
      <c r="P165" s="307"/>
      <c r="Q165" s="307"/>
      <c r="R165" s="307"/>
      <c r="S165" s="307"/>
      <c r="T165" s="22"/>
      <c r="U165" s="3"/>
      <c r="V165" s="3"/>
      <c r="W165" s="3"/>
      <c r="X165" s="3"/>
      <c r="Y165" s="3"/>
      <c r="Z165" s="3"/>
      <c r="AA165" s="3"/>
      <c r="AB165" s="57"/>
      <c r="AC165" s="57"/>
      <c r="AD165" s="16"/>
      <c r="AE165" s="16"/>
      <c r="AF165" s="57"/>
      <c r="AG165" s="3"/>
      <c r="AH165" s="3"/>
      <c r="AI165" s="3"/>
      <c r="AJ165" s="16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22"/>
      <c r="AV165" s="22"/>
    </row>
    <row r="166" spans="10:48">
      <c r="J166" s="151"/>
      <c r="K166" s="152"/>
      <c r="L166" s="152"/>
      <c r="M166" s="3"/>
      <c r="N166" s="3"/>
      <c r="O166" s="3"/>
      <c r="P166" s="307"/>
      <c r="Q166" s="307"/>
      <c r="R166" s="307"/>
      <c r="S166" s="307"/>
      <c r="T166" s="22"/>
      <c r="U166" s="3"/>
      <c r="V166" s="3"/>
      <c r="W166" s="3"/>
      <c r="X166" s="3"/>
      <c r="Y166" s="3"/>
      <c r="Z166" s="3"/>
      <c r="AA166" s="3"/>
      <c r="AB166" s="57"/>
      <c r="AC166" s="57"/>
      <c r="AD166" s="16"/>
      <c r="AE166" s="16"/>
      <c r="AF166" s="57"/>
      <c r="AG166" s="3"/>
      <c r="AH166" s="3"/>
      <c r="AI166" s="3"/>
      <c r="AJ166" s="16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22"/>
      <c r="AV166" s="22"/>
    </row>
    <row r="167" spans="10:48">
      <c r="J167" s="151"/>
      <c r="K167" s="152"/>
      <c r="L167" s="152"/>
      <c r="M167" s="3"/>
      <c r="N167" s="3"/>
      <c r="O167" s="3"/>
      <c r="P167" s="307"/>
      <c r="Q167" s="307"/>
      <c r="R167" s="307"/>
      <c r="S167" s="307"/>
      <c r="T167" s="22"/>
      <c r="U167" s="3"/>
      <c r="V167" s="3"/>
      <c r="W167" s="3"/>
      <c r="X167" s="3"/>
      <c r="Y167" s="3"/>
      <c r="Z167" s="3"/>
      <c r="AA167" s="3"/>
      <c r="AB167" s="57"/>
      <c r="AC167" s="57"/>
      <c r="AD167" s="16"/>
      <c r="AE167" s="16"/>
      <c r="AF167" s="57"/>
      <c r="AG167" s="3"/>
      <c r="AH167" s="3"/>
      <c r="AI167" s="3"/>
      <c r="AJ167" s="16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22"/>
      <c r="AV167" s="22"/>
    </row>
    <row r="168" spans="10:48">
      <c r="J168" s="151"/>
      <c r="K168" s="152"/>
      <c r="L168" s="152"/>
      <c r="M168" s="3"/>
      <c r="N168" s="3"/>
      <c r="O168" s="3"/>
      <c r="P168" s="307"/>
      <c r="Q168" s="307"/>
      <c r="R168" s="307"/>
      <c r="S168" s="307"/>
      <c r="T168" s="22"/>
      <c r="U168" s="3"/>
      <c r="V168" s="3"/>
      <c r="W168" s="3"/>
      <c r="X168" s="3"/>
      <c r="Y168" s="3"/>
      <c r="Z168" s="3"/>
      <c r="AA168" s="3"/>
      <c r="AB168" s="57"/>
      <c r="AC168" s="57"/>
      <c r="AD168" s="16"/>
      <c r="AE168" s="16"/>
      <c r="AF168" s="57"/>
      <c r="AG168" s="3"/>
      <c r="AH168" s="3"/>
      <c r="AI168" s="3"/>
      <c r="AJ168" s="16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22"/>
      <c r="AV168" s="22"/>
    </row>
    <row r="169" spans="10:48">
      <c r="J169" s="151"/>
      <c r="K169" s="152"/>
      <c r="L169" s="152"/>
      <c r="M169" s="3"/>
      <c r="N169" s="3"/>
      <c r="O169" s="3"/>
      <c r="P169" s="307"/>
      <c r="Q169" s="307"/>
      <c r="R169" s="307"/>
      <c r="S169" s="307"/>
      <c r="T169" s="22"/>
      <c r="U169" s="3"/>
      <c r="V169" s="3"/>
      <c r="W169" s="3"/>
      <c r="X169" s="3"/>
      <c r="Y169" s="3"/>
      <c r="Z169" s="3"/>
      <c r="AA169" s="3"/>
      <c r="AB169" s="57"/>
      <c r="AC169" s="57"/>
      <c r="AD169" s="16"/>
      <c r="AE169" s="16"/>
      <c r="AF169" s="57"/>
      <c r="AG169" s="3"/>
      <c r="AH169" s="3"/>
      <c r="AI169" s="3"/>
      <c r="AJ169" s="16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22"/>
      <c r="AV169" s="22"/>
    </row>
    <row r="170" spans="10:48">
      <c r="J170" s="151"/>
      <c r="K170" s="152"/>
      <c r="L170" s="152"/>
      <c r="M170" s="3"/>
      <c r="N170" s="3"/>
      <c r="O170" s="3"/>
      <c r="P170" s="307"/>
      <c r="Q170" s="307"/>
      <c r="R170" s="307"/>
      <c r="S170" s="307"/>
      <c r="T170" s="22"/>
      <c r="U170" s="3"/>
      <c r="V170" s="3"/>
      <c r="W170" s="3"/>
      <c r="X170" s="3"/>
      <c r="Y170" s="3"/>
      <c r="Z170" s="3"/>
      <c r="AA170" s="3"/>
      <c r="AB170" s="57"/>
      <c r="AC170" s="57"/>
      <c r="AD170" s="16"/>
      <c r="AE170" s="16"/>
      <c r="AF170" s="57"/>
      <c r="AG170" s="3"/>
      <c r="AH170" s="3"/>
      <c r="AI170" s="3"/>
      <c r="AJ170" s="16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22"/>
    </row>
    <row r="171" spans="10:48">
      <c r="J171" s="151"/>
      <c r="K171" s="152"/>
      <c r="L171" s="152"/>
      <c r="M171" s="3"/>
      <c r="N171" s="3"/>
      <c r="O171" s="3"/>
      <c r="P171" s="307"/>
      <c r="Q171" s="307"/>
      <c r="R171" s="307"/>
      <c r="S171" s="307"/>
      <c r="T171" s="22"/>
      <c r="U171" s="3"/>
      <c r="V171" s="3"/>
      <c r="W171" s="3"/>
      <c r="X171" s="3"/>
      <c r="Y171" s="3"/>
      <c r="Z171" s="3"/>
      <c r="AA171" s="3"/>
      <c r="AB171" s="57"/>
      <c r="AC171" s="57"/>
      <c r="AD171" s="16"/>
      <c r="AE171" s="16"/>
      <c r="AF171" s="57"/>
      <c r="AG171" s="3"/>
      <c r="AH171" s="3"/>
      <c r="AI171" s="3"/>
      <c r="AJ171" s="16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22"/>
    </row>
    <row r="172" spans="10:48">
      <c r="J172" s="151"/>
      <c r="K172" s="152"/>
      <c r="L172" s="152"/>
      <c r="M172" s="3"/>
      <c r="N172" s="3"/>
      <c r="O172" s="3"/>
      <c r="P172" s="307"/>
      <c r="Q172" s="307"/>
      <c r="R172" s="307"/>
      <c r="S172" s="307"/>
      <c r="T172" s="22"/>
      <c r="U172" s="3"/>
      <c r="V172" s="3"/>
      <c r="W172" s="3"/>
      <c r="X172" s="3"/>
      <c r="Y172" s="3"/>
      <c r="Z172" s="3"/>
      <c r="AA172" s="3"/>
      <c r="AB172" s="57"/>
      <c r="AC172" s="57"/>
      <c r="AD172" s="16"/>
      <c r="AE172" s="16"/>
      <c r="AF172" s="57"/>
      <c r="AG172" s="3"/>
      <c r="AH172" s="3"/>
      <c r="AI172" s="3"/>
      <c r="AJ172" s="16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22"/>
    </row>
    <row r="173" spans="10:48">
      <c r="J173" s="151"/>
      <c r="K173" s="152"/>
      <c r="L173" s="152"/>
      <c r="M173" s="3"/>
      <c r="N173" s="3"/>
      <c r="O173" s="3"/>
      <c r="P173" s="307"/>
      <c r="Q173" s="307"/>
      <c r="R173" s="307"/>
      <c r="S173" s="307"/>
      <c r="T173" s="22"/>
      <c r="U173" s="3"/>
      <c r="V173" s="3"/>
      <c r="W173" s="3"/>
      <c r="X173" s="3"/>
      <c r="Y173" s="3"/>
      <c r="Z173" s="3"/>
      <c r="AA173" s="3"/>
      <c r="AB173" s="57"/>
      <c r="AC173" s="57"/>
      <c r="AD173" s="16"/>
      <c r="AE173" s="16"/>
      <c r="AF173" s="57"/>
      <c r="AG173" s="3"/>
      <c r="AH173" s="3"/>
      <c r="AI173" s="3"/>
      <c r="AJ173" s="16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22"/>
    </row>
    <row r="174" spans="10:48">
      <c r="J174" s="151"/>
      <c r="K174" s="152"/>
      <c r="L174" s="152"/>
      <c r="M174" s="3"/>
      <c r="N174" s="3"/>
      <c r="O174" s="3"/>
      <c r="P174" s="307"/>
      <c r="Q174" s="307"/>
      <c r="R174" s="307"/>
      <c r="S174" s="307"/>
      <c r="T174" s="22"/>
      <c r="U174" s="3"/>
      <c r="V174" s="3"/>
      <c r="W174" s="3"/>
      <c r="X174" s="3"/>
      <c r="Y174" s="3"/>
      <c r="Z174" s="3"/>
      <c r="AA174" s="3"/>
      <c r="AB174" s="57"/>
      <c r="AC174" s="57"/>
      <c r="AD174" s="16"/>
      <c r="AE174" s="16"/>
      <c r="AF174" s="57"/>
      <c r="AG174" s="3"/>
      <c r="AH174" s="3"/>
      <c r="AI174" s="3"/>
      <c r="AJ174" s="16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22"/>
    </row>
    <row r="175" spans="10:48">
      <c r="J175" s="151"/>
      <c r="K175" s="152"/>
      <c r="L175" s="152"/>
      <c r="M175" s="3"/>
      <c r="N175" s="3"/>
      <c r="O175" s="3"/>
      <c r="P175" s="307"/>
      <c r="Q175" s="307"/>
      <c r="R175" s="307"/>
      <c r="S175" s="307"/>
      <c r="T175" s="22"/>
      <c r="U175" s="3"/>
      <c r="V175" s="3"/>
      <c r="W175" s="3"/>
      <c r="X175" s="3"/>
      <c r="Y175" s="3"/>
      <c r="Z175" s="3"/>
      <c r="AA175" s="3"/>
      <c r="AB175" s="57"/>
      <c r="AC175" s="57"/>
      <c r="AD175" s="16"/>
      <c r="AE175" s="16"/>
      <c r="AF175" s="57"/>
      <c r="AG175" s="3"/>
      <c r="AH175" s="3"/>
      <c r="AI175" s="3"/>
      <c r="AJ175" s="16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22"/>
    </row>
    <row r="176" spans="10:48">
      <c r="J176" s="151"/>
      <c r="K176" s="152"/>
      <c r="L176" s="152"/>
      <c r="M176" s="3"/>
      <c r="N176" s="3"/>
      <c r="O176" s="3"/>
      <c r="P176" s="307"/>
      <c r="Q176" s="307"/>
      <c r="R176" s="307"/>
      <c r="S176" s="307"/>
      <c r="T176" s="22"/>
      <c r="U176" s="3"/>
      <c r="V176" s="3"/>
      <c r="W176" s="3"/>
      <c r="X176" s="3"/>
      <c r="Y176" s="3"/>
      <c r="Z176" s="3"/>
      <c r="AA176" s="3"/>
      <c r="AB176" s="57"/>
      <c r="AC176" s="57"/>
      <c r="AD176" s="16"/>
      <c r="AE176" s="16"/>
      <c r="AF176" s="57"/>
      <c r="AG176" s="3"/>
      <c r="AH176" s="3"/>
      <c r="AI176" s="3"/>
      <c r="AJ176" s="16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22"/>
    </row>
    <row r="177" spans="10:47">
      <c r="J177" s="151"/>
      <c r="K177" s="152"/>
      <c r="L177" s="152"/>
      <c r="M177" s="3"/>
      <c r="N177" s="3"/>
      <c r="O177" s="3"/>
      <c r="P177" s="307"/>
      <c r="Q177" s="307"/>
      <c r="R177" s="307"/>
      <c r="S177" s="307"/>
      <c r="T177" s="22"/>
      <c r="U177" s="3"/>
      <c r="V177" s="3"/>
      <c r="W177" s="3"/>
      <c r="X177" s="3"/>
      <c r="Y177" s="3"/>
      <c r="Z177" s="3"/>
      <c r="AA177" s="3"/>
      <c r="AB177" s="57"/>
      <c r="AC177" s="57"/>
      <c r="AD177" s="16"/>
      <c r="AE177" s="16"/>
      <c r="AF177" s="57"/>
      <c r="AG177" s="3"/>
      <c r="AH177" s="3"/>
      <c r="AI177" s="3"/>
      <c r="AJ177" s="16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22"/>
    </row>
    <row r="178" spans="10:47">
      <c r="J178" s="151"/>
      <c r="K178" s="152"/>
      <c r="L178" s="152"/>
      <c r="M178" s="3"/>
      <c r="N178" s="3"/>
      <c r="O178" s="3"/>
      <c r="P178" s="307"/>
      <c r="Q178" s="307"/>
      <c r="R178" s="307"/>
      <c r="S178" s="307"/>
      <c r="T178" s="22"/>
      <c r="U178" s="3"/>
      <c r="V178" s="3"/>
      <c r="W178" s="3"/>
      <c r="X178" s="3"/>
      <c r="Y178" s="3"/>
      <c r="Z178" s="3"/>
      <c r="AA178" s="3"/>
      <c r="AB178" s="57"/>
      <c r="AC178" s="57"/>
      <c r="AD178" s="16"/>
      <c r="AE178" s="16"/>
      <c r="AF178" s="57"/>
      <c r="AG178" s="3"/>
      <c r="AH178" s="3"/>
      <c r="AI178" s="3"/>
      <c r="AJ178" s="16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22"/>
    </row>
    <row r="179" spans="10:47">
      <c r="J179" s="151"/>
      <c r="K179" s="152"/>
      <c r="L179" s="152"/>
      <c r="M179" s="3"/>
      <c r="N179" s="3"/>
      <c r="O179" s="3"/>
      <c r="P179" s="307"/>
      <c r="Q179" s="307"/>
      <c r="R179" s="307"/>
      <c r="S179" s="307"/>
      <c r="T179" s="22"/>
      <c r="U179" s="3"/>
      <c r="V179" s="3"/>
      <c r="W179" s="3"/>
      <c r="X179" s="3"/>
      <c r="Y179" s="3"/>
      <c r="Z179" s="3"/>
      <c r="AA179" s="3"/>
      <c r="AB179" s="57"/>
      <c r="AC179" s="57"/>
      <c r="AD179" s="16"/>
      <c r="AE179" s="16"/>
      <c r="AF179" s="57"/>
      <c r="AG179" s="3"/>
      <c r="AH179" s="3"/>
      <c r="AI179" s="3"/>
      <c r="AJ179" s="16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22"/>
    </row>
    <row r="180" spans="10:47">
      <c r="J180" s="151"/>
      <c r="K180" s="152"/>
      <c r="L180" s="152"/>
      <c r="M180" s="3"/>
      <c r="N180" s="3"/>
      <c r="O180" s="3"/>
      <c r="P180" s="307"/>
      <c r="Q180" s="307"/>
      <c r="R180" s="307"/>
      <c r="S180" s="307"/>
      <c r="T180" s="22"/>
      <c r="U180" s="3"/>
      <c r="V180" s="3"/>
      <c r="W180" s="3"/>
      <c r="X180" s="3"/>
      <c r="Y180" s="3"/>
      <c r="Z180" s="3"/>
      <c r="AA180" s="3"/>
      <c r="AB180" s="57"/>
      <c r="AC180" s="57"/>
      <c r="AD180" s="16"/>
      <c r="AE180" s="16"/>
      <c r="AF180" s="57"/>
      <c r="AG180" s="3"/>
      <c r="AH180" s="3"/>
      <c r="AI180" s="3"/>
      <c r="AJ180" s="16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22"/>
    </row>
    <row r="181" spans="10:47">
      <c r="J181" s="151"/>
      <c r="K181" s="152"/>
      <c r="L181" s="152"/>
      <c r="M181" s="3"/>
      <c r="N181" s="3"/>
      <c r="O181" s="3"/>
      <c r="P181" s="307"/>
      <c r="Q181" s="307"/>
      <c r="R181" s="307"/>
      <c r="S181" s="307"/>
      <c r="T181" s="22"/>
      <c r="U181" s="3"/>
      <c r="V181" s="3"/>
      <c r="W181" s="3"/>
      <c r="X181" s="3"/>
      <c r="Y181" s="3"/>
      <c r="Z181" s="3"/>
      <c r="AA181" s="3"/>
      <c r="AB181" s="57"/>
      <c r="AC181" s="57"/>
      <c r="AD181" s="16"/>
      <c r="AE181" s="16"/>
      <c r="AF181" s="57"/>
      <c r="AG181" s="3"/>
      <c r="AH181" s="3"/>
      <c r="AI181" s="3"/>
      <c r="AJ181" s="16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22"/>
    </row>
    <row r="182" spans="10:47">
      <c r="J182" s="151"/>
      <c r="K182" s="152"/>
      <c r="L182" s="152"/>
      <c r="M182" s="3"/>
      <c r="N182" s="3"/>
      <c r="O182" s="3"/>
      <c r="P182" s="307"/>
      <c r="Q182" s="307"/>
      <c r="R182" s="307"/>
      <c r="S182" s="307"/>
      <c r="T182" s="22"/>
      <c r="U182" s="3"/>
      <c r="V182" s="3"/>
      <c r="W182" s="3"/>
      <c r="X182" s="3"/>
      <c r="Y182" s="3"/>
      <c r="Z182" s="3"/>
      <c r="AA182" s="3"/>
      <c r="AB182" s="57"/>
      <c r="AC182" s="57"/>
      <c r="AD182" s="16"/>
      <c r="AE182" s="16"/>
      <c r="AF182" s="57"/>
      <c r="AG182" s="3"/>
      <c r="AH182" s="3"/>
      <c r="AI182" s="3"/>
      <c r="AJ182" s="16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22"/>
    </row>
    <row r="183" spans="10:47">
      <c r="J183" s="151"/>
      <c r="K183" s="152"/>
      <c r="L183" s="152"/>
      <c r="M183" s="3"/>
      <c r="N183" s="3"/>
      <c r="O183" s="3"/>
      <c r="P183" s="307"/>
      <c r="Q183" s="307"/>
      <c r="R183" s="307"/>
      <c r="S183" s="307"/>
      <c r="T183" s="22"/>
      <c r="U183" s="3"/>
      <c r="V183" s="3"/>
      <c r="W183" s="3"/>
      <c r="X183" s="3"/>
      <c r="Y183" s="3"/>
      <c r="Z183" s="3"/>
      <c r="AA183" s="3"/>
      <c r="AB183" s="57"/>
      <c r="AC183" s="57"/>
      <c r="AD183" s="16"/>
      <c r="AE183" s="16"/>
      <c r="AF183" s="57"/>
      <c r="AG183" s="3"/>
      <c r="AH183" s="3"/>
      <c r="AI183" s="3"/>
      <c r="AJ183" s="16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22"/>
    </row>
    <row r="184" spans="10:47">
      <c r="J184" s="151"/>
      <c r="K184" s="152"/>
      <c r="L184" s="152"/>
      <c r="M184" s="3"/>
      <c r="N184" s="3"/>
      <c r="O184" s="3"/>
      <c r="P184" s="307"/>
      <c r="Q184" s="307"/>
      <c r="R184" s="307"/>
      <c r="S184" s="307"/>
      <c r="T184" s="22"/>
      <c r="U184" s="3"/>
      <c r="V184" s="3"/>
      <c r="W184" s="3"/>
      <c r="X184" s="3"/>
      <c r="Y184" s="3"/>
      <c r="Z184" s="3"/>
      <c r="AA184" s="3"/>
      <c r="AB184" s="57"/>
      <c r="AC184" s="57"/>
      <c r="AD184" s="16"/>
      <c r="AE184" s="16"/>
      <c r="AF184" s="57"/>
      <c r="AG184" s="3"/>
      <c r="AH184" s="3"/>
      <c r="AI184" s="3"/>
      <c r="AJ184" s="16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22"/>
    </row>
    <row r="185" spans="10:47">
      <c r="J185" s="151"/>
      <c r="K185" s="152"/>
      <c r="L185" s="152"/>
      <c r="M185" s="3"/>
      <c r="N185" s="3"/>
      <c r="O185" s="3"/>
      <c r="P185" s="307"/>
      <c r="Q185" s="307"/>
      <c r="R185" s="307"/>
      <c r="S185" s="307"/>
      <c r="T185" s="22"/>
      <c r="U185" s="3"/>
      <c r="V185" s="3"/>
      <c r="W185" s="3"/>
      <c r="X185" s="3"/>
      <c r="Y185" s="3"/>
      <c r="Z185" s="3"/>
      <c r="AA185" s="3"/>
      <c r="AB185" s="57"/>
      <c r="AC185" s="57"/>
      <c r="AD185" s="16"/>
      <c r="AE185" s="16"/>
      <c r="AF185" s="57"/>
      <c r="AG185" s="3"/>
      <c r="AH185" s="3"/>
      <c r="AI185" s="3"/>
      <c r="AJ185" s="16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22"/>
    </row>
    <row r="186" spans="10:47">
      <c r="J186" s="151"/>
      <c r="K186" s="152"/>
      <c r="L186" s="152"/>
      <c r="M186" s="3"/>
      <c r="N186" s="3"/>
      <c r="O186" s="3"/>
      <c r="P186" s="307"/>
      <c r="Q186" s="307"/>
      <c r="R186" s="307"/>
      <c r="S186" s="307"/>
      <c r="T186" s="22"/>
      <c r="U186" s="3"/>
      <c r="V186" s="3"/>
      <c r="W186" s="3"/>
      <c r="X186" s="3"/>
      <c r="Y186" s="3"/>
      <c r="Z186" s="3"/>
      <c r="AA186" s="3"/>
      <c r="AB186" s="57"/>
      <c r="AC186" s="57"/>
      <c r="AD186" s="16"/>
      <c r="AE186" s="16"/>
      <c r="AF186" s="57"/>
      <c r="AG186" s="3"/>
      <c r="AH186" s="3"/>
      <c r="AI186" s="3"/>
      <c r="AJ186" s="16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22"/>
    </row>
    <row r="187" spans="10:47">
      <c r="J187" s="151"/>
      <c r="K187" s="152"/>
      <c r="L187" s="152"/>
      <c r="M187" s="3"/>
      <c r="N187" s="3"/>
      <c r="O187" s="3"/>
      <c r="P187" s="307"/>
      <c r="Q187" s="307"/>
      <c r="R187" s="307"/>
      <c r="S187" s="307"/>
      <c r="T187" s="22"/>
      <c r="U187" s="3"/>
      <c r="V187" s="3"/>
      <c r="W187" s="3"/>
      <c r="X187" s="3"/>
      <c r="Y187" s="3"/>
      <c r="Z187" s="3"/>
      <c r="AA187" s="3"/>
      <c r="AB187" s="57"/>
      <c r="AC187" s="57"/>
      <c r="AD187" s="16"/>
      <c r="AE187" s="16"/>
      <c r="AF187" s="57"/>
      <c r="AG187" s="3"/>
      <c r="AH187" s="3"/>
      <c r="AI187" s="3"/>
      <c r="AJ187" s="16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22"/>
    </row>
    <row r="188" spans="10:47">
      <c r="J188" s="151"/>
      <c r="K188" s="152"/>
      <c r="L188" s="152"/>
      <c r="M188" s="3"/>
      <c r="N188" s="3"/>
      <c r="O188" s="3"/>
      <c r="P188" s="307"/>
      <c r="Q188" s="307"/>
      <c r="R188" s="307"/>
      <c r="S188" s="307"/>
      <c r="T188" s="22"/>
      <c r="U188" s="3"/>
      <c r="V188" s="3"/>
      <c r="W188" s="3"/>
      <c r="X188" s="3"/>
      <c r="Y188" s="3"/>
      <c r="Z188" s="3"/>
      <c r="AA188" s="3"/>
      <c r="AB188" s="57"/>
      <c r="AC188" s="57"/>
      <c r="AD188" s="16"/>
      <c r="AE188" s="16"/>
      <c r="AF188" s="57"/>
      <c r="AG188" s="3"/>
      <c r="AH188" s="3"/>
      <c r="AI188" s="3"/>
      <c r="AJ188" s="16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22"/>
    </row>
    <row r="189" spans="10:47">
      <c r="J189" s="151"/>
      <c r="K189" s="152"/>
      <c r="L189" s="152"/>
      <c r="M189" s="3"/>
      <c r="N189" s="3"/>
      <c r="O189" s="3"/>
      <c r="P189" s="307"/>
      <c r="Q189" s="307"/>
      <c r="R189" s="307"/>
      <c r="S189" s="307"/>
      <c r="T189" s="22"/>
      <c r="U189" s="3"/>
      <c r="V189" s="3"/>
      <c r="W189" s="3"/>
      <c r="X189" s="3"/>
      <c r="Y189" s="3"/>
      <c r="Z189" s="3"/>
      <c r="AA189" s="3"/>
      <c r="AB189" s="57"/>
      <c r="AC189" s="57"/>
      <c r="AD189" s="16"/>
      <c r="AE189" s="16"/>
      <c r="AF189" s="57"/>
      <c r="AG189" s="3"/>
      <c r="AH189" s="3"/>
      <c r="AI189" s="3"/>
      <c r="AJ189" s="16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22"/>
    </row>
    <row r="190" spans="10:47">
      <c r="J190" s="151"/>
      <c r="K190" s="152"/>
      <c r="L190" s="152"/>
      <c r="M190" s="3"/>
      <c r="N190" s="3"/>
      <c r="O190" s="3"/>
      <c r="P190" s="307"/>
      <c r="Q190" s="307"/>
      <c r="R190" s="307"/>
      <c r="S190" s="307"/>
      <c r="T190" s="22"/>
      <c r="U190" s="3"/>
      <c r="V190" s="3"/>
      <c r="W190" s="3"/>
      <c r="X190" s="3"/>
      <c r="Y190" s="3"/>
      <c r="Z190" s="3"/>
      <c r="AA190" s="3"/>
      <c r="AB190" s="57"/>
      <c r="AC190" s="57"/>
      <c r="AD190" s="16"/>
      <c r="AE190" s="16"/>
      <c r="AF190" s="57"/>
      <c r="AG190" s="3"/>
      <c r="AH190" s="3"/>
      <c r="AI190" s="3"/>
      <c r="AJ190" s="16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22"/>
    </row>
    <row r="191" spans="10:47">
      <c r="J191" s="151"/>
      <c r="K191" s="152"/>
      <c r="L191" s="152"/>
      <c r="M191" s="3"/>
      <c r="N191" s="3"/>
      <c r="O191" s="3"/>
      <c r="P191" s="307"/>
      <c r="Q191" s="307"/>
      <c r="R191" s="307"/>
      <c r="S191" s="307"/>
      <c r="T191" s="22"/>
      <c r="U191" s="3"/>
      <c r="V191" s="3"/>
      <c r="W191" s="3"/>
      <c r="X191" s="3"/>
      <c r="Y191" s="3"/>
      <c r="Z191" s="3"/>
      <c r="AA191" s="3"/>
      <c r="AB191" s="57"/>
      <c r="AC191" s="57"/>
      <c r="AD191" s="16"/>
      <c r="AE191" s="16"/>
      <c r="AF191" s="57"/>
      <c r="AG191" s="3"/>
      <c r="AH191" s="3"/>
      <c r="AI191" s="3"/>
      <c r="AJ191" s="16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22"/>
    </row>
    <row r="192" spans="10:47">
      <c r="J192" s="151"/>
      <c r="K192" s="152"/>
      <c r="L192" s="152"/>
      <c r="M192" s="3"/>
      <c r="N192" s="3"/>
      <c r="O192" s="3"/>
      <c r="P192" s="307"/>
      <c r="Q192" s="307"/>
      <c r="R192" s="307"/>
      <c r="S192" s="307"/>
      <c r="T192" s="22"/>
      <c r="U192" s="3"/>
      <c r="V192" s="3"/>
      <c r="W192" s="3"/>
      <c r="X192" s="3"/>
      <c r="Y192" s="3"/>
      <c r="Z192" s="3"/>
      <c r="AA192" s="3"/>
      <c r="AB192" s="57"/>
      <c r="AC192" s="57"/>
      <c r="AD192" s="16"/>
      <c r="AE192" s="16"/>
      <c r="AF192" s="57"/>
      <c r="AG192" s="3"/>
      <c r="AH192" s="3"/>
      <c r="AI192" s="3"/>
      <c r="AJ192" s="16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22"/>
    </row>
    <row r="193" spans="10:47">
      <c r="J193" s="151"/>
      <c r="K193" s="152"/>
      <c r="L193" s="152"/>
      <c r="M193" s="3"/>
      <c r="N193" s="3"/>
      <c r="O193" s="3"/>
      <c r="P193" s="307"/>
      <c r="Q193" s="307"/>
      <c r="R193" s="307"/>
      <c r="S193" s="307"/>
      <c r="T193" s="22"/>
      <c r="U193" s="3"/>
      <c r="V193" s="3"/>
      <c r="W193" s="3"/>
      <c r="X193" s="3"/>
      <c r="Y193" s="3"/>
      <c r="Z193" s="3"/>
      <c r="AA193" s="3"/>
      <c r="AB193" s="57"/>
      <c r="AC193" s="57"/>
      <c r="AD193" s="16"/>
      <c r="AE193" s="16"/>
      <c r="AF193" s="57"/>
      <c r="AG193" s="3"/>
      <c r="AH193" s="3"/>
      <c r="AI193" s="3"/>
      <c r="AJ193" s="16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22"/>
    </row>
    <row r="194" spans="10:47">
      <c r="J194" s="151"/>
      <c r="K194" s="152"/>
      <c r="L194" s="152"/>
      <c r="M194" s="3"/>
      <c r="N194" s="3"/>
      <c r="O194" s="3"/>
      <c r="P194" s="307"/>
      <c r="Q194" s="307"/>
      <c r="R194" s="307"/>
      <c r="S194" s="307"/>
      <c r="T194" s="22"/>
      <c r="U194" s="3"/>
      <c r="V194" s="3"/>
      <c r="W194" s="3"/>
      <c r="X194" s="3"/>
      <c r="Y194" s="3"/>
      <c r="Z194" s="3"/>
      <c r="AA194" s="3"/>
      <c r="AB194" s="57"/>
      <c r="AC194" s="57"/>
      <c r="AD194" s="16"/>
      <c r="AE194" s="16"/>
      <c r="AF194" s="57"/>
      <c r="AG194" s="3"/>
      <c r="AH194" s="3"/>
      <c r="AI194" s="3"/>
      <c r="AJ194" s="16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22"/>
    </row>
    <row r="195" spans="10:47">
      <c r="J195" s="151"/>
      <c r="K195" s="152"/>
      <c r="L195" s="152"/>
      <c r="M195" s="3"/>
      <c r="N195" s="3"/>
      <c r="O195" s="3"/>
      <c r="P195" s="307"/>
      <c r="Q195" s="307"/>
      <c r="R195" s="307"/>
      <c r="S195" s="307"/>
      <c r="T195" s="22"/>
      <c r="U195" s="3"/>
      <c r="V195" s="3"/>
      <c r="W195" s="3"/>
      <c r="X195" s="3"/>
      <c r="Y195" s="3"/>
      <c r="Z195" s="3"/>
      <c r="AA195" s="3"/>
      <c r="AB195" s="57"/>
      <c r="AC195" s="57"/>
      <c r="AD195" s="16"/>
      <c r="AE195" s="16"/>
      <c r="AF195" s="57"/>
      <c r="AG195" s="3"/>
      <c r="AH195" s="3"/>
      <c r="AI195" s="3"/>
      <c r="AJ195" s="16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22"/>
    </row>
    <row r="196" spans="10:47">
      <c r="J196" s="151"/>
      <c r="K196" s="152"/>
      <c r="L196" s="152"/>
      <c r="M196" s="3"/>
      <c r="N196" s="3"/>
      <c r="O196" s="3"/>
      <c r="P196" s="307"/>
      <c r="Q196" s="307"/>
      <c r="R196" s="307"/>
      <c r="S196" s="307"/>
      <c r="T196" s="22"/>
      <c r="U196" s="3"/>
      <c r="V196" s="3"/>
      <c r="W196" s="3"/>
      <c r="X196" s="3"/>
      <c r="Y196" s="3"/>
      <c r="Z196" s="3"/>
      <c r="AA196" s="3"/>
      <c r="AB196" s="57"/>
      <c r="AC196" s="57"/>
      <c r="AD196" s="16"/>
      <c r="AE196" s="16"/>
      <c r="AF196" s="57"/>
      <c r="AG196" s="3"/>
      <c r="AH196" s="3"/>
      <c r="AI196" s="3"/>
      <c r="AJ196" s="16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22"/>
    </row>
    <row r="197" spans="10:47">
      <c r="J197" s="151"/>
      <c r="K197" s="152"/>
      <c r="L197" s="152"/>
      <c r="M197" s="3"/>
      <c r="N197" s="3"/>
      <c r="O197" s="3"/>
      <c r="P197" s="307"/>
      <c r="Q197" s="307"/>
      <c r="R197" s="307"/>
      <c r="S197" s="307"/>
      <c r="T197" s="22"/>
      <c r="U197" s="3"/>
      <c r="V197" s="3"/>
      <c r="W197" s="3"/>
      <c r="X197" s="3"/>
      <c r="Y197" s="3"/>
      <c r="Z197" s="3"/>
      <c r="AA197" s="3"/>
      <c r="AB197" s="57"/>
      <c r="AC197" s="57"/>
      <c r="AD197" s="16"/>
      <c r="AE197" s="16"/>
      <c r="AF197" s="57"/>
      <c r="AG197" s="3"/>
      <c r="AH197" s="3"/>
      <c r="AI197" s="3"/>
      <c r="AJ197" s="16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22"/>
    </row>
    <row r="198" spans="10:47">
      <c r="J198" s="151"/>
      <c r="K198" s="152"/>
      <c r="L198" s="152"/>
      <c r="M198" s="3"/>
      <c r="N198" s="3"/>
      <c r="O198" s="3"/>
      <c r="P198" s="307"/>
      <c r="Q198" s="307"/>
      <c r="R198" s="307"/>
      <c r="S198" s="307"/>
      <c r="T198" s="22"/>
      <c r="U198" s="3"/>
      <c r="V198" s="3"/>
      <c r="W198" s="3"/>
      <c r="X198" s="3"/>
      <c r="Y198" s="3"/>
      <c r="Z198" s="3"/>
      <c r="AA198" s="3"/>
      <c r="AB198" s="57"/>
      <c r="AC198" s="57"/>
      <c r="AD198" s="16"/>
      <c r="AE198" s="16"/>
      <c r="AF198" s="57"/>
      <c r="AG198" s="3"/>
      <c r="AH198" s="3"/>
      <c r="AI198" s="3"/>
      <c r="AJ198" s="16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22"/>
    </row>
    <row r="199" spans="10:47">
      <c r="J199" s="151"/>
      <c r="K199" s="152"/>
      <c r="L199" s="152"/>
      <c r="M199" s="3"/>
      <c r="N199" s="3"/>
      <c r="O199" s="3"/>
      <c r="P199" s="307"/>
      <c r="Q199" s="307"/>
      <c r="R199" s="307"/>
      <c r="S199" s="307"/>
      <c r="T199" s="22"/>
      <c r="U199" s="3"/>
      <c r="V199" s="3"/>
      <c r="W199" s="3"/>
      <c r="X199" s="3"/>
      <c r="Y199" s="3"/>
      <c r="Z199" s="3"/>
      <c r="AA199" s="3"/>
      <c r="AB199" s="57"/>
      <c r="AC199" s="57"/>
      <c r="AD199" s="16"/>
      <c r="AE199" s="16"/>
      <c r="AF199" s="57"/>
      <c r="AG199" s="3"/>
      <c r="AH199" s="3"/>
      <c r="AI199" s="3"/>
      <c r="AJ199" s="16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22"/>
    </row>
    <row r="200" spans="10:47">
      <c r="J200" s="151"/>
      <c r="K200" s="152"/>
      <c r="L200" s="152"/>
      <c r="M200" s="3"/>
      <c r="N200" s="3"/>
      <c r="O200" s="3"/>
      <c r="P200" s="307"/>
      <c r="Q200" s="307"/>
      <c r="R200" s="307"/>
      <c r="S200" s="307"/>
      <c r="T200" s="22"/>
      <c r="U200" s="3"/>
      <c r="V200" s="3"/>
      <c r="W200" s="3"/>
      <c r="X200" s="3"/>
      <c r="Y200" s="3"/>
      <c r="Z200" s="3"/>
      <c r="AA200" s="3"/>
      <c r="AB200" s="57"/>
      <c r="AC200" s="57"/>
      <c r="AD200" s="16"/>
      <c r="AE200" s="16"/>
      <c r="AF200" s="57"/>
      <c r="AG200" s="3"/>
      <c r="AH200" s="3"/>
      <c r="AI200" s="3"/>
      <c r="AJ200" s="16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22"/>
    </row>
    <row r="201" spans="10:47">
      <c r="J201" s="151"/>
      <c r="K201" s="152"/>
      <c r="L201" s="152"/>
      <c r="M201" s="3"/>
      <c r="N201" s="3"/>
      <c r="O201" s="3"/>
      <c r="P201" s="307"/>
      <c r="Q201" s="307"/>
      <c r="R201" s="307"/>
      <c r="S201" s="307"/>
      <c r="T201" s="22"/>
      <c r="U201" s="3"/>
      <c r="V201" s="3"/>
      <c r="W201" s="3"/>
      <c r="X201" s="3"/>
      <c r="Y201" s="3"/>
      <c r="Z201" s="3"/>
      <c r="AA201" s="3"/>
      <c r="AB201" s="57"/>
      <c r="AC201" s="57"/>
      <c r="AD201" s="16"/>
      <c r="AE201" s="16"/>
      <c r="AF201" s="57"/>
      <c r="AG201" s="3"/>
      <c r="AH201" s="3"/>
      <c r="AI201" s="3"/>
      <c r="AJ201" s="16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22"/>
    </row>
    <row r="202" spans="10:47">
      <c r="J202" s="151"/>
      <c r="K202" s="152"/>
      <c r="L202" s="152"/>
      <c r="M202" s="3"/>
      <c r="N202" s="3"/>
      <c r="O202" s="3"/>
      <c r="P202" s="307"/>
      <c r="Q202" s="307"/>
      <c r="R202" s="307"/>
      <c r="S202" s="307"/>
      <c r="T202" s="22"/>
      <c r="U202" s="3"/>
      <c r="V202" s="3"/>
      <c r="W202" s="3"/>
      <c r="X202" s="3"/>
      <c r="Y202" s="3"/>
      <c r="Z202" s="3"/>
      <c r="AA202" s="3"/>
      <c r="AB202" s="57"/>
      <c r="AC202" s="57"/>
      <c r="AD202" s="16"/>
      <c r="AE202" s="16"/>
      <c r="AF202" s="57"/>
      <c r="AG202" s="3"/>
      <c r="AH202" s="3"/>
      <c r="AI202" s="3"/>
      <c r="AJ202" s="16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22"/>
    </row>
    <row r="203" spans="10:47">
      <c r="J203" s="151"/>
      <c r="K203" s="152"/>
      <c r="L203" s="152"/>
      <c r="M203" s="3"/>
      <c r="N203" s="3"/>
      <c r="O203" s="3"/>
      <c r="P203" s="307"/>
      <c r="Q203" s="307"/>
      <c r="R203" s="307"/>
      <c r="S203" s="307"/>
      <c r="T203" s="22"/>
      <c r="U203" s="3"/>
      <c r="V203" s="3"/>
      <c r="W203" s="3"/>
      <c r="X203" s="3"/>
      <c r="Y203" s="3"/>
      <c r="Z203" s="3"/>
      <c r="AA203" s="3"/>
      <c r="AB203" s="57"/>
      <c r="AC203" s="57"/>
      <c r="AD203" s="16"/>
      <c r="AE203" s="16"/>
      <c r="AF203" s="57"/>
      <c r="AG203" s="3"/>
      <c r="AH203" s="3"/>
      <c r="AI203" s="3"/>
      <c r="AJ203" s="16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22"/>
    </row>
    <row r="204" spans="10:47">
      <c r="J204" s="151"/>
      <c r="K204" s="152"/>
      <c r="L204" s="152"/>
      <c r="M204" s="3"/>
      <c r="N204" s="3"/>
      <c r="O204" s="3"/>
      <c r="P204" s="307"/>
      <c r="Q204" s="307"/>
      <c r="R204" s="307"/>
      <c r="S204" s="307"/>
      <c r="T204" s="22"/>
      <c r="U204" s="3"/>
      <c r="V204" s="3"/>
      <c r="W204" s="3"/>
      <c r="X204" s="3"/>
      <c r="Y204" s="3"/>
      <c r="Z204" s="3"/>
      <c r="AA204" s="3"/>
      <c r="AB204" s="57"/>
      <c r="AC204" s="57"/>
      <c r="AD204" s="16"/>
      <c r="AE204" s="16"/>
      <c r="AF204" s="57"/>
      <c r="AG204" s="3"/>
      <c r="AH204" s="3"/>
      <c r="AI204" s="3"/>
      <c r="AJ204" s="16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22"/>
    </row>
    <row r="205" spans="10:47">
      <c r="J205" s="151"/>
      <c r="K205" s="152"/>
      <c r="L205" s="152"/>
      <c r="M205" s="3"/>
      <c r="N205" s="3"/>
      <c r="O205" s="3"/>
      <c r="P205" s="307"/>
      <c r="Q205" s="307"/>
      <c r="R205" s="307"/>
      <c r="S205" s="307"/>
      <c r="T205" s="22"/>
      <c r="U205" s="3"/>
      <c r="V205" s="3"/>
      <c r="W205" s="3"/>
      <c r="X205" s="3"/>
      <c r="Y205" s="3"/>
      <c r="Z205" s="3"/>
      <c r="AA205" s="3"/>
      <c r="AB205" s="57"/>
      <c r="AC205" s="57"/>
      <c r="AD205" s="16"/>
      <c r="AE205" s="16"/>
      <c r="AF205" s="57"/>
      <c r="AG205" s="3"/>
      <c r="AH205" s="3"/>
      <c r="AI205" s="3"/>
      <c r="AJ205" s="16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22"/>
    </row>
    <row r="206" spans="10:47">
      <c r="J206" s="151"/>
      <c r="K206" s="152"/>
      <c r="L206" s="152"/>
      <c r="M206" s="3"/>
      <c r="N206" s="3"/>
      <c r="O206" s="3"/>
      <c r="P206" s="307"/>
      <c r="Q206" s="307"/>
      <c r="R206" s="307"/>
      <c r="S206" s="307"/>
      <c r="T206" s="22"/>
      <c r="U206" s="3"/>
      <c r="V206" s="3"/>
      <c r="W206" s="3"/>
      <c r="X206" s="3"/>
      <c r="Y206" s="3"/>
      <c r="Z206" s="3"/>
      <c r="AA206" s="3"/>
      <c r="AB206" s="57"/>
      <c r="AC206" s="57"/>
      <c r="AD206" s="16"/>
      <c r="AE206" s="16"/>
      <c r="AF206" s="57"/>
      <c r="AG206" s="3"/>
      <c r="AH206" s="3"/>
      <c r="AI206" s="3"/>
      <c r="AJ206" s="16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22"/>
    </row>
    <row r="207" spans="10:47">
      <c r="J207" s="151"/>
      <c r="K207" s="152"/>
      <c r="L207" s="152"/>
      <c r="M207" s="3"/>
      <c r="N207" s="3"/>
      <c r="O207" s="3"/>
      <c r="P207" s="307"/>
      <c r="Q207" s="307"/>
      <c r="R207" s="307"/>
      <c r="S207" s="307"/>
      <c r="T207" s="22"/>
      <c r="U207" s="3"/>
      <c r="V207" s="3"/>
      <c r="W207" s="3"/>
      <c r="X207" s="3"/>
      <c r="Y207" s="3"/>
      <c r="Z207" s="3"/>
      <c r="AA207" s="3"/>
      <c r="AB207" s="57"/>
      <c r="AC207" s="57"/>
      <c r="AD207" s="16"/>
      <c r="AE207" s="16"/>
      <c r="AF207" s="57"/>
      <c r="AG207" s="3"/>
      <c r="AH207" s="3"/>
      <c r="AI207" s="3"/>
      <c r="AJ207" s="16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22"/>
    </row>
    <row r="208" spans="10:47">
      <c r="J208" s="151"/>
      <c r="K208" s="152"/>
      <c r="L208" s="152"/>
      <c r="M208" s="3"/>
      <c r="N208" s="3"/>
      <c r="O208" s="3"/>
      <c r="P208" s="307"/>
      <c r="Q208" s="307"/>
      <c r="R208" s="307"/>
      <c r="S208" s="307"/>
      <c r="T208" s="22"/>
      <c r="U208" s="3"/>
      <c r="V208" s="3"/>
      <c r="W208" s="3"/>
      <c r="X208" s="3"/>
      <c r="Y208" s="3"/>
      <c r="Z208" s="3"/>
      <c r="AA208" s="3"/>
      <c r="AB208" s="57"/>
      <c r="AC208" s="57"/>
      <c r="AD208" s="16"/>
      <c r="AE208" s="16"/>
      <c r="AF208" s="57"/>
      <c r="AG208" s="3"/>
      <c r="AH208" s="3"/>
      <c r="AI208" s="3"/>
      <c r="AJ208" s="16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22"/>
    </row>
    <row r="209" spans="10:47">
      <c r="J209" s="151"/>
      <c r="K209" s="152"/>
      <c r="L209" s="152"/>
      <c r="M209" s="3"/>
      <c r="N209" s="3"/>
      <c r="O209" s="3"/>
      <c r="P209" s="307"/>
      <c r="Q209" s="307"/>
      <c r="R209" s="307"/>
      <c r="S209" s="307"/>
      <c r="T209" s="22"/>
      <c r="U209" s="3"/>
      <c r="V209" s="3"/>
      <c r="W209" s="3"/>
      <c r="X209" s="3"/>
      <c r="Y209" s="3"/>
      <c r="Z209" s="3"/>
      <c r="AA209" s="3"/>
      <c r="AB209" s="57"/>
      <c r="AC209" s="57"/>
      <c r="AD209" s="16"/>
      <c r="AE209" s="16"/>
      <c r="AF209" s="57"/>
      <c r="AG209" s="3"/>
      <c r="AH209" s="3"/>
      <c r="AI209" s="3"/>
      <c r="AJ209" s="16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22"/>
    </row>
    <row r="210" spans="10:47">
      <c r="J210" s="151"/>
      <c r="K210" s="152"/>
      <c r="L210" s="152"/>
      <c r="M210" s="3"/>
      <c r="N210" s="3"/>
      <c r="O210" s="3"/>
      <c r="P210" s="307"/>
      <c r="Q210" s="307"/>
      <c r="R210" s="307"/>
      <c r="S210" s="307"/>
      <c r="T210" s="22"/>
      <c r="U210" s="3"/>
      <c r="V210" s="3"/>
      <c r="W210" s="3"/>
      <c r="X210" s="3"/>
      <c r="Y210" s="3"/>
      <c r="Z210" s="3"/>
      <c r="AA210" s="3"/>
      <c r="AB210" s="57"/>
      <c r="AC210" s="57"/>
      <c r="AD210" s="16"/>
      <c r="AE210" s="16"/>
      <c r="AF210" s="57"/>
      <c r="AG210" s="3"/>
      <c r="AH210" s="3"/>
      <c r="AI210" s="3"/>
      <c r="AJ210" s="16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22"/>
    </row>
    <row r="211" spans="10:47">
      <c r="J211" s="151"/>
      <c r="K211" s="152"/>
      <c r="L211" s="152"/>
      <c r="M211" s="3"/>
      <c r="N211" s="3"/>
      <c r="O211" s="3"/>
      <c r="P211" s="307"/>
      <c r="Q211" s="307"/>
      <c r="R211" s="307"/>
      <c r="S211" s="307"/>
      <c r="T211" s="22"/>
      <c r="U211" s="3"/>
      <c r="V211" s="3"/>
      <c r="W211" s="3"/>
      <c r="X211" s="3"/>
      <c r="Y211" s="3"/>
      <c r="Z211" s="3"/>
      <c r="AA211" s="3"/>
      <c r="AB211" s="57"/>
      <c r="AC211" s="57"/>
      <c r="AD211" s="16"/>
      <c r="AE211" s="16"/>
      <c r="AF211" s="57"/>
      <c r="AG211" s="3"/>
      <c r="AH211" s="3"/>
      <c r="AI211" s="3"/>
      <c r="AJ211" s="16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22"/>
    </row>
    <row r="212" spans="10:47">
      <c r="J212" s="151"/>
      <c r="K212" s="152"/>
      <c r="L212" s="152"/>
      <c r="M212" s="3"/>
      <c r="N212" s="3"/>
      <c r="O212" s="3"/>
      <c r="P212" s="307"/>
      <c r="Q212" s="307"/>
      <c r="R212" s="307"/>
      <c r="S212" s="307"/>
      <c r="T212" s="22"/>
      <c r="U212" s="3"/>
      <c r="V212" s="3"/>
      <c r="W212" s="3"/>
      <c r="X212" s="3"/>
      <c r="Y212" s="3"/>
      <c r="Z212" s="3"/>
      <c r="AA212" s="3"/>
      <c r="AB212" s="57"/>
      <c r="AC212" s="57"/>
      <c r="AD212" s="16"/>
      <c r="AE212" s="16"/>
      <c r="AF212" s="57"/>
      <c r="AG212" s="3"/>
      <c r="AH212" s="3"/>
      <c r="AI212" s="3"/>
      <c r="AJ212" s="16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22"/>
    </row>
    <row r="213" spans="10:47">
      <c r="J213" s="151"/>
      <c r="K213" s="152"/>
      <c r="L213" s="152"/>
      <c r="M213" s="3"/>
      <c r="N213" s="3"/>
      <c r="O213" s="3"/>
      <c r="P213" s="307"/>
      <c r="Q213" s="307"/>
      <c r="R213" s="307"/>
      <c r="S213" s="307"/>
      <c r="T213" s="22"/>
      <c r="U213" s="3"/>
      <c r="V213" s="3"/>
      <c r="W213" s="3"/>
      <c r="X213" s="3"/>
      <c r="Y213" s="3"/>
      <c r="Z213" s="3"/>
      <c r="AA213" s="3"/>
      <c r="AB213" s="57"/>
      <c r="AC213" s="57"/>
      <c r="AD213" s="16"/>
      <c r="AE213" s="16"/>
      <c r="AF213" s="57"/>
      <c r="AG213" s="3"/>
      <c r="AH213" s="3"/>
      <c r="AI213" s="3"/>
      <c r="AJ213" s="16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22"/>
    </row>
    <row r="214" spans="10:47">
      <c r="J214" s="151"/>
      <c r="K214" s="152"/>
      <c r="L214" s="152"/>
      <c r="M214" s="3"/>
      <c r="N214" s="3"/>
      <c r="O214" s="3"/>
      <c r="P214" s="307"/>
      <c r="Q214" s="307"/>
      <c r="R214" s="307"/>
      <c r="S214" s="307"/>
      <c r="T214" s="22"/>
      <c r="U214" s="3"/>
      <c r="V214" s="3"/>
      <c r="W214" s="3"/>
      <c r="X214" s="3"/>
      <c r="Y214" s="3"/>
      <c r="Z214" s="3"/>
      <c r="AA214" s="3"/>
      <c r="AB214" s="57"/>
      <c r="AC214" s="57"/>
      <c r="AD214" s="16"/>
      <c r="AE214" s="16"/>
      <c r="AF214" s="57"/>
      <c r="AG214" s="3"/>
      <c r="AH214" s="3"/>
      <c r="AI214" s="3"/>
      <c r="AJ214" s="16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22"/>
    </row>
    <row r="215" spans="10:47">
      <c r="J215" s="151"/>
      <c r="K215" s="152"/>
      <c r="L215" s="152"/>
      <c r="M215" s="3"/>
      <c r="N215" s="3"/>
      <c r="O215" s="3"/>
      <c r="P215" s="307"/>
      <c r="Q215" s="307"/>
      <c r="R215" s="307"/>
      <c r="S215" s="307"/>
      <c r="T215" s="22"/>
      <c r="U215" s="3"/>
      <c r="V215" s="3"/>
      <c r="W215" s="3"/>
      <c r="X215" s="3"/>
      <c r="Y215" s="3"/>
      <c r="Z215" s="3"/>
      <c r="AA215" s="3"/>
      <c r="AB215" s="57"/>
      <c r="AC215" s="57"/>
      <c r="AD215" s="16"/>
      <c r="AE215" s="16"/>
      <c r="AF215" s="57"/>
      <c r="AG215" s="3"/>
      <c r="AH215" s="3"/>
      <c r="AI215" s="3"/>
      <c r="AJ215" s="16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22"/>
    </row>
  </sheetData>
  <mergeCells count="1">
    <mergeCell ref="Z5:AA5"/>
  </mergeCells>
  <phoneticPr fontId="11" type="noConversion"/>
  <conditionalFormatting sqref="H10:H13">
    <cfRule type="cellIs" dxfId="147" priority="17" operator="lessThan">
      <formula>0</formula>
    </cfRule>
    <cfRule type="cellIs" dxfId="146" priority="18" operator="greaterThan">
      <formula>0</formula>
    </cfRule>
  </conditionalFormatting>
  <conditionalFormatting sqref="F10:F13">
    <cfRule type="cellIs" dxfId="145" priority="15" operator="lessThan">
      <formula>0</formula>
    </cfRule>
    <cfRule type="cellIs" dxfId="144" priority="16" operator="greaterThan">
      <formula>0</formula>
    </cfRule>
  </conditionalFormatting>
  <conditionalFormatting sqref="J10:J13">
    <cfRule type="cellIs" dxfId="143" priority="13" operator="lessThan">
      <formula>0</formula>
    </cfRule>
    <cfRule type="cellIs" dxfId="142" priority="14" operator="greaterThan">
      <formula>0</formula>
    </cfRule>
  </conditionalFormatting>
  <conditionalFormatting sqref="AA10:AA13">
    <cfRule type="cellIs" dxfId="141" priority="9" operator="lessThan">
      <formula>0</formula>
    </cfRule>
    <cfRule type="cellIs" dxfId="140" priority="10" operator="greaterThan">
      <formula>0</formula>
    </cfRule>
  </conditionalFormatting>
  <conditionalFormatting sqref="N10:N13">
    <cfRule type="cellIs" dxfId="139" priority="7" operator="lessThan">
      <formula>0</formula>
    </cfRule>
    <cfRule type="cellIs" dxfId="138" priority="8" operator="greaterThan">
      <formula>0</formula>
    </cfRule>
  </conditionalFormatting>
  <conditionalFormatting sqref="U10:U13">
    <cfRule type="cellIs" dxfId="137" priority="1" operator="lessThan">
      <formula>0</formula>
    </cfRule>
    <cfRule type="cellIs" dxfId="13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29BB4-CA14-4C90-BFCD-BA3E70EB2626}">
  <dimension ref="A1:CL294"/>
  <sheetViews>
    <sheetView zoomScale="91" zoomScaleNormal="91" workbookViewId="0">
      <selection activeCell="A11" sqref="A11"/>
    </sheetView>
  </sheetViews>
  <sheetFormatPr baseColWidth="10" defaultRowHeight="15"/>
  <cols>
    <col min="1" max="1" width="7.54296875" customWidth="1"/>
    <col min="34" max="34" width="2.54296875" customWidth="1"/>
    <col min="35" max="35" width="5.1796875" customWidth="1"/>
    <col min="36" max="36" width="2.54296875" customWidth="1"/>
    <col min="37" max="37" width="10.453125" customWidth="1"/>
    <col min="38" max="38" width="6.81640625" customWidth="1"/>
    <col min="39" max="39" width="5.1796875" customWidth="1"/>
    <col min="40" max="40" width="7.54296875" customWidth="1"/>
    <col min="41" max="41" width="6.08984375" customWidth="1"/>
    <col min="42" max="42" width="6" style="93" customWidth="1"/>
    <col min="43" max="43" width="5" style="93" customWidth="1"/>
    <col min="44" max="44" width="5.54296875" style="93" customWidth="1"/>
    <col min="45" max="45" width="4" style="93" customWidth="1"/>
    <col min="46" max="46" width="6.1796875" style="1" customWidth="1"/>
    <col min="47" max="47" width="5.1796875" customWidth="1"/>
    <col min="48" max="48" width="7.54296875" customWidth="1"/>
    <col min="49" max="49" width="5" customWidth="1"/>
    <col min="50" max="50" width="6.90625" customWidth="1"/>
    <col min="51" max="51" width="5.1796875" customWidth="1"/>
    <col min="52" max="52" width="7.54296875" style="93" customWidth="1"/>
    <col min="53" max="53" width="4.453125" style="93" customWidth="1"/>
    <col min="54" max="54" width="6.54296875" style="93" customWidth="1"/>
    <col min="55" max="55" width="4.90625" style="93" customWidth="1"/>
    <col min="56" max="56" width="5.08984375" style="11" customWidth="1"/>
    <col min="57" max="57" width="5" style="11" customWidth="1"/>
    <col min="58" max="58" width="5.08984375" style="93" customWidth="1"/>
    <col min="59" max="59" width="5.6328125" customWidth="1"/>
    <col min="60" max="60" width="4.54296875" customWidth="1"/>
    <col min="61" max="61" width="5.453125" customWidth="1"/>
    <col min="62" max="62" width="5.90625" style="11" customWidth="1"/>
    <col min="63" max="63" width="6" style="11" customWidth="1"/>
    <col min="64" max="64" width="6.1796875" style="11" customWidth="1"/>
    <col min="65" max="65" width="9.1796875" customWidth="1"/>
    <col min="66" max="66" width="9.08984375" style="11" customWidth="1"/>
    <col min="67" max="67" width="9" customWidth="1"/>
    <col min="68" max="69" width="10.6328125" customWidth="1"/>
    <col min="70" max="70" width="9.54296875" customWidth="1"/>
    <col min="71" max="71" width="7.6328125" customWidth="1"/>
    <col min="73" max="73" width="12.453125" customWidth="1"/>
    <col min="74" max="74" width="13.36328125" customWidth="1"/>
  </cols>
  <sheetData>
    <row r="1" spans="34:90"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3"/>
      <c r="BP1" s="22"/>
      <c r="BQ1" s="22"/>
      <c r="BR1" s="22"/>
    </row>
    <row r="2" spans="34:90"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3"/>
      <c r="BP2" s="22"/>
      <c r="BQ2" s="22"/>
      <c r="BR2" s="22"/>
    </row>
    <row r="3" spans="34:90" ht="19.5" customHeight="1"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3"/>
      <c r="BP3" s="22"/>
      <c r="BQ3" s="22"/>
      <c r="BR3" s="22"/>
    </row>
    <row r="4" spans="34:90"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3"/>
      <c r="BP4" s="22"/>
      <c r="BQ4" s="22"/>
      <c r="BR4" s="22"/>
    </row>
    <row r="5" spans="34:90"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3"/>
      <c r="BP5" s="22"/>
      <c r="BQ5" s="22"/>
      <c r="BR5" s="22"/>
      <c r="CK5" s="22"/>
      <c r="CL5" s="22"/>
    </row>
    <row r="6" spans="34:90" ht="19.5" customHeight="1"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3"/>
      <c r="BP6" s="22"/>
      <c r="BQ6" s="22"/>
      <c r="BR6" s="22"/>
    </row>
    <row r="7" spans="34:90" ht="17.25" customHeight="1">
      <c r="AU7" s="3"/>
      <c r="AV7" s="3"/>
      <c r="AW7" s="3"/>
      <c r="AX7" s="3"/>
      <c r="AY7" s="3"/>
      <c r="AZ7" s="57"/>
      <c r="BA7" s="57"/>
      <c r="BB7" s="57"/>
      <c r="BC7" s="57"/>
      <c r="BD7" s="16"/>
      <c r="BE7" s="16"/>
      <c r="BF7" s="57"/>
      <c r="BG7" s="3"/>
      <c r="BH7" s="3"/>
      <c r="BI7" s="3"/>
      <c r="BJ7" s="16"/>
      <c r="BK7" s="16"/>
      <c r="BL7" s="16"/>
      <c r="BM7" s="3"/>
      <c r="BN7" s="16"/>
      <c r="BO7" s="3"/>
      <c r="BP7" s="22"/>
      <c r="BQ7" s="22"/>
      <c r="BR7" s="22"/>
    </row>
    <row r="8" spans="34:90">
      <c r="AU8" s="3"/>
      <c r="AV8" s="3"/>
      <c r="AW8" s="3"/>
      <c r="AX8" s="3"/>
      <c r="AY8" s="3"/>
      <c r="AZ8" s="57"/>
      <c r="BA8" s="57"/>
      <c r="BB8" s="57"/>
      <c r="BC8" s="57"/>
      <c r="BD8" s="16"/>
      <c r="BE8" s="16"/>
      <c r="BF8" s="57"/>
      <c r="BG8" s="3"/>
      <c r="BH8" s="3"/>
      <c r="BI8" s="3"/>
      <c r="BJ8" s="16"/>
      <c r="BK8" s="16"/>
      <c r="BL8" s="16"/>
      <c r="BM8" s="3"/>
      <c r="BN8" s="16"/>
      <c r="BO8" s="3"/>
      <c r="BP8" s="22"/>
      <c r="BQ8" s="22"/>
      <c r="BR8" s="22"/>
    </row>
    <row r="9" spans="34:90">
      <c r="AU9" s="3"/>
      <c r="AV9" s="3"/>
      <c r="AW9" s="3"/>
      <c r="AX9" s="3"/>
      <c r="AY9" s="3"/>
      <c r="AZ9" s="57"/>
      <c r="BA9" s="57"/>
      <c r="BB9" s="57"/>
      <c r="BC9" s="57"/>
      <c r="BD9" s="16"/>
      <c r="BE9" s="16"/>
      <c r="BF9" s="57"/>
      <c r="BG9" s="3"/>
      <c r="BH9" s="3"/>
      <c r="BI9" s="3"/>
      <c r="BJ9" s="16"/>
      <c r="BK9" s="16"/>
      <c r="BL9" s="16"/>
      <c r="BM9" s="3"/>
      <c r="BN9" s="16"/>
      <c r="BO9" s="3"/>
      <c r="BP9" s="22"/>
      <c r="BQ9" s="22"/>
      <c r="BR9" s="22"/>
      <c r="BY9" s="4"/>
    </row>
    <row r="10" spans="34:90">
      <c r="AU10" s="3"/>
      <c r="AV10" s="3"/>
      <c r="AW10" s="3"/>
      <c r="AX10" s="3"/>
      <c r="AY10" s="3"/>
      <c r="AZ10" s="57"/>
      <c r="BA10" s="57"/>
      <c r="BB10" s="57"/>
      <c r="BC10" s="57"/>
      <c r="BD10" s="16"/>
      <c r="BE10" s="16"/>
      <c r="BF10" s="57"/>
      <c r="BG10" s="3"/>
      <c r="BH10" s="3"/>
      <c r="BI10" s="3"/>
      <c r="BJ10" s="16"/>
      <c r="BK10" s="16"/>
      <c r="BL10" s="16"/>
      <c r="BM10" s="3"/>
      <c r="BN10" s="16"/>
      <c r="BO10" s="3"/>
      <c r="BP10" s="22"/>
      <c r="BQ10" s="22"/>
      <c r="BR10" s="22"/>
      <c r="BS10" s="22"/>
      <c r="BY10" s="47"/>
    </row>
    <row r="11" spans="34:90">
      <c r="AU11" s="3"/>
      <c r="AV11" s="3"/>
      <c r="AW11" s="3"/>
      <c r="AX11" s="3"/>
      <c r="AY11" s="3"/>
      <c r="AZ11" s="57"/>
      <c r="BA11" s="57"/>
      <c r="BB11" s="57"/>
      <c r="BC11" s="57"/>
      <c r="BD11" s="16"/>
      <c r="BE11" s="16"/>
      <c r="BF11" s="57"/>
      <c r="BG11" s="3"/>
      <c r="BH11" s="3"/>
      <c r="BI11" s="3"/>
      <c r="BJ11" s="16"/>
      <c r="BK11" s="16"/>
      <c r="BL11" s="16"/>
      <c r="BM11" s="3"/>
      <c r="BN11" s="16"/>
      <c r="BO11" s="3"/>
      <c r="BP11" s="22"/>
      <c r="BQ11" s="22"/>
      <c r="BR11" s="22"/>
      <c r="BS11" s="22"/>
      <c r="BY11" s="47"/>
    </row>
    <row r="12" spans="34:90">
      <c r="AU12" s="3"/>
      <c r="AV12" s="3"/>
      <c r="AW12" s="3"/>
      <c r="AX12" s="3"/>
      <c r="AY12" s="3"/>
      <c r="AZ12" s="57"/>
      <c r="BA12" s="57"/>
      <c r="BB12" s="57"/>
      <c r="BC12" s="57"/>
      <c r="BD12" s="16"/>
      <c r="BE12" s="16"/>
      <c r="BF12" s="57"/>
      <c r="BG12" s="3"/>
      <c r="BH12" s="3"/>
      <c r="BI12" s="3"/>
      <c r="BJ12" s="16"/>
      <c r="BK12" s="16"/>
      <c r="BL12" s="16"/>
      <c r="BM12" s="3"/>
      <c r="BN12" s="16"/>
      <c r="BO12" s="3"/>
      <c r="BP12" s="22"/>
      <c r="BQ12" s="22"/>
      <c r="BR12" s="22"/>
      <c r="BS12" s="22"/>
      <c r="BY12" s="47"/>
    </row>
    <row r="13" spans="34:90">
      <c r="AU13" s="3"/>
      <c r="AV13" s="3"/>
      <c r="AW13" s="3"/>
      <c r="AX13" s="3"/>
      <c r="AY13" s="3"/>
      <c r="AZ13" s="57"/>
      <c r="BA13" s="57"/>
      <c r="BB13" s="57"/>
      <c r="BC13" s="57"/>
      <c r="BD13" s="16"/>
      <c r="BE13" s="16"/>
      <c r="BF13" s="57"/>
      <c r="BG13" s="3"/>
      <c r="BH13" s="3"/>
      <c r="BI13" s="3"/>
      <c r="BJ13" s="16"/>
      <c r="BK13" s="16"/>
      <c r="BL13" s="16"/>
      <c r="BM13" s="3"/>
      <c r="BN13" s="16"/>
      <c r="BO13" s="3"/>
      <c r="BP13" s="22"/>
      <c r="BQ13" s="22"/>
      <c r="BR13" s="22"/>
      <c r="BS13" s="22"/>
      <c r="BY13" s="47"/>
    </row>
    <row r="14" spans="34:90">
      <c r="AU14" s="3"/>
      <c r="AV14" s="3"/>
      <c r="AW14" s="3"/>
      <c r="AX14" s="3"/>
      <c r="AY14" s="3"/>
      <c r="AZ14" s="57"/>
      <c r="BA14" s="57"/>
      <c r="BB14" s="57"/>
      <c r="BC14" s="57"/>
      <c r="BD14" s="16"/>
      <c r="BE14" s="16"/>
      <c r="BF14" s="57"/>
      <c r="BG14" s="3"/>
      <c r="BH14" s="3"/>
      <c r="BI14" s="3"/>
      <c r="BJ14" s="16"/>
      <c r="BK14" s="16"/>
      <c r="BL14" s="16"/>
      <c r="BM14" s="3"/>
      <c r="BN14" s="16"/>
      <c r="BO14" s="3"/>
      <c r="BP14" s="22"/>
      <c r="BQ14" s="22"/>
      <c r="BR14" s="22"/>
      <c r="BS14" s="22"/>
      <c r="BY14" s="47"/>
    </row>
    <row r="15" spans="34:90">
      <c r="AU15" s="3"/>
      <c r="AV15" s="3"/>
      <c r="AW15" s="3"/>
      <c r="AX15" s="3"/>
      <c r="AY15" s="3"/>
      <c r="AZ15" s="57"/>
      <c r="BA15" s="57"/>
      <c r="BB15" s="57"/>
      <c r="BC15" s="57"/>
      <c r="BD15" s="16"/>
      <c r="BE15" s="16"/>
      <c r="BF15" s="57"/>
      <c r="BG15" s="3"/>
      <c r="BH15" s="3"/>
      <c r="BI15" s="3"/>
      <c r="BJ15" s="16"/>
      <c r="BK15" s="16"/>
      <c r="BL15" s="16"/>
      <c r="BM15" s="3"/>
      <c r="BN15" s="16"/>
      <c r="BO15" s="3"/>
      <c r="BP15" s="22"/>
      <c r="BQ15" s="22"/>
      <c r="BR15" s="22"/>
      <c r="BS15" s="22"/>
      <c r="BY15" s="47"/>
    </row>
    <row r="16" spans="34:90">
      <c r="AU16" s="3"/>
      <c r="AV16" s="3"/>
      <c r="AW16" s="3"/>
      <c r="AX16" s="3"/>
      <c r="AY16" s="3"/>
      <c r="AZ16" s="57"/>
      <c r="BA16" s="57"/>
      <c r="BB16" s="57"/>
      <c r="BC16" s="57"/>
      <c r="BD16" s="16"/>
      <c r="BE16" s="16"/>
      <c r="BF16" s="57"/>
      <c r="BG16" s="3"/>
      <c r="BH16" s="3"/>
      <c r="BI16" s="3"/>
      <c r="BJ16" s="16"/>
      <c r="BK16" s="16"/>
      <c r="BL16" s="16"/>
      <c r="BM16" s="3"/>
      <c r="BN16" s="16"/>
      <c r="BO16" s="3"/>
      <c r="BP16" s="22"/>
      <c r="BQ16" s="22"/>
      <c r="BR16" s="22"/>
      <c r="BS16" s="22"/>
      <c r="BY16" s="47"/>
    </row>
    <row r="17" spans="47:77">
      <c r="AU17" s="3"/>
      <c r="AV17" s="3"/>
      <c r="AW17" s="3"/>
      <c r="AX17" s="3"/>
      <c r="AY17" s="3"/>
      <c r="AZ17" s="57"/>
      <c r="BA17" s="57"/>
      <c r="BB17" s="57"/>
      <c r="BC17" s="57"/>
      <c r="BD17" s="16"/>
      <c r="BE17" s="16"/>
      <c r="BF17" s="57"/>
      <c r="BG17" s="3"/>
      <c r="BH17" s="3"/>
      <c r="BI17" s="3"/>
      <c r="BJ17" s="16"/>
      <c r="BK17" s="16"/>
      <c r="BL17" s="16"/>
      <c r="BM17" s="3"/>
      <c r="BN17" s="16"/>
      <c r="BO17" s="3"/>
      <c r="BP17" s="22"/>
      <c r="BQ17" s="22"/>
      <c r="BR17" s="22"/>
      <c r="BS17" s="22"/>
      <c r="BY17" s="47"/>
    </row>
    <row r="18" spans="47:77">
      <c r="AU18" s="3"/>
      <c r="AV18" s="3"/>
      <c r="AW18" s="3"/>
      <c r="AX18" s="3"/>
      <c r="AY18" s="3"/>
      <c r="AZ18" s="57"/>
      <c r="BA18" s="57"/>
      <c r="BB18" s="57"/>
      <c r="BC18" s="57"/>
      <c r="BD18" s="16"/>
      <c r="BE18" s="16"/>
      <c r="BF18" s="57"/>
      <c r="BG18" s="3"/>
      <c r="BH18" s="3"/>
      <c r="BI18" s="3"/>
      <c r="BJ18" s="16"/>
      <c r="BK18" s="16"/>
      <c r="BL18" s="16"/>
      <c r="BM18" s="3"/>
      <c r="BN18" s="16"/>
      <c r="BO18" s="3"/>
      <c r="BP18" s="22"/>
      <c r="BQ18" s="22"/>
      <c r="BR18" s="22"/>
      <c r="BS18" s="22"/>
      <c r="BY18" s="47"/>
    </row>
    <row r="19" spans="47:77">
      <c r="AU19" s="3"/>
      <c r="AV19" s="3"/>
      <c r="AW19" s="3"/>
      <c r="AX19" s="3"/>
      <c r="AY19" s="3"/>
      <c r="AZ19" s="57"/>
      <c r="BA19" s="57"/>
      <c r="BB19" s="57"/>
      <c r="BC19" s="57"/>
      <c r="BD19" s="16"/>
      <c r="BE19" s="16"/>
      <c r="BF19" s="57"/>
      <c r="BG19" s="3"/>
      <c r="BH19" s="3"/>
      <c r="BI19" s="3"/>
      <c r="BJ19" s="16"/>
      <c r="BK19" s="16"/>
      <c r="BL19" s="16"/>
      <c r="BM19" s="3"/>
      <c r="BN19" s="16"/>
      <c r="BO19" s="3"/>
      <c r="BP19" s="22"/>
      <c r="BQ19" s="22"/>
      <c r="BR19" s="22"/>
      <c r="BY19" s="47"/>
    </row>
    <row r="20" spans="47:77">
      <c r="AU20" s="3"/>
      <c r="AV20" s="3"/>
      <c r="AW20" s="3"/>
      <c r="AX20" s="3"/>
      <c r="AY20" s="3"/>
      <c r="AZ20" s="57"/>
      <c r="BA20" s="57"/>
      <c r="BB20" s="57"/>
      <c r="BC20" s="57"/>
      <c r="BD20" s="16"/>
      <c r="BE20" s="16"/>
      <c r="BF20" s="57"/>
      <c r="BG20" s="3"/>
      <c r="BH20" s="3"/>
      <c r="BI20" s="3"/>
      <c r="BJ20" s="16"/>
      <c r="BK20" s="16"/>
      <c r="BL20" s="16"/>
      <c r="BM20" s="3"/>
      <c r="BN20" s="16"/>
      <c r="BO20" s="3"/>
      <c r="BP20" s="22"/>
      <c r="BQ20" s="22"/>
      <c r="BR20" s="22"/>
      <c r="BY20" s="47"/>
    </row>
    <row r="21" spans="47:77">
      <c r="AU21" s="3"/>
      <c r="AV21" s="3"/>
      <c r="AW21" s="3"/>
      <c r="AX21" s="3"/>
      <c r="AY21" s="3"/>
      <c r="AZ21" s="57"/>
      <c r="BA21" s="57"/>
      <c r="BB21" s="57"/>
      <c r="BC21" s="57"/>
      <c r="BD21" s="16"/>
      <c r="BE21" s="16"/>
      <c r="BF21" s="57"/>
      <c r="BG21" s="3"/>
      <c r="BH21" s="3"/>
      <c r="BI21" s="3"/>
      <c r="BJ21" s="16"/>
      <c r="BK21" s="16"/>
      <c r="BL21" s="16"/>
      <c r="BM21" s="3"/>
      <c r="BN21" s="16"/>
      <c r="BO21" s="3"/>
      <c r="BP21" s="22"/>
      <c r="BQ21" s="22"/>
      <c r="BR21" s="22"/>
      <c r="BY21" s="19"/>
    </row>
    <row r="22" spans="47:77">
      <c r="AU22" s="3"/>
      <c r="AV22" s="3"/>
      <c r="AW22" s="3"/>
      <c r="AX22" s="3"/>
      <c r="AY22" s="3"/>
      <c r="AZ22" s="57"/>
      <c r="BA22" s="57"/>
      <c r="BB22" s="57"/>
      <c r="BC22" s="57"/>
      <c r="BD22" s="16"/>
      <c r="BE22" s="16"/>
      <c r="BF22" s="57"/>
      <c r="BG22" s="3"/>
      <c r="BH22" s="3"/>
      <c r="BI22" s="3"/>
      <c r="BJ22" s="16"/>
      <c r="BK22" s="16"/>
      <c r="BL22" s="16"/>
      <c r="BM22" s="3"/>
      <c r="BN22" s="16"/>
      <c r="BO22" s="3"/>
      <c r="BP22" s="22"/>
      <c r="BQ22" s="22"/>
      <c r="BR22" s="22"/>
      <c r="BY22" s="19"/>
    </row>
    <row r="23" spans="47:77">
      <c r="AU23" s="3"/>
      <c r="AV23" s="3"/>
      <c r="AW23" s="3"/>
      <c r="AX23" s="3"/>
      <c r="AY23" s="3"/>
      <c r="AZ23" s="57"/>
      <c r="BA23" s="57"/>
      <c r="BB23" s="57"/>
      <c r="BC23" s="57"/>
      <c r="BD23" s="16"/>
      <c r="BE23" s="16"/>
      <c r="BF23" s="57"/>
      <c r="BG23" s="3"/>
      <c r="BH23" s="3"/>
      <c r="BI23" s="3"/>
      <c r="BJ23" s="16"/>
      <c r="BK23" s="16"/>
      <c r="BL23" s="16"/>
      <c r="BM23" s="3"/>
      <c r="BN23" s="16"/>
      <c r="BO23" s="3"/>
      <c r="BP23" s="22"/>
      <c r="BQ23" s="22"/>
      <c r="BR23" s="22"/>
      <c r="BY23" s="19"/>
    </row>
    <row r="24" spans="47:77">
      <c r="AU24" s="3"/>
      <c r="AV24" s="3"/>
      <c r="AW24" s="3"/>
      <c r="AX24" s="3"/>
      <c r="AY24" s="3"/>
      <c r="AZ24" s="57"/>
      <c r="BA24" s="57"/>
      <c r="BB24" s="57"/>
      <c r="BC24" s="57"/>
      <c r="BD24" s="16"/>
      <c r="BE24" s="16"/>
      <c r="BF24" s="57"/>
      <c r="BG24" s="3"/>
      <c r="BH24" s="3"/>
      <c r="BI24" s="3"/>
      <c r="BJ24" s="16"/>
      <c r="BK24" s="16"/>
      <c r="BL24" s="16"/>
      <c r="BM24" s="3"/>
      <c r="BN24" s="16"/>
      <c r="BO24" s="3"/>
      <c r="BP24" s="22"/>
      <c r="BQ24" s="22"/>
      <c r="BR24" s="22"/>
      <c r="BY24" s="19"/>
    </row>
    <row r="25" spans="47:77">
      <c r="AU25" s="3"/>
      <c r="AV25" s="3"/>
      <c r="AW25" s="3"/>
      <c r="AX25" s="3"/>
      <c r="AY25" s="3"/>
      <c r="AZ25" s="57"/>
      <c r="BA25" s="57"/>
      <c r="BB25" s="57"/>
      <c r="BC25" s="57"/>
      <c r="BD25" s="16"/>
      <c r="BE25" s="16"/>
      <c r="BF25" s="57"/>
      <c r="BG25" s="3"/>
      <c r="BH25" s="3"/>
      <c r="BI25" s="3"/>
      <c r="BJ25" s="16"/>
      <c r="BK25" s="16"/>
      <c r="BL25" s="16"/>
      <c r="BM25" s="3"/>
      <c r="BN25" s="16"/>
      <c r="BO25" s="3"/>
      <c r="BP25" s="22"/>
      <c r="BQ25" s="22"/>
      <c r="BR25" s="22"/>
      <c r="BY25" s="19"/>
    </row>
    <row r="26" spans="47:77" ht="15.6">
      <c r="AU26" s="3"/>
      <c r="AV26" s="3"/>
      <c r="AW26" s="3"/>
      <c r="AX26" s="3"/>
      <c r="AY26" s="3"/>
      <c r="AZ26" s="57"/>
      <c r="BA26" s="57"/>
      <c r="BB26" s="57"/>
      <c r="BC26" s="57"/>
      <c r="BD26" s="16"/>
      <c r="BE26" s="16"/>
      <c r="BF26" s="57"/>
      <c r="BG26" s="3"/>
      <c r="BH26" s="3"/>
      <c r="BI26" s="3"/>
      <c r="BJ26" s="16"/>
      <c r="BK26" s="16"/>
      <c r="BL26" s="16"/>
      <c r="BM26" s="3"/>
      <c r="BN26" s="16"/>
      <c r="BO26" s="3"/>
      <c r="BP26" s="22"/>
      <c r="BQ26" s="22"/>
      <c r="BR26" s="22"/>
      <c r="BY26" s="48"/>
    </row>
    <row r="27" spans="47:77">
      <c r="AU27" s="3"/>
      <c r="AV27" s="3"/>
      <c r="AW27" s="3"/>
      <c r="AX27" s="3"/>
      <c r="AY27" s="3"/>
      <c r="AZ27" s="57"/>
      <c r="BA27" s="57"/>
      <c r="BB27" s="57"/>
      <c r="BC27" s="57"/>
      <c r="BD27" s="16"/>
      <c r="BE27" s="16"/>
      <c r="BF27" s="57"/>
      <c r="BG27" s="3"/>
      <c r="BH27" s="3"/>
      <c r="BI27" s="3"/>
      <c r="BJ27" s="16"/>
      <c r="BK27" s="16"/>
      <c r="BL27" s="16"/>
      <c r="BM27" s="3"/>
      <c r="BN27" s="16"/>
      <c r="BO27" s="3"/>
      <c r="BP27" s="22"/>
      <c r="BQ27" s="22"/>
      <c r="BR27" s="22"/>
      <c r="BV27" s="1"/>
      <c r="BW27" s="1"/>
      <c r="BX27" s="1"/>
    </row>
    <row r="28" spans="47:77">
      <c r="AU28" s="3"/>
      <c r="AV28" s="3"/>
      <c r="AW28" s="3"/>
      <c r="AX28" s="3"/>
      <c r="AY28" s="3"/>
      <c r="AZ28" s="57"/>
      <c r="BA28" s="57"/>
      <c r="BB28" s="57"/>
      <c r="BC28" s="57"/>
      <c r="BD28" s="16"/>
      <c r="BE28" s="16"/>
      <c r="BF28" s="57"/>
      <c r="BG28" s="3"/>
      <c r="BH28" s="3"/>
      <c r="BI28" s="3"/>
      <c r="BJ28" s="16"/>
      <c r="BK28" s="16"/>
      <c r="BL28" s="16"/>
      <c r="BM28" s="3"/>
      <c r="BN28" s="16"/>
      <c r="BO28" s="3"/>
      <c r="BP28" s="22"/>
      <c r="BQ28" s="22"/>
      <c r="BR28" s="22"/>
    </row>
    <row r="29" spans="47:77">
      <c r="AU29" s="3"/>
      <c r="AV29" s="3"/>
      <c r="AW29" s="3"/>
      <c r="AX29" s="3"/>
      <c r="AY29" s="3"/>
      <c r="AZ29" s="57"/>
      <c r="BA29" s="57"/>
      <c r="BB29" s="57"/>
      <c r="BC29" s="57"/>
      <c r="BD29" s="16"/>
      <c r="BE29" s="16"/>
      <c r="BF29" s="57"/>
      <c r="BG29" s="3"/>
      <c r="BH29" s="3"/>
      <c r="BI29" s="3"/>
      <c r="BJ29" s="16"/>
      <c r="BK29" s="16"/>
      <c r="BL29" s="16"/>
      <c r="BM29" s="3"/>
      <c r="BN29" s="16"/>
      <c r="BO29" s="3"/>
      <c r="BP29" s="22"/>
      <c r="BQ29" s="22"/>
      <c r="BR29" s="22"/>
    </row>
    <row r="30" spans="47:77">
      <c r="AU30" s="3"/>
      <c r="AV30" s="3"/>
      <c r="AW30" s="3"/>
      <c r="AX30" s="3"/>
      <c r="AY30" s="3"/>
      <c r="AZ30" s="57"/>
      <c r="BA30" s="57"/>
      <c r="BB30" s="57"/>
      <c r="BC30" s="57"/>
      <c r="BD30" s="16"/>
      <c r="BE30" s="16"/>
      <c r="BF30" s="57"/>
      <c r="BG30" s="3"/>
      <c r="BH30" s="3"/>
      <c r="BI30" s="3"/>
      <c r="BJ30" s="16"/>
      <c r="BK30" s="16"/>
      <c r="BL30" s="16"/>
      <c r="BM30" s="3"/>
      <c r="BN30" s="16"/>
      <c r="BO30" s="3"/>
      <c r="BP30" s="22"/>
      <c r="BQ30" s="22"/>
      <c r="BR30" s="22"/>
    </row>
    <row r="31" spans="47:77">
      <c r="AU31" s="3"/>
      <c r="AV31" s="3"/>
      <c r="AW31" s="3"/>
      <c r="AX31" s="3"/>
      <c r="AY31" s="3"/>
      <c r="AZ31" s="57"/>
      <c r="BA31" s="57"/>
      <c r="BB31" s="57"/>
      <c r="BC31" s="57"/>
      <c r="BD31" s="16"/>
      <c r="BE31" s="16"/>
      <c r="BF31" s="57"/>
      <c r="BG31" s="3"/>
      <c r="BH31" s="3"/>
      <c r="BI31" s="3"/>
      <c r="BJ31" s="16"/>
      <c r="BK31" s="16"/>
      <c r="BL31" s="16"/>
      <c r="BM31" s="3"/>
      <c r="BN31" s="16"/>
      <c r="BO31" s="3"/>
      <c r="BP31" s="22"/>
      <c r="BQ31" s="22"/>
      <c r="BR31" s="22"/>
    </row>
    <row r="32" spans="47:77">
      <c r="AU32" s="3"/>
      <c r="AV32" s="3"/>
      <c r="AW32" s="3"/>
      <c r="AX32" s="3"/>
      <c r="AY32" s="3"/>
      <c r="AZ32" s="57"/>
      <c r="BA32" s="57"/>
      <c r="BB32" s="57"/>
      <c r="BC32" s="57"/>
      <c r="BD32" s="16"/>
      <c r="BE32" s="16"/>
      <c r="BF32" s="57"/>
      <c r="BG32" s="3"/>
      <c r="BH32" s="3"/>
      <c r="BI32" s="3"/>
      <c r="BJ32" s="16"/>
      <c r="BK32" s="16"/>
      <c r="BL32" s="16"/>
      <c r="BM32" s="3"/>
      <c r="BN32" s="16"/>
      <c r="BO32" s="3"/>
      <c r="BP32" s="22"/>
      <c r="BQ32" s="22"/>
      <c r="BR32" s="22"/>
    </row>
    <row r="33" spans="47:70">
      <c r="AU33" s="3"/>
      <c r="AV33" s="3"/>
      <c r="AW33" s="3"/>
      <c r="AX33" s="3"/>
      <c r="AY33" s="3"/>
      <c r="AZ33" s="57"/>
      <c r="BA33" s="57"/>
      <c r="BB33" s="57"/>
      <c r="BC33" s="57"/>
      <c r="BD33" s="16"/>
      <c r="BE33" s="16"/>
      <c r="BF33" s="57"/>
      <c r="BG33" s="3"/>
      <c r="BH33" s="3"/>
      <c r="BI33" s="3"/>
      <c r="BJ33" s="16"/>
      <c r="BK33" s="16"/>
      <c r="BL33" s="16"/>
      <c r="BM33" s="3"/>
      <c r="BN33" s="16"/>
      <c r="BO33" s="3"/>
      <c r="BP33" s="22"/>
      <c r="BQ33" s="22"/>
      <c r="BR33" s="22"/>
    </row>
    <row r="34" spans="47:70">
      <c r="AU34" s="3"/>
      <c r="AV34" s="3"/>
      <c r="AW34" s="3"/>
      <c r="AX34" s="3"/>
      <c r="AY34" s="3"/>
      <c r="AZ34" s="57"/>
      <c r="BA34" s="57"/>
      <c r="BB34" s="57"/>
      <c r="BC34" s="57"/>
      <c r="BD34" s="16"/>
      <c r="BE34" s="16"/>
      <c r="BF34" s="57"/>
      <c r="BG34" s="3"/>
      <c r="BH34" s="3"/>
      <c r="BI34" s="3"/>
      <c r="BJ34" s="16"/>
      <c r="BK34" s="16"/>
      <c r="BL34" s="16"/>
      <c r="BM34" s="3"/>
      <c r="BN34" s="16"/>
      <c r="BO34" s="3"/>
      <c r="BP34" s="22"/>
      <c r="BQ34" s="22"/>
      <c r="BR34" s="22"/>
    </row>
    <row r="35" spans="47:70">
      <c r="AU35" s="3"/>
      <c r="AV35" s="3"/>
      <c r="AW35" s="3"/>
      <c r="AX35" s="3"/>
      <c r="AY35" s="3"/>
      <c r="AZ35" s="57"/>
      <c r="BA35" s="57"/>
      <c r="BB35" s="57"/>
      <c r="BC35" s="57"/>
      <c r="BD35" s="16"/>
      <c r="BE35" s="16"/>
      <c r="BF35" s="57"/>
      <c r="BG35" s="3"/>
      <c r="BH35" s="3"/>
      <c r="BI35" s="3"/>
      <c r="BJ35" s="16"/>
      <c r="BK35" s="16"/>
      <c r="BL35" s="16"/>
      <c r="BM35" s="3"/>
      <c r="BN35" s="16"/>
      <c r="BO35" s="3"/>
      <c r="BP35" s="22"/>
      <c r="BQ35" s="22"/>
      <c r="BR35" s="22"/>
    </row>
    <row r="36" spans="47:70">
      <c r="AU36" s="3"/>
      <c r="AV36" s="3"/>
      <c r="AW36" s="3"/>
      <c r="AX36" s="3"/>
      <c r="AY36" s="3"/>
      <c r="AZ36" s="57"/>
      <c r="BA36" s="57"/>
      <c r="BB36" s="57"/>
      <c r="BC36" s="57"/>
      <c r="BD36" s="16"/>
      <c r="BE36" s="16"/>
      <c r="BF36" s="57"/>
      <c r="BG36" s="3"/>
      <c r="BH36" s="3"/>
      <c r="BI36" s="3"/>
      <c r="BJ36" s="16"/>
      <c r="BK36" s="16"/>
      <c r="BL36" s="16"/>
      <c r="BM36" s="3"/>
      <c r="BN36" s="16"/>
      <c r="BO36" s="3"/>
      <c r="BP36" s="22"/>
      <c r="BQ36" s="22"/>
      <c r="BR36" s="22"/>
    </row>
    <row r="37" spans="47:70">
      <c r="AU37" s="3"/>
      <c r="AV37" s="3"/>
      <c r="AW37" s="3"/>
      <c r="AX37" s="3"/>
      <c r="AY37" s="3"/>
      <c r="AZ37" s="57"/>
      <c r="BA37" s="57"/>
      <c r="BB37" s="57"/>
      <c r="BC37" s="57"/>
      <c r="BD37" s="16"/>
      <c r="BE37" s="16"/>
      <c r="BF37" s="57"/>
      <c r="BG37" s="3"/>
      <c r="BH37" s="3"/>
      <c r="BI37" s="3"/>
      <c r="BJ37" s="16"/>
      <c r="BK37" s="16"/>
      <c r="BL37" s="16"/>
      <c r="BM37" s="3"/>
      <c r="BN37" s="16"/>
      <c r="BO37" s="3"/>
      <c r="BP37" s="22"/>
      <c r="BQ37" s="22"/>
      <c r="BR37" s="22"/>
    </row>
    <row r="38" spans="47:70">
      <c r="AU38" s="3"/>
      <c r="AV38" s="3"/>
      <c r="AW38" s="3"/>
      <c r="AX38" s="3"/>
      <c r="AY38" s="3"/>
      <c r="AZ38" s="57"/>
      <c r="BA38" s="57"/>
      <c r="BB38" s="57"/>
      <c r="BC38" s="57"/>
      <c r="BD38" s="16"/>
      <c r="BE38" s="16"/>
      <c r="BF38" s="57"/>
      <c r="BG38" s="3"/>
      <c r="BH38" s="3"/>
      <c r="BI38" s="3"/>
      <c r="BJ38" s="16"/>
      <c r="BK38" s="16"/>
      <c r="BL38" s="16"/>
      <c r="BM38" s="3"/>
      <c r="BN38" s="16"/>
      <c r="BO38" s="3"/>
      <c r="BP38" s="22"/>
      <c r="BQ38" s="22"/>
      <c r="BR38" s="22"/>
    </row>
    <row r="39" spans="47:70">
      <c r="AU39" s="3"/>
      <c r="AV39" s="3"/>
      <c r="AW39" s="3"/>
      <c r="AX39" s="3"/>
      <c r="AY39" s="3"/>
      <c r="AZ39" s="57"/>
      <c r="BA39" s="57"/>
      <c r="BB39" s="57"/>
      <c r="BC39" s="57"/>
      <c r="BD39" s="16"/>
      <c r="BE39" s="16"/>
      <c r="BF39" s="57"/>
      <c r="BG39" s="3"/>
      <c r="BH39" s="3"/>
      <c r="BI39" s="3"/>
      <c r="BJ39" s="16"/>
      <c r="BK39" s="16"/>
      <c r="BL39" s="16"/>
      <c r="BM39" s="3"/>
      <c r="BN39" s="16"/>
      <c r="BO39" s="3"/>
      <c r="BP39" s="22"/>
      <c r="BQ39" s="22"/>
      <c r="BR39" s="22"/>
    </row>
    <row r="40" spans="47:70">
      <c r="AU40" s="3"/>
      <c r="AV40" s="3"/>
      <c r="AW40" s="3"/>
      <c r="AX40" s="3"/>
      <c r="AY40" s="3"/>
      <c r="AZ40" s="57"/>
      <c r="BA40" s="57"/>
      <c r="BB40" s="57"/>
      <c r="BC40" s="57"/>
      <c r="BD40" s="16"/>
      <c r="BE40" s="16"/>
      <c r="BF40" s="57"/>
      <c r="BG40" s="3"/>
      <c r="BH40" s="3"/>
      <c r="BI40" s="3"/>
      <c r="BJ40" s="16"/>
      <c r="BK40" s="16"/>
      <c r="BL40" s="16"/>
      <c r="BM40" s="3"/>
      <c r="BN40" s="16"/>
      <c r="BO40" s="3"/>
      <c r="BP40" s="22"/>
      <c r="BQ40" s="22"/>
      <c r="BR40" s="22"/>
    </row>
    <row r="41" spans="47:70">
      <c r="AU41" s="3"/>
      <c r="AV41" s="3"/>
      <c r="AW41" s="3"/>
      <c r="AX41" s="3"/>
      <c r="AY41" s="3"/>
      <c r="AZ41" s="57"/>
      <c r="BA41" s="57"/>
      <c r="BB41" s="57"/>
      <c r="BC41" s="57"/>
      <c r="BD41" s="16"/>
      <c r="BE41" s="16"/>
      <c r="BF41" s="57"/>
      <c r="BG41" s="3"/>
      <c r="BH41" s="3"/>
      <c r="BI41" s="3"/>
      <c r="BJ41" s="16"/>
      <c r="BK41" s="16"/>
      <c r="BL41" s="16"/>
      <c r="BM41" s="3"/>
      <c r="BN41" s="16"/>
      <c r="BO41" s="3"/>
      <c r="BP41" s="22"/>
      <c r="BQ41" s="22"/>
      <c r="BR41" s="22"/>
    </row>
    <row r="42" spans="47:70">
      <c r="AU42" s="3"/>
      <c r="AV42" s="3"/>
      <c r="AW42" s="3"/>
      <c r="AX42" s="3"/>
      <c r="AY42" s="3"/>
      <c r="AZ42" s="57"/>
      <c r="BA42" s="57"/>
      <c r="BB42" s="57"/>
      <c r="BC42" s="57"/>
      <c r="BD42" s="16"/>
      <c r="BE42" s="16"/>
      <c r="BF42" s="57"/>
      <c r="BG42" s="3"/>
      <c r="BH42" s="3"/>
      <c r="BI42" s="3"/>
      <c r="BJ42" s="16"/>
      <c r="BK42" s="16"/>
      <c r="BL42" s="16"/>
      <c r="BM42" s="3"/>
      <c r="BN42" s="16"/>
      <c r="BO42" s="3"/>
      <c r="BP42" s="22"/>
      <c r="BQ42" s="22"/>
      <c r="BR42" s="22"/>
    </row>
    <row r="43" spans="47:70">
      <c r="AU43" s="3"/>
      <c r="AV43" s="3"/>
      <c r="AW43" s="3"/>
      <c r="AX43" s="3"/>
      <c r="AY43" s="3"/>
      <c r="AZ43" s="57"/>
      <c r="BA43" s="57"/>
      <c r="BB43" s="57"/>
      <c r="BC43" s="57"/>
      <c r="BD43" s="16"/>
      <c r="BE43" s="16"/>
      <c r="BF43" s="57"/>
      <c r="BG43" s="3"/>
      <c r="BH43" s="3"/>
      <c r="BI43" s="3"/>
      <c r="BJ43" s="16"/>
      <c r="BK43" s="16"/>
      <c r="BL43" s="16"/>
      <c r="BM43" s="3"/>
      <c r="BN43" s="16"/>
      <c r="BO43" s="3"/>
      <c r="BP43" s="22"/>
      <c r="BQ43" s="22"/>
      <c r="BR43" s="22"/>
    </row>
    <row r="44" spans="47:70">
      <c r="AU44" s="3"/>
      <c r="AV44" s="3"/>
      <c r="AW44" s="3"/>
      <c r="AX44" s="3"/>
      <c r="AY44" s="3"/>
      <c r="AZ44" s="57"/>
      <c r="BA44" s="57"/>
      <c r="BB44" s="57"/>
      <c r="BC44" s="57"/>
      <c r="BD44" s="16"/>
      <c r="BE44" s="16"/>
      <c r="BF44" s="57"/>
      <c r="BG44" s="3"/>
      <c r="BH44" s="3"/>
      <c r="BI44" s="3"/>
      <c r="BJ44" s="16"/>
      <c r="BK44" s="16"/>
      <c r="BL44" s="16"/>
      <c r="BM44" s="3"/>
      <c r="BN44" s="16"/>
      <c r="BO44" s="3"/>
      <c r="BP44" s="22"/>
      <c r="BQ44" s="22"/>
      <c r="BR44" s="22"/>
    </row>
    <row r="45" spans="47:70">
      <c r="AU45" s="3"/>
      <c r="AV45" s="3"/>
      <c r="AW45" s="3"/>
      <c r="AX45" s="3"/>
      <c r="AY45" s="3"/>
      <c r="AZ45" s="57"/>
      <c r="BA45" s="57"/>
      <c r="BB45" s="57"/>
      <c r="BC45" s="57"/>
      <c r="BD45" s="16"/>
      <c r="BE45" s="16"/>
      <c r="BF45" s="57"/>
      <c r="BG45" s="3"/>
      <c r="BH45" s="3"/>
      <c r="BI45" s="3"/>
      <c r="BJ45" s="16"/>
      <c r="BK45" s="16"/>
      <c r="BL45" s="16"/>
      <c r="BM45" s="3"/>
      <c r="BN45" s="16"/>
      <c r="BO45" s="3"/>
      <c r="BP45" s="22"/>
      <c r="BQ45" s="22"/>
      <c r="BR45" s="22"/>
    </row>
    <row r="46" spans="47:70">
      <c r="AU46" s="3"/>
      <c r="AV46" s="3"/>
      <c r="AW46" s="3"/>
      <c r="AX46" s="3"/>
      <c r="AY46" s="3"/>
      <c r="AZ46" s="57"/>
      <c r="BA46" s="57"/>
      <c r="BB46" s="57"/>
      <c r="BC46" s="57"/>
      <c r="BD46" s="16"/>
      <c r="BE46" s="16"/>
      <c r="BF46" s="57"/>
      <c r="BG46" s="3"/>
      <c r="BH46" s="3"/>
      <c r="BI46" s="3"/>
      <c r="BJ46" s="16"/>
      <c r="BK46" s="16"/>
      <c r="BL46" s="16"/>
      <c r="BM46" s="3"/>
      <c r="BN46" s="16"/>
      <c r="BO46" s="3"/>
      <c r="BP46" s="22"/>
      <c r="BQ46" s="22"/>
      <c r="BR46" s="22"/>
    </row>
    <row r="47" spans="47:70">
      <c r="AU47" s="3"/>
      <c r="AV47" s="3"/>
      <c r="AW47" s="3"/>
      <c r="AX47" s="3"/>
      <c r="AY47" s="3"/>
      <c r="AZ47" s="57"/>
      <c r="BA47" s="57"/>
      <c r="BB47" s="57"/>
      <c r="BC47" s="57"/>
      <c r="BD47" s="16"/>
      <c r="BE47" s="16"/>
      <c r="BF47" s="57"/>
      <c r="BG47" s="3"/>
      <c r="BH47" s="3"/>
      <c r="BI47" s="3"/>
      <c r="BJ47" s="16"/>
      <c r="BK47" s="16"/>
      <c r="BL47" s="16"/>
      <c r="BM47" s="3"/>
      <c r="BN47" s="16"/>
      <c r="BO47" s="3"/>
      <c r="BP47" s="22"/>
      <c r="BQ47" s="22"/>
      <c r="BR47" s="22"/>
    </row>
    <row r="48" spans="47:70">
      <c r="AU48" s="3"/>
      <c r="AV48" s="3"/>
      <c r="AW48" s="3"/>
      <c r="AX48" s="3"/>
      <c r="AY48" s="3"/>
      <c r="AZ48" s="57"/>
      <c r="BA48" s="57"/>
      <c r="BB48" s="57"/>
      <c r="BC48" s="57"/>
      <c r="BD48" s="16"/>
      <c r="BE48" s="16"/>
      <c r="BF48" s="57"/>
      <c r="BG48" s="3"/>
      <c r="BH48" s="3"/>
      <c r="BI48" s="3"/>
      <c r="BJ48" s="16"/>
      <c r="BK48" s="16"/>
      <c r="BL48" s="16"/>
      <c r="BM48" s="3"/>
      <c r="BN48" s="16"/>
      <c r="BO48" s="3"/>
      <c r="BP48" s="22"/>
      <c r="BQ48" s="22"/>
      <c r="BR48" s="22"/>
    </row>
    <row r="49" spans="47:70">
      <c r="AU49" s="3"/>
      <c r="AV49" s="3"/>
      <c r="AW49" s="3"/>
      <c r="AX49" s="3"/>
      <c r="AY49" s="3"/>
      <c r="AZ49" s="57"/>
      <c r="BA49" s="57"/>
      <c r="BB49" s="57"/>
      <c r="BC49" s="57"/>
      <c r="BD49" s="16"/>
      <c r="BE49" s="16"/>
      <c r="BF49" s="57"/>
      <c r="BG49" s="3"/>
      <c r="BH49" s="3"/>
      <c r="BI49" s="3"/>
      <c r="BJ49" s="16"/>
      <c r="BK49" s="16"/>
      <c r="BL49" s="16"/>
      <c r="BM49" s="3"/>
      <c r="BN49" s="16"/>
      <c r="BO49" s="3"/>
      <c r="BP49" s="22"/>
      <c r="BQ49" s="22"/>
      <c r="BR49" s="22"/>
    </row>
    <row r="50" spans="47:70">
      <c r="AU50" s="3"/>
      <c r="AV50" s="3"/>
      <c r="AW50" s="3"/>
      <c r="AX50" s="3"/>
      <c r="AY50" s="3"/>
      <c r="AZ50" s="57"/>
      <c r="BA50" s="57"/>
      <c r="BB50" s="57"/>
      <c r="BC50" s="57"/>
      <c r="BD50" s="16"/>
      <c r="BE50" s="16"/>
      <c r="BF50" s="57"/>
      <c r="BG50" s="3"/>
      <c r="BH50" s="3"/>
      <c r="BI50" s="3"/>
      <c r="BJ50" s="16"/>
      <c r="BK50" s="16"/>
      <c r="BL50" s="16"/>
      <c r="BM50" s="3"/>
      <c r="BN50" s="16"/>
      <c r="BO50" s="3"/>
      <c r="BP50" s="22"/>
      <c r="BQ50" s="22"/>
      <c r="BR50" s="22"/>
    </row>
    <row r="51" spans="47:70">
      <c r="AU51" s="3"/>
      <c r="AV51" s="3"/>
      <c r="AW51" s="3"/>
      <c r="AX51" s="3"/>
      <c r="AY51" s="3"/>
      <c r="AZ51" s="57"/>
      <c r="BA51" s="57"/>
      <c r="BB51" s="57"/>
      <c r="BC51" s="57"/>
      <c r="BD51" s="16"/>
      <c r="BE51" s="16"/>
      <c r="BF51" s="57"/>
      <c r="BG51" s="3"/>
      <c r="BH51" s="3"/>
      <c r="BI51" s="3"/>
      <c r="BJ51" s="16"/>
      <c r="BK51" s="16"/>
      <c r="BL51" s="16"/>
      <c r="BM51" s="3"/>
      <c r="BN51" s="16"/>
      <c r="BO51" s="3"/>
      <c r="BP51" s="22"/>
      <c r="BQ51" s="22"/>
      <c r="BR51" s="22"/>
    </row>
    <row r="52" spans="47:70">
      <c r="AU52" s="3"/>
      <c r="AV52" s="3"/>
      <c r="AW52" s="3"/>
      <c r="AX52" s="3"/>
      <c r="AY52" s="3"/>
      <c r="AZ52" s="57"/>
      <c r="BA52" s="57"/>
      <c r="BB52" s="57"/>
      <c r="BC52" s="57"/>
      <c r="BD52" s="16"/>
      <c r="BE52" s="16"/>
      <c r="BF52" s="57"/>
      <c r="BG52" s="3"/>
      <c r="BH52" s="3"/>
      <c r="BI52" s="3"/>
      <c r="BJ52" s="16"/>
      <c r="BK52" s="16"/>
      <c r="BL52" s="16"/>
      <c r="BM52" s="3"/>
      <c r="BN52" s="16"/>
      <c r="BO52" s="3"/>
      <c r="BP52" s="22"/>
      <c r="BQ52" s="22"/>
      <c r="BR52" s="22"/>
    </row>
    <row r="53" spans="47:70">
      <c r="AU53" s="3"/>
      <c r="AV53" s="3"/>
      <c r="AW53" s="3"/>
      <c r="AX53" s="3"/>
      <c r="AY53" s="3"/>
      <c r="AZ53" s="57"/>
      <c r="BA53" s="57"/>
      <c r="BB53" s="57"/>
      <c r="BC53" s="57"/>
      <c r="BD53" s="16"/>
      <c r="BE53" s="16"/>
      <c r="BF53" s="57"/>
      <c r="BG53" s="3"/>
      <c r="BH53" s="3"/>
      <c r="BI53" s="3"/>
      <c r="BJ53" s="16"/>
      <c r="BK53" s="16"/>
      <c r="BL53" s="16"/>
      <c r="BM53" s="3"/>
      <c r="BN53" s="16"/>
      <c r="BO53" s="3"/>
      <c r="BP53" s="22"/>
      <c r="BQ53" s="22"/>
      <c r="BR53" s="22"/>
    </row>
    <row r="54" spans="47:70">
      <c r="AU54" s="3"/>
      <c r="AV54" s="3"/>
      <c r="AW54" s="3"/>
      <c r="AX54" s="3"/>
      <c r="AY54" s="3"/>
      <c r="AZ54" s="57"/>
      <c r="BA54" s="57"/>
      <c r="BB54" s="57"/>
      <c r="BC54" s="57"/>
      <c r="BD54" s="16"/>
      <c r="BE54" s="16"/>
      <c r="BF54" s="57"/>
      <c r="BG54" s="3"/>
      <c r="BH54" s="3"/>
      <c r="BI54" s="3"/>
      <c r="BJ54" s="16"/>
      <c r="BK54" s="16"/>
      <c r="BL54" s="16"/>
      <c r="BM54" s="3"/>
      <c r="BN54" s="16"/>
      <c r="BO54" s="3"/>
      <c r="BP54" s="22"/>
      <c r="BQ54" s="22"/>
      <c r="BR54" s="22"/>
    </row>
    <row r="55" spans="47:70">
      <c r="AU55" s="3"/>
      <c r="AV55" s="3"/>
      <c r="AW55" s="3"/>
      <c r="AX55" s="3"/>
      <c r="AY55" s="3"/>
      <c r="AZ55" s="57"/>
      <c r="BA55" s="57"/>
      <c r="BB55" s="57"/>
      <c r="BC55" s="57"/>
      <c r="BD55" s="16"/>
      <c r="BE55" s="16"/>
      <c r="BF55" s="57"/>
      <c r="BG55" s="3"/>
      <c r="BH55" s="3"/>
      <c r="BI55" s="3"/>
      <c r="BJ55" s="16"/>
      <c r="BK55" s="16"/>
      <c r="BL55" s="16"/>
      <c r="BM55" s="3"/>
      <c r="BN55" s="16"/>
      <c r="BO55" s="3"/>
      <c r="BP55" s="22"/>
      <c r="BQ55" s="22"/>
      <c r="BR55" s="22"/>
    </row>
    <row r="56" spans="47:70">
      <c r="AU56" s="3"/>
      <c r="AV56" s="3"/>
      <c r="AW56" s="3"/>
      <c r="AX56" s="3"/>
      <c r="AY56" s="3"/>
      <c r="AZ56" s="57"/>
      <c r="BA56" s="57"/>
      <c r="BB56" s="57"/>
      <c r="BC56" s="57"/>
      <c r="BD56" s="16"/>
      <c r="BE56" s="16"/>
      <c r="BF56" s="57"/>
      <c r="BG56" s="3"/>
      <c r="BH56" s="3"/>
      <c r="BI56" s="3"/>
      <c r="BJ56" s="16"/>
      <c r="BK56" s="16"/>
      <c r="BL56" s="16"/>
      <c r="BM56" s="3"/>
      <c r="BN56" s="16"/>
      <c r="BO56" s="3"/>
      <c r="BP56" s="22"/>
      <c r="BQ56" s="22"/>
      <c r="BR56" s="22"/>
    </row>
    <row r="57" spans="47:70">
      <c r="AU57" s="3"/>
      <c r="AV57" s="3"/>
      <c r="AW57" s="3"/>
      <c r="AX57" s="3"/>
      <c r="AY57" s="3"/>
      <c r="AZ57" s="57"/>
      <c r="BA57" s="57"/>
      <c r="BB57" s="57"/>
      <c r="BC57" s="57"/>
      <c r="BD57" s="16"/>
      <c r="BE57" s="16"/>
      <c r="BF57" s="57"/>
      <c r="BG57" s="3"/>
      <c r="BH57" s="3"/>
      <c r="BI57" s="3"/>
      <c r="BJ57" s="16"/>
      <c r="BK57" s="16"/>
      <c r="BL57" s="16"/>
      <c r="BM57" s="3"/>
      <c r="BN57" s="16"/>
      <c r="BO57" s="3"/>
      <c r="BP57" s="22"/>
      <c r="BQ57" s="22"/>
      <c r="BR57" s="22"/>
    </row>
    <row r="58" spans="47:70">
      <c r="AU58" s="3"/>
      <c r="AV58" s="3"/>
      <c r="AW58" s="3"/>
      <c r="AX58" s="3"/>
      <c r="AY58" s="3"/>
      <c r="AZ58" s="57"/>
      <c r="BA58" s="57"/>
      <c r="BB58" s="57"/>
      <c r="BC58" s="57"/>
      <c r="BD58" s="16"/>
      <c r="BE58" s="16"/>
      <c r="BF58" s="57"/>
      <c r="BG58" s="3"/>
      <c r="BH58" s="3"/>
      <c r="BI58" s="3"/>
      <c r="BJ58" s="16"/>
      <c r="BK58" s="16"/>
      <c r="BL58" s="16"/>
      <c r="BM58" s="3"/>
      <c r="BN58" s="16"/>
      <c r="BO58" s="3"/>
      <c r="BP58" s="22"/>
      <c r="BQ58" s="22"/>
      <c r="BR58" s="22"/>
    </row>
    <row r="59" spans="47:70">
      <c r="AU59" s="3"/>
      <c r="AV59" s="3"/>
      <c r="AW59" s="3"/>
      <c r="AX59" s="3"/>
      <c r="AY59" s="3"/>
      <c r="AZ59" s="57"/>
      <c r="BA59" s="57"/>
      <c r="BB59" s="57"/>
      <c r="BC59" s="57"/>
      <c r="BD59" s="16"/>
      <c r="BE59" s="16"/>
      <c r="BF59" s="57"/>
      <c r="BG59" s="3"/>
      <c r="BH59" s="3"/>
      <c r="BI59" s="3"/>
      <c r="BJ59" s="16"/>
      <c r="BK59" s="16"/>
      <c r="BL59" s="16"/>
      <c r="BM59" s="3"/>
      <c r="BN59" s="16"/>
      <c r="BO59" s="3"/>
      <c r="BP59" s="22"/>
      <c r="BQ59" s="22"/>
      <c r="BR59" s="22"/>
    </row>
    <row r="60" spans="47:70">
      <c r="AU60" s="3"/>
      <c r="AV60" s="3"/>
      <c r="AW60" s="3"/>
      <c r="AX60" s="3"/>
      <c r="AY60" s="3"/>
      <c r="AZ60" s="57"/>
      <c r="BA60" s="57"/>
      <c r="BB60" s="57"/>
      <c r="BC60" s="57"/>
      <c r="BD60" s="16"/>
      <c r="BE60" s="16"/>
      <c r="BF60" s="57"/>
      <c r="BG60" s="3"/>
      <c r="BH60" s="3"/>
      <c r="BI60" s="3"/>
      <c r="BJ60" s="16"/>
      <c r="BK60" s="16"/>
      <c r="BL60" s="16"/>
      <c r="BM60" s="3"/>
      <c r="BN60" s="16"/>
      <c r="BO60" s="3"/>
      <c r="BP60" s="22"/>
      <c r="BQ60" s="22"/>
      <c r="BR60" s="22"/>
    </row>
    <row r="61" spans="47:70">
      <c r="AU61" s="3"/>
      <c r="AV61" s="3"/>
      <c r="AW61" s="3"/>
      <c r="AX61" s="3"/>
      <c r="AY61" s="3"/>
      <c r="AZ61" s="57"/>
      <c r="BA61" s="57"/>
      <c r="BB61" s="57"/>
      <c r="BC61" s="57"/>
      <c r="BD61" s="16"/>
      <c r="BE61" s="16"/>
      <c r="BF61" s="57"/>
      <c r="BG61" s="3"/>
      <c r="BH61" s="3"/>
      <c r="BI61" s="3"/>
      <c r="BJ61" s="16"/>
      <c r="BK61" s="16"/>
      <c r="BL61" s="16"/>
      <c r="BM61" s="3"/>
      <c r="BN61" s="16"/>
      <c r="BO61" s="3"/>
      <c r="BP61" s="22"/>
      <c r="BQ61" s="22"/>
      <c r="BR61" s="22"/>
    </row>
    <row r="62" spans="47:70">
      <c r="AU62" s="3"/>
      <c r="AV62" s="3"/>
      <c r="AW62" s="3"/>
      <c r="AX62" s="3"/>
      <c r="AY62" s="3"/>
      <c r="AZ62" s="57"/>
      <c r="BA62" s="57"/>
      <c r="BB62" s="57"/>
      <c r="BC62" s="57"/>
      <c r="BD62" s="16"/>
      <c r="BE62" s="16"/>
      <c r="BF62" s="57"/>
      <c r="BG62" s="3"/>
      <c r="BH62" s="3"/>
      <c r="BI62" s="3"/>
      <c r="BJ62" s="16"/>
      <c r="BK62" s="16"/>
      <c r="BL62" s="16"/>
      <c r="BM62" s="3"/>
      <c r="BN62" s="16"/>
      <c r="BO62" s="3"/>
      <c r="BP62" s="22"/>
      <c r="BQ62" s="22"/>
      <c r="BR62" s="22"/>
    </row>
    <row r="63" spans="47:70">
      <c r="AU63" s="3"/>
      <c r="AV63" s="3"/>
      <c r="AW63" s="3"/>
      <c r="AX63" s="3"/>
      <c r="AY63" s="3"/>
      <c r="AZ63" s="57"/>
      <c r="BA63" s="57"/>
      <c r="BB63" s="57"/>
      <c r="BC63" s="57"/>
      <c r="BD63" s="16"/>
      <c r="BE63" s="16"/>
      <c r="BF63" s="57"/>
      <c r="BG63" s="3"/>
      <c r="BH63" s="3"/>
      <c r="BI63" s="3"/>
      <c r="BJ63" s="16"/>
      <c r="BK63" s="16"/>
      <c r="BL63" s="16"/>
      <c r="BM63" s="3"/>
      <c r="BN63" s="16"/>
      <c r="BO63" s="3"/>
      <c r="BP63" s="22"/>
      <c r="BQ63" s="22"/>
      <c r="BR63" s="22"/>
    </row>
    <row r="64" spans="47:70">
      <c r="AU64" s="3"/>
      <c r="AV64" s="3"/>
      <c r="AW64" s="3"/>
      <c r="AX64" s="3"/>
      <c r="AY64" s="3"/>
      <c r="AZ64" s="57"/>
      <c r="BA64" s="57"/>
      <c r="BB64" s="57"/>
      <c r="BC64" s="57"/>
      <c r="BD64" s="16"/>
      <c r="BE64" s="16"/>
      <c r="BF64" s="57"/>
      <c r="BG64" s="3"/>
      <c r="BH64" s="3"/>
      <c r="BI64" s="3"/>
      <c r="BJ64" s="16"/>
      <c r="BK64" s="16"/>
      <c r="BL64" s="16"/>
      <c r="BM64" s="3"/>
      <c r="BN64" s="16"/>
      <c r="BO64" s="3"/>
      <c r="BP64" s="22"/>
      <c r="BQ64" s="22"/>
      <c r="BR64" s="22"/>
    </row>
    <row r="65" spans="47:78">
      <c r="AU65" s="3"/>
      <c r="AV65" s="3"/>
      <c r="AW65" s="3"/>
      <c r="AX65" s="3"/>
      <c r="AY65" s="3"/>
      <c r="AZ65" s="57"/>
      <c r="BA65" s="57"/>
      <c r="BB65" s="57"/>
      <c r="BC65" s="57"/>
      <c r="BD65" s="16"/>
      <c r="BE65" s="16"/>
      <c r="BF65" s="57"/>
      <c r="BG65" s="3"/>
      <c r="BH65" s="3"/>
      <c r="BI65" s="3"/>
      <c r="BJ65" s="16"/>
      <c r="BK65" s="16"/>
      <c r="BL65" s="16"/>
      <c r="BM65" s="3"/>
      <c r="BN65" s="16"/>
      <c r="BO65" s="3"/>
      <c r="BP65" s="22"/>
      <c r="BQ65" s="22"/>
      <c r="BR65" s="22"/>
    </row>
    <row r="66" spans="47:78">
      <c r="AU66" s="3"/>
      <c r="AV66" s="3"/>
      <c r="AW66" s="3"/>
      <c r="AX66" s="3"/>
      <c r="AY66" s="3"/>
      <c r="AZ66" s="57"/>
      <c r="BA66" s="57"/>
      <c r="BB66" s="57"/>
      <c r="BC66" s="57"/>
      <c r="BD66" s="16"/>
      <c r="BE66" s="16"/>
      <c r="BF66" s="57"/>
      <c r="BG66" s="3"/>
      <c r="BH66" s="3"/>
      <c r="BI66" s="3"/>
      <c r="BJ66" s="16"/>
      <c r="BK66" s="16"/>
      <c r="BL66" s="16"/>
      <c r="BM66" s="3"/>
      <c r="BN66" s="16"/>
      <c r="BO66" s="3"/>
      <c r="BP66" s="22"/>
      <c r="BQ66" s="22"/>
      <c r="BR66" s="22"/>
    </row>
    <row r="67" spans="47:78">
      <c r="AU67" s="3"/>
      <c r="AV67" s="3"/>
      <c r="AW67" s="3"/>
      <c r="AX67" s="3"/>
      <c r="AY67" s="3"/>
      <c r="AZ67" s="57"/>
      <c r="BA67" s="57"/>
      <c r="BB67" s="57"/>
      <c r="BC67" s="57"/>
      <c r="BD67" s="16"/>
      <c r="BE67" s="16"/>
      <c r="BF67" s="57"/>
      <c r="BG67" s="3"/>
      <c r="BH67" s="3"/>
      <c r="BI67" s="3"/>
      <c r="BJ67" s="16"/>
      <c r="BK67" s="16"/>
      <c r="BL67" s="16"/>
      <c r="BM67" s="3"/>
      <c r="BN67" s="16"/>
      <c r="BO67" s="3"/>
      <c r="BP67" s="22"/>
      <c r="BQ67" s="22"/>
      <c r="BR67" s="22"/>
    </row>
    <row r="68" spans="47:78">
      <c r="AU68" s="3"/>
      <c r="AV68" s="3"/>
      <c r="AW68" s="3"/>
      <c r="AX68" s="3"/>
      <c r="AY68" s="3"/>
      <c r="AZ68" s="57"/>
      <c r="BA68" s="57"/>
      <c r="BB68" s="57"/>
      <c r="BC68" s="57"/>
      <c r="BD68" s="16"/>
      <c r="BE68" s="16"/>
      <c r="BF68" s="57"/>
      <c r="BG68" s="3"/>
      <c r="BH68" s="3"/>
      <c r="BI68" s="3"/>
      <c r="BJ68" s="16"/>
      <c r="BK68" s="16"/>
      <c r="BL68" s="16"/>
      <c r="BM68" s="3"/>
      <c r="BN68" s="16"/>
      <c r="BO68" s="3"/>
      <c r="BP68" s="22"/>
      <c r="BQ68" s="22"/>
      <c r="BR68" s="22"/>
    </row>
    <row r="69" spans="47:78">
      <c r="AU69" s="3"/>
      <c r="AV69" s="3"/>
      <c r="AW69" s="3"/>
      <c r="AX69" s="3"/>
      <c r="AY69" s="3"/>
      <c r="AZ69" s="57"/>
      <c r="BA69" s="57"/>
      <c r="BB69" s="57"/>
      <c r="BC69" s="57"/>
      <c r="BD69" s="16"/>
      <c r="BE69" s="16"/>
      <c r="BF69" s="57"/>
      <c r="BG69" s="3"/>
      <c r="BH69" s="3"/>
      <c r="BI69" s="3"/>
      <c r="BJ69" s="16"/>
      <c r="BK69" s="16"/>
      <c r="BL69" s="16"/>
      <c r="BM69" s="3"/>
      <c r="BN69" s="16"/>
      <c r="BO69" s="3"/>
      <c r="BP69" s="22"/>
      <c r="BQ69" s="22"/>
      <c r="BR69" s="22"/>
    </row>
    <row r="70" spans="47:78">
      <c r="AU70" s="3"/>
      <c r="AV70" s="3"/>
      <c r="AW70" s="3"/>
      <c r="AX70" s="3"/>
      <c r="AY70" s="3"/>
      <c r="AZ70" s="57"/>
      <c r="BA70" s="57"/>
      <c r="BB70" s="57"/>
      <c r="BC70" s="57"/>
      <c r="BD70" s="16"/>
      <c r="BE70" s="16"/>
      <c r="BF70" s="57"/>
      <c r="BG70" s="3"/>
      <c r="BH70" s="3"/>
      <c r="BI70" s="3"/>
      <c r="BJ70" s="16"/>
      <c r="BK70" s="16"/>
      <c r="BL70" s="16"/>
      <c r="BM70" s="3"/>
      <c r="BN70" s="16"/>
      <c r="BO70" s="3"/>
      <c r="BP70" s="22"/>
      <c r="BQ70" s="22"/>
      <c r="BR70" s="22"/>
    </row>
    <row r="71" spans="47:78">
      <c r="AU71" s="3"/>
      <c r="AV71" s="3"/>
      <c r="AW71" s="3"/>
      <c r="AX71" s="3"/>
      <c r="AY71" s="3"/>
      <c r="AZ71" s="57"/>
      <c r="BA71" s="57"/>
      <c r="BB71" s="57"/>
      <c r="BC71" s="57"/>
      <c r="BD71" s="16"/>
      <c r="BE71" s="16"/>
      <c r="BF71" s="57"/>
      <c r="BG71" s="3"/>
      <c r="BH71" s="3"/>
      <c r="BI71" s="3"/>
      <c r="BJ71" s="16"/>
      <c r="BK71" s="16"/>
      <c r="BL71" s="16"/>
      <c r="BM71" s="3"/>
      <c r="BN71" s="16"/>
      <c r="BO71" s="3"/>
      <c r="BP71" s="22"/>
      <c r="BQ71" s="22"/>
      <c r="BR71" s="22"/>
    </row>
    <row r="72" spans="47:78">
      <c r="AU72" s="3"/>
      <c r="AV72" s="3"/>
      <c r="AW72" s="3"/>
      <c r="AX72" s="3"/>
      <c r="AY72" s="3"/>
      <c r="AZ72" s="57"/>
      <c r="BA72" s="57"/>
      <c r="BB72" s="57"/>
      <c r="BC72" s="57"/>
      <c r="BD72" s="16"/>
      <c r="BE72" s="16"/>
      <c r="BF72" s="57"/>
      <c r="BG72" s="3"/>
      <c r="BH72" s="3"/>
      <c r="BI72" s="3"/>
      <c r="BJ72" s="16"/>
      <c r="BK72" s="16"/>
      <c r="BL72" s="16"/>
      <c r="BM72" s="3"/>
      <c r="BN72" s="16"/>
      <c r="BO72" s="3"/>
      <c r="BP72" s="22"/>
      <c r="BQ72" s="22"/>
      <c r="BR72" s="22"/>
    </row>
    <row r="73" spans="47:78">
      <c r="AU73" s="3"/>
      <c r="AV73" s="3"/>
      <c r="AW73" s="3"/>
      <c r="AX73" s="3"/>
      <c r="AY73" s="3"/>
      <c r="AZ73" s="57"/>
      <c r="BA73" s="57"/>
      <c r="BB73" s="57"/>
      <c r="BC73" s="57"/>
      <c r="BD73" s="16"/>
      <c r="BE73" s="16"/>
      <c r="BF73" s="57"/>
      <c r="BG73" s="3"/>
      <c r="BH73" s="3"/>
      <c r="BI73" s="3"/>
      <c r="BJ73" s="16"/>
      <c r="BK73" s="16"/>
      <c r="BL73" s="16"/>
      <c r="BM73" s="3"/>
      <c r="BN73" s="16"/>
      <c r="BO73" s="3"/>
      <c r="BP73" s="22"/>
      <c r="BQ73" s="22"/>
      <c r="BR73" s="22"/>
    </row>
    <row r="74" spans="47:78">
      <c r="AU74" s="3"/>
      <c r="AV74" s="3"/>
      <c r="AW74" s="3"/>
      <c r="AX74" s="3"/>
      <c r="AY74" s="3"/>
      <c r="AZ74" s="57"/>
      <c r="BA74" s="57"/>
      <c r="BB74" s="57"/>
      <c r="BC74" s="57"/>
      <c r="BD74" s="16"/>
      <c r="BE74" s="16"/>
      <c r="BF74" s="57"/>
      <c r="BG74" s="3"/>
      <c r="BH74" s="3"/>
      <c r="BI74" s="3"/>
      <c r="BJ74" s="16"/>
      <c r="BK74" s="16"/>
      <c r="BL74" s="16"/>
      <c r="BM74" s="3"/>
      <c r="BN74" s="16"/>
      <c r="BO74" s="3"/>
      <c r="BP74" s="22"/>
      <c r="BQ74" s="22"/>
      <c r="BR74" s="22"/>
    </row>
    <row r="75" spans="47:78">
      <c r="AU75" s="3"/>
      <c r="AV75" s="3"/>
      <c r="AW75" s="3"/>
      <c r="AX75" s="3"/>
      <c r="AY75" s="3"/>
      <c r="AZ75" s="57"/>
      <c r="BA75" s="57"/>
      <c r="BB75" s="57"/>
      <c r="BC75" s="57"/>
      <c r="BD75" s="16"/>
      <c r="BE75" s="16"/>
      <c r="BF75" s="57"/>
      <c r="BG75" s="3"/>
      <c r="BH75" s="3"/>
      <c r="BI75" s="3"/>
      <c r="BJ75" s="16"/>
      <c r="BK75" s="16"/>
      <c r="BL75" s="16"/>
      <c r="BM75" s="3"/>
      <c r="BN75" s="16"/>
      <c r="BO75" s="3"/>
      <c r="BP75" s="22"/>
      <c r="BQ75" s="22"/>
      <c r="BR75" s="22"/>
    </row>
    <row r="76" spans="47:78">
      <c r="AU76" s="3"/>
      <c r="AV76" s="3"/>
      <c r="AW76" s="3"/>
      <c r="AX76" s="3"/>
      <c r="AY76" s="3"/>
      <c r="AZ76" s="57"/>
      <c r="BA76" s="57"/>
      <c r="BB76" s="57"/>
      <c r="BC76" s="57"/>
      <c r="BD76" s="16"/>
      <c r="BE76" s="16"/>
      <c r="BF76" s="57"/>
      <c r="BG76" s="3"/>
      <c r="BH76" s="3"/>
      <c r="BI76" s="3"/>
      <c r="BJ76" s="16"/>
      <c r="BK76" s="16"/>
      <c r="BL76" s="16"/>
      <c r="BM76" s="3"/>
      <c r="BN76" s="16"/>
      <c r="BO76" s="3"/>
      <c r="BP76" s="22"/>
      <c r="BQ76" s="22"/>
      <c r="BR76" s="22"/>
    </row>
    <row r="77" spans="47:78">
      <c r="AU77" s="3"/>
      <c r="AV77" s="3"/>
      <c r="AW77" s="3"/>
      <c r="AX77" s="3"/>
      <c r="AY77" s="3"/>
      <c r="AZ77" s="57"/>
      <c r="BA77" s="57"/>
      <c r="BB77" s="57"/>
      <c r="BC77" s="57"/>
      <c r="BD77" s="16"/>
      <c r="BE77" s="16"/>
      <c r="BF77" s="57"/>
      <c r="BG77" s="3"/>
      <c r="BH77" s="3"/>
      <c r="BI77" s="3"/>
      <c r="BJ77" s="16"/>
      <c r="BK77" s="16"/>
      <c r="BL77" s="16"/>
      <c r="BM77" s="3"/>
      <c r="BN77" s="16"/>
      <c r="BO77" s="3"/>
      <c r="BP77" s="22"/>
      <c r="BQ77" s="22"/>
      <c r="BR77" s="22"/>
      <c r="BZ77" s="1"/>
    </row>
    <row r="78" spans="47:78">
      <c r="AU78" s="3"/>
      <c r="AV78" s="3"/>
      <c r="AW78" s="3"/>
      <c r="AX78" s="3"/>
      <c r="AY78" s="3"/>
      <c r="AZ78" s="57"/>
      <c r="BA78" s="57"/>
      <c r="BB78" s="57"/>
      <c r="BC78" s="57"/>
      <c r="BD78" s="16"/>
      <c r="BE78" s="16"/>
      <c r="BF78" s="57"/>
      <c r="BG78" s="3"/>
      <c r="BH78" s="3"/>
      <c r="BI78" s="3"/>
      <c r="BJ78" s="16"/>
      <c r="BK78" s="16"/>
      <c r="BL78" s="16"/>
      <c r="BM78" s="3"/>
      <c r="BN78" s="16"/>
      <c r="BO78" s="3"/>
      <c r="BP78" s="22"/>
      <c r="BQ78" s="22"/>
      <c r="BR78" s="22"/>
      <c r="BZ78" s="1"/>
    </row>
    <row r="79" spans="47:78">
      <c r="AU79" s="3"/>
      <c r="AV79" s="3"/>
      <c r="AW79" s="3"/>
      <c r="AX79" s="3"/>
      <c r="AY79" s="3"/>
      <c r="AZ79" s="57"/>
      <c r="BA79" s="57"/>
      <c r="BB79" s="57"/>
      <c r="BC79" s="57"/>
      <c r="BD79" s="16"/>
      <c r="BE79" s="16"/>
      <c r="BF79" s="57"/>
      <c r="BG79" s="3"/>
      <c r="BH79" s="3"/>
      <c r="BI79" s="3"/>
      <c r="BJ79" s="16"/>
      <c r="BK79" s="16"/>
      <c r="BL79" s="16"/>
      <c r="BM79" s="3"/>
      <c r="BN79" s="16"/>
      <c r="BO79" s="3"/>
      <c r="BP79" s="22"/>
      <c r="BQ79" s="22"/>
      <c r="BR79" s="22"/>
      <c r="BZ79" s="1"/>
    </row>
    <row r="80" spans="47:78">
      <c r="AU80" s="3"/>
      <c r="AV80" s="3"/>
      <c r="AW80" s="3"/>
      <c r="AX80" s="3"/>
      <c r="AY80" s="3"/>
      <c r="AZ80" s="57"/>
      <c r="BA80" s="57"/>
      <c r="BB80" s="57"/>
      <c r="BC80" s="57"/>
      <c r="BD80" s="16"/>
      <c r="BE80" s="16"/>
      <c r="BF80" s="57"/>
      <c r="BG80" s="3"/>
      <c r="BH80" s="3"/>
      <c r="BI80" s="3"/>
      <c r="BJ80" s="16"/>
      <c r="BK80" s="16"/>
      <c r="BL80" s="16"/>
      <c r="BM80" s="3"/>
      <c r="BN80" s="16"/>
      <c r="BO80" s="3"/>
      <c r="BP80" s="22"/>
      <c r="BQ80" s="22"/>
      <c r="BR80" s="22"/>
      <c r="BZ80" s="1"/>
    </row>
    <row r="81" spans="47:89">
      <c r="AU81" s="3"/>
      <c r="AV81" s="3"/>
      <c r="AW81" s="3"/>
      <c r="AX81" s="3"/>
      <c r="AY81" s="3"/>
      <c r="AZ81" s="57"/>
      <c r="BA81" s="57"/>
      <c r="BB81" s="57"/>
      <c r="BC81" s="57"/>
      <c r="BD81" s="16"/>
      <c r="BE81" s="16"/>
      <c r="BF81" s="57"/>
      <c r="BG81" s="3"/>
      <c r="BH81" s="3"/>
      <c r="BI81" s="3"/>
      <c r="BJ81" s="16"/>
      <c r="BK81" s="16"/>
      <c r="BL81" s="16"/>
      <c r="BM81" s="3"/>
      <c r="BN81" s="16"/>
      <c r="BO81" s="3"/>
      <c r="BP81" s="22"/>
      <c r="BQ81" s="22"/>
      <c r="BR81" s="22"/>
      <c r="BZ81" s="1"/>
    </row>
    <row r="82" spans="47:89">
      <c r="AU82" s="3"/>
      <c r="AV82" s="3"/>
      <c r="AW82" s="3"/>
      <c r="AX82" s="3"/>
      <c r="AY82" s="3"/>
      <c r="AZ82" s="57"/>
      <c r="BA82" s="57"/>
      <c r="BB82" s="57"/>
      <c r="BC82" s="57"/>
      <c r="BD82" s="16"/>
      <c r="BE82" s="16"/>
      <c r="BF82" s="57"/>
      <c r="BG82" s="3"/>
      <c r="BH82" s="3"/>
      <c r="BI82" s="3"/>
      <c r="BJ82" s="16"/>
      <c r="BK82" s="16"/>
      <c r="BL82" s="16"/>
      <c r="BM82" s="3"/>
      <c r="BN82" s="16"/>
      <c r="BO82" s="3"/>
      <c r="BP82" s="22"/>
      <c r="BQ82" s="22"/>
      <c r="BR82" s="22"/>
      <c r="BZ82" s="1"/>
    </row>
    <row r="83" spans="47:89">
      <c r="AU83" s="3"/>
      <c r="AV83" s="3"/>
      <c r="AW83" s="3"/>
      <c r="AX83" s="3"/>
      <c r="AY83" s="3"/>
      <c r="AZ83" s="57"/>
      <c r="BA83" s="57"/>
      <c r="BB83" s="57"/>
      <c r="BC83" s="57"/>
      <c r="BD83" s="16"/>
      <c r="BE83" s="16"/>
      <c r="BF83" s="57"/>
      <c r="BG83" s="3"/>
      <c r="BH83" s="3"/>
      <c r="BI83" s="3"/>
      <c r="BJ83" s="16"/>
      <c r="BK83" s="16"/>
      <c r="BL83" s="16"/>
      <c r="BM83" s="3"/>
      <c r="BN83" s="16"/>
      <c r="BO83" s="3"/>
      <c r="BP83" s="22"/>
      <c r="BQ83" s="22"/>
      <c r="BR83" s="22"/>
      <c r="BZ83" s="1"/>
    </row>
    <row r="84" spans="47:89">
      <c r="AU84" s="3"/>
      <c r="AV84" s="3"/>
      <c r="AW84" s="3"/>
      <c r="AX84" s="3"/>
      <c r="AY84" s="3"/>
      <c r="AZ84" s="57"/>
      <c r="BA84" s="57"/>
      <c r="BB84" s="57"/>
      <c r="BC84" s="57"/>
      <c r="BD84" s="16"/>
      <c r="BE84" s="16"/>
      <c r="BF84" s="57"/>
      <c r="BG84" s="3"/>
      <c r="BH84" s="3"/>
      <c r="BI84" s="3"/>
      <c r="BJ84" s="16"/>
      <c r="BK84" s="16"/>
      <c r="BL84" s="16"/>
      <c r="BM84" s="3"/>
      <c r="BN84" s="16"/>
      <c r="BO84" s="3"/>
      <c r="BP84" s="22"/>
      <c r="BQ84" s="22"/>
      <c r="BR84" s="22"/>
      <c r="BZ84" s="1"/>
    </row>
    <row r="85" spans="47:89">
      <c r="AU85" s="3"/>
      <c r="AV85" s="3"/>
      <c r="AW85" s="3"/>
      <c r="AX85" s="3"/>
      <c r="AY85" s="3"/>
      <c r="AZ85" s="57"/>
      <c r="BA85" s="57"/>
      <c r="BB85" s="57"/>
      <c r="BC85" s="57"/>
      <c r="BD85" s="16"/>
      <c r="BE85" s="16"/>
      <c r="BF85" s="57"/>
      <c r="BG85" s="3"/>
      <c r="BH85" s="3"/>
      <c r="BI85" s="3"/>
      <c r="BJ85" s="16"/>
      <c r="BK85" s="16"/>
      <c r="BL85" s="16"/>
      <c r="BM85" s="3"/>
      <c r="BN85" s="16"/>
      <c r="BO85" s="3"/>
      <c r="BP85" s="22"/>
      <c r="BQ85" s="22"/>
      <c r="BR85" s="22"/>
      <c r="BZ85" s="1"/>
    </row>
    <row r="86" spans="47:89">
      <c r="AU86" s="3"/>
      <c r="AV86" s="3"/>
      <c r="AW86" s="3"/>
      <c r="AX86" s="3"/>
      <c r="AY86" s="3"/>
      <c r="AZ86" s="57"/>
      <c r="BA86" s="57"/>
      <c r="BB86" s="57"/>
      <c r="BC86" s="57"/>
      <c r="BD86" s="16"/>
      <c r="BE86" s="16"/>
      <c r="BF86" s="57"/>
      <c r="BG86" s="3"/>
      <c r="BH86" s="3"/>
      <c r="BI86" s="3"/>
      <c r="BJ86" s="16"/>
      <c r="BK86" s="16"/>
      <c r="BL86" s="16"/>
      <c r="BM86" s="3"/>
      <c r="BN86" s="16"/>
      <c r="BO86" s="3"/>
      <c r="BP86" s="22"/>
      <c r="BQ86" s="22"/>
      <c r="BR86" s="22"/>
      <c r="BZ86" s="1"/>
    </row>
    <row r="87" spans="47:89">
      <c r="AU87" s="3"/>
      <c r="AV87" s="3"/>
      <c r="AW87" s="3"/>
      <c r="AX87" s="3"/>
      <c r="AY87" s="3"/>
      <c r="AZ87" s="57"/>
      <c r="BA87" s="57"/>
      <c r="BB87" s="57"/>
      <c r="BC87" s="57"/>
      <c r="BD87" s="16"/>
      <c r="BE87" s="16"/>
      <c r="BF87" s="57"/>
      <c r="BG87" s="3"/>
      <c r="BH87" s="3"/>
      <c r="BI87" s="3"/>
      <c r="BJ87" s="16"/>
      <c r="BK87" s="16"/>
      <c r="BL87" s="16"/>
      <c r="BM87" s="3"/>
      <c r="BN87" s="16"/>
      <c r="BO87" s="3"/>
      <c r="BP87" s="22"/>
      <c r="BQ87" s="22"/>
      <c r="BR87" s="22"/>
      <c r="BZ87" s="1"/>
    </row>
    <row r="88" spans="47:89">
      <c r="AU88" s="3"/>
      <c r="AV88" s="3"/>
      <c r="AW88" s="3"/>
      <c r="AX88" s="3"/>
      <c r="AY88" s="3"/>
      <c r="AZ88" s="57"/>
      <c r="BA88" s="57"/>
      <c r="BB88" s="57"/>
      <c r="BC88" s="57"/>
      <c r="BD88" s="16"/>
      <c r="BE88" s="16"/>
      <c r="BF88" s="57"/>
      <c r="BG88" s="3"/>
      <c r="BH88" s="3"/>
      <c r="BI88" s="3"/>
      <c r="BJ88" s="16"/>
      <c r="BK88" s="16"/>
      <c r="BL88" s="16"/>
      <c r="BM88" s="3"/>
      <c r="BN88" s="16"/>
      <c r="BO88" s="3"/>
      <c r="BP88" s="22"/>
      <c r="BQ88" s="22"/>
      <c r="BR88" s="22"/>
      <c r="BZ88" s="1"/>
    </row>
    <row r="89" spans="47:89">
      <c r="AU89" s="3"/>
      <c r="AV89" s="3"/>
      <c r="AW89" s="3"/>
      <c r="AX89" s="3"/>
      <c r="AY89" s="3"/>
      <c r="AZ89" s="57"/>
      <c r="BA89" s="57"/>
      <c r="BB89" s="57"/>
      <c r="BC89" s="57"/>
      <c r="BD89" s="16"/>
      <c r="BE89" s="16"/>
      <c r="BF89" s="57"/>
      <c r="BG89" s="3"/>
      <c r="BH89" s="3"/>
      <c r="BI89" s="3"/>
      <c r="BJ89" s="16"/>
      <c r="BK89" s="16"/>
      <c r="BL89" s="16"/>
      <c r="BM89" s="3"/>
      <c r="BN89" s="16"/>
      <c r="BO89" s="3"/>
      <c r="BP89" s="22"/>
      <c r="BQ89" s="22"/>
      <c r="BR89" s="22"/>
      <c r="BZ89" s="1"/>
    </row>
    <row r="90" spans="47:89">
      <c r="AU90" s="3"/>
      <c r="AV90" s="3"/>
      <c r="AW90" s="3"/>
      <c r="AX90" s="3"/>
      <c r="AY90" s="3"/>
      <c r="AZ90" s="57"/>
      <c r="BA90" s="57"/>
      <c r="BB90" s="57"/>
      <c r="BC90" s="57"/>
      <c r="BD90" s="16"/>
      <c r="BE90" s="16"/>
      <c r="BF90" s="57"/>
      <c r="BG90" s="3"/>
      <c r="BH90" s="3"/>
      <c r="BI90" s="3"/>
      <c r="BJ90" s="16"/>
      <c r="BK90" s="16"/>
      <c r="BL90" s="16"/>
      <c r="BM90" s="3"/>
      <c r="BN90" s="16"/>
      <c r="BO90" s="3"/>
      <c r="BP90" s="22"/>
      <c r="BQ90" s="22"/>
      <c r="BR90" s="22"/>
      <c r="BZ90" s="1"/>
    </row>
    <row r="91" spans="47:89">
      <c r="AU91" s="3"/>
      <c r="AV91" s="3"/>
      <c r="AW91" s="3"/>
      <c r="AX91" s="3"/>
      <c r="AY91" s="3"/>
      <c r="AZ91" s="57"/>
      <c r="BA91" s="57"/>
      <c r="BB91" s="57"/>
      <c r="BC91" s="57"/>
      <c r="BD91" s="16"/>
      <c r="BE91" s="16"/>
      <c r="BF91" s="57"/>
      <c r="BG91" s="3"/>
      <c r="BH91" s="3"/>
      <c r="BI91" s="3"/>
      <c r="BJ91" s="16"/>
      <c r="BK91" s="16"/>
      <c r="BL91" s="16"/>
      <c r="BM91" s="3"/>
      <c r="BN91" s="16"/>
      <c r="BO91" s="3"/>
      <c r="BP91" s="22"/>
      <c r="BQ91" s="22"/>
      <c r="BR91" s="22"/>
      <c r="BZ91" s="1"/>
    </row>
    <row r="92" spans="47:89">
      <c r="AU92" s="3"/>
      <c r="AV92" s="3"/>
      <c r="AW92" s="3"/>
      <c r="AX92" s="3"/>
      <c r="AY92" s="3"/>
      <c r="AZ92" s="57"/>
      <c r="BA92" s="57"/>
      <c r="BB92" s="57"/>
      <c r="BC92" s="57"/>
      <c r="BD92" s="16"/>
      <c r="BE92" s="16"/>
      <c r="BF92" s="57"/>
      <c r="BG92" s="3"/>
      <c r="BH92" s="3"/>
      <c r="BI92" s="3"/>
      <c r="BJ92" s="16"/>
      <c r="BK92" s="16"/>
      <c r="BL92" s="16"/>
      <c r="BM92" s="3"/>
      <c r="BN92" s="16"/>
      <c r="BO92" s="3"/>
      <c r="BP92" s="3"/>
      <c r="BQ92" s="3"/>
      <c r="BR92" s="22"/>
      <c r="BS92" s="3"/>
      <c r="BT92" s="3"/>
      <c r="BU92" s="3"/>
      <c r="BV92" s="3"/>
      <c r="BW92" s="3"/>
      <c r="BX92" s="3"/>
      <c r="CA92" s="22"/>
      <c r="CB92" s="22"/>
      <c r="CC92" s="22"/>
      <c r="CK92" s="1"/>
    </row>
    <row r="93" spans="47:89">
      <c r="AU93" s="3"/>
      <c r="AV93" s="3"/>
      <c r="AW93" s="3"/>
      <c r="AX93" s="3"/>
      <c r="AY93" s="3"/>
      <c r="AZ93" s="57"/>
      <c r="BA93" s="57"/>
      <c r="BB93" s="57"/>
      <c r="BC93" s="57"/>
      <c r="BD93" s="16"/>
      <c r="BE93" s="16"/>
      <c r="BF93" s="57"/>
      <c r="BG93" s="3"/>
      <c r="BH93" s="3"/>
      <c r="BI93" s="3"/>
      <c r="BJ93" s="16"/>
      <c r="BK93" s="16"/>
      <c r="BL93" s="16"/>
      <c r="BM93" s="3"/>
      <c r="BN93" s="16"/>
      <c r="BO93" s="3"/>
      <c r="BP93" s="3"/>
      <c r="BQ93" s="3"/>
      <c r="BR93" s="22"/>
      <c r="BS93" s="3"/>
      <c r="BT93" s="3"/>
      <c r="BU93" s="3"/>
      <c r="BV93" s="3"/>
      <c r="BW93" s="3"/>
      <c r="BX93" s="3"/>
      <c r="CA93" s="22"/>
      <c r="CB93" s="22"/>
      <c r="CC93" s="22"/>
      <c r="CK93" s="1"/>
    </row>
    <row r="94" spans="47:89">
      <c r="AU94" s="3"/>
      <c r="AV94" s="3"/>
      <c r="AW94" s="3"/>
      <c r="AX94" s="3"/>
      <c r="AY94" s="3"/>
      <c r="AZ94" s="57"/>
      <c r="BA94" s="57"/>
      <c r="BB94" s="57"/>
      <c r="BC94" s="57"/>
      <c r="BD94" s="16"/>
      <c r="BE94" s="16"/>
      <c r="BF94" s="57"/>
      <c r="BG94" s="3"/>
      <c r="BH94" s="3"/>
      <c r="BI94" s="3"/>
      <c r="BJ94" s="16"/>
      <c r="BK94" s="16"/>
      <c r="BL94" s="16"/>
      <c r="BM94" s="3"/>
      <c r="BN94" s="16"/>
      <c r="BO94" s="3"/>
      <c r="BP94" s="3"/>
      <c r="BQ94" s="3"/>
      <c r="BR94" s="22"/>
      <c r="BS94" s="3"/>
      <c r="BT94" s="3"/>
      <c r="BU94" s="3"/>
      <c r="BV94" s="3"/>
      <c r="BW94" s="3"/>
      <c r="BX94" s="3"/>
      <c r="CA94" s="22"/>
      <c r="CB94" s="22"/>
      <c r="CC94" s="22"/>
      <c r="CK94" s="1"/>
    </row>
    <row r="95" spans="47:89">
      <c r="AU95" s="3"/>
      <c r="AV95" s="3"/>
      <c r="AW95" s="3"/>
      <c r="AX95" s="3"/>
      <c r="AY95" s="3"/>
      <c r="AZ95" s="57"/>
      <c r="BA95" s="57"/>
      <c r="BB95" s="57"/>
      <c r="BC95" s="57"/>
      <c r="BD95" s="16"/>
      <c r="BE95" s="16"/>
      <c r="BF95" s="57"/>
      <c r="BG95" s="3"/>
      <c r="BH95" s="3"/>
      <c r="BI95" s="3"/>
      <c r="BJ95" s="16"/>
      <c r="BK95" s="16"/>
      <c r="BL95" s="16"/>
      <c r="BM95" s="3"/>
      <c r="BN95" s="16"/>
      <c r="BO95" s="3"/>
      <c r="BP95" s="3"/>
      <c r="BQ95" s="3"/>
      <c r="BR95" s="22"/>
      <c r="BS95" s="3"/>
      <c r="BT95" s="3"/>
      <c r="BU95" s="3"/>
      <c r="BV95" s="3"/>
      <c r="BW95" s="3"/>
      <c r="BX95" s="3"/>
      <c r="CK95" s="1"/>
    </row>
    <row r="96" spans="47:89">
      <c r="AU96" s="3"/>
      <c r="AV96" s="3"/>
      <c r="AW96" s="3"/>
      <c r="AX96" s="3"/>
      <c r="AY96" s="3"/>
      <c r="AZ96" s="57"/>
      <c r="BA96" s="57"/>
      <c r="BB96" s="57"/>
      <c r="BC96" s="57"/>
      <c r="BD96" s="16"/>
      <c r="BE96" s="16"/>
      <c r="BF96" s="57"/>
      <c r="BG96" s="3"/>
      <c r="BH96" s="3"/>
      <c r="BI96" s="3"/>
      <c r="BJ96" s="16"/>
      <c r="BK96" s="16"/>
      <c r="BL96" s="16"/>
      <c r="BM96" s="3"/>
      <c r="BN96" s="16"/>
      <c r="BO96" s="3"/>
      <c r="BP96" s="3"/>
      <c r="BQ96" s="3"/>
      <c r="BR96" s="22"/>
      <c r="BS96" s="3"/>
      <c r="BT96" s="3"/>
      <c r="BU96" s="3"/>
      <c r="BV96" s="3"/>
      <c r="BW96" s="3"/>
      <c r="BX96" s="3"/>
      <c r="CK96" s="1"/>
    </row>
    <row r="97" spans="1:89">
      <c r="AU97" s="3"/>
      <c r="AV97" s="3"/>
      <c r="AW97" s="3"/>
      <c r="AX97" s="3"/>
      <c r="AY97" s="3"/>
      <c r="AZ97" s="57"/>
      <c r="BA97" s="57"/>
      <c r="BB97" s="57"/>
      <c r="BC97" s="57"/>
      <c r="BD97" s="16"/>
      <c r="BE97" s="16"/>
      <c r="BF97" s="57"/>
      <c r="BG97" s="3"/>
      <c r="BH97" s="3"/>
      <c r="BI97" s="3"/>
      <c r="BJ97" s="16"/>
      <c r="BK97" s="16"/>
      <c r="BL97" s="16"/>
      <c r="BM97" s="3"/>
      <c r="BN97" s="16"/>
      <c r="BO97" s="3"/>
      <c r="BP97" s="3"/>
      <c r="BQ97" s="3"/>
      <c r="BR97" s="22"/>
      <c r="BS97" s="3"/>
      <c r="BT97" s="3"/>
      <c r="BU97" s="3"/>
      <c r="BV97" s="3"/>
      <c r="BW97" s="3"/>
      <c r="BX97" s="3"/>
      <c r="CK97" s="1"/>
    </row>
    <row r="98" spans="1:89">
      <c r="AU98" s="3"/>
      <c r="AV98" s="3"/>
      <c r="AW98" s="3"/>
      <c r="AX98" s="3"/>
      <c r="AY98" s="3"/>
      <c r="AZ98" s="57"/>
      <c r="BA98" s="57"/>
      <c r="BB98" s="57"/>
      <c r="BC98" s="57"/>
      <c r="BD98" s="16"/>
      <c r="BE98" s="16"/>
      <c r="BF98" s="57"/>
      <c r="BG98" s="3"/>
      <c r="BH98" s="3"/>
      <c r="BI98" s="3"/>
      <c r="BJ98" s="16"/>
      <c r="BK98" s="16"/>
      <c r="BL98" s="16"/>
      <c r="BM98" s="3"/>
      <c r="BN98" s="16"/>
      <c r="BO98" s="3"/>
      <c r="BP98" s="3"/>
      <c r="BQ98" s="3"/>
      <c r="BR98" s="22"/>
      <c r="BS98" s="3"/>
      <c r="BT98" s="3"/>
      <c r="BU98" s="3"/>
      <c r="BV98" s="3"/>
      <c r="BW98" s="3"/>
      <c r="BX98" s="3"/>
      <c r="CK98" s="1"/>
    </row>
    <row r="99" spans="1:89">
      <c r="AU99" s="3"/>
      <c r="AV99" s="3"/>
      <c r="AW99" s="3"/>
      <c r="AX99" s="3"/>
      <c r="AY99" s="3"/>
      <c r="AZ99" s="57"/>
      <c r="BA99" s="57"/>
      <c r="BB99" s="57"/>
      <c r="BC99" s="57"/>
      <c r="BD99" s="16"/>
      <c r="BE99" s="16"/>
      <c r="BF99" s="57"/>
      <c r="BG99" s="3"/>
      <c r="BH99" s="3"/>
      <c r="BI99" s="3"/>
      <c r="BJ99" s="16"/>
      <c r="BK99" s="16"/>
      <c r="BL99" s="16"/>
      <c r="BM99" s="3"/>
      <c r="BN99" s="16"/>
      <c r="BO99" s="3"/>
      <c r="BP99" s="3"/>
      <c r="BQ99" s="3"/>
      <c r="BR99" s="22"/>
      <c r="BS99" s="3"/>
      <c r="BT99" s="3"/>
      <c r="BU99" s="3"/>
      <c r="BV99" s="3"/>
      <c r="BW99" s="3"/>
      <c r="BX99" s="3"/>
    </row>
    <row r="100" spans="1:89">
      <c r="AU100" s="3"/>
      <c r="AV100" s="3"/>
      <c r="AW100" s="3"/>
      <c r="AX100" s="3"/>
      <c r="AY100" s="3"/>
      <c r="AZ100" s="57"/>
      <c r="BA100" s="57"/>
      <c r="BB100" s="57"/>
      <c r="BC100" s="57"/>
      <c r="BD100" s="16"/>
      <c r="BE100" s="16"/>
      <c r="BF100" s="57"/>
      <c r="BG100" s="3"/>
      <c r="BH100" s="3"/>
      <c r="BI100" s="3"/>
      <c r="BJ100" s="16"/>
      <c r="BK100" s="16"/>
      <c r="BL100" s="16"/>
      <c r="BM100" s="3"/>
      <c r="BN100" s="16"/>
      <c r="BO100" s="3"/>
      <c r="BP100" s="3"/>
      <c r="BQ100" s="3"/>
      <c r="BR100" s="22"/>
      <c r="BS100" s="3"/>
      <c r="BT100" s="3"/>
      <c r="BU100" s="3"/>
      <c r="BV100" s="3"/>
      <c r="BW100" s="3"/>
      <c r="BX100" s="3"/>
    </row>
    <row r="101" spans="1:89">
      <c r="AU101" s="3"/>
      <c r="AV101" s="3"/>
      <c r="AW101" s="3"/>
      <c r="AX101" s="3"/>
      <c r="AY101" s="3"/>
      <c r="AZ101" s="57"/>
      <c r="BA101" s="57"/>
      <c r="BB101" s="57"/>
      <c r="BC101" s="57"/>
      <c r="BD101" s="16"/>
      <c r="BE101" s="16"/>
      <c r="BF101" s="57"/>
      <c r="BG101" s="3"/>
      <c r="BH101" s="3"/>
      <c r="BI101" s="3"/>
      <c r="BJ101" s="16"/>
      <c r="BK101" s="16"/>
      <c r="BL101" s="16"/>
      <c r="BM101" s="3"/>
      <c r="BN101" s="16"/>
      <c r="BO101" s="3"/>
      <c r="BP101" s="3"/>
      <c r="BQ101" s="3"/>
      <c r="BR101" s="22"/>
      <c r="BS101" s="3"/>
      <c r="BT101" s="3"/>
      <c r="BU101" s="3"/>
      <c r="BV101" s="3"/>
      <c r="BW101" s="3"/>
      <c r="BX101" s="3"/>
    </row>
    <row r="102" spans="1:89">
      <c r="AU102" s="3"/>
      <c r="AV102" s="3"/>
      <c r="AW102" s="3"/>
      <c r="AX102" s="3"/>
      <c r="AY102" s="3"/>
      <c r="AZ102" s="57"/>
      <c r="BA102" s="57"/>
      <c r="BB102" s="57"/>
      <c r="BC102" s="57"/>
      <c r="BD102" s="16"/>
      <c r="BE102" s="16"/>
      <c r="BF102" s="57"/>
      <c r="BG102" s="3"/>
      <c r="BH102" s="3"/>
      <c r="BI102" s="3"/>
      <c r="BJ102" s="16"/>
      <c r="BK102" s="16"/>
      <c r="BL102" s="16"/>
      <c r="BM102" s="3"/>
      <c r="BN102" s="16"/>
      <c r="BO102" s="3"/>
      <c r="BP102" s="3"/>
      <c r="BQ102" s="3"/>
      <c r="BR102" s="22"/>
      <c r="BS102" s="3"/>
      <c r="BT102" s="3"/>
      <c r="BU102" s="3"/>
      <c r="BV102" s="3"/>
      <c r="BW102" s="3"/>
      <c r="BX102" s="3"/>
    </row>
    <row r="103" spans="1:89">
      <c r="AU103" s="3"/>
      <c r="AV103" s="3"/>
      <c r="AW103" s="3"/>
      <c r="AX103" s="3"/>
      <c r="AY103" s="3"/>
      <c r="AZ103" s="57"/>
      <c r="BA103" s="57"/>
      <c r="BB103" s="57"/>
      <c r="BC103" s="57"/>
      <c r="BD103" s="16"/>
      <c r="BE103" s="16"/>
      <c r="BF103" s="57"/>
      <c r="BG103" s="3"/>
      <c r="BH103" s="3"/>
      <c r="BI103" s="3"/>
      <c r="BJ103" s="16"/>
      <c r="BK103" s="16"/>
      <c r="BL103" s="16"/>
      <c r="BM103" s="3"/>
      <c r="BN103" s="16"/>
      <c r="BO103" s="3"/>
      <c r="BP103" s="3"/>
      <c r="BQ103" s="3"/>
      <c r="BR103" s="22"/>
      <c r="BS103" s="3"/>
      <c r="BT103" s="3"/>
      <c r="BU103" s="3"/>
      <c r="BV103" s="3"/>
      <c r="BW103" s="3"/>
      <c r="BX103" s="3"/>
    </row>
    <row r="104" spans="1:89">
      <c r="AU104" s="3"/>
      <c r="AV104" s="3"/>
      <c r="AW104" s="3"/>
      <c r="AX104" s="3"/>
      <c r="AY104" s="3"/>
      <c r="AZ104" s="57"/>
      <c r="BA104" s="57"/>
      <c r="BB104" s="57"/>
      <c r="BC104" s="57"/>
      <c r="BD104" s="16"/>
      <c r="BE104" s="16"/>
      <c r="BF104" s="57"/>
      <c r="BG104" s="3"/>
      <c r="BH104" s="3"/>
      <c r="BI104" s="3"/>
      <c r="BJ104" s="16"/>
      <c r="BK104" s="16"/>
      <c r="BL104" s="16"/>
      <c r="BM104" s="3"/>
      <c r="BN104" s="16"/>
      <c r="BO104" s="3"/>
      <c r="BP104" s="3"/>
      <c r="BQ104" s="3"/>
      <c r="BR104" s="22"/>
      <c r="BS104" s="3"/>
      <c r="BT104" s="3"/>
      <c r="BU104" s="3"/>
      <c r="BV104" s="3"/>
      <c r="BW104" s="3"/>
      <c r="BX104" s="3"/>
    </row>
    <row r="105" spans="1:89">
      <c r="AU105" s="3"/>
      <c r="AV105" s="3"/>
      <c r="AW105" s="3"/>
      <c r="AX105" s="3"/>
      <c r="AY105" s="3"/>
      <c r="AZ105" s="57"/>
      <c r="BA105" s="57"/>
      <c r="BB105" s="57"/>
      <c r="BC105" s="57"/>
      <c r="BD105" s="16"/>
      <c r="BE105" s="16"/>
      <c r="BF105" s="57"/>
      <c r="BG105" s="3"/>
      <c r="BH105" s="3"/>
      <c r="BI105" s="3"/>
      <c r="BJ105" s="16"/>
      <c r="BK105" s="16"/>
      <c r="BL105" s="16"/>
      <c r="BM105" s="3"/>
      <c r="BN105" s="16"/>
      <c r="BO105" s="3"/>
      <c r="BP105" s="3"/>
      <c r="BQ105" s="3"/>
      <c r="BR105" s="22"/>
      <c r="BS105" s="3"/>
      <c r="BT105" s="3"/>
      <c r="BU105" s="3"/>
      <c r="BV105" s="3"/>
      <c r="BW105" s="3"/>
      <c r="BX105" s="3"/>
    </row>
    <row r="106" spans="1:89">
      <c r="AU106" s="3"/>
      <c r="AV106" s="3"/>
      <c r="AW106" s="3"/>
      <c r="AX106" s="3"/>
      <c r="AY106" s="3"/>
      <c r="AZ106" s="57"/>
      <c r="BA106" s="57"/>
      <c r="BB106" s="57"/>
      <c r="BC106" s="57"/>
      <c r="BD106" s="16"/>
      <c r="BE106" s="16"/>
      <c r="BF106" s="57"/>
      <c r="BG106" s="3"/>
      <c r="BH106" s="3"/>
      <c r="BI106" s="3"/>
      <c r="BJ106" s="16"/>
      <c r="BK106" s="16"/>
      <c r="BL106" s="16"/>
      <c r="BM106" s="3"/>
      <c r="BN106" s="16"/>
      <c r="BO106" s="3"/>
      <c r="BP106" s="3"/>
      <c r="BQ106" s="3"/>
      <c r="BR106" s="22"/>
      <c r="BS106" s="3"/>
      <c r="BT106" s="3"/>
      <c r="BU106" s="3"/>
      <c r="BV106" s="3"/>
      <c r="BW106" s="3"/>
      <c r="BX106" s="3"/>
    </row>
    <row r="107" spans="1:89">
      <c r="AU107" s="3"/>
      <c r="AV107" s="3"/>
      <c r="AW107" s="3"/>
      <c r="AX107" s="3"/>
      <c r="AY107" s="3"/>
      <c r="AZ107" s="57"/>
      <c r="BA107" s="57"/>
      <c r="BB107" s="57"/>
      <c r="BC107" s="57"/>
      <c r="BD107" s="16"/>
      <c r="BE107" s="16"/>
      <c r="BF107" s="57"/>
      <c r="BG107" s="3"/>
      <c r="BH107" s="3"/>
      <c r="BI107" s="3"/>
      <c r="BJ107" s="16"/>
      <c r="BK107" s="16"/>
      <c r="BL107" s="16"/>
      <c r="BM107" s="3"/>
      <c r="BN107" s="16"/>
      <c r="BO107" s="3"/>
      <c r="BP107" s="3"/>
      <c r="BQ107" s="3"/>
      <c r="BR107" s="22"/>
      <c r="BS107" s="3"/>
      <c r="BT107" s="3"/>
      <c r="BU107" s="3"/>
      <c r="BV107" s="3"/>
      <c r="BW107" s="3"/>
      <c r="BX107" s="3"/>
    </row>
    <row r="108" spans="1:89">
      <c r="AU108" s="3"/>
      <c r="AV108" s="3"/>
      <c r="AW108" s="3"/>
      <c r="AX108" s="3"/>
      <c r="AY108" s="3"/>
      <c r="AZ108" s="57"/>
      <c r="BA108" s="57"/>
      <c r="BB108" s="57"/>
      <c r="BC108" s="57"/>
      <c r="BD108" s="16"/>
      <c r="BE108" s="16"/>
      <c r="BF108" s="57"/>
      <c r="BG108" s="3"/>
      <c r="BH108" s="3"/>
      <c r="BI108" s="3"/>
      <c r="BJ108" s="16"/>
      <c r="BK108" s="16"/>
      <c r="BL108" s="16"/>
      <c r="BM108" s="3"/>
      <c r="BN108" s="16"/>
      <c r="BO108" s="3"/>
      <c r="BP108" s="3"/>
      <c r="BQ108" s="3"/>
      <c r="BR108" s="22"/>
      <c r="BS108" s="3"/>
      <c r="BT108" s="3"/>
      <c r="BU108" s="3"/>
      <c r="BV108" s="3"/>
      <c r="BW108" s="3"/>
      <c r="BX108" s="3"/>
    </row>
    <row r="109" spans="1:89">
      <c r="A109" s="3" t="s">
        <v>631</v>
      </c>
      <c r="AU109" s="3"/>
      <c r="AV109" s="3"/>
      <c r="AW109" s="3"/>
      <c r="AX109" s="3"/>
      <c r="AY109" s="3"/>
      <c r="AZ109" s="57"/>
      <c r="BA109" s="57"/>
      <c r="BB109" s="57"/>
      <c r="BC109" s="57"/>
      <c r="BD109" s="16"/>
      <c r="BE109" s="16"/>
      <c r="BF109" s="57"/>
      <c r="BG109" s="3"/>
      <c r="BH109" s="3"/>
      <c r="BI109" s="3"/>
      <c r="BJ109" s="16"/>
      <c r="BK109" s="16"/>
      <c r="BL109" s="16"/>
      <c r="BM109" s="3"/>
      <c r="BN109" s="16"/>
      <c r="BO109" s="3"/>
      <c r="BP109" s="3"/>
      <c r="BQ109" s="3"/>
      <c r="BR109" s="22"/>
      <c r="BS109" s="3"/>
      <c r="BT109" s="3"/>
      <c r="BU109" s="3"/>
      <c r="BV109" s="3"/>
      <c r="BW109" s="3"/>
      <c r="BX109" s="3"/>
    </row>
    <row r="110" spans="1:89">
      <c r="A110">
        <v>4</v>
      </c>
      <c r="B110" s="3" t="s">
        <v>31</v>
      </c>
      <c r="AU110" s="3"/>
      <c r="AV110" s="3"/>
      <c r="AW110" s="3"/>
      <c r="AX110" s="3"/>
      <c r="AY110" s="3"/>
      <c r="AZ110" s="57"/>
      <c r="BA110" s="57"/>
      <c r="BB110" s="57"/>
      <c r="BC110" s="57"/>
      <c r="BD110" s="16"/>
      <c r="BE110" s="16"/>
      <c r="BF110" s="57"/>
      <c r="BG110" s="3"/>
      <c r="BH110" s="3"/>
      <c r="BI110" s="3"/>
      <c r="BJ110" s="16"/>
      <c r="BK110" s="16"/>
      <c r="BL110" s="16"/>
      <c r="BM110" s="3"/>
      <c r="BN110" s="16"/>
      <c r="BO110" s="3"/>
      <c r="BP110" s="3"/>
      <c r="BQ110" s="3"/>
      <c r="BR110" s="22"/>
      <c r="BS110" s="3"/>
      <c r="BT110" s="3"/>
      <c r="BU110" s="3"/>
      <c r="BV110" s="3"/>
      <c r="BW110" s="3"/>
      <c r="BX110" s="3"/>
    </row>
    <row r="111" spans="1:89">
      <c r="A111">
        <v>5</v>
      </c>
      <c r="B111" s="296" t="s">
        <v>401</v>
      </c>
      <c r="AU111" s="3"/>
      <c r="AV111" s="3"/>
      <c r="AW111" s="3"/>
      <c r="AX111" s="3"/>
      <c r="AY111" s="3"/>
      <c r="AZ111" s="57"/>
      <c r="BA111" s="57"/>
      <c r="BB111" s="57"/>
      <c r="BC111" s="57"/>
      <c r="BD111" s="16"/>
      <c r="BE111" s="16"/>
      <c r="BF111" s="57"/>
      <c r="BG111" s="3"/>
      <c r="BH111" s="3"/>
      <c r="BI111" s="3"/>
      <c r="BJ111" s="16"/>
      <c r="BK111" s="16"/>
      <c r="BL111" s="16"/>
      <c r="BM111" s="3"/>
      <c r="BN111" s="16"/>
      <c r="BO111" s="3"/>
      <c r="BP111" s="3"/>
      <c r="BQ111" s="3"/>
      <c r="BR111" s="22"/>
      <c r="BS111" s="3"/>
      <c r="BT111" s="3"/>
      <c r="BU111" s="3"/>
      <c r="BV111" s="3"/>
      <c r="BW111" s="3"/>
      <c r="BX111" s="3"/>
    </row>
    <row r="112" spans="1:89">
      <c r="A112">
        <v>6</v>
      </c>
      <c r="B112" s="3" t="s">
        <v>32</v>
      </c>
      <c r="AU112" s="3"/>
      <c r="AV112" s="3"/>
      <c r="AW112" s="3"/>
      <c r="AX112" s="3"/>
      <c r="AY112" s="3"/>
      <c r="AZ112" s="57"/>
      <c r="BA112" s="57"/>
      <c r="BB112" s="57"/>
      <c r="BC112" s="57"/>
      <c r="BD112" s="16"/>
      <c r="BE112" s="16"/>
      <c r="BF112" s="57"/>
      <c r="BG112" s="3"/>
      <c r="BH112" s="3"/>
      <c r="BI112" s="3"/>
      <c r="BJ112" s="16"/>
      <c r="BK112" s="16"/>
      <c r="BL112" s="16"/>
      <c r="BM112" s="3"/>
      <c r="BN112" s="16"/>
      <c r="BO112" s="3"/>
      <c r="BP112" s="3"/>
      <c r="BQ112" s="3"/>
      <c r="BR112" s="22"/>
      <c r="BS112" s="3"/>
      <c r="BT112" s="3"/>
      <c r="BU112" s="3"/>
      <c r="BV112" s="3"/>
      <c r="BW112" s="3"/>
      <c r="BX112" s="3"/>
    </row>
    <row r="113" spans="1:76">
      <c r="A113">
        <v>7</v>
      </c>
      <c r="B113" s="3" t="s">
        <v>33</v>
      </c>
      <c r="AU113" s="3"/>
      <c r="AV113" s="3"/>
      <c r="AW113" s="3"/>
      <c r="AX113" s="3"/>
      <c r="AY113" s="3"/>
      <c r="AZ113" s="57"/>
      <c r="BA113" s="57"/>
      <c r="BB113" s="57"/>
      <c r="BC113" s="57"/>
      <c r="BD113" s="16"/>
      <c r="BE113" s="16"/>
      <c r="BF113" s="57"/>
      <c r="BG113" s="3"/>
      <c r="BH113" s="3"/>
      <c r="BI113" s="3"/>
      <c r="BJ113" s="16"/>
      <c r="BK113" s="16"/>
      <c r="BL113" s="16"/>
      <c r="BM113" s="3"/>
      <c r="BN113" s="16"/>
      <c r="BO113" s="3"/>
      <c r="BP113" s="3"/>
      <c r="BQ113" s="3"/>
      <c r="BR113" s="22"/>
      <c r="BS113" s="3"/>
      <c r="BT113" s="3"/>
      <c r="BU113" s="3"/>
      <c r="BV113" s="3"/>
      <c r="BW113" s="3"/>
      <c r="BX113" s="3"/>
    </row>
    <row r="114" spans="1:76">
      <c r="A114">
        <v>8</v>
      </c>
      <c r="B114" s="296" t="s">
        <v>34</v>
      </c>
      <c r="AU114" s="3"/>
      <c r="AV114" s="3"/>
      <c r="AW114" s="3"/>
      <c r="AX114" s="3"/>
      <c r="AY114" s="3"/>
      <c r="AZ114" s="57"/>
      <c r="BA114" s="57"/>
      <c r="BB114" s="57"/>
      <c r="BC114" s="57"/>
      <c r="BD114" s="16"/>
      <c r="BE114" s="16"/>
      <c r="BF114" s="57"/>
      <c r="BG114" s="3"/>
      <c r="BH114" s="3"/>
      <c r="BI114" s="3"/>
      <c r="BJ114" s="16"/>
      <c r="BK114" s="16"/>
      <c r="BL114" s="16"/>
      <c r="BM114" s="3"/>
      <c r="BN114" s="16"/>
      <c r="BO114" s="3"/>
      <c r="BP114" s="3"/>
      <c r="BQ114" s="3"/>
      <c r="BR114" s="22"/>
      <c r="BS114" s="3"/>
      <c r="BT114" s="3"/>
      <c r="BU114" s="3"/>
      <c r="BV114" s="3"/>
      <c r="BW114" s="3"/>
      <c r="BX114" s="3"/>
    </row>
    <row r="115" spans="1:76">
      <c r="A115">
        <v>9</v>
      </c>
      <c r="B115" s="3" t="s">
        <v>35</v>
      </c>
      <c r="AU115" s="3"/>
      <c r="AV115" s="3"/>
      <c r="AW115" s="3"/>
      <c r="AX115" s="3"/>
      <c r="AY115" s="3"/>
      <c r="AZ115" s="57"/>
      <c r="BA115" s="57"/>
      <c r="BB115" s="57"/>
      <c r="BC115" s="57"/>
      <c r="BD115" s="16"/>
      <c r="BE115" s="16"/>
      <c r="BF115" s="57"/>
      <c r="BG115" s="3"/>
      <c r="BH115" s="3"/>
      <c r="BI115" s="3"/>
      <c r="BJ115" s="16"/>
      <c r="BK115" s="16"/>
      <c r="BL115" s="16"/>
      <c r="BM115" s="3"/>
      <c r="BN115" s="16"/>
      <c r="BO115" s="3"/>
      <c r="BP115" s="3"/>
      <c r="BQ115" s="3"/>
      <c r="BR115" s="22"/>
      <c r="BS115" s="3"/>
      <c r="BT115" s="3"/>
      <c r="BU115" s="3"/>
      <c r="BV115" s="3"/>
      <c r="BW115" s="3"/>
      <c r="BX115" s="3"/>
    </row>
    <row r="116" spans="1:76">
      <c r="AU116" s="3"/>
      <c r="AV116" s="3"/>
      <c r="AW116" s="3"/>
      <c r="AX116" s="3"/>
      <c r="AY116" s="3"/>
      <c r="AZ116" s="57"/>
      <c r="BA116" s="57"/>
      <c r="BB116" s="57"/>
      <c r="BC116" s="57"/>
      <c r="BD116" s="16"/>
      <c r="BE116" s="16"/>
      <c r="BF116" s="57"/>
      <c r="BG116" s="3"/>
      <c r="BH116" s="3"/>
      <c r="BI116" s="3"/>
      <c r="BJ116" s="16"/>
      <c r="BK116" s="16"/>
      <c r="BL116" s="16"/>
      <c r="BM116" s="3"/>
      <c r="BN116" s="16"/>
      <c r="BO116" s="3"/>
      <c r="BP116" s="3"/>
      <c r="BQ116" s="3"/>
      <c r="BR116" s="22"/>
      <c r="BS116" s="3"/>
      <c r="BT116" s="3"/>
      <c r="BU116" s="3"/>
      <c r="BV116" s="3"/>
      <c r="BW116" s="3"/>
      <c r="BX116" s="3"/>
    </row>
    <row r="117" spans="1:76">
      <c r="AU117" s="3"/>
      <c r="AV117" s="3"/>
      <c r="AW117" s="3"/>
      <c r="AX117" s="3"/>
      <c r="AY117" s="3"/>
      <c r="AZ117" s="57"/>
      <c r="BA117" s="57"/>
      <c r="BB117" s="57"/>
      <c r="BC117" s="57"/>
      <c r="BD117" s="16"/>
      <c r="BE117" s="16"/>
      <c r="BF117" s="57"/>
      <c r="BG117" s="3"/>
      <c r="BH117" s="3"/>
      <c r="BI117" s="3"/>
      <c r="BJ117" s="16"/>
      <c r="BK117" s="16"/>
      <c r="BL117" s="16"/>
      <c r="BM117" s="3"/>
      <c r="BN117" s="16"/>
      <c r="BO117" s="3"/>
      <c r="BP117" s="3"/>
      <c r="BQ117" s="3"/>
      <c r="BR117" s="22"/>
      <c r="BS117" s="3"/>
      <c r="BT117" s="3"/>
      <c r="BU117" s="3"/>
      <c r="BV117" s="3"/>
      <c r="BW117" s="3"/>
      <c r="BX117" s="3"/>
    </row>
    <row r="118" spans="1:76">
      <c r="AU118" s="3"/>
      <c r="AV118" s="3"/>
      <c r="AW118" s="3"/>
      <c r="AX118" s="3"/>
      <c r="AY118" s="3"/>
      <c r="AZ118" s="57"/>
      <c r="BA118" s="57"/>
      <c r="BB118" s="57"/>
      <c r="BC118" s="57"/>
      <c r="BD118" s="16"/>
      <c r="BE118" s="16"/>
      <c r="BF118" s="57"/>
      <c r="BG118" s="3"/>
      <c r="BH118" s="3"/>
      <c r="BI118" s="3"/>
      <c r="BJ118" s="16"/>
      <c r="BK118" s="16"/>
      <c r="BL118" s="16"/>
      <c r="BM118" s="3"/>
      <c r="BN118" s="16"/>
      <c r="BO118" s="3"/>
      <c r="BP118" s="3"/>
      <c r="BQ118" s="3"/>
      <c r="BR118" s="22"/>
      <c r="BS118" s="3"/>
      <c r="BT118" s="3"/>
      <c r="BU118" s="3"/>
      <c r="BV118" s="3"/>
      <c r="BW118" s="3"/>
      <c r="BX118" s="3"/>
    </row>
    <row r="119" spans="1:76">
      <c r="AU119" s="3"/>
      <c r="AV119" s="3"/>
      <c r="AW119" s="3"/>
      <c r="AX119" s="3"/>
      <c r="AY119" s="3"/>
      <c r="AZ119" s="57"/>
      <c r="BA119" s="57"/>
      <c r="BB119" s="57"/>
      <c r="BC119" s="57"/>
      <c r="BD119" s="16"/>
      <c r="BE119" s="16"/>
      <c r="BF119" s="57"/>
      <c r="BG119" s="3"/>
      <c r="BH119" s="3"/>
      <c r="BI119" s="3"/>
      <c r="BJ119" s="16"/>
      <c r="BK119" s="16"/>
      <c r="BL119" s="16"/>
      <c r="BM119" s="3"/>
      <c r="BN119" s="16"/>
      <c r="BO119" s="3"/>
      <c r="BP119" s="3"/>
      <c r="BQ119" s="3"/>
      <c r="BR119" s="22"/>
      <c r="BS119" s="3"/>
      <c r="BT119" s="3"/>
      <c r="BU119" s="3"/>
      <c r="BV119" s="3"/>
      <c r="BW119" s="3"/>
      <c r="BX119" s="3"/>
    </row>
    <row r="120" spans="1:76">
      <c r="AU120" s="3"/>
      <c r="AV120" s="3"/>
      <c r="AW120" s="3"/>
      <c r="AX120" s="3"/>
      <c r="AY120" s="3"/>
      <c r="AZ120" s="57"/>
      <c r="BA120" s="57"/>
      <c r="BB120" s="57"/>
      <c r="BC120" s="57"/>
      <c r="BD120" s="16"/>
      <c r="BE120" s="16"/>
      <c r="BF120" s="57"/>
      <c r="BG120" s="3"/>
      <c r="BH120" s="3"/>
      <c r="BI120" s="3"/>
      <c r="BJ120" s="16"/>
      <c r="BK120" s="16"/>
      <c r="BL120" s="16"/>
      <c r="BM120" s="3"/>
      <c r="BN120" s="16"/>
      <c r="BO120" s="3"/>
      <c r="BP120" s="3"/>
      <c r="BQ120" s="3"/>
      <c r="BR120" s="22"/>
      <c r="BS120" s="3"/>
      <c r="BT120" s="3"/>
      <c r="BU120" s="3"/>
      <c r="BV120" s="3"/>
      <c r="BW120" s="3"/>
      <c r="BX120" s="3"/>
    </row>
    <row r="121" spans="1:76">
      <c r="AU121" s="3"/>
      <c r="AV121" s="3"/>
      <c r="AW121" s="3"/>
      <c r="AX121" s="3"/>
      <c r="AY121" s="3"/>
      <c r="AZ121" s="57"/>
      <c r="BA121" s="57"/>
      <c r="BB121" s="57"/>
      <c r="BC121" s="57"/>
      <c r="BD121" s="16"/>
      <c r="BE121" s="16"/>
      <c r="BF121" s="57"/>
      <c r="BG121" s="3"/>
      <c r="BH121" s="3"/>
      <c r="BI121" s="3"/>
      <c r="BJ121" s="16"/>
      <c r="BK121" s="16"/>
      <c r="BL121" s="16"/>
      <c r="BM121" s="3"/>
      <c r="BN121" s="16"/>
      <c r="BO121" s="3"/>
      <c r="BP121" s="3"/>
      <c r="BQ121" s="3"/>
      <c r="BR121" s="22"/>
      <c r="BS121" s="3"/>
      <c r="BT121" s="3"/>
      <c r="BU121" s="3"/>
      <c r="BV121" s="3"/>
      <c r="BW121" s="3"/>
      <c r="BX121" s="3"/>
    </row>
    <row r="122" spans="1:76">
      <c r="AU122" s="3"/>
      <c r="AV122" s="3"/>
      <c r="AW122" s="3"/>
      <c r="AX122" s="3"/>
      <c r="AY122" s="3"/>
      <c r="AZ122" s="57"/>
      <c r="BA122" s="57"/>
      <c r="BB122" s="57"/>
      <c r="BC122" s="57"/>
      <c r="BD122" s="16"/>
      <c r="BE122" s="16"/>
      <c r="BF122" s="57"/>
      <c r="BG122" s="3"/>
      <c r="BH122" s="3"/>
      <c r="BI122" s="3"/>
      <c r="BJ122" s="16"/>
      <c r="BK122" s="16"/>
      <c r="BL122" s="16"/>
      <c r="BM122" s="3"/>
      <c r="BN122" s="16"/>
      <c r="BO122" s="3"/>
      <c r="BP122" s="3"/>
      <c r="BQ122" s="3"/>
      <c r="BR122" s="22"/>
      <c r="BS122" s="3"/>
      <c r="BT122" s="3"/>
      <c r="BU122" s="3"/>
      <c r="BV122" s="3"/>
      <c r="BW122" s="3"/>
      <c r="BX122" s="3"/>
    </row>
    <row r="123" spans="1:76">
      <c r="AU123" s="3"/>
      <c r="AV123" s="3"/>
      <c r="AW123" s="3"/>
      <c r="AX123" s="3"/>
      <c r="AY123" s="3"/>
      <c r="AZ123" s="57"/>
      <c r="BA123" s="57"/>
      <c r="BB123" s="57"/>
      <c r="BC123" s="57"/>
      <c r="BD123" s="16"/>
      <c r="BE123" s="16"/>
      <c r="BF123" s="57"/>
      <c r="BG123" s="3"/>
      <c r="BH123" s="3"/>
      <c r="BI123" s="3"/>
      <c r="BJ123" s="16"/>
      <c r="BK123" s="16"/>
      <c r="BL123" s="16"/>
      <c r="BM123" s="3"/>
      <c r="BN123" s="16"/>
      <c r="BO123" s="3"/>
      <c r="BP123" s="3"/>
      <c r="BQ123" s="3"/>
      <c r="BR123" s="22"/>
      <c r="BS123" s="3"/>
      <c r="BT123" s="3"/>
      <c r="BU123" s="3"/>
      <c r="BV123" s="3"/>
      <c r="BW123" s="3"/>
      <c r="BX123" s="3"/>
    </row>
    <row r="124" spans="1:76">
      <c r="AU124" s="3"/>
      <c r="AV124" s="3"/>
      <c r="AW124" s="3"/>
      <c r="AX124" s="3"/>
      <c r="AY124" s="3"/>
      <c r="AZ124" s="57"/>
      <c r="BA124" s="57"/>
      <c r="BB124" s="57"/>
      <c r="BC124" s="57"/>
      <c r="BD124" s="16"/>
      <c r="BE124" s="16"/>
      <c r="BF124" s="57"/>
      <c r="BG124" s="3"/>
      <c r="BH124" s="3"/>
      <c r="BI124" s="3"/>
      <c r="BJ124" s="16"/>
      <c r="BK124" s="16"/>
      <c r="BL124" s="16"/>
      <c r="BM124" s="3"/>
      <c r="BN124" s="16"/>
      <c r="BO124" s="3"/>
      <c r="BP124" s="3"/>
      <c r="BQ124" s="3"/>
      <c r="BR124" s="22"/>
      <c r="BS124" s="3"/>
      <c r="BT124" s="3"/>
      <c r="BU124" s="3"/>
      <c r="BV124" s="3"/>
      <c r="BW124" s="3"/>
      <c r="BX124" s="3"/>
    </row>
    <row r="125" spans="1:76">
      <c r="AU125" s="3"/>
      <c r="AV125" s="3"/>
      <c r="AW125" s="3"/>
      <c r="AX125" s="3"/>
      <c r="AY125" s="3"/>
      <c r="AZ125" s="57"/>
      <c r="BA125" s="57"/>
      <c r="BB125" s="57"/>
      <c r="BC125" s="57"/>
      <c r="BD125" s="16"/>
      <c r="BE125" s="16"/>
      <c r="BF125" s="57"/>
      <c r="BG125" s="3"/>
      <c r="BH125" s="3"/>
      <c r="BI125" s="3"/>
      <c r="BJ125" s="16"/>
      <c r="BK125" s="16"/>
      <c r="BL125" s="16"/>
      <c r="BM125" s="3"/>
      <c r="BN125" s="16"/>
      <c r="BO125" s="3"/>
      <c r="BP125" s="3"/>
      <c r="BQ125" s="3"/>
      <c r="BR125" s="22"/>
      <c r="BS125" s="3"/>
      <c r="BT125" s="3"/>
      <c r="BU125" s="3"/>
      <c r="BV125" s="3"/>
      <c r="BW125" s="3"/>
      <c r="BX125" s="3"/>
    </row>
    <row r="126" spans="1:76">
      <c r="AU126" s="3"/>
      <c r="AV126" s="3"/>
      <c r="AW126" s="3"/>
      <c r="AX126" s="3"/>
      <c r="AY126" s="3"/>
      <c r="AZ126" s="57"/>
      <c r="BA126" s="57"/>
      <c r="BB126" s="57"/>
      <c r="BC126" s="57"/>
      <c r="BD126" s="16"/>
      <c r="BE126" s="16"/>
      <c r="BF126" s="57"/>
      <c r="BG126" s="3"/>
      <c r="BH126" s="3"/>
      <c r="BI126" s="3"/>
      <c r="BJ126" s="16"/>
      <c r="BK126" s="16"/>
      <c r="BL126" s="16"/>
      <c r="BM126" s="3"/>
      <c r="BN126" s="16"/>
      <c r="BO126" s="3"/>
      <c r="BP126" s="3"/>
      <c r="BQ126" s="3"/>
      <c r="BR126" s="22"/>
      <c r="BS126" s="3"/>
      <c r="BT126" s="3"/>
      <c r="BU126" s="3"/>
      <c r="BV126" s="3"/>
      <c r="BW126" s="3"/>
      <c r="BX126" s="3"/>
    </row>
    <row r="127" spans="1:76">
      <c r="AU127" s="3"/>
      <c r="AV127" s="3"/>
      <c r="AW127" s="3"/>
      <c r="AX127" s="3"/>
      <c r="AY127" s="3"/>
      <c r="AZ127" s="57"/>
      <c r="BA127" s="57"/>
      <c r="BB127" s="57"/>
      <c r="BC127" s="57"/>
      <c r="BD127" s="16"/>
      <c r="BE127" s="16"/>
      <c r="BF127" s="57"/>
      <c r="BG127" s="3"/>
      <c r="BH127" s="3"/>
      <c r="BI127" s="3"/>
      <c r="BJ127" s="16"/>
      <c r="BK127" s="16"/>
      <c r="BL127" s="16"/>
      <c r="BM127" s="3"/>
      <c r="BN127" s="16"/>
      <c r="BO127" s="3"/>
      <c r="BP127" s="3"/>
      <c r="BQ127" s="3"/>
      <c r="BR127" s="22"/>
      <c r="BS127" s="3"/>
      <c r="BT127" s="3"/>
      <c r="BU127" s="3"/>
      <c r="BV127" s="3"/>
      <c r="BW127" s="3"/>
      <c r="BX127" s="3"/>
    </row>
    <row r="128" spans="1:76">
      <c r="AU128" s="3"/>
      <c r="AV128" s="3"/>
      <c r="AW128" s="3"/>
      <c r="AX128" s="3"/>
      <c r="AY128" s="3"/>
      <c r="AZ128" s="57"/>
      <c r="BA128" s="57"/>
      <c r="BB128" s="57"/>
      <c r="BC128" s="57"/>
      <c r="BD128" s="16"/>
      <c r="BE128" s="16"/>
      <c r="BF128" s="57"/>
      <c r="BG128" s="3"/>
      <c r="BH128" s="3"/>
      <c r="BI128" s="3"/>
      <c r="BJ128" s="16"/>
      <c r="BK128" s="16"/>
      <c r="BL128" s="16"/>
      <c r="BM128" s="3"/>
      <c r="BN128" s="16"/>
      <c r="BO128" s="3"/>
      <c r="BP128" s="3"/>
      <c r="BQ128" s="3"/>
      <c r="BR128" s="22"/>
      <c r="BS128" s="3"/>
      <c r="BT128" s="3"/>
      <c r="BU128" s="3"/>
      <c r="BV128" s="3"/>
      <c r="BW128" s="3"/>
      <c r="BX128" s="3"/>
    </row>
    <row r="129" spans="47:76">
      <c r="AU129" s="3"/>
      <c r="AV129" s="3"/>
      <c r="AW129" s="3"/>
      <c r="AX129" s="3"/>
      <c r="AY129" s="3"/>
      <c r="AZ129" s="57"/>
      <c r="BA129" s="57"/>
      <c r="BB129" s="57"/>
      <c r="BC129" s="57"/>
      <c r="BD129" s="16"/>
      <c r="BE129" s="16"/>
      <c r="BF129" s="57"/>
      <c r="BG129" s="3"/>
      <c r="BH129" s="3"/>
      <c r="BI129" s="3"/>
      <c r="BJ129" s="16"/>
      <c r="BK129" s="16"/>
      <c r="BL129" s="16"/>
      <c r="BM129" s="3"/>
      <c r="BN129" s="16"/>
      <c r="BO129" s="3"/>
      <c r="BP129" s="3"/>
      <c r="BQ129" s="3"/>
      <c r="BR129" s="22"/>
      <c r="BS129" s="3"/>
      <c r="BT129" s="3"/>
      <c r="BU129" s="3"/>
      <c r="BV129" s="3"/>
      <c r="BW129" s="3"/>
      <c r="BX129" s="3"/>
    </row>
    <row r="130" spans="47:76">
      <c r="AU130" s="3"/>
      <c r="AV130" s="3"/>
      <c r="AW130" s="3"/>
      <c r="AX130" s="3"/>
      <c r="AY130" s="3"/>
      <c r="AZ130" s="57"/>
      <c r="BA130" s="57"/>
      <c r="BB130" s="57"/>
      <c r="BC130" s="57"/>
      <c r="BD130" s="16"/>
      <c r="BE130" s="16"/>
      <c r="BF130" s="57"/>
      <c r="BG130" s="3"/>
      <c r="BH130" s="3"/>
      <c r="BI130" s="3"/>
      <c r="BJ130" s="16"/>
      <c r="BK130" s="16"/>
      <c r="BL130" s="16"/>
      <c r="BM130" s="3"/>
      <c r="BN130" s="16"/>
      <c r="BO130" s="3"/>
      <c r="BP130" s="3"/>
      <c r="BQ130" s="3"/>
      <c r="BR130" s="22"/>
      <c r="BS130" s="3"/>
      <c r="BT130" s="3"/>
      <c r="BU130" s="3"/>
      <c r="BV130" s="3"/>
      <c r="BW130" s="3"/>
      <c r="BX130" s="3"/>
    </row>
    <row r="131" spans="47:76">
      <c r="AU131" s="3"/>
      <c r="AV131" s="3"/>
      <c r="AW131" s="3"/>
      <c r="AX131" s="3"/>
      <c r="AY131" s="3"/>
      <c r="AZ131" s="57"/>
      <c r="BA131" s="57"/>
      <c r="BB131" s="57"/>
      <c r="BC131" s="57"/>
      <c r="BD131" s="16"/>
      <c r="BE131" s="16"/>
      <c r="BF131" s="57"/>
      <c r="BG131" s="3"/>
      <c r="BH131" s="3"/>
      <c r="BI131" s="3"/>
      <c r="BJ131" s="16"/>
      <c r="BK131" s="16"/>
      <c r="BL131" s="16"/>
      <c r="BM131" s="3"/>
      <c r="BN131" s="16"/>
      <c r="BO131" s="3"/>
      <c r="BP131" s="3"/>
      <c r="BQ131" s="3"/>
      <c r="BR131" s="22"/>
      <c r="BS131" s="3"/>
      <c r="BT131" s="3"/>
      <c r="BU131" s="3"/>
      <c r="BV131" s="3"/>
      <c r="BW131" s="3"/>
      <c r="BX131" s="3"/>
    </row>
    <row r="132" spans="47:76">
      <c r="AU132" s="3"/>
      <c r="AV132" s="3"/>
      <c r="AW132" s="3"/>
      <c r="AX132" s="3"/>
      <c r="AY132" s="3"/>
      <c r="AZ132" s="57"/>
      <c r="BA132" s="57"/>
      <c r="BB132" s="57"/>
      <c r="BC132" s="57"/>
      <c r="BD132" s="16"/>
      <c r="BE132" s="16"/>
      <c r="BF132" s="57"/>
      <c r="BG132" s="3"/>
      <c r="BH132" s="3"/>
      <c r="BI132" s="3"/>
      <c r="BJ132" s="16"/>
      <c r="BK132" s="16"/>
      <c r="BL132" s="16"/>
      <c r="BM132" s="3"/>
      <c r="BN132" s="16"/>
      <c r="BO132" s="3"/>
      <c r="BP132" s="3"/>
      <c r="BQ132" s="3"/>
      <c r="BR132" s="22"/>
      <c r="BS132" s="3"/>
      <c r="BT132" s="3"/>
      <c r="BU132" s="3"/>
      <c r="BV132" s="3"/>
      <c r="BW132" s="3"/>
      <c r="BX132" s="3"/>
    </row>
    <row r="133" spans="47:76">
      <c r="AU133" s="3"/>
      <c r="AV133" s="3"/>
      <c r="AW133" s="3"/>
      <c r="AX133" s="3"/>
      <c r="AY133" s="3"/>
      <c r="AZ133" s="57"/>
      <c r="BA133" s="57"/>
      <c r="BB133" s="57"/>
      <c r="BC133" s="57"/>
      <c r="BD133" s="16"/>
      <c r="BE133" s="16"/>
      <c r="BF133" s="57"/>
      <c r="BG133" s="3"/>
      <c r="BH133" s="3"/>
      <c r="BI133" s="3"/>
      <c r="BJ133" s="16"/>
      <c r="BK133" s="16"/>
      <c r="BL133" s="16"/>
      <c r="BM133" s="3"/>
      <c r="BN133" s="16"/>
      <c r="BO133" s="3"/>
      <c r="BP133" s="3"/>
      <c r="BQ133" s="3"/>
      <c r="BR133" s="22"/>
      <c r="BS133" s="3"/>
      <c r="BT133" s="3"/>
      <c r="BU133" s="3"/>
      <c r="BV133" s="3"/>
      <c r="BW133" s="3"/>
      <c r="BX133" s="3"/>
    </row>
    <row r="134" spans="47:76">
      <c r="AU134" s="3"/>
      <c r="AV134" s="3"/>
      <c r="AW134" s="3"/>
      <c r="AX134" s="3"/>
      <c r="AY134" s="3"/>
      <c r="AZ134" s="57"/>
      <c r="BA134" s="57"/>
      <c r="BB134" s="57"/>
      <c r="BC134" s="57"/>
      <c r="BD134" s="16"/>
      <c r="BE134" s="16"/>
      <c r="BF134" s="57"/>
      <c r="BG134" s="3"/>
      <c r="BH134" s="3"/>
      <c r="BI134" s="3"/>
      <c r="BJ134" s="16"/>
      <c r="BK134" s="16"/>
      <c r="BL134" s="16"/>
      <c r="BM134" s="3"/>
      <c r="BN134" s="16"/>
      <c r="BO134" s="3"/>
      <c r="BP134" s="3"/>
      <c r="BQ134" s="3"/>
      <c r="BR134" s="22"/>
      <c r="BS134" s="3"/>
      <c r="BT134" s="3"/>
      <c r="BU134" s="3"/>
      <c r="BV134" s="3"/>
      <c r="BW134" s="3"/>
      <c r="BX134" s="3"/>
    </row>
    <row r="135" spans="47:76">
      <c r="AU135" s="3"/>
      <c r="AV135" s="3"/>
      <c r="AW135" s="3"/>
      <c r="AX135" s="3"/>
      <c r="AY135" s="3"/>
      <c r="AZ135" s="57"/>
      <c r="BA135" s="57"/>
      <c r="BB135" s="57"/>
      <c r="BC135" s="57"/>
      <c r="BD135" s="16"/>
      <c r="BE135" s="16"/>
      <c r="BF135" s="57"/>
      <c r="BG135" s="3"/>
      <c r="BH135" s="3"/>
      <c r="BI135" s="3"/>
      <c r="BJ135" s="16"/>
      <c r="BK135" s="16"/>
      <c r="BL135" s="16"/>
      <c r="BM135" s="3"/>
      <c r="BN135" s="16"/>
      <c r="BO135" s="3"/>
      <c r="BP135" s="3"/>
      <c r="BQ135" s="3"/>
      <c r="BR135" s="22"/>
      <c r="BS135" s="3"/>
      <c r="BT135" s="3"/>
      <c r="BU135" s="3"/>
      <c r="BV135" s="3"/>
      <c r="BW135" s="3"/>
      <c r="BX135" s="3"/>
    </row>
    <row r="136" spans="47:76">
      <c r="AU136" s="3"/>
      <c r="AV136" s="3"/>
      <c r="AW136" s="3"/>
      <c r="AX136" s="3"/>
      <c r="AY136" s="3"/>
      <c r="AZ136" s="57"/>
      <c r="BA136" s="57"/>
      <c r="BB136" s="57"/>
      <c r="BC136" s="57"/>
      <c r="BD136" s="16"/>
      <c r="BE136" s="16"/>
      <c r="BF136" s="57"/>
      <c r="BG136" s="3"/>
      <c r="BH136" s="3"/>
      <c r="BI136" s="3"/>
      <c r="BJ136" s="16"/>
      <c r="BK136" s="16"/>
      <c r="BL136" s="16"/>
      <c r="BM136" s="3"/>
      <c r="BN136" s="16"/>
      <c r="BO136" s="3"/>
      <c r="BP136" s="3"/>
      <c r="BQ136" s="3"/>
      <c r="BR136" s="22"/>
      <c r="BS136" s="3"/>
      <c r="BT136" s="3"/>
      <c r="BU136" s="3"/>
      <c r="BV136" s="3"/>
      <c r="BW136" s="3"/>
      <c r="BX136" s="3"/>
    </row>
    <row r="137" spans="47:76">
      <c r="AU137" s="3"/>
      <c r="AV137" s="3"/>
      <c r="AW137" s="3"/>
      <c r="AX137" s="3"/>
      <c r="AY137" s="3"/>
      <c r="AZ137" s="57"/>
      <c r="BA137" s="57"/>
      <c r="BB137" s="57"/>
      <c r="BC137" s="57"/>
      <c r="BD137" s="16"/>
      <c r="BE137" s="16"/>
      <c r="BF137" s="57"/>
      <c r="BG137" s="3"/>
      <c r="BH137" s="3"/>
      <c r="BI137" s="3"/>
      <c r="BJ137" s="16"/>
      <c r="BK137" s="16"/>
      <c r="BL137" s="16"/>
      <c r="BM137" s="3"/>
      <c r="BN137" s="16"/>
      <c r="BO137" s="3"/>
      <c r="BP137" s="3"/>
      <c r="BQ137" s="3"/>
      <c r="BR137" s="22"/>
      <c r="BS137" s="3"/>
      <c r="BT137" s="3"/>
      <c r="BU137" s="3"/>
      <c r="BV137" s="3"/>
      <c r="BW137" s="3"/>
      <c r="BX137" s="3"/>
    </row>
    <row r="138" spans="47:76">
      <c r="AU138" s="3"/>
      <c r="AV138" s="3"/>
      <c r="AW138" s="3"/>
      <c r="AX138" s="3"/>
      <c r="AY138" s="3"/>
      <c r="AZ138" s="57"/>
      <c r="BA138" s="57"/>
      <c r="BB138" s="57"/>
      <c r="BC138" s="57"/>
      <c r="BD138" s="16"/>
      <c r="BE138" s="16"/>
      <c r="BF138" s="57"/>
      <c r="BG138" s="3"/>
      <c r="BH138" s="3"/>
      <c r="BI138" s="3"/>
      <c r="BJ138" s="16"/>
      <c r="BK138" s="16"/>
      <c r="BL138" s="16"/>
      <c r="BM138" s="3"/>
      <c r="BN138" s="16"/>
      <c r="BO138" s="3"/>
      <c r="BP138" s="3"/>
      <c r="BQ138" s="3"/>
      <c r="BR138" s="22"/>
      <c r="BS138" s="3"/>
      <c r="BT138" s="3"/>
      <c r="BU138" s="3"/>
      <c r="BV138" s="3"/>
      <c r="BW138" s="3"/>
      <c r="BX138" s="3"/>
    </row>
    <row r="139" spans="47:76">
      <c r="AU139" s="3"/>
      <c r="AV139" s="3"/>
      <c r="AW139" s="3"/>
      <c r="AX139" s="3"/>
      <c r="AY139" s="3"/>
      <c r="AZ139" s="57"/>
      <c r="BA139" s="57"/>
      <c r="BB139" s="57"/>
      <c r="BC139" s="57"/>
      <c r="BD139" s="16"/>
      <c r="BE139" s="16"/>
      <c r="BF139" s="57"/>
      <c r="BG139" s="3"/>
      <c r="BH139" s="3"/>
      <c r="BI139" s="3"/>
      <c r="BJ139" s="16"/>
      <c r="BK139" s="16"/>
      <c r="BL139" s="16"/>
      <c r="BM139" s="3"/>
      <c r="BN139" s="16"/>
      <c r="BO139" s="3"/>
      <c r="BP139" s="3"/>
      <c r="BQ139" s="3"/>
      <c r="BR139" s="22"/>
      <c r="BS139" s="3"/>
      <c r="BT139" s="3"/>
      <c r="BU139" s="3"/>
      <c r="BV139" s="3"/>
      <c r="BW139" s="3"/>
      <c r="BX139" s="3"/>
    </row>
    <row r="140" spans="47:76">
      <c r="AU140" s="3"/>
      <c r="AV140" s="3"/>
      <c r="AW140" s="3"/>
      <c r="AX140" s="3"/>
      <c r="AY140" s="3"/>
      <c r="AZ140" s="57"/>
      <c r="BA140" s="57"/>
      <c r="BB140" s="57"/>
      <c r="BC140" s="57"/>
      <c r="BD140" s="16"/>
      <c r="BE140" s="16"/>
      <c r="BF140" s="57"/>
      <c r="BG140" s="3"/>
      <c r="BH140" s="3"/>
      <c r="BI140" s="3"/>
      <c r="BJ140" s="16"/>
      <c r="BK140" s="16"/>
      <c r="BL140" s="16"/>
      <c r="BM140" s="3"/>
      <c r="BN140" s="16"/>
      <c r="BO140" s="3"/>
      <c r="BP140" s="3"/>
      <c r="BQ140" s="3"/>
      <c r="BR140" s="22"/>
      <c r="BS140" s="3"/>
      <c r="BT140" s="3"/>
      <c r="BU140" s="3"/>
      <c r="BV140" s="3"/>
      <c r="BW140" s="3"/>
      <c r="BX140" s="3"/>
    </row>
    <row r="141" spans="47:76">
      <c r="AU141" s="3"/>
      <c r="AV141" s="3"/>
      <c r="AW141" s="3"/>
      <c r="AX141" s="3"/>
      <c r="AY141" s="3"/>
      <c r="AZ141" s="57"/>
      <c r="BA141" s="57"/>
      <c r="BB141" s="57"/>
      <c r="BC141" s="57"/>
      <c r="BD141" s="16"/>
      <c r="BE141" s="16"/>
      <c r="BF141" s="57"/>
      <c r="BG141" s="3"/>
      <c r="BH141" s="3"/>
      <c r="BI141" s="3"/>
      <c r="BJ141" s="16"/>
      <c r="BK141" s="16"/>
      <c r="BL141" s="16"/>
      <c r="BM141" s="3"/>
      <c r="BN141" s="16"/>
      <c r="BO141" s="3"/>
      <c r="BP141" s="3"/>
      <c r="BQ141" s="3"/>
      <c r="BR141" s="22"/>
      <c r="BS141" s="3"/>
      <c r="BT141" s="3"/>
      <c r="BU141" s="3"/>
      <c r="BV141" s="3"/>
      <c r="BW141" s="3"/>
      <c r="BX141" s="3"/>
    </row>
    <row r="142" spans="47:76">
      <c r="AU142" s="3"/>
      <c r="AV142" s="3"/>
      <c r="AW142" s="3"/>
      <c r="AX142" s="3"/>
      <c r="AY142" s="3"/>
      <c r="AZ142" s="57"/>
      <c r="BA142" s="57"/>
      <c r="BB142" s="57"/>
      <c r="BC142" s="57"/>
      <c r="BD142" s="16"/>
      <c r="BE142" s="16"/>
      <c r="BF142" s="57"/>
      <c r="BG142" s="3"/>
      <c r="BH142" s="3"/>
      <c r="BI142" s="3"/>
      <c r="BJ142" s="16"/>
      <c r="BK142" s="16"/>
      <c r="BL142" s="16"/>
      <c r="BM142" s="3"/>
      <c r="BN142" s="16"/>
      <c r="BO142" s="3"/>
      <c r="BP142" s="3"/>
      <c r="BQ142" s="3"/>
      <c r="BR142" s="22"/>
      <c r="BS142" s="3"/>
      <c r="BT142" s="3"/>
      <c r="BU142" s="3"/>
      <c r="BV142" s="3"/>
      <c r="BW142" s="3"/>
      <c r="BX142" s="3"/>
    </row>
    <row r="143" spans="47:76">
      <c r="AU143" s="3"/>
      <c r="AV143" s="3"/>
      <c r="AW143" s="3"/>
      <c r="AX143" s="3"/>
      <c r="AY143" s="3"/>
      <c r="AZ143" s="57"/>
      <c r="BA143" s="57"/>
      <c r="BB143" s="57"/>
      <c r="BC143" s="57"/>
      <c r="BD143" s="16"/>
      <c r="BE143" s="16"/>
      <c r="BF143" s="57"/>
      <c r="BG143" s="3"/>
      <c r="BH143" s="3"/>
      <c r="BI143" s="3"/>
      <c r="BJ143" s="16"/>
      <c r="BK143" s="16"/>
      <c r="BL143" s="16"/>
      <c r="BM143" s="3"/>
      <c r="BN143" s="16"/>
      <c r="BO143" s="3"/>
      <c r="BP143" s="3"/>
      <c r="BQ143" s="3"/>
      <c r="BR143" s="22"/>
      <c r="BS143" s="3"/>
      <c r="BT143" s="3"/>
      <c r="BU143" s="3"/>
      <c r="BV143" s="3"/>
      <c r="BW143" s="3"/>
      <c r="BX143" s="3"/>
    </row>
    <row r="144" spans="47:76">
      <c r="AU144" s="3"/>
      <c r="AV144" s="3"/>
      <c r="AW144" s="3"/>
      <c r="AX144" s="3"/>
      <c r="AY144" s="3"/>
      <c r="AZ144" s="57"/>
      <c r="BA144" s="57"/>
      <c r="BB144" s="57"/>
      <c r="BC144" s="57"/>
      <c r="BD144" s="16"/>
      <c r="BE144" s="16"/>
      <c r="BF144" s="57"/>
      <c r="BG144" s="3"/>
      <c r="BH144" s="3"/>
      <c r="BI144" s="3"/>
      <c r="BJ144" s="16"/>
      <c r="BK144" s="16"/>
      <c r="BL144" s="16"/>
      <c r="BM144" s="3"/>
      <c r="BN144" s="16"/>
      <c r="BO144" s="3"/>
      <c r="BP144" s="3"/>
      <c r="BQ144" s="3"/>
      <c r="BR144" s="22"/>
      <c r="BS144" s="3"/>
      <c r="BT144" s="3"/>
      <c r="BU144" s="3"/>
      <c r="BV144" s="3"/>
      <c r="BW144" s="3"/>
      <c r="BX144" s="3"/>
    </row>
    <row r="145" spans="47:78">
      <c r="AU145" s="3"/>
      <c r="AV145" s="3"/>
      <c r="AW145" s="3"/>
      <c r="AX145" s="3"/>
      <c r="AY145" s="3"/>
      <c r="AZ145" s="57"/>
      <c r="BA145" s="57"/>
      <c r="BB145" s="57"/>
      <c r="BC145" s="57"/>
      <c r="BD145" s="16"/>
      <c r="BE145" s="16"/>
      <c r="BF145" s="57"/>
      <c r="BG145" s="3"/>
      <c r="BH145" s="3"/>
      <c r="BI145" s="3"/>
      <c r="BJ145" s="16"/>
      <c r="BK145" s="16"/>
      <c r="BL145" s="16"/>
      <c r="BM145" s="3"/>
      <c r="BN145" s="16"/>
      <c r="BO145" s="3"/>
      <c r="BP145" s="3"/>
      <c r="BQ145" s="3"/>
      <c r="BR145" s="22"/>
      <c r="BS145" s="3"/>
      <c r="BT145" s="3"/>
      <c r="BU145" s="3"/>
      <c r="BV145" s="3"/>
      <c r="BW145" s="3"/>
      <c r="BX145" s="3"/>
    </row>
    <row r="146" spans="47:78">
      <c r="AU146" s="3"/>
      <c r="AV146" s="3"/>
      <c r="AW146" s="3"/>
      <c r="AX146" s="3"/>
      <c r="AY146" s="3"/>
      <c r="AZ146" s="57"/>
      <c r="BA146" s="57"/>
      <c r="BB146" s="57"/>
      <c r="BC146" s="57"/>
      <c r="BD146" s="16"/>
      <c r="BE146" s="16"/>
      <c r="BF146" s="57"/>
      <c r="BG146" s="3"/>
      <c r="BH146" s="3"/>
      <c r="BI146" s="3"/>
      <c r="BJ146" s="16"/>
      <c r="BK146" s="16"/>
      <c r="BL146" s="16"/>
      <c r="BM146" s="3"/>
      <c r="BN146" s="16"/>
      <c r="BO146" s="3"/>
      <c r="BP146" s="3"/>
      <c r="BQ146" s="3"/>
      <c r="BR146" s="22"/>
      <c r="BS146" s="3"/>
      <c r="BT146" s="3"/>
      <c r="BU146" s="3"/>
      <c r="BV146" s="3"/>
      <c r="BW146" s="3"/>
      <c r="BX146" s="3"/>
    </row>
    <row r="147" spans="47:78">
      <c r="AU147" s="3"/>
      <c r="AV147" s="3"/>
      <c r="AW147" s="3"/>
      <c r="AX147" s="3"/>
      <c r="AY147" s="3"/>
      <c r="AZ147" s="57"/>
      <c r="BA147" s="57"/>
      <c r="BB147" s="57"/>
      <c r="BC147" s="57"/>
      <c r="BD147" s="16"/>
      <c r="BE147" s="16"/>
      <c r="BF147" s="57"/>
      <c r="BG147" s="3"/>
      <c r="BH147" s="3"/>
      <c r="BI147" s="3"/>
      <c r="BJ147" s="16"/>
      <c r="BK147" s="16"/>
      <c r="BL147" s="16"/>
      <c r="BM147" s="3"/>
      <c r="BN147" s="16"/>
      <c r="BO147" s="3"/>
      <c r="BP147" s="3"/>
      <c r="BQ147" s="3"/>
      <c r="BR147" s="22"/>
      <c r="BS147" s="3"/>
      <c r="BT147" s="3"/>
      <c r="BU147" s="3"/>
      <c r="BV147" s="3"/>
      <c r="BW147" s="3"/>
      <c r="BX147" s="3"/>
    </row>
    <row r="148" spans="47:78">
      <c r="AU148" s="3"/>
      <c r="AV148" s="3"/>
      <c r="AW148" s="3"/>
      <c r="AX148" s="3"/>
      <c r="AY148" s="3"/>
      <c r="AZ148" s="57"/>
      <c r="BA148" s="57"/>
      <c r="BB148" s="57"/>
      <c r="BC148" s="57"/>
      <c r="BD148" s="16"/>
      <c r="BE148" s="16"/>
      <c r="BF148" s="57"/>
      <c r="BG148" s="3"/>
      <c r="BH148" s="3"/>
      <c r="BI148" s="3"/>
      <c r="BJ148" s="16"/>
      <c r="BK148" s="16"/>
      <c r="BL148" s="16"/>
      <c r="BM148" s="3"/>
      <c r="BN148" s="16"/>
      <c r="BO148" s="3"/>
      <c r="BP148" s="3"/>
      <c r="BQ148" s="3"/>
      <c r="BR148" s="22"/>
      <c r="BS148" s="3"/>
      <c r="BT148" s="3"/>
      <c r="BU148" s="3"/>
      <c r="BV148" s="3"/>
      <c r="BW148" s="3"/>
      <c r="BX148" s="3"/>
    </row>
    <row r="149" spans="47:78">
      <c r="AU149" s="3"/>
      <c r="AV149" s="3"/>
      <c r="AW149" s="3"/>
      <c r="AX149" s="3"/>
      <c r="AY149" s="3"/>
      <c r="AZ149" s="57"/>
      <c r="BA149" s="57"/>
      <c r="BB149" s="57"/>
      <c r="BC149" s="57"/>
      <c r="BD149" s="16"/>
      <c r="BE149" s="16"/>
      <c r="BF149" s="57"/>
      <c r="BG149" s="3"/>
      <c r="BH149" s="3"/>
      <c r="BI149" s="3"/>
      <c r="BJ149" s="16"/>
      <c r="BK149" s="16"/>
      <c r="BL149" s="16"/>
      <c r="BM149" s="3"/>
      <c r="BN149" s="16"/>
      <c r="BO149" s="3"/>
      <c r="BP149" s="3"/>
      <c r="BQ149" s="3"/>
      <c r="BR149" s="22"/>
      <c r="BS149" s="3"/>
      <c r="BT149" s="3"/>
      <c r="BU149" s="3"/>
      <c r="BV149" s="3"/>
      <c r="BW149" s="3"/>
      <c r="BX149" s="3"/>
      <c r="BZ149" s="22"/>
    </row>
    <row r="150" spans="47:78">
      <c r="AU150" s="3"/>
      <c r="AV150" s="3"/>
      <c r="AW150" s="3"/>
      <c r="AX150" s="3"/>
      <c r="AY150" s="3"/>
      <c r="AZ150" s="57"/>
      <c r="BA150" s="57"/>
      <c r="BB150" s="57"/>
      <c r="BC150" s="57"/>
      <c r="BD150" s="16"/>
      <c r="BE150" s="16"/>
      <c r="BF150" s="57"/>
      <c r="BG150" s="3"/>
      <c r="BH150" s="3"/>
      <c r="BI150" s="3"/>
      <c r="BJ150" s="16"/>
      <c r="BK150" s="16"/>
      <c r="BL150" s="16"/>
      <c r="BM150" s="3"/>
      <c r="BN150" s="16"/>
      <c r="BO150" s="3"/>
      <c r="BP150" s="3"/>
      <c r="BQ150" s="3"/>
      <c r="BR150" s="22"/>
      <c r="BS150" s="3"/>
      <c r="BT150" s="3"/>
      <c r="BU150" s="3"/>
      <c r="BV150" s="3"/>
      <c r="BW150" s="3"/>
      <c r="BX150" s="3"/>
      <c r="BZ150" s="22"/>
    </row>
    <row r="151" spans="47:78" ht="12.75" customHeight="1">
      <c r="AU151" s="3"/>
      <c r="AV151" s="3"/>
      <c r="AW151" s="3"/>
      <c r="AX151" s="3"/>
      <c r="AY151" s="3"/>
      <c r="AZ151" s="57"/>
      <c r="BA151" s="57"/>
      <c r="BB151" s="57"/>
      <c r="BC151" s="57"/>
      <c r="BD151" s="16"/>
      <c r="BE151" s="16"/>
      <c r="BF151" s="57"/>
      <c r="BG151" s="3"/>
      <c r="BH151" s="3"/>
      <c r="BI151" s="3"/>
      <c r="BJ151" s="16"/>
      <c r="BK151" s="16"/>
      <c r="BL151" s="16"/>
      <c r="BM151" s="3"/>
      <c r="BN151" s="16"/>
      <c r="BO151" s="3"/>
      <c r="BP151" s="3"/>
      <c r="BQ151" s="3"/>
      <c r="BR151" s="22"/>
      <c r="BS151" s="3"/>
      <c r="BT151" s="3"/>
      <c r="BU151" s="3"/>
      <c r="BV151" s="3"/>
      <c r="BW151" s="3"/>
      <c r="BX151" s="3"/>
      <c r="BZ151" s="22"/>
    </row>
    <row r="152" spans="47:78">
      <c r="AU152" s="3"/>
      <c r="AV152" s="3"/>
      <c r="AW152" s="3"/>
      <c r="AX152" s="3"/>
      <c r="AY152" s="3"/>
      <c r="AZ152" s="57"/>
      <c r="BA152" s="57"/>
      <c r="BB152" s="57"/>
      <c r="BC152" s="57"/>
      <c r="BD152" s="16"/>
      <c r="BE152" s="16"/>
      <c r="BF152" s="57"/>
      <c r="BG152" s="3"/>
      <c r="BH152" s="3"/>
      <c r="BI152" s="3"/>
      <c r="BJ152" s="16"/>
      <c r="BK152" s="16"/>
      <c r="BL152" s="16"/>
      <c r="BM152" s="3"/>
      <c r="BN152" s="16"/>
      <c r="BO152" s="3"/>
      <c r="BP152" s="3"/>
      <c r="BQ152" s="3"/>
      <c r="BR152" s="22"/>
      <c r="BS152" s="3"/>
      <c r="BT152" s="3"/>
      <c r="BU152" s="3"/>
      <c r="BV152" s="3"/>
      <c r="BW152" s="3"/>
      <c r="BX152" s="3"/>
      <c r="BZ152" s="22"/>
    </row>
    <row r="153" spans="47:78">
      <c r="AU153" s="3"/>
      <c r="AV153" s="3"/>
      <c r="AW153" s="3"/>
      <c r="AX153" s="3"/>
      <c r="AY153" s="3"/>
      <c r="AZ153" s="57"/>
      <c r="BA153" s="57"/>
      <c r="BB153" s="57"/>
      <c r="BC153" s="57"/>
      <c r="BD153" s="16"/>
      <c r="BE153" s="16"/>
      <c r="BF153" s="57"/>
      <c r="BG153" s="3"/>
      <c r="BH153" s="3"/>
      <c r="BI153" s="3"/>
      <c r="BJ153" s="16"/>
      <c r="BK153" s="16"/>
      <c r="BL153" s="16"/>
      <c r="BM153" s="3"/>
      <c r="BN153" s="16"/>
      <c r="BO153" s="3"/>
      <c r="BP153" s="3"/>
      <c r="BQ153" s="3"/>
      <c r="BR153" s="22"/>
      <c r="BS153" s="3"/>
      <c r="BT153" s="3"/>
      <c r="BU153" s="3"/>
      <c r="BV153" s="3"/>
      <c r="BW153" s="3"/>
      <c r="BX153" s="3"/>
      <c r="BZ153" s="22"/>
    </row>
    <row r="154" spans="47:78">
      <c r="AU154" s="3"/>
      <c r="AV154" s="3"/>
      <c r="AW154" s="3"/>
      <c r="AX154" s="3"/>
      <c r="AY154" s="3"/>
      <c r="AZ154" s="57"/>
      <c r="BA154" s="57"/>
      <c r="BB154" s="57"/>
      <c r="BC154" s="57"/>
      <c r="BD154" s="16"/>
      <c r="BE154" s="16"/>
      <c r="BF154" s="57"/>
      <c r="BG154" s="3"/>
      <c r="BH154" s="3"/>
      <c r="BI154" s="3"/>
      <c r="BJ154" s="16"/>
      <c r="BK154" s="16"/>
      <c r="BL154" s="16"/>
      <c r="BM154" s="3"/>
      <c r="BN154" s="16"/>
      <c r="BO154" s="3"/>
      <c r="BP154" s="3"/>
      <c r="BQ154" s="3"/>
      <c r="BR154" s="22"/>
      <c r="BS154" s="3"/>
      <c r="BT154" s="3"/>
      <c r="BU154" s="3"/>
      <c r="BV154" s="3"/>
      <c r="BW154" s="3"/>
      <c r="BX154" s="3"/>
      <c r="BZ154" s="22"/>
    </row>
    <row r="155" spans="47:78">
      <c r="AU155" s="3"/>
      <c r="AV155" s="3"/>
      <c r="AW155" s="3"/>
      <c r="AX155" s="3"/>
      <c r="AY155" s="3"/>
      <c r="AZ155" s="57"/>
      <c r="BA155" s="57"/>
      <c r="BB155" s="57"/>
      <c r="BC155" s="57"/>
      <c r="BD155" s="16"/>
      <c r="BE155" s="16"/>
      <c r="BF155" s="57"/>
      <c r="BG155" s="3"/>
      <c r="BH155" s="3"/>
      <c r="BI155" s="3"/>
      <c r="BJ155" s="16"/>
      <c r="BK155" s="16"/>
      <c r="BL155" s="16"/>
      <c r="BM155" s="3"/>
      <c r="BN155" s="16"/>
      <c r="BO155" s="3"/>
      <c r="BP155" s="3"/>
      <c r="BQ155" s="3"/>
      <c r="BR155" s="22"/>
      <c r="BS155" s="3"/>
      <c r="BT155" s="3"/>
      <c r="BU155" s="3"/>
      <c r="BV155" s="3"/>
      <c r="BW155" s="3"/>
      <c r="BX155" s="3"/>
      <c r="BZ155" s="22"/>
    </row>
    <row r="156" spans="47:78">
      <c r="AU156" s="3"/>
      <c r="AV156" s="3"/>
      <c r="AW156" s="3"/>
      <c r="AX156" s="3"/>
      <c r="AY156" s="3"/>
      <c r="AZ156" s="57"/>
      <c r="BA156" s="57"/>
      <c r="BB156" s="57"/>
      <c r="BC156" s="57"/>
      <c r="BD156" s="16"/>
      <c r="BE156" s="16"/>
      <c r="BF156" s="57"/>
      <c r="BG156" s="3"/>
      <c r="BH156" s="3"/>
      <c r="BI156" s="3"/>
      <c r="BJ156" s="16"/>
      <c r="BK156" s="16"/>
      <c r="BL156" s="16"/>
      <c r="BM156" s="3"/>
      <c r="BN156" s="16"/>
      <c r="BO156" s="3"/>
      <c r="BP156" s="3"/>
      <c r="BQ156" s="3"/>
      <c r="BR156" s="22"/>
      <c r="BS156" s="3"/>
      <c r="BT156" s="3"/>
      <c r="BU156" s="3"/>
      <c r="BV156" s="3"/>
      <c r="BW156" s="3"/>
      <c r="BX156" s="3"/>
      <c r="BZ156" s="22"/>
    </row>
    <row r="157" spans="47:78">
      <c r="AU157" s="3"/>
      <c r="AV157" s="3"/>
      <c r="AW157" s="3"/>
      <c r="AX157" s="3"/>
      <c r="AY157" s="3"/>
      <c r="AZ157" s="57"/>
      <c r="BA157" s="57"/>
      <c r="BB157" s="57"/>
      <c r="BC157" s="57"/>
      <c r="BD157" s="16"/>
      <c r="BE157" s="16"/>
      <c r="BF157" s="57"/>
      <c r="BG157" s="3"/>
      <c r="BH157" s="3"/>
      <c r="BI157" s="3"/>
      <c r="BJ157" s="16"/>
      <c r="BK157" s="16"/>
      <c r="BL157" s="16"/>
      <c r="BM157" s="3"/>
      <c r="BN157" s="16"/>
      <c r="BO157" s="3"/>
      <c r="BP157" s="3"/>
      <c r="BQ157" s="3"/>
      <c r="BR157" s="22"/>
      <c r="BS157" s="3"/>
      <c r="BT157" s="3"/>
      <c r="BU157" s="3"/>
      <c r="BV157" s="3"/>
      <c r="BW157" s="3"/>
      <c r="BX157" s="3"/>
      <c r="BZ157" s="22"/>
    </row>
    <row r="158" spans="47:78">
      <c r="AU158" s="3"/>
      <c r="AV158" s="3"/>
      <c r="AW158" s="3"/>
      <c r="AX158" s="3"/>
      <c r="AY158" s="3"/>
      <c r="AZ158" s="57"/>
      <c r="BA158" s="57"/>
      <c r="BB158" s="57"/>
      <c r="BC158" s="57"/>
      <c r="BD158" s="16"/>
      <c r="BE158" s="16"/>
      <c r="BF158" s="57"/>
      <c r="BG158" s="3"/>
      <c r="BH158" s="3"/>
      <c r="BI158" s="3"/>
      <c r="BJ158" s="16"/>
      <c r="BK158" s="16"/>
      <c r="BL158" s="16"/>
      <c r="BM158" s="3"/>
      <c r="BN158" s="16"/>
      <c r="BO158" s="3"/>
      <c r="BP158" s="3"/>
      <c r="BQ158" s="3"/>
      <c r="BR158" s="22"/>
      <c r="BS158" s="3"/>
      <c r="BT158" s="3"/>
      <c r="BU158" s="3"/>
      <c r="BV158" s="3"/>
      <c r="BW158" s="3"/>
      <c r="BX158" s="3"/>
      <c r="BZ158" s="22"/>
    </row>
    <row r="159" spans="47:78">
      <c r="AU159" s="3"/>
      <c r="AV159" s="3"/>
      <c r="AW159" s="3"/>
      <c r="AX159" s="3"/>
      <c r="AY159" s="3"/>
      <c r="AZ159" s="57"/>
      <c r="BA159" s="57"/>
      <c r="BB159" s="57"/>
      <c r="BC159" s="57"/>
      <c r="BD159" s="16"/>
      <c r="BE159" s="16"/>
      <c r="BF159" s="57"/>
      <c r="BG159" s="3"/>
      <c r="BH159" s="3"/>
      <c r="BI159" s="3"/>
      <c r="BJ159" s="16"/>
      <c r="BK159" s="16"/>
      <c r="BL159" s="16"/>
      <c r="BM159" s="3"/>
      <c r="BN159" s="16"/>
      <c r="BO159" s="3"/>
      <c r="BP159" s="3"/>
      <c r="BQ159" s="3"/>
      <c r="BR159" s="22"/>
      <c r="BS159" s="3"/>
      <c r="BT159" s="3"/>
      <c r="BU159" s="3"/>
      <c r="BV159" s="3"/>
      <c r="BW159" s="3"/>
      <c r="BX159" s="3"/>
      <c r="BZ159" s="22"/>
    </row>
    <row r="160" spans="47:78">
      <c r="AU160" s="3"/>
      <c r="AV160" s="3"/>
      <c r="AW160" s="3"/>
      <c r="AX160" s="3"/>
      <c r="AY160" s="3"/>
      <c r="AZ160" s="57"/>
      <c r="BA160" s="57"/>
      <c r="BB160" s="57"/>
      <c r="BC160" s="57"/>
      <c r="BD160" s="16"/>
      <c r="BE160" s="16"/>
      <c r="BF160" s="57"/>
      <c r="BG160" s="3"/>
      <c r="BH160" s="3"/>
      <c r="BI160" s="3"/>
      <c r="BJ160" s="16"/>
      <c r="BK160" s="16"/>
      <c r="BL160" s="16"/>
      <c r="BM160" s="3"/>
      <c r="BN160" s="16"/>
      <c r="BO160" s="3"/>
      <c r="BP160" s="3"/>
      <c r="BQ160" s="3"/>
      <c r="BR160" s="22"/>
      <c r="BS160" s="3"/>
      <c r="BT160" s="3"/>
      <c r="BU160" s="3"/>
      <c r="BV160" s="3"/>
      <c r="BW160" s="3"/>
      <c r="BX160" s="3"/>
      <c r="BZ160" s="22"/>
    </row>
    <row r="161" spans="47:78">
      <c r="AU161" s="3"/>
      <c r="AV161" s="3"/>
      <c r="AW161" s="3"/>
      <c r="AX161" s="3"/>
      <c r="AY161" s="3"/>
      <c r="AZ161" s="57"/>
      <c r="BA161" s="57"/>
      <c r="BB161" s="57"/>
      <c r="BC161" s="57"/>
      <c r="BD161" s="16"/>
      <c r="BE161" s="16"/>
      <c r="BF161" s="57"/>
      <c r="BG161" s="3"/>
      <c r="BH161" s="3"/>
      <c r="BI161" s="3"/>
      <c r="BJ161" s="16"/>
      <c r="BK161" s="16"/>
      <c r="BL161" s="16"/>
      <c r="BM161" s="3"/>
      <c r="BN161" s="16"/>
      <c r="BO161" s="3"/>
      <c r="BP161" s="3"/>
      <c r="BQ161" s="3"/>
      <c r="BR161" s="22"/>
      <c r="BS161" s="3"/>
      <c r="BT161" s="3"/>
      <c r="BU161" s="3"/>
      <c r="BV161" s="3"/>
      <c r="BW161" s="3"/>
      <c r="BX161" s="3"/>
      <c r="BZ161" s="22"/>
    </row>
    <row r="162" spans="47:78">
      <c r="AU162" s="3"/>
      <c r="AV162" s="3"/>
      <c r="AW162" s="3"/>
      <c r="AX162" s="3"/>
      <c r="AY162" s="3"/>
      <c r="AZ162" s="57"/>
      <c r="BA162" s="57"/>
      <c r="BB162" s="57"/>
      <c r="BC162" s="57"/>
      <c r="BD162" s="16"/>
      <c r="BE162" s="16"/>
      <c r="BF162" s="57"/>
      <c r="BG162" s="3"/>
      <c r="BH162" s="3"/>
      <c r="BI162" s="3"/>
      <c r="BJ162" s="16"/>
      <c r="BK162" s="16"/>
      <c r="BL162" s="16"/>
      <c r="BM162" s="3"/>
      <c r="BN162" s="16"/>
      <c r="BO162" s="3"/>
      <c r="BP162" s="3"/>
      <c r="BQ162" s="3"/>
      <c r="BR162" s="22"/>
      <c r="BS162" s="3"/>
      <c r="BT162" s="3"/>
      <c r="BU162" s="3"/>
      <c r="BV162" s="3"/>
      <c r="BW162" s="3"/>
      <c r="BX162" s="3"/>
      <c r="BZ162" s="22"/>
    </row>
    <row r="163" spans="47:78">
      <c r="AU163" s="3"/>
      <c r="AV163" s="3"/>
      <c r="AW163" s="3"/>
      <c r="AX163" s="3"/>
      <c r="AY163" s="3"/>
      <c r="AZ163" s="57"/>
      <c r="BA163" s="57"/>
      <c r="BB163" s="57"/>
      <c r="BC163" s="57"/>
      <c r="BD163" s="16"/>
      <c r="BE163" s="16"/>
      <c r="BF163" s="57"/>
      <c r="BG163" s="3"/>
      <c r="BH163" s="3"/>
      <c r="BI163" s="3"/>
      <c r="BJ163" s="16"/>
      <c r="BK163" s="16"/>
      <c r="BL163" s="16"/>
      <c r="BM163" s="3"/>
      <c r="BN163" s="16"/>
      <c r="BO163" s="3"/>
      <c r="BP163" s="3"/>
      <c r="BQ163" s="3"/>
      <c r="BR163" s="22"/>
      <c r="BS163" s="3"/>
      <c r="BT163" s="3"/>
      <c r="BU163" s="3"/>
      <c r="BV163" s="3"/>
      <c r="BW163" s="3"/>
      <c r="BX163" s="3"/>
      <c r="BZ163" s="22"/>
    </row>
    <row r="164" spans="47:78">
      <c r="AU164" s="3"/>
      <c r="AV164" s="3"/>
      <c r="AW164" s="3"/>
      <c r="AX164" s="3"/>
      <c r="AY164" s="3"/>
      <c r="AZ164" s="57"/>
      <c r="BA164" s="57"/>
      <c r="BB164" s="57"/>
      <c r="BC164" s="57"/>
      <c r="BD164" s="16"/>
      <c r="BE164" s="16"/>
      <c r="BF164" s="57"/>
      <c r="BG164" s="3"/>
      <c r="BH164" s="3"/>
      <c r="BI164" s="3"/>
      <c r="BJ164" s="16"/>
      <c r="BK164" s="16"/>
      <c r="BL164" s="16"/>
      <c r="BM164" s="3"/>
      <c r="BN164" s="16"/>
      <c r="BO164" s="3"/>
      <c r="BP164" s="3"/>
      <c r="BQ164" s="3"/>
      <c r="BR164" s="22"/>
      <c r="BS164" s="3"/>
      <c r="BT164" s="3"/>
      <c r="BU164" s="3"/>
      <c r="BV164" s="3"/>
      <c r="BW164" s="3"/>
      <c r="BX164" s="3"/>
      <c r="BZ164" s="22"/>
    </row>
    <row r="165" spans="47:78">
      <c r="AU165" s="3"/>
      <c r="AV165" s="3"/>
      <c r="AW165" s="3"/>
      <c r="AX165" s="3"/>
      <c r="AY165" s="3"/>
      <c r="AZ165" s="57"/>
      <c r="BA165" s="57"/>
      <c r="BB165" s="57"/>
      <c r="BC165" s="57"/>
      <c r="BD165" s="16"/>
      <c r="BE165" s="16"/>
      <c r="BF165" s="57"/>
      <c r="BG165" s="3"/>
      <c r="BH165" s="3"/>
      <c r="BI165" s="3"/>
      <c r="BJ165" s="16"/>
      <c r="BK165" s="16"/>
      <c r="BL165" s="16"/>
      <c r="BM165" s="3"/>
      <c r="BN165" s="16"/>
      <c r="BO165" s="3"/>
      <c r="BP165" s="3"/>
      <c r="BQ165" s="3"/>
      <c r="BR165" s="22"/>
      <c r="BS165" s="3"/>
      <c r="BT165" s="3"/>
      <c r="BU165" s="3"/>
      <c r="BV165" s="3"/>
      <c r="BW165" s="3"/>
      <c r="BX165" s="3"/>
      <c r="BZ165" s="22"/>
    </row>
    <row r="166" spans="47:78">
      <c r="AU166" s="3"/>
      <c r="AV166" s="3"/>
      <c r="AW166" s="3"/>
      <c r="AX166" s="3"/>
      <c r="AY166" s="3"/>
      <c r="AZ166" s="57"/>
      <c r="BA166" s="57"/>
      <c r="BB166" s="57"/>
      <c r="BC166" s="57"/>
      <c r="BD166" s="16"/>
      <c r="BE166" s="16"/>
      <c r="BF166" s="57"/>
      <c r="BG166" s="3"/>
      <c r="BH166" s="3"/>
      <c r="BI166" s="3"/>
      <c r="BJ166" s="16"/>
      <c r="BK166" s="16"/>
      <c r="BL166" s="16"/>
      <c r="BM166" s="3"/>
      <c r="BN166" s="16"/>
      <c r="BO166" s="3"/>
      <c r="BP166" s="3"/>
      <c r="BQ166" s="3"/>
      <c r="BR166" s="22"/>
      <c r="BS166" s="3"/>
      <c r="BT166" s="3"/>
      <c r="BU166" s="3"/>
      <c r="BV166" s="3"/>
      <c r="BW166" s="3"/>
      <c r="BX166" s="3"/>
      <c r="BZ166" s="22"/>
    </row>
    <row r="167" spans="47:78">
      <c r="AU167" s="3"/>
      <c r="AV167" s="3"/>
      <c r="AW167" s="3"/>
      <c r="AX167" s="3"/>
      <c r="AY167" s="3"/>
      <c r="AZ167" s="57"/>
      <c r="BA167" s="57"/>
      <c r="BB167" s="57"/>
      <c r="BC167" s="57"/>
      <c r="BD167" s="16"/>
      <c r="BE167" s="16"/>
      <c r="BF167" s="57"/>
      <c r="BG167" s="3"/>
      <c r="BH167" s="3"/>
      <c r="BI167" s="3"/>
      <c r="BJ167" s="16"/>
      <c r="BK167" s="16"/>
      <c r="BL167" s="16"/>
      <c r="BM167" s="3"/>
      <c r="BN167" s="16"/>
      <c r="BO167" s="3"/>
      <c r="BP167" s="3"/>
      <c r="BQ167" s="3"/>
      <c r="BR167" s="22"/>
      <c r="BS167" s="3"/>
      <c r="BT167" s="3"/>
      <c r="BU167" s="3"/>
      <c r="BV167" s="3"/>
      <c r="BW167" s="3"/>
      <c r="BX167" s="3"/>
      <c r="BZ167" s="22"/>
    </row>
    <row r="168" spans="47:78">
      <c r="AU168" s="3"/>
      <c r="AV168" s="3"/>
      <c r="AW168" s="3"/>
      <c r="AX168" s="3"/>
      <c r="AY168" s="3"/>
      <c r="AZ168" s="57"/>
      <c r="BA168" s="57"/>
      <c r="BB168" s="57"/>
      <c r="BC168" s="57"/>
      <c r="BD168" s="16"/>
      <c r="BE168" s="16"/>
      <c r="BF168" s="57"/>
      <c r="BG168" s="3"/>
      <c r="BH168" s="3"/>
      <c r="BI168" s="3"/>
      <c r="BJ168" s="16"/>
      <c r="BK168" s="16"/>
      <c r="BL168" s="16"/>
      <c r="BM168" s="3"/>
      <c r="BN168" s="16"/>
      <c r="BO168" s="3"/>
      <c r="BP168" s="3"/>
      <c r="BQ168" s="3"/>
      <c r="BR168" s="22"/>
      <c r="BS168" s="3"/>
      <c r="BT168" s="3"/>
      <c r="BU168" s="3"/>
      <c r="BV168" s="3"/>
      <c r="BW168" s="3"/>
      <c r="BX168" s="3"/>
      <c r="BZ168" s="22"/>
    </row>
    <row r="169" spans="47:78">
      <c r="AU169" s="3"/>
      <c r="AV169" s="3"/>
      <c r="AW169" s="3"/>
      <c r="AX169" s="3"/>
      <c r="AY169" s="3"/>
      <c r="AZ169" s="57"/>
      <c r="BA169" s="57"/>
      <c r="BB169" s="57"/>
      <c r="BC169" s="57"/>
      <c r="BD169" s="16"/>
      <c r="BE169" s="16"/>
      <c r="BF169" s="57"/>
      <c r="BG169" s="3"/>
      <c r="BH169" s="3"/>
      <c r="BI169" s="3"/>
      <c r="BJ169" s="16"/>
      <c r="BK169" s="16"/>
      <c r="BL169" s="16"/>
      <c r="BM169" s="3"/>
      <c r="BN169" s="16"/>
      <c r="BO169" s="3"/>
      <c r="BP169" s="3"/>
      <c r="BQ169" s="3"/>
      <c r="BR169" s="22"/>
      <c r="BS169" s="3"/>
      <c r="BT169" s="3"/>
      <c r="BU169" s="3"/>
      <c r="BV169" s="3"/>
      <c r="BW169" s="3"/>
      <c r="BX169" s="3"/>
      <c r="BZ169" s="22"/>
    </row>
    <row r="170" spans="47:78">
      <c r="AU170" s="3"/>
      <c r="AV170" s="3"/>
      <c r="AW170" s="3"/>
      <c r="AX170" s="3"/>
      <c r="AY170" s="3"/>
      <c r="AZ170" s="57"/>
      <c r="BA170" s="57"/>
      <c r="BB170" s="57"/>
      <c r="BC170" s="57"/>
      <c r="BD170" s="16"/>
      <c r="BE170" s="16"/>
      <c r="BF170" s="57"/>
      <c r="BG170" s="3"/>
      <c r="BH170" s="3"/>
      <c r="BI170" s="3"/>
      <c r="BJ170" s="16"/>
      <c r="BK170" s="16"/>
      <c r="BL170" s="16"/>
      <c r="BM170" s="3"/>
      <c r="BN170" s="16"/>
      <c r="BO170" s="3"/>
      <c r="BP170" s="3"/>
      <c r="BQ170" s="3"/>
      <c r="BR170" s="22"/>
      <c r="BS170" s="3"/>
      <c r="BT170" s="3"/>
      <c r="BU170" s="3"/>
      <c r="BV170" s="3"/>
      <c r="BW170" s="3"/>
      <c r="BX170" s="3"/>
      <c r="BZ170" s="22"/>
    </row>
    <row r="171" spans="47:78">
      <c r="AU171" s="3"/>
      <c r="AV171" s="3"/>
      <c r="AW171" s="3"/>
      <c r="AX171" s="3"/>
      <c r="AY171" s="3"/>
      <c r="AZ171" s="57"/>
      <c r="BA171" s="57"/>
      <c r="BB171" s="57"/>
      <c r="BC171" s="57"/>
      <c r="BD171" s="16"/>
      <c r="BE171" s="16"/>
      <c r="BF171" s="57"/>
      <c r="BG171" s="3"/>
      <c r="BH171" s="3"/>
      <c r="BI171" s="3"/>
      <c r="BJ171" s="16"/>
      <c r="BK171" s="16"/>
      <c r="BL171" s="16"/>
      <c r="BM171" s="3"/>
      <c r="BN171" s="16"/>
      <c r="BO171" s="3"/>
      <c r="BP171" s="3"/>
      <c r="BQ171" s="3"/>
      <c r="BR171" s="22"/>
      <c r="BS171" s="3"/>
      <c r="BT171" s="3"/>
      <c r="BU171" s="3"/>
      <c r="BV171" s="3"/>
      <c r="BW171" s="3"/>
      <c r="BX171" s="3"/>
      <c r="BZ171" s="22"/>
    </row>
    <row r="172" spans="47:78">
      <c r="AU172" s="3"/>
      <c r="AV172" s="3"/>
      <c r="AW172" s="3"/>
      <c r="AX172" s="3"/>
      <c r="AY172" s="3"/>
      <c r="AZ172" s="57"/>
      <c r="BA172" s="57"/>
      <c r="BB172" s="57"/>
      <c r="BC172" s="57"/>
      <c r="BD172" s="16"/>
      <c r="BE172" s="16"/>
      <c r="BF172" s="57"/>
      <c r="BG172" s="3"/>
      <c r="BH172" s="3"/>
      <c r="BI172" s="3"/>
      <c r="BJ172" s="16"/>
      <c r="BK172" s="16"/>
      <c r="BL172" s="16"/>
      <c r="BM172" s="3"/>
      <c r="BN172" s="16"/>
      <c r="BO172" s="3"/>
      <c r="BP172" s="3"/>
      <c r="BQ172" s="3"/>
      <c r="BR172" s="22"/>
      <c r="BS172" s="3"/>
      <c r="BT172" s="3"/>
      <c r="BU172" s="3"/>
      <c r="BV172" s="3"/>
      <c r="BW172" s="3"/>
      <c r="BX172" s="3"/>
      <c r="BZ172" s="22"/>
    </row>
    <row r="173" spans="47:78">
      <c r="AU173" s="3"/>
      <c r="AV173" s="3"/>
      <c r="AW173" s="3"/>
      <c r="AX173" s="3"/>
      <c r="AY173" s="3"/>
      <c r="AZ173" s="57"/>
      <c r="BA173" s="57"/>
      <c r="BB173" s="57"/>
      <c r="BC173" s="57"/>
      <c r="BD173" s="16"/>
      <c r="BE173" s="16"/>
      <c r="BF173" s="57"/>
      <c r="BG173" s="3"/>
      <c r="BH173" s="3"/>
      <c r="BI173" s="3"/>
      <c r="BJ173" s="16"/>
      <c r="BK173" s="16"/>
      <c r="BL173" s="16"/>
      <c r="BM173" s="3"/>
      <c r="BN173" s="16"/>
      <c r="BO173" s="3"/>
      <c r="BP173" s="3"/>
      <c r="BQ173" s="3"/>
      <c r="BR173" s="22"/>
      <c r="BS173" s="3"/>
      <c r="BT173" s="3"/>
      <c r="BU173" s="3"/>
      <c r="BV173" s="3"/>
      <c r="BW173" s="3"/>
      <c r="BX173" s="3"/>
      <c r="BZ173" s="22"/>
    </row>
    <row r="174" spans="47:78">
      <c r="AU174" s="3"/>
      <c r="AV174" s="3"/>
      <c r="AW174" s="3"/>
      <c r="AX174" s="3"/>
      <c r="AY174" s="3"/>
      <c r="AZ174" s="57"/>
      <c r="BA174" s="57"/>
      <c r="BB174" s="57"/>
      <c r="BC174" s="57"/>
      <c r="BD174" s="16"/>
      <c r="BE174" s="16"/>
      <c r="BF174" s="57"/>
      <c r="BG174" s="3"/>
      <c r="BH174" s="3"/>
      <c r="BI174" s="3"/>
      <c r="BJ174" s="16"/>
      <c r="BK174" s="16"/>
      <c r="BL174" s="16"/>
      <c r="BM174" s="3"/>
      <c r="BN174" s="16"/>
      <c r="BO174" s="3"/>
      <c r="BP174" s="3"/>
      <c r="BQ174" s="3"/>
      <c r="BR174" s="22"/>
      <c r="BS174" s="3"/>
      <c r="BT174" s="3"/>
      <c r="BU174" s="3"/>
      <c r="BV174" s="3"/>
      <c r="BW174" s="3"/>
      <c r="BX174" s="3"/>
      <c r="BZ174" s="22"/>
    </row>
    <row r="175" spans="47:78">
      <c r="AU175" s="3"/>
      <c r="AV175" s="3"/>
      <c r="AW175" s="3"/>
      <c r="AX175" s="3"/>
      <c r="AY175" s="3"/>
      <c r="AZ175" s="57"/>
      <c r="BA175" s="57"/>
      <c r="BB175" s="57"/>
      <c r="BC175" s="57"/>
      <c r="BD175" s="16"/>
      <c r="BE175" s="16"/>
      <c r="BF175" s="57"/>
      <c r="BG175" s="3"/>
      <c r="BH175" s="3"/>
      <c r="BI175" s="3"/>
      <c r="BJ175" s="16"/>
      <c r="BK175" s="16"/>
      <c r="BL175" s="16"/>
      <c r="BM175" s="3"/>
      <c r="BN175" s="16"/>
      <c r="BO175" s="3"/>
      <c r="BP175" s="3"/>
      <c r="BQ175" s="3"/>
      <c r="BR175" s="22"/>
      <c r="BS175" s="3"/>
      <c r="BT175" s="3"/>
      <c r="BU175" s="3"/>
      <c r="BV175" s="3"/>
      <c r="BW175" s="3"/>
      <c r="BX175" s="3"/>
      <c r="BZ175" s="22"/>
    </row>
    <row r="176" spans="47:78">
      <c r="AU176" s="3"/>
      <c r="AV176" s="3"/>
      <c r="AW176" s="3"/>
      <c r="AX176" s="3"/>
      <c r="AY176" s="3"/>
      <c r="AZ176" s="57"/>
      <c r="BA176" s="57"/>
      <c r="BB176" s="57"/>
      <c r="BC176" s="57"/>
      <c r="BD176" s="16"/>
      <c r="BE176" s="16"/>
      <c r="BF176" s="57"/>
      <c r="BG176" s="3"/>
      <c r="BH176" s="3"/>
      <c r="BI176" s="3"/>
      <c r="BJ176" s="16"/>
      <c r="BK176" s="16"/>
      <c r="BL176" s="16"/>
      <c r="BM176" s="3"/>
      <c r="BN176" s="16"/>
      <c r="BO176" s="3"/>
      <c r="BP176" s="3"/>
      <c r="BQ176" s="3"/>
      <c r="BR176" s="22"/>
      <c r="BS176" s="3"/>
      <c r="BT176" s="3"/>
      <c r="BU176" s="3"/>
      <c r="BV176" s="3"/>
      <c r="BW176" s="3"/>
      <c r="BX176" s="3"/>
      <c r="BZ176" s="22"/>
    </row>
    <row r="177" spans="47:78">
      <c r="AU177" s="3"/>
      <c r="AV177" s="3"/>
      <c r="AW177" s="3"/>
      <c r="AX177" s="3"/>
      <c r="AY177" s="3"/>
      <c r="AZ177" s="57"/>
      <c r="BA177" s="57"/>
      <c r="BB177" s="57"/>
      <c r="BC177" s="57"/>
      <c r="BD177" s="16"/>
      <c r="BE177" s="16"/>
      <c r="BF177" s="57"/>
      <c r="BG177" s="3"/>
      <c r="BH177" s="3"/>
      <c r="BI177" s="3"/>
      <c r="BJ177" s="16"/>
      <c r="BK177" s="16"/>
      <c r="BL177" s="16"/>
      <c r="BM177" s="3"/>
      <c r="BN177" s="16"/>
      <c r="BO177" s="3"/>
      <c r="BP177" s="3"/>
      <c r="BQ177" s="3"/>
      <c r="BR177" s="22"/>
      <c r="BS177" s="3"/>
      <c r="BT177" s="3"/>
      <c r="BU177" s="3"/>
      <c r="BV177" s="3"/>
      <c r="BW177" s="3"/>
      <c r="BX177" s="3"/>
      <c r="BZ177" s="22"/>
    </row>
    <row r="178" spans="47:78">
      <c r="AU178" s="3"/>
      <c r="AV178" s="3"/>
      <c r="AW178" s="3"/>
      <c r="AX178" s="3"/>
      <c r="AY178" s="3"/>
      <c r="AZ178" s="57"/>
      <c r="BA178" s="57"/>
      <c r="BB178" s="57"/>
      <c r="BC178" s="57"/>
      <c r="BD178" s="16"/>
      <c r="BE178" s="16"/>
      <c r="BF178" s="57"/>
      <c r="BG178" s="3"/>
      <c r="BH178" s="3"/>
      <c r="BI178" s="3"/>
      <c r="BJ178" s="16"/>
      <c r="BK178" s="16"/>
      <c r="BL178" s="16"/>
      <c r="BM178" s="3"/>
      <c r="BN178" s="16"/>
      <c r="BO178" s="3"/>
      <c r="BP178" s="3"/>
      <c r="BQ178" s="3"/>
      <c r="BR178" s="22"/>
      <c r="BS178" s="3"/>
      <c r="BT178" s="3"/>
      <c r="BU178" s="3"/>
      <c r="BV178" s="3"/>
      <c r="BW178" s="3"/>
      <c r="BX178" s="3"/>
      <c r="BZ178" s="22"/>
    </row>
    <row r="179" spans="47:78">
      <c r="AU179" s="3"/>
      <c r="AV179" s="3"/>
      <c r="AW179" s="3"/>
      <c r="AX179" s="3"/>
      <c r="AY179" s="3"/>
      <c r="AZ179" s="57"/>
      <c r="BA179" s="57"/>
      <c r="BB179" s="57"/>
      <c r="BC179" s="57"/>
      <c r="BD179" s="16"/>
      <c r="BE179" s="16"/>
      <c r="BF179" s="57"/>
      <c r="BG179" s="3"/>
      <c r="BH179" s="3"/>
      <c r="BI179" s="3"/>
      <c r="BJ179" s="16"/>
      <c r="BK179" s="16"/>
      <c r="BL179" s="16"/>
      <c r="BM179" s="3"/>
      <c r="BN179" s="16"/>
      <c r="BO179" s="3"/>
      <c r="BP179" s="3"/>
      <c r="BQ179" s="3"/>
      <c r="BR179" s="22"/>
      <c r="BS179" s="3"/>
      <c r="BT179" s="3"/>
      <c r="BU179" s="3"/>
      <c r="BV179" s="3"/>
      <c r="BW179" s="3"/>
      <c r="BX179" s="3"/>
      <c r="BZ179" s="22"/>
    </row>
    <row r="180" spans="47:78">
      <c r="AU180" s="3"/>
      <c r="AV180" s="3"/>
      <c r="AW180" s="3"/>
      <c r="AX180" s="3"/>
      <c r="AY180" s="3"/>
      <c r="AZ180" s="57"/>
      <c r="BA180" s="57"/>
      <c r="BB180" s="57"/>
      <c r="BC180" s="57"/>
      <c r="BD180" s="16"/>
      <c r="BE180" s="16"/>
      <c r="BF180" s="57"/>
      <c r="BG180" s="3"/>
      <c r="BH180" s="3"/>
      <c r="BI180" s="3"/>
      <c r="BJ180" s="16"/>
      <c r="BK180" s="16"/>
      <c r="BL180" s="16"/>
      <c r="BM180" s="3"/>
      <c r="BN180" s="16"/>
      <c r="BO180" s="3"/>
      <c r="BP180" s="3"/>
      <c r="BQ180" s="3"/>
      <c r="BR180" s="22"/>
      <c r="BS180" s="3"/>
      <c r="BT180" s="3"/>
      <c r="BU180" s="3"/>
      <c r="BV180" s="3"/>
      <c r="BW180" s="3"/>
      <c r="BX180" s="3"/>
      <c r="BZ180" s="22"/>
    </row>
    <row r="181" spans="47:78">
      <c r="AU181" s="3"/>
      <c r="AV181" s="3"/>
      <c r="AW181" s="3"/>
      <c r="AX181" s="3"/>
      <c r="AY181" s="3"/>
      <c r="AZ181" s="57"/>
      <c r="BA181" s="57"/>
      <c r="BB181" s="57"/>
      <c r="BC181" s="57"/>
      <c r="BD181" s="16"/>
      <c r="BE181" s="16"/>
      <c r="BF181" s="57"/>
      <c r="BG181" s="3"/>
      <c r="BH181" s="3"/>
      <c r="BI181" s="3"/>
      <c r="BJ181" s="16"/>
      <c r="BK181" s="16"/>
      <c r="BL181" s="16"/>
      <c r="BM181" s="3"/>
      <c r="BN181" s="16"/>
      <c r="BO181" s="3"/>
      <c r="BP181" s="3"/>
      <c r="BQ181" s="3"/>
      <c r="BR181" s="22"/>
      <c r="BS181" s="3"/>
      <c r="BT181" s="3"/>
      <c r="BU181" s="3"/>
      <c r="BV181" s="3"/>
      <c r="BW181" s="3"/>
      <c r="BX181" s="3"/>
      <c r="BZ181" s="22"/>
    </row>
    <row r="182" spans="47:78">
      <c r="AU182" s="3"/>
      <c r="AV182" s="3"/>
      <c r="AW182" s="3"/>
      <c r="AX182" s="3"/>
      <c r="AY182" s="3"/>
      <c r="AZ182" s="57"/>
      <c r="BA182" s="57"/>
      <c r="BB182" s="57"/>
      <c r="BC182" s="57"/>
      <c r="BD182" s="16"/>
      <c r="BE182" s="16"/>
      <c r="BF182" s="57"/>
      <c r="BG182" s="3"/>
      <c r="BH182" s="3"/>
      <c r="BI182" s="3"/>
      <c r="BJ182" s="16"/>
      <c r="BK182" s="16"/>
      <c r="BL182" s="16"/>
      <c r="BM182" s="3"/>
      <c r="BN182" s="16"/>
      <c r="BO182" s="3"/>
      <c r="BP182" s="3"/>
      <c r="BQ182" s="3"/>
      <c r="BR182" s="22"/>
      <c r="BS182" s="3"/>
      <c r="BT182" s="3"/>
      <c r="BU182" s="3"/>
      <c r="BV182" s="3"/>
      <c r="BW182" s="3"/>
      <c r="BX182" s="3"/>
      <c r="BZ182" s="22"/>
    </row>
    <row r="183" spans="47:78">
      <c r="AU183" s="3"/>
      <c r="AV183" s="3"/>
      <c r="AW183" s="3"/>
      <c r="AX183" s="3"/>
      <c r="AY183" s="3"/>
      <c r="AZ183" s="57"/>
      <c r="BA183" s="57"/>
      <c r="BB183" s="57"/>
      <c r="BC183" s="57"/>
      <c r="BD183" s="16"/>
      <c r="BE183" s="16"/>
      <c r="BF183" s="57"/>
      <c r="BG183" s="3"/>
      <c r="BH183" s="3"/>
      <c r="BI183" s="3"/>
      <c r="BJ183" s="16"/>
      <c r="BK183" s="16"/>
      <c r="BL183" s="16"/>
      <c r="BM183" s="3"/>
      <c r="BN183" s="16"/>
      <c r="BO183" s="3"/>
      <c r="BP183" s="3"/>
      <c r="BQ183" s="3"/>
      <c r="BR183" s="22"/>
      <c r="BS183" s="3"/>
      <c r="BT183" s="3"/>
      <c r="BU183" s="3"/>
      <c r="BV183" s="3"/>
      <c r="BW183" s="3"/>
      <c r="BX183" s="3"/>
      <c r="BZ183" s="22"/>
    </row>
    <row r="184" spans="47:78">
      <c r="AU184" s="3"/>
      <c r="AV184" s="3"/>
      <c r="AW184" s="3"/>
      <c r="AX184" s="3"/>
      <c r="AY184" s="3"/>
      <c r="AZ184" s="57"/>
      <c r="BA184" s="57"/>
      <c r="BB184" s="57"/>
      <c r="BC184" s="57"/>
      <c r="BD184" s="16"/>
      <c r="BE184" s="16"/>
      <c r="BF184" s="57"/>
      <c r="BG184" s="3"/>
      <c r="BH184" s="3"/>
      <c r="BI184" s="3"/>
      <c r="BJ184" s="16"/>
      <c r="BK184" s="16"/>
      <c r="BL184" s="16"/>
      <c r="BM184" s="3"/>
      <c r="BN184" s="16"/>
      <c r="BO184" s="3"/>
      <c r="BP184" s="3"/>
      <c r="BQ184" s="3"/>
      <c r="BR184" s="22"/>
      <c r="BS184" s="3"/>
      <c r="BT184" s="3"/>
      <c r="BU184" s="3"/>
      <c r="BV184" s="3"/>
      <c r="BW184" s="3"/>
      <c r="BX184" s="3"/>
      <c r="BZ184" s="22"/>
    </row>
    <row r="185" spans="47:78">
      <c r="AU185" s="3"/>
      <c r="AV185" s="3"/>
      <c r="AW185" s="3"/>
      <c r="AX185" s="3"/>
      <c r="AY185" s="3"/>
      <c r="AZ185" s="57"/>
      <c r="BA185" s="57"/>
      <c r="BB185" s="57"/>
      <c r="BC185" s="57"/>
      <c r="BD185" s="16"/>
      <c r="BE185" s="16"/>
      <c r="BF185" s="57"/>
      <c r="BG185" s="3"/>
      <c r="BH185" s="3"/>
      <c r="BI185" s="3"/>
      <c r="BJ185" s="16"/>
      <c r="BK185" s="16"/>
      <c r="BL185" s="16"/>
      <c r="BM185" s="3"/>
      <c r="BN185" s="16"/>
      <c r="BO185" s="3"/>
      <c r="BP185" s="3"/>
      <c r="BQ185" s="3"/>
      <c r="BR185" s="22"/>
      <c r="BS185" s="3"/>
      <c r="BT185" s="3"/>
      <c r="BU185" s="3"/>
      <c r="BV185" s="3"/>
      <c r="BW185" s="3"/>
      <c r="BX185" s="3"/>
      <c r="BZ185" s="22"/>
    </row>
    <row r="186" spans="47:78">
      <c r="AU186" s="3"/>
      <c r="AV186" s="3"/>
      <c r="AW186" s="3"/>
      <c r="AX186" s="3"/>
      <c r="AY186" s="3"/>
      <c r="AZ186" s="57"/>
      <c r="BA186" s="57"/>
      <c r="BB186" s="57"/>
      <c r="BC186" s="57"/>
      <c r="BD186" s="16"/>
      <c r="BE186" s="16"/>
      <c r="BF186" s="57"/>
      <c r="BG186" s="3"/>
      <c r="BH186" s="3"/>
      <c r="BI186" s="3"/>
      <c r="BJ186" s="16"/>
      <c r="BK186" s="16"/>
      <c r="BL186" s="16"/>
      <c r="BM186" s="3"/>
      <c r="BN186" s="16"/>
      <c r="BO186" s="3"/>
      <c r="BP186" s="3"/>
      <c r="BQ186" s="3"/>
      <c r="BR186" s="22"/>
      <c r="BS186" s="3"/>
      <c r="BT186" s="3"/>
      <c r="BU186" s="3"/>
      <c r="BV186" s="3"/>
      <c r="BW186" s="3"/>
      <c r="BX186" s="3"/>
      <c r="BZ186" s="22"/>
    </row>
    <row r="187" spans="47:78">
      <c r="AU187" s="3"/>
      <c r="AV187" s="3"/>
      <c r="AW187" s="3"/>
      <c r="AX187" s="3"/>
      <c r="AY187" s="3"/>
      <c r="AZ187" s="57"/>
      <c r="BA187" s="57"/>
      <c r="BB187" s="57"/>
      <c r="BC187" s="57"/>
      <c r="BD187" s="16"/>
      <c r="BE187" s="16"/>
      <c r="BF187" s="57"/>
      <c r="BG187" s="3"/>
      <c r="BH187" s="3"/>
      <c r="BI187" s="3"/>
      <c r="BJ187" s="16"/>
      <c r="BK187" s="16"/>
      <c r="BL187" s="16"/>
      <c r="BM187" s="3"/>
      <c r="BN187" s="16"/>
      <c r="BO187" s="3"/>
      <c r="BP187" s="3"/>
      <c r="BQ187" s="3"/>
      <c r="BR187" s="22"/>
      <c r="BS187" s="3"/>
      <c r="BT187" s="3"/>
      <c r="BU187" s="3"/>
      <c r="BV187" s="3"/>
      <c r="BW187" s="3"/>
      <c r="BX187" s="3"/>
      <c r="BZ187" s="22"/>
    </row>
    <row r="188" spans="47:78">
      <c r="AU188" s="3"/>
      <c r="AV188" s="3"/>
      <c r="AW188" s="3"/>
      <c r="AX188" s="3"/>
      <c r="AY188" s="3"/>
      <c r="AZ188" s="57"/>
      <c r="BA188" s="57"/>
      <c r="BB188" s="57"/>
      <c r="BC188" s="57"/>
      <c r="BD188" s="16"/>
      <c r="BE188" s="16"/>
      <c r="BF188" s="57"/>
      <c r="BG188" s="3"/>
      <c r="BH188" s="3"/>
      <c r="BI188" s="3"/>
      <c r="BJ188" s="16"/>
      <c r="BK188" s="16"/>
      <c r="BL188" s="16"/>
      <c r="BM188" s="3"/>
      <c r="BN188" s="16"/>
      <c r="BO188" s="3"/>
      <c r="BP188" s="3"/>
      <c r="BQ188" s="3"/>
      <c r="BR188" s="22"/>
      <c r="BS188" s="3"/>
      <c r="BT188" s="3"/>
      <c r="BU188" s="3"/>
      <c r="BV188" s="3"/>
      <c r="BW188" s="3"/>
      <c r="BX188" s="3"/>
      <c r="BZ188" s="22"/>
    </row>
    <row r="189" spans="47:78">
      <c r="AU189" s="3"/>
      <c r="AV189" s="3"/>
      <c r="AW189" s="3"/>
      <c r="AX189" s="3"/>
      <c r="AY189" s="3"/>
      <c r="AZ189" s="57"/>
      <c r="BA189" s="57"/>
      <c r="BB189" s="57"/>
      <c r="BC189" s="57"/>
      <c r="BD189" s="16"/>
      <c r="BE189" s="16"/>
      <c r="BF189" s="57"/>
      <c r="BG189" s="3"/>
      <c r="BH189" s="3"/>
      <c r="BI189" s="3"/>
      <c r="BJ189" s="16"/>
      <c r="BK189" s="16"/>
      <c r="BL189" s="16"/>
      <c r="BM189" s="3"/>
      <c r="BN189" s="16"/>
      <c r="BO189" s="3"/>
      <c r="BP189" s="3"/>
      <c r="BQ189" s="3"/>
      <c r="BR189" s="22"/>
      <c r="BS189" s="3"/>
      <c r="BT189" s="3"/>
      <c r="BU189" s="3"/>
      <c r="BV189" s="3"/>
      <c r="BW189" s="3"/>
      <c r="BX189" s="3"/>
      <c r="BZ189" s="22"/>
    </row>
    <row r="190" spans="47:78">
      <c r="AU190" s="3"/>
      <c r="AV190" s="3"/>
      <c r="AW190" s="3"/>
      <c r="AX190" s="3"/>
      <c r="AY190" s="3"/>
      <c r="AZ190" s="57"/>
      <c r="BA190" s="57"/>
      <c r="BB190" s="57"/>
      <c r="BC190" s="57"/>
      <c r="BD190" s="16"/>
      <c r="BE190" s="16"/>
      <c r="BF190" s="57"/>
      <c r="BG190" s="3"/>
      <c r="BH190" s="3"/>
      <c r="BI190" s="3"/>
      <c r="BJ190" s="16"/>
      <c r="BK190" s="16"/>
      <c r="BL190" s="16"/>
      <c r="BM190" s="3"/>
      <c r="BN190" s="16"/>
      <c r="BO190" s="3"/>
      <c r="BP190" s="3"/>
      <c r="BQ190" s="3"/>
      <c r="BR190" s="22"/>
      <c r="BS190" s="3"/>
      <c r="BT190" s="3"/>
      <c r="BU190" s="3"/>
      <c r="BV190" s="3"/>
      <c r="BW190" s="3"/>
      <c r="BX190" s="3"/>
      <c r="BZ190" s="22"/>
    </row>
    <row r="191" spans="47:78">
      <c r="AU191" s="3"/>
      <c r="AV191" s="3"/>
      <c r="AW191" s="3"/>
      <c r="AX191" s="3"/>
      <c r="AY191" s="3"/>
      <c r="AZ191" s="57"/>
      <c r="BA191" s="57"/>
      <c r="BB191" s="57"/>
      <c r="BC191" s="57"/>
      <c r="BD191" s="16"/>
      <c r="BE191" s="16"/>
      <c r="BF191" s="57"/>
      <c r="BG191" s="3"/>
      <c r="BH191" s="3"/>
      <c r="BI191" s="3"/>
      <c r="BJ191" s="16"/>
      <c r="BK191" s="16"/>
      <c r="BL191" s="16"/>
      <c r="BM191" s="3"/>
      <c r="BN191" s="16"/>
      <c r="BO191" s="3"/>
      <c r="BP191" s="3"/>
      <c r="BQ191" s="3"/>
      <c r="BR191" s="22"/>
      <c r="BS191" s="3"/>
      <c r="BT191" s="3"/>
      <c r="BU191" s="3"/>
      <c r="BV191" s="3"/>
      <c r="BW191" s="3"/>
      <c r="BX191" s="3"/>
      <c r="BZ191" s="22"/>
    </row>
    <row r="192" spans="47:78">
      <c r="AU192" s="3"/>
      <c r="AV192" s="3"/>
      <c r="AW192" s="3"/>
      <c r="AX192" s="3"/>
      <c r="AY192" s="3"/>
      <c r="AZ192" s="57"/>
      <c r="BA192" s="57"/>
      <c r="BB192" s="57"/>
      <c r="BC192" s="57"/>
      <c r="BD192" s="16"/>
      <c r="BE192" s="16"/>
      <c r="BF192" s="57"/>
      <c r="BG192" s="3"/>
      <c r="BH192" s="3"/>
      <c r="BI192" s="3"/>
      <c r="BJ192" s="16"/>
      <c r="BK192" s="16"/>
      <c r="BL192" s="16"/>
      <c r="BM192" s="3"/>
      <c r="BN192" s="16"/>
      <c r="BO192" s="3"/>
      <c r="BP192" s="3"/>
      <c r="BQ192" s="3"/>
      <c r="BR192" s="22"/>
      <c r="BS192" s="3"/>
      <c r="BT192" s="3"/>
      <c r="BU192" s="3"/>
      <c r="BV192" s="3"/>
      <c r="BW192" s="3"/>
      <c r="BX192" s="3"/>
      <c r="BZ192" s="22"/>
    </row>
    <row r="193" spans="43:78">
      <c r="AU193" s="3"/>
      <c r="AV193" s="3"/>
      <c r="AW193" s="3"/>
      <c r="AX193" s="3"/>
      <c r="AY193" s="3"/>
      <c r="AZ193" s="57"/>
      <c r="BA193" s="57"/>
      <c r="BB193" s="57"/>
      <c r="BC193" s="57"/>
      <c r="BD193" s="16"/>
      <c r="BE193" s="16"/>
      <c r="BF193" s="57"/>
      <c r="BG193" s="3"/>
      <c r="BH193" s="3"/>
      <c r="BI193" s="3"/>
      <c r="BJ193" s="16"/>
      <c r="BK193" s="16"/>
      <c r="BL193" s="16"/>
      <c r="BM193" s="3"/>
      <c r="BN193" s="16"/>
      <c r="BO193" s="3"/>
      <c r="BP193" s="3"/>
      <c r="BQ193" s="3"/>
      <c r="BR193" s="22"/>
      <c r="BS193" s="3"/>
      <c r="BT193" s="3"/>
      <c r="BU193" s="3"/>
      <c r="BV193" s="3"/>
      <c r="BW193" s="3"/>
      <c r="BX193" s="3"/>
      <c r="BZ193" s="22"/>
    </row>
    <row r="194" spans="43:78">
      <c r="AU194" s="3"/>
      <c r="AV194" s="3"/>
      <c r="AW194" s="3"/>
      <c r="AX194" s="3"/>
      <c r="AY194" s="3"/>
      <c r="AZ194" s="57"/>
      <c r="BA194" s="57"/>
      <c r="BB194" s="57"/>
      <c r="BC194" s="57"/>
      <c r="BD194" s="16"/>
      <c r="BE194" s="16"/>
      <c r="BF194" s="57"/>
      <c r="BG194" s="3"/>
      <c r="BH194" s="3"/>
      <c r="BI194" s="3"/>
      <c r="BJ194" s="16"/>
      <c r="BK194" s="16"/>
      <c r="BL194" s="16"/>
      <c r="BM194" s="3"/>
      <c r="BN194" s="16"/>
      <c r="BO194" s="3"/>
      <c r="BP194" s="3"/>
      <c r="BQ194" s="3"/>
      <c r="BR194" s="22"/>
      <c r="BS194" s="3"/>
      <c r="BT194" s="3"/>
      <c r="BU194" s="3"/>
      <c r="BV194" s="3"/>
      <c r="BW194" s="3"/>
      <c r="BX194" s="3"/>
      <c r="BZ194" s="22"/>
    </row>
    <row r="195" spans="43:78">
      <c r="AU195" s="3"/>
      <c r="AV195" s="3"/>
      <c r="AW195" s="3"/>
      <c r="AX195" s="3"/>
      <c r="AY195" s="3"/>
      <c r="AZ195" s="57"/>
      <c r="BA195" s="57"/>
      <c r="BB195" s="57"/>
      <c r="BC195" s="57"/>
      <c r="BD195" s="16"/>
      <c r="BE195" s="16"/>
      <c r="BF195" s="57"/>
      <c r="BG195" s="3"/>
      <c r="BH195" s="3"/>
      <c r="BI195" s="3"/>
      <c r="BJ195" s="16"/>
      <c r="BK195" s="16"/>
      <c r="BL195" s="16"/>
      <c r="BM195" s="3"/>
      <c r="BN195" s="16"/>
      <c r="BO195" s="3"/>
      <c r="BP195" s="3"/>
      <c r="BQ195" s="3"/>
      <c r="BR195" s="22"/>
      <c r="BS195" s="3"/>
      <c r="BT195" s="3"/>
      <c r="BU195" s="3"/>
      <c r="BV195" s="3"/>
      <c r="BW195" s="3"/>
      <c r="BX195" s="3"/>
      <c r="BZ195" s="22"/>
    </row>
    <row r="196" spans="43:78">
      <c r="AU196" s="3"/>
      <c r="AV196" s="3"/>
      <c r="AW196" s="3"/>
      <c r="AX196" s="3"/>
      <c r="AY196" s="3"/>
      <c r="AZ196" s="57"/>
      <c r="BA196" s="57"/>
      <c r="BB196" s="57"/>
      <c r="BC196" s="57"/>
      <c r="BD196" s="16"/>
      <c r="BE196" s="16"/>
      <c r="BF196" s="57"/>
      <c r="BG196" s="3"/>
      <c r="BH196" s="3"/>
      <c r="BI196" s="3"/>
      <c r="BJ196" s="16"/>
      <c r="BK196" s="16"/>
      <c r="BL196" s="16"/>
      <c r="BM196" s="3"/>
      <c r="BN196" s="16"/>
      <c r="BO196" s="3"/>
      <c r="BP196" s="3"/>
      <c r="BQ196" s="3"/>
      <c r="BR196" s="22"/>
      <c r="BS196" s="3"/>
      <c r="BT196" s="3"/>
      <c r="BU196" s="3"/>
      <c r="BV196" s="3"/>
      <c r="BW196" s="3"/>
      <c r="BX196" s="3"/>
      <c r="BZ196" s="22"/>
    </row>
    <row r="197" spans="43:78">
      <c r="AU197" s="3"/>
      <c r="AV197" s="3"/>
      <c r="AW197" s="3"/>
      <c r="AX197" s="3"/>
      <c r="AY197" s="3"/>
      <c r="AZ197" s="57"/>
      <c r="BA197" s="57"/>
      <c r="BB197" s="57"/>
      <c r="BC197" s="57"/>
      <c r="BD197" s="16"/>
      <c r="BE197" s="16"/>
      <c r="BF197" s="57"/>
      <c r="BG197" s="3"/>
      <c r="BH197" s="3"/>
      <c r="BI197" s="3"/>
      <c r="BJ197" s="16"/>
      <c r="BK197" s="16"/>
      <c r="BL197" s="16"/>
      <c r="BM197" s="3"/>
      <c r="BN197" s="16"/>
      <c r="BO197" s="3"/>
      <c r="BP197" s="3"/>
      <c r="BQ197" s="3"/>
      <c r="BR197" s="22"/>
      <c r="BS197" s="3"/>
      <c r="BT197" s="3"/>
      <c r="BU197" s="3"/>
      <c r="BV197" s="3"/>
      <c r="BW197" s="3"/>
      <c r="BX197" s="3"/>
      <c r="BZ197" s="22"/>
    </row>
    <row r="198" spans="43:78">
      <c r="AU198" s="3"/>
      <c r="AV198" s="3"/>
      <c r="AW198" s="3"/>
      <c r="AX198" s="3"/>
      <c r="AY198" s="3"/>
      <c r="AZ198" s="57"/>
      <c r="BA198" s="57"/>
      <c r="BB198" s="57"/>
      <c r="BC198" s="57"/>
      <c r="BD198" s="16"/>
      <c r="BE198" s="16"/>
      <c r="BF198" s="57"/>
      <c r="BG198" s="3"/>
      <c r="BH198" s="3"/>
      <c r="BI198" s="3"/>
      <c r="BJ198" s="16"/>
      <c r="BK198" s="16"/>
      <c r="BL198" s="16"/>
      <c r="BM198" s="3"/>
      <c r="BN198" s="16"/>
      <c r="BO198" s="3"/>
      <c r="BP198" s="3"/>
      <c r="BQ198" s="3"/>
      <c r="BR198" s="22"/>
      <c r="BS198" s="3"/>
      <c r="BT198" s="3"/>
      <c r="BU198" s="3"/>
      <c r="BV198" s="3"/>
      <c r="BW198" s="3"/>
      <c r="BX198" s="3"/>
      <c r="BZ198" s="22"/>
    </row>
    <row r="199" spans="43:78">
      <c r="AU199" s="3"/>
      <c r="AV199" s="3"/>
      <c r="AW199" s="3"/>
      <c r="AX199" s="3"/>
      <c r="AY199" s="3"/>
      <c r="AZ199" s="57"/>
      <c r="BA199" s="57"/>
      <c r="BB199" s="57"/>
      <c r="BC199" s="57"/>
      <c r="BD199" s="16"/>
      <c r="BE199" s="16"/>
      <c r="BF199" s="57"/>
      <c r="BG199" s="3"/>
      <c r="BH199" s="3"/>
      <c r="BI199" s="3"/>
      <c r="BJ199" s="16"/>
      <c r="BK199" s="16"/>
      <c r="BL199" s="16"/>
      <c r="BM199" s="3"/>
      <c r="BN199" s="16"/>
      <c r="BO199" s="3"/>
      <c r="BP199" s="3"/>
      <c r="BQ199" s="3"/>
      <c r="BR199" s="22"/>
      <c r="BS199" s="3"/>
      <c r="BT199" s="3"/>
      <c r="BU199" s="3"/>
      <c r="BV199" s="3"/>
      <c r="BW199" s="3"/>
      <c r="BX199" s="3"/>
      <c r="BZ199" s="22"/>
    </row>
    <row r="200" spans="43:78">
      <c r="AU200" s="3"/>
      <c r="AV200" s="3"/>
      <c r="AW200" s="3"/>
      <c r="AX200" s="3"/>
      <c r="AY200" s="3"/>
      <c r="AZ200" s="57"/>
      <c r="BA200" s="57"/>
      <c r="BB200" s="57"/>
      <c r="BC200" s="57"/>
      <c r="BD200" s="16"/>
      <c r="BE200" s="16"/>
      <c r="BF200" s="57"/>
      <c r="BG200" s="3"/>
      <c r="BH200" s="3"/>
      <c r="BI200" s="3"/>
      <c r="BJ200" s="16"/>
      <c r="BK200" s="16"/>
      <c r="BL200" s="16"/>
      <c r="BM200" s="3"/>
      <c r="BN200" s="16"/>
      <c r="BO200" s="3"/>
      <c r="BP200" s="3"/>
      <c r="BQ200" s="3"/>
      <c r="BR200" s="22"/>
      <c r="BS200" s="3"/>
      <c r="BT200" s="3"/>
      <c r="BU200" s="3"/>
      <c r="BV200" s="3"/>
      <c r="BW200" s="3"/>
      <c r="BX200" s="3"/>
      <c r="BZ200" s="22"/>
    </row>
    <row r="201" spans="43:78">
      <c r="AQ201" s="151"/>
      <c r="AR201" s="152"/>
      <c r="AS201" s="152"/>
      <c r="AT201" s="22"/>
      <c r="AU201" s="3"/>
      <c r="AV201" s="3"/>
      <c r="AW201" s="3"/>
      <c r="AX201" s="3"/>
      <c r="AY201" s="3"/>
      <c r="AZ201" s="57"/>
      <c r="BA201" s="57"/>
      <c r="BB201" s="57"/>
      <c r="BC201" s="57"/>
      <c r="BD201" s="16"/>
      <c r="BE201" s="16"/>
      <c r="BF201" s="57"/>
      <c r="BG201" s="3"/>
      <c r="BH201" s="3"/>
      <c r="BI201" s="3"/>
      <c r="BJ201" s="16"/>
      <c r="BK201" s="16"/>
      <c r="BL201" s="16"/>
      <c r="BM201" s="3"/>
      <c r="BN201" s="16"/>
      <c r="BO201" s="3"/>
      <c r="BP201" s="3"/>
      <c r="BQ201" s="3"/>
      <c r="BR201" s="22"/>
      <c r="BS201" s="3"/>
      <c r="BT201" s="3"/>
      <c r="BU201" s="3"/>
      <c r="BV201" s="3"/>
      <c r="BW201" s="3"/>
      <c r="BX201" s="3"/>
      <c r="BY201" s="22"/>
      <c r="BZ201" s="22"/>
    </row>
    <row r="202" spans="43:78">
      <c r="AQ202" s="151"/>
      <c r="AR202" s="152"/>
      <c r="AS202" s="152"/>
      <c r="AT202" s="22"/>
      <c r="AU202" s="3"/>
      <c r="AV202" s="3"/>
      <c r="AW202" s="3"/>
      <c r="AX202" s="3"/>
      <c r="AY202" s="3"/>
      <c r="AZ202" s="57"/>
      <c r="BA202" s="57"/>
      <c r="BB202" s="57"/>
      <c r="BC202" s="57"/>
      <c r="BD202" s="16"/>
      <c r="BE202" s="16"/>
      <c r="BF202" s="57"/>
      <c r="BG202" s="3"/>
      <c r="BH202" s="3"/>
      <c r="BI202" s="3"/>
      <c r="BJ202" s="16"/>
      <c r="BK202" s="16"/>
      <c r="BL202" s="16"/>
      <c r="BM202" s="3"/>
      <c r="BN202" s="16"/>
      <c r="BO202" s="3"/>
      <c r="BP202" s="3"/>
      <c r="BQ202" s="3"/>
      <c r="BR202" s="22"/>
      <c r="BS202" s="3"/>
      <c r="BT202" s="3"/>
      <c r="BU202" s="3"/>
      <c r="BV202" s="3"/>
      <c r="BW202" s="3"/>
      <c r="BX202" s="3"/>
      <c r="BY202" s="22"/>
      <c r="BZ202" s="22"/>
    </row>
    <row r="203" spans="43:78">
      <c r="AQ203" s="151"/>
      <c r="AR203" s="152"/>
      <c r="AS203" s="152"/>
      <c r="AT203" s="22"/>
      <c r="AU203" s="3"/>
      <c r="AV203" s="3"/>
      <c r="AW203" s="3"/>
      <c r="AX203" s="3"/>
      <c r="AY203" s="3"/>
      <c r="AZ203" s="57"/>
      <c r="BA203" s="57"/>
      <c r="BB203" s="57"/>
      <c r="BC203" s="57"/>
      <c r="BD203" s="16"/>
      <c r="BE203" s="16"/>
      <c r="BF203" s="57"/>
      <c r="BG203" s="3"/>
      <c r="BH203" s="3"/>
      <c r="BI203" s="3"/>
      <c r="BJ203" s="16"/>
      <c r="BK203" s="16"/>
      <c r="BL203" s="16"/>
      <c r="BM203" s="3"/>
      <c r="BN203" s="16"/>
      <c r="BO203" s="3"/>
      <c r="BP203" s="3"/>
      <c r="BQ203" s="3"/>
      <c r="BR203" s="22"/>
      <c r="BS203" s="3"/>
      <c r="BT203" s="3"/>
      <c r="BU203" s="3"/>
      <c r="BV203" s="3"/>
      <c r="BW203" s="3"/>
      <c r="BX203" s="3"/>
      <c r="BY203" s="22"/>
      <c r="BZ203" s="22"/>
    </row>
    <row r="204" spans="43:78">
      <c r="AQ204" s="151"/>
      <c r="AR204" s="152"/>
      <c r="AS204" s="152"/>
      <c r="AT204" s="22"/>
      <c r="AU204" s="3"/>
      <c r="AV204" s="3"/>
      <c r="AW204" s="3"/>
      <c r="AX204" s="3"/>
      <c r="AY204" s="3"/>
      <c r="AZ204" s="57"/>
      <c r="BA204" s="57"/>
      <c r="BB204" s="57"/>
      <c r="BC204" s="57"/>
      <c r="BD204" s="16"/>
      <c r="BE204" s="16"/>
      <c r="BF204" s="57"/>
      <c r="BG204" s="3"/>
      <c r="BH204" s="3"/>
      <c r="BI204" s="3"/>
      <c r="BJ204" s="16"/>
      <c r="BK204" s="16"/>
      <c r="BL204" s="16"/>
      <c r="BM204" s="3"/>
      <c r="BN204" s="16"/>
      <c r="BO204" s="3"/>
      <c r="BP204" s="3"/>
      <c r="BQ204" s="3"/>
      <c r="BR204" s="22"/>
      <c r="BS204" s="3"/>
      <c r="BT204" s="3"/>
      <c r="BU204" s="3"/>
      <c r="BV204" s="3"/>
      <c r="BW204" s="3"/>
      <c r="BX204" s="3"/>
      <c r="BY204" s="22"/>
      <c r="BZ204" s="22"/>
    </row>
    <row r="205" spans="43:78">
      <c r="AQ205" s="151"/>
      <c r="AR205" s="152"/>
      <c r="AS205" s="152"/>
      <c r="AT205" s="22"/>
      <c r="AU205" s="3"/>
      <c r="AV205" s="3"/>
      <c r="AW205" s="3"/>
      <c r="AX205" s="3"/>
      <c r="AY205" s="3"/>
      <c r="AZ205" s="57"/>
      <c r="BA205" s="57"/>
      <c r="BB205" s="57"/>
      <c r="BC205" s="57"/>
      <c r="BD205" s="16"/>
      <c r="BE205" s="16"/>
      <c r="BF205" s="57"/>
      <c r="BG205" s="3"/>
      <c r="BH205" s="3"/>
      <c r="BI205" s="3"/>
      <c r="BJ205" s="16"/>
      <c r="BK205" s="16"/>
      <c r="BL205" s="16"/>
      <c r="BM205" s="3"/>
      <c r="BN205" s="16"/>
      <c r="BO205" s="3"/>
      <c r="BP205" s="3"/>
      <c r="BQ205" s="3"/>
      <c r="BR205" s="22"/>
      <c r="BS205" s="3"/>
      <c r="BT205" s="3"/>
      <c r="BU205" s="3"/>
      <c r="BV205" s="3"/>
      <c r="BW205" s="3"/>
      <c r="BX205" s="3"/>
      <c r="BY205" s="22"/>
      <c r="BZ205" s="22"/>
    </row>
    <row r="206" spans="43:78">
      <c r="AQ206" s="151"/>
      <c r="AR206" s="152"/>
      <c r="AS206" s="152"/>
      <c r="AT206" s="22"/>
      <c r="AU206" s="3"/>
      <c r="AV206" s="3"/>
      <c r="AW206" s="3"/>
      <c r="AX206" s="3"/>
      <c r="AY206" s="3"/>
      <c r="AZ206" s="57"/>
      <c r="BA206" s="57"/>
      <c r="BB206" s="57"/>
      <c r="BC206" s="57"/>
      <c r="BD206" s="16"/>
      <c r="BE206" s="16"/>
      <c r="BF206" s="57"/>
      <c r="BG206" s="3"/>
      <c r="BH206" s="3"/>
      <c r="BI206" s="3"/>
      <c r="BJ206" s="16"/>
      <c r="BK206" s="16"/>
      <c r="BL206" s="16"/>
      <c r="BM206" s="3"/>
      <c r="BN206" s="16"/>
      <c r="BO206" s="3"/>
      <c r="BP206" s="3"/>
      <c r="BQ206" s="3"/>
      <c r="BR206" s="22"/>
      <c r="BS206" s="3"/>
      <c r="BT206" s="3"/>
      <c r="BU206" s="3"/>
      <c r="BV206" s="3"/>
      <c r="BW206" s="3"/>
      <c r="BX206" s="3"/>
      <c r="BY206" s="22"/>
      <c r="BZ206" s="22"/>
    </row>
    <row r="207" spans="43:78">
      <c r="AQ207" s="151"/>
      <c r="AR207" s="152"/>
      <c r="AS207" s="152"/>
      <c r="AT207" s="22"/>
      <c r="AU207" s="3"/>
      <c r="AV207" s="3"/>
      <c r="AW207" s="3"/>
      <c r="AX207" s="3"/>
      <c r="AY207" s="3"/>
      <c r="AZ207" s="57"/>
      <c r="BA207" s="57"/>
      <c r="BB207" s="57"/>
      <c r="BC207" s="57"/>
      <c r="BD207" s="16"/>
      <c r="BE207" s="16"/>
      <c r="BF207" s="57"/>
      <c r="BG207" s="3"/>
      <c r="BH207" s="3"/>
      <c r="BI207" s="3"/>
      <c r="BJ207" s="16"/>
      <c r="BK207" s="16"/>
      <c r="BL207" s="16"/>
      <c r="BM207" s="3"/>
      <c r="BN207" s="16"/>
      <c r="BO207" s="3"/>
      <c r="BP207" s="3"/>
      <c r="BQ207" s="3"/>
      <c r="BR207" s="22"/>
      <c r="BS207" s="3"/>
      <c r="BT207" s="3"/>
      <c r="BU207" s="3"/>
      <c r="BV207" s="3"/>
      <c r="BW207" s="3"/>
      <c r="BX207" s="3"/>
      <c r="BY207" s="22"/>
      <c r="BZ207" s="22"/>
    </row>
    <row r="208" spans="43:78">
      <c r="AQ208" s="151"/>
      <c r="AR208" s="152"/>
      <c r="AS208" s="152"/>
      <c r="AT208" s="22"/>
      <c r="AU208" s="3"/>
      <c r="AV208" s="3"/>
      <c r="AW208" s="3"/>
      <c r="AX208" s="3"/>
      <c r="AY208" s="3"/>
      <c r="AZ208" s="57"/>
      <c r="BA208" s="57"/>
      <c r="BB208" s="57"/>
      <c r="BC208" s="57"/>
      <c r="BD208" s="16"/>
      <c r="BE208" s="16"/>
      <c r="BF208" s="57"/>
      <c r="BG208" s="3"/>
      <c r="BH208" s="3"/>
      <c r="BI208" s="3"/>
      <c r="BJ208" s="16"/>
      <c r="BK208" s="16"/>
      <c r="BL208" s="16"/>
      <c r="BM208" s="3"/>
      <c r="BN208" s="16"/>
      <c r="BO208" s="3"/>
      <c r="BP208" s="3"/>
      <c r="BQ208" s="3"/>
      <c r="BR208" s="22"/>
      <c r="BS208" s="3"/>
      <c r="BT208" s="3"/>
      <c r="BU208" s="3"/>
      <c r="BV208" s="3"/>
      <c r="BW208" s="3"/>
      <c r="BX208" s="3"/>
      <c r="BY208" s="22"/>
      <c r="BZ208" s="22"/>
    </row>
    <row r="209" spans="43:78">
      <c r="AQ209" s="151"/>
      <c r="AR209" s="152"/>
      <c r="AS209" s="152"/>
      <c r="AT209" s="22"/>
      <c r="AU209" s="3"/>
      <c r="AV209" s="3"/>
      <c r="AW209" s="3"/>
      <c r="AX209" s="3"/>
      <c r="AY209" s="3"/>
      <c r="AZ209" s="57"/>
      <c r="BA209" s="57"/>
      <c r="BB209" s="57"/>
      <c r="BC209" s="57"/>
      <c r="BD209" s="16"/>
      <c r="BE209" s="16"/>
      <c r="BF209" s="57"/>
      <c r="BG209" s="3"/>
      <c r="BH209" s="3"/>
      <c r="BI209" s="3"/>
      <c r="BJ209" s="16"/>
      <c r="BK209" s="16"/>
      <c r="BL209" s="16"/>
      <c r="BM209" s="3"/>
      <c r="BN209" s="16"/>
      <c r="BO209" s="3"/>
      <c r="BP209" s="3"/>
      <c r="BQ209" s="3"/>
      <c r="BR209" s="22"/>
      <c r="BS209" s="3"/>
      <c r="BT209" s="3"/>
      <c r="BU209" s="3"/>
      <c r="BV209" s="3"/>
      <c r="BW209" s="3"/>
      <c r="BX209" s="3"/>
      <c r="BY209" s="22"/>
      <c r="BZ209" s="22"/>
    </row>
    <row r="210" spans="43:78">
      <c r="AQ210" s="151"/>
      <c r="AR210" s="152"/>
      <c r="AS210" s="152"/>
      <c r="AT210" s="22"/>
      <c r="AU210" s="3"/>
      <c r="AV210" s="3"/>
      <c r="AW210" s="3"/>
      <c r="AX210" s="3"/>
      <c r="AY210" s="3"/>
      <c r="AZ210" s="57"/>
      <c r="BA210" s="57"/>
      <c r="BB210" s="57"/>
      <c r="BC210" s="57"/>
      <c r="BD210" s="16"/>
      <c r="BE210" s="16"/>
      <c r="BF210" s="57"/>
      <c r="BG210" s="3"/>
      <c r="BH210" s="3"/>
      <c r="BI210" s="3"/>
      <c r="BJ210" s="16"/>
      <c r="BK210" s="16"/>
      <c r="BL210" s="16"/>
      <c r="BM210" s="3"/>
      <c r="BN210" s="16"/>
      <c r="BO210" s="3"/>
      <c r="BP210" s="3"/>
      <c r="BQ210" s="3"/>
      <c r="BR210" s="22"/>
      <c r="BS210" s="3"/>
      <c r="BT210" s="3"/>
      <c r="BU210" s="3"/>
      <c r="BV210" s="3"/>
      <c r="BW210" s="3"/>
      <c r="BX210" s="3"/>
      <c r="BY210" s="22"/>
      <c r="BZ210" s="22"/>
    </row>
    <row r="211" spans="43:78">
      <c r="AQ211" s="151"/>
      <c r="AR211" s="152"/>
      <c r="AS211" s="152"/>
      <c r="AT211" s="22"/>
      <c r="AU211" s="3"/>
      <c r="AV211" s="3"/>
      <c r="AW211" s="3"/>
      <c r="AX211" s="3"/>
      <c r="AY211" s="3"/>
      <c r="AZ211" s="57"/>
      <c r="BA211" s="57"/>
      <c r="BB211" s="57"/>
      <c r="BC211" s="57"/>
      <c r="BD211" s="16"/>
      <c r="BE211" s="16"/>
      <c r="BF211" s="57"/>
      <c r="BG211" s="3"/>
      <c r="BH211" s="3"/>
      <c r="BI211" s="3"/>
      <c r="BJ211" s="16"/>
      <c r="BK211" s="16"/>
      <c r="BL211" s="16"/>
      <c r="BM211" s="3"/>
      <c r="BN211" s="16"/>
      <c r="BO211" s="3"/>
      <c r="BP211" s="3"/>
      <c r="BQ211" s="3"/>
      <c r="BR211" s="22"/>
      <c r="BS211" s="3"/>
      <c r="BT211" s="3"/>
      <c r="BU211" s="3"/>
      <c r="BV211" s="3"/>
      <c r="BW211" s="3"/>
      <c r="BX211" s="3"/>
      <c r="BY211" s="22"/>
      <c r="BZ211" s="22"/>
    </row>
    <row r="212" spans="43:78">
      <c r="AQ212" s="151"/>
      <c r="AR212" s="152"/>
      <c r="AS212" s="152"/>
      <c r="AT212" s="22"/>
      <c r="AU212" s="3"/>
      <c r="AV212" s="3"/>
      <c r="AW212" s="3"/>
      <c r="AX212" s="3"/>
      <c r="AY212" s="3"/>
      <c r="AZ212" s="57"/>
      <c r="BA212" s="57"/>
      <c r="BB212" s="57"/>
      <c r="BC212" s="57"/>
      <c r="BD212" s="16"/>
      <c r="BE212" s="16"/>
      <c r="BF212" s="57"/>
      <c r="BG212" s="3"/>
      <c r="BH212" s="3"/>
      <c r="BI212" s="3"/>
      <c r="BJ212" s="16"/>
      <c r="BK212" s="16"/>
      <c r="BL212" s="16"/>
      <c r="BM212" s="3"/>
      <c r="BN212" s="16"/>
      <c r="BO212" s="3"/>
      <c r="BP212" s="3"/>
      <c r="BQ212" s="3"/>
      <c r="BR212" s="22"/>
      <c r="BS212" s="3"/>
      <c r="BT212" s="3"/>
      <c r="BU212" s="3"/>
      <c r="BV212" s="3"/>
      <c r="BW212" s="3"/>
      <c r="BX212" s="3"/>
      <c r="BY212" s="22"/>
      <c r="BZ212" s="22"/>
    </row>
    <row r="213" spans="43:78">
      <c r="AQ213" s="151"/>
      <c r="AR213" s="152"/>
      <c r="AS213" s="152"/>
      <c r="AT213" s="22"/>
      <c r="AU213" s="3"/>
      <c r="AV213" s="3"/>
      <c r="AW213" s="3"/>
      <c r="AX213" s="3"/>
      <c r="AY213" s="3"/>
      <c r="AZ213" s="57"/>
      <c r="BA213" s="57"/>
      <c r="BB213" s="57"/>
      <c r="BC213" s="57"/>
      <c r="BD213" s="16"/>
      <c r="BE213" s="16"/>
      <c r="BF213" s="57"/>
      <c r="BG213" s="3"/>
      <c r="BH213" s="3"/>
      <c r="BI213" s="3"/>
      <c r="BJ213" s="16"/>
      <c r="BK213" s="16"/>
      <c r="BL213" s="16"/>
      <c r="BM213" s="3"/>
      <c r="BN213" s="16"/>
      <c r="BO213" s="3"/>
      <c r="BP213" s="3"/>
      <c r="BQ213" s="3"/>
      <c r="BR213" s="22"/>
      <c r="BS213" s="3"/>
      <c r="BT213" s="3"/>
      <c r="BU213" s="3"/>
      <c r="BV213" s="3"/>
      <c r="BW213" s="3"/>
      <c r="BX213" s="3"/>
      <c r="BY213" s="22"/>
      <c r="BZ213" s="22"/>
    </row>
    <row r="214" spans="43:78">
      <c r="AQ214" s="151"/>
      <c r="AR214" s="152"/>
      <c r="AS214" s="152"/>
      <c r="AT214" s="22"/>
      <c r="AU214" s="3"/>
      <c r="AV214" s="3"/>
      <c r="AW214" s="3"/>
      <c r="AX214" s="3"/>
      <c r="AY214" s="3"/>
      <c r="AZ214" s="57"/>
      <c r="BA214" s="57"/>
      <c r="BB214" s="57"/>
      <c r="BC214" s="57"/>
      <c r="BD214" s="16"/>
      <c r="BE214" s="16"/>
      <c r="BF214" s="57"/>
      <c r="BG214" s="3"/>
      <c r="BH214" s="3"/>
      <c r="BI214" s="3"/>
      <c r="BJ214" s="16"/>
      <c r="BK214" s="16"/>
      <c r="BL214" s="16"/>
      <c r="BM214" s="3"/>
      <c r="BN214" s="16"/>
      <c r="BO214" s="3"/>
      <c r="BP214" s="3"/>
      <c r="BQ214" s="3"/>
      <c r="BR214" s="22"/>
      <c r="BS214" s="3"/>
      <c r="BT214" s="3"/>
      <c r="BU214" s="3"/>
      <c r="BV214" s="3"/>
      <c r="BW214" s="3"/>
      <c r="BX214" s="3"/>
      <c r="BY214" s="22"/>
      <c r="BZ214" s="22"/>
    </row>
    <row r="215" spans="43:78">
      <c r="AQ215" s="151"/>
      <c r="AR215" s="152"/>
      <c r="AS215" s="152"/>
      <c r="AT215" s="22"/>
      <c r="AU215" s="3"/>
      <c r="AV215" s="3"/>
      <c r="AW215" s="3"/>
      <c r="AX215" s="3"/>
      <c r="AY215" s="3"/>
      <c r="AZ215" s="57"/>
      <c r="BA215" s="57"/>
      <c r="BB215" s="57"/>
      <c r="BC215" s="57"/>
      <c r="BD215" s="16"/>
      <c r="BE215" s="16"/>
      <c r="BF215" s="57"/>
      <c r="BG215" s="3"/>
      <c r="BH215" s="3"/>
      <c r="BI215" s="3"/>
      <c r="BJ215" s="16"/>
      <c r="BK215" s="16"/>
      <c r="BL215" s="16"/>
      <c r="BM215" s="3"/>
      <c r="BN215" s="16"/>
      <c r="BO215" s="3"/>
      <c r="BP215" s="3"/>
      <c r="BQ215" s="3"/>
      <c r="BR215" s="22"/>
      <c r="BS215" s="3"/>
      <c r="BT215" s="3"/>
      <c r="BU215" s="3"/>
      <c r="BV215" s="3"/>
      <c r="BW215" s="3"/>
      <c r="BX215" s="3"/>
      <c r="BY215" s="22"/>
      <c r="BZ215" s="22"/>
    </row>
    <row r="216" spans="43:78">
      <c r="AQ216" s="151"/>
      <c r="AR216" s="152"/>
      <c r="AS216" s="152"/>
      <c r="AT216" s="22"/>
      <c r="AU216" s="3"/>
      <c r="AV216" s="3"/>
      <c r="AW216" s="3"/>
      <c r="AX216" s="3"/>
      <c r="AY216" s="3"/>
      <c r="AZ216" s="57"/>
      <c r="BA216" s="57"/>
      <c r="BB216" s="57"/>
      <c r="BC216" s="57"/>
      <c r="BD216" s="16"/>
      <c r="BE216" s="16"/>
      <c r="BF216" s="57"/>
      <c r="BG216" s="3"/>
      <c r="BH216" s="3"/>
      <c r="BI216" s="3"/>
      <c r="BJ216" s="16"/>
      <c r="BK216" s="16"/>
      <c r="BL216" s="16"/>
      <c r="BM216" s="3"/>
      <c r="BN216" s="16"/>
      <c r="BO216" s="3"/>
      <c r="BP216" s="3"/>
      <c r="BQ216" s="3"/>
      <c r="BR216" s="22"/>
      <c r="BS216" s="3"/>
      <c r="BT216" s="3"/>
      <c r="BU216" s="3"/>
      <c r="BV216" s="3"/>
      <c r="BW216" s="3"/>
      <c r="BX216" s="3"/>
      <c r="BY216" s="22"/>
      <c r="BZ216" s="22"/>
    </row>
    <row r="217" spans="43:78">
      <c r="AQ217" s="151"/>
      <c r="AR217" s="152"/>
      <c r="AS217" s="152"/>
      <c r="AT217" s="22"/>
      <c r="AU217" s="3"/>
      <c r="AV217" s="3"/>
      <c r="AW217" s="3"/>
      <c r="AX217" s="3"/>
      <c r="AY217" s="3"/>
      <c r="AZ217" s="57"/>
      <c r="BA217" s="57"/>
      <c r="BB217" s="57"/>
      <c r="BC217" s="57"/>
      <c r="BD217" s="16"/>
      <c r="BE217" s="16"/>
      <c r="BF217" s="57"/>
      <c r="BG217" s="3"/>
      <c r="BH217" s="3"/>
      <c r="BI217" s="3"/>
      <c r="BJ217" s="16"/>
      <c r="BK217" s="16"/>
      <c r="BL217" s="16"/>
      <c r="BM217" s="3"/>
      <c r="BN217" s="16"/>
      <c r="BO217" s="3"/>
      <c r="BP217" s="3"/>
      <c r="BQ217" s="3"/>
      <c r="BR217" s="22"/>
      <c r="BS217" s="3"/>
      <c r="BT217" s="3"/>
      <c r="BU217" s="3"/>
      <c r="BV217" s="3"/>
      <c r="BW217" s="3"/>
      <c r="BX217" s="3"/>
      <c r="BY217" s="22"/>
      <c r="BZ217" s="22"/>
    </row>
    <row r="218" spans="43:78">
      <c r="AQ218" s="151"/>
      <c r="AR218" s="152"/>
      <c r="AS218" s="152"/>
      <c r="AT218" s="22"/>
      <c r="AU218" s="3"/>
      <c r="AV218" s="3"/>
      <c r="AW218" s="3"/>
      <c r="AX218" s="3"/>
      <c r="AY218" s="3"/>
      <c r="AZ218" s="57"/>
      <c r="BA218" s="57"/>
      <c r="BB218" s="57"/>
      <c r="BC218" s="57"/>
      <c r="BD218" s="16"/>
      <c r="BE218" s="16"/>
      <c r="BF218" s="57"/>
      <c r="BG218" s="3"/>
      <c r="BH218" s="3"/>
      <c r="BI218" s="3"/>
      <c r="BJ218" s="16"/>
      <c r="BK218" s="16"/>
      <c r="BL218" s="16"/>
      <c r="BM218" s="3"/>
      <c r="BN218" s="16"/>
      <c r="BO218" s="3"/>
      <c r="BP218" s="3"/>
      <c r="BQ218" s="3"/>
      <c r="BR218" s="22"/>
      <c r="BS218" s="3"/>
      <c r="BT218" s="3"/>
      <c r="BU218" s="3"/>
      <c r="BV218" s="3"/>
      <c r="BW218" s="3"/>
      <c r="BX218" s="3"/>
      <c r="BY218" s="22"/>
      <c r="BZ218" s="22"/>
    </row>
    <row r="219" spans="43:78">
      <c r="AQ219" s="151"/>
      <c r="AR219" s="152"/>
      <c r="AS219" s="152"/>
      <c r="AT219" s="22"/>
      <c r="AU219" s="3"/>
      <c r="AV219" s="3"/>
      <c r="AW219" s="3"/>
      <c r="AX219" s="3"/>
      <c r="AY219" s="3"/>
      <c r="AZ219" s="57"/>
      <c r="BA219" s="57"/>
      <c r="BB219" s="57"/>
      <c r="BC219" s="57"/>
      <c r="BD219" s="16"/>
      <c r="BE219" s="16"/>
      <c r="BF219" s="57"/>
      <c r="BG219" s="3"/>
      <c r="BH219" s="3"/>
      <c r="BI219" s="3"/>
      <c r="BJ219" s="16"/>
      <c r="BK219" s="16"/>
      <c r="BL219" s="16"/>
      <c r="BM219" s="3"/>
      <c r="BN219" s="16"/>
      <c r="BO219" s="3"/>
      <c r="BP219" s="3"/>
      <c r="BQ219" s="3"/>
      <c r="BR219" s="22"/>
      <c r="BS219" s="3"/>
      <c r="BT219" s="3"/>
      <c r="BU219" s="3"/>
      <c r="BV219" s="3"/>
      <c r="BW219" s="3"/>
      <c r="BX219" s="3"/>
      <c r="BY219" s="22"/>
      <c r="BZ219" s="22"/>
    </row>
    <row r="220" spans="43:78">
      <c r="AQ220" s="151"/>
      <c r="AR220" s="152"/>
      <c r="AS220" s="152"/>
      <c r="AT220" s="22"/>
      <c r="AU220" s="3"/>
      <c r="AV220" s="3"/>
      <c r="AW220" s="3"/>
      <c r="AX220" s="3"/>
      <c r="AY220" s="3"/>
      <c r="AZ220" s="57"/>
      <c r="BA220" s="57"/>
      <c r="BB220" s="57"/>
      <c r="BC220" s="57"/>
      <c r="BD220" s="16"/>
      <c r="BE220" s="16"/>
      <c r="BF220" s="57"/>
      <c r="BG220" s="3"/>
      <c r="BH220" s="3"/>
      <c r="BI220" s="3"/>
      <c r="BJ220" s="16"/>
      <c r="BK220" s="16"/>
      <c r="BL220" s="16"/>
      <c r="BM220" s="3"/>
      <c r="BN220" s="16"/>
      <c r="BO220" s="3"/>
      <c r="BP220" s="3"/>
      <c r="BQ220" s="3"/>
      <c r="BR220" s="22"/>
      <c r="BS220" s="3"/>
      <c r="BT220" s="3"/>
      <c r="BU220" s="3"/>
      <c r="BV220" s="3"/>
      <c r="BW220" s="3"/>
      <c r="BX220" s="3"/>
      <c r="BY220" s="22"/>
      <c r="BZ220" s="22"/>
    </row>
    <row r="221" spans="43:78">
      <c r="AQ221" s="151"/>
      <c r="AR221" s="152"/>
      <c r="AS221" s="152"/>
      <c r="AT221" s="22"/>
      <c r="AU221" s="3"/>
      <c r="AV221" s="3"/>
      <c r="AW221" s="3"/>
      <c r="AX221" s="3"/>
      <c r="AY221" s="3"/>
      <c r="AZ221" s="57"/>
      <c r="BA221" s="57"/>
      <c r="BB221" s="57"/>
      <c r="BC221" s="57"/>
      <c r="BD221" s="16"/>
      <c r="BE221" s="16"/>
      <c r="BF221" s="57"/>
      <c r="BG221" s="3"/>
      <c r="BH221" s="3"/>
      <c r="BI221" s="3"/>
      <c r="BJ221" s="16"/>
      <c r="BK221" s="16"/>
      <c r="BL221" s="16"/>
      <c r="BM221" s="3"/>
      <c r="BN221" s="16"/>
      <c r="BO221" s="3"/>
      <c r="BP221" s="3"/>
      <c r="BQ221" s="3"/>
      <c r="BR221" s="22"/>
      <c r="BS221" s="3"/>
      <c r="BT221" s="3"/>
      <c r="BU221" s="3"/>
      <c r="BV221" s="3"/>
      <c r="BW221" s="3"/>
      <c r="BX221" s="3"/>
      <c r="BY221" s="22"/>
      <c r="BZ221" s="22"/>
    </row>
    <row r="222" spans="43:78">
      <c r="AQ222" s="151"/>
      <c r="AR222" s="152"/>
      <c r="AS222" s="152"/>
      <c r="AT222" s="22"/>
      <c r="AU222" s="3"/>
      <c r="AV222" s="3"/>
      <c r="AW222" s="3"/>
      <c r="AX222" s="3"/>
      <c r="AY222" s="3"/>
      <c r="AZ222" s="57"/>
      <c r="BA222" s="57"/>
      <c r="BB222" s="57"/>
      <c r="BC222" s="57"/>
      <c r="BD222" s="16"/>
      <c r="BE222" s="16"/>
      <c r="BF222" s="57"/>
      <c r="BG222" s="3"/>
      <c r="BH222" s="3"/>
      <c r="BI222" s="3"/>
      <c r="BJ222" s="16"/>
      <c r="BK222" s="16"/>
      <c r="BL222" s="16"/>
      <c r="BM222" s="3"/>
      <c r="BN222" s="16"/>
      <c r="BO222" s="3"/>
      <c r="BP222" s="3"/>
      <c r="BQ222" s="3"/>
      <c r="BR222" s="22"/>
      <c r="BS222" s="3"/>
      <c r="BT222" s="3"/>
      <c r="BU222" s="3"/>
      <c r="BV222" s="3"/>
      <c r="BW222" s="3"/>
      <c r="BX222" s="3"/>
      <c r="BY222" s="22"/>
      <c r="BZ222" s="22"/>
    </row>
    <row r="223" spans="43:78">
      <c r="AQ223" s="151"/>
      <c r="AR223" s="152"/>
      <c r="AS223" s="152"/>
      <c r="AT223" s="22"/>
      <c r="AU223" s="3"/>
      <c r="AV223" s="3"/>
      <c r="AW223" s="3"/>
      <c r="AX223" s="3"/>
      <c r="AY223" s="3"/>
      <c r="AZ223" s="57"/>
      <c r="BA223" s="57"/>
      <c r="BB223" s="57"/>
      <c r="BC223" s="57"/>
      <c r="BD223" s="16"/>
      <c r="BE223" s="16"/>
      <c r="BF223" s="57"/>
      <c r="BG223" s="3"/>
      <c r="BH223" s="3"/>
      <c r="BI223" s="3"/>
      <c r="BJ223" s="16"/>
      <c r="BK223" s="16"/>
      <c r="BL223" s="16"/>
      <c r="BM223" s="3"/>
      <c r="BN223" s="16"/>
      <c r="BO223" s="3"/>
      <c r="BP223" s="3"/>
      <c r="BQ223" s="3"/>
      <c r="BR223" s="22"/>
      <c r="BS223" s="3"/>
      <c r="BT223" s="3"/>
      <c r="BU223" s="3"/>
      <c r="BV223" s="3"/>
      <c r="BW223" s="3"/>
      <c r="BX223" s="3"/>
      <c r="BY223" s="22"/>
      <c r="BZ223" s="22"/>
    </row>
    <row r="224" spans="43:78">
      <c r="AQ224" s="151"/>
      <c r="AR224" s="152"/>
      <c r="AS224" s="152"/>
      <c r="AT224" s="22"/>
      <c r="AU224" s="3"/>
      <c r="AV224" s="3"/>
      <c r="AW224" s="3"/>
      <c r="AX224" s="3"/>
      <c r="AY224" s="3"/>
      <c r="AZ224" s="57"/>
      <c r="BA224" s="57"/>
      <c r="BB224" s="57"/>
      <c r="BC224" s="57"/>
      <c r="BD224" s="16"/>
      <c r="BE224" s="16"/>
      <c r="BF224" s="57"/>
      <c r="BG224" s="3"/>
      <c r="BH224" s="3"/>
      <c r="BI224" s="3"/>
      <c r="BJ224" s="16"/>
      <c r="BK224" s="16"/>
      <c r="BL224" s="16"/>
      <c r="BM224" s="3"/>
      <c r="BN224" s="16"/>
      <c r="BO224" s="3"/>
      <c r="BP224" s="3"/>
      <c r="BQ224" s="3"/>
      <c r="BR224" s="22"/>
      <c r="BS224" s="3"/>
      <c r="BT224" s="3"/>
      <c r="BU224" s="3"/>
      <c r="BV224" s="3"/>
      <c r="BW224" s="3"/>
      <c r="BX224" s="3"/>
      <c r="BY224" s="22"/>
      <c r="BZ224" s="22"/>
    </row>
    <row r="225" spans="43:78">
      <c r="AQ225" s="151"/>
      <c r="AR225" s="152"/>
      <c r="AS225" s="152"/>
      <c r="AT225" s="22"/>
      <c r="AU225" s="3"/>
      <c r="AV225" s="3"/>
      <c r="AW225" s="3"/>
      <c r="AX225" s="3"/>
      <c r="AY225" s="3"/>
      <c r="AZ225" s="57"/>
      <c r="BA225" s="57"/>
      <c r="BB225" s="57"/>
      <c r="BC225" s="57"/>
      <c r="BD225" s="16"/>
      <c r="BE225" s="16"/>
      <c r="BF225" s="57"/>
      <c r="BG225" s="3"/>
      <c r="BH225" s="3"/>
      <c r="BI225" s="3"/>
      <c r="BJ225" s="16"/>
      <c r="BK225" s="16"/>
      <c r="BL225" s="16"/>
      <c r="BM225" s="3"/>
      <c r="BN225" s="16"/>
      <c r="BO225" s="3"/>
      <c r="BP225" s="3"/>
      <c r="BQ225" s="3"/>
      <c r="BR225" s="22"/>
      <c r="BS225" s="3"/>
      <c r="BT225" s="3"/>
      <c r="BU225" s="3"/>
      <c r="BV225" s="3"/>
      <c r="BW225" s="3"/>
      <c r="BX225" s="3"/>
      <c r="BY225" s="22"/>
      <c r="BZ225" s="22"/>
    </row>
    <row r="226" spans="43:78">
      <c r="AQ226" s="151"/>
      <c r="AR226" s="152"/>
      <c r="AS226" s="152"/>
      <c r="AT226" s="22"/>
      <c r="AU226" s="3"/>
      <c r="AV226" s="3"/>
      <c r="AW226" s="3"/>
      <c r="AX226" s="3"/>
      <c r="AY226" s="3"/>
      <c r="AZ226" s="57"/>
      <c r="BA226" s="57"/>
      <c r="BB226" s="57"/>
      <c r="BC226" s="57"/>
      <c r="BD226" s="16"/>
      <c r="BE226" s="16"/>
      <c r="BF226" s="57"/>
      <c r="BG226" s="3"/>
      <c r="BH226" s="3"/>
      <c r="BI226" s="3"/>
      <c r="BJ226" s="16"/>
      <c r="BK226" s="16"/>
      <c r="BL226" s="16"/>
      <c r="BM226" s="3"/>
      <c r="BN226" s="16"/>
      <c r="BO226" s="3"/>
      <c r="BP226" s="3"/>
      <c r="BQ226" s="3"/>
      <c r="BR226" s="22"/>
      <c r="BS226" s="3"/>
      <c r="BT226" s="3"/>
      <c r="BU226" s="3"/>
      <c r="BV226" s="3"/>
      <c r="BW226" s="3"/>
      <c r="BX226" s="3"/>
      <c r="BY226" s="22"/>
      <c r="BZ226" s="22"/>
    </row>
    <row r="227" spans="43:78">
      <c r="AQ227" s="151"/>
      <c r="AR227" s="152"/>
      <c r="AS227" s="152"/>
      <c r="AT227" s="22"/>
      <c r="AU227" s="3"/>
      <c r="AV227" s="3"/>
      <c r="AW227" s="3"/>
      <c r="AX227" s="3"/>
      <c r="AY227" s="3"/>
      <c r="AZ227" s="57"/>
      <c r="BA227" s="57"/>
      <c r="BB227" s="57"/>
      <c r="BC227" s="57"/>
      <c r="BD227" s="16"/>
      <c r="BE227" s="16"/>
      <c r="BF227" s="57"/>
      <c r="BG227" s="3"/>
      <c r="BH227" s="3"/>
      <c r="BI227" s="3"/>
      <c r="BJ227" s="16"/>
      <c r="BK227" s="16"/>
      <c r="BL227" s="16"/>
      <c r="BM227" s="3"/>
      <c r="BN227" s="16"/>
      <c r="BO227" s="3"/>
      <c r="BP227" s="3"/>
      <c r="BQ227" s="3"/>
      <c r="BR227" s="22"/>
      <c r="BS227" s="3"/>
      <c r="BT227" s="3"/>
      <c r="BU227" s="3"/>
      <c r="BV227" s="3"/>
      <c r="BW227" s="3"/>
      <c r="BX227" s="3"/>
      <c r="BY227" s="22"/>
      <c r="BZ227" s="22"/>
    </row>
    <row r="228" spans="43:78">
      <c r="AQ228" s="151"/>
      <c r="AR228" s="152"/>
      <c r="AS228" s="152"/>
      <c r="AT228" s="22"/>
      <c r="AU228" s="3"/>
      <c r="AV228" s="3"/>
      <c r="AW228" s="3"/>
      <c r="AX228" s="3"/>
      <c r="AY228" s="3"/>
      <c r="AZ228" s="57"/>
      <c r="BA228" s="57"/>
      <c r="BB228" s="57"/>
      <c r="BC228" s="57"/>
      <c r="BD228" s="16"/>
      <c r="BE228" s="16"/>
      <c r="BF228" s="57"/>
      <c r="BG228" s="3"/>
      <c r="BH228" s="3"/>
      <c r="BI228" s="3"/>
      <c r="BJ228" s="16"/>
      <c r="BK228" s="16"/>
      <c r="BL228" s="16"/>
      <c r="BM228" s="3"/>
      <c r="BN228" s="16"/>
      <c r="BO228" s="3"/>
      <c r="BP228" s="3"/>
      <c r="BQ228" s="3"/>
      <c r="BR228" s="22"/>
      <c r="BS228" s="3"/>
      <c r="BT228" s="3"/>
      <c r="BU228" s="3"/>
      <c r="BV228" s="3"/>
      <c r="BW228" s="3"/>
      <c r="BX228" s="3"/>
      <c r="BY228" s="22"/>
      <c r="BZ228" s="22"/>
    </row>
    <row r="229" spans="43:78">
      <c r="AQ229" s="151"/>
      <c r="AR229" s="152"/>
      <c r="AS229" s="152"/>
      <c r="AT229" s="22"/>
      <c r="AU229" s="3"/>
      <c r="AV229" s="3"/>
      <c r="AW229" s="3"/>
      <c r="AX229" s="3"/>
      <c r="AY229" s="3"/>
      <c r="AZ229" s="57"/>
      <c r="BA229" s="57"/>
      <c r="BB229" s="57"/>
      <c r="BC229" s="57"/>
      <c r="BD229" s="16"/>
      <c r="BE229" s="16"/>
      <c r="BF229" s="57"/>
      <c r="BG229" s="3"/>
      <c r="BH229" s="3"/>
      <c r="BI229" s="3"/>
      <c r="BJ229" s="16"/>
      <c r="BK229" s="16"/>
      <c r="BL229" s="16"/>
      <c r="BM229" s="3"/>
      <c r="BN229" s="16"/>
      <c r="BO229" s="3"/>
      <c r="BP229" s="3"/>
      <c r="BQ229" s="3"/>
      <c r="BR229" s="22"/>
      <c r="BS229" s="3"/>
      <c r="BT229" s="3"/>
      <c r="BU229" s="3"/>
      <c r="BV229" s="3"/>
      <c r="BW229" s="3"/>
      <c r="BX229" s="3"/>
      <c r="BY229" s="22"/>
      <c r="BZ229" s="22"/>
    </row>
    <row r="230" spans="43:78">
      <c r="AQ230" s="151"/>
      <c r="AR230" s="152"/>
      <c r="AS230" s="152"/>
      <c r="AT230" s="22"/>
      <c r="AU230" s="3"/>
      <c r="AV230" s="3"/>
      <c r="AW230" s="3"/>
      <c r="AX230" s="3"/>
      <c r="AY230" s="3"/>
      <c r="AZ230" s="57"/>
      <c r="BA230" s="57"/>
      <c r="BB230" s="57"/>
      <c r="BC230" s="57"/>
      <c r="BD230" s="16"/>
      <c r="BE230" s="16"/>
      <c r="BF230" s="57"/>
      <c r="BG230" s="3"/>
      <c r="BH230" s="3"/>
      <c r="BI230" s="3"/>
      <c r="BJ230" s="16"/>
      <c r="BK230" s="16"/>
      <c r="BL230" s="16"/>
      <c r="BM230" s="3"/>
      <c r="BN230" s="16"/>
      <c r="BO230" s="3"/>
      <c r="BP230" s="3"/>
      <c r="BQ230" s="3"/>
      <c r="BR230" s="22"/>
      <c r="BS230" s="3"/>
      <c r="BT230" s="3"/>
      <c r="BU230" s="3"/>
      <c r="BV230" s="3"/>
      <c r="BW230" s="3"/>
      <c r="BX230" s="3"/>
      <c r="BY230" s="22"/>
      <c r="BZ230" s="22"/>
    </row>
    <row r="231" spans="43:78">
      <c r="AQ231" s="151"/>
      <c r="AR231" s="152"/>
      <c r="AS231" s="152"/>
      <c r="AT231" s="22"/>
      <c r="AU231" s="3"/>
      <c r="AV231" s="3"/>
      <c r="AW231" s="3"/>
      <c r="AX231" s="3"/>
      <c r="AY231" s="3"/>
      <c r="AZ231" s="57"/>
      <c r="BA231" s="57"/>
      <c r="BB231" s="57"/>
      <c r="BC231" s="57"/>
      <c r="BD231" s="16"/>
      <c r="BE231" s="16"/>
      <c r="BF231" s="57"/>
      <c r="BG231" s="3"/>
      <c r="BH231" s="3"/>
      <c r="BI231" s="3"/>
      <c r="BJ231" s="16"/>
      <c r="BK231" s="16"/>
      <c r="BL231" s="16"/>
      <c r="BM231" s="3"/>
      <c r="BN231" s="16"/>
      <c r="BO231" s="3"/>
      <c r="BP231" s="3"/>
      <c r="BQ231" s="3"/>
      <c r="BR231" s="22"/>
      <c r="BS231" s="3"/>
      <c r="BT231" s="3"/>
      <c r="BU231" s="3"/>
      <c r="BV231" s="3"/>
      <c r="BW231" s="3"/>
      <c r="BX231" s="3"/>
      <c r="BY231" s="22"/>
      <c r="BZ231" s="22"/>
    </row>
    <row r="232" spans="43:78">
      <c r="AQ232" s="151"/>
      <c r="AR232" s="152"/>
      <c r="AS232" s="152"/>
      <c r="AT232" s="22"/>
      <c r="AU232" s="3"/>
      <c r="AV232" s="3"/>
      <c r="AW232" s="3"/>
      <c r="AX232" s="3"/>
      <c r="AY232" s="3"/>
      <c r="AZ232" s="57"/>
      <c r="BA232" s="57"/>
      <c r="BB232" s="57"/>
      <c r="BC232" s="57"/>
      <c r="BD232" s="16"/>
      <c r="BE232" s="16"/>
      <c r="BF232" s="57"/>
      <c r="BG232" s="3"/>
      <c r="BH232" s="3"/>
      <c r="BI232" s="3"/>
      <c r="BJ232" s="16"/>
      <c r="BK232" s="16"/>
      <c r="BL232" s="16"/>
      <c r="BM232" s="3"/>
      <c r="BN232" s="16"/>
      <c r="BO232" s="3"/>
      <c r="BP232" s="3"/>
      <c r="BQ232" s="3"/>
      <c r="BR232" s="22"/>
      <c r="BS232" s="3"/>
      <c r="BT232" s="3"/>
      <c r="BU232" s="3"/>
      <c r="BV232" s="3"/>
      <c r="BW232" s="3"/>
      <c r="BX232" s="3"/>
      <c r="BY232" s="22"/>
      <c r="BZ232" s="22"/>
    </row>
    <row r="233" spans="43:78">
      <c r="AQ233" s="151"/>
      <c r="AR233" s="152"/>
      <c r="AS233" s="152"/>
      <c r="AT233" s="22"/>
      <c r="AU233" s="3"/>
      <c r="AV233" s="3"/>
      <c r="AW233" s="3"/>
      <c r="AX233" s="3"/>
      <c r="AY233" s="3"/>
      <c r="AZ233" s="57"/>
      <c r="BA233" s="57"/>
      <c r="BB233" s="57"/>
      <c r="BC233" s="57"/>
      <c r="BD233" s="16"/>
      <c r="BE233" s="16"/>
      <c r="BF233" s="57"/>
      <c r="BG233" s="3"/>
      <c r="BH233" s="3"/>
      <c r="BI233" s="3"/>
      <c r="BJ233" s="16"/>
      <c r="BK233" s="16"/>
      <c r="BL233" s="16"/>
      <c r="BM233" s="3"/>
      <c r="BN233" s="16"/>
      <c r="BO233" s="3"/>
      <c r="BP233" s="3"/>
      <c r="BQ233" s="3"/>
      <c r="BR233" s="22"/>
      <c r="BS233" s="3"/>
      <c r="BT233" s="3"/>
      <c r="BU233" s="3"/>
      <c r="BV233" s="3"/>
      <c r="BW233" s="3"/>
      <c r="BX233" s="3"/>
      <c r="BY233" s="22"/>
      <c r="BZ233" s="22"/>
    </row>
    <row r="234" spans="43:78">
      <c r="AQ234" s="151"/>
      <c r="AR234" s="152"/>
      <c r="AS234" s="152"/>
      <c r="AT234" s="22"/>
      <c r="AU234" s="3"/>
      <c r="AV234" s="3"/>
      <c r="AW234" s="3"/>
      <c r="AX234" s="3"/>
      <c r="AY234" s="3"/>
      <c r="AZ234" s="57"/>
      <c r="BA234" s="57"/>
      <c r="BB234" s="57"/>
      <c r="BC234" s="57"/>
      <c r="BD234" s="16"/>
      <c r="BE234" s="16"/>
      <c r="BF234" s="57"/>
      <c r="BG234" s="3"/>
      <c r="BH234" s="3"/>
      <c r="BI234" s="3"/>
      <c r="BJ234" s="16"/>
      <c r="BK234" s="16"/>
      <c r="BL234" s="16"/>
      <c r="BM234" s="3"/>
      <c r="BN234" s="16"/>
      <c r="BO234" s="3"/>
      <c r="BP234" s="3"/>
      <c r="BQ234" s="3"/>
      <c r="BR234" s="22"/>
      <c r="BS234" s="3"/>
      <c r="BT234" s="3"/>
      <c r="BU234" s="3"/>
      <c r="BV234" s="3"/>
      <c r="BW234" s="3"/>
      <c r="BX234" s="3"/>
      <c r="BY234" s="22"/>
      <c r="BZ234" s="22"/>
    </row>
    <row r="235" spans="43:78">
      <c r="AQ235" s="151"/>
      <c r="AR235" s="152"/>
      <c r="AS235" s="152"/>
      <c r="AT235" s="22"/>
      <c r="AU235" s="3"/>
      <c r="AV235" s="3"/>
      <c r="AW235" s="3"/>
      <c r="AX235" s="3"/>
      <c r="AY235" s="3"/>
      <c r="AZ235" s="57"/>
      <c r="BA235" s="57"/>
      <c r="BB235" s="57"/>
      <c r="BC235" s="57"/>
      <c r="BD235" s="16"/>
      <c r="BE235" s="16"/>
      <c r="BF235" s="57"/>
      <c r="BG235" s="3"/>
      <c r="BH235" s="3"/>
      <c r="BI235" s="3"/>
      <c r="BJ235" s="16"/>
      <c r="BK235" s="16"/>
      <c r="BL235" s="16"/>
      <c r="BM235" s="3"/>
      <c r="BN235" s="16"/>
      <c r="BO235" s="3"/>
      <c r="BP235" s="3"/>
      <c r="BQ235" s="3"/>
      <c r="BR235" s="22"/>
      <c r="BS235" s="3"/>
      <c r="BT235" s="3"/>
      <c r="BU235" s="3"/>
      <c r="BV235" s="3"/>
      <c r="BW235" s="3"/>
      <c r="BX235" s="3"/>
      <c r="BY235" s="22"/>
      <c r="BZ235" s="22"/>
    </row>
    <row r="236" spans="43:78">
      <c r="AQ236" s="151"/>
      <c r="AR236" s="152"/>
      <c r="AS236" s="152"/>
      <c r="AT236" s="22"/>
      <c r="AU236" s="3"/>
      <c r="AV236" s="3"/>
      <c r="AW236" s="3"/>
      <c r="AX236" s="3"/>
      <c r="AY236" s="3"/>
      <c r="AZ236" s="57"/>
      <c r="BA236" s="57"/>
      <c r="BB236" s="57"/>
      <c r="BC236" s="57"/>
      <c r="BD236" s="16"/>
      <c r="BE236" s="16"/>
      <c r="BF236" s="57"/>
      <c r="BG236" s="3"/>
      <c r="BH236" s="3"/>
      <c r="BI236" s="3"/>
      <c r="BJ236" s="16"/>
      <c r="BK236" s="16"/>
      <c r="BL236" s="16"/>
      <c r="BM236" s="3"/>
      <c r="BN236" s="16"/>
      <c r="BO236" s="3"/>
      <c r="BP236" s="3"/>
      <c r="BQ236" s="3"/>
      <c r="BR236" s="22"/>
      <c r="BS236" s="3"/>
      <c r="BT236" s="3"/>
      <c r="BU236" s="3"/>
      <c r="BV236" s="3"/>
      <c r="BW236" s="3"/>
      <c r="BX236" s="3"/>
      <c r="BY236" s="22"/>
      <c r="BZ236" s="22"/>
    </row>
    <row r="237" spans="43:78">
      <c r="AQ237" s="151"/>
      <c r="AR237" s="152"/>
      <c r="AS237" s="152"/>
      <c r="AT237" s="22"/>
      <c r="AU237" s="3"/>
      <c r="AV237" s="3"/>
      <c r="AW237" s="3"/>
      <c r="AX237" s="3"/>
      <c r="AY237" s="3"/>
      <c r="AZ237" s="57"/>
      <c r="BA237" s="57"/>
      <c r="BB237" s="57"/>
      <c r="BC237" s="57"/>
      <c r="BD237" s="16"/>
      <c r="BE237" s="16"/>
      <c r="BF237" s="57"/>
      <c r="BG237" s="3"/>
      <c r="BH237" s="3"/>
      <c r="BI237" s="3"/>
      <c r="BJ237" s="16"/>
      <c r="BK237" s="16"/>
      <c r="BL237" s="16"/>
      <c r="BM237" s="3"/>
      <c r="BN237" s="16"/>
      <c r="BO237" s="3"/>
      <c r="BP237" s="3"/>
      <c r="BQ237" s="3"/>
      <c r="BR237" s="22"/>
      <c r="BS237" s="3"/>
      <c r="BT237" s="3"/>
      <c r="BU237" s="3"/>
      <c r="BV237" s="3"/>
      <c r="BW237" s="3"/>
      <c r="BX237" s="3"/>
      <c r="BY237" s="22"/>
      <c r="BZ237" s="22"/>
    </row>
    <row r="238" spans="43:78">
      <c r="AQ238" s="151"/>
      <c r="AR238" s="152"/>
      <c r="AS238" s="152"/>
      <c r="AT238" s="22"/>
      <c r="AU238" s="3"/>
      <c r="AV238" s="3"/>
      <c r="AW238" s="3"/>
      <c r="AX238" s="3"/>
      <c r="AY238" s="3"/>
      <c r="AZ238" s="57"/>
      <c r="BA238" s="57"/>
      <c r="BB238" s="57"/>
      <c r="BC238" s="57"/>
      <c r="BD238" s="16"/>
      <c r="BE238" s="16"/>
      <c r="BF238" s="57"/>
      <c r="BG238" s="3"/>
      <c r="BH238" s="3"/>
      <c r="BI238" s="3"/>
      <c r="BJ238" s="16"/>
      <c r="BK238" s="16"/>
      <c r="BL238" s="16"/>
      <c r="BM238" s="3"/>
      <c r="BN238" s="16"/>
      <c r="BO238" s="3"/>
      <c r="BP238" s="3"/>
      <c r="BQ238" s="3"/>
      <c r="BR238" s="22"/>
      <c r="BS238" s="3"/>
      <c r="BT238" s="3"/>
      <c r="BU238" s="3"/>
      <c r="BV238" s="3"/>
      <c r="BW238" s="3"/>
      <c r="BX238" s="3"/>
      <c r="BY238" s="22"/>
      <c r="BZ238" s="22"/>
    </row>
    <row r="239" spans="43:78">
      <c r="AQ239" s="151"/>
      <c r="AR239" s="152"/>
      <c r="AS239" s="152"/>
      <c r="AT239" s="22"/>
      <c r="AU239" s="3"/>
      <c r="AV239" s="3"/>
      <c r="AW239" s="3"/>
      <c r="AX239" s="3"/>
      <c r="AY239" s="3"/>
      <c r="AZ239" s="57"/>
      <c r="BA239" s="57"/>
      <c r="BB239" s="57"/>
      <c r="BC239" s="57"/>
      <c r="BD239" s="16"/>
      <c r="BE239" s="16"/>
      <c r="BF239" s="57"/>
      <c r="BG239" s="3"/>
      <c r="BH239" s="3"/>
      <c r="BI239" s="3"/>
      <c r="BJ239" s="16"/>
      <c r="BK239" s="16"/>
      <c r="BL239" s="16"/>
      <c r="BM239" s="3"/>
      <c r="BN239" s="16"/>
      <c r="BO239" s="3"/>
      <c r="BP239" s="3"/>
      <c r="BQ239" s="3"/>
      <c r="BR239" s="22"/>
      <c r="BS239" s="3"/>
      <c r="BT239" s="3"/>
      <c r="BU239" s="3"/>
      <c r="BV239" s="3"/>
      <c r="BW239" s="3"/>
      <c r="BX239" s="3"/>
      <c r="BY239" s="22"/>
      <c r="BZ239" s="22"/>
    </row>
    <row r="240" spans="43:78">
      <c r="AQ240" s="151"/>
      <c r="AR240" s="152"/>
      <c r="AS240" s="152"/>
      <c r="AT240" s="22"/>
      <c r="AU240" s="3"/>
      <c r="AV240" s="3"/>
      <c r="AW240" s="3"/>
      <c r="AX240" s="3"/>
      <c r="AY240" s="3"/>
      <c r="AZ240" s="57"/>
      <c r="BA240" s="57"/>
      <c r="BB240" s="57"/>
      <c r="BC240" s="57"/>
      <c r="BD240" s="16"/>
      <c r="BE240" s="16"/>
      <c r="BF240" s="57"/>
      <c r="BG240" s="3"/>
      <c r="BH240" s="3"/>
      <c r="BI240" s="3"/>
      <c r="BJ240" s="16"/>
      <c r="BK240" s="16"/>
      <c r="BL240" s="16"/>
      <c r="BM240" s="3"/>
      <c r="BN240" s="16"/>
      <c r="BO240" s="3"/>
      <c r="BP240" s="3"/>
      <c r="BQ240" s="3"/>
      <c r="BR240" s="22"/>
      <c r="BS240" s="3"/>
      <c r="BT240" s="3"/>
      <c r="BU240" s="3"/>
      <c r="BV240" s="3"/>
      <c r="BW240" s="3"/>
      <c r="BX240" s="3"/>
      <c r="BY240" s="22"/>
      <c r="BZ240" s="22"/>
    </row>
    <row r="241" spans="43:78">
      <c r="AQ241" s="151"/>
      <c r="AR241" s="152"/>
      <c r="AS241" s="152"/>
      <c r="AT241" s="22"/>
      <c r="AU241" s="3"/>
      <c r="AV241" s="3"/>
      <c r="AW241" s="3"/>
      <c r="AX241" s="3"/>
      <c r="AY241" s="3"/>
      <c r="AZ241" s="57"/>
      <c r="BA241" s="57"/>
      <c r="BB241" s="57"/>
      <c r="BC241" s="57"/>
      <c r="BD241" s="16"/>
      <c r="BE241" s="16"/>
      <c r="BF241" s="57"/>
      <c r="BG241" s="3"/>
      <c r="BH241" s="3"/>
      <c r="BI241" s="3"/>
      <c r="BJ241" s="16"/>
      <c r="BK241" s="16"/>
      <c r="BL241" s="16"/>
      <c r="BM241" s="3"/>
      <c r="BN241" s="16"/>
      <c r="BO241" s="3"/>
      <c r="BP241" s="3"/>
      <c r="BQ241" s="3"/>
      <c r="BR241" s="22"/>
      <c r="BS241" s="3"/>
      <c r="BT241" s="3"/>
      <c r="BU241" s="3"/>
      <c r="BV241" s="3"/>
      <c r="BW241" s="3"/>
      <c r="BX241" s="3"/>
      <c r="BY241" s="22"/>
      <c r="BZ241" s="22"/>
    </row>
    <row r="242" spans="43:78">
      <c r="AQ242" s="151"/>
      <c r="AR242" s="152"/>
      <c r="AS242" s="152"/>
      <c r="AT242" s="22"/>
      <c r="AU242" s="3"/>
      <c r="AV242" s="3"/>
      <c r="AW242" s="3"/>
      <c r="AX242" s="3"/>
      <c r="AY242" s="3"/>
      <c r="AZ242" s="57"/>
      <c r="BA242" s="57"/>
      <c r="BB242" s="57"/>
      <c r="BC242" s="57"/>
      <c r="BD242" s="16"/>
      <c r="BE242" s="16"/>
      <c r="BF242" s="57"/>
      <c r="BG242" s="3"/>
      <c r="BH242" s="3"/>
      <c r="BI242" s="3"/>
      <c r="BJ242" s="16"/>
      <c r="BK242" s="16"/>
      <c r="BL242" s="16"/>
      <c r="BM242" s="3"/>
      <c r="BN242" s="16"/>
      <c r="BO242" s="3"/>
      <c r="BP242" s="3"/>
      <c r="BQ242" s="3"/>
      <c r="BR242" s="22"/>
      <c r="BS242" s="3"/>
      <c r="BT242" s="3"/>
      <c r="BU242" s="3"/>
      <c r="BV242" s="3"/>
      <c r="BW242" s="3"/>
      <c r="BX242" s="3"/>
      <c r="BY242" s="22"/>
      <c r="BZ242" s="22"/>
    </row>
    <row r="243" spans="43:78">
      <c r="AQ243" s="151"/>
      <c r="AR243" s="152"/>
      <c r="AS243" s="152"/>
      <c r="AT243" s="22"/>
      <c r="AU243" s="3"/>
      <c r="AV243" s="3"/>
      <c r="AW243" s="3"/>
      <c r="AX243" s="3"/>
      <c r="AY243" s="3"/>
      <c r="AZ243" s="57"/>
      <c r="BA243" s="57"/>
      <c r="BB243" s="57"/>
      <c r="BC243" s="57"/>
      <c r="BD243" s="16"/>
      <c r="BE243" s="16"/>
      <c r="BF243" s="57"/>
      <c r="BG243" s="3"/>
      <c r="BH243" s="3"/>
      <c r="BI243" s="3"/>
      <c r="BJ243" s="16"/>
      <c r="BK243" s="16"/>
      <c r="BL243" s="16"/>
      <c r="BM243" s="3"/>
      <c r="BN243" s="16"/>
      <c r="BO243" s="3"/>
      <c r="BP243" s="3"/>
      <c r="BQ243" s="3"/>
      <c r="BR243" s="22"/>
      <c r="BS243" s="3"/>
      <c r="BT243" s="3"/>
      <c r="BU243" s="3"/>
      <c r="BV243" s="3"/>
      <c r="BW243" s="3"/>
      <c r="BX243" s="3"/>
      <c r="BY243" s="22"/>
      <c r="BZ243" s="22"/>
    </row>
    <row r="244" spans="43:78">
      <c r="AQ244" s="151"/>
      <c r="AR244" s="152"/>
      <c r="AS244" s="152"/>
      <c r="AT244" s="22"/>
      <c r="AU244" s="3"/>
      <c r="AV244" s="3"/>
      <c r="AW244" s="3"/>
      <c r="AX244" s="3"/>
      <c r="AY244" s="3"/>
      <c r="AZ244" s="57"/>
      <c r="BA244" s="57"/>
      <c r="BB244" s="57"/>
      <c r="BC244" s="57"/>
      <c r="BD244" s="16"/>
      <c r="BE244" s="16"/>
      <c r="BF244" s="57"/>
      <c r="BG244" s="3"/>
      <c r="BH244" s="3"/>
      <c r="BI244" s="3"/>
      <c r="BJ244" s="16"/>
      <c r="BK244" s="16"/>
      <c r="BL244" s="16"/>
      <c r="BM244" s="3"/>
      <c r="BN244" s="16"/>
      <c r="BO244" s="3"/>
      <c r="BP244" s="3"/>
      <c r="BQ244" s="3"/>
      <c r="BR244" s="22"/>
      <c r="BS244" s="3"/>
      <c r="BT244" s="3"/>
      <c r="BU244" s="3"/>
      <c r="BV244" s="3"/>
      <c r="BW244" s="3"/>
      <c r="BX244" s="3"/>
      <c r="BY244" s="22"/>
      <c r="BZ244" s="22"/>
    </row>
    <row r="245" spans="43:78">
      <c r="AQ245" s="151"/>
      <c r="AR245" s="152"/>
      <c r="AS245" s="152"/>
      <c r="AT245" s="22"/>
      <c r="AU245" s="3"/>
      <c r="AV245" s="3"/>
      <c r="AW245" s="3"/>
      <c r="AX245" s="3"/>
      <c r="AY245" s="3"/>
      <c r="AZ245" s="57"/>
      <c r="BA245" s="57"/>
      <c r="BB245" s="57"/>
      <c r="BC245" s="57"/>
      <c r="BD245" s="16"/>
      <c r="BE245" s="16"/>
      <c r="BF245" s="57"/>
      <c r="BG245" s="3"/>
      <c r="BH245" s="3"/>
      <c r="BI245" s="3"/>
      <c r="BJ245" s="16"/>
      <c r="BK245" s="16"/>
      <c r="BL245" s="16"/>
      <c r="BM245" s="3"/>
      <c r="BN245" s="16"/>
      <c r="BO245" s="3"/>
      <c r="BP245" s="3"/>
      <c r="BQ245" s="3"/>
      <c r="BR245" s="22"/>
      <c r="BS245" s="3"/>
      <c r="BT245" s="3"/>
      <c r="BU245" s="3"/>
      <c r="BV245" s="3"/>
      <c r="BW245" s="3"/>
      <c r="BX245" s="3"/>
      <c r="BY245" s="22"/>
      <c r="BZ245" s="22"/>
    </row>
    <row r="246" spans="43:78">
      <c r="AQ246" s="151"/>
      <c r="AR246" s="152"/>
      <c r="AS246" s="152"/>
      <c r="AT246" s="22"/>
      <c r="AU246" s="3"/>
      <c r="AV246" s="3"/>
      <c r="AW246" s="3"/>
      <c r="AX246" s="3"/>
      <c r="AY246" s="3"/>
      <c r="AZ246" s="57"/>
      <c r="BA246" s="57"/>
      <c r="BB246" s="57"/>
      <c r="BC246" s="57"/>
      <c r="BD246" s="16"/>
      <c r="BE246" s="16"/>
      <c r="BF246" s="57"/>
      <c r="BG246" s="3"/>
      <c r="BH246" s="3"/>
      <c r="BI246" s="3"/>
      <c r="BJ246" s="16"/>
      <c r="BK246" s="16"/>
      <c r="BL246" s="16"/>
      <c r="BM246" s="3"/>
      <c r="BN246" s="16"/>
      <c r="BO246" s="3"/>
      <c r="BP246" s="3"/>
      <c r="BQ246" s="3"/>
      <c r="BR246" s="22"/>
      <c r="BS246" s="3"/>
      <c r="BT246" s="3"/>
      <c r="BU246" s="3"/>
      <c r="BV246" s="3"/>
      <c r="BW246" s="3"/>
      <c r="BX246" s="3"/>
      <c r="BY246" s="22"/>
      <c r="BZ246" s="22"/>
    </row>
    <row r="247" spans="43:78">
      <c r="AQ247" s="151"/>
      <c r="AR247" s="152"/>
      <c r="AS247" s="152"/>
      <c r="AT247" s="22"/>
      <c r="AU247" s="3"/>
      <c r="AV247" s="3"/>
      <c r="AW247" s="3"/>
      <c r="AX247" s="3"/>
      <c r="AY247" s="3"/>
      <c r="AZ247" s="57"/>
      <c r="BA247" s="57"/>
      <c r="BB247" s="57"/>
      <c r="BC247" s="57"/>
      <c r="BD247" s="16"/>
      <c r="BE247" s="16"/>
      <c r="BF247" s="57"/>
      <c r="BG247" s="3"/>
      <c r="BH247" s="3"/>
      <c r="BI247" s="3"/>
      <c r="BJ247" s="16"/>
      <c r="BK247" s="16"/>
      <c r="BL247" s="16"/>
      <c r="BM247" s="3"/>
      <c r="BN247" s="16"/>
      <c r="BO247" s="3"/>
      <c r="BP247" s="3"/>
      <c r="BQ247" s="3"/>
      <c r="BR247" s="22"/>
      <c r="BS247" s="3"/>
      <c r="BT247" s="3"/>
      <c r="BU247" s="3"/>
      <c r="BV247" s="3"/>
      <c r="BW247" s="3"/>
      <c r="BX247" s="3"/>
      <c r="BY247" s="22"/>
      <c r="BZ247" s="22"/>
    </row>
    <row r="248" spans="43:78">
      <c r="AQ248" s="151"/>
      <c r="AR248" s="152"/>
      <c r="AS248" s="152"/>
      <c r="AT248" s="22"/>
      <c r="AU248" s="3"/>
      <c r="AV248" s="3"/>
      <c r="AW248" s="3"/>
      <c r="AX248" s="3"/>
      <c r="AY248" s="3"/>
      <c r="AZ248" s="57"/>
      <c r="BA248" s="57"/>
      <c r="BB248" s="57"/>
      <c r="BC248" s="57"/>
      <c r="BD248" s="16"/>
      <c r="BE248" s="16"/>
      <c r="BF248" s="57"/>
      <c r="BG248" s="3"/>
      <c r="BH248" s="3"/>
      <c r="BI248" s="3"/>
      <c r="BJ248" s="16"/>
      <c r="BK248" s="16"/>
      <c r="BL248" s="16"/>
      <c r="BM248" s="3"/>
      <c r="BN248" s="16"/>
      <c r="BO248" s="3"/>
      <c r="BP248" s="3"/>
      <c r="BQ248" s="3"/>
      <c r="BR248" s="22"/>
      <c r="BS248" s="3"/>
      <c r="BT248" s="3"/>
      <c r="BU248" s="3"/>
      <c r="BV248" s="3"/>
      <c r="BW248" s="3"/>
      <c r="BX248" s="3"/>
      <c r="BY248" s="22"/>
      <c r="BZ248" s="22"/>
    </row>
    <row r="249" spans="43:78">
      <c r="AQ249" s="151"/>
      <c r="AR249" s="152"/>
      <c r="AS249" s="152"/>
      <c r="AT249" s="22"/>
      <c r="AU249" s="3"/>
      <c r="AV249" s="3"/>
      <c r="AW249" s="3"/>
      <c r="AX249" s="3"/>
      <c r="AY249" s="3"/>
      <c r="AZ249" s="57"/>
      <c r="BA249" s="57"/>
      <c r="BB249" s="57"/>
      <c r="BC249" s="57"/>
      <c r="BD249" s="16"/>
      <c r="BE249" s="16"/>
      <c r="BF249" s="57"/>
      <c r="BG249" s="3"/>
      <c r="BH249" s="3"/>
      <c r="BI249" s="3"/>
      <c r="BJ249" s="16"/>
      <c r="BK249" s="16"/>
      <c r="BL249" s="16"/>
      <c r="BM249" s="3"/>
      <c r="BN249" s="16"/>
      <c r="BO249" s="3"/>
      <c r="BP249" s="3"/>
      <c r="BQ249" s="3"/>
      <c r="BR249" s="22"/>
      <c r="BS249" s="3"/>
      <c r="BT249" s="3"/>
      <c r="BU249" s="3"/>
      <c r="BV249" s="3"/>
      <c r="BW249" s="3"/>
      <c r="BX249" s="3"/>
      <c r="BY249" s="22"/>
    </row>
    <row r="250" spans="43:78">
      <c r="AQ250" s="151"/>
      <c r="AR250" s="152"/>
      <c r="AS250" s="152"/>
      <c r="AT250" s="22"/>
      <c r="AU250" s="3"/>
      <c r="AV250" s="3"/>
      <c r="AW250" s="3"/>
      <c r="AX250" s="3"/>
      <c r="AY250" s="3"/>
      <c r="AZ250" s="57"/>
      <c r="BA250" s="57"/>
      <c r="BB250" s="57"/>
      <c r="BC250" s="57"/>
      <c r="BD250" s="16"/>
      <c r="BE250" s="16"/>
      <c r="BF250" s="57"/>
      <c r="BG250" s="3"/>
      <c r="BH250" s="3"/>
      <c r="BI250" s="3"/>
      <c r="BJ250" s="16"/>
      <c r="BK250" s="16"/>
      <c r="BL250" s="16"/>
      <c r="BM250" s="3"/>
      <c r="BN250" s="16"/>
      <c r="BO250" s="3"/>
      <c r="BP250" s="3"/>
      <c r="BQ250" s="3"/>
      <c r="BR250" s="22"/>
      <c r="BS250" s="3"/>
      <c r="BT250" s="3"/>
      <c r="BU250" s="3"/>
      <c r="BV250" s="3"/>
      <c r="BW250" s="3"/>
      <c r="BX250" s="3"/>
      <c r="BY250" s="22"/>
    </row>
    <row r="251" spans="43:78">
      <c r="AQ251" s="151"/>
      <c r="AR251" s="152"/>
      <c r="AS251" s="152"/>
      <c r="AT251" s="22"/>
      <c r="AU251" s="3"/>
      <c r="AV251" s="3"/>
      <c r="AW251" s="3"/>
      <c r="AX251" s="3"/>
      <c r="AY251" s="3"/>
      <c r="AZ251" s="57"/>
      <c r="BA251" s="57"/>
      <c r="BB251" s="57"/>
      <c r="BC251" s="57"/>
      <c r="BD251" s="16"/>
      <c r="BE251" s="16"/>
      <c r="BF251" s="57"/>
      <c r="BG251" s="3"/>
      <c r="BH251" s="3"/>
      <c r="BI251" s="3"/>
      <c r="BJ251" s="16"/>
      <c r="BK251" s="16"/>
      <c r="BL251" s="16"/>
      <c r="BM251" s="3"/>
      <c r="BN251" s="16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22"/>
    </row>
    <row r="252" spans="43:78">
      <c r="AQ252" s="151"/>
      <c r="AR252" s="152"/>
      <c r="AS252" s="152"/>
      <c r="AT252" s="22"/>
      <c r="AU252" s="3"/>
      <c r="AV252" s="3"/>
      <c r="AW252" s="3"/>
      <c r="AX252" s="3"/>
      <c r="AY252" s="3"/>
      <c r="AZ252" s="57"/>
      <c r="BA252" s="57"/>
      <c r="BB252" s="57"/>
      <c r="BC252" s="57"/>
      <c r="BD252" s="16"/>
      <c r="BE252" s="16"/>
      <c r="BF252" s="57"/>
      <c r="BG252" s="3"/>
      <c r="BH252" s="3"/>
      <c r="BI252" s="3"/>
      <c r="BJ252" s="16"/>
      <c r="BK252" s="16"/>
      <c r="BL252" s="16"/>
      <c r="BM252" s="3"/>
      <c r="BN252" s="16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22"/>
    </row>
    <row r="253" spans="43:78">
      <c r="AQ253" s="151"/>
      <c r="AR253" s="152"/>
      <c r="AS253" s="152"/>
      <c r="AT253" s="22"/>
      <c r="AU253" s="3"/>
      <c r="AV253" s="3"/>
      <c r="AW253" s="3"/>
      <c r="AX253" s="3"/>
      <c r="AY253" s="3"/>
      <c r="AZ253" s="57"/>
      <c r="BA253" s="57"/>
      <c r="BB253" s="57"/>
      <c r="BC253" s="57"/>
      <c r="BD253" s="16"/>
      <c r="BE253" s="16"/>
      <c r="BF253" s="57"/>
      <c r="BG253" s="3"/>
      <c r="BH253" s="3"/>
      <c r="BI253" s="3"/>
      <c r="BJ253" s="16"/>
      <c r="BK253" s="16"/>
      <c r="BL253" s="16"/>
      <c r="BM253" s="3"/>
      <c r="BN253" s="16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22"/>
    </row>
    <row r="254" spans="43:78">
      <c r="AQ254" s="151"/>
      <c r="AR254" s="152"/>
      <c r="AS254" s="152"/>
      <c r="AT254" s="22"/>
      <c r="AU254" s="3"/>
      <c r="AV254" s="3"/>
      <c r="AW254" s="3"/>
      <c r="AX254" s="3"/>
      <c r="AY254" s="3"/>
      <c r="AZ254" s="57"/>
      <c r="BA254" s="57"/>
      <c r="BB254" s="57"/>
      <c r="BC254" s="57"/>
      <c r="BD254" s="16"/>
      <c r="BE254" s="16"/>
      <c r="BF254" s="57"/>
      <c r="BG254" s="3"/>
      <c r="BH254" s="3"/>
      <c r="BI254" s="3"/>
      <c r="BJ254" s="16"/>
      <c r="BK254" s="16"/>
      <c r="BL254" s="16"/>
      <c r="BM254" s="3"/>
      <c r="BN254" s="16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22"/>
    </row>
    <row r="255" spans="43:78">
      <c r="AQ255" s="151"/>
      <c r="AR255" s="152"/>
      <c r="AS255" s="152"/>
      <c r="AT255" s="22"/>
      <c r="AU255" s="3"/>
      <c r="AV255" s="3"/>
      <c r="AW255" s="3"/>
      <c r="AX255" s="3"/>
      <c r="AY255" s="3"/>
      <c r="AZ255" s="57"/>
      <c r="BA255" s="57"/>
      <c r="BB255" s="57"/>
      <c r="BC255" s="57"/>
      <c r="BD255" s="16"/>
      <c r="BE255" s="16"/>
      <c r="BF255" s="57"/>
      <c r="BG255" s="3"/>
      <c r="BH255" s="3"/>
      <c r="BI255" s="3"/>
      <c r="BJ255" s="16"/>
      <c r="BK255" s="16"/>
      <c r="BL255" s="16"/>
      <c r="BM255" s="3"/>
      <c r="BN255" s="16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22"/>
    </row>
    <row r="256" spans="43:78">
      <c r="AQ256" s="151"/>
      <c r="AR256" s="152"/>
      <c r="AS256" s="152"/>
      <c r="AT256" s="22"/>
      <c r="AU256" s="3"/>
      <c r="AV256" s="3"/>
      <c r="AW256" s="3"/>
      <c r="AX256" s="3"/>
      <c r="AY256" s="3"/>
      <c r="AZ256" s="57"/>
      <c r="BA256" s="57"/>
      <c r="BB256" s="57"/>
      <c r="BC256" s="57"/>
      <c r="BD256" s="16"/>
      <c r="BE256" s="16"/>
      <c r="BF256" s="57"/>
      <c r="BG256" s="3"/>
      <c r="BH256" s="3"/>
      <c r="BI256" s="3"/>
      <c r="BJ256" s="16"/>
      <c r="BK256" s="16"/>
      <c r="BL256" s="16"/>
      <c r="BM256" s="3"/>
      <c r="BN256" s="16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22"/>
    </row>
    <row r="257" spans="43:77">
      <c r="AQ257" s="151"/>
      <c r="AR257" s="152"/>
      <c r="AS257" s="152"/>
      <c r="AT257" s="22"/>
      <c r="AU257" s="3"/>
      <c r="AV257" s="3"/>
      <c r="AW257" s="3"/>
      <c r="AX257" s="3"/>
      <c r="AY257" s="3"/>
      <c r="AZ257" s="57"/>
      <c r="BA257" s="57"/>
      <c r="BB257" s="57"/>
      <c r="BC257" s="57"/>
      <c r="BD257" s="16"/>
      <c r="BE257" s="16"/>
      <c r="BF257" s="57"/>
      <c r="BG257" s="3"/>
      <c r="BH257" s="3"/>
      <c r="BI257" s="3"/>
      <c r="BJ257" s="16"/>
      <c r="BK257" s="16"/>
      <c r="BL257" s="16"/>
      <c r="BM257" s="3"/>
      <c r="BN257" s="16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22"/>
    </row>
    <row r="258" spans="43:77">
      <c r="AQ258" s="151"/>
      <c r="AR258" s="152"/>
      <c r="AS258" s="152"/>
      <c r="AT258" s="22"/>
      <c r="AU258" s="3"/>
      <c r="AV258" s="3"/>
      <c r="AW258" s="3"/>
      <c r="AX258" s="3"/>
      <c r="AY258" s="3"/>
      <c r="AZ258" s="57"/>
      <c r="BA258" s="57"/>
      <c r="BB258" s="57"/>
      <c r="BC258" s="57"/>
      <c r="BD258" s="16"/>
      <c r="BE258" s="16"/>
      <c r="BF258" s="57"/>
      <c r="BG258" s="3"/>
      <c r="BH258" s="3"/>
      <c r="BI258" s="3"/>
      <c r="BJ258" s="16"/>
      <c r="BK258" s="16"/>
      <c r="BL258" s="16"/>
      <c r="BM258" s="3"/>
      <c r="BN258" s="16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22"/>
    </row>
    <row r="259" spans="43:77">
      <c r="AQ259" s="151"/>
      <c r="AR259" s="152"/>
      <c r="AS259" s="152"/>
      <c r="AT259" s="22"/>
      <c r="AU259" s="3"/>
      <c r="AV259" s="3"/>
      <c r="AW259" s="3"/>
      <c r="AX259" s="3"/>
      <c r="AY259" s="3"/>
      <c r="AZ259" s="57"/>
      <c r="BA259" s="57"/>
      <c r="BB259" s="57"/>
      <c r="BC259" s="57"/>
      <c r="BD259" s="16"/>
      <c r="BE259" s="16"/>
      <c r="BF259" s="57"/>
      <c r="BG259" s="3"/>
      <c r="BH259" s="3"/>
      <c r="BI259" s="3"/>
      <c r="BJ259" s="16"/>
      <c r="BK259" s="16"/>
      <c r="BL259" s="16"/>
      <c r="BM259" s="3"/>
      <c r="BN259" s="16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22"/>
    </row>
    <row r="260" spans="43:77">
      <c r="AQ260" s="151"/>
      <c r="AR260" s="152"/>
      <c r="AS260" s="152"/>
      <c r="AT260" s="22"/>
      <c r="AU260" s="3"/>
      <c r="AV260" s="3"/>
      <c r="AW260" s="3"/>
      <c r="AX260" s="3"/>
      <c r="AY260" s="3"/>
      <c r="AZ260" s="57"/>
      <c r="BA260" s="57"/>
      <c r="BB260" s="57"/>
      <c r="BC260" s="57"/>
      <c r="BD260" s="16"/>
      <c r="BE260" s="16"/>
      <c r="BF260" s="57"/>
      <c r="BG260" s="3"/>
      <c r="BH260" s="3"/>
      <c r="BI260" s="3"/>
      <c r="BJ260" s="16"/>
      <c r="BK260" s="16"/>
      <c r="BL260" s="16"/>
      <c r="BM260" s="3"/>
      <c r="BN260" s="16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22"/>
    </row>
    <row r="261" spans="43:77">
      <c r="AQ261" s="151"/>
      <c r="AR261" s="152"/>
      <c r="AS261" s="152"/>
      <c r="AT261" s="22"/>
      <c r="AU261" s="3"/>
      <c r="AV261" s="3"/>
      <c r="AW261" s="3"/>
      <c r="AX261" s="3"/>
      <c r="AY261" s="3"/>
      <c r="AZ261" s="57"/>
      <c r="BA261" s="57"/>
      <c r="BB261" s="57"/>
      <c r="BC261" s="57"/>
      <c r="BD261" s="16"/>
      <c r="BE261" s="16"/>
      <c r="BF261" s="57"/>
      <c r="BG261" s="3"/>
      <c r="BH261" s="3"/>
      <c r="BI261" s="3"/>
      <c r="BJ261" s="16"/>
      <c r="BK261" s="16"/>
      <c r="BL261" s="16"/>
      <c r="BM261" s="3"/>
      <c r="BN261" s="16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22"/>
    </row>
    <row r="262" spans="43:77">
      <c r="AQ262" s="151"/>
      <c r="AR262" s="152"/>
      <c r="AS262" s="152"/>
      <c r="AT262" s="22"/>
      <c r="AU262" s="3"/>
      <c r="AV262" s="3"/>
      <c r="AW262" s="3"/>
      <c r="AX262" s="3"/>
      <c r="AY262" s="3"/>
      <c r="AZ262" s="57"/>
      <c r="BA262" s="57"/>
      <c r="BB262" s="57"/>
      <c r="BC262" s="57"/>
      <c r="BD262" s="16"/>
      <c r="BE262" s="16"/>
      <c r="BF262" s="57"/>
      <c r="BG262" s="3"/>
      <c r="BH262" s="3"/>
      <c r="BI262" s="3"/>
      <c r="BJ262" s="16"/>
      <c r="BK262" s="16"/>
      <c r="BL262" s="16"/>
      <c r="BM262" s="3"/>
      <c r="BN262" s="16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22"/>
    </row>
    <row r="263" spans="43:77">
      <c r="AQ263" s="151"/>
      <c r="AR263" s="152"/>
      <c r="AS263" s="152"/>
      <c r="AT263" s="22"/>
      <c r="AU263" s="3"/>
      <c r="AV263" s="3"/>
      <c r="AW263" s="3"/>
      <c r="AX263" s="3"/>
      <c r="AY263" s="3"/>
      <c r="AZ263" s="57"/>
      <c r="BA263" s="57"/>
      <c r="BB263" s="57"/>
      <c r="BC263" s="57"/>
      <c r="BD263" s="16"/>
      <c r="BE263" s="16"/>
      <c r="BF263" s="57"/>
      <c r="BG263" s="3"/>
      <c r="BH263" s="3"/>
      <c r="BI263" s="3"/>
      <c r="BJ263" s="16"/>
      <c r="BK263" s="16"/>
      <c r="BL263" s="16"/>
      <c r="BM263" s="3"/>
      <c r="BN263" s="16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22"/>
    </row>
    <row r="264" spans="43:77">
      <c r="AQ264" s="151"/>
      <c r="AR264" s="152"/>
      <c r="AS264" s="152"/>
      <c r="AT264" s="22"/>
      <c r="AU264" s="3"/>
      <c r="AV264" s="3"/>
      <c r="AW264" s="3"/>
      <c r="AX264" s="3"/>
      <c r="AY264" s="3"/>
      <c r="AZ264" s="57"/>
      <c r="BA264" s="57"/>
      <c r="BB264" s="57"/>
      <c r="BC264" s="57"/>
      <c r="BD264" s="16"/>
      <c r="BE264" s="16"/>
      <c r="BF264" s="57"/>
      <c r="BG264" s="3"/>
      <c r="BH264" s="3"/>
      <c r="BI264" s="3"/>
      <c r="BJ264" s="16"/>
      <c r="BK264" s="16"/>
      <c r="BL264" s="16"/>
      <c r="BM264" s="3"/>
      <c r="BN264" s="16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22"/>
    </row>
    <row r="265" spans="43:77">
      <c r="AQ265" s="151"/>
      <c r="AR265" s="152"/>
      <c r="AS265" s="152"/>
      <c r="AT265" s="22"/>
      <c r="AU265" s="3"/>
      <c r="AV265" s="3"/>
      <c r="AW265" s="3"/>
      <c r="AX265" s="3"/>
      <c r="AY265" s="3"/>
      <c r="AZ265" s="57"/>
      <c r="BA265" s="57"/>
      <c r="BB265" s="57"/>
      <c r="BC265" s="57"/>
      <c r="BD265" s="16"/>
      <c r="BE265" s="16"/>
      <c r="BF265" s="57"/>
      <c r="BG265" s="3"/>
      <c r="BH265" s="3"/>
      <c r="BI265" s="3"/>
      <c r="BJ265" s="16"/>
      <c r="BK265" s="16"/>
      <c r="BL265" s="16"/>
      <c r="BM265" s="3"/>
      <c r="BN265" s="16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22"/>
    </row>
    <row r="266" spans="43:77">
      <c r="AQ266" s="151"/>
      <c r="AR266" s="152"/>
      <c r="AS266" s="152"/>
      <c r="AT266" s="22"/>
      <c r="AU266" s="3"/>
      <c r="AV266" s="3"/>
      <c r="AW266" s="3"/>
      <c r="AX266" s="3"/>
      <c r="AY266" s="3"/>
      <c r="AZ266" s="57"/>
      <c r="BA266" s="57"/>
      <c r="BB266" s="57"/>
      <c r="BC266" s="57"/>
      <c r="BD266" s="16"/>
      <c r="BE266" s="16"/>
      <c r="BF266" s="57"/>
      <c r="BG266" s="3"/>
      <c r="BH266" s="3"/>
      <c r="BI266" s="3"/>
      <c r="BJ266" s="16"/>
      <c r="BK266" s="16"/>
      <c r="BL266" s="16"/>
      <c r="BM266" s="3"/>
      <c r="BN266" s="16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22"/>
    </row>
    <row r="267" spans="43:77">
      <c r="AQ267" s="151"/>
      <c r="AR267" s="152"/>
      <c r="AS267" s="152"/>
      <c r="AT267" s="22"/>
      <c r="AU267" s="3"/>
      <c r="AV267" s="3"/>
      <c r="AW267" s="3"/>
      <c r="AX267" s="3"/>
      <c r="AY267" s="3"/>
      <c r="AZ267" s="57"/>
      <c r="BA267" s="57"/>
      <c r="BB267" s="57"/>
      <c r="BC267" s="57"/>
      <c r="BD267" s="16"/>
      <c r="BE267" s="16"/>
      <c r="BF267" s="57"/>
      <c r="BG267" s="3"/>
      <c r="BH267" s="3"/>
      <c r="BI267" s="3"/>
      <c r="BJ267" s="16"/>
      <c r="BK267" s="16"/>
      <c r="BL267" s="16"/>
      <c r="BM267" s="3"/>
      <c r="BN267" s="16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22"/>
    </row>
    <row r="268" spans="43:77">
      <c r="AQ268" s="151"/>
      <c r="AR268" s="152"/>
      <c r="AS268" s="152"/>
      <c r="AT268" s="22"/>
      <c r="AU268" s="3"/>
      <c r="AV268" s="3"/>
      <c r="AW268" s="3"/>
      <c r="AX268" s="3"/>
      <c r="AY268" s="3"/>
      <c r="AZ268" s="57"/>
      <c r="BA268" s="57"/>
      <c r="BB268" s="57"/>
      <c r="BC268" s="57"/>
      <c r="BD268" s="16"/>
      <c r="BE268" s="16"/>
      <c r="BF268" s="57"/>
      <c r="BG268" s="3"/>
      <c r="BH268" s="3"/>
      <c r="BI268" s="3"/>
      <c r="BJ268" s="16"/>
      <c r="BK268" s="16"/>
      <c r="BL268" s="16"/>
      <c r="BM268" s="3"/>
      <c r="BN268" s="16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22"/>
    </row>
    <row r="269" spans="43:77">
      <c r="AQ269" s="151"/>
      <c r="AR269" s="152"/>
      <c r="AS269" s="152"/>
      <c r="AT269" s="22"/>
      <c r="AU269" s="3"/>
      <c r="AV269" s="3"/>
      <c r="AW269" s="3"/>
      <c r="AX269" s="3"/>
      <c r="AY269" s="3"/>
      <c r="AZ269" s="57"/>
      <c r="BA269" s="57"/>
      <c r="BB269" s="57"/>
      <c r="BC269" s="57"/>
      <c r="BD269" s="16"/>
      <c r="BE269" s="16"/>
      <c r="BF269" s="57"/>
      <c r="BG269" s="3"/>
      <c r="BH269" s="3"/>
      <c r="BI269" s="3"/>
      <c r="BJ269" s="16"/>
      <c r="BK269" s="16"/>
      <c r="BL269" s="16"/>
      <c r="BM269" s="3"/>
      <c r="BN269" s="16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22"/>
    </row>
    <row r="270" spans="43:77">
      <c r="AQ270" s="151"/>
      <c r="AR270" s="152"/>
      <c r="AS270" s="152"/>
      <c r="AT270" s="22"/>
      <c r="AU270" s="3"/>
      <c r="AV270" s="3"/>
      <c r="AW270" s="3"/>
      <c r="AX270" s="3"/>
      <c r="AY270" s="3"/>
      <c r="AZ270" s="57"/>
      <c r="BA270" s="57"/>
      <c r="BB270" s="57"/>
      <c r="BC270" s="57"/>
      <c r="BD270" s="16"/>
      <c r="BE270" s="16"/>
      <c r="BF270" s="57"/>
      <c r="BG270" s="3"/>
      <c r="BH270" s="3"/>
      <c r="BI270" s="3"/>
      <c r="BJ270" s="16"/>
      <c r="BK270" s="16"/>
      <c r="BL270" s="16"/>
      <c r="BM270" s="3"/>
      <c r="BN270" s="16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22"/>
    </row>
    <row r="271" spans="43:77">
      <c r="AQ271" s="151"/>
      <c r="AR271" s="152"/>
      <c r="AS271" s="152"/>
      <c r="AT271" s="22"/>
      <c r="AU271" s="3"/>
      <c r="AV271" s="3"/>
      <c r="AW271" s="3"/>
      <c r="AX271" s="3"/>
      <c r="AY271" s="3"/>
      <c r="AZ271" s="57"/>
      <c r="BA271" s="57"/>
      <c r="BB271" s="57"/>
      <c r="BC271" s="57"/>
      <c r="BD271" s="16"/>
      <c r="BE271" s="16"/>
      <c r="BF271" s="57"/>
      <c r="BG271" s="3"/>
      <c r="BH271" s="3"/>
      <c r="BI271" s="3"/>
      <c r="BJ271" s="16"/>
      <c r="BK271" s="16"/>
      <c r="BL271" s="16"/>
      <c r="BM271" s="3"/>
      <c r="BN271" s="16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22"/>
    </row>
    <row r="272" spans="43:77">
      <c r="AQ272" s="151"/>
      <c r="AR272" s="152"/>
      <c r="AS272" s="152"/>
      <c r="AT272" s="22"/>
      <c r="AU272" s="3"/>
      <c r="AV272" s="3"/>
      <c r="AW272" s="3"/>
      <c r="AX272" s="3"/>
      <c r="AY272" s="3"/>
      <c r="AZ272" s="57"/>
      <c r="BA272" s="57"/>
      <c r="BB272" s="57"/>
      <c r="BC272" s="57"/>
      <c r="BD272" s="16"/>
      <c r="BE272" s="16"/>
      <c r="BF272" s="57"/>
      <c r="BG272" s="3"/>
      <c r="BH272" s="3"/>
      <c r="BI272" s="3"/>
      <c r="BJ272" s="16"/>
      <c r="BK272" s="16"/>
      <c r="BL272" s="16"/>
      <c r="BM272" s="3"/>
      <c r="BN272" s="16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22"/>
    </row>
    <row r="273" spans="43:77">
      <c r="AQ273" s="151"/>
      <c r="AR273" s="152"/>
      <c r="AS273" s="152"/>
      <c r="AT273" s="22"/>
      <c r="AU273" s="3"/>
      <c r="AV273" s="3"/>
      <c r="AW273" s="3"/>
      <c r="AX273" s="3"/>
      <c r="AY273" s="3"/>
      <c r="AZ273" s="57"/>
      <c r="BA273" s="57"/>
      <c r="BB273" s="57"/>
      <c r="BC273" s="57"/>
      <c r="BD273" s="16"/>
      <c r="BE273" s="16"/>
      <c r="BF273" s="57"/>
      <c r="BG273" s="3"/>
      <c r="BH273" s="3"/>
      <c r="BI273" s="3"/>
      <c r="BJ273" s="16"/>
      <c r="BK273" s="16"/>
      <c r="BL273" s="16"/>
      <c r="BM273" s="3"/>
      <c r="BN273" s="16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22"/>
    </row>
    <row r="274" spans="43:77">
      <c r="AQ274" s="151"/>
      <c r="AR274" s="152"/>
      <c r="AS274" s="152"/>
      <c r="AT274" s="22"/>
      <c r="AU274" s="3"/>
      <c r="AV274" s="3"/>
      <c r="AW274" s="3"/>
      <c r="AX274" s="3"/>
      <c r="AY274" s="3"/>
      <c r="AZ274" s="57"/>
      <c r="BA274" s="57"/>
      <c r="BB274" s="57"/>
      <c r="BC274" s="57"/>
      <c r="BD274" s="16"/>
      <c r="BE274" s="16"/>
      <c r="BF274" s="57"/>
      <c r="BG274" s="3"/>
      <c r="BH274" s="3"/>
      <c r="BI274" s="3"/>
      <c r="BJ274" s="16"/>
      <c r="BK274" s="16"/>
      <c r="BL274" s="16"/>
      <c r="BM274" s="3"/>
      <c r="BN274" s="16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22"/>
    </row>
    <row r="275" spans="43:77">
      <c r="AQ275" s="151"/>
      <c r="AR275" s="152"/>
      <c r="AS275" s="152"/>
      <c r="AT275" s="22"/>
      <c r="AU275" s="3"/>
      <c r="AV275" s="3"/>
      <c r="AW275" s="3"/>
      <c r="AX275" s="3"/>
      <c r="AY275" s="3"/>
      <c r="AZ275" s="57"/>
      <c r="BA275" s="57"/>
      <c r="BB275" s="57"/>
      <c r="BC275" s="57"/>
      <c r="BD275" s="16"/>
      <c r="BE275" s="16"/>
      <c r="BF275" s="57"/>
      <c r="BG275" s="3"/>
      <c r="BH275" s="3"/>
      <c r="BI275" s="3"/>
      <c r="BJ275" s="16"/>
      <c r="BK275" s="16"/>
      <c r="BL275" s="16"/>
      <c r="BM275" s="3"/>
      <c r="BN275" s="16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22"/>
    </row>
    <row r="276" spans="43:77">
      <c r="AQ276" s="151"/>
      <c r="AR276" s="152"/>
      <c r="AS276" s="152"/>
      <c r="AT276" s="22"/>
      <c r="AU276" s="3"/>
      <c r="AV276" s="3"/>
      <c r="AW276" s="3"/>
      <c r="AX276" s="3"/>
      <c r="AY276" s="3"/>
      <c r="AZ276" s="57"/>
      <c r="BA276" s="57"/>
      <c r="BB276" s="57"/>
      <c r="BC276" s="57"/>
      <c r="BD276" s="16"/>
      <c r="BE276" s="16"/>
      <c r="BF276" s="57"/>
      <c r="BG276" s="3"/>
      <c r="BH276" s="3"/>
      <c r="BI276" s="3"/>
      <c r="BJ276" s="16"/>
      <c r="BK276" s="16"/>
      <c r="BL276" s="16"/>
      <c r="BM276" s="3"/>
      <c r="BN276" s="16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22"/>
    </row>
    <row r="277" spans="43:77">
      <c r="AQ277" s="151"/>
      <c r="AR277" s="152"/>
      <c r="AS277" s="152"/>
      <c r="AT277" s="22"/>
      <c r="AU277" s="3"/>
      <c r="AV277" s="3"/>
      <c r="AW277" s="3"/>
      <c r="AX277" s="3"/>
      <c r="AY277" s="3"/>
      <c r="AZ277" s="57"/>
      <c r="BA277" s="57"/>
      <c r="BB277" s="57"/>
      <c r="BC277" s="57"/>
      <c r="BD277" s="16"/>
      <c r="BE277" s="16"/>
      <c r="BF277" s="57"/>
      <c r="BG277" s="3"/>
      <c r="BH277" s="3"/>
      <c r="BI277" s="3"/>
      <c r="BJ277" s="16"/>
      <c r="BK277" s="16"/>
      <c r="BL277" s="16"/>
      <c r="BM277" s="3"/>
      <c r="BN277" s="16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22"/>
    </row>
    <row r="278" spans="43:77">
      <c r="AQ278" s="151"/>
      <c r="AR278" s="152"/>
      <c r="AS278" s="152"/>
      <c r="AT278" s="22"/>
      <c r="AU278" s="3"/>
      <c r="AV278" s="3"/>
      <c r="AW278" s="3"/>
      <c r="AX278" s="3"/>
      <c r="AY278" s="3"/>
      <c r="AZ278" s="57"/>
      <c r="BA278" s="57"/>
      <c r="BB278" s="57"/>
      <c r="BC278" s="57"/>
      <c r="BD278" s="16"/>
      <c r="BE278" s="16"/>
      <c r="BF278" s="57"/>
      <c r="BG278" s="3"/>
      <c r="BH278" s="3"/>
      <c r="BI278" s="3"/>
      <c r="BJ278" s="16"/>
      <c r="BK278" s="16"/>
      <c r="BL278" s="16"/>
      <c r="BM278" s="3"/>
      <c r="BN278" s="16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22"/>
    </row>
    <row r="279" spans="43:77">
      <c r="AQ279" s="151"/>
      <c r="AR279" s="152"/>
      <c r="AS279" s="152"/>
      <c r="AT279" s="22"/>
      <c r="AU279" s="3"/>
      <c r="AV279" s="3"/>
      <c r="AW279" s="3"/>
      <c r="AX279" s="3"/>
      <c r="AY279" s="3"/>
      <c r="AZ279" s="57"/>
      <c r="BA279" s="57"/>
      <c r="BB279" s="57"/>
      <c r="BC279" s="57"/>
      <c r="BD279" s="16"/>
      <c r="BE279" s="16"/>
      <c r="BF279" s="57"/>
      <c r="BG279" s="3"/>
      <c r="BH279" s="3"/>
      <c r="BI279" s="3"/>
      <c r="BJ279" s="16"/>
      <c r="BK279" s="16"/>
      <c r="BL279" s="16"/>
      <c r="BM279" s="3"/>
      <c r="BN279" s="16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22"/>
    </row>
    <row r="280" spans="43:77">
      <c r="AQ280" s="151"/>
      <c r="AR280" s="152"/>
      <c r="AS280" s="152"/>
      <c r="AT280" s="22"/>
      <c r="AU280" s="3"/>
      <c r="AV280" s="3"/>
      <c r="AW280" s="3"/>
      <c r="AX280" s="3"/>
      <c r="AY280" s="3"/>
      <c r="AZ280" s="57"/>
      <c r="BA280" s="57"/>
      <c r="BB280" s="57"/>
      <c r="BC280" s="57"/>
      <c r="BD280" s="16"/>
      <c r="BE280" s="16"/>
      <c r="BF280" s="57"/>
      <c r="BG280" s="3"/>
      <c r="BH280" s="3"/>
      <c r="BI280" s="3"/>
      <c r="BJ280" s="16"/>
      <c r="BK280" s="16"/>
      <c r="BL280" s="16"/>
      <c r="BM280" s="3"/>
      <c r="BN280" s="16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22"/>
    </row>
    <row r="281" spans="43:77">
      <c r="AQ281" s="151"/>
      <c r="AR281" s="152"/>
      <c r="AS281" s="152"/>
      <c r="AT281" s="22"/>
      <c r="AU281" s="3"/>
      <c r="AV281" s="3"/>
      <c r="AW281" s="3"/>
      <c r="AX281" s="3"/>
      <c r="AY281" s="3"/>
      <c r="AZ281" s="57"/>
      <c r="BA281" s="57"/>
      <c r="BB281" s="57"/>
      <c r="BC281" s="57"/>
      <c r="BD281" s="16"/>
      <c r="BE281" s="16"/>
      <c r="BF281" s="57"/>
      <c r="BG281" s="3"/>
      <c r="BH281" s="3"/>
      <c r="BI281" s="3"/>
      <c r="BJ281" s="16"/>
      <c r="BK281" s="16"/>
      <c r="BL281" s="16"/>
      <c r="BM281" s="3"/>
      <c r="BN281" s="16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22"/>
    </row>
    <row r="282" spans="43:77">
      <c r="AQ282" s="151"/>
      <c r="AR282" s="152"/>
      <c r="AS282" s="152"/>
      <c r="AT282" s="22"/>
      <c r="AU282" s="3"/>
      <c r="AV282" s="3"/>
      <c r="AW282" s="3"/>
      <c r="AX282" s="3"/>
      <c r="AY282" s="3"/>
      <c r="AZ282" s="57"/>
      <c r="BA282" s="57"/>
      <c r="BB282" s="57"/>
      <c r="BC282" s="57"/>
      <c r="BD282" s="16"/>
      <c r="BE282" s="16"/>
      <c r="BF282" s="57"/>
      <c r="BG282" s="3"/>
      <c r="BH282" s="3"/>
      <c r="BI282" s="3"/>
      <c r="BJ282" s="16"/>
      <c r="BK282" s="16"/>
      <c r="BL282" s="16"/>
      <c r="BM282" s="3"/>
      <c r="BN282" s="16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22"/>
    </row>
    <row r="283" spans="43:77">
      <c r="AQ283" s="151"/>
      <c r="AR283" s="152"/>
      <c r="AS283" s="152"/>
      <c r="AT283" s="22"/>
      <c r="AU283" s="3"/>
      <c r="AV283" s="3"/>
      <c r="AW283" s="3"/>
      <c r="AX283" s="3"/>
      <c r="AY283" s="3"/>
      <c r="AZ283" s="57"/>
      <c r="BA283" s="57"/>
      <c r="BB283" s="57"/>
      <c r="BC283" s="57"/>
      <c r="BD283" s="16"/>
      <c r="BE283" s="16"/>
      <c r="BF283" s="57"/>
      <c r="BG283" s="3"/>
      <c r="BH283" s="3"/>
      <c r="BI283" s="3"/>
      <c r="BJ283" s="16"/>
      <c r="BK283" s="16"/>
      <c r="BL283" s="16"/>
      <c r="BM283" s="3"/>
      <c r="BN283" s="16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22"/>
    </row>
    <row r="284" spans="43:77">
      <c r="AQ284" s="151"/>
      <c r="AR284" s="152"/>
      <c r="AS284" s="152"/>
      <c r="AT284" s="22"/>
      <c r="AU284" s="3"/>
      <c r="AV284" s="3"/>
      <c r="AW284" s="3"/>
      <c r="AX284" s="3"/>
      <c r="AY284" s="3"/>
      <c r="AZ284" s="57"/>
      <c r="BA284" s="57"/>
      <c r="BB284" s="57"/>
      <c r="BC284" s="57"/>
      <c r="BD284" s="16"/>
      <c r="BE284" s="16"/>
      <c r="BF284" s="57"/>
      <c r="BG284" s="3"/>
      <c r="BH284" s="3"/>
      <c r="BI284" s="3"/>
      <c r="BJ284" s="16"/>
      <c r="BK284" s="16"/>
      <c r="BL284" s="16"/>
      <c r="BM284" s="3"/>
      <c r="BN284" s="16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22"/>
    </row>
    <row r="285" spans="43:77">
      <c r="AQ285" s="151"/>
      <c r="AR285" s="152"/>
      <c r="AS285" s="152"/>
      <c r="AT285" s="22"/>
      <c r="AU285" s="3"/>
      <c r="AV285" s="3"/>
      <c r="AW285" s="3"/>
      <c r="AX285" s="3"/>
      <c r="AY285" s="3"/>
      <c r="AZ285" s="57"/>
      <c r="BA285" s="57"/>
      <c r="BB285" s="57"/>
      <c r="BC285" s="57"/>
      <c r="BD285" s="16"/>
      <c r="BE285" s="16"/>
      <c r="BF285" s="57"/>
      <c r="BG285" s="3"/>
      <c r="BH285" s="3"/>
      <c r="BI285" s="3"/>
      <c r="BJ285" s="16"/>
      <c r="BK285" s="16"/>
      <c r="BL285" s="16"/>
      <c r="BM285" s="3"/>
      <c r="BN285" s="16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22"/>
    </row>
    <row r="286" spans="43:77">
      <c r="AQ286" s="151"/>
      <c r="AR286" s="152"/>
      <c r="AS286" s="152"/>
      <c r="AT286" s="22"/>
      <c r="AU286" s="3"/>
      <c r="AV286" s="3"/>
      <c r="AW286" s="3"/>
      <c r="AX286" s="3"/>
      <c r="AY286" s="3"/>
      <c r="AZ286" s="57"/>
      <c r="BA286" s="57"/>
      <c r="BB286" s="57"/>
      <c r="BC286" s="57"/>
      <c r="BD286" s="16"/>
      <c r="BE286" s="16"/>
      <c r="BF286" s="57"/>
      <c r="BG286" s="3"/>
      <c r="BH286" s="3"/>
      <c r="BI286" s="3"/>
      <c r="BJ286" s="16"/>
      <c r="BK286" s="16"/>
      <c r="BL286" s="16"/>
      <c r="BM286" s="3"/>
      <c r="BN286" s="16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22"/>
    </row>
    <row r="287" spans="43:77">
      <c r="AQ287" s="151"/>
      <c r="AR287" s="152"/>
      <c r="AS287" s="152"/>
      <c r="AT287" s="22"/>
      <c r="AU287" s="3"/>
      <c r="AV287" s="3"/>
      <c r="AW287" s="3"/>
      <c r="AX287" s="3"/>
      <c r="AY287" s="3"/>
      <c r="AZ287" s="57"/>
      <c r="BA287" s="57"/>
      <c r="BB287" s="57"/>
      <c r="BC287" s="57"/>
      <c r="BD287" s="16"/>
      <c r="BE287" s="16"/>
      <c r="BF287" s="57"/>
      <c r="BG287" s="3"/>
      <c r="BH287" s="3"/>
      <c r="BI287" s="3"/>
      <c r="BJ287" s="16"/>
      <c r="BK287" s="16"/>
      <c r="BL287" s="16"/>
      <c r="BM287" s="3"/>
      <c r="BN287" s="16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22"/>
    </row>
    <row r="288" spans="43:77">
      <c r="AQ288" s="151"/>
      <c r="AR288" s="152"/>
      <c r="AS288" s="152"/>
      <c r="AT288" s="22"/>
      <c r="AU288" s="3"/>
      <c r="AV288" s="3"/>
      <c r="AW288" s="3"/>
      <c r="AX288" s="3"/>
      <c r="AY288" s="3"/>
      <c r="AZ288" s="57"/>
      <c r="BA288" s="57"/>
      <c r="BB288" s="57"/>
      <c r="BC288" s="57"/>
      <c r="BD288" s="16"/>
      <c r="BE288" s="16"/>
      <c r="BF288" s="57"/>
      <c r="BG288" s="3"/>
      <c r="BH288" s="3"/>
      <c r="BI288" s="3"/>
      <c r="BJ288" s="16"/>
      <c r="BK288" s="16"/>
      <c r="BL288" s="16"/>
      <c r="BM288" s="3"/>
      <c r="BN288" s="16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22"/>
    </row>
    <row r="289" spans="43:77">
      <c r="AQ289" s="151"/>
      <c r="AR289" s="152"/>
      <c r="AS289" s="152"/>
      <c r="AT289" s="22"/>
      <c r="AU289" s="3"/>
      <c r="AV289" s="3"/>
      <c r="AW289" s="3"/>
      <c r="AX289" s="3"/>
      <c r="AY289" s="3"/>
      <c r="AZ289" s="57"/>
      <c r="BA289" s="57"/>
      <c r="BB289" s="57"/>
      <c r="BC289" s="57"/>
      <c r="BD289" s="16"/>
      <c r="BE289" s="16"/>
      <c r="BF289" s="57"/>
      <c r="BG289" s="3"/>
      <c r="BH289" s="3"/>
      <c r="BI289" s="3"/>
      <c r="BJ289" s="16"/>
      <c r="BK289" s="16"/>
      <c r="BL289" s="16"/>
      <c r="BM289" s="3"/>
      <c r="BN289" s="16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22"/>
    </row>
    <row r="290" spans="43:77">
      <c r="AQ290" s="151"/>
      <c r="AR290" s="152"/>
      <c r="AS290" s="152"/>
      <c r="AT290" s="22"/>
      <c r="AU290" s="3"/>
      <c r="AV290" s="3"/>
      <c r="AW290" s="3"/>
      <c r="AX290" s="3"/>
      <c r="AY290" s="3"/>
      <c r="AZ290" s="57"/>
      <c r="BA290" s="57"/>
      <c r="BB290" s="57"/>
      <c r="BC290" s="57"/>
      <c r="BD290" s="16"/>
      <c r="BE290" s="16"/>
      <c r="BF290" s="57"/>
      <c r="BG290" s="3"/>
      <c r="BH290" s="3"/>
      <c r="BI290" s="3"/>
      <c r="BJ290" s="16"/>
      <c r="BK290" s="16"/>
      <c r="BL290" s="16"/>
      <c r="BM290" s="3"/>
      <c r="BN290" s="16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22"/>
    </row>
    <row r="291" spans="43:77">
      <c r="AQ291" s="151"/>
      <c r="AR291" s="152"/>
      <c r="AS291" s="152"/>
      <c r="AT291" s="22"/>
      <c r="AU291" s="3"/>
      <c r="AV291" s="3"/>
      <c r="AW291" s="3"/>
      <c r="AX291" s="3"/>
      <c r="AY291" s="3"/>
      <c r="AZ291" s="57"/>
      <c r="BA291" s="57"/>
      <c r="BB291" s="57"/>
      <c r="BC291" s="57"/>
      <c r="BD291" s="16"/>
      <c r="BE291" s="16"/>
      <c r="BF291" s="57"/>
      <c r="BG291" s="3"/>
      <c r="BH291" s="3"/>
      <c r="BI291" s="3"/>
      <c r="BJ291" s="16"/>
      <c r="BK291" s="16"/>
      <c r="BL291" s="16"/>
      <c r="BM291" s="3"/>
      <c r="BN291" s="16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22"/>
    </row>
    <row r="292" spans="43:77">
      <c r="AQ292" s="151"/>
      <c r="AR292" s="152"/>
      <c r="AS292" s="152"/>
      <c r="AT292" s="22"/>
      <c r="AU292" s="3"/>
      <c r="AV292" s="3"/>
      <c r="AW292" s="3"/>
      <c r="AX292" s="3"/>
      <c r="AY292" s="3"/>
      <c r="AZ292" s="57"/>
      <c r="BA292" s="57"/>
      <c r="BB292" s="57"/>
      <c r="BC292" s="57"/>
      <c r="BD292" s="16"/>
      <c r="BE292" s="16"/>
      <c r="BF292" s="57"/>
      <c r="BG292" s="3"/>
      <c r="BH292" s="3"/>
      <c r="BI292" s="3"/>
      <c r="BJ292" s="16"/>
      <c r="BK292" s="16"/>
      <c r="BL292" s="16"/>
      <c r="BM292" s="3"/>
      <c r="BN292" s="16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22"/>
    </row>
    <row r="293" spans="43:77">
      <c r="AQ293" s="151"/>
      <c r="AR293" s="152"/>
      <c r="AS293" s="152"/>
      <c r="AT293" s="22"/>
      <c r="AU293" s="3"/>
      <c r="AV293" s="3"/>
      <c r="AW293" s="3"/>
      <c r="AX293" s="3"/>
      <c r="AY293" s="3"/>
      <c r="AZ293" s="57"/>
      <c r="BA293" s="57"/>
      <c r="BB293" s="57"/>
      <c r="BC293" s="57"/>
      <c r="BD293" s="16"/>
      <c r="BE293" s="16"/>
      <c r="BF293" s="57"/>
      <c r="BG293" s="3"/>
      <c r="BH293" s="3"/>
      <c r="BI293" s="3"/>
      <c r="BJ293" s="16"/>
      <c r="BK293" s="16"/>
      <c r="BL293" s="16"/>
      <c r="BM293" s="3"/>
      <c r="BN293" s="16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22"/>
    </row>
    <row r="294" spans="43:77">
      <c r="AQ294" s="151"/>
      <c r="AR294" s="152"/>
      <c r="AS294" s="152"/>
      <c r="AT294" s="22"/>
      <c r="AU294" s="3"/>
      <c r="AV294" s="3"/>
      <c r="AW294" s="3"/>
      <c r="AX294" s="3"/>
      <c r="AY294" s="3"/>
      <c r="AZ294" s="57"/>
      <c r="BA294" s="57"/>
      <c r="BB294" s="57"/>
      <c r="BC294" s="57"/>
      <c r="BD294" s="16"/>
      <c r="BE294" s="16"/>
      <c r="BF294" s="57"/>
      <c r="BG294" s="3"/>
      <c r="BH294" s="3"/>
      <c r="BI294" s="3"/>
      <c r="BJ294" s="16"/>
      <c r="BK294" s="16"/>
      <c r="BL294" s="16"/>
      <c r="BM294" s="3"/>
      <c r="BN294" s="16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22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55C93F7-8F70-42CD-8C4D-D08120E4824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960617B-B9B5-497F-AD1D-D0BCC3367D98}">
  <ds:schemaRefs>
    <ds:schemaRef ds:uri="http://purl.org/dc/terms/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f5ceb456-b444-4e4d-8de2-1136182d00f9"/>
    <ds:schemaRef ds:uri="8bae7a49-658a-4f4f-955c-b11fe1869e53"/>
  </ds:schemaRefs>
</ds:datastoreItem>
</file>

<file path=customXml/itemProps3.xml><?xml version="1.0" encoding="utf-8"?>
<ds:datastoreItem xmlns:ds="http://schemas.openxmlformats.org/officeDocument/2006/customXml" ds:itemID="{8EA9E022-FF31-40C1-BFD0-088A906079E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35</vt:i4>
      </vt:variant>
      <vt:variant>
        <vt:lpstr>Navngitte områder</vt:lpstr>
      </vt:variant>
      <vt:variant>
        <vt:i4>4</vt:i4>
      </vt:variant>
    </vt:vector>
  </HeadingPairs>
  <TitlesOfParts>
    <vt:vector size="39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Klasse</vt:lpstr>
      <vt:lpstr>KL</vt:lpstr>
      <vt:lpstr>Klasse per mnd</vt:lpstr>
      <vt:lpstr>KPM</vt:lpstr>
      <vt:lpstr>Klasse_Slakteri</vt:lpstr>
      <vt:lpstr>KLS</vt:lpstr>
      <vt:lpstr>Fettgruppe</vt:lpstr>
      <vt:lpstr>FE</vt:lpstr>
      <vt:lpstr>Fett per mnd</vt:lpstr>
      <vt:lpstr>Ark2</vt:lpstr>
      <vt:lpstr>Vektgrupper</vt:lpstr>
      <vt:lpstr>VK</vt:lpstr>
      <vt:lpstr>Variant</vt:lpstr>
      <vt:lpstr>V</vt:lpstr>
      <vt:lpstr>Fylker</vt:lpstr>
      <vt:lpstr>RNR</vt:lpstr>
      <vt:lpstr>F</vt:lpstr>
      <vt:lpstr>Komm_nr</vt:lpstr>
      <vt:lpstr>Ark1</vt:lpstr>
      <vt:lpstr>Måned!Utskriftsområde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2017-12-17T17:24:26Z</cp:lastPrinted>
  <dcterms:created xsi:type="dcterms:W3CDTF">1998-09-02T15:52:34Z</dcterms:created>
  <dcterms:modified xsi:type="dcterms:W3CDTF">2025-01-13T20:58:34Z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